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F8831C75-AF84-447B-ACA2-023FDC40F9F3}" xr6:coauthVersionLast="44" xr6:coauthVersionMax="44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53" i="371" l="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C9" i="431"/>
  <c r="C17" i="431"/>
  <c r="D9" i="431"/>
  <c r="D17" i="431"/>
  <c r="E9" i="431"/>
  <c r="E17" i="431"/>
  <c r="F9" i="431"/>
  <c r="F17" i="431"/>
  <c r="G9" i="431"/>
  <c r="G17" i="431"/>
  <c r="H9" i="431"/>
  <c r="H17" i="431"/>
  <c r="J9" i="431"/>
  <c r="J17" i="431"/>
  <c r="K9" i="431"/>
  <c r="K17" i="431"/>
  <c r="M17" i="431"/>
  <c r="O17" i="431"/>
  <c r="H18" i="431"/>
  <c r="P18" i="431"/>
  <c r="K11" i="431"/>
  <c r="P11" i="431"/>
  <c r="P20" i="431"/>
  <c r="C10" i="431"/>
  <c r="E18" i="431"/>
  <c r="H10" i="431"/>
  <c r="K10" i="431"/>
  <c r="M10" i="431"/>
  <c r="O10" i="431"/>
  <c r="Q18" i="431"/>
  <c r="L19" i="431"/>
  <c r="Q20" i="431"/>
  <c r="C11" i="431"/>
  <c r="C19" i="431"/>
  <c r="D11" i="431"/>
  <c r="D19" i="431"/>
  <c r="E11" i="431"/>
  <c r="E19" i="431"/>
  <c r="F11" i="431"/>
  <c r="F19" i="431"/>
  <c r="G11" i="431"/>
  <c r="G19" i="431"/>
  <c r="H11" i="431"/>
  <c r="H19" i="431"/>
  <c r="I11" i="431"/>
  <c r="I19" i="431"/>
  <c r="K19" i="431"/>
  <c r="L11" i="431"/>
  <c r="M11" i="431"/>
  <c r="N19" i="431"/>
  <c r="Q19" i="431"/>
  <c r="C12" i="431"/>
  <c r="C20" i="431"/>
  <c r="D12" i="431"/>
  <c r="D20" i="431"/>
  <c r="E12" i="431"/>
  <c r="E20" i="431"/>
  <c r="F12" i="431"/>
  <c r="F20" i="431"/>
  <c r="G12" i="431"/>
  <c r="G20" i="431"/>
  <c r="H12" i="431"/>
  <c r="H20" i="431"/>
  <c r="I12" i="431"/>
  <c r="I20" i="431"/>
  <c r="J12" i="431"/>
  <c r="J20" i="431"/>
  <c r="K12" i="431"/>
  <c r="K20" i="431"/>
  <c r="L12" i="431"/>
  <c r="L20" i="431"/>
  <c r="M12" i="431"/>
  <c r="M20" i="431"/>
  <c r="N12" i="431"/>
  <c r="N20" i="431"/>
  <c r="O12" i="431"/>
  <c r="Q12" i="431"/>
  <c r="C13" i="431"/>
  <c r="C21" i="431"/>
  <c r="D13" i="431"/>
  <c r="D21" i="431"/>
  <c r="E13" i="431"/>
  <c r="E21" i="431"/>
  <c r="F13" i="431"/>
  <c r="F21" i="431"/>
  <c r="G13" i="431"/>
  <c r="G21" i="431"/>
  <c r="H13" i="431"/>
  <c r="H21" i="431"/>
  <c r="I13" i="431"/>
  <c r="I21" i="431"/>
  <c r="J13" i="431"/>
  <c r="J21" i="431"/>
  <c r="K13" i="431"/>
  <c r="K21" i="431"/>
  <c r="L13" i="431"/>
  <c r="L21" i="431"/>
  <c r="M13" i="431"/>
  <c r="M21" i="431"/>
  <c r="N13" i="431"/>
  <c r="N21" i="431"/>
  <c r="O13" i="431"/>
  <c r="O21" i="431"/>
  <c r="P13" i="431"/>
  <c r="P21" i="431"/>
  <c r="Q13" i="431"/>
  <c r="Q21" i="431"/>
  <c r="H14" i="431"/>
  <c r="J22" i="431"/>
  <c r="L14" i="431"/>
  <c r="M14" i="431"/>
  <c r="N14" i="431"/>
  <c r="O14" i="431"/>
  <c r="O22" i="431"/>
  <c r="P22" i="431"/>
  <c r="Q22" i="431"/>
  <c r="C14" i="431"/>
  <c r="C22" i="431"/>
  <c r="D14" i="431"/>
  <c r="D22" i="431"/>
  <c r="E14" i="431"/>
  <c r="E22" i="431"/>
  <c r="F14" i="431"/>
  <c r="F22" i="431"/>
  <c r="G14" i="431"/>
  <c r="G22" i="431"/>
  <c r="H22" i="431"/>
  <c r="I14" i="431"/>
  <c r="I22" i="431"/>
  <c r="J14" i="431"/>
  <c r="K14" i="431"/>
  <c r="K22" i="431"/>
  <c r="L22" i="431"/>
  <c r="M22" i="431"/>
  <c r="N22" i="431"/>
  <c r="P14" i="431"/>
  <c r="Q14" i="431"/>
  <c r="C15" i="431"/>
  <c r="C23" i="431"/>
  <c r="D15" i="431"/>
  <c r="D23" i="431"/>
  <c r="E15" i="431"/>
  <c r="E23" i="431"/>
  <c r="F15" i="431"/>
  <c r="F23" i="431"/>
  <c r="G15" i="431"/>
  <c r="G23" i="431"/>
  <c r="H15" i="431"/>
  <c r="H23" i="431"/>
  <c r="I15" i="431"/>
  <c r="I23" i="431"/>
  <c r="J15" i="431"/>
  <c r="J23" i="431"/>
  <c r="K15" i="431"/>
  <c r="K23" i="431"/>
  <c r="L15" i="431"/>
  <c r="L23" i="431"/>
  <c r="M15" i="431"/>
  <c r="M23" i="431"/>
  <c r="N15" i="431"/>
  <c r="N23" i="431"/>
  <c r="O15" i="431"/>
  <c r="O23" i="431"/>
  <c r="P15" i="431"/>
  <c r="P23" i="431"/>
  <c r="Q15" i="431"/>
  <c r="Q23" i="431"/>
  <c r="I17" i="431"/>
  <c r="L17" i="431"/>
  <c r="M9" i="431"/>
  <c r="N17" i="431"/>
  <c r="P9" i="431"/>
  <c r="Q17" i="431"/>
  <c r="D10" i="431"/>
  <c r="E10" i="431"/>
  <c r="F18" i="431"/>
  <c r="G10" i="431"/>
  <c r="I10" i="431"/>
  <c r="J10" i="431"/>
  <c r="K18" i="431"/>
  <c r="L18" i="431"/>
  <c r="N10" i="431"/>
  <c r="O18" i="431"/>
  <c r="Q10" i="431"/>
  <c r="J11" i="431"/>
  <c r="N11" i="431"/>
  <c r="O19" i="431"/>
  <c r="P19" i="431"/>
  <c r="O20" i="431"/>
  <c r="C16" i="431"/>
  <c r="C24" i="431"/>
  <c r="D16" i="431"/>
  <c r="D24" i="431"/>
  <c r="E16" i="431"/>
  <c r="E24" i="431"/>
  <c r="F16" i="431"/>
  <c r="F24" i="431"/>
  <c r="G16" i="431"/>
  <c r="G24" i="431"/>
  <c r="H16" i="431"/>
  <c r="H24" i="431"/>
  <c r="I16" i="431"/>
  <c r="I24" i="431"/>
  <c r="J16" i="431"/>
  <c r="J24" i="431"/>
  <c r="K16" i="431"/>
  <c r="K24" i="431"/>
  <c r="L16" i="431"/>
  <c r="L24" i="431"/>
  <c r="M16" i="431"/>
  <c r="M24" i="431"/>
  <c r="N16" i="431"/>
  <c r="N24" i="431"/>
  <c r="O16" i="431"/>
  <c r="O24" i="431"/>
  <c r="P16" i="431"/>
  <c r="P24" i="431"/>
  <c r="Q16" i="431"/>
  <c r="Q24" i="431"/>
  <c r="I9" i="431"/>
  <c r="L9" i="431"/>
  <c r="N9" i="431"/>
  <c r="O9" i="431"/>
  <c r="P17" i="431"/>
  <c r="Q9" i="431"/>
  <c r="C18" i="431"/>
  <c r="D18" i="431"/>
  <c r="F10" i="431"/>
  <c r="G18" i="431"/>
  <c r="I18" i="431"/>
  <c r="J18" i="431"/>
  <c r="L10" i="431"/>
  <c r="M18" i="431"/>
  <c r="N18" i="431"/>
  <c r="P10" i="431"/>
  <c r="J19" i="431"/>
  <c r="M19" i="431"/>
  <c r="O11" i="431"/>
  <c r="Q11" i="431"/>
  <c r="P12" i="431"/>
  <c r="R11" i="431" l="1"/>
  <c r="S11" i="431"/>
  <c r="R9" i="431"/>
  <c r="S9" i="431"/>
  <c r="R24" i="431"/>
  <c r="S24" i="431"/>
  <c r="R16" i="431"/>
  <c r="S16" i="431"/>
  <c r="S10" i="431"/>
  <c r="R10" i="431"/>
  <c r="R17" i="431"/>
  <c r="S17" i="431"/>
  <c r="R23" i="431"/>
  <c r="S23" i="431"/>
  <c r="R15" i="431"/>
  <c r="S15" i="431"/>
  <c r="S14" i="431"/>
  <c r="R14" i="431"/>
  <c r="R22" i="431"/>
  <c r="S22" i="431"/>
  <c r="R21" i="431"/>
  <c r="S21" i="431"/>
  <c r="R13" i="431"/>
  <c r="S13" i="431"/>
  <c r="R12" i="431"/>
  <c r="S12" i="431"/>
  <c r="R19" i="431"/>
  <c r="S19" i="431"/>
  <c r="S20" i="431"/>
  <c r="R20" i="431"/>
  <c r="S18" i="431"/>
  <c r="R18" i="431"/>
  <c r="M8" i="431"/>
  <c r="C8" i="431"/>
  <c r="N8" i="431"/>
  <c r="P8" i="431"/>
  <c r="H8" i="431"/>
  <c r="F8" i="431"/>
  <c r="Q8" i="431"/>
  <c r="L8" i="431"/>
  <c r="O8" i="431"/>
  <c r="G8" i="431"/>
  <c r="I8" i="431"/>
  <c r="K8" i="431"/>
  <c r="E8" i="431"/>
  <c r="D8" i="431"/>
  <c r="J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F15" i="339" l="1"/>
  <c r="B13" i="340" l="1"/>
  <c r="B12" i="340"/>
  <c r="A29" i="414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F11" i="339"/>
  <c r="H11" i="339" l="1"/>
  <c r="G11" i="339"/>
  <c r="A30" i="414"/>
  <c r="A23" i="414"/>
  <c r="A15" i="414"/>
  <c r="A16" i="414"/>
  <c r="A4" i="414"/>
  <c r="A6" i="339" l="1"/>
  <c r="A5" i="339"/>
  <c r="D16" i="414"/>
  <c r="C19" i="414"/>
  <c r="D4" i="414"/>
  <c r="D19" i="414"/>
  <c r="C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D24" i="414"/>
  <c r="C24" i="414"/>
  <c r="Q3" i="347" l="1"/>
  <c r="S3" i="347"/>
  <c r="U3" i="347"/>
  <c r="H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H13" i="339" l="1"/>
  <c r="J13" i="339"/>
  <c r="B15" i="339"/>
  <c r="G15" i="339"/>
  <c r="H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<sst xmlns="http://schemas.openxmlformats.org/spreadsheetml/2006/main" count="85922" uniqueCount="8875">
  <si>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</si>
  <si>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</si>
  <si>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</si>
  <si>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</si>
  <si>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</si>
  <si>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</si>
  <si>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</si>
  <si>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</si>
  <si>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</si>
  <si>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</si>
  <si>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</si>
  <si>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</si>
  <si>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</si>
  <si>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</si>
  <si>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</si>
  <si>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</si>
  <si>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</si>
  <si>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</si>
  <si>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</si>
  <si>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</si>
  <si>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</si>
  <si>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</si>
  <si>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</si>
  <si>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</si>
  <si>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</si>
  <si>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</si>
  <si>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</si>
  <si>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</si>
  <si>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</si>
  <si>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</si>
  <si>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</si>
  <si>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</si>
  <si>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</si>
  <si>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</si>
  <si>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</si>
  <si>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</si>
  <si>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</si>
  <si>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</si>
  <si>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</si>
  <si>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</si>
  <si>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</si>
  <si>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</si>
  <si>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</si>
  <si>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</si>
  <si>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</si>
  <si>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</si>
  <si>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</si>
  <si>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</si>
  <si>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</si>
  <si>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</si>
  <si>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</si>
  <si>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</si>
  <si>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</si>
  <si>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</si>
  <si>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</si>
  <si>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</si>
  <si>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</si>
  <si>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</si>
  <si>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</si>
  <si>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</si>
  <si>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</si>
  <si>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</si>
  <si>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</si>
  <si>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</si>
  <si>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</si>
  <si>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</si>
  <si>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</si>
  <si>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</si>
  <si>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</si>
  <si>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</si>
  <si>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</si>
  <si>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</si>
  <si>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</si>
  <si>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</si>
  <si>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</si>
  <si>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</si>
  <si>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</si>
  <si>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</si>
  <si>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</si>
  <si>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</si>
  <si>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</si>
  <si>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</si>
  <si>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</si>
  <si>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</si>
  <si>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</si>
  <si>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</si>
  <si>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</si>
  <si>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</si>
  <si>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</si>
  <si>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</si>
  <si>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</si>
  <si>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</si>
  <si>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</si>
  <si>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</si>
  <si>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</si>
  <si>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</si>
  <si>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</si>
  <si>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</si>
  <si>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</si>
  <si>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</si>
  <si>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</si>
  <si>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</si>
  <si>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</si>
  <si>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</si>
  <si>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</si>
  <si>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</si>
  <si>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</si>
  <si>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</si>
  <si>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</si>
  <si>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</si>
  <si>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</si>
  <si>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</si>
  <si>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</si>
  <si>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</si>
  <si>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</si>
  <si>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</si>
  <si>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</si>
  <si>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</si>
  <si>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</si>
  <si>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</si>
  <si>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</si>
  <si>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</si>
  <si>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</si>
  <si>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</si>
  <si>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</si>
  <si>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</si>
  <si>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</si>
  <si>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</si>
  <si>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</si>
  <si>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</si>
  <si>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</si>
  <si>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</si>
  <si>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</si>
  <si>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</si>
  <si>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</si>
  <si>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</si>
  <si>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</si>
  <si>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</si>
  <si>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</si>
  <si>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</si>
  <si>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</si>
  <si>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</si>
  <si>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</si>
  <si>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</si>
  <si>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</si>
  <si>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</si>
  <si>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</si>
  <si>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</si>
  <si>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</si>
  <si>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</si>
  <si>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</si>
  <si>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</si>
  <si>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</si>
  <si>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</si>
  <si>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</si>
  <si>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</si>
  <si>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</si>
  <si>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</si>
  <si>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</si>
  <si>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</si>
  <si>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</si>
  <si>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</si>
  <si>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</si>
  <si>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</si>
  <si>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</si>
  <si>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</si>
  <si>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</si>
  <si>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</si>
  <si>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</si>
  <si>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</si>
  <si>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</si>
  <si>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</si>
  <si>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</si>
  <si>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</si>
  <si>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</si>
  <si>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</si>
  <si>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</si>
  <si>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</si>
  <si>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</si>
  <si>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</si>
  <si>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</si>
  <si>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</si>
  <si>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</si>
  <si>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</si>
  <si>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</si>
  <si>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</si>
  <si>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</si>
  <si>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</si>
  <si>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</si>
  <si>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</si>
  <si>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</si>
  <si>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</si>
  <si>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</si>
  <si>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</si>
  <si>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</si>
  <si>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</si>
  <si>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</si>
  <si>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</si>
  <si>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</si>
  <si>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</si>
  <si>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</si>
  <si>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</si>
  <si>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</si>
  <si>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</si>
  <si>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</si>
  <si>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</si>
  <si>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</si>
  <si>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</si>
  <si>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</si>
  <si>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</si>
  <si>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</si>
  <si>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</si>
  <si>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</si>
  <si>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</si>
  <si>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</si>
  <si>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</si>
  <si>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</si>
  <si>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</si>
  <si>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</si>
  <si>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</si>
  <si>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</si>
  <si>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</si>
  <si>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</si>
  <si>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</si>
  <si>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</si>
  <si>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</si>
  <si>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</si>
  <si>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</si>
  <si>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</si>
  <si>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</si>
  <si>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</si>
  <si>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</si>
  <si>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</si>
  <si>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</si>
  <si>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</si>
  <si>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</si>
  <si>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</si>
  <si>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</si>
  <si>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</si>
  <si>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</si>
  <si>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</si>
  <si>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</si>
  <si>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</si>
  <si>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</si>
  <si>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</si>
  <si>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</si>
  <si>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</si>
  <si>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</si>
  <si>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</si>
  <si>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</si>
  <si>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</si>
  <si>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</si>
  <si>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</si>
  <si>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</si>
  <si>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</si>
  <si>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</si>
  <si>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</si>
  <si>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</si>
  <si>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</si>
  <si>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</si>
  <si>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</si>
  <si>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</si>
  <si>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</si>
  <si>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</si>
  <si>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</si>
  <si>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</si>
  <si>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</si>
  <si>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</si>
  <si>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</si>
  <si>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</si>
  <si>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</si>
  <si>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</si>
  <si>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</si>
  <si>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</si>
  <si>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</si>
  <si>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</si>
  <si>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</si>
  <si>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</si>
  <si>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</si>
  <si>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</si>
  <si>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</si>
  <si>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</si>
  <si>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</si>
  <si>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</si>
  <si>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</si>
  <si>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</si>
  <si>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</si>
  <si>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</si>
  <si>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</si>
  <si>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</si>
  <si>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</si>
  <si>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</si>
  <si>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</si>
  <si>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</si>
  <si>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</si>
  <si>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</si>
  <si>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</si>
  <si>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</si>
  <si>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</si>
  <si>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</si>
  <si>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</si>
  <si>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</si>
  <si>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01/2020</t>
  </si>
  <si>
    <t>02/2020</t>
  </si>
  <si>
    <t>03/2020</t>
  </si>
  <si>
    <t>04/2020</t>
  </si>
  <si>
    <t>05/2020</t>
  </si>
  <si>
    <t>06/2020</t>
  </si>
  <si>
    <t>07/2020</t>
  </si>
  <si>
    <t>08/2020</t>
  </si>
  <si>
    <t>09/2020</t>
  </si>
  <si>
    <t>10/2020</t>
  </si>
  <si>
    <t>11/2020</t>
  </si>
  <si>
    <t>12/2020</t>
  </si>
  <si>
    <t>Rozp. 2019            CELKEM</t>
  </si>
  <si>
    <t>Skut. 2019 CELKEM</t>
  </si>
  <si>
    <t>ROZDÍL  Skut. - Rozp. 2019</t>
  </si>
  <si>
    <t>% plnění rozp.2019</t>
  </si>
  <si>
    <t>Rozp.rok 2020</t>
  </si>
  <si>
    <t>Sk.v tis 2020</t>
  </si>
  <si>
    <t>ROZDÍL (Sk.do data - Rozp.do data 2020)</t>
  </si>
  <si>
    <t>% plnění (Skut.do data/Rozp.rok 2020)</t>
  </si>
  <si>
    <t>Rozdíl 2018</t>
  </si>
  <si>
    <t>Plnění 2018</t>
  </si>
  <si>
    <t>% 2018</t>
  </si>
  <si>
    <t>CM 2018</t>
  </si>
  <si>
    <t>Hosp. 2018</t>
  </si>
  <si>
    <t>Rozdíly 2018</t>
  </si>
  <si>
    <r>
      <t>Zpět na Obsah</t>
    </r>
    <r>
      <rPr>
        <sz val="9"/>
        <rFont val="Calibri"/>
        <family val="2"/>
        <charset val="238"/>
        <scheme val="minor"/>
      </rPr>
      <t xml:space="preserve"> | 1.-5.měsíc | Hemato-onkologická klinika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</si>
  <si>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</si>
  <si>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</si>
  <si>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</si>
  <si>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</si>
  <si>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</si>
  <si>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</si>
  <si>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</si>
  <si>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</si>
  <si>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</si>
  <si>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</si>
  <si>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50113006     Léky - enterální výživa (LEK)</t>
  </si>
  <si>
    <t xml:space="preserve">                    50113007     Léky - krev.deriváty ZUL (LEK)</t>
  </si>
  <si>
    <t xml:space="preserve">                    50113008     Léky - krev.deriváty ZUL (TO)</t>
  </si>
  <si>
    <t xml:space="preserve">                    50113011     Léky - hemofilici ZUL (TO)</t>
  </si>
  <si>
    <t xml:space="preserve">                    50113012     Léky - trombolýza (LEK)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</si>
  <si>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</si>
  <si>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</si>
  <si>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50113016     Léky - centra (LEK)</t>
  </si>
  <si>
    <t xml:space="preserve">                    50113017     Léky - dle §16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</si>
  <si>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</si>
  <si>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</si>
  <si>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</si>
  <si>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</si>
  <si>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</si>
  <si>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50115020     Laboratorní diagnostika-LEK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</si>
  <si>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</si>
  <si>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</si>
  <si>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</si>
  <si>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</si>
  <si>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</si>
  <si>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</si>
  <si>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</si>
  <si>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50115069     ZPr - porty (Z534)</t>
  </si>
  <si>
    <t xml:space="preserve">                    50115070     ZPr - katetry ostatní (Z513)</t>
  </si>
  <si>
    <t xml:space="preserve">                    50115079     ZPr - internzivní péče (Z542)</t>
  </si>
  <si>
    <t xml:space="preserve">                    50115089     ZPr - katetry PICC/MIDLINE (Z554)</t>
  </si>
  <si>
    <t xml:space="preserve">                    50115030     ZPr. - ostatní (testy) - COVID19 (Z556)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</si>
  <si>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</si>
  <si>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</si>
  <si>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</si>
  <si>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</si>
  <si>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</si>
  <si>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</si>
  <si>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</si>
  <si>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</si>
  <si>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</si>
  <si>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</si>
  <si>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</si>
  <si>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</si>
  <si>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50117011     Obalový mat. pro sterilizaci (sk.V20)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</si>
  <si>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</si>
  <si>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</si>
  <si>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50117021     Všeob.mat. - hosp.přístr.a nářadí (V32) od 1tis do 2999,99</t>
  </si>
  <si>
    <t xml:space="preserve">                    50117022     Všeob.mat. - kuchyň tech. (V33) od 1tis do 2999,99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</si>
  <si>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</si>
  <si>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</si>
  <si>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     50117190     Technické plyny</t>
  </si>
  <si>
    <t xml:space="preserve">                    50117030     Desinfekční prostředky COVID19 (ID-ř.733-LEK)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</si>
  <si>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</si>
  <si>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</si>
  <si>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50118002     ND - zdravot.techn.(sklad) (sk.Z39)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</si>
  <si>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</si>
  <si>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</si>
  <si>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</si>
  <si>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</si>
  <si>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</si>
  <si>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</si>
  <si>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50119077     OOPP a prádlo pro zaměstnance (sk.T14)</t>
  </si>
  <si>
    <t xml:space="preserve">                    50119092     Pokojový textil (sk. T15)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</si>
  <si>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</si>
  <si>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</si>
  <si>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</si>
  <si>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</si>
  <si>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</si>
  <si>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</si>
  <si>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50119078     OOPP a prádlo pro zaměstnance COVID19 - ochranné pláště (sk.T14A)</t>
  </si>
  <si>
    <t xml:space="preserve">               50160     Knihy a časopisy</t>
  </si>
  <si>
    <t xml:space="preserve">                    50160002     Knihy a časopisy</t>
  </si>
  <si>
    <t xml:space="preserve">               50180     Materiál z darů, FKSP</t>
  </si>
  <si>
    <t xml:space="preserve">                    50180001     Věcné dary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</si>
  <si>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</si>
  <si>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</si>
  <si>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</si>
  <si>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</si>
  <si>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</si>
  <si>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</si>
  <si>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</si>
  <si>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</si>
  <si>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</si>
  <si>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</si>
  <si>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</si>
  <si>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</si>
  <si>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</si>
  <si>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</si>
  <si>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</si>
  <si>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</si>
  <si>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</si>
  <si>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</si>
  <si>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</si>
  <si>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</si>
  <si>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</si>
  <si>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</si>
  <si>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</si>
  <si>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</si>
  <si>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</si>
  <si>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</si>
  <si>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</si>
  <si>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</si>
  <si>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</si>
  <si>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</si>
  <si>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</si>
  <si>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</si>
  <si>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</si>
  <si>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</si>
  <si>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</si>
  <si>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</si>
  <si>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</si>
  <si>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</si>
  <si>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</si>
  <si>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</si>
  <si>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</si>
  <si>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</si>
  <si>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51808019     Zkoušky - zaškol.zdrav.techn.(instrukce uživatelům 268/2014 Sb)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</si>
  <si>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</si>
  <si>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</si>
  <si>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51810     Náklady - projekty EU</t>
  </si>
  <si>
    <t xml:space="preserve">                    51810000     Náklady - projekty EU</t>
  </si>
  <si>
    <t xml:space="preserve">               51874     Ostatní služby</t>
  </si>
  <si>
    <t xml:space="preserve">                    51874010     Ostatní služby - zdravotní</t>
  </si>
  <si>
    <t xml:space="preserve">                    51874011     Zkoušky kvality</t>
  </si>
  <si>
    <t xml:space="preserve">                    51874015     Organ.rozvoj (certif., akred.)</t>
  </si>
  <si>
    <t xml:space="preserve">                    51874018     Propagace, reklama, tisk (TM)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</si>
  <si>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</si>
  <si>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</si>
  <si>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</si>
  <si>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</si>
  <si>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</si>
  <si>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</si>
  <si>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</si>
  <si>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</si>
  <si>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</si>
  <si>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</si>
  <si>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</si>
  <si>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</si>
  <si>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</si>
  <si>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</si>
  <si>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</si>
  <si>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</si>
  <si>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</si>
  <si>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</si>
  <si>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</si>
  <si>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</si>
  <si>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</si>
  <si>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54     Jiné provozní náklady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</si>
  <si>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</si>
  <si>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</si>
  <si>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</si>
  <si>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</si>
  <si>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</si>
  <si>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     54910010     Školení - nezdrav.pracov.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</si>
  <si>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</si>
  <si>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</si>
  <si>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</si>
  <si>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</si>
  <si>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</si>
  <si>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</si>
  <si>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</si>
  <si>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</si>
  <si>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</si>
  <si>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</si>
  <si>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</si>
  <si>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</si>
  <si>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</si>
  <si>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</si>
  <si>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</si>
  <si>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</si>
  <si>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</si>
  <si>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     55801080     DDHM - zdravotnický a laboratorní (věcné dary)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</si>
  <si>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</si>
  <si>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</si>
  <si>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55802002     DDHM - ostatní provozní technika (sk.V_35)</t>
  </si>
  <si>
    <t xml:space="preserve">                    55802080     DDHM - provozní (věcné dary)</t>
  </si>
  <si>
    <t xml:space="preserve">               55804     DDHM - výpočetní technika</t>
  </si>
  <si>
    <t xml:space="preserve">                    55804002     DDHM - telefony (sk.P_49)</t>
  </si>
  <si>
    <t xml:space="preserve">               55805     DDHM - inventář</t>
  </si>
  <si>
    <t xml:space="preserve">                    55805001     DDHM - ostatní (sk.T_19)</t>
  </si>
  <si>
    <t xml:space="preserve">                    55805002     DDHM - nábytek (sk.V_31)</t>
  </si>
  <si>
    <t xml:space="preserve">                    55805080     DDHM - inventář (věcné dary)</t>
  </si>
  <si>
    <t xml:space="preserve">               55806     DDHM ostatní </t>
  </si>
  <si>
    <t xml:space="preserve">                    55806080     DDHM ostatní (věcné dary)</t>
  </si>
  <si>
    <t xml:space="preserve">     56     Finanční náklady</t>
  </si>
  <si>
    <t xml:space="preserve">          563     Kursové ztráty</t>
  </si>
  <si>
    <t xml:space="preserve">               56301     Kurzové ztráty</t>
  </si>
  <si>
    <t xml:space="preserve">                    56301000     Kurzové ztráty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</si>
  <si>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</si>
  <si>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</si>
  <si>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</si>
  <si>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</si>
  <si>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</si>
  <si>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</si>
  <si>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</si>
  <si>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</si>
  <si>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</si>
  <si>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</si>
  <si>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</si>
  <si>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60244     Agregované výkony                   OZPI</t>
  </si>
  <si>
    <t xml:space="preserve">                    60244409     Agreg. výk. ostat. nemocnic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</si>
  <si>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</si>
  <si>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</si>
  <si>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     60245415     Tržby ZP za léky v centrech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</si>
  <si>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</si>
  <si>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</si>
  <si>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</si>
  <si>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</si>
  <si>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</si>
  <si>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</si>
  <si>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</si>
  <si>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</si>
  <si>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</si>
  <si>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64924     Ostatní služby - mimo zdrav.výkony  FAKTURACE</t>
  </si>
  <si>
    <t xml:space="preserve">                    64924442     Telekom.služby, soukr. hovory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</si>
  <si>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</si>
  <si>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</si>
  <si>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          64980     Věcné dary</t>
  </si>
  <si>
    <t xml:space="preserve">                    64980001     Věcné dary</t>
  </si>
  <si>
    <t xml:space="preserve">     66     Finanční výnosy</t>
  </si>
  <si>
    <t xml:space="preserve">          663     Kursové zisky</t>
  </si>
  <si>
    <t xml:space="preserve">               66300     Kurzové zisky</t>
  </si>
  <si>
    <t xml:space="preserve">                    66300001     Kurzové zisky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</si>
  <si>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</si>
  <si>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</si>
  <si>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</si>
  <si>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67101000     Transfery MZ - ostatní</t>
  </si>
  <si>
    <t xml:space="preserve">                    67101006     Transfery MZ na rezidenční místa</t>
  </si>
  <si>
    <t xml:space="preserve">               67120     Výnosy k úč.403 06 (k úč.551 odpisy) - finanční dary</t>
  </si>
  <si>
    <t xml:space="preserve">                    67120001     Výnosy k úč.403 06 (k úč.551 odpisy) - finanční dary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</si>
  <si>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</si>
  <si>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</si>
  <si>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</si>
  <si>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</si>
  <si>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79901001     Ředění cytostatik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</si>
  <si>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</si>
  <si>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</si>
  <si>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</si>
  <si>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</si>
  <si>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</si>
  <si>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</si>
  <si>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</si>
  <si>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</si>
  <si>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</si>
  <si>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79906     VPN - prádelna</t>
  </si>
  <si>
    <t xml:space="preserve">                    79906000     Praní prádla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</si>
  <si>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</si>
  <si>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</si>
  <si>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</si>
  <si>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</si>
  <si>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</si>
  <si>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79920000     Střediskové převody</t>
  </si>
  <si>
    <t xml:space="preserve">                    79920001     Agregované výkony</t>
  </si>
  <si>
    <t xml:space="preserve">                    79920004     Střediskové převody</t>
  </si>
  <si>
    <t xml:space="preserve">               79950     VPN - správní režie</t>
  </si>
  <si>
    <t xml:space="preserve">                    79950001     Rozúčtování režie HTS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</si>
  <si>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</si>
  <si>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</si>
  <si>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</si>
  <si>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</si>
  <si>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89920000     Střediskové převody</t>
  </si>
  <si>
    <t xml:space="preserve">                    89920001     Agregované výkony</t>
  </si>
  <si>
    <t xml:space="preserve">                    89920003     Střediskové převody</t>
  </si>
  <si>
    <t xml:space="preserve">                    89920004     Střediskové převody</t>
  </si>
  <si>
    <t>32</t>
  </si>
  <si>
    <t>HOK: Hemato-onkologická klinika</t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</si>
  <si>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</si>
  <si>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</si>
  <si>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</si>
  <si>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</si>
  <si>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</si>
  <si>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</si>
  <si>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</si>
  <si>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</si>
  <si>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</si>
  <si>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</si>
  <si>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</si>
  <si>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</si>
  <si>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HOK: Hemato-onkologická klinika Celkem</t>
  </si>
  <si>
    <t>SumaKL</t>
  </si>
  <si>
    <t>3211</t>
  </si>
  <si>
    <t>HOK: lůžkové oddělení 5A</t>
  </si>
  <si>
    <t>HOK: lůžkové oddělení 5A Celkem</t>
  </si>
  <si>
    <t>SumaNS</t>
  </si>
  <si>
    <t>mezeraNS</t>
  </si>
  <si>
    <t>3221</t>
  </si>
  <si>
    <t>HOK: ambulance</t>
  </si>
  <si>
    <t>HOK: ambulance Celkem</t>
  </si>
  <si>
    <t>3231</t>
  </si>
  <si>
    <t>HOK: JIP 5B</t>
  </si>
  <si>
    <t>HOK: JIP 5B Celkem</t>
  </si>
  <si>
    <t>3232</t>
  </si>
  <si>
    <t>HOK: JIP 5C</t>
  </si>
  <si>
    <t>HOK: JIP 5C Celkem</t>
  </si>
  <si>
    <t>3241</t>
  </si>
  <si>
    <t>HOK: laboratoř - SVLS</t>
  </si>
  <si>
    <t>HOK: laboratoř - SVLS Celkem</t>
  </si>
  <si>
    <t>3243</t>
  </si>
  <si>
    <t>HOK: laboratoř krevních obrazů a cytomorfologie</t>
  </si>
  <si>
    <t>HOK: laboratoř krevních obrazů a cytomorfologie Celkem</t>
  </si>
  <si>
    <t>3245</t>
  </si>
  <si>
    <t>HOK: laboratoř cytogenetiky a molekul.cytogenetiky</t>
  </si>
  <si>
    <t>HOK: laboratoř cytogenetiky a molekul.cytogenetiky Celkem</t>
  </si>
  <si>
    <t>3246</t>
  </si>
  <si>
    <t>HOK: laboratoř průtokové cytometrie</t>
  </si>
  <si>
    <t>HOK: laboratoř průtokové cytometrie Celkem</t>
  </si>
  <si>
    <t>3247</t>
  </si>
  <si>
    <t>HOK: laboratoř molekulární biologie</t>
  </si>
  <si>
    <t>HOK: laboratoř molekulární biologie Celkem</t>
  </si>
  <si>
    <t>3248</t>
  </si>
  <si>
    <t>HOK: laboratoř tkáňových kultur</t>
  </si>
  <si>
    <t>HOK: laboratoř tkáňových kultur Celkem</t>
  </si>
  <si>
    <t>3294</t>
  </si>
  <si>
    <t>HOK: centrum -  HOK</t>
  </si>
  <si>
    <t>HOK: centrum -  HOK Celkem</t>
  </si>
  <si>
    <t>léky - paušál (LEK)</t>
  </si>
  <si>
    <t>O</t>
  </si>
  <si>
    <t>0.9% W/V SODIUM CHLORIDE I.V.   REF. 3500403</t>
  </si>
  <si>
    <t>INF 1X1000ML(PE)</t>
  </si>
  <si>
    <t>0.9% W/V SODIUM CHLORIDE I.V. REF.3500390</t>
  </si>
  <si>
    <t>INF 1X500ML(PE)</t>
  </si>
  <si>
    <t>ACC INJEKT</t>
  </si>
  <si>
    <t>INJ SOL 5X3ML/300MG</t>
  </si>
  <si>
    <t>ACECOR 400MG</t>
  </si>
  <si>
    <t>TBL OBD 30X400MG</t>
  </si>
  <si>
    <t>ACICLOVIR OLIKLA</t>
  </si>
  <si>
    <t>250MG INF PLV SOL 5</t>
  </si>
  <si>
    <t>ACIDUM FOLICUM LECIVA</t>
  </si>
  <si>
    <t>DRG 30X10MG</t>
  </si>
  <si>
    <t>ADRENALIN LECIVA</t>
  </si>
  <si>
    <t>INJ 5X1ML/1MG</t>
  </si>
  <si>
    <t>ADVAGRAF 0,5 MG</t>
  </si>
  <si>
    <t>POR CPS PRO 30X0.5MG</t>
  </si>
  <si>
    <t>AESCIN-TEVA</t>
  </si>
  <si>
    <t>POR TBL FLM 30X20MG</t>
  </si>
  <si>
    <t>P</t>
  </si>
  <si>
    <t>AGEN 10</t>
  </si>
  <si>
    <t>POR TBL NOB 30X10MG</t>
  </si>
  <si>
    <t>AGEN 5</t>
  </si>
  <si>
    <t>POR TBL NOB 90X5MG</t>
  </si>
  <si>
    <t>POR TBL NOB 30X5MG</t>
  </si>
  <si>
    <t>ALDACTONE-AMPULE</t>
  </si>
  <si>
    <t>INJ 10X10ML/200MG</t>
  </si>
  <si>
    <t>ALGIFEN NEO</t>
  </si>
  <si>
    <t>POR GTT SOL 1X50ML</t>
  </si>
  <si>
    <t>ALLOPURINOL APOTEX</t>
  </si>
  <si>
    <t>100MG TBL NOB 100</t>
  </si>
  <si>
    <t>ALOPURINOL SANDOZ</t>
  </si>
  <si>
    <t>100MG TBL NOB 30</t>
  </si>
  <si>
    <t>300MG TBL NOB 30</t>
  </si>
  <si>
    <t>ALOXI 500 MCG</t>
  </si>
  <si>
    <t>POR CPS MOL 1X500RG</t>
  </si>
  <si>
    <t>ALPHA D3</t>
  </si>
  <si>
    <t>1MCG CPS MOL 30</t>
  </si>
  <si>
    <t>AMBROBENE 7.5MG/ML</t>
  </si>
  <si>
    <t>SOL 1X100ML</t>
  </si>
  <si>
    <t>AMICLOTON</t>
  </si>
  <si>
    <t>2,5MG/25MG TBL NOB 30</t>
  </si>
  <si>
    <t>ANALGIN</t>
  </si>
  <si>
    <t>INJ SOL 5X5ML</t>
  </si>
  <si>
    <t>ANOPYRIN</t>
  </si>
  <si>
    <t>100MG TBL NOB 60(6X10)</t>
  </si>
  <si>
    <t>APAURIN</t>
  </si>
  <si>
    <t>INJ 10X2ML/10MG</t>
  </si>
  <si>
    <t>AQUA PRO INJECTIONE BRAUN</t>
  </si>
  <si>
    <t>PAR LQF 20X100ML-PE</t>
  </si>
  <si>
    <t>INJ SOL 10X1000ML-PE</t>
  </si>
  <si>
    <t>ARDEAELYTOSOL NA.HYDR.CARB. 4,2%</t>
  </si>
  <si>
    <t>42MG/ML INF CNC SOL 10X200ML</t>
  </si>
  <si>
    <t>ARDEAELYTOSOL NA.HYDR.FOSF. 8,7%</t>
  </si>
  <si>
    <t>87MG/ML INF CNC SOL 10X200ML</t>
  </si>
  <si>
    <t>ASCORUTIN (BLISTR)</t>
  </si>
  <si>
    <t>TBL OBD 50</t>
  </si>
  <si>
    <t>ATROPIN BIOTIKA 0.5MG</t>
  </si>
  <si>
    <t>INJ 10X1ML/0.5MG</t>
  </si>
  <si>
    <t>ATROVENT 0.025%</t>
  </si>
  <si>
    <t>INH SOL 1X20ML</t>
  </si>
  <si>
    <t>ATROVENT N</t>
  </si>
  <si>
    <t>INH SOL PSS200X20RG</t>
  </si>
  <si>
    <t>AULIN</t>
  </si>
  <si>
    <t>POR TBL NOB 30X100MG</t>
  </si>
  <si>
    <t>BELODERM</t>
  </si>
  <si>
    <t>DRM UNG1X30GM 0.05%</t>
  </si>
  <si>
    <t>BEPANTHEN PLUS</t>
  </si>
  <si>
    <t>50MG/G+5MG/G CRM 100G</t>
  </si>
  <si>
    <t>BERODUAL</t>
  </si>
  <si>
    <t>INH LIQ 1X20ML</t>
  </si>
  <si>
    <t>BETALOC SR</t>
  </si>
  <si>
    <t>200MG TBL PRO 30</t>
  </si>
  <si>
    <t>BETALOC ZOK</t>
  </si>
  <si>
    <t>25MG TBL PRO 100</t>
  </si>
  <si>
    <t>100MG TBL PRO 100</t>
  </si>
  <si>
    <t>BINOCRIT 30000 IU/0,75ML</t>
  </si>
  <si>
    <t>SDR+IVN INJ SOL 1X0.75ML</t>
  </si>
  <si>
    <t>BINOCRIT 40000 IU/1,0ML</t>
  </si>
  <si>
    <t>SDR+IVN INJ SOL 1X1.0ML</t>
  </si>
  <si>
    <t>BIOFENAC 100 MG POTAHOVANÉ TABLETY</t>
  </si>
  <si>
    <t>POR TBL FLM 60X100MG</t>
  </si>
  <si>
    <t>Biopron FORTE tob.60</t>
  </si>
  <si>
    <t>Biopron9 tob.60+20</t>
  </si>
  <si>
    <t>BISEPTOL</t>
  </si>
  <si>
    <t>400MG/80MG TBL NOB 28</t>
  </si>
  <si>
    <t>BISOPROLOL MYLAN</t>
  </si>
  <si>
    <t>10MG TBL FLM 30</t>
  </si>
  <si>
    <t>BISOPROLOL MYLAN 2,5 MG</t>
  </si>
  <si>
    <t>2,5MG TBL FLM 30</t>
  </si>
  <si>
    <t>BISOPROLOL MYLAN 5 MG</t>
  </si>
  <si>
    <t>POR TBL FLM 100X5MG</t>
  </si>
  <si>
    <t>BISOPROLOL PMCS</t>
  </si>
  <si>
    <t>10MG TBL NOB 100</t>
  </si>
  <si>
    <t>BLEOMEDAC</t>
  </si>
  <si>
    <t>30000IU INJ PLV SOL 1X20ML</t>
  </si>
  <si>
    <t>BLEOMEDAC 15000 IU</t>
  </si>
  <si>
    <t>INJ PLV SOL 1X15000UT</t>
  </si>
  <si>
    <t>BLEOMEDAC 15000 IU (mimořádný dovoz)</t>
  </si>
  <si>
    <t>BROMHEXIN 8</t>
  </si>
  <si>
    <t>GTT 20ML 8MG/ML</t>
  </si>
  <si>
    <t>BUDENOFALK</t>
  </si>
  <si>
    <t>CPS ENT 100X3MG</t>
  </si>
  <si>
    <t>BUPIVACAINE ACCORD</t>
  </si>
  <si>
    <t>5MG/ML INJ SOL 1X20ML</t>
  </si>
  <si>
    <t>CALCIUM FOLINATE SANDOZ 10MG/ML</t>
  </si>
  <si>
    <t>INJ/INF SOL 1X10ML</t>
  </si>
  <si>
    <t>CALCIUM GLUCONICUM 10% B.BRAUN</t>
  </si>
  <si>
    <t>INJ SOL 20X10ML</t>
  </si>
  <si>
    <t>CALCIUM CHLORATUM BIOTIKA</t>
  </si>
  <si>
    <t>INJ 5X10ML 10%</t>
  </si>
  <si>
    <t>CALTRATE 600 MG/400 IU D3 POTAHOVANÁ TABLETA</t>
  </si>
  <si>
    <t>POR TBL FLM 90</t>
  </si>
  <si>
    <t>CAMPATH 30 MG/ML</t>
  </si>
  <si>
    <t>INF CNC SOL 3X1ML</t>
  </si>
  <si>
    <t>CARBOSORB</t>
  </si>
  <si>
    <t>320MG TBL NOB 20</t>
  </si>
  <si>
    <t>CEZERA 5 MG</t>
  </si>
  <si>
    <t>POR TBL FLM 90X5MG</t>
  </si>
  <si>
    <t>CIPLOX 500</t>
  </si>
  <si>
    <t>500MG TBL FLM 10</t>
  </si>
  <si>
    <t>CISPLATIN EBEWE 1 MG/ML</t>
  </si>
  <si>
    <t>INF CNC SOL 1X100ML/100MG</t>
  </si>
  <si>
    <t>CITALEC</t>
  </si>
  <si>
    <t>20MG TBL FLM 60</t>
  </si>
  <si>
    <t>CITALEC 10 ZENTIVA</t>
  </si>
  <si>
    <t>CLARINASE REPETABS</t>
  </si>
  <si>
    <t>POR TBL PRO 14 II</t>
  </si>
  <si>
    <t>CLOTRIMAZOL AL 100</t>
  </si>
  <si>
    <t>TBL VAG 6X100MG+APL</t>
  </si>
  <si>
    <t>CLOTRIMAZOL AL 200</t>
  </si>
  <si>
    <t>TBL VAG 3X200MG+APL</t>
  </si>
  <si>
    <t>CODEIN SLOVAKOFARMA</t>
  </si>
  <si>
    <t>15MG TBL NOB 10</t>
  </si>
  <si>
    <t>CODEIN SLOVAKOFARMA 30MG</t>
  </si>
  <si>
    <t>TBL 10X30MG-BLISTR</t>
  </si>
  <si>
    <t>CONCOR COR</t>
  </si>
  <si>
    <t>2,5MG TBL FLM 100</t>
  </si>
  <si>
    <t>CONTROLOC</t>
  </si>
  <si>
    <t>40MG TBL ENT 100 I</t>
  </si>
  <si>
    <t>CONTROLOC 20 MG</t>
  </si>
  <si>
    <t>POR TBL ENT 100X20MG</t>
  </si>
  <si>
    <t>CONTROLOC 40 MG</t>
  </si>
  <si>
    <t>POR TBL ENT 28X40MG</t>
  </si>
  <si>
    <t>CONTROLOC I.V.</t>
  </si>
  <si>
    <t>INJ PLV SOL 1X40MG</t>
  </si>
  <si>
    <t>CORDARONE</t>
  </si>
  <si>
    <t>INJ SOL 6X3ML/150MG</t>
  </si>
  <si>
    <t>CYTARABINE ACCORD</t>
  </si>
  <si>
    <t>100MG/ML INJ/INF SOL 1X20ML</t>
  </si>
  <si>
    <t>100MG/ML INJ/INF SOL 1X10ML</t>
  </si>
  <si>
    <t>CYTARABINE ACCORD 100 MG/ML INJEKČNÍ/INFUZNÍ ROZTO</t>
  </si>
  <si>
    <t>SDR+IVN INJ+INF SOL 1X20ML</t>
  </si>
  <si>
    <t>CYTO-Aqua pro inj.100ml Braun</t>
  </si>
  <si>
    <t>CYTO-Aqua pro injectione BRAUN 1x10ML</t>
  </si>
  <si>
    <t>Cyto-chlorid sodný 0,9% 1x 10ml</t>
  </si>
  <si>
    <t>CYTO-chlorid sodný 0,9% vak VIAFLO 1x100ml</t>
  </si>
  <si>
    <t>1x100ml</t>
  </si>
  <si>
    <t>DACARBAZINE MEDAC</t>
  </si>
  <si>
    <t>200MG INJ/INF PLV SOL 10</t>
  </si>
  <si>
    <t>DARAPRIM-MIMOŘÁDNÝ DOVOZ!!</t>
  </si>
  <si>
    <t>TBL 30X25MG</t>
  </si>
  <si>
    <t>DEGAN</t>
  </si>
  <si>
    <t>INJ 50X2ML/10MG</t>
  </si>
  <si>
    <t>DEPAKINE CHRONO 500MG SECABLE</t>
  </si>
  <si>
    <t>TBL RET 100X500MG</t>
  </si>
  <si>
    <t>DETRALEX</t>
  </si>
  <si>
    <t>TBL OBD 30</t>
  </si>
  <si>
    <t>POR TBL FLM 60</t>
  </si>
  <si>
    <t>500MG TBL FLM 180(2X90)</t>
  </si>
  <si>
    <t>POR TBL FLM 120X500MG</t>
  </si>
  <si>
    <t>DEXAMED</t>
  </si>
  <si>
    <t>INJ 10X2ML/8MG</t>
  </si>
  <si>
    <t>DEXAMETHASONE KRKA</t>
  </si>
  <si>
    <t>20MG TBL NOB 20</t>
  </si>
  <si>
    <t>4MG TBL NOB 20</t>
  </si>
  <si>
    <t>DEXAMETHASONE WZF POLFA</t>
  </si>
  <si>
    <t>OPHGTTSUS1X5ML0.1%</t>
  </si>
  <si>
    <t>DICLOFENAC AL 25</t>
  </si>
  <si>
    <t>TBL OBD 50X25MG</t>
  </si>
  <si>
    <t>DICLOFENAC DUO PHARMASWISS 75 MG</t>
  </si>
  <si>
    <t>POR CPS RDR 30X75MG</t>
  </si>
  <si>
    <t>DICYNONE 250</t>
  </si>
  <si>
    <t>INJ SOL 4X2ML/250MG</t>
  </si>
  <si>
    <t>DITHIADEN</t>
  </si>
  <si>
    <t>INJ 10X2ML</t>
  </si>
  <si>
    <t>DOLMINA 50</t>
  </si>
  <si>
    <t>TBL OBD 30X50MG</t>
  </si>
  <si>
    <t>DOLMINA INJ.</t>
  </si>
  <si>
    <t>INJ 5X3ML/75MG</t>
  </si>
  <si>
    <t>DOXORUBICIN PHARMAGEN</t>
  </si>
  <si>
    <t>2MG/ML INF CNC SOL 1X5ML</t>
  </si>
  <si>
    <t>2MG/ML INF CNC SOL 1X25ML</t>
  </si>
  <si>
    <t>2MG/ML INF CNC SOL 1X50ML</t>
  </si>
  <si>
    <t>DUPHALAC</t>
  </si>
  <si>
    <t>667MG/ML POR SOL 1X200ML IV</t>
  </si>
  <si>
    <t>667MG/ML POR SOL 1X500ML IV</t>
  </si>
  <si>
    <t>DUROGESIC 12 MCG/H</t>
  </si>
  <si>
    <t>DRM EMP TDR 5X2.1MG</t>
  </si>
  <si>
    <t>DUROGESIC 25MCG/H</t>
  </si>
  <si>
    <t>EMP 5X2.5MG(10CM2)</t>
  </si>
  <si>
    <t>DUROGESIC 50MCG/H</t>
  </si>
  <si>
    <t>EMP 5X5MG(20CM2)</t>
  </si>
  <si>
    <t>DZ BRAUNOL 500 ML</t>
  </si>
  <si>
    <t>DZ OCTENISEPT 250 ml</t>
  </si>
  <si>
    <t>sprej</t>
  </si>
  <si>
    <t>DZ TRIXO LIND 500ML</t>
  </si>
  <si>
    <t>EBRANTIL I.V. 50</t>
  </si>
  <si>
    <t>INJ SOL 5X10ML/50MG</t>
  </si>
  <si>
    <t>ELICEA 10 MG</t>
  </si>
  <si>
    <t>TBL FLM 98X10MG</t>
  </si>
  <si>
    <t>ELIQUIS 5 MG</t>
  </si>
  <si>
    <t>POR TBL FLM 60X5MG</t>
  </si>
  <si>
    <t>ELOCOM</t>
  </si>
  <si>
    <t>DRM UNG 1X30GM 0,1%</t>
  </si>
  <si>
    <t>ENDIARON</t>
  </si>
  <si>
    <t>250MG TBL FLM 40</t>
  </si>
  <si>
    <t>ENDOXAN 1 G</t>
  </si>
  <si>
    <t>INJ PLV SOL 1X1GM</t>
  </si>
  <si>
    <t>ENDOXAN 200 MG</t>
  </si>
  <si>
    <t>INJ PLV SOL10X200MG</t>
  </si>
  <si>
    <t>ENDOXAN 500 MG</t>
  </si>
  <si>
    <t>INJ PLV SOL 1X500MG</t>
  </si>
  <si>
    <t>ERDOMED 300MG</t>
  </si>
  <si>
    <t>CPS 10X300MG</t>
  </si>
  <si>
    <t>CPS 20X300MG</t>
  </si>
  <si>
    <t>ESPUMISAN</t>
  </si>
  <si>
    <t>PORCPSMOL50X40MG-BL</t>
  </si>
  <si>
    <t>Espumisan cps.100x40mg-blistr</t>
  </si>
  <si>
    <t>0057585</t>
  </si>
  <si>
    <t>ESSENTIALE FORTE</t>
  </si>
  <si>
    <t>600MG CPS DUR 30</t>
  </si>
  <si>
    <t>Essentiale Forte N</t>
  </si>
  <si>
    <t>por.cps.dur.100</t>
  </si>
  <si>
    <t>ESSENTIALE FORTE N</t>
  </si>
  <si>
    <t>POR CPS DUR 50</t>
  </si>
  <si>
    <t>ETOPOSID EBEWE</t>
  </si>
  <si>
    <t>INF 1X5ML/100MG</t>
  </si>
  <si>
    <t>INF SOL 1X10ML/200MG</t>
  </si>
  <si>
    <t>INF 1X20ML/400MG</t>
  </si>
  <si>
    <t>EUTHYROX</t>
  </si>
  <si>
    <t>100MCG TBL NOB 100 I</t>
  </si>
  <si>
    <t>EUTHYROX 150</t>
  </si>
  <si>
    <t>TBL 100X150RG</t>
  </si>
  <si>
    <t>EUTHYROX 50</t>
  </si>
  <si>
    <t>TBL 100X50RG</t>
  </si>
  <si>
    <t>EXACYL</t>
  </si>
  <si>
    <t>INJ 5X5ML/500MG</t>
  </si>
  <si>
    <t>EXCIPIAL U HYDROLOTIO</t>
  </si>
  <si>
    <t>20MG/ML DRM EML 200ML</t>
  </si>
  <si>
    <t>EXCIPIAL U LIPOLOTIO</t>
  </si>
  <si>
    <t>DRM EML 1X200ML</t>
  </si>
  <si>
    <t>FAKTU 100MG/2,5MG</t>
  </si>
  <si>
    <t>SUP 20</t>
  </si>
  <si>
    <t>FAKTU 50MG/G+20MG/G</t>
  </si>
  <si>
    <t>RCT UNG 20G</t>
  </si>
  <si>
    <t>FLAVOBION</t>
  </si>
  <si>
    <t>70MG TBL FLM 50</t>
  </si>
  <si>
    <t>FOKUSIN</t>
  </si>
  <si>
    <t>POR CPS RDR 90X0.4MG</t>
  </si>
  <si>
    <t>POR CPS RDR30X0.4MG</t>
  </si>
  <si>
    <t>FORTECORTIN 4</t>
  </si>
  <si>
    <t>FORTRANS</t>
  </si>
  <si>
    <t>POR PLV SOL 4</t>
  </si>
  <si>
    <t>FRAXIPARINE</t>
  </si>
  <si>
    <t>INJ SOL 10X0.3ML</t>
  </si>
  <si>
    <t>INJ SOL 10X0.6ML</t>
  </si>
  <si>
    <t>INJ SOL 10X1ML</t>
  </si>
  <si>
    <t>INJ SOL 10X0.8ML</t>
  </si>
  <si>
    <t>INJ SOL 10X0.4ML</t>
  </si>
  <si>
    <t>FURORESE 40</t>
  </si>
  <si>
    <t>TBL 100X40MG</t>
  </si>
  <si>
    <t>FUROSEMID ACCORD</t>
  </si>
  <si>
    <t>10MG/ML INJ/INF SOL 10X2ML</t>
  </si>
  <si>
    <t>FUROSEMID BIOTIKA FORTE</t>
  </si>
  <si>
    <t>INJ 10X10ML/125MG</t>
  </si>
  <si>
    <t>GALVUS 50 MG</t>
  </si>
  <si>
    <t>POR TBL NOB 56X50MG</t>
  </si>
  <si>
    <t>GEMCITABINE ACCORD</t>
  </si>
  <si>
    <t>100MG/ML INF CNC SOL 1X20ML</t>
  </si>
  <si>
    <t>100MG/ML INF CNC SOL 1X2ML</t>
  </si>
  <si>
    <t>100MG/ML INF CNC SOL 1X10ML</t>
  </si>
  <si>
    <t>GLIMEPIRID SANDOZ 1 MG TABLETY</t>
  </si>
  <si>
    <t>POR TBL NOB 30X1MG</t>
  </si>
  <si>
    <t>GLUCOSE 5 BRAUN (PLASCO LAHV.), REF. 3600010</t>
  </si>
  <si>
    <t>INF 1X500ML 5%</t>
  </si>
  <si>
    <t>GLUKÓZA 10 BRAUN</t>
  </si>
  <si>
    <t>INF SOL 10X500ML-PE</t>
  </si>
  <si>
    <t>GLUKÓZA 5 BRAUN</t>
  </si>
  <si>
    <t>INF SOL 10X1000ML-PE</t>
  </si>
  <si>
    <t>INF SOL 10X250ML-PE</t>
  </si>
  <si>
    <t>INF 1X1000ML-PE</t>
  </si>
  <si>
    <t>GLUKÓZA 5 BRAUN, REF.450074</t>
  </si>
  <si>
    <t>INF SOL 1X100ML-PE</t>
  </si>
  <si>
    <t>GLYCLADA 30 MG TABLETY S ŘÍZENÝM UVOLŇOVÁNÍM</t>
  </si>
  <si>
    <t>POR TBL RET 60X30MG</t>
  </si>
  <si>
    <t>GODASAL 100</t>
  </si>
  <si>
    <t>POR TBL NOB 50</t>
  </si>
  <si>
    <t>GOPTEN</t>
  </si>
  <si>
    <t>2MG CPS DUR 28</t>
  </si>
  <si>
    <t>GOPTEN 2 MG</t>
  </si>
  <si>
    <t>POR CPS DUR 98X2MG</t>
  </si>
  <si>
    <t>GUAJACURAN</t>
  </si>
  <si>
    <t>DRG 30X200MG-BLISTR</t>
  </si>
  <si>
    <t>HELICID 20 ZENTIVA</t>
  </si>
  <si>
    <t>POR CPS ETD 90X20MG</t>
  </si>
  <si>
    <t>POR CPS ETD 28X20MG</t>
  </si>
  <si>
    <t>HemaGel PROCTO čípky 10ks</t>
  </si>
  <si>
    <t>HERBEX Máta peprná nať 50g</t>
  </si>
  <si>
    <t>HERPESIN</t>
  </si>
  <si>
    <t>CRM 1X5GM 5%</t>
  </si>
  <si>
    <t>HERPESIN 200</t>
  </si>
  <si>
    <t>POR TBL NOB 25X200MG</t>
  </si>
  <si>
    <t>HERPESIN 400</t>
  </si>
  <si>
    <t>POR TBL NOB 25X400MG</t>
  </si>
  <si>
    <t>Herpesin krém 1x2g 5%</t>
  </si>
  <si>
    <t>HIRUDOID</t>
  </si>
  <si>
    <t>DRM CRM 1X40GM</t>
  </si>
  <si>
    <t>DRM GEL 1X40GM</t>
  </si>
  <si>
    <t>HIRUDOID FORTE</t>
  </si>
  <si>
    <t>HOLOXAN 1G</t>
  </si>
  <si>
    <t>1G INF PLV SOL 5X1</t>
  </si>
  <si>
    <t>HOLOXAN 2G</t>
  </si>
  <si>
    <t>2G INF PLV SOL 5X1</t>
  </si>
  <si>
    <t>HUMULIN N (NPH) CARTRIDGE</t>
  </si>
  <si>
    <t>100IU/ML INJ SUS ZVL 5X3ML</t>
  </si>
  <si>
    <t>HUMULIN N 100 M.J./ML</t>
  </si>
  <si>
    <t>INJ 1X10ML/1KU</t>
  </si>
  <si>
    <t>HUMULIN R 100 M.J./ML</t>
  </si>
  <si>
    <t>HYDROCORTISON M LECIVA</t>
  </si>
  <si>
    <t>UNG 10GM 1%</t>
  </si>
  <si>
    <t>HYDROCORTISON VUAB 100 MG</t>
  </si>
  <si>
    <t>INJ PLV SOL 1X100MG</t>
  </si>
  <si>
    <t>HYDROCHLOROTHIAZID LECIVA</t>
  </si>
  <si>
    <t>TBL 20X25MG</t>
  </si>
  <si>
    <t>HYLAK FORTE</t>
  </si>
  <si>
    <t>POR SOL 100ML</t>
  </si>
  <si>
    <t>Hylo-Comod 10ml</t>
  </si>
  <si>
    <t>CHLORID SODNÝ 0,9% BRAUN</t>
  </si>
  <si>
    <t>INF SOL 10X250MLPELAH</t>
  </si>
  <si>
    <t>INF SOL 10X500MLPELAH</t>
  </si>
  <si>
    <t>INF SOL 20X100MLPELAH</t>
  </si>
  <si>
    <t>INJ SOL 100X20ML II</t>
  </si>
  <si>
    <t>INF SOL 10X1000MLPLAH</t>
  </si>
  <si>
    <t>CHLORID SODNÝ 0.9% BRAUN, REF. 3500640</t>
  </si>
  <si>
    <t>INFSOL1X50ML-PELAH</t>
  </si>
  <si>
    <t>CHLORID SODNÝ 0.9% BRAUN, REF. 395120</t>
  </si>
  <si>
    <t>INFSOL1X100ML-PELAH</t>
  </si>
  <si>
    <t>CHLORID SODNY 0.9% BRAUN, REF.3500381</t>
  </si>
  <si>
    <t>INFSOL1X250ML-PELAH</t>
  </si>
  <si>
    <t>IBALGIN</t>
  </si>
  <si>
    <t>50MG/G CRM 50G</t>
  </si>
  <si>
    <t>IBALGIN 400</t>
  </si>
  <si>
    <t>400MG TBL FLM 24</t>
  </si>
  <si>
    <t>400MG TBL FLM 36</t>
  </si>
  <si>
    <t>400MG TBL FLM 48</t>
  </si>
  <si>
    <t>IBALGIN KRÉM 100G</t>
  </si>
  <si>
    <t>DRM CRM 1X100GM</t>
  </si>
  <si>
    <t>IFIRMASTA 300 MG</t>
  </si>
  <si>
    <t>POR TBL FLM 28X300MG</t>
  </si>
  <si>
    <t>IMACORT</t>
  </si>
  <si>
    <t>10MG/G+2,5MG/G+5MG/G CRM 20G</t>
  </si>
  <si>
    <t>IMASUP 50 MG</t>
  </si>
  <si>
    <t>POR TBL FLM 100X50MG</t>
  </si>
  <si>
    <t>IMAZOL KRÉMPASTA</t>
  </si>
  <si>
    <t>10MG/G DRM PST 1X30G</t>
  </si>
  <si>
    <t>IMURAN</t>
  </si>
  <si>
    <t>50MG TBL FLM 100</t>
  </si>
  <si>
    <t>INDAPAMID PMCS 2,5 MG</t>
  </si>
  <si>
    <t>POR TBL NOB 30X2.5MG</t>
  </si>
  <si>
    <t>INDOMETACIN 50 BERLIN-CHEMIE</t>
  </si>
  <si>
    <t>SUP 10X50MG</t>
  </si>
  <si>
    <t>ISOLYTE BP - PLAST. LÁHEV</t>
  </si>
  <si>
    <t xml:space="preserve">INF SOL 10X1000ML KP </t>
  </si>
  <si>
    <t>JITROCELOVÝ ČAJ MEGAFYT</t>
  </si>
  <si>
    <t>SPC 20X1.5GM(SÁČKY)</t>
  </si>
  <si>
    <t>JOVESTO 5 MG POTAHOVANÉ TABLETY</t>
  </si>
  <si>
    <t>POR TBL FLM 30X5MG I</t>
  </si>
  <si>
    <t>KALIUMCHLORID 7.45% BRAUN</t>
  </si>
  <si>
    <t>INF CNC SOL 20X100ML</t>
  </si>
  <si>
    <t>KALNORMIN</t>
  </si>
  <si>
    <t>POR TBL PRO 30X1GM</t>
  </si>
  <si>
    <t>KANAVIT</t>
  </si>
  <si>
    <t>INJ 5X1ML/10MG</t>
  </si>
  <si>
    <t>20MG/ML POR GTT EML 1X5ML</t>
  </si>
  <si>
    <t>KL AQUA PURIF. KUL., FAG. 1 kg</t>
  </si>
  <si>
    <t>KL ETHANOLUM BENZ.DENAT. 500ml  /400g/</t>
  </si>
  <si>
    <t>KL KAPSLE</t>
  </si>
  <si>
    <t>KL LÍZÁTKA</t>
  </si>
  <si>
    <t>KL LÍZÁTKA LIDOCAIN/MICONAZOL</t>
  </si>
  <si>
    <t>KL NOSNI MAST S HG,15G</t>
  </si>
  <si>
    <t>KL POLYSAN, OL.HELIANTHI AA AD 500G</t>
  </si>
  <si>
    <t>KL SOL.ACIDI BORICI 3% 500G</t>
  </si>
  <si>
    <t>FAGRON, KULICH</t>
  </si>
  <si>
    <t>KL SUSP.NYSTATIN 2 000 000 IU, 20G</t>
  </si>
  <si>
    <t>KL UNGUENTUM</t>
  </si>
  <si>
    <t>KLACID 250</t>
  </si>
  <si>
    <t>TBL FLM 14X250MG</t>
  </si>
  <si>
    <t>KLACID 500</t>
  </si>
  <si>
    <t>POR TBL FLM 14X500MG</t>
  </si>
  <si>
    <t>KOPŘIVOVÝ ČAJ LEROS</t>
  </si>
  <si>
    <t>KORNAM 5MG</t>
  </si>
  <si>
    <t>TBL 30X5MG</t>
  </si>
  <si>
    <t>LETROX 100</t>
  </si>
  <si>
    <t>POR TBL NOB 100X100RG II</t>
  </si>
  <si>
    <t>LETROX 50</t>
  </si>
  <si>
    <t>POR TBL NOB 100X50RG II</t>
  </si>
  <si>
    <t>LEUKERAN</t>
  </si>
  <si>
    <t>POR TBL FLM 25X2MG</t>
  </si>
  <si>
    <t>LEVOPRONT KAPKY</t>
  </si>
  <si>
    <t>POR GTT SOL 1X15ML II</t>
  </si>
  <si>
    <t>LEXAURIN 1,5</t>
  </si>
  <si>
    <t>POR TBL NOB 30X1.5MG</t>
  </si>
  <si>
    <t>LEXAURIN 3</t>
  </si>
  <si>
    <t>3MG TBL NOB 28</t>
  </si>
  <si>
    <t>3MG TBL NOB 30</t>
  </si>
  <si>
    <t>LIPOBASE</t>
  </si>
  <si>
    <t>CRM 100G</t>
  </si>
  <si>
    <t>LIPOVÝ ČAJ LEROS</t>
  </si>
  <si>
    <t>LOCOID 0,1%</t>
  </si>
  <si>
    <t>CRM 1X30GM 0.1%</t>
  </si>
  <si>
    <t>LOPERON CPS</t>
  </si>
  <si>
    <t>POR CPS DUR 20X2MG</t>
  </si>
  <si>
    <t>POR CPS DUR 10X2MG</t>
  </si>
  <si>
    <t>LOZAP 50 ZENTIVA</t>
  </si>
  <si>
    <t>POR TBLFLM 90X50MG</t>
  </si>
  <si>
    <t>POR TBL FLM 30X50MG</t>
  </si>
  <si>
    <t>LOZAP H</t>
  </si>
  <si>
    <t>LUNALDIN 100 MIKROGRAMŮ SUBLINGVÁLNÍ TABLETY</t>
  </si>
  <si>
    <t>ORM TBL SLG 30X100RG</t>
  </si>
  <si>
    <t>LYRICA 75 MG</t>
  </si>
  <si>
    <t>POR CPSDUR14X75MG</t>
  </si>
  <si>
    <t>MAGNE B6</t>
  </si>
  <si>
    <t>DRG 50</t>
  </si>
  <si>
    <t>MAGNESII LACTICI 0,5 TBL. MEDICAMENTA</t>
  </si>
  <si>
    <t>TBL NOB 100X0,5GM</t>
  </si>
  <si>
    <t>TBL NOB 50X0,5GM</t>
  </si>
  <si>
    <t>MAGNESIUM 250 MG PHARMAVIT</t>
  </si>
  <si>
    <t>POR TBL EFF 20</t>
  </si>
  <si>
    <t>MAGNESIUM SULFURICUM BBP 20%</t>
  </si>
  <si>
    <t>200MG/ML INJ SOL 5X10ML</t>
  </si>
  <si>
    <t>MAGNOSOLV</t>
  </si>
  <si>
    <t>365MG POR GRA SOL SCC 30</t>
  </si>
  <si>
    <t>MARCAINE 0,5%</t>
  </si>
  <si>
    <t>5MG/ML INJ SOL 5X20ML</t>
  </si>
  <si>
    <t>MÁTOVÝ ČAJ LEROS</t>
  </si>
  <si>
    <t>SPC 20X2.0GM(SÁČKY)</t>
  </si>
  <si>
    <t>MAXITROL</t>
  </si>
  <si>
    <t>OPH UNG 3,5G</t>
  </si>
  <si>
    <t>OPH GTT SUS 1X5ML</t>
  </si>
  <si>
    <t>Meduňka Leros n.s.</t>
  </si>
  <si>
    <t>20x1g</t>
  </si>
  <si>
    <t>MESOCAIN</t>
  </si>
  <si>
    <t>GEL 1X20GM</t>
  </si>
  <si>
    <t>INJ 10X10ML 1%</t>
  </si>
  <si>
    <t>METHOTREXAT ACCORD</t>
  </si>
  <si>
    <t>25MG/ML INJ SOL 1X2ML</t>
  </si>
  <si>
    <t>METHOTREXAT EBEWE</t>
  </si>
  <si>
    <t>INF 1X50ML/5GM</t>
  </si>
  <si>
    <t>MIRTAZAPIN MYLAN 30 MG</t>
  </si>
  <si>
    <t>POR TBL DIS 30X30MG</t>
  </si>
  <si>
    <t>MITOXANTRON Ebewe 20mg</t>
  </si>
  <si>
    <t>INJ SOL 20MG/10ML</t>
  </si>
  <si>
    <t>MODURETIC</t>
  </si>
  <si>
    <t>POR TBL NOB 30</t>
  </si>
  <si>
    <t>MONOTAB SR</t>
  </si>
  <si>
    <t>POR TBL PRO20X100MG</t>
  </si>
  <si>
    <t>MUCONASAL PLUS</t>
  </si>
  <si>
    <t>SPR NAS 1X10ML</t>
  </si>
  <si>
    <t>MUCOSOLVAN</t>
  </si>
  <si>
    <t>POR GTT SOL+INH SOL 60ML</t>
  </si>
  <si>
    <t>MUNDISAL</t>
  </si>
  <si>
    <t>GEL 1X8GM</t>
  </si>
  <si>
    <t>MYCOPHENOLAT MOFETIL SANDOZ</t>
  </si>
  <si>
    <t>500MG TBL FLM 50</t>
  </si>
  <si>
    <t>MYDOCALM 150MG</t>
  </si>
  <si>
    <t>TBL OBD 30X150MG</t>
  </si>
  <si>
    <t>Mydrum gtt.oph.1x10 ml - MIMOŘÁDNÝ DOVOZ!!</t>
  </si>
  <si>
    <t>1x10 ml</t>
  </si>
  <si>
    <t>NASIVIN 0,025%</t>
  </si>
  <si>
    <t>NAS GTT SOL 10ML</t>
  </si>
  <si>
    <t>NASIVIN 0,05%</t>
  </si>
  <si>
    <t>NATRIUM CHLORATUM BIOTIKA 10%</t>
  </si>
  <si>
    <t>NEBIVOLOL SANDOZ 5 MG</t>
  </si>
  <si>
    <t>POR TBL NOB 28X5MG</t>
  </si>
  <si>
    <t>NEODOLPASSE</t>
  </si>
  <si>
    <t>75MG/30MG INF SOL 10X250ML</t>
  </si>
  <si>
    <t>NEUROL 0.25</t>
  </si>
  <si>
    <t>TBL 30X0.25MG</t>
  </si>
  <si>
    <t>NEUROL 0.5</t>
  </si>
  <si>
    <t>POR TBL NOB30X0.5MG</t>
  </si>
  <si>
    <t>NEURONTIN 300 MG</t>
  </si>
  <si>
    <t>POR CPS DUR 100X300MG</t>
  </si>
  <si>
    <t>NEURONTIN 300MG</t>
  </si>
  <si>
    <t>CPS 50X300MG</t>
  </si>
  <si>
    <t>NIMESIL</t>
  </si>
  <si>
    <t>PORGRASUS30X100MG-S</t>
  </si>
  <si>
    <t>NITROMINT</t>
  </si>
  <si>
    <t>0,4MG/DÁV SPR SLG 10G II</t>
  </si>
  <si>
    <t>NORADRENALIN LECIVA</t>
  </si>
  <si>
    <t>NO-SPA</t>
  </si>
  <si>
    <t>POR TBL NOB 24X40MG</t>
  </si>
  <si>
    <t>NOVALGIN</t>
  </si>
  <si>
    <t>INJ 10X2ML/1000MG</t>
  </si>
  <si>
    <t>500MG TBL FLM 20</t>
  </si>
  <si>
    <t>INJ 5X5ML/2500MG</t>
  </si>
  <si>
    <t>ONDANSETRON ACCORD</t>
  </si>
  <si>
    <t>2MG/ML INJ+INF SOL 5X4ML</t>
  </si>
  <si>
    <t>ONDANSETRON B. BRAUN 2 MG/ML</t>
  </si>
  <si>
    <t>INJ SOL 20X4ML/8MG LDPE</t>
  </si>
  <si>
    <t>OPATANOL</t>
  </si>
  <si>
    <t>OPH GTT SOL 1X5ML</t>
  </si>
  <si>
    <t>OPHTHALMO-SEPTONEX</t>
  </si>
  <si>
    <t>OPH GTT SOL 1X10ML PLAST</t>
  </si>
  <si>
    <t>OXALIPLATIN ACCORD</t>
  </si>
  <si>
    <t>5MG/ML INF CNC SOL 1X20ML</t>
  </si>
  <si>
    <t>PAMBA</t>
  </si>
  <si>
    <t>INJ SOL 5X5ML/50MG</t>
  </si>
  <si>
    <t>PAMIDRONATE MEDAC 3 MG/ML</t>
  </si>
  <si>
    <t>INF CNC SOL 1X20ML</t>
  </si>
  <si>
    <t>PARALEN 500</t>
  </si>
  <si>
    <t>POR TBL NOB 24X500MG</t>
  </si>
  <si>
    <t>PARALEN 500 TBL 12</t>
  </si>
  <si>
    <t>500MG TBL NOB 12</t>
  </si>
  <si>
    <t>PELGRAZ</t>
  </si>
  <si>
    <t>6MG INJ SOL ISP 1X0,6ML</t>
  </si>
  <si>
    <t>PENTOMER RETARD 400MG</t>
  </si>
  <si>
    <t>TBL OBD 100X400MG</t>
  </si>
  <si>
    <t>PERITOL</t>
  </si>
  <si>
    <t>POR TBL NOB 20X4MG</t>
  </si>
  <si>
    <t>PICOPREP PRÁŠEK PRO PŘÍPRAVU PERORÁLNÍHO ROZTOKU</t>
  </si>
  <si>
    <t>POR PLV SOL 2</t>
  </si>
  <si>
    <t>PLASMALYTE ROZTOK</t>
  </si>
  <si>
    <t>INF SOL 10X1000ML</t>
  </si>
  <si>
    <t>PLASMALYTE ROZTOK S GLUKOZOU 5%</t>
  </si>
  <si>
    <t>POLATUZUMAB VEDOTIN  -EAP</t>
  </si>
  <si>
    <t>inf plv sol 1x140mg</t>
  </si>
  <si>
    <t>PRADAXA 150 MG</t>
  </si>
  <si>
    <t>POR CPS DUR 60X1X150 MG</t>
  </si>
  <si>
    <t>PREDNISON 20 LECIVA</t>
  </si>
  <si>
    <t>TBL 20X20MG(BLISTR)</t>
  </si>
  <si>
    <t>PREDNISON 5 LECIVA</t>
  </si>
  <si>
    <t>TBL 20X5MG</t>
  </si>
  <si>
    <t>PRESTANCE 5 MG/10 MG</t>
  </si>
  <si>
    <t>PRESTANCE 5 MG/5 MG</t>
  </si>
  <si>
    <t>POR TBL NOB 120</t>
  </si>
  <si>
    <t>PRESTARIUM NEO</t>
  </si>
  <si>
    <t>POR TBL FLM 30X5MG</t>
  </si>
  <si>
    <t>PRESTARIUM NEO COMBI 10 MG/2,5 MG</t>
  </si>
  <si>
    <t>POR TBL FLM 30</t>
  </si>
  <si>
    <t>PROJÍMAVÁ ČAJOVÁ SMĚS</t>
  </si>
  <si>
    <t>SPC 20 I</t>
  </si>
  <si>
    <t>PYRIDOXIN LÉČIVA TBL</t>
  </si>
  <si>
    <t xml:space="preserve">POR TBL NOB 20X20MG </t>
  </si>
  <si>
    <t>QUETIAPIN MYLAN</t>
  </si>
  <si>
    <t>100MG TBL FLM 60</t>
  </si>
  <si>
    <t>200MG TBL PRO 60</t>
  </si>
  <si>
    <t>RISPERIDON FARMAX 2MG</t>
  </si>
  <si>
    <t>TBL FLM 60</t>
  </si>
  <si>
    <t>RIVOTRIL 0.5 MG</t>
  </si>
  <si>
    <t>TBL 50X0.5MG</t>
  </si>
  <si>
    <t>ROCALTROL 0.25 MCG</t>
  </si>
  <si>
    <t>POR CPSMOL30X0.25RG</t>
  </si>
  <si>
    <t>ROSUMOP 20 MG</t>
  </si>
  <si>
    <t>SALOFALK</t>
  </si>
  <si>
    <t>1500MG GRA ENP 60</t>
  </si>
  <si>
    <t>SANORIN EMULZE</t>
  </si>
  <si>
    <t>1MG/ML NAS GTT EML 1X10ML</t>
  </si>
  <si>
    <t>SECTRAL 400</t>
  </si>
  <si>
    <t>SERETIDE DISKUS</t>
  </si>
  <si>
    <t>50MCG/100MCG INH PLV DOS 1X60DÁV</t>
  </si>
  <si>
    <t>SIOFOR 1000</t>
  </si>
  <si>
    <t>POR TBL FLM 60X1000MG</t>
  </si>
  <si>
    <t>SIOFOR 500</t>
  </si>
  <si>
    <t>TBL OBD 60X500MG</t>
  </si>
  <si>
    <t>SOLU-MEDROL</t>
  </si>
  <si>
    <t>INJ SIC 1X250MG+4ML</t>
  </si>
  <si>
    <t>INJ SIC 1X500MG+8ML</t>
  </si>
  <si>
    <t>INJ SIC 1X40MG+1ML</t>
  </si>
  <si>
    <t>SORTIS 80 MG</t>
  </si>
  <si>
    <t>POR TBL FLM 30X80MG</t>
  </si>
  <si>
    <t>SPASMED 15</t>
  </si>
  <si>
    <t>POR TBL FLM 30X15MG</t>
  </si>
  <si>
    <t>SPECIES UROLOGICAE PLANTA LEROS</t>
  </si>
  <si>
    <t>SPIRIVA RESPIMAT 2,5 MIKROGRAMU</t>
  </si>
  <si>
    <t>INH SOL 1X60DÁV</t>
  </si>
  <si>
    <t>STOPTUSSIN</t>
  </si>
  <si>
    <t>POR GTT SOL 1X25ML</t>
  </si>
  <si>
    <t>SUPPOSITORIA GLYCERINI LÉČIVA</t>
  </si>
  <si>
    <t>SUP 10X2,06G</t>
  </si>
  <si>
    <t>SYNTOPHYLLIN</t>
  </si>
  <si>
    <t>INJ 5X10ML/240MG</t>
  </si>
  <si>
    <t>TAMIFLU 75 MG</t>
  </si>
  <si>
    <t>POR CPS DUR 10X75MG</t>
  </si>
  <si>
    <t>TANTUM VERDE</t>
  </si>
  <si>
    <t>1,5MG/ML GGR 240 ML</t>
  </si>
  <si>
    <t>TARDYFERON</t>
  </si>
  <si>
    <t>TBL RET 30</t>
  </si>
  <si>
    <t>TENAXUM</t>
  </si>
  <si>
    <t>TBL 30X1MG</t>
  </si>
  <si>
    <t>POR TBL NOB 90X1MG</t>
  </si>
  <si>
    <t>TENSIOMIN</t>
  </si>
  <si>
    <t>TBL 30X12.5MG</t>
  </si>
  <si>
    <t>TEPADINA 15 MG</t>
  </si>
  <si>
    <t>INF PLV CSL 1X15MG</t>
  </si>
  <si>
    <t>TIAPRIDAL</t>
  </si>
  <si>
    <t>POR TBLNOB 50X100MG</t>
  </si>
  <si>
    <t>INJ SOL 12X2ML/100MG</t>
  </si>
  <si>
    <t>TISERCIN</t>
  </si>
  <si>
    <t>TORVACARD NEO</t>
  </si>
  <si>
    <t>10MG TBL FLM 90</t>
  </si>
  <si>
    <t>TRALGIT 50 INJ</t>
  </si>
  <si>
    <t>INJ SOL 5X1ML/50MG</t>
  </si>
  <si>
    <t>TRALGIT OROTAB</t>
  </si>
  <si>
    <t>50MG POR TBL DIS 60 II</t>
  </si>
  <si>
    <t>50MG POR TBL DIS 30 II</t>
  </si>
  <si>
    <t>TRAMADOL KALCEKS</t>
  </si>
  <si>
    <t>50MG/ML INJ/INF SOL 5X2ML</t>
  </si>
  <si>
    <t>TRANSMETIL 500 MG TABLETY</t>
  </si>
  <si>
    <t>POR TBL ENT 10X500MG</t>
  </si>
  <si>
    <t>TRIASYN 5/5 MG</t>
  </si>
  <si>
    <t>POR TBL RET 30</t>
  </si>
  <si>
    <t>TRITACE 1,25 MG</t>
  </si>
  <si>
    <t>POR TBL NOB 20X1.25MG</t>
  </si>
  <si>
    <t>TRITACE 10</t>
  </si>
  <si>
    <t>TRITTICO AC 150</t>
  </si>
  <si>
    <t>TBL RET 60X150MG</t>
  </si>
  <si>
    <t>TULIP 20 MG POTAHOVANÉ TABLETY</t>
  </si>
  <si>
    <t>POR TBL FLM 90X20MG</t>
  </si>
  <si>
    <t>UBRETID</t>
  </si>
  <si>
    <t>TBL 50X5MG</t>
  </si>
  <si>
    <t>ULTRACOD</t>
  </si>
  <si>
    <t>UROMITEXAN 400MG</t>
  </si>
  <si>
    <t>INJ 15X4ML/400MG</t>
  </si>
  <si>
    <t>URSOSAN</t>
  </si>
  <si>
    <t>CPS 50X250MG</t>
  </si>
  <si>
    <t>POR CPSDUR100X250MG</t>
  </si>
  <si>
    <t>VALSACOMBI 80 MG/12,5 MG</t>
  </si>
  <si>
    <t>POR TBL FLM 28</t>
  </si>
  <si>
    <t>VENDAL RETARD 30 MG</t>
  </si>
  <si>
    <t>POR TBL PRO 30X30MG</t>
  </si>
  <si>
    <t>Venetoclax tbl EAP</t>
  </si>
  <si>
    <t>124x100mg</t>
  </si>
  <si>
    <t>VENLAFAXIN MYLAN 75 MG</t>
  </si>
  <si>
    <t>75MG CPS PRO 30</t>
  </si>
  <si>
    <t>VENOFER</t>
  </si>
  <si>
    <t>VESSEL DUE F</t>
  </si>
  <si>
    <t>600SU INJ SOL 10X2ML</t>
  </si>
  <si>
    <t>VIANT</t>
  </si>
  <si>
    <t>INF PLV SOL 10</t>
  </si>
  <si>
    <t>VIGANTOL</t>
  </si>
  <si>
    <t>0,5MG/ML POR GTT SOL 1X10ML</t>
  </si>
  <si>
    <t>VINBLASTIN TEVA 1 MG/ML</t>
  </si>
  <si>
    <t>INJ SOL 1X10ML/10MG</t>
  </si>
  <si>
    <t>Vincentka nosní sprej  25ml (30ml)</t>
  </si>
  <si>
    <t>VINCRISTINE-TEVA</t>
  </si>
  <si>
    <t>INJ 1X2ML/2MG</t>
  </si>
  <si>
    <t>INJ 1X1ML/1MG</t>
  </si>
  <si>
    <t>VIREXAN</t>
  </si>
  <si>
    <t>450MG TBL FLM 60</t>
  </si>
  <si>
    <t>VITAMIN B12 LECIVA 1000RG</t>
  </si>
  <si>
    <t>INJ 5X1ML/1000RG</t>
  </si>
  <si>
    <t>VOLTAREN EMULGEL 10MG/G</t>
  </si>
  <si>
    <t>GEL 50G</t>
  </si>
  <si>
    <t>XADOS 20 MG TABLETY</t>
  </si>
  <si>
    <t>POR TBL NOB 30X20MG</t>
  </si>
  <si>
    <t>XIGDUO 5 MG/1000 MG</t>
  </si>
  <si>
    <t>XORIMAX</t>
  </si>
  <si>
    <t>500MG TBL FLM 14</t>
  </si>
  <si>
    <t>YAL</t>
  </si>
  <si>
    <t>SOL 2X67.5ML</t>
  </si>
  <si>
    <t>ZALDIAR</t>
  </si>
  <si>
    <t>37,5MG/325MG TBL FLM 30X1</t>
  </si>
  <si>
    <t>ZARZIO 30 MU/0,5 ML</t>
  </si>
  <si>
    <t>INJ+INF SOL 5X0.5ML</t>
  </si>
  <si>
    <t>ZARZIO 48 MU/0,5 ML</t>
  </si>
  <si>
    <t>ZEFFIX 100 MG</t>
  </si>
  <si>
    <t>POR TBLFLM 28X100MG</t>
  </si>
  <si>
    <t>ZODAC</t>
  </si>
  <si>
    <t>TBL OBD 60X10MG</t>
  </si>
  <si>
    <t>TBL OBD 30X10MG</t>
  </si>
  <si>
    <t>POR TBL FLM 90X10MG</t>
  </si>
  <si>
    <t>ZOLPIDEM MYLAN</t>
  </si>
  <si>
    <t>POR TBL FLM 20X10MG</t>
  </si>
  <si>
    <t>POR TBL FLM 50X10MG</t>
  </si>
  <si>
    <t>léky - parenterální výživa (LEK)</t>
  </si>
  <si>
    <t>NUTRIFLEX PERI</t>
  </si>
  <si>
    <t>INF SOL 5X2000ML</t>
  </si>
  <si>
    <t>OLIMEL N7E</t>
  </si>
  <si>
    <t>INF EML4X2000ML</t>
  </si>
  <si>
    <t>OLIMEL N7E-1000 ml</t>
  </si>
  <si>
    <t>INF 6x1000ML</t>
  </si>
  <si>
    <t>OLIMEL N9</t>
  </si>
  <si>
    <t>INF EML 6X1000ML</t>
  </si>
  <si>
    <t>OLIMEL N9E</t>
  </si>
  <si>
    <t>léky - enterální výživa (LEK)</t>
  </si>
  <si>
    <t>CUBITAN S PŘÍCHUTÍ VANILKOVOU</t>
  </si>
  <si>
    <t>POR SOL 4X200ML</t>
  </si>
  <si>
    <t>DIASIP S PŘÍCHUTÍ CAPPUCCINO</t>
  </si>
  <si>
    <t>DIASIP S PŘÍCHUTÍ JAHODOVOU</t>
  </si>
  <si>
    <t>DIASIP S PŘÍCHUTÍ VANILKOVOU</t>
  </si>
  <si>
    <t>POR SOL 1X200ML</t>
  </si>
  <si>
    <t>FORTICARE S PŘÍCHUTÍ BROSKEV A ZÁZVOR</t>
  </si>
  <si>
    <t>POR SOL 4X125ML</t>
  </si>
  <si>
    <t>FORTICARE S PŘÍCHUTÍ CAPPUCCINO</t>
  </si>
  <si>
    <t>FORTICARE S PŘÍCHUTÍ POMERANČ A CITRÓN</t>
  </si>
  <si>
    <t>NUTRIDRINK COMPACT PROTEIN S PŘÍCHUTÍ BANÁNOVOU</t>
  </si>
  <si>
    <t>NUTRIDRINK COMPACT PROTEIN S PŘÍCHUTÍ JAHODOVOU</t>
  </si>
  <si>
    <t>NUTRIDRINK COMPACT PROTEIN S PŘÍCHUTÍ KÁVY</t>
  </si>
  <si>
    <t>NUTRIDRINK COMPACT PROTEIN S PŘÍCHUTÍ VANILKOVOU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</si>
  <si>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</si>
  <si>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</si>
  <si>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</si>
  <si>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</si>
  <si>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</si>
  <si>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</si>
  <si>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</si>
  <si>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MAX S PŘÍCHUTÍ JAHODOVOU</t>
  </si>
  <si>
    <t>POR SOL 4X300ML</t>
  </si>
  <si>
    <t>NUTRIDRINK MAX S PŘÍCHUTÍ KÁVY</t>
  </si>
  <si>
    <t>NUTRIDRINK MAX S PŘÍCHUTÍ VANILKOVOU</t>
  </si>
  <si>
    <t>NUTRIDRINK PROTEIN S PŘÍCHUTÍ ČOKOLÁDOVOU</t>
  </si>
  <si>
    <t>NUTRIDRINK S PŘÍCHUTÍ BANÁNOVOU</t>
  </si>
  <si>
    <t>NUTRIDRINK S PŘÍCHUTÍ ČOKOLÁDOVOU</t>
  </si>
  <si>
    <t>NUTRIDRINK S PŘÍCHUTÍ JAHODOVOU</t>
  </si>
  <si>
    <t>NUTRIDRINK S PŘÍCHUTÍ VANILKOVOU</t>
  </si>
  <si>
    <t>NUTRIDRINK YOGHURT S PŘÍCHUTÍ MALINA</t>
  </si>
  <si>
    <t>PROSURE KÁVOVÁ PŘÍCHUŤ</t>
  </si>
  <si>
    <t>POR SOL 4X220ML</t>
  </si>
  <si>
    <t>PROSURE VANILKOVÁ PŘÍCHUŤ</t>
  </si>
  <si>
    <t>léky - krev.deriváty ZUL (TO)</t>
  </si>
  <si>
    <t>ATENATIV</t>
  </si>
  <si>
    <t>50IU/ML INF PSO LQF 1+1X20ML</t>
  </si>
  <si>
    <t>50IU/ML INF PSO LQF 1+1X10ML</t>
  </si>
  <si>
    <t>FLEBOGAMMA DIF</t>
  </si>
  <si>
    <t>50MG/ML INF SOL 1X100ML</t>
  </si>
  <si>
    <t>50MG/ML INF SOL 1X200ML</t>
  </si>
  <si>
    <t>GAMMAGARD S/D</t>
  </si>
  <si>
    <t>50MG/ML INF PSO LQF 1+1X192ML</t>
  </si>
  <si>
    <t>HAEMOCOMPLETTAN P</t>
  </si>
  <si>
    <t>20MG/ML INJ/INF PLV SOL 1X1000MG</t>
  </si>
  <si>
    <t>HUMAN ALBUMIN CSL BEHRING</t>
  </si>
  <si>
    <t>200G/L INF SOL 1X100ML</t>
  </si>
  <si>
    <t>OCPLEX</t>
  </si>
  <si>
    <t>500IU INF PSO LQF 1+1X20ML</t>
  </si>
  <si>
    <t>léky - hemofilici ZUL (TO)</t>
  </si>
  <si>
    <t>ALBUREX</t>
  </si>
  <si>
    <t>léky - antibiotika (LEK)</t>
  </si>
  <si>
    <t>AMIKACIN MEDOCHEMIE 500MG/2ML INJ/INF</t>
  </si>
  <si>
    <t>SOL 10X2ML</t>
  </si>
  <si>
    <t>AMIKACIN MEDOPHARM 500 MG/2 ML</t>
  </si>
  <si>
    <t>INJ+INF SOL 10X2ML/500MG</t>
  </si>
  <si>
    <t>AMOKSIKLAV 1 G</t>
  </si>
  <si>
    <t>POR TBL FLM 21X1GM</t>
  </si>
  <si>
    <t>AMOKSIKLAV 1G</t>
  </si>
  <si>
    <t>TBL OBD 14X1GM</t>
  </si>
  <si>
    <t>AXETINE 1,5GM</t>
  </si>
  <si>
    <t>INJ SIC 10X1.5GM</t>
  </si>
  <si>
    <t>AZITROMYCIN SANDOZ 250 MG</t>
  </si>
  <si>
    <t>POR TBL FLM 6X250MG</t>
  </si>
  <si>
    <t>AZITROMYCIN SANDOZ 500 MG</t>
  </si>
  <si>
    <t>POR TBL FLM 3X500MG</t>
  </si>
  <si>
    <t>BACTROBAN</t>
  </si>
  <si>
    <t>DRM UNG 1X15GM</t>
  </si>
  <si>
    <t>BELOGENT KRÉM</t>
  </si>
  <si>
    <t>CRM 1X30GM</t>
  </si>
  <si>
    <t>BISEPTOL 120</t>
  </si>
  <si>
    <t>TBL 20X120MG</t>
  </si>
  <si>
    <t>BISEPTOL 480</t>
  </si>
  <si>
    <t>INJ 10X5ML</t>
  </si>
  <si>
    <t>CEFTAZIDIM KABI 1 GM</t>
  </si>
  <si>
    <t>INJ PLV SOL 10X1GM</t>
  </si>
  <si>
    <t>CEFTAZIDIM KABI 2 GM</t>
  </si>
  <si>
    <t>INJ+INF PLV SOL 10X2GM</t>
  </si>
  <si>
    <t>CIPROFLOXACIN KABI 200 MG/100 ML INFUZNÍ ROZTOK</t>
  </si>
  <si>
    <t>INF SOL 10X200MG/100ML</t>
  </si>
  <si>
    <t>Clindamycin Kabi 150mg/ml 10 x 4ml/600mg</t>
  </si>
  <si>
    <t>10 x 4ml /600mg</t>
  </si>
  <si>
    <t>Clindamycin Kabi inj.sol.10x2ml/300mg</t>
  </si>
  <si>
    <t>COLOMYCIN INJEKCE 1 000 000 MJ</t>
  </si>
  <si>
    <t>1000000IU INJ PLV SOL/SOL NEB 10X1MIU</t>
  </si>
  <si>
    <t>COTRIMOXAZOL AL FORTE</t>
  </si>
  <si>
    <t>TBL 20X960MG</t>
  </si>
  <si>
    <t>DIFICLIR 200 MG</t>
  </si>
  <si>
    <t>POR TBL FLM 2X10X200MG</t>
  </si>
  <si>
    <t>DOXYBENE 200 MG TABLETY</t>
  </si>
  <si>
    <t>POR TBL NOB10X200MG</t>
  </si>
  <si>
    <t>DOXYHEXAL 200 TABS</t>
  </si>
  <si>
    <t>TBL 10X200MG</t>
  </si>
  <si>
    <t>ENTIZOL</t>
  </si>
  <si>
    <t>TBL 20X250MG</t>
  </si>
  <si>
    <t>FRAMYKOIN</t>
  </si>
  <si>
    <t>UNG 1X10GM</t>
  </si>
  <si>
    <t>FUROLIN TABLETY</t>
  </si>
  <si>
    <t>KLACID</t>
  </si>
  <si>
    <t>500MG INF PLV CSL 1</t>
  </si>
  <si>
    <t>MEROPENEM BRADEX</t>
  </si>
  <si>
    <t>1G INJ/INF PLV SOL 10</t>
  </si>
  <si>
    <t>METRONIDAZOLE NORIDEM</t>
  </si>
  <si>
    <t>5MG/ML INF SOL 20X100ML</t>
  </si>
  <si>
    <t>5MG/ML INF SOL 10X100ML</t>
  </si>
  <si>
    <t>NORMIX</t>
  </si>
  <si>
    <t>POR TBL FLM 28X200MG</t>
  </si>
  <si>
    <t>OPHTHALMO-FRAMYKOIN</t>
  </si>
  <si>
    <t>UNG OPH 1X5GM</t>
  </si>
  <si>
    <t>PIPERACILLIN/TAZOBACTAM AUROBINDO- MIMOŘÁDNÝ DOVOZ</t>
  </si>
  <si>
    <t>4G/0,5G INF PLV SOL 12</t>
  </si>
  <si>
    <t>PIPERACILLIN/TAZOBACTAM IBIGEN - MIMOŘÁDNÝ DOVOZ</t>
  </si>
  <si>
    <t>4G/0,5G INF PLV SOL 10</t>
  </si>
  <si>
    <t>PIPERACILLIN/TAZOBACTAM KABI 4 G/0,5 G</t>
  </si>
  <si>
    <t>INF PLV SOL 10X4.5GM</t>
  </si>
  <si>
    <t>TARGOCID 400MG</t>
  </si>
  <si>
    <t>INJ SIC 1X400MG+SOL</t>
  </si>
  <si>
    <t>TOBREX</t>
  </si>
  <si>
    <t>GTT OPH 5ML 3MG/1ML</t>
  </si>
  <si>
    <t>TYGACIL 50 MG</t>
  </si>
  <si>
    <t>INF PLV SOL 10X50MG/5ML</t>
  </si>
  <si>
    <t>UNASYN</t>
  </si>
  <si>
    <t>POR TBL FLM12X375MG</t>
  </si>
  <si>
    <t>VANCOMYCIN MYLAN 1000 MG</t>
  </si>
  <si>
    <t>INF PLV SOL 1X1GM</t>
  </si>
  <si>
    <t>XORIMAX 500 MG POTAH.TABLETY</t>
  </si>
  <si>
    <t>PORTBLFLM10X500MG</t>
  </si>
  <si>
    <t xml:space="preserve">ZAVICEFTA 2G/0,5G </t>
  </si>
  <si>
    <t>INF PLV CSL 10</t>
  </si>
  <si>
    <t>léky - antimykotika (LEK)</t>
  </si>
  <si>
    <t>DIFLUCAN</t>
  </si>
  <si>
    <t>CPS 1X150MG</t>
  </si>
  <si>
    <t>DIFLUCAN 100 MG</t>
  </si>
  <si>
    <t>POR CPS DUR 28X100MG</t>
  </si>
  <si>
    <t>ECALTA 100 MG</t>
  </si>
  <si>
    <t>INF PLV CSL 100MG+30ML</t>
  </si>
  <si>
    <t>FLUCONAZOL KABI 2 MG/ML</t>
  </si>
  <si>
    <t>INF SOL 10X100ML/200MG</t>
  </si>
  <si>
    <t>VFEND 200 MG</t>
  </si>
  <si>
    <t>INF PLV SOL 1X200MG</t>
  </si>
  <si>
    <t>VORICONAZOLE ACCORD</t>
  </si>
  <si>
    <t>INF PLV SOL 1x200MG</t>
  </si>
  <si>
    <t>VORIKONAZOL SANDOZ 200 MG</t>
  </si>
  <si>
    <t>TBL FLM 14X200MG</t>
  </si>
  <si>
    <t>VORIKONAZOL SANDOZ 200 MG PRÁŠEK PRO INFUZNÍ ROZTO</t>
  </si>
  <si>
    <t>léky - centra (LEK)</t>
  </si>
  <si>
    <t>DARZALEX</t>
  </si>
  <si>
    <t>20MG/ML INF CNC SOL 1X5ML</t>
  </si>
  <si>
    <t>20MG/ML INF CNC SOL 1X20ML</t>
  </si>
  <si>
    <t>ALKERAN</t>
  </si>
  <si>
    <t>INJ PSO LQF 50MG</t>
  </si>
  <si>
    <t>BONDRONAT 6 MG/6 ML</t>
  </si>
  <si>
    <t>INF CNC SOL 1X6ML</t>
  </si>
  <si>
    <t>BONVIVA 3 MG/3 ML</t>
  </si>
  <si>
    <t>IVN INJ SOL 1X3MG/3ML</t>
  </si>
  <si>
    <t>BUSULFAN FRESENIUS KABI 6 MG/ML</t>
  </si>
  <si>
    <t>INF CNC SOL 8X10ML</t>
  </si>
  <si>
    <t>DESFERAL</t>
  </si>
  <si>
    <t>INJ PLV SOL10X500MG</t>
  </si>
  <si>
    <t>ENDOXAN</t>
  </si>
  <si>
    <t>POR TBL OBD 50X50MG</t>
  </si>
  <si>
    <t>FYZIOLOGICKÝ ROZTOK VIAFLO</t>
  </si>
  <si>
    <t>9G/L INF SOL 1X250ML</t>
  </si>
  <si>
    <t>INF SOL 50X100ML</t>
  </si>
  <si>
    <t>INF SOL 30X250ML</t>
  </si>
  <si>
    <t>INF SOL 20X100ML-PE</t>
  </si>
  <si>
    <t>HIBERIX</t>
  </si>
  <si>
    <t>INJ PSO LQF 1DÁV+ST</t>
  </si>
  <si>
    <t>IBANDRONIC ACID ACCORD</t>
  </si>
  <si>
    <t>6MG INF CNC SOL 1X6ML</t>
  </si>
  <si>
    <t>IBUMAX 400 MG</t>
  </si>
  <si>
    <t>PORTBLFLM100X400MG</t>
  </si>
  <si>
    <t>INJ PROCAINII CHLORATI 0,2% ARD 10x200ml</t>
  </si>
  <si>
    <t>2MG/ML INJ SOL 10X200ML</t>
  </si>
  <si>
    <t>KALIUM CHLORATUM LECIVA 7.5%</t>
  </si>
  <si>
    <t>INJ 5X10ML 7.5%</t>
  </si>
  <si>
    <t>KL CPS DEXAMETHASON 20MG 100CPS</t>
  </si>
  <si>
    <t>KL CPS DEXAMETHASON 4 MG</t>
  </si>
  <si>
    <t>KL CPS DEXAMETHASON 8MG 50CPS</t>
  </si>
  <si>
    <t>KL PRIPRAVEK</t>
  </si>
  <si>
    <t>LIDOCAIN</t>
  </si>
  <si>
    <t>INJ 10X2ML 2%</t>
  </si>
  <si>
    <t>Prevenar 13 inj.sus.1x0.5 ml+SJ</t>
  </si>
  <si>
    <t>SORBIFER DURULES</t>
  </si>
  <si>
    <t>POR TBL FLM 100X100MG</t>
  </si>
  <si>
    <t>8x100 mg</t>
  </si>
  <si>
    <t>8x50mg</t>
  </si>
  <si>
    <t>16x10mg</t>
  </si>
  <si>
    <t>Vesanoid 100x10mg cps.-MIMOŘ.DOVOZ!!!</t>
  </si>
  <si>
    <t>ADYNOVI</t>
  </si>
  <si>
    <t>2000IU INJ PSO LQF 1+1X5ML II</t>
  </si>
  <si>
    <t>20MG/ML INJ/INF PLV SOL 1X2000MG</t>
  </si>
  <si>
    <t>NOVOEIGHT</t>
  </si>
  <si>
    <t>500IU INJ PSO LQF 1+1X4ML ISP+AD</t>
  </si>
  <si>
    <t>1000IU INJ PSO LQF 1+1X4ML ISP+AD</t>
  </si>
  <si>
    <t>1500IU INJ PSO LQF 1+1X4ML ISP+AD</t>
  </si>
  <si>
    <t>OCTANATE 1 000 IU/5 ML</t>
  </si>
  <si>
    <t>200IU/ML INJ PSO LQF 1000IU+5ML</t>
  </si>
  <si>
    <t>OCTANATE 500 IU/5 ML</t>
  </si>
  <si>
    <t>100IU/ML INJ PSO LQF 500IU+5ML</t>
  </si>
  <si>
    <t>OCTANINE F 1000</t>
  </si>
  <si>
    <t>100IU/ML INJ PSO LQF 1+1X10ML</t>
  </si>
  <si>
    <t>OCTANINE F 500</t>
  </si>
  <si>
    <t>100IU/ML INJ PSO LQF 1+1X5ML</t>
  </si>
  <si>
    <t>ADVATE</t>
  </si>
  <si>
    <t>500IU INJ PSO LQF 1+1X2ML I</t>
  </si>
  <si>
    <t>1500IU INJ PSO LQF 1+1X2ML I</t>
  </si>
  <si>
    <t>1000IU INJ PSO LQF 1+1X2ML I</t>
  </si>
  <si>
    <t>FANHDI</t>
  </si>
  <si>
    <t>50IU/ML INJ PSO LQF 1+1X10ML</t>
  </si>
  <si>
    <t>IMMUNATE STIM PLUS</t>
  </si>
  <si>
    <t>1000IU/750IU INJ PSO LQF 1+1X10ML</t>
  </si>
  <si>
    <t>500IU/375IU INJ PSO LQF 1+1X5ML</t>
  </si>
  <si>
    <t>IMMUNINE</t>
  </si>
  <si>
    <t>600IU INJ/INF PSO LQF 1+1X5ML</t>
  </si>
  <si>
    <t>1200IU INJ/INF PSO LQF 1+1X10ML</t>
  </si>
  <si>
    <t>WILATE</t>
  </si>
  <si>
    <t>1000IU VWF/1000IU FVIII INJ PSO LQF 1+1X10ML</t>
  </si>
  <si>
    <t>WILATE 500</t>
  </si>
  <si>
    <t>500IU VWF/500IU FVIII INJ PSO LQF 1+1X5ML</t>
  </si>
  <si>
    <t>SPRYCEL 20 MG</t>
  </si>
  <si>
    <t>POR TBL FLM 60X20MG</t>
  </si>
  <si>
    <t>VENCLYXTO</t>
  </si>
  <si>
    <t>100MG TBL FLM 112(4X28)</t>
  </si>
  <si>
    <t>50MG TBL FLM 7</t>
  </si>
  <si>
    <t>100MG TBL FLM 14</t>
  </si>
  <si>
    <t>100MG TBL FLM 7</t>
  </si>
  <si>
    <t>10MG TBL FLM 14</t>
  </si>
  <si>
    <t>VIDAZA 25 MG/ML PP</t>
  </si>
  <si>
    <t>INJ PLV SUS 1X100MG</t>
  </si>
  <si>
    <t>léky - dle §16 (LEK)</t>
  </si>
  <si>
    <t>BOSULIF 100 MG</t>
  </si>
  <si>
    <t>100MG TBL FLM 28</t>
  </si>
  <si>
    <t>JAKAVI 20 MG</t>
  </si>
  <si>
    <t>POR TBL NOB 56X20MG</t>
  </si>
  <si>
    <t>JAKAVI 5 MG</t>
  </si>
  <si>
    <t>TBL NOB 56X5MG</t>
  </si>
  <si>
    <t>KINERET 100MG/0,67ML</t>
  </si>
  <si>
    <t>INJ SOL 7X0,67ML</t>
  </si>
  <si>
    <t>SOLIRIS 300 MG</t>
  </si>
  <si>
    <t>IVN INF CNC SOL 1X30ML</t>
  </si>
  <si>
    <t>ACC 100 NEO</t>
  </si>
  <si>
    <t>POR TBL EFF 20X100MG</t>
  </si>
  <si>
    <t>ACC LONG</t>
  </si>
  <si>
    <t>TBL EFF 10X600MG</t>
  </si>
  <si>
    <t>250MG INF PLV SOL 10</t>
  </si>
  <si>
    <t>ADRENALIN BRADEX</t>
  </si>
  <si>
    <t>1MG/ML INJ SOL 10X1ML</t>
  </si>
  <si>
    <t>AERIUS 2,5 MG</t>
  </si>
  <si>
    <t>POR TBL DIS 30X2.5MG</t>
  </si>
  <si>
    <t>ALEXAN 1000MG/20ML</t>
  </si>
  <si>
    <t>AMBROSAN</t>
  </si>
  <si>
    <t>30MG TBL NOB 20 II</t>
  </si>
  <si>
    <t>ANOPYRIN 100MG</t>
  </si>
  <si>
    <t>TBL 20X100MG</t>
  </si>
  <si>
    <t>Apotheke zelený čaj s citrónem</t>
  </si>
  <si>
    <t>20x2g</t>
  </si>
  <si>
    <t>ARDEAELYTOSOL NA.HYDR.CARB.4.2%</t>
  </si>
  <si>
    <t>INF 1X80ML</t>
  </si>
  <si>
    <t>ARDEAOSMOSOL MA 15</t>
  </si>
  <si>
    <t>150G/L INF SOL 20X80ML</t>
  </si>
  <si>
    <t>ATRAM 6.25</t>
  </si>
  <si>
    <t>POR TBLNOB30X6.25MG</t>
  </si>
  <si>
    <t>BEPANTHEN</t>
  </si>
  <si>
    <t>CRM 1X30GM 5%</t>
  </si>
  <si>
    <t>BETADINE - zelená</t>
  </si>
  <si>
    <t>LIQ 1X30ML</t>
  </si>
  <si>
    <t>LIQ 1X1000ML</t>
  </si>
  <si>
    <t>200MG TBL PRO 100</t>
  </si>
  <si>
    <t>50MG TBL PRO 30</t>
  </si>
  <si>
    <t>BETASERC 24</t>
  </si>
  <si>
    <t>24MG TBL NOB 50</t>
  </si>
  <si>
    <t>B-komplex Zentiva drg.100 Glass</t>
  </si>
  <si>
    <t>BRUFEN 600 MG</t>
  </si>
  <si>
    <t>POR GRA EFF 20X600MG</t>
  </si>
  <si>
    <t>CALCICHEW D3</t>
  </si>
  <si>
    <t>CTB 60</t>
  </si>
  <si>
    <t>CALCICHEW D3 JAHODA 500 MG/400 IU ŽVÝKACÍ TABLETY</t>
  </si>
  <si>
    <t>POR TBL MND 60</t>
  </si>
  <si>
    <t>CALGEL</t>
  </si>
  <si>
    <t>STM GEL 1X10GM</t>
  </si>
  <si>
    <t>CARBOPLATIN KABI</t>
  </si>
  <si>
    <t>10MG/ML INF CNC SOL 1X60ML+PLAST</t>
  </si>
  <si>
    <t>10MG/ML INF CNC SOL 1X15ML+PLAST</t>
  </si>
  <si>
    <t>10MG/ML INF CNC SOL 1X5ML+PLAST</t>
  </si>
  <si>
    <t>CARBOPLATIN KABI 10 MG/ML KONCENTRÁT PRO INFUZNÍ R</t>
  </si>
  <si>
    <t>INF CNC SOL 1X15ML/150MG + PL</t>
  </si>
  <si>
    <t>INF CNC SOL 1X5ML/50MG + PL</t>
  </si>
  <si>
    <t>CARDIKET RETARD 40</t>
  </si>
  <si>
    <t>TBL RET 50X40MG</t>
  </si>
  <si>
    <t>Carmustine 100mg</t>
  </si>
  <si>
    <t>1x100mg</t>
  </si>
  <si>
    <t>CAVINTON FORTE</t>
  </si>
  <si>
    <t>CELASKON</t>
  </si>
  <si>
    <t>250MG TBL NOB 100</t>
  </si>
  <si>
    <t>CELASKON 500 MG ČERVENÝ POMERANČ</t>
  </si>
  <si>
    <t>500MG TBL EFF 30(3X10)</t>
  </si>
  <si>
    <t>CELASKON ČERVENÝ POMERANČ</t>
  </si>
  <si>
    <t>500MG TBL EFF 10</t>
  </si>
  <si>
    <t>CELASKON LONG EFFECT 500MG 30 CPS PRO</t>
  </si>
  <si>
    <t>CERNEVIT</t>
  </si>
  <si>
    <t>INJ PLV SOL10X750MG</t>
  </si>
  <si>
    <t>Cerubidine ID 20mg 1amp.</t>
  </si>
  <si>
    <t>COAXIL</t>
  </si>
  <si>
    <t>TBL OBD 90X12.5MG</t>
  </si>
  <si>
    <t>CONCOR 5</t>
  </si>
  <si>
    <t>5MG TBL FLM 100</t>
  </si>
  <si>
    <t>POR TBL NOB60X200MG</t>
  </si>
  <si>
    <t>COSYREL 5MG/5MG</t>
  </si>
  <si>
    <t xml:space="preserve">TBL FLM 30 </t>
  </si>
  <si>
    <t>C-VITAMIN 1000 PHARMAVIT</t>
  </si>
  <si>
    <t>POR TBL EFF 10X1000MG</t>
  </si>
  <si>
    <t>CYMEVENE</t>
  </si>
  <si>
    <t>ČAJ Z KVĚTU BEZU ČERNÉHO</t>
  </si>
  <si>
    <t>ČAJ Z LISTU SENNY</t>
  </si>
  <si>
    <t>POR SPC 20 I</t>
  </si>
  <si>
    <t>DAUNOSIN INJ</t>
  </si>
  <si>
    <t>INJ SICC 1X20MG+SOLV</t>
  </si>
  <si>
    <t>DEPAKINE CHRONO 300</t>
  </si>
  <si>
    <t>TBL RET 100X300MG</t>
  </si>
  <si>
    <t>DERMOVATE</t>
  </si>
  <si>
    <t>UNG 1X25GM 0.05%</t>
  </si>
  <si>
    <t>DIAZEPAM SLOVAKOFARMA</t>
  </si>
  <si>
    <t>5MG TBL NOB 20(1X20)</t>
  </si>
  <si>
    <t>DIGOXIN 0.125 LECIVA</t>
  </si>
  <si>
    <t>TBL 30X0.125MG</t>
  </si>
  <si>
    <t>DIGOXIN 0.250 LECIVA</t>
  </si>
  <si>
    <t>DILURAN</t>
  </si>
  <si>
    <t>TBL 20X2MG</t>
  </si>
  <si>
    <t>Dubová kůra her.1x75g LEROS</t>
  </si>
  <si>
    <t>ECOLAV Výplach očí 100ml</t>
  </si>
  <si>
    <t>100 ml</t>
  </si>
  <si>
    <t>ENELBIN 100 RETARD</t>
  </si>
  <si>
    <t>TBL RET 100X100MG</t>
  </si>
  <si>
    <t>ERDOMED</t>
  </si>
  <si>
    <t>POR CPS DUR 60X300MG</t>
  </si>
  <si>
    <t>ESOPREX OROTAB</t>
  </si>
  <si>
    <t>10MG POR TBL DIS 30</t>
  </si>
  <si>
    <t>FLUDARA</t>
  </si>
  <si>
    <t>inf plv sol 5x50mg</t>
  </si>
  <si>
    <t>FORMANO</t>
  </si>
  <si>
    <t>INH PLV CPS 60X12RG</t>
  </si>
  <si>
    <t>FRAXIPARIN MULTI</t>
  </si>
  <si>
    <t>INJ 10X5ML/47.5KU</t>
  </si>
  <si>
    <t>FRAXIPARINE FORTE</t>
  </si>
  <si>
    <t>INJ 10X0.8ML/15.2KU</t>
  </si>
  <si>
    <t>FUCICORT</t>
  </si>
  <si>
    <t>20MG/G+1MG/1G CRM 20G</t>
  </si>
  <si>
    <t>TBL 50X40MG</t>
  </si>
  <si>
    <t>GENTADEX 5 MG/ML + 1 MG/ML</t>
  </si>
  <si>
    <t>GERATAM 1200</t>
  </si>
  <si>
    <t>TBL OBD 100X1200MG</t>
  </si>
  <si>
    <t>GLUCOPHAGE XR 1000 MG TABLETY S PRODLOUŽENÝM UVOLŇ</t>
  </si>
  <si>
    <t>POR TBL PRO 60X1000MG</t>
  </si>
  <si>
    <t>GLUKÓZA 5 BRAUN, REF.349130</t>
  </si>
  <si>
    <t>INF 1X250ML-PE</t>
  </si>
  <si>
    <t>GLYCLADA 60 MG</t>
  </si>
  <si>
    <t>POR TBL RET 60X60MG I</t>
  </si>
  <si>
    <t>HALOPERIDOL</t>
  </si>
  <si>
    <t>GTT 1X10ML/20MG</t>
  </si>
  <si>
    <t>HemaGel PROCTO čípky 5ks</t>
  </si>
  <si>
    <t>HEŘMÁNKOVÝ ČAJ LEROS</t>
  </si>
  <si>
    <t>HUMULIN R KWIKPEN</t>
  </si>
  <si>
    <t>100IU/ML INJ SOL PEP 2X(5X3ML)</t>
  </si>
  <si>
    <t>Hyal-Drop multi oční kapky 10ml 2.0</t>
  </si>
  <si>
    <t>HYDROCORTISON 10MG</t>
  </si>
  <si>
    <t>TBL 20X10MG</t>
  </si>
  <si>
    <t>Hylo Dual 10 ml</t>
  </si>
  <si>
    <t>Hylo-Comod gtt. 2 x10 ml</t>
  </si>
  <si>
    <t>CHLORID SODNÝ 10% BRAUN</t>
  </si>
  <si>
    <t>INF CNC SOL 20X10ML</t>
  </si>
  <si>
    <t>IBALGIN DUO EFFECT</t>
  </si>
  <si>
    <t>50MG/G+2MG/G CRM 50G</t>
  </si>
  <si>
    <t>INFALIN DUO 3 MG/ML + 0,25 MG/ML UŠNÍ KAPKY, ROZTO</t>
  </si>
  <si>
    <t>AUR GTT SOL 1X10ML</t>
  </si>
  <si>
    <t>IR  0.9%SOD.CHLOR.FOR IRR. 6X1000 ML</t>
  </si>
  <si>
    <t>Fres. Versylene</t>
  </si>
  <si>
    <t>IR  AQUA STERILE OPLACH.1x1000 ml ECOTAINER</t>
  </si>
  <si>
    <t>IR OPLACH</t>
  </si>
  <si>
    <t>IR AC.BORICI AQ.OPHTAL.50 ML</t>
  </si>
  <si>
    <t>IR OČNI VODA 50 ml</t>
  </si>
  <si>
    <t>IR Actilyse sol.1mg/1ml</t>
  </si>
  <si>
    <t>rozpl. po 1 ml FNOL</t>
  </si>
  <si>
    <t>ISOLYTE  FFX - VAK</t>
  </si>
  <si>
    <t>INF SOL 10X1000ML Freeflex</t>
  </si>
  <si>
    <t>KL BALS.VISNEVSKI 100G</t>
  </si>
  <si>
    <t>KL CHLORHEXIDIN SOL.  0,1% 100 g</t>
  </si>
  <si>
    <t>KL TBL MAGN.LACT 0,5G+B6 0,02G, 100TBL</t>
  </si>
  <si>
    <t>KL UNG.LENIENS, 100G</t>
  </si>
  <si>
    <t>KL UNG.LENIENS, 200G</t>
  </si>
  <si>
    <t>KREON 25 000</t>
  </si>
  <si>
    <t>25000U CPS ETD 50</t>
  </si>
  <si>
    <t>LAGOSA</t>
  </si>
  <si>
    <t>DRG 100X150MG</t>
  </si>
  <si>
    <t>LAMICTAL</t>
  </si>
  <si>
    <t>100MG TBL NOB 42</t>
  </si>
  <si>
    <t>LEROS Dětský bylinný čaj s heřmánkem 20x1.5g</t>
  </si>
  <si>
    <t>LETROX 125</t>
  </si>
  <si>
    <t>POR TBL NOB 100X125MCG</t>
  </si>
  <si>
    <t>LETROX 75</t>
  </si>
  <si>
    <t>POR TBL NOB 100X75MCG II</t>
  </si>
  <si>
    <t>LEVEMIR 100 U/ML (FLEXPEN)</t>
  </si>
  <si>
    <t>INJ SOL 5X3ML</t>
  </si>
  <si>
    <t>LIDOCAIN EGIS 10 %</t>
  </si>
  <si>
    <t>DRM SPR SOL 1X38GM</t>
  </si>
  <si>
    <t>LIPANTHYL 267 M</t>
  </si>
  <si>
    <t>267MG CPS DUR 90</t>
  </si>
  <si>
    <t>LIPERTANCE 20 MG/10 MG/10 MG</t>
  </si>
  <si>
    <t>TBL FLM 30X20MG/10MG/10MG I</t>
  </si>
  <si>
    <t>LITALIR</t>
  </si>
  <si>
    <t>CPS 100X500MG</t>
  </si>
  <si>
    <t>LOCOID LIPOCREAM 0,1%</t>
  </si>
  <si>
    <t>LOKREN 20 MG</t>
  </si>
  <si>
    <t>POR TBL FLM 98X20MG</t>
  </si>
  <si>
    <t>LOZAP 100 ZENTIVA</t>
  </si>
  <si>
    <t>POR TBL FLM 30X100MG</t>
  </si>
  <si>
    <t>MAALOX SUSPENZE</t>
  </si>
  <si>
    <t>35MG/ML+40MG/ML POR SUS 1X250ML II</t>
  </si>
  <si>
    <t>MABRON 50MG</t>
  </si>
  <si>
    <t>CPS 20X50MG</t>
  </si>
  <si>
    <t>MAGNESIUM SULFURICUM BBP 10%</t>
  </si>
  <si>
    <t>MESTINON</t>
  </si>
  <si>
    <t>60MG TBL OBD 150</t>
  </si>
  <si>
    <t>Methergin 0.2mg/ml inj.5x1ml - MIMOŘÁDNÝ DOVOZ!!!</t>
  </si>
  <si>
    <t>MIDAZOLAM KALCEKS 5MG/ML</t>
  </si>
  <si>
    <t>INJ/INF SOL 10X10ML</t>
  </si>
  <si>
    <t>MILGAMMA N</t>
  </si>
  <si>
    <t>POR CPS MOL 50</t>
  </si>
  <si>
    <t>MORPHIN BIOTIKA 1%</t>
  </si>
  <si>
    <t>INJ 10X1ML/10MG</t>
  </si>
  <si>
    <t>INJ 10X2ML/20MG</t>
  </si>
  <si>
    <t>NAS SPR SOL 10ML-SK</t>
  </si>
  <si>
    <t>NICORETTE INVISIPATCH 25 MG/16 H</t>
  </si>
  <si>
    <t>DRM EMP TDR 7X25MG</t>
  </si>
  <si>
    <t>NITRESAN 20 MG</t>
  </si>
  <si>
    <t>NORADRENALIN LÉČIVA</t>
  </si>
  <si>
    <t>IVN INF CNC SOL 5X5ML</t>
  </si>
  <si>
    <t>NORETHISTERON ZENTIVA</t>
  </si>
  <si>
    <t>TBL NOB 45X5MG</t>
  </si>
  <si>
    <t>NOVETRON 8 MG DISPERGOVATELNÉ TABLETY</t>
  </si>
  <si>
    <t>POR TBL DIS 10X8MG</t>
  </si>
  <si>
    <t>NOVORAPID FLEXPEN 100 U/ML</t>
  </si>
  <si>
    <t>OFLOXACIN 0.3% UNIMED PHARMA</t>
  </si>
  <si>
    <t>OPH+AUR GTT SOL 30MG/10ML</t>
  </si>
  <si>
    <t>OLYNTH</t>
  </si>
  <si>
    <t>1MG/ML NAS SPR SOL 1X10ML I</t>
  </si>
  <si>
    <t xml:space="preserve">ONCASPAR  </t>
  </si>
  <si>
    <t>INF PLV SOL 1X5ML</t>
  </si>
  <si>
    <t>Optifibre 1x250g</t>
  </si>
  <si>
    <t>OTOBACID N</t>
  </si>
  <si>
    <t>0,2MG/G+5MG/G+479,8MG/G AUR GTT SOL 1X5ML</t>
  </si>
  <si>
    <t>OXAZEPAM TBL.20X10MG</t>
  </si>
  <si>
    <t>TBL 20X10MG(BLISTR)</t>
  </si>
  <si>
    <t>PANCREOLAN FORTE</t>
  </si>
  <si>
    <t>6000U TBL ENT 30</t>
  </si>
  <si>
    <t>6000U TBL ENT 60</t>
  </si>
  <si>
    <t>PARACETAMOL KABI 10 MG/ML</t>
  </si>
  <si>
    <t>INF SOL 10X50ML/500MG</t>
  </si>
  <si>
    <t>Peroxid vodíku 3% 100 ml</t>
  </si>
  <si>
    <t>20% DPH</t>
  </si>
  <si>
    <t>PIMAFUCORT</t>
  </si>
  <si>
    <t>10MG/G+10MG/G+3,5MG/G CRM 15G</t>
  </si>
  <si>
    <t>PRENEWEL 4 MG/1,25 MG</t>
  </si>
  <si>
    <t>PRESTANCE 10 MG/5 MG</t>
  </si>
  <si>
    <t>POR TBL NOB 90</t>
  </si>
  <si>
    <t>PRESTARIUM NEO COMBI 5mg/1,25mg</t>
  </si>
  <si>
    <t>Propanorm 35mg/10ml inj.10 x 10 ml/35mg</t>
  </si>
  <si>
    <t>PROTAMIN MEDA AMPULLEN</t>
  </si>
  <si>
    <t>1000IU/ML INJ SOL 5X5ML</t>
  </si>
  <si>
    <t>RECOXA 15</t>
  </si>
  <si>
    <t>POR TBL NOB 30X15MG</t>
  </si>
  <si>
    <t>Revital C vitamin 1000mg Pomeranč tbl.eff.20</t>
  </si>
  <si>
    <t>ROWATINEX</t>
  </si>
  <si>
    <t>GTT 1X10ML</t>
  </si>
  <si>
    <t>RYTMONORM</t>
  </si>
  <si>
    <t>150MG TBL FLM 50</t>
  </si>
  <si>
    <t>RYTMONORM 300MG</t>
  </si>
  <si>
    <t>TBL FLM 50</t>
  </si>
  <si>
    <t>SENNA LIST LEROS</t>
  </si>
  <si>
    <t>POR SPC 20X1GM(SÁČKY)</t>
  </si>
  <si>
    <t>SIMVASTATIN MYLAN</t>
  </si>
  <si>
    <t>20MG TBL FLM 100 I</t>
  </si>
  <si>
    <t>SINUPRET</t>
  </si>
  <si>
    <t>GTT 1X100ML</t>
  </si>
  <si>
    <t>500MG TBL FLM 120 II</t>
  </si>
  <si>
    <t>SIOFOR 850MG</t>
  </si>
  <si>
    <t>TBL FLM 60x850MG</t>
  </si>
  <si>
    <t>SIRDALUD 2 MG</t>
  </si>
  <si>
    <t>POR TBL NOB 30X2MG</t>
  </si>
  <si>
    <t>SODIUM CHLORIDE FRESENIUS KABI 0,9%</t>
  </si>
  <si>
    <t>9MG/ML INF SOL 10X500ML II</t>
  </si>
  <si>
    <t>STACYL 100 MG ENTEROSOLVENTNÍ TABLETY</t>
  </si>
  <si>
    <t>POR TBL ENT 100X100MG I</t>
  </si>
  <si>
    <t>STOPTUSSIN SIRUP</t>
  </si>
  <si>
    <t>POR SIR 1X180ML + PIP</t>
  </si>
  <si>
    <t>SYMBICORT TURBUHALER 200 MIKROGRAMŮ/ 6 MIKROGRAMŮ/</t>
  </si>
  <si>
    <t>INH PLV 1X120DÁV</t>
  </si>
  <si>
    <t>1,5MG/ML GGR 120ML</t>
  </si>
  <si>
    <t>TELMISARTAN/HYDROCHLOROTHIAZID SANDOZ 80 MG/12,5 M</t>
  </si>
  <si>
    <t>POR TBL FLM 100</t>
  </si>
  <si>
    <t>TEPADINA 100 MG</t>
  </si>
  <si>
    <t>INF PLV CSL 1X100MG</t>
  </si>
  <si>
    <t>TORECAN</t>
  </si>
  <si>
    <t>DRG 50X6.5MG</t>
  </si>
  <si>
    <t>INJ 5X1ML/6.5MG</t>
  </si>
  <si>
    <t>TRALGIT</t>
  </si>
  <si>
    <t>POR CPS DUR 20X50MG</t>
  </si>
  <si>
    <t>TRAMAL</t>
  </si>
  <si>
    <t>50MG/ML INJ SOL 5X1ML</t>
  </si>
  <si>
    <t>TRIAMCINOLON E LECIVA</t>
  </si>
  <si>
    <t>UNG 1X20GM</t>
  </si>
  <si>
    <t>TRIAMCINOLON S LECIVA</t>
  </si>
  <si>
    <t>UNG 30GM</t>
  </si>
  <si>
    <t>TRIPLIXAM 5 MG/1,25 MG/5 MG</t>
  </si>
  <si>
    <t>TRITACE 10 MG</t>
  </si>
  <si>
    <t>POR TBL NOB 100X10MG</t>
  </si>
  <si>
    <t>TRITACE 2,5 MG</t>
  </si>
  <si>
    <t>POR TBL NOB 20X2.5MG</t>
  </si>
  <si>
    <t>TRITACE 5 MG</t>
  </si>
  <si>
    <t>POR TBL NOB 100X5MG</t>
  </si>
  <si>
    <t>TRITACE COMBI</t>
  </si>
  <si>
    <t>10MG/10MG CPS DUR 98</t>
  </si>
  <si>
    <t>TRUND 500 MG POTAHOVANÉ TABLETY</t>
  </si>
  <si>
    <t>POR TBL FLM 100X500MG</t>
  </si>
  <si>
    <t>TULIP 10 MG POTAHOVANÉ TABLETY</t>
  </si>
  <si>
    <t>POR TBL FLM 30X10MG</t>
  </si>
  <si>
    <t>TULIP 40 MG</t>
  </si>
  <si>
    <t>POR TBL FLM 90X40MG</t>
  </si>
  <si>
    <t>POR TBL NOB 10</t>
  </si>
  <si>
    <t>VALACICLOVIR MYLAN</t>
  </si>
  <si>
    <t>500MG TBL FLM 42</t>
  </si>
  <si>
    <t>VENTOLIN INHALER N</t>
  </si>
  <si>
    <t>100MCG/DÁV INH SUS PSS 200DÁV</t>
  </si>
  <si>
    <t>VERMOX</t>
  </si>
  <si>
    <t>POR TBL NOB 6X100MG</t>
  </si>
  <si>
    <t>VEROSPIRON</t>
  </si>
  <si>
    <t>TBL 100X25MG</t>
  </si>
  <si>
    <t>PROSURE BANÁNOVÁ PŘÍCHUŤ</t>
  </si>
  <si>
    <t>PROSURE ČOKOLÁDOVÁ PŘÍCHUŤ</t>
  </si>
  <si>
    <t>AMOKSIKLAV 1.2GM</t>
  </si>
  <si>
    <t>INJ SIC 5X1.2GM</t>
  </si>
  <si>
    <t>CEFTRIAXON KABI 2 G</t>
  </si>
  <si>
    <t>INF PLV SOL 10X2GM</t>
  </si>
  <si>
    <t>TBL 10X960MG</t>
  </si>
  <si>
    <t>GENTAMICIN B.BRAUN INF SOL 240MG</t>
  </si>
  <si>
    <t>20X80ML 3MG/ML</t>
  </si>
  <si>
    <t>OFLOXIN 200</t>
  </si>
  <si>
    <t>TBL OBD 10X200MG</t>
  </si>
  <si>
    <t>OSPEN 1500</t>
  </si>
  <si>
    <t>TBL OBD 30X1500KU</t>
  </si>
  <si>
    <t>CANESTEN KRÉM</t>
  </si>
  <si>
    <t>CRM 1X20GM/200MG</t>
  </si>
  <si>
    <t>CLOTRIMAZOL AL 1%</t>
  </si>
  <si>
    <t>CRM 1X50GM 1%</t>
  </si>
  <si>
    <t>MYFUNGAR-ukončená výroba</t>
  </si>
  <si>
    <t>NOXAFIL 100 MG</t>
  </si>
  <si>
    <t>POR TBL ENT 24X100MG</t>
  </si>
  <si>
    <t>NOXAFIL 40MG/ML</t>
  </si>
  <si>
    <t>POR.SUSP.1X105ML</t>
  </si>
  <si>
    <t>ADDAVEN</t>
  </si>
  <si>
    <t>IVN INF CNC SOL 20X10ML</t>
  </si>
  <si>
    <t>ALEXAN 50 MG/ML</t>
  </si>
  <si>
    <t>INF CNC SOL 1X40ML/2000MG</t>
  </si>
  <si>
    <t>ALPHA D3 0.25 MCG</t>
  </si>
  <si>
    <t>0,25MCG CPS MOL 30</t>
  </si>
  <si>
    <t>AMITRIPTYLIN-SLOVAKOFARMA</t>
  </si>
  <si>
    <t>25MG TBL FLM 50</t>
  </si>
  <si>
    <t>AQUA PRO INJECTIONE ARDEAPHARMA</t>
  </si>
  <si>
    <t>INF 1X250ML</t>
  </si>
  <si>
    <t>ATARAX</t>
  </si>
  <si>
    <t>TBL OBD 25X25MG</t>
  </si>
  <si>
    <t>GRA 15X100MG(SACKY)</t>
  </si>
  <si>
    <t>BETALOC</t>
  </si>
  <si>
    <t>1MG/ML INJ SOL 5X5ML</t>
  </si>
  <si>
    <t>BUSCOPAN</t>
  </si>
  <si>
    <t>20MG/ML INJ SOL 5X1ML</t>
  </si>
  <si>
    <t>CALCICHEW D3 LEMON 800 IU</t>
  </si>
  <si>
    <t>Cathejell Lidocaine C inj. 25 x 8.5g</t>
  </si>
  <si>
    <t>CELLCEPT 500 MG</t>
  </si>
  <si>
    <t>INF PLV SOL 4X500MG</t>
  </si>
  <si>
    <t>Cidofovir inj.375mg/5ml-MIMOŘÁDNÝ DOVOZ!!</t>
  </si>
  <si>
    <t>CITALEC 20 ZENTIVA</t>
  </si>
  <si>
    <t>20MG TBL FLM 30</t>
  </si>
  <si>
    <t>CONCOR</t>
  </si>
  <si>
    <t>TBL FC 30X10MG</t>
  </si>
  <si>
    <t>CONCOR COR 10 MG</t>
  </si>
  <si>
    <t>TBL OBD 28X10MG</t>
  </si>
  <si>
    <t>POR TBL ENT 28X20MG I</t>
  </si>
  <si>
    <t>CYMEVENE - mimořádný dovoz</t>
  </si>
  <si>
    <t>500MG INF PLV CSL 5</t>
  </si>
  <si>
    <t>DĚTSKÝ ČAJ S HEŘMÁNKEM LEROS</t>
  </si>
  <si>
    <t>DHC CONTINUS 60 MG</t>
  </si>
  <si>
    <t>PORTBLRET60X60MG B</t>
  </si>
  <si>
    <t>DIGOXIN ORION INJ.-MIMOŘÁDNÝ DOVOZ!!</t>
  </si>
  <si>
    <t>INJ SOL 25X1ML/0.25MG</t>
  </si>
  <si>
    <t>DOBEXIL H UNG</t>
  </si>
  <si>
    <t>40MG/20MG RCT UNG 1X20G II</t>
  </si>
  <si>
    <t>DZ OCTENISEPT drm. sol. 250 ml</t>
  </si>
  <si>
    <t>DRM SOL 1X250ML</t>
  </si>
  <si>
    <t>EBRANTIL 60 RETARD</t>
  </si>
  <si>
    <t>POR CPS PRO 50X60MG</t>
  </si>
  <si>
    <t>POR TBL FLM 28X10MG</t>
  </si>
  <si>
    <t>EUTHYROX 200 MIKROGRAMŮ</t>
  </si>
  <si>
    <t>POR TBL NOB 100X200RG II</t>
  </si>
  <si>
    <t>Foscavir 24mg/ml inf.sol .- MIMOŘÁDNÝ DOVOZ!!</t>
  </si>
  <si>
    <t>1X250ML</t>
  </si>
  <si>
    <t>Foscavir 24mg/ml inf.sol. - MIMOŘÁDNÝ DOVOZ</t>
  </si>
  <si>
    <t>10x250ml pozor 10 amp.!</t>
  </si>
  <si>
    <t>GLUKÓZA 40 BRAUN</t>
  </si>
  <si>
    <t>400MG/ML INF CNC SOL 20X10ML</t>
  </si>
  <si>
    <t>HELICID 10 ZENTIVA</t>
  </si>
  <si>
    <t>10MG CPS ETD 14 I</t>
  </si>
  <si>
    <t>INDOMETACIN 100 BERLIN-CHEMIE</t>
  </si>
  <si>
    <t>SUP 10X100MG</t>
  </si>
  <si>
    <t>KL CHLORHEXIDINI SOL. 0,1% 200g</t>
  </si>
  <si>
    <t>v sirokohrdle lahvi</t>
  </si>
  <si>
    <t>KL SOL.BORGLYCEROLI 3% 200 G</t>
  </si>
  <si>
    <t>LEVEMIR 100 U/ML (PENFILL)</t>
  </si>
  <si>
    <t>MEGACE 160 MG</t>
  </si>
  <si>
    <t>POR TBL NOB 30X160MG</t>
  </si>
  <si>
    <t>MIDAZOLAM ACCORD 1 MG/ML</t>
  </si>
  <si>
    <t>INJ+INF SOL 10X5ML</t>
  </si>
  <si>
    <t>MIRTAZAPIN +PHARMA</t>
  </si>
  <si>
    <t>30MG POR TBL DIS 30X1</t>
  </si>
  <si>
    <t>MOMMOX 0,05 MG/DÁVKU</t>
  </si>
  <si>
    <t>NAS SPR SUS 140X50RG</t>
  </si>
  <si>
    <t>MYCOPHENOLAT MOFETIL SANDOZ 250 MG</t>
  </si>
  <si>
    <t>POR CPS DUR 100X250MG</t>
  </si>
  <si>
    <t>NALOXONE POLFA</t>
  </si>
  <si>
    <t>INJ 10X1ML/0.4MG</t>
  </si>
  <si>
    <t>NASIVIN 0,01%</t>
  </si>
  <si>
    <t>NAS GTT SOL 1X5ML</t>
  </si>
  <si>
    <t>NASIVIN SENSITIVE 0,05%</t>
  </si>
  <si>
    <t>NAS SPR SOL 1X10ML/5MG</t>
  </si>
  <si>
    <t>OFNOL</t>
  </si>
  <si>
    <t>1MG/ML OPH GTT SOL 1X5ML</t>
  </si>
  <si>
    <t>PRESTANCE 10 MG/10 MG</t>
  </si>
  <si>
    <t>Probenecid Biokanol tbl. 100x500mg-MIMOŘÁDNÝ DOVOZ</t>
  </si>
  <si>
    <t>PROTHIADEN</t>
  </si>
  <si>
    <t>DRG 30X25MG</t>
  </si>
  <si>
    <t>PYLERA 140MG/125MG/125MG-mimořádný dovoz</t>
  </si>
  <si>
    <t>CPS DUR 120</t>
  </si>
  <si>
    <t>REASEC</t>
  </si>
  <si>
    <t>TBL 20X2.5MG</t>
  </si>
  <si>
    <t>RIVOTRIL</t>
  </si>
  <si>
    <t>INJ 5X1ML/1MG+SOLV.</t>
  </si>
  <si>
    <t>SANDIMMUN</t>
  </si>
  <si>
    <t>INF CNC SOL 10X5ML</t>
  </si>
  <si>
    <t>SANDIMMUN NEORAL 100 MG/ML</t>
  </si>
  <si>
    <t>SOL 1X50ML/5GM</t>
  </si>
  <si>
    <t>SEPTONEX</t>
  </si>
  <si>
    <t>SPR 1X45ML</t>
  </si>
  <si>
    <t>SERETIDE 25/50 INHALER</t>
  </si>
  <si>
    <t>25MCG/50MCG/DÁV INH SUS PSS 120DÁV+POČ</t>
  </si>
  <si>
    <t>SEROPRAM</t>
  </si>
  <si>
    <t>INF 5X0.5ML/20MG</t>
  </si>
  <si>
    <t>SPASMED 30 MG</t>
  </si>
  <si>
    <t>POR TBL FLM 50X30MG</t>
  </si>
  <si>
    <t>SPERSALLERG</t>
  </si>
  <si>
    <t>OPH GTT SOL 1X10ML</t>
  </si>
  <si>
    <t>THYMOGLOBULINE</t>
  </si>
  <si>
    <t>INF PLV SOL 1X25MG</t>
  </si>
  <si>
    <t>INJ 10X1ML/25MG</t>
  </si>
  <si>
    <t>TRAMAL KAPKY 100 MG/1 ML</t>
  </si>
  <si>
    <t>POR GTT SOL 1X10ML</t>
  </si>
  <si>
    <t xml:space="preserve">TRAMAL RETARD </t>
  </si>
  <si>
    <t>TBL 10x100 MG</t>
  </si>
  <si>
    <t>VIDISIC</t>
  </si>
  <si>
    <t>GEL OPH 3X10GM</t>
  </si>
  <si>
    <t>VitA-POS oční mast 5g</t>
  </si>
  <si>
    <t>ZAVEDOS</t>
  </si>
  <si>
    <t>INJ SIC 1X5MG</t>
  </si>
  <si>
    <t>ZOLOFT 100MG</t>
  </si>
  <si>
    <t>TBL OBD 28X100MG</t>
  </si>
  <si>
    <t>ZOLOFT 50MG</t>
  </si>
  <si>
    <t>TBL OBD 28X50MG</t>
  </si>
  <si>
    <t>NEPHROTECT</t>
  </si>
  <si>
    <t>INF SOL 10X500ML</t>
  </si>
  <si>
    <t>CUBITAN S PŘÍCHUTÍ ČOKOLÁDOVOU</t>
  </si>
  <si>
    <t>CUBITAN S PŘÍCHUTÍ JAHODOVOU</t>
  </si>
  <si>
    <t>NUTRIDRINK COMPACT PROTEIN S PŘÍCHUTÍ BROSKEV A MA</t>
  </si>
  <si>
    <t>NUTRIDRINK PROTEIN S PŘÍCHUTÍ VANILKOVOU</t>
  </si>
  <si>
    <t>1000IU INF PSO LQF 1+1X40ML</t>
  </si>
  <si>
    <t>OCTAGAM</t>
  </si>
  <si>
    <t>100MG/ML INF SOL 1X20ML</t>
  </si>
  <si>
    <t>CIPROFLOXACIN KABI 400 MG/200 ML INFUZNÍ ROZTOK</t>
  </si>
  <si>
    <t>INF SOL 10X400MG/200ML</t>
  </si>
  <si>
    <t>OPHTHALMO-FRAMYKOIN COMPOSITUM</t>
  </si>
  <si>
    <t>PAMYCON NA PŘÍPRAVU KAPEK</t>
  </si>
  <si>
    <t>DRM PLV SOL 1X1LAH</t>
  </si>
  <si>
    <t>SUMETROLIM</t>
  </si>
  <si>
    <t>TBL 20X480MG</t>
  </si>
  <si>
    <t>TOBREX LA</t>
  </si>
  <si>
    <t>3MG/ML OPH GTT SOL 1X5ML</t>
  </si>
  <si>
    <t>VANCOMYCIN MYLAN 500 MG</t>
  </si>
  <si>
    <t>INF PLV SOL 1X500MG</t>
  </si>
  <si>
    <t>ZYVOXID</t>
  </si>
  <si>
    <t>INF SOL 10X300ML</t>
  </si>
  <si>
    <t>ABELCET</t>
  </si>
  <si>
    <t>INF CNC DIS 10X20ML/100MG</t>
  </si>
  <si>
    <t>KL BENZINUM 5l/3.3kg Fagron</t>
  </si>
  <si>
    <t>IR LYZAČNÍ ROZTOK na RNK</t>
  </si>
  <si>
    <t>IR PUFR 400 ml</t>
  </si>
  <si>
    <t>IR PARAFFINUM PERLIQUIDUM 10 ml</t>
  </si>
  <si>
    <t>IR 10 ml</t>
  </si>
  <si>
    <t>INJ SOL 20X10ML-PLA</t>
  </si>
  <si>
    <t>IR  ALBUMIN - přeplnění</t>
  </si>
  <si>
    <t>IR  VÝROBA</t>
  </si>
  <si>
    <t>IR  DMSO CryoSure 10x10 ml</t>
  </si>
  <si>
    <t>IR  Fyziologický  roztok 500 ml -  přeplnění</t>
  </si>
  <si>
    <t>IR  VÝROBA (PRO ALBUMIN)</t>
  </si>
  <si>
    <t>ADCETRIS 50 MG</t>
  </si>
  <si>
    <t>INF PLV CSL 1X50MG/LAH</t>
  </si>
  <si>
    <t>BENDAMUSTINE ACCORD 2,5 MG/ML PRÁŠEK PRO KONCENTRÁ</t>
  </si>
  <si>
    <t>INF PLV CSL 5X100MGX2,5MG/ML</t>
  </si>
  <si>
    <t>INF PLV CSL 20X25MGX2,5MG/ML</t>
  </si>
  <si>
    <t>BORTEZOMIB ACCORD 3,5 MG</t>
  </si>
  <si>
    <t>INJ PLV SOL 1X3,5MG</t>
  </si>
  <si>
    <t>EMPLICITI</t>
  </si>
  <si>
    <t>400MG INF PLV CSL 1</t>
  </si>
  <si>
    <t>EXJADE 360MG</t>
  </si>
  <si>
    <t>TBL FLM 30</t>
  </si>
  <si>
    <t>GAZYVARO 1000 MG</t>
  </si>
  <si>
    <t>IVN INF CNC SOL 1X40ML</t>
  </si>
  <si>
    <t>GLIVEC</t>
  </si>
  <si>
    <t>100MG TBL FLM 60 II</t>
  </si>
  <si>
    <t>ICLUSIG 15 MG</t>
  </si>
  <si>
    <t>POR TBL FLM 60X15MG</t>
  </si>
  <si>
    <t>IMATINIB ACCORD</t>
  </si>
  <si>
    <t>400MG TBL FLM 30X1 I</t>
  </si>
  <si>
    <t>IMATINIB GLENMARK</t>
  </si>
  <si>
    <t>400MG TBL FLM 30</t>
  </si>
  <si>
    <t>IMBRUVICA 140 MG 90 CPS DUR</t>
  </si>
  <si>
    <t>POR CPS DUR 90</t>
  </si>
  <si>
    <t>IMBRUVICA 140MG 120 CPS DUR</t>
  </si>
  <si>
    <t>IMNOVID 3 MG</t>
  </si>
  <si>
    <t>3MG CPS DUR 21</t>
  </si>
  <si>
    <t>IMNOVID 4 MG</t>
  </si>
  <si>
    <t>POR CPS DUR 21X4MG</t>
  </si>
  <si>
    <t>KYPROLIS</t>
  </si>
  <si>
    <t xml:space="preserve">1x10MG INF PLV SOL </t>
  </si>
  <si>
    <t xml:space="preserve">1x30MG INF PLV SOL </t>
  </si>
  <si>
    <t>60MG INF PLV SOL 1</t>
  </si>
  <si>
    <t>1X60MG INJ.SICC.</t>
  </si>
  <si>
    <t>MYRIN 100</t>
  </si>
  <si>
    <t>100MG TBL FLM 30</t>
  </si>
  <si>
    <t>Myrin tbl.30x100mg - MIMOŘ.DOVOZ!!</t>
  </si>
  <si>
    <t>NINLARO-NPP program, kompenzovaná cena</t>
  </si>
  <si>
    <t>3MG CPS DUR 3(3X1)</t>
  </si>
  <si>
    <t>2,3MG CPS DUR 3(3X1)</t>
  </si>
  <si>
    <t>4MG CPS DUR 3(3X1)</t>
  </si>
  <si>
    <t>NINLARO-pojišťovna AB</t>
  </si>
  <si>
    <t>NPLATE 250 mcg</t>
  </si>
  <si>
    <t>INJ.PLV.SOL.1x250MCG</t>
  </si>
  <si>
    <t>REVLIMID 10 MG</t>
  </si>
  <si>
    <t>POR CPS DUR 21X10MG</t>
  </si>
  <si>
    <t>REVLIMID 15 MG</t>
  </si>
  <si>
    <t>POR CPS DUR 21X15MG</t>
  </si>
  <si>
    <t>REVLIMID 25 MG</t>
  </si>
  <si>
    <t>POR CPS DUR 21X25MG</t>
  </si>
  <si>
    <t>REVOLADE 25 MG</t>
  </si>
  <si>
    <t>POR TBL FLM 28X25MG</t>
  </si>
  <si>
    <t>REVOLADE 50 MG</t>
  </si>
  <si>
    <t>POR TBL FLM 28X50MG</t>
  </si>
  <si>
    <t>RIXATHON</t>
  </si>
  <si>
    <t>100MG INF CNC SOL 2X10ML</t>
  </si>
  <si>
    <t>500MG INF CNC SOL 1X50ML</t>
  </si>
  <si>
    <t>SPRYCEL 70 MG</t>
  </si>
  <si>
    <t>POR TBL FLM 60X70MG</t>
  </si>
  <si>
    <t>TASIGNA 150 MG TVRDÉ TOBOLKY</t>
  </si>
  <si>
    <t>POR CPS DUR 112X150MG BLI I</t>
  </si>
  <si>
    <t>TASIGNA 200 MG TVRDÉ TOBOLKY</t>
  </si>
  <si>
    <t>POR CPS DUR 112 (4X28)X200MG</t>
  </si>
  <si>
    <t>VELCADE</t>
  </si>
  <si>
    <t>INJ PLV SOL 3.5 MG</t>
  </si>
  <si>
    <t>VIDAZA 25 MG/ML</t>
  </si>
  <si>
    <t>ZYDELIG 100 MG</t>
  </si>
  <si>
    <t>ZYDELIG 150 MG</t>
  </si>
  <si>
    <t>3231 - HOK: JIP 5B</t>
  </si>
  <si>
    <t>3232 - HOK: JIP 5C</t>
  </si>
  <si>
    <t>3211 - HOK: lůžkové oddělení 5A</t>
  </si>
  <si>
    <t>3221 - HOK: ambulance</t>
  </si>
  <si>
    <t>3294 - HOK: centrum -  HOK</t>
  </si>
  <si>
    <t>A02BC02 - PANTOPRAZOL</t>
  </si>
  <si>
    <t>A04AA01 - ONDANSETRON</t>
  </si>
  <si>
    <t>A07DA - ANTIPROPULZIVA</t>
  </si>
  <si>
    <t>A10BA02 - METFORMIN</t>
  </si>
  <si>
    <t>B01AB06 - NADROPARIN</t>
  </si>
  <si>
    <t>C01BC03 - PROPAFENON</t>
  </si>
  <si>
    <t>C01BD01 - AMIODARON</t>
  </si>
  <si>
    <t>C03CA01 - FUROSEMID</t>
  </si>
  <si>
    <t>C05BA01 - ORGANO-HEPARINOID</t>
  </si>
  <si>
    <t>C07AB02 - METOPROLOL</t>
  </si>
  <si>
    <t>C07AB05 - BETAXOLOL</t>
  </si>
  <si>
    <t>C07AB07 - BISOPROLOL</t>
  </si>
  <si>
    <t>C08CA01 - AMLODIPIN</t>
  </si>
  <si>
    <t>C08CA08 - NITRENDIPIN</t>
  </si>
  <si>
    <t>C09AA04 - PERINDOPRIL</t>
  </si>
  <si>
    <t>C09AA05 - RAMIPRIL</t>
  </si>
  <si>
    <t>C09AA10 - TRANDOLAPRIL</t>
  </si>
  <si>
    <t>C09BB04 - PERINDOPRIL A AMLODIPIN</t>
  </si>
  <si>
    <t>C09CA01 - LOSARTAN</t>
  </si>
  <si>
    <t>C09DA01 - LOSARTAN A DIURETIKA</t>
  </si>
  <si>
    <t>C09DA07 - TELMISARTAN A DIURETIKA</t>
  </si>
  <si>
    <t>C10AA05 - ATORVASTATIN</t>
  </si>
  <si>
    <t>G04CA02 - TAMSULOSIN</t>
  </si>
  <si>
    <t>H02AB04 - METHYLPREDNISOLON</t>
  </si>
  <si>
    <t>J01AA12 - TIGECYKLIN</t>
  </si>
  <si>
    <t>J01DC02 - CEFUROXIM</t>
  </si>
  <si>
    <t>J01DD04 - CEFTRIAXON</t>
  </si>
  <si>
    <t>J01DH02 - MEROPENEM</t>
  </si>
  <si>
    <t>J01EE01 - SULFAMETHOXAZOL A TRIMETHOPRIM</t>
  </si>
  <si>
    <t>J01FA10 - AZITHROMYCIN</t>
  </si>
  <si>
    <t>J01FF01 - KLINDAMYCIN</t>
  </si>
  <si>
    <t>J01GB06 - AMIKACIN</t>
  </si>
  <si>
    <t>J01XA01 - VANKOMYCIN</t>
  </si>
  <si>
    <t>J01XD01 - METRONIDAZOL</t>
  </si>
  <si>
    <t>J01XX08 - LINEZOLID</t>
  </si>
  <si>
    <t>J02AC01 - FLUKONAZOL</t>
  </si>
  <si>
    <t>J02AC03 - VORIKONAZOL</t>
  </si>
  <si>
    <t>J02AC04 - POSAKONAZOL</t>
  </si>
  <si>
    <t>J02AX06 - ANIDULAFUNGIN</t>
  </si>
  <si>
    <t>J05AB01 - ACIKLOVIR</t>
  </si>
  <si>
    <t>J05AB06 - GANCIKLOVIR</t>
  </si>
  <si>
    <t>J05AB11 - VALACIKLOVIR</t>
  </si>
  <si>
    <t>L01AA09 - BENDAMUSTIN</t>
  </si>
  <si>
    <t>L01BC05 - GEMCITABIN</t>
  </si>
  <si>
    <t>L01CB01 - ETOPOSID</t>
  </si>
  <si>
    <t>L01DB01 - DOXORUBICIN</t>
  </si>
  <si>
    <t>L01DB06 - IDARUBICIN</t>
  </si>
  <si>
    <t>L01XC02 - RITUXIMAB</t>
  </si>
  <si>
    <t>L01XE01 - IMATINIB</t>
  </si>
  <si>
    <t>L01XE06 - DASATINIB</t>
  </si>
  <si>
    <t>L01XE08 - NILOTINIB</t>
  </si>
  <si>
    <t>L01XX32 - BORTEZOMIB</t>
  </si>
  <si>
    <t>L03AA02 - FILGRASTIM</t>
  </si>
  <si>
    <t>L03AA13 - PEGFILGRASTIM</t>
  </si>
  <si>
    <t>L04AX01 - AZATHIOPRIN</t>
  </si>
  <si>
    <t>L04AX04 - LENALIDOMID</t>
  </si>
  <si>
    <t>M01AC06 - MELOXIKAM</t>
  </si>
  <si>
    <t>M04AA01 - ALOPURINOL</t>
  </si>
  <si>
    <t>M05BA06 - KYSELINA IBANDRONOVÁ</t>
  </si>
  <si>
    <t>N02AB03 - FENTANYL</t>
  </si>
  <si>
    <t>N02BB02 - SODNÁ SŮL METAMIZOLU</t>
  </si>
  <si>
    <t>N02BE01 - PARACETAMOL</t>
  </si>
  <si>
    <t>N03AG01 - KYSELINA VALPROOVÁ</t>
  </si>
  <si>
    <t>N03AX09 - LAMOTRIGIN</t>
  </si>
  <si>
    <t>N03AX12 - GABAPENTIN</t>
  </si>
  <si>
    <t>N03AX14 - LEVETIRACETAM</t>
  </si>
  <si>
    <t>N05AX08 - RISPERIDON</t>
  </si>
  <si>
    <t>N05BA12 - ALPRAZOLAM</t>
  </si>
  <si>
    <t>N05CD08 - MIDAZOLAM</t>
  </si>
  <si>
    <t>N05CF02 - ZOLPIDEM</t>
  </si>
  <si>
    <t>N06AB06 - SERTRALIN</t>
  </si>
  <si>
    <t>N06AB10 - ESCITALOPRAM</t>
  </si>
  <si>
    <t>N06AX11 - MIRTAZAPIN</t>
  </si>
  <si>
    <t>N06AX16 - VENLAFAXIN</t>
  </si>
  <si>
    <t>N06BX18 - VINPOCETIN</t>
  </si>
  <si>
    <t>N07CA01 - BETAHISTIN</t>
  </si>
  <si>
    <t>R01AD09 - MOMETASON</t>
  </si>
  <si>
    <t>R03AC02 - SALBUTAMOL</t>
  </si>
  <si>
    <t>R05CB01 - ACETYLCYSTEIN</t>
  </si>
  <si>
    <t>R05CB06 - AMBROXOL</t>
  </si>
  <si>
    <t>R06AE07 - CETIRIZIN</t>
  </si>
  <si>
    <t>R06AX27 - DESLORATADIN</t>
  </si>
  <si>
    <t>B01AF02 - APIXABAN</t>
  </si>
  <si>
    <t>R03AK06 - SALMETEROL A FLUTIKASON</t>
  </si>
  <si>
    <t>R03AK07 - FORMOTEROL A BUDESONID</t>
  </si>
  <si>
    <t>L04AX06 - POMALIDOMID</t>
  </si>
  <si>
    <t>L01XE18 - RUXOLITINIB</t>
  </si>
  <si>
    <t>L01XE27 - IBRUTINIB</t>
  </si>
  <si>
    <t>L01XC15 - OBINUTUZUMAB</t>
  </si>
  <si>
    <t>L04AA06 - KYSELINA MYKOFENOLOVÁ</t>
  </si>
  <si>
    <t>J01CR02 - AMOXICILIN A  INHIBITOR BETA-LAKTAMASY</t>
  </si>
  <si>
    <t>A10AE05 - INSULIN DETEMIR</t>
  </si>
  <si>
    <t>J01CR05 - PIPERACILIN A  INHIBITOR BETA-LAKTAMASY</t>
  </si>
  <si>
    <t>H03AA01 - SODNÁ SŮL LEVOTHYROXINU</t>
  </si>
  <si>
    <t>A10AC01 - LIDSKÝ INSULIN</t>
  </si>
  <si>
    <t>C01CA03 - NOREPINEFRIN</t>
  </si>
  <si>
    <t>V06XX - POTRAVINY PRO ZVLÁŠTNÍ LÉKAŘSKÉ ÚČELY (PZLÚ) (ČESKÁ ATC SKUP</t>
  </si>
  <si>
    <t>A02BC02</t>
  </si>
  <si>
    <t>214427</t>
  </si>
  <si>
    <t>40MG INJ PLV SOL 1</t>
  </si>
  <si>
    <t>214435</t>
  </si>
  <si>
    <t>20MG TBL ENT 100</t>
  </si>
  <si>
    <t>A04AA01</t>
  </si>
  <si>
    <t>187607</t>
  </si>
  <si>
    <t>ONDANSETRON B. BRAUN</t>
  </si>
  <si>
    <t>2MG/ML INJ SOL 20X4ML II</t>
  </si>
  <si>
    <t>A10AC01</t>
  </si>
  <si>
    <t>219872</t>
  </si>
  <si>
    <t>A10BA02</t>
  </si>
  <si>
    <t>191922</t>
  </si>
  <si>
    <t>SIOFOR</t>
  </si>
  <si>
    <t>1000MG TBL FLM 60</t>
  </si>
  <si>
    <t>208204</t>
  </si>
  <si>
    <t>500MG TBL FLM 60 II</t>
  </si>
  <si>
    <t>B01AB06</t>
  </si>
  <si>
    <t>213485</t>
  </si>
  <si>
    <t>9500IU/ML INJ SOL ISP 10X0,8ML</t>
  </si>
  <si>
    <t>213487</t>
  </si>
  <si>
    <t>9500IU/ML INJ SOL ISP 10X0,3ML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</si>
  <si>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</si>
  <si>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</si>
  <si>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</si>
  <si>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</si>
  <si>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</si>
  <si>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</si>
  <si>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B01AF02</t>
  </si>
  <si>
    <t>193745</t>
  </si>
  <si>
    <t>ELIQUIS</t>
  </si>
  <si>
    <t>5MG TBL FLM 60</t>
  </si>
  <si>
    <t>C01BD01</t>
  </si>
  <si>
    <t>107938</t>
  </si>
  <si>
    <t>150MG/3ML INJ SOL 6X3ML</t>
  </si>
  <si>
    <t>C01CA03</t>
  </si>
  <si>
    <t>536</t>
  </si>
  <si>
    <t>1MG/ML INF CNC SOL 5X1ML</t>
  </si>
  <si>
    <t>C03CA01</t>
  </si>
  <si>
    <t>214036</t>
  </si>
  <si>
    <t>239807</t>
  </si>
  <si>
    <t>56805</t>
  </si>
  <si>
    <t>40MG TBL NOB 100</t>
  </si>
  <si>
    <t>C05BA01</t>
  </si>
  <si>
    <t>100304</t>
  </si>
  <si>
    <t>300MG/100G GEL 40G</t>
  </si>
  <si>
    <t>100306</t>
  </si>
  <si>
    <t>445MG/100G GEL 40G</t>
  </si>
  <si>
    <t>100308</t>
  </si>
  <si>
    <t>300MG/100G CRM 40G</t>
  </si>
  <si>
    <t>C07AB02</t>
  </si>
  <si>
    <t>231688</t>
  </si>
  <si>
    <t>231689</t>
  </si>
  <si>
    <t>231696</t>
  </si>
  <si>
    <t>C07AB07</t>
  </si>
  <si>
    <t>199677</t>
  </si>
  <si>
    <t>233559</t>
  </si>
  <si>
    <t>233584</t>
  </si>
  <si>
    <t>233600</t>
  </si>
  <si>
    <t>C08CA01</t>
  </si>
  <si>
    <t>15378</t>
  </si>
  <si>
    <t>AGEN</t>
  </si>
  <si>
    <t>5MG TBL NOB 90</t>
  </si>
  <si>
    <t>2945</t>
  </si>
  <si>
    <t>5MG TBL NOB 30</t>
  </si>
  <si>
    <t>2954</t>
  </si>
  <si>
    <t>10MG TBL NOB 30</t>
  </si>
  <si>
    <t>C09AA04</t>
  </si>
  <si>
    <t>101205</t>
  </si>
  <si>
    <t>5MG TBL FLM 30</t>
  </si>
  <si>
    <t>C09AA05</t>
  </si>
  <si>
    <t>15864</t>
  </si>
  <si>
    <t>TRITACE</t>
  </si>
  <si>
    <t>56972</t>
  </si>
  <si>
    <t>1,25MG TBL NOB 20</t>
  </si>
  <si>
    <t>C09AA10</t>
  </si>
  <si>
    <t>215914</t>
  </si>
  <si>
    <t>234730</t>
  </si>
  <si>
    <t>2MG CPS DUR 98</t>
  </si>
  <si>
    <t>C09BB04</t>
  </si>
  <si>
    <t>124093</t>
  </si>
  <si>
    <t>PRESTANCE</t>
  </si>
  <si>
    <t>5MG/5MG TBL NOB 120(4X30)</t>
  </si>
  <si>
    <t>124101</t>
  </si>
  <si>
    <t>5MG/10MG TBL NOB 30</t>
  </si>
  <si>
    <t>C09CA01</t>
  </si>
  <si>
    <t>114065</t>
  </si>
  <si>
    <t>50MG TBL FLM 30 II</t>
  </si>
  <si>
    <t>114067</t>
  </si>
  <si>
    <t>50MG TBL FLM 90 II</t>
  </si>
  <si>
    <t>C09DA01</t>
  </si>
  <si>
    <t>15317</t>
  </si>
  <si>
    <t>50MG/12,5MG TBL FLM 90</t>
  </si>
  <si>
    <t>C10AA05</t>
  </si>
  <si>
    <t>122632</t>
  </si>
  <si>
    <t>SORTIS</t>
  </si>
  <si>
    <t>80MG TBL FLM 30</t>
  </si>
  <si>
    <t>50318</t>
  </si>
  <si>
    <t>TULIP</t>
  </si>
  <si>
    <t>20MG TBL FLM 90X1</t>
  </si>
  <si>
    <t>G04CA02</t>
  </si>
  <si>
    <t>14439</t>
  </si>
  <si>
    <t>0,4MG CPS RDR 30</t>
  </si>
  <si>
    <t>49195</t>
  </si>
  <si>
    <t>0,4MG CPS RDR 90</t>
  </si>
  <si>
    <t>H02AB04</t>
  </si>
  <si>
    <t>94882</t>
  </si>
  <si>
    <t>62,5MG/ML INJ PSO LQF 250MG+4ML</t>
  </si>
  <si>
    <t>9709</t>
  </si>
  <si>
    <t>40MG/ML INJ PSO LQF 40MG+1ML</t>
  </si>
  <si>
    <t>9711</t>
  </si>
  <si>
    <t>62,5MG/ML INJ PSO LQF 500MG+7,8ML</t>
  </si>
  <si>
    <t>H03AA01</t>
  </si>
  <si>
    <t>187425</t>
  </si>
  <si>
    <t>LETROX</t>
  </si>
  <si>
    <t>50MCG TBL NOB 100</t>
  </si>
  <si>
    <t>187427</t>
  </si>
  <si>
    <t>100MCG TBL NOB 100</t>
  </si>
  <si>
    <t>243130</t>
  </si>
  <si>
    <t>243138</t>
  </si>
  <si>
    <t>50MCG TBL NOB 100 II</t>
  </si>
  <si>
    <t>243140</t>
  </si>
  <si>
    <t>150MCG TBL NOB 100 II</t>
  </si>
  <si>
    <t>97186</t>
  </si>
  <si>
    <t>J01AA12</t>
  </si>
  <si>
    <t>26127</t>
  </si>
  <si>
    <t>TYGACIL</t>
  </si>
  <si>
    <t>50MG INF PLV SOL 10</t>
  </si>
  <si>
    <t>J01CR02</t>
  </si>
  <si>
    <t>5951</t>
  </si>
  <si>
    <t>875MG/125MG TBL FLM 14</t>
  </si>
  <si>
    <t>J01CR05</t>
  </si>
  <si>
    <t>113453</t>
  </si>
  <si>
    <t>PIPERACILLIN/TAZOBACTAM KABI</t>
  </si>
  <si>
    <t>J01DC02</t>
  </si>
  <si>
    <t>18547</t>
  </si>
  <si>
    <t>64831</t>
  </si>
  <si>
    <t>AXETINE</t>
  </si>
  <si>
    <t>1,5G INJ/INF PLV SOL 10</t>
  </si>
  <si>
    <t>J01DH02</t>
  </si>
  <si>
    <t>173750</t>
  </si>
  <si>
    <t>J01EE01</t>
  </si>
  <si>
    <t>241307</t>
  </si>
  <si>
    <t>J01FA10</t>
  </si>
  <si>
    <t>45010</t>
  </si>
  <si>
    <t>AZITROMYCIN SANDOZ</t>
  </si>
  <si>
    <t>500MG TBL FLM 3</t>
  </si>
  <si>
    <t>53913</t>
  </si>
  <si>
    <t>250MG TBL FLM 6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</si>
  <si>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</si>
  <si>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</si>
  <si>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</si>
  <si>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</si>
  <si>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</si>
  <si>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</si>
  <si>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J01GB06</t>
  </si>
  <si>
    <t>195147</t>
  </si>
  <si>
    <t>AMIKACIN MEDOPHARM</t>
  </si>
  <si>
    <t>500MG/2ML INJ/INF SOL 10X2ML</t>
  </si>
  <si>
    <t>243369</t>
  </si>
  <si>
    <t>AMIKACIN MEDOCHEMIE</t>
  </si>
  <si>
    <t>J01XA01</t>
  </si>
  <si>
    <t>166269</t>
  </si>
  <si>
    <t>VANCOMYCIN MYLAN</t>
  </si>
  <si>
    <t>1000MG INF PLV SOL 1</t>
  </si>
  <si>
    <t>J01XD01</t>
  </si>
  <si>
    <t>224407</t>
  </si>
  <si>
    <t>5MG/ML INF SOL 10X100ML I</t>
  </si>
  <si>
    <t>242332</t>
  </si>
  <si>
    <t>5MG/ML INF SOL 20X100ML I</t>
  </si>
  <si>
    <t>J02AC01</t>
  </si>
  <si>
    <t>164401</t>
  </si>
  <si>
    <t>FLUCONAZOL KABI</t>
  </si>
  <si>
    <t>2MG/ML INF SOL 10X100ML</t>
  </si>
  <si>
    <t>64941</t>
  </si>
  <si>
    <t>150MG CPS DUR 1 I</t>
  </si>
  <si>
    <t>64942</t>
  </si>
  <si>
    <t>100MG CPS DUR 28 I</t>
  </si>
  <si>
    <t>J02AC03</t>
  </si>
  <si>
    <t>189220</t>
  </si>
  <si>
    <t>VORIKONAZOL SANDOZ</t>
  </si>
  <si>
    <t>200MG TBL FLM 14</t>
  </si>
  <si>
    <t>196852</t>
  </si>
  <si>
    <t>200MG INF PLV SOL 1</t>
  </si>
  <si>
    <t>207309</t>
  </si>
  <si>
    <t>J02AX06</t>
  </si>
  <si>
    <t>149384</t>
  </si>
  <si>
    <t>ECALTA</t>
  </si>
  <si>
    <t>100MG INF PLV CSL 1</t>
  </si>
  <si>
    <t>L01BC05</t>
  </si>
  <si>
    <t>178172</t>
  </si>
  <si>
    <t>242254</t>
  </si>
  <si>
    <t>242255</t>
  </si>
  <si>
    <t>242257</t>
  </si>
  <si>
    <t>L01CB01</t>
  </si>
  <si>
    <t>12669</t>
  </si>
  <si>
    <t>12670</t>
  </si>
  <si>
    <t>20MG/ML INF CNC SOL 1X10ML</t>
  </si>
  <si>
    <t>12671</t>
  </si>
  <si>
    <t>L01DB01</t>
  </si>
  <si>
    <t>204622</t>
  </si>
  <si>
    <t>204626</t>
  </si>
  <si>
    <t>204627</t>
  </si>
  <si>
    <t>L03AA02</t>
  </si>
  <si>
    <t>500566</t>
  </si>
  <si>
    <t>ZARZIO</t>
  </si>
  <si>
    <t>30MU/0,5ML INJ/INF SOL ISP 5X0,5ML I</t>
  </si>
  <si>
    <t>500570</t>
  </si>
  <si>
    <t>48MU/0,5ML INJ/INF SOL ISP 5X0,5ML I</t>
  </si>
  <si>
    <t>L03AA13</t>
  </si>
  <si>
    <t>238203</t>
  </si>
  <si>
    <t>6MG INJ SOL 1X0,6ML</t>
  </si>
  <si>
    <t>L04AX01</t>
  </si>
  <si>
    <t>199647</t>
  </si>
  <si>
    <t>213021</t>
  </si>
  <si>
    <t>IMASUP</t>
  </si>
  <si>
    <t>M04AA01</t>
  </si>
  <si>
    <t>127260</t>
  </si>
  <si>
    <t>127263</t>
  </si>
  <si>
    <t>127272</t>
  </si>
  <si>
    <t>N02AB03</t>
  </si>
  <si>
    <t>11955</t>
  </si>
  <si>
    <t>DUROGESIC</t>
  </si>
  <si>
    <t>12MCG/H TDR EMP 5X2,1MG</t>
  </si>
  <si>
    <t>155383</t>
  </si>
  <si>
    <t>LUNALDIN</t>
  </si>
  <si>
    <t>100MCG SLG TBL NOB 30</t>
  </si>
  <si>
    <t>59448</t>
  </si>
  <si>
    <t>25MCG/H TDR EMP 5X4,2MG</t>
  </si>
  <si>
    <t>59449</t>
  </si>
  <si>
    <t>50MCG/H TDR EMP 5X8,4MG</t>
  </si>
  <si>
    <t>N02BB02</t>
  </si>
  <si>
    <t>55823</t>
  </si>
  <si>
    <t>55824</t>
  </si>
  <si>
    <t>500MG/ML INJ SOL 5X5ML</t>
  </si>
  <si>
    <t>7981</t>
  </si>
  <si>
    <t>500MG/ML INJ SOL 10X2ML</t>
  </si>
  <si>
    <t>N03AG01</t>
  </si>
  <si>
    <t>44997</t>
  </si>
  <si>
    <t>DEPAKINE CHRONO 500 MG SÉCABLE</t>
  </si>
  <si>
    <t>500MG TBL RET 100</t>
  </si>
  <si>
    <t>N03AX12</t>
  </si>
  <si>
    <t>84399</t>
  </si>
  <si>
    <t>NEURONTIN</t>
  </si>
  <si>
    <t>300MG CPS DUR 50</t>
  </si>
  <si>
    <t>84400</t>
  </si>
  <si>
    <t>300MG CPS DUR 100</t>
  </si>
  <si>
    <t>N05AX08</t>
  </si>
  <si>
    <t>197231</t>
  </si>
  <si>
    <t>RISPERIDON FARMAX</t>
  </si>
  <si>
    <t>2MG TBL FLM 60</t>
  </si>
  <si>
    <t>N05BA12</t>
  </si>
  <si>
    <t>6618</t>
  </si>
  <si>
    <t>NEUROL</t>
  </si>
  <si>
    <t>0,5MG TBL NOB 30</t>
  </si>
  <si>
    <t>91788</t>
  </si>
  <si>
    <t>0,25MG TBL NOB 30</t>
  </si>
  <si>
    <t>N05CF02</t>
  </si>
  <si>
    <t>233360</t>
  </si>
  <si>
    <t>10MG TBL FLM 20</t>
  </si>
  <si>
    <t>233366</t>
  </si>
  <si>
    <t>10MG TBL FLM 50</t>
  </si>
  <si>
    <t>N06AB10</t>
  </si>
  <si>
    <t>134508</t>
  </si>
  <si>
    <t>ELICEA</t>
  </si>
  <si>
    <t>10MG TBL FLM 98</t>
  </si>
  <si>
    <t>N06AX11</t>
  </si>
  <si>
    <t>235822</t>
  </si>
  <si>
    <t>MIRTAZAPIN MYLAN</t>
  </si>
  <si>
    <t>30MG POR TBL DIS 30</t>
  </si>
  <si>
    <t>N06AX16</t>
  </si>
  <si>
    <t>233727</t>
  </si>
  <si>
    <t>VENLAFAXIN MYLAN</t>
  </si>
  <si>
    <t>R06AE07</t>
  </si>
  <si>
    <t>5496</t>
  </si>
  <si>
    <t>10MG TBL FLM 60</t>
  </si>
  <si>
    <t>66030</t>
  </si>
  <si>
    <t>99600</t>
  </si>
  <si>
    <t>R06AX27</t>
  </si>
  <si>
    <t>178682</t>
  </si>
  <si>
    <t>JOVESTO</t>
  </si>
  <si>
    <t>5MG TBL FLM 30 I</t>
  </si>
  <si>
    <t>V06XX</t>
  </si>
  <si>
    <t>217110</t>
  </si>
  <si>
    <t>33340</t>
  </si>
  <si>
    <t>33739</t>
  </si>
  <si>
    <t>33740</t>
  </si>
  <si>
    <t>33741</t>
  </si>
  <si>
    <t>33742</t>
  </si>
  <si>
    <t>33749</t>
  </si>
  <si>
    <t>POR SOL 4X125G</t>
  </si>
  <si>
    <t>33750</t>
  </si>
  <si>
    <t>33751</t>
  </si>
  <si>
    <t>33752</t>
  </si>
  <si>
    <t>NUTRIDRINK CREME S PŘÍCHUTÍ LESNÍHO OVOCE</t>
  </si>
  <si>
    <t>33833</t>
  </si>
  <si>
    <t>33847</t>
  </si>
  <si>
    <t>33848</t>
  </si>
  <si>
    <t>33850</t>
  </si>
  <si>
    <t>33856</t>
  </si>
  <si>
    <t>33859</t>
  </si>
  <si>
    <t>33914</t>
  </si>
  <si>
    <t>33915</t>
  </si>
  <si>
    <t>33916</t>
  </si>
  <si>
    <t>33935</t>
  </si>
  <si>
    <t>33936</t>
  </si>
  <si>
    <t>L01XE06</t>
  </si>
  <si>
    <t>27921</t>
  </si>
  <si>
    <t>SPRYCEL</t>
  </si>
  <si>
    <t>L01XE18</t>
  </si>
  <si>
    <t>194117</t>
  </si>
  <si>
    <t>JAKAVI</t>
  </si>
  <si>
    <t>5MG TBL NOB 56</t>
  </si>
  <si>
    <t>194123</t>
  </si>
  <si>
    <t>20MG TBL NOB 56</t>
  </si>
  <si>
    <t>M05BA06</t>
  </si>
  <si>
    <t>193734</t>
  </si>
  <si>
    <t>26244</t>
  </si>
  <si>
    <t>BONDRONAT</t>
  </si>
  <si>
    <t>185206</t>
  </si>
  <si>
    <t>NOVETRON</t>
  </si>
  <si>
    <t>8MG POR TBL DIS 10</t>
  </si>
  <si>
    <t>A10AE05</t>
  </si>
  <si>
    <t>28151</t>
  </si>
  <si>
    <t>LEVEMIR FLEXPEN</t>
  </si>
  <si>
    <t>100U/ML INJ SOL 5X3ML</t>
  </si>
  <si>
    <t>208203</t>
  </si>
  <si>
    <t>208207</t>
  </si>
  <si>
    <t>850MG TBL FLM 60 II</t>
  </si>
  <si>
    <t>213477</t>
  </si>
  <si>
    <t>9500IU/ML INJ SOL 10X5ML</t>
  </si>
  <si>
    <t>213480</t>
  </si>
  <si>
    <t>19000IU/ML INJ SOL ISP 10X0,6ML</t>
  </si>
  <si>
    <t>213482</t>
  </si>
  <si>
    <t>19000IU/ML INJ SOL ISP 10X0,8ML</t>
  </si>
  <si>
    <t>213484</t>
  </si>
  <si>
    <t>19000IU/ML INJ SOL ISP 10X1ML</t>
  </si>
  <si>
    <t>C01BC03</t>
  </si>
  <si>
    <t>215904</t>
  </si>
  <si>
    <t>215907</t>
  </si>
  <si>
    <t>300MG TBL FLM 50</t>
  </si>
  <si>
    <t>13768</t>
  </si>
  <si>
    <t>200MG TBL NOB 60</t>
  </si>
  <si>
    <t>216900</t>
  </si>
  <si>
    <t>1MG/ML INF CNC SOL 5X5ML</t>
  </si>
  <si>
    <t>56804</t>
  </si>
  <si>
    <t>40MG TBL NOB 50</t>
  </si>
  <si>
    <t>231687</t>
  </si>
  <si>
    <t>231701</t>
  </si>
  <si>
    <t>C07AB05</t>
  </si>
  <si>
    <t>49910</t>
  </si>
  <si>
    <t>LOKREN</t>
  </si>
  <si>
    <t>20MG TBL FLM 98</t>
  </si>
  <si>
    <t>C08CA08</t>
  </si>
  <si>
    <t>111902</t>
  </si>
  <si>
    <t>NITRESAN</t>
  </si>
  <si>
    <t>20MG TBL NOB 30</t>
  </si>
  <si>
    <t>101211</t>
  </si>
  <si>
    <t>5MG TBL FLM 90(3X30)</t>
  </si>
  <si>
    <t>15866</t>
  </si>
  <si>
    <t>56976</t>
  </si>
  <si>
    <t>2,5MG TBL NOB 20</t>
  </si>
  <si>
    <t>56983</t>
  </si>
  <si>
    <t>5MG TBL NOB 100</t>
  </si>
  <si>
    <t>124115</t>
  </si>
  <si>
    <t>10MG/5MG TBL NOB 30</t>
  </si>
  <si>
    <t>124119</t>
  </si>
  <si>
    <t>10MG/5MG TBL NOB 90(3X30)</t>
  </si>
  <si>
    <t>124121</t>
  </si>
  <si>
    <t>10MG/5MG TBL NOB 120(4X30)</t>
  </si>
  <si>
    <t>114068</t>
  </si>
  <si>
    <t>100MG TBL FLM 30 PVC</t>
  </si>
  <si>
    <t>C09DA07</t>
  </si>
  <si>
    <t>189657</t>
  </si>
  <si>
    <t>TELMISARTAN/HYDROCHLOROTHIAZID SANDOZ</t>
  </si>
  <si>
    <t>80MG/12,5MG TBL FLM 30</t>
  </si>
  <si>
    <t>189664</t>
  </si>
  <si>
    <t>80MG/12,5MG TBL FLM 100</t>
  </si>
  <si>
    <t>50309</t>
  </si>
  <si>
    <t>10MG TBL FLM 30X1</t>
  </si>
  <si>
    <t>50311</t>
  </si>
  <si>
    <t>10MG TBL FLM 90X1</t>
  </si>
  <si>
    <t>169714</t>
  </si>
  <si>
    <t>125MCG TBL NOB 100</t>
  </si>
  <si>
    <t>184245</t>
  </si>
  <si>
    <t>75MCG TBL NOB 100</t>
  </si>
  <si>
    <t>J01DD04</t>
  </si>
  <si>
    <t>121240</t>
  </si>
  <si>
    <t>CEFTRIAXON KABI</t>
  </si>
  <si>
    <t>2G INF PLV SOL 10</t>
  </si>
  <si>
    <t>J02AC04</t>
  </si>
  <si>
    <t>25449</t>
  </si>
  <si>
    <t>NOXAFIL</t>
  </si>
  <si>
    <t>40MG/ML POR SUS 1X105ML</t>
  </si>
  <si>
    <t>J05AB01</t>
  </si>
  <si>
    <t>172775</t>
  </si>
  <si>
    <t>J05AB06</t>
  </si>
  <si>
    <t>241308</t>
  </si>
  <si>
    <t>J05AB11</t>
  </si>
  <si>
    <t>234661</t>
  </si>
  <si>
    <t>M01AC06</t>
  </si>
  <si>
    <t>112561</t>
  </si>
  <si>
    <t>RECOXA</t>
  </si>
  <si>
    <t>15MG TBL NOB 30</t>
  </si>
  <si>
    <t>N02BE01</t>
  </si>
  <si>
    <t>157871</t>
  </si>
  <si>
    <t>PARACETAMOL KABI</t>
  </si>
  <si>
    <t>10MG/ML INF SOL 10X50ML</t>
  </si>
  <si>
    <t>92034</t>
  </si>
  <si>
    <t>DEPAKINE CHRONO 300 MG SÉCABLE</t>
  </si>
  <si>
    <t>300MG TBL RET 100</t>
  </si>
  <si>
    <t>N03AX09</t>
  </si>
  <si>
    <t>237787</t>
  </si>
  <si>
    <t>100MG TBL NOB 42 I</t>
  </si>
  <si>
    <t>N03AX14</t>
  </si>
  <si>
    <t>174700</t>
  </si>
  <si>
    <t>TRUND</t>
  </si>
  <si>
    <t>500MG TBL FLM 100</t>
  </si>
  <si>
    <t>N05CD08</t>
  </si>
  <si>
    <t>242707</t>
  </si>
  <si>
    <t>MIDAZOLAM KALCEKS</t>
  </si>
  <si>
    <t>5MG/ML INJ/INF SOL 10X10ML</t>
  </si>
  <si>
    <t>N06BX18</t>
  </si>
  <si>
    <t>10252</t>
  </si>
  <si>
    <t>N07CA01</t>
  </si>
  <si>
    <t>229648</t>
  </si>
  <si>
    <t>BETASERC</t>
  </si>
  <si>
    <t>R03AC02</t>
  </si>
  <si>
    <t>231956</t>
  </si>
  <si>
    <t>31934</t>
  </si>
  <si>
    <t>R03AK07</t>
  </si>
  <si>
    <t>180087</t>
  </si>
  <si>
    <t>SYMBICORT TURBUHALER 200 MIKROGRAMŮ/ 6 MIKROGRAMŮ/ INHALACE</t>
  </si>
  <si>
    <t>160MCG/4,5MCG INH PLV 1X120DÁV</t>
  </si>
  <si>
    <t>R05CB01</t>
  </si>
  <si>
    <t>57395</t>
  </si>
  <si>
    <t>600MG TBL EFF 10</t>
  </si>
  <si>
    <t>R05CB06</t>
  </si>
  <si>
    <t>202900</t>
  </si>
  <si>
    <t>30MG TBL NOB 20</t>
  </si>
  <si>
    <t>214433</t>
  </si>
  <si>
    <t>20MG TBL ENT 28 I</t>
  </si>
  <si>
    <t>A07DA</t>
  </si>
  <si>
    <t>30652</t>
  </si>
  <si>
    <t>2,5MG/0,025MG TBL NOB 20</t>
  </si>
  <si>
    <t>28148</t>
  </si>
  <si>
    <t>LEVEMIR PENFILL</t>
  </si>
  <si>
    <t>231703</t>
  </si>
  <si>
    <t>124133</t>
  </si>
  <si>
    <t>10MG/10MG TBL NOB 90(3X30)</t>
  </si>
  <si>
    <t>243137</t>
  </si>
  <si>
    <t>200MCG TBL NOB 100 II</t>
  </si>
  <si>
    <t>166265</t>
  </si>
  <si>
    <t>500MG INF PLV SOL 1</t>
  </si>
  <si>
    <t>J01XX08</t>
  </si>
  <si>
    <t>3708</t>
  </si>
  <si>
    <t>2MG/ML INF SOL 10X300ML I</t>
  </si>
  <si>
    <t>L01DB06</t>
  </si>
  <si>
    <t>1182</t>
  </si>
  <si>
    <t>5MG INJ PLV SOL 1</t>
  </si>
  <si>
    <t>L04AA06</t>
  </si>
  <si>
    <t>100973</t>
  </si>
  <si>
    <t>250MG CPS DUR 100</t>
  </si>
  <si>
    <t>27440</t>
  </si>
  <si>
    <t>CELLCEPT</t>
  </si>
  <si>
    <t>500MG INF PLV CSL 4</t>
  </si>
  <si>
    <t>239963</t>
  </si>
  <si>
    <t>MIDAZOLAM ACCORD</t>
  </si>
  <si>
    <t>1MG/ML INJ/INF SOL 10X5ML</t>
  </si>
  <si>
    <t>N06AB06</t>
  </si>
  <si>
    <t>53950</t>
  </si>
  <si>
    <t>ZOLOFT</t>
  </si>
  <si>
    <t>50MG TBL FLM 28</t>
  </si>
  <si>
    <t>53951</t>
  </si>
  <si>
    <t>134502</t>
  </si>
  <si>
    <t>10MG TBL FLM 28</t>
  </si>
  <si>
    <t>162528</t>
  </si>
  <si>
    <t>R01AD09</t>
  </si>
  <si>
    <t>170760</t>
  </si>
  <si>
    <t>MOMMOX</t>
  </si>
  <si>
    <t>0,05MG/DÁV NAS SPR SUS 140DÁV</t>
  </si>
  <si>
    <t>R03AK06</t>
  </si>
  <si>
    <t>237704</t>
  </si>
  <si>
    <t>217108</t>
  </si>
  <si>
    <t>217109</t>
  </si>
  <si>
    <t>33851</t>
  </si>
  <si>
    <t>33897</t>
  </si>
  <si>
    <t>NUTRIDRINK COMPACT PROTEIN S PŘÍCHUTÍ BROSKEV A MANGO</t>
  </si>
  <si>
    <t>L01AA09</t>
  </si>
  <si>
    <t>129695</t>
  </si>
  <si>
    <t>BENDAMUSTINE ACCORD</t>
  </si>
  <si>
    <t>2,5MG/ML INF PLV CSL 20X25MG</t>
  </si>
  <si>
    <t>129698</t>
  </si>
  <si>
    <t>2,5MG/ML INF PLV CSL 5X100MG</t>
  </si>
  <si>
    <t>L01XC02</t>
  </si>
  <si>
    <t>222347</t>
  </si>
  <si>
    <t>222349</t>
  </si>
  <si>
    <t>L01XC15</t>
  </si>
  <si>
    <t>210050</t>
  </si>
  <si>
    <t>GAZYVARO</t>
  </si>
  <si>
    <t>1000MG INF CNC SOL 1X40ML</t>
  </si>
  <si>
    <t>L01XE01</t>
  </si>
  <si>
    <t>188136</t>
  </si>
  <si>
    <t>188148</t>
  </si>
  <si>
    <t>209392</t>
  </si>
  <si>
    <t>238490</t>
  </si>
  <si>
    <t>27928</t>
  </si>
  <si>
    <t>70MG TBL FLM 60</t>
  </si>
  <si>
    <t>L01XE08</t>
  </si>
  <si>
    <t>167973</t>
  </si>
  <si>
    <t>TASIGNA</t>
  </si>
  <si>
    <t>150MG CPS DUR 112(4X28) I</t>
  </si>
  <si>
    <t>168959</t>
  </si>
  <si>
    <t>200MG CPS DUR 112(4X28) I</t>
  </si>
  <si>
    <t>L01XE27</t>
  </si>
  <si>
    <t>210187</t>
  </si>
  <si>
    <t>IMBRUVICA</t>
  </si>
  <si>
    <t>140MG CPS DUR 90</t>
  </si>
  <si>
    <t>210188</t>
  </si>
  <si>
    <t>140MG CPS DUR 120</t>
  </si>
  <si>
    <t>L01XX32</t>
  </si>
  <si>
    <t>28140</t>
  </si>
  <si>
    <t>3,5MG INJ PLV SOL 1</t>
  </si>
  <si>
    <t>L04AX04</t>
  </si>
  <si>
    <t>28937</t>
  </si>
  <si>
    <t>REVLIMID</t>
  </si>
  <si>
    <t>10MG CPS DUR 21</t>
  </si>
  <si>
    <t>28938</t>
  </si>
  <si>
    <t>15MG CPS DUR 21</t>
  </si>
  <si>
    <t>28939</t>
  </si>
  <si>
    <t>25MG CPS DUR 21</t>
  </si>
  <si>
    <t>L04AX06</t>
  </si>
  <si>
    <t>194293</t>
  </si>
  <si>
    <t>IMNOVID</t>
  </si>
  <si>
    <t>4MG CPS DUR 21</t>
  </si>
  <si>
    <t>Přehled plnění pozitivního listu - spotřeba léčivých přípravků - orientační přehled</t>
  </si>
  <si>
    <t>32 - HOK: Hemato-onkologická klinika</t>
  </si>
  <si>
    <t>3241 - HOK: laboratoř - SVLS</t>
  </si>
  <si>
    <t>3247 - HOK: laboratoř molekulární biologie</t>
  </si>
  <si>
    <t>3248 - HOK: laboratoř tkáňových kultur</t>
  </si>
  <si>
    <t>Hemato-onkologická klinika</t>
  </si>
  <si>
    <t>HVLP</t>
  </si>
  <si>
    <t>IPLP</t>
  </si>
  <si>
    <t>PZT</t>
  </si>
  <si>
    <t>89301321</t>
  </si>
  <si>
    <t>Standardní lůžková péče Celkem</t>
  </si>
  <si>
    <t>89301322</t>
  </si>
  <si>
    <t>Všeobecná ambulance Celkem</t>
  </si>
  <si>
    <t>89301323</t>
  </si>
  <si>
    <t>Lůžkové oddělení intenzívní péče Celkem</t>
  </si>
  <si>
    <t>89301327</t>
  </si>
  <si>
    <t>Příjmová ambulance Celkem</t>
  </si>
  <si>
    <t>Hemato-onkologická klinika Celkem</t>
  </si>
  <si>
    <t>* Legenda</t>
  </si>
  <si>
    <t>DIAPZT = Pomůcky pro diabetiky, jejichž název začíná slovem "Pumpa"</t>
  </si>
  <si>
    <t>Bačovský Jaroslav</t>
  </si>
  <si>
    <t>Čerňan Martin</t>
  </si>
  <si>
    <t>Faber Edgar</t>
  </si>
  <si>
    <t>Hanáčková Veronika</t>
  </si>
  <si>
    <t>Hluší Antonín</t>
  </si>
  <si>
    <t>Holubová Petra</t>
  </si>
  <si>
    <t>Hubáček Jaromír</t>
  </si>
  <si>
    <t>Indrák Karel</t>
  </si>
  <si>
    <t>Jirkuvová Andrea</t>
  </si>
  <si>
    <t>Krhovská Petra</t>
  </si>
  <si>
    <t>Kuba Adam</t>
  </si>
  <si>
    <t>Kubová Zuzana</t>
  </si>
  <si>
    <t>Lukášová Marie</t>
  </si>
  <si>
    <t>Machová Renata</t>
  </si>
  <si>
    <t>Minařík Jiří</t>
  </si>
  <si>
    <t>Mnacakanová Eva</t>
  </si>
  <si>
    <t>Obr Aleš</t>
  </si>
  <si>
    <t>Palová Miroslava</t>
  </si>
  <si>
    <t>Papajík Tomáš</t>
  </si>
  <si>
    <t>Pika Tomáš</t>
  </si>
  <si>
    <t>Procházka Vít</t>
  </si>
  <si>
    <t>Procházková Jana</t>
  </si>
  <si>
    <t>Raida Luděk</t>
  </si>
  <si>
    <t>Skoumalová Ivana</t>
  </si>
  <si>
    <t>Szotkowská Romana</t>
  </si>
  <si>
    <t>Szotkowski Tomáš</t>
  </si>
  <si>
    <t>Turcsányi Peter</t>
  </si>
  <si>
    <t>Urbanová Renata</t>
  </si>
  <si>
    <t>Vráblová Lucia</t>
  </si>
  <si>
    <t>NADROPARIN</t>
  </si>
  <si>
    <t>PREDNISON</t>
  </si>
  <si>
    <t>2963</t>
  </si>
  <si>
    <t>PREDNISON LÉČIVA</t>
  </si>
  <si>
    <t>CITALOPRAM</t>
  </si>
  <si>
    <t>17425</t>
  </si>
  <si>
    <t>CYKLOSPORIN</t>
  </si>
  <si>
    <t>16309</t>
  </si>
  <si>
    <t>SANDIMMUN NEORAL</t>
  </si>
  <si>
    <t>100MG/ML POR SOL 50ML</t>
  </si>
  <si>
    <t>MUPIROCIN</t>
  </si>
  <si>
    <t>90778</t>
  </si>
  <si>
    <t>20MG/G UNG 15G</t>
  </si>
  <si>
    <t>VORIKONAZOL</t>
  </si>
  <si>
    <t>PANTOPRAZOL</t>
  </si>
  <si>
    <t>214525</t>
  </si>
  <si>
    <t>40MG TBL ENT 28 I</t>
  </si>
  <si>
    <t>TRAMADOL</t>
  </si>
  <si>
    <t>201125</t>
  </si>
  <si>
    <t>50MG CPS DUR 20 I</t>
  </si>
  <si>
    <t>SODNÁ SŮL LEVOTHYROXINU</t>
  </si>
  <si>
    <t>69189</t>
  </si>
  <si>
    <t>ALOPURINOL</t>
  </si>
  <si>
    <t>AMLODIPIN</t>
  </si>
  <si>
    <t>KYSELINA ACETYLSALICYLOVÁ</t>
  </si>
  <si>
    <t>203564</t>
  </si>
  <si>
    <t>HYDROXYKARBAMID</t>
  </si>
  <si>
    <t>57345</t>
  </si>
  <si>
    <t>500MG CPS DUR 100</t>
  </si>
  <si>
    <t>ACIKLOVIR</t>
  </si>
  <si>
    <t>13703</t>
  </si>
  <si>
    <t>ZOVIRAX</t>
  </si>
  <si>
    <t>200MG TBL NOB 25</t>
  </si>
  <si>
    <t>155936</t>
  </si>
  <si>
    <t>400MG TBL NOB 25</t>
  </si>
  <si>
    <t>155938</t>
  </si>
  <si>
    <t>ALFAKALCIDOL</t>
  </si>
  <si>
    <t>14329</t>
  </si>
  <si>
    <t>107869</t>
  </si>
  <si>
    <t>APO-ALLOPURINOL</t>
  </si>
  <si>
    <t>1710</t>
  </si>
  <si>
    <t>MILURIT</t>
  </si>
  <si>
    <t>2592</t>
  </si>
  <si>
    <t>100MG TBL NOB 50</t>
  </si>
  <si>
    <t>136505</t>
  </si>
  <si>
    <t>ALPRAZOLAM</t>
  </si>
  <si>
    <t>125060</t>
  </si>
  <si>
    <t>APO-AMLO</t>
  </si>
  <si>
    <t>42848</t>
  </si>
  <si>
    <t>HIPRES</t>
  </si>
  <si>
    <t>ATORVASTATIN</t>
  </si>
  <si>
    <t>BETAXOLOL</t>
  </si>
  <si>
    <t>BROMAZEPAM</t>
  </si>
  <si>
    <t>88217</t>
  </si>
  <si>
    <t>LEXAURIN</t>
  </si>
  <si>
    <t>1,5MG TBL NOB 30</t>
  </si>
  <si>
    <t>88219</t>
  </si>
  <si>
    <t>CETIRIZIN</t>
  </si>
  <si>
    <t>CIPROFLOXACIN</t>
  </si>
  <si>
    <t>15658</t>
  </si>
  <si>
    <t>CIPLOX</t>
  </si>
  <si>
    <t>17433</t>
  </si>
  <si>
    <t>230409</t>
  </si>
  <si>
    <t>230415</t>
  </si>
  <si>
    <t>CYKLOFOSFAMID</t>
  </si>
  <si>
    <t>185374</t>
  </si>
  <si>
    <t>50MG TBL OBD 50</t>
  </si>
  <si>
    <t>15641</t>
  </si>
  <si>
    <t>50MG CPS MOL 50</t>
  </si>
  <si>
    <t>DEFERIPRON</t>
  </si>
  <si>
    <t>29317</t>
  </si>
  <si>
    <t>FERRIPROX</t>
  </si>
  <si>
    <t>500MG TBL FLM 100 I</t>
  </si>
  <si>
    <t>DEXAMETHASON</t>
  </si>
  <si>
    <t>52334</t>
  </si>
  <si>
    <t>214084</t>
  </si>
  <si>
    <t>173249</t>
  </si>
  <si>
    <t>20MG TBL NOB 20X1</t>
  </si>
  <si>
    <t>214096</t>
  </si>
  <si>
    <t>DIOSMIN, KOMBINACE</t>
  </si>
  <si>
    <t>132908</t>
  </si>
  <si>
    <t>500MG TBL FLM 120</t>
  </si>
  <si>
    <t>230582</t>
  </si>
  <si>
    <t>230583</t>
  </si>
  <si>
    <t>500MG TBL FLM 180</t>
  </si>
  <si>
    <t>DOXYCYKLIN</t>
  </si>
  <si>
    <t>90986</t>
  </si>
  <si>
    <t>DEOXYMYKOIN</t>
  </si>
  <si>
    <t>100MG TBL NOB 10</t>
  </si>
  <si>
    <t>ENOXAPARIN</t>
  </si>
  <si>
    <t>115402</t>
  </si>
  <si>
    <t>CLEXANE</t>
  </si>
  <si>
    <t>6000IU(60MG)/0,6ML INJ SOL ISP 10X0,6ML I</t>
  </si>
  <si>
    <t>125288</t>
  </si>
  <si>
    <t>6000IU(60MG)/0,6ML INJ SOL ISP 50X0,6ML I</t>
  </si>
  <si>
    <t>ESCITALOPRAM</t>
  </si>
  <si>
    <t>134513</t>
  </si>
  <si>
    <t>20MG TBL FLM 28</t>
  </si>
  <si>
    <t>FENOFIBRÁT</t>
  </si>
  <si>
    <t>122210</t>
  </si>
  <si>
    <t>APO-FENO</t>
  </si>
  <si>
    <t>200MG CPS DUR 30</t>
  </si>
  <si>
    <t>FLUDARABIN</t>
  </si>
  <si>
    <t>176522</t>
  </si>
  <si>
    <t>FLUKONAZOL</t>
  </si>
  <si>
    <t>FUROSEMID</t>
  </si>
  <si>
    <t>98219</t>
  </si>
  <si>
    <t>FURON</t>
  </si>
  <si>
    <t>GABAPENTIN</t>
  </si>
  <si>
    <t>CHLORAMBUCIL</t>
  </si>
  <si>
    <t>192844</t>
  </si>
  <si>
    <t>2MG TBL FLM 25</t>
  </si>
  <si>
    <t>CHLORID DRASELNÝ</t>
  </si>
  <si>
    <t>17189</t>
  </si>
  <si>
    <t>KALIUM CHLORATUM BIOMEDICA</t>
  </si>
  <si>
    <t>500MG TBL ENT 100</t>
  </si>
  <si>
    <t>200935</t>
  </si>
  <si>
    <t>1G TBL PRO 30</t>
  </si>
  <si>
    <t>CHONDROITIN-SULFÁT</t>
  </si>
  <si>
    <t>14821</t>
  </si>
  <si>
    <t>CONDROSULF</t>
  </si>
  <si>
    <t>800MG TBL FLM 30</t>
  </si>
  <si>
    <t>INDAPAMID</t>
  </si>
  <si>
    <t>191877</t>
  </si>
  <si>
    <t>INDAPAMID PMCS</t>
  </si>
  <si>
    <t>2,5MG TBL NOB 30</t>
  </si>
  <si>
    <t>INTERFERON ALFA-2B</t>
  </si>
  <si>
    <t>25773</t>
  </si>
  <si>
    <t>INTRONA</t>
  </si>
  <si>
    <t>25MIU/2,5ML INJ/INF SOL 1X2,5ML</t>
  </si>
  <si>
    <t>25780</t>
  </si>
  <si>
    <t>30MIU INJ SOL 1X1,2ML+12J</t>
  </si>
  <si>
    <t>JODOVANÝ POVIDON</t>
  </si>
  <si>
    <t>62320</t>
  </si>
  <si>
    <t>BETADINE</t>
  </si>
  <si>
    <t>100MG/G UNG 20G</t>
  </si>
  <si>
    <t>KLOPIDOGREL</t>
  </si>
  <si>
    <t>149483</t>
  </si>
  <si>
    <t>ZYLLT</t>
  </si>
  <si>
    <t>75MG TBL FLM 56</t>
  </si>
  <si>
    <t>KOMPLEX ŽELEZA S ISOMALTOSOU</t>
  </si>
  <si>
    <t>16594</t>
  </si>
  <si>
    <t>MALTOFER TABLETY</t>
  </si>
  <si>
    <t>100MG TBL MND 30</t>
  </si>
  <si>
    <t>242536</t>
  </si>
  <si>
    <t>100MG TBL MND 100</t>
  </si>
  <si>
    <t>KOMPLEX ŽELEZA S ISOMALTOSOU A KYSELINA LISTOVÁ</t>
  </si>
  <si>
    <t>16593</t>
  </si>
  <si>
    <t>MALTOFER FOL TABLETY</t>
  </si>
  <si>
    <t>100MG/0,35MG TBL MND 30</t>
  </si>
  <si>
    <t>KYANOKOBALAMIN</t>
  </si>
  <si>
    <t>643</t>
  </si>
  <si>
    <t>VITAMIN B12 LÉČIVA</t>
  </si>
  <si>
    <t>1000MCG INJ SOL 5X1ML</t>
  </si>
  <si>
    <t>125114</t>
  </si>
  <si>
    <t>100MG TBL NOB 60(3X20)</t>
  </si>
  <si>
    <t>155781</t>
  </si>
  <si>
    <t>GODASAL</t>
  </si>
  <si>
    <t>100MG/50MG TBL NOB 50 II</t>
  </si>
  <si>
    <t>155782</t>
  </si>
  <si>
    <t>100MG/50MG TBL NOB 100 II</t>
  </si>
  <si>
    <t>99295</t>
  </si>
  <si>
    <t>100MG TBL NOB 20(2X10)</t>
  </si>
  <si>
    <t>207935</t>
  </si>
  <si>
    <t>KYSELINA IBANDRONOVÁ</t>
  </si>
  <si>
    <t>200685</t>
  </si>
  <si>
    <t>IKAMETIN</t>
  </si>
  <si>
    <t>150MG TBL FLM 3 II</t>
  </si>
  <si>
    <t>KYSELINA KLODRONOVÁ</t>
  </si>
  <si>
    <t>56638</t>
  </si>
  <si>
    <t>BONEFOS</t>
  </si>
  <si>
    <t>800MG TBL FLM 60</t>
  </si>
  <si>
    <t>KYSELINA LISTOVÁ</t>
  </si>
  <si>
    <t>76064</t>
  </si>
  <si>
    <t>ACIDUM FOLICUM LÉČIVA</t>
  </si>
  <si>
    <t>10MG TBL OBD 30</t>
  </si>
  <si>
    <t>LOSARTAN</t>
  </si>
  <si>
    <t>114070</t>
  </si>
  <si>
    <t>100MG TBL FLM 90 PVC</t>
  </si>
  <si>
    <t>10604</t>
  </si>
  <si>
    <t>LORISTA 50</t>
  </si>
  <si>
    <t>MEGESTROL</t>
  </si>
  <si>
    <t>199963</t>
  </si>
  <si>
    <t>MEGACE</t>
  </si>
  <si>
    <t>160MG TBL NOB 30</t>
  </si>
  <si>
    <t>MELFALAN</t>
  </si>
  <si>
    <t>192842</t>
  </si>
  <si>
    <t>METFORMIN</t>
  </si>
  <si>
    <t>METOPROLOL</t>
  </si>
  <si>
    <t>125519</t>
  </si>
  <si>
    <t>APO-METOPROLOL 100</t>
  </si>
  <si>
    <t>MIDODRIN</t>
  </si>
  <si>
    <t>6092</t>
  </si>
  <si>
    <t>GUTRON</t>
  </si>
  <si>
    <t>5MG TBL NOB 50</t>
  </si>
  <si>
    <t>6091</t>
  </si>
  <si>
    <t>NIMESULID</t>
  </si>
  <si>
    <t>12892</t>
  </si>
  <si>
    <t>66046</t>
  </si>
  <si>
    <t>30MG/G GEL 100</t>
  </si>
  <si>
    <t>OMEPRAZOL</t>
  </si>
  <si>
    <t>25366</t>
  </si>
  <si>
    <t>20MG CPS ETD 90 I</t>
  </si>
  <si>
    <t>215606</t>
  </si>
  <si>
    <t>OSELTAMIVIR</t>
  </si>
  <si>
    <t>27698</t>
  </si>
  <si>
    <t>TAMIFLU</t>
  </si>
  <si>
    <t>75MG CPS DUR 10</t>
  </si>
  <si>
    <t>PARACETAMOL, KOMBINACE KROMĚ PSYCHOLEPTIK</t>
  </si>
  <si>
    <t>30229</t>
  </si>
  <si>
    <t>PARALEN PLUS</t>
  </si>
  <si>
    <t>325MG/30MG/15MG TBL FLM 24</t>
  </si>
  <si>
    <t>PERINDOPRIL A AMLODIPIN</t>
  </si>
  <si>
    <t>187788</t>
  </si>
  <si>
    <t>TONARSSA</t>
  </si>
  <si>
    <t>4MG/5MG TBL NOB 30</t>
  </si>
  <si>
    <t>PERINDOPRIL A DIURETIKA</t>
  </si>
  <si>
    <t>122690</t>
  </si>
  <si>
    <t>PRESTARIUM NEO COMBI</t>
  </si>
  <si>
    <t>5MG/1,25MG TBL FLM 90(3X30)</t>
  </si>
  <si>
    <t>269</t>
  </si>
  <si>
    <t>5MG TBL NOB 20</t>
  </si>
  <si>
    <t>PREGABALIN</t>
  </si>
  <si>
    <t>28223</t>
  </si>
  <si>
    <t>LYRICA</t>
  </si>
  <si>
    <t>150MG CPS DUR 56</t>
  </si>
  <si>
    <t>210570</t>
  </si>
  <si>
    <t>PREGABALIN SANDOZ</t>
  </si>
  <si>
    <t>150MG CPS DUR 84</t>
  </si>
  <si>
    <t>PSEUDOEFEDRIN, KOMBINACE</t>
  </si>
  <si>
    <t>216104</t>
  </si>
  <si>
    <t>5MG/120MG TBL PRO 14</t>
  </si>
  <si>
    <t>RIVAROXABAN</t>
  </si>
  <si>
    <t>168897</t>
  </si>
  <si>
    <t>XARELTO</t>
  </si>
  <si>
    <t>15MG TBL FLM 28 II</t>
  </si>
  <si>
    <t>ROSUVASTATIN</t>
  </si>
  <si>
    <t>145574</t>
  </si>
  <si>
    <t>ROSUMOP</t>
  </si>
  <si>
    <t>20MG TBL FLM 100</t>
  </si>
  <si>
    <t>RŮZNÉ JINÉ KOMBINACE ŽELEZA</t>
  </si>
  <si>
    <t>119653</t>
  </si>
  <si>
    <t>320MG/60MG TBL RET 60</t>
  </si>
  <si>
    <t>119654</t>
  </si>
  <si>
    <t>320MG/60MG TBL RET 100</t>
  </si>
  <si>
    <t>SIMVASTATIN</t>
  </si>
  <si>
    <t>144127</t>
  </si>
  <si>
    <t>SODNÁ SŮL METAMIZOLU</t>
  </si>
  <si>
    <t>SPIRONOLAKTON</t>
  </si>
  <si>
    <t>3550</t>
  </si>
  <si>
    <t>25MG TBL NOB 20</t>
  </si>
  <si>
    <t>SULFAMETHOXAZOL A TRIMETHOPRIM</t>
  </si>
  <si>
    <t>3377</t>
  </si>
  <si>
    <t>400MG/80MG TBL NOB 20</t>
  </si>
  <si>
    <t>75023</t>
  </si>
  <si>
    <t>800MG/160MG TBL NOB 20</t>
  </si>
  <si>
    <t>SUMATRIPTAN</t>
  </si>
  <si>
    <t>234945</t>
  </si>
  <si>
    <t>SUMATRIPTAN MYLAN</t>
  </si>
  <si>
    <t>50MG TBL FLM 6</t>
  </si>
  <si>
    <t>TELMISARTAN A AMLODIPIN</t>
  </si>
  <si>
    <t>167852</t>
  </si>
  <si>
    <t>TWYNSTA</t>
  </si>
  <si>
    <t>80MG/5MG TBL NOB 28</t>
  </si>
  <si>
    <t>THEOFYLIN</t>
  </si>
  <si>
    <t>44305</t>
  </si>
  <si>
    <t>EUPHYLLIN CR N 200</t>
  </si>
  <si>
    <t>200MG CPS PRO 50</t>
  </si>
  <si>
    <t>230438</t>
  </si>
  <si>
    <t>TRALGIT SR</t>
  </si>
  <si>
    <t>100MG TBL PRO 50</t>
  </si>
  <si>
    <t>230437</t>
  </si>
  <si>
    <t>100MG TBL PRO 30</t>
  </si>
  <si>
    <t>TRANDOLAPRIL</t>
  </si>
  <si>
    <t>VALACIKLOVIR</t>
  </si>
  <si>
    <t>47467</t>
  </si>
  <si>
    <t>VALTREX</t>
  </si>
  <si>
    <t>VALSARTAN</t>
  </si>
  <si>
    <t>125598</t>
  </si>
  <si>
    <t>VALSACOR</t>
  </si>
  <si>
    <t>160MG TBL FLM 84</t>
  </si>
  <si>
    <t>VÁPNÍK, KOMBINACE S VITAMINEM D A/NEBO JINÝMI LÉČIVY</t>
  </si>
  <si>
    <t>135422</t>
  </si>
  <si>
    <t>CALTRATE D3</t>
  </si>
  <si>
    <t>500MG/1000IU TBL MND 60</t>
  </si>
  <si>
    <t>WARFARIN</t>
  </si>
  <si>
    <t>192342</t>
  </si>
  <si>
    <t>WARFARIN PMCS</t>
  </si>
  <si>
    <t>5MG TBL NOB 100 I</t>
  </si>
  <si>
    <t>94113</t>
  </si>
  <si>
    <t>WARFARIN ORION</t>
  </si>
  <si>
    <t>3MG TBL NOB 100</t>
  </si>
  <si>
    <t>94114</t>
  </si>
  <si>
    <t>ZOLPIDEM</t>
  </si>
  <si>
    <t>198058</t>
  </si>
  <si>
    <t>SANVAL</t>
  </si>
  <si>
    <t>10MG TBL FLM 100</t>
  </si>
  <si>
    <t>DEFERASIROX</t>
  </si>
  <si>
    <t>209217</t>
  </si>
  <si>
    <t>EXJADE</t>
  </si>
  <si>
    <t>360MG TBL FLM 30</t>
  </si>
  <si>
    <t>TRAMADOL A PARACETAMOL</t>
  </si>
  <si>
    <t>179327</t>
  </si>
  <si>
    <t>DORETA</t>
  </si>
  <si>
    <t>75MG/650MG TBL FLM 30 I</t>
  </si>
  <si>
    <t>132872</t>
  </si>
  <si>
    <t>37,5MG/325MG TBL FLM 30</t>
  </si>
  <si>
    <t>AMOXICILIN A  INHIBITOR BETA-LAKTAMASY</t>
  </si>
  <si>
    <t>46692</t>
  </si>
  <si>
    <t>75MCG TBL NOB 100 II</t>
  </si>
  <si>
    <t>HOŘČÍK (KOMBINACE RŮZNÝCH SOLÍ)</t>
  </si>
  <si>
    <t>215978</t>
  </si>
  <si>
    <t>234736</t>
  </si>
  <si>
    <t>GUAIFENESIN</t>
  </si>
  <si>
    <t>94234</t>
  </si>
  <si>
    <t>200MG TBL OBD 30</t>
  </si>
  <si>
    <t>ACETAZOLAMID</t>
  </si>
  <si>
    <t>113</t>
  </si>
  <si>
    <t>250MG TBL NOB 20</t>
  </si>
  <si>
    <t>13704</t>
  </si>
  <si>
    <t>400MG TBL NOB 70</t>
  </si>
  <si>
    <t>216285</t>
  </si>
  <si>
    <t>300MG TBL NOB 90</t>
  </si>
  <si>
    <t>125066</t>
  </si>
  <si>
    <t>15379</t>
  </si>
  <si>
    <t>10MG TBL NOB 90</t>
  </si>
  <si>
    <t>ANAGRELID</t>
  </si>
  <si>
    <t>201642</t>
  </si>
  <si>
    <t>THROMBOREDUCTIN</t>
  </si>
  <si>
    <t>0,5MG CPS DUR 100</t>
  </si>
  <si>
    <t>220426</t>
  </si>
  <si>
    <t>ANAGRELID STADA</t>
  </si>
  <si>
    <t>ANASTROZOL</t>
  </si>
  <si>
    <t>119755</t>
  </si>
  <si>
    <t>ANASTROZOL MYLAN</t>
  </si>
  <si>
    <t>1MG TBL FLM 30</t>
  </si>
  <si>
    <t>AZITHROMYCIN</t>
  </si>
  <si>
    <t>BETAMETHASON</t>
  </si>
  <si>
    <t>19757</t>
  </si>
  <si>
    <t>0,5MG/G UNG 30G</t>
  </si>
  <si>
    <t>BISOPROLOL</t>
  </si>
  <si>
    <t>218835</t>
  </si>
  <si>
    <t>233579</t>
  </si>
  <si>
    <t>CEFUROXIM</t>
  </si>
  <si>
    <t>66029</t>
  </si>
  <si>
    <t>10MG TBL FLM 10</t>
  </si>
  <si>
    <t>238142</t>
  </si>
  <si>
    <t>132524</t>
  </si>
  <si>
    <t>203106</t>
  </si>
  <si>
    <t>230417</t>
  </si>
  <si>
    <t>15640</t>
  </si>
  <si>
    <t>25MG CPS MOL 50</t>
  </si>
  <si>
    <t>52335</t>
  </si>
  <si>
    <t>4MG TBL NOB 30</t>
  </si>
  <si>
    <t>DEXAMETHASON A ANTIINFEKTIVA</t>
  </si>
  <si>
    <t>2547</t>
  </si>
  <si>
    <t>225168</t>
  </si>
  <si>
    <t>DEXPANTHENOL</t>
  </si>
  <si>
    <t>132694</t>
  </si>
  <si>
    <t>50MG/G UNG 100G</t>
  </si>
  <si>
    <t>97522</t>
  </si>
  <si>
    <t>500MG TBL FLM 30</t>
  </si>
  <si>
    <t>ERDOSTEIN</t>
  </si>
  <si>
    <t>199680</t>
  </si>
  <si>
    <t>300MG CPS DUR 60</t>
  </si>
  <si>
    <t>EZETIMIB</t>
  </si>
  <si>
    <t>47997</t>
  </si>
  <si>
    <t>EZETROL</t>
  </si>
  <si>
    <t>10MG TBL NOB 98 II</t>
  </si>
  <si>
    <t>185672</t>
  </si>
  <si>
    <t>EZETIMIB MYLAN</t>
  </si>
  <si>
    <t>FLUVASTATIN</t>
  </si>
  <si>
    <t>16055</t>
  </si>
  <si>
    <t>LESCOL XL</t>
  </si>
  <si>
    <t>80MG TBL PRO 28(2X14)</t>
  </si>
  <si>
    <t>56808</t>
  </si>
  <si>
    <t>FURORESE 125</t>
  </si>
  <si>
    <t>125MG TBL NOB 50</t>
  </si>
  <si>
    <t>56809</t>
  </si>
  <si>
    <t>125MG TBL NOB 100</t>
  </si>
  <si>
    <t>FYTOFARMAKA A ŽIVOČIŠNÉ PRODUKTY (ČESKÁ ATC SKUPINA)</t>
  </si>
  <si>
    <t>203760</t>
  </si>
  <si>
    <t>IBEROGAST</t>
  </si>
  <si>
    <t>POR GTT SOL 20ML</t>
  </si>
  <si>
    <t>FYTOMENADION</t>
  </si>
  <si>
    <t>720</t>
  </si>
  <si>
    <t>230426</t>
  </si>
  <si>
    <t>150766</t>
  </si>
  <si>
    <t>GABANOX</t>
  </si>
  <si>
    <t>300MG CPS DUR 90</t>
  </si>
  <si>
    <t>GLIKLAZID</t>
  </si>
  <si>
    <t>112659</t>
  </si>
  <si>
    <t>GLYCLADA</t>
  </si>
  <si>
    <t>30MG TBL RET 90</t>
  </si>
  <si>
    <t>HYDROCHLOROTHIAZID A KALIUM ŠETŘÍCÍ DIURETIKA</t>
  </si>
  <si>
    <t>76380</t>
  </si>
  <si>
    <t>RHEFLUIN</t>
  </si>
  <si>
    <t>5MG/50MG TBL NOB 30</t>
  </si>
  <si>
    <t>94804</t>
  </si>
  <si>
    <t>HYDROKORTISON</t>
  </si>
  <si>
    <t>858</t>
  </si>
  <si>
    <t>HYDROCORTISON LÉČIVA</t>
  </si>
  <si>
    <t>10MG/G UNG 10G</t>
  </si>
  <si>
    <t>HYDROKORTISON A ANTIBIOTIKA</t>
  </si>
  <si>
    <t>61980</t>
  </si>
  <si>
    <t>10MG/G+10MG/G+3,5MG/G UNG 15G</t>
  </si>
  <si>
    <t>CHOLEKALCIFEROL</t>
  </si>
  <si>
    <t>12023</t>
  </si>
  <si>
    <t>IBUPROFEN</t>
  </si>
  <si>
    <t>11063</t>
  </si>
  <si>
    <t>IBALGIN 600</t>
  </si>
  <si>
    <t>600MG TBL FLM 30</t>
  </si>
  <si>
    <t>32018</t>
  </si>
  <si>
    <t>IBUPROFEN AL 400</t>
  </si>
  <si>
    <t>IMUNOGLOBULINY, NORMÁLNÍ LIDSKÉ, PRO EXTRAVASKULÁRNÍ APLIKAC</t>
  </si>
  <si>
    <t>128622</t>
  </si>
  <si>
    <t>GAMMANORM</t>
  </si>
  <si>
    <t>165MG/ML INJ SOL 1X20ML</t>
  </si>
  <si>
    <t>Jiná</t>
  </si>
  <si>
    <t>999999</t>
  </si>
  <si>
    <t>Jiný</t>
  </si>
  <si>
    <t>JINÁ ANTIBIOTIKA PRO LOKÁLNÍ APLIKACI</t>
  </si>
  <si>
    <t>1066</t>
  </si>
  <si>
    <t>250IU/G+5,2MG/G UNG 10G</t>
  </si>
  <si>
    <t>JINÁ ANTIINFEKTIVA</t>
  </si>
  <si>
    <t>876</t>
  </si>
  <si>
    <t>1MG/G OPH UNG 5G</t>
  </si>
  <si>
    <t>JINÁ LÉČIVA PODPORUJÍCÍ TVORBU JIZEV</t>
  </si>
  <si>
    <t>59714</t>
  </si>
  <si>
    <t>50MG/G+5MG/G CRM 30G</t>
  </si>
  <si>
    <t>KANDESARTAN</t>
  </si>
  <si>
    <t>171551</t>
  </si>
  <si>
    <t>CARZAP</t>
  </si>
  <si>
    <t>16MG TBL NOB 90</t>
  </si>
  <si>
    <t>KARVEDILOL</t>
  </si>
  <si>
    <t>102600</t>
  </si>
  <si>
    <t>CARVESAN</t>
  </si>
  <si>
    <t>6,25MG TBL NOB 100</t>
  </si>
  <si>
    <t>KLARITHROMYCIN</t>
  </si>
  <si>
    <t>216199</t>
  </si>
  <si>
    <t>KLONAZEPAM</t>
  </si>
  <si>
    <t>14957</t>
  </si>
  <si>
    <t>0,5MG TBL NOB 50</t>
  </si>
  <si>
    <t>141036</t>
  </si>
  <si>
    <t>TROMBEX</t>
  </si>
  <si>
    <t>75MG TBL FLM 90</t>
  </si>
  <si>
    <t>KODEIN</t>
  </si>
  <si>
    <t>56993</t>
  </si>
  <si>
    <t>30MG TBL NOB 10</t>
  </si>
  <si>
    <t>KOMBINACE RŮZNÝCH ANTIBIOTIK</t>
  </si>
  <si>
    <t>1076</t>
  </si>
  <si>
    <t>OPH UNG 5G</t>
  </si>
  <si>
    <t>KYSELINA AMINOMETHYLBENZOOVÁ</t>
  </si>
  <si>
    <t>214913</t>
  </si>
  <si>
    <t>250MG TBL NOB 10</t>
  </si>
  <si>
    <t>214912</t>
  </si>
  <si>
    <t>10MG/ML INJ SOL 5X5ML</t>
  </si>
  <si>
    <t>KYSELINA TRANEXAMOVÁ</t>
  </si>
  <si>
    <t>42613</t>
  </si>
  <si>
    <t>KYSELINA URSODEOXYCHOLOVÁ</t>
  </si>
  <si>
    <t>13808</t>
  </si>
  <si>
    <t>250MG CPS DUR 100 I</t>
  </si>
  <si>
    <t>226453</t>
  </si>
  <si>
    <t>URSOSAN FORTE</t>
  </si>
  <si>
    <t>LAMIVUDIN</t>
  </si>
  <si>
    <t>27036</t>
  </si>
  <si>
    <t>ZEFFIX</t>
  </si>
  <si>
    <t>100MG TBL FLM 84</t>
  </si>
  <si>
    <t>LÉČIVA K TERAPII ONEMOCNĚNÍ JATER</t>
  </si>
  <si>
    <t>181293</t>
  </si>
  <si>
    <t>LEVOCETIRIZIN</t>
  </si>
  <si>
    <t>85142</t>
  </si>
  <si>
    <t>XYZAL</t>
  </si>
  <si>
    <t>5MG TBL FLM 90</t>
  </si>
  <si>
    <t>LEVODROPROPIZIN</t>
  </si>
  <si>
    <t>107231</t>
  </si>
  <si>
    <t>LEVOPRONT</t>
  </si>
  <si>
    <t>6MG/ML SIR 1X120ML</t>
  </si>
  <si>
    <t>LOSARTAN A DIURETIKA</t>
  </si>
  <si>
    <t>104712</t>
  </si>
  <si>
    <t>LORISTA H</t>
  </si>
  <si>
    <t>50MG/12,5MG TBL FLM 84</t>
  </si>
  <si>
    <t>MAGNESIUM-LAKTÁT</t>
  </si>
  <si>
    <t>186334</t>
  </si>
  <si>
    <t>MAGNESIUM LACTATE BIOMEDICA</t>
  </si>
  <si>
    <t>500MG TBL NOB 100</t>
  </si>
  <si>
    <t>MEFENOXALON</t>
  </si>
  <si>
    <t>85656</t>
  </si>
  <si>
    <t>DORSIFLEX</t>
  </si>
  <si>
    <t>200MG TBL NOB 30</t>
  </si>
  <si>
    <t>32103</t>
  </si>
  <si>
    <t>MEGAPLEX</t>
  </si>
  <si>
    <t>160MG TBL NOB 30X1</t>
  </si>
  <si>
    <t>MĚKKÝ PARAFIN A TUKOVÉ PRODUKTY</t>
  </si>
  <si>
    <t>60409</t>
  </si>
  <si>
    <t>BALNEUM HERMAL F</t>
  </si>
  <si>
    <t>BAL 1X500ML</t>
  </si>
  <si>
    <t>MELOXIKAM</t>
  </si>
  <si>
    <t>150983</t>
  </si>
  <si>
    <t>MELOXICAM MYLAN</t>
  </si>
  <si>
    <t>15MG TBL NOB 100</t>
  </si>
  <si>
    <t>MELPERON</t>
  </si>
  <si>
    <t>199466</t>
  </si>
  <si>
    <t>BURONIL</t>
  </si>
  <si>
    <t>METHYLPREDNISOLON</t>
  </si>
  <si>
    <t>40373</t>
  </si>
  <si>
    <t>MEDROL</t>
  </si>
  <si>
    <t>16MG TBL NOB 50</t>
  </si>
  <si>
    <t>METOKLOPRAMID</t>
  </si>
  <si>
    <t>93104</t>
  </si>
  <si>
    <t>10MG TBL NOB 40</t>
  </si>
  <si>
    <t>32225</t>
  </si>
  <si>
    <t>25MG TBL PRO 28</t>
  </si>
  <si>
    <t>46980</t>
  </si>
  <si>
    <t>46981</t>
  </si>
  <si>
    <t>58038</t>
  </si>
  <si>
    <t>50MG TBL PRO 100</t>
  </si>
  <si>
    <t>MOMETASON</t>
  </si>
  <si>
    <t>192521</t>
  </si>
  <si>
    <t>NASONEX</t>
  </si>
  <si>
    <t>50MCG/DÁV NAS SPR SUS 140DÁV</t>
  </si>
  <si>
    <t>NEBIVOLOL</t>
  </si>
  <si>
    <t>112579</t>
  </si>
  <si>
    <t>NEBIVOLOL SANDOZ</t>
  </si>
  <si>
    <t>5MG TBL NOB 98</t>
  </si>
  <si>
    <t>122114</t>
  </si>
  <si>
    <t>APO-OME 20</t>
  </si>
  <si>
    <t>20MG CPS ETD 100</t>
  </si>
  <si>
    <t>23789</t>
  </si>
  <si>
    <t>LOSEPRAZOL</t>
  </si>
  <si>
    <t>40MG CPS ETD 28</t>
  </si>
  <si>
    <t>ONDANSETRON</t>
  </si>
  <si>
    <t>11635</t>
  </si>
  <si>
    <t>ONDANSETRON SANDOZ</t>
  </si>
  <si>
    <t>8MG TBL FLM 10</t>
  </si>
  <si>
    <t>185202</t>
  </si>
  <si>
    <t>216913</t>
  </si>
  <si>
    <t>ZOFRAN ZYDIS</t>
  </si>
  <si>
    <t>4MG POR TBL DIS 10</t>
  </si>
  <si>
    <t>109415</t>
  </si>
  <si>
    <t>NOLPAZA</t>
  </si>
  <si>
    <t>40MG TBL ENT 84</t>
  </si>
  <si>
    <t>214526</t>
  </si>
  <si>
    <t>PERINDOPRIL</t>
  </si>
  <si>
    <t>PITOFENON A ANALGETIKA</t>
  </si>
  <si>
    <t>176954</t>
  </si>
  <si>
    <t>500MG/ML+5MG/ML POR GTT SOL 1X50ML</t>
  </si>
  <si>
    <t>PREDNISOLON</t>
  </si>
  <si>
    <t>92410</t>
  </si>
  <si>
    <t>ALPICORT F</t>
  </si>
  <si>
    <t>0,05MG/ML+2MG/ML+4MG/ML DRM SOL 1X100ML</t>
  </si>
  <si>
    <t>RAMIPRIL</t>
  </si>
  <si>
    <t>145558</t>
  </si>
  <si>
    <t>RUTOSID, KOMBINACE</t>
  </si>
  <si>
    <t>96303</t>
  </si>
  <si>
    <t>ASCORUTIN</t>
  </si>
  <si>
    <t>100MG/20MG TBL FLM 50</t>
  </si>
  <si>
    <t>SALBUTAMOL</t>
  </si>
  <si>
    <t>SITAGLIPTIN</t>
  </si>
  <si>
    <t>28743</t>
  </si>
  <si>
    <t>JANUVIA</t>
  </si>
  <si>
    <t>100MG TBL FLM 98</t>
  </si>
  <si>
    <t>30434</t>
  </si>
  <si>
    <t>25MG TBL NOB 100</t>
  </si>
  <si>
    <t>46755</t>
  </si>
  <si>
    <t>50MG CPS DUR 30</t>
  </si>
  <si>
    <t>3378</t>
  </si>
  <si>
    <t>100MG/20MG TBL NOB 20</t>
  </si>
  <si>
    <t>203954</t>
  </si>
  <si>
    <t>TAMSULOSIN</t>
  </si>
  <si>
    <t>44309</t>
  </si>
  <si>
    <t>EUPHYLLIN CR N 400</t>
  </si>
  <si>
    <t>400MG CPS PRO 50</t>
  </si>
  <si>
    <t>225510</t>
  </si>
  <si>
    <t>EUPHYLLIN CR N</t>
  </si>
  <si>
    <t>225514</t>
  </si>
  <si>
    <t>THIETHYLPERAZIN</t>
  </si>
  <si>
    <t>9847</t>
  </si>
  <si>
    <t>6,5MG SUP 6</t>
  </si>
  <si>
    <t>TRIAMCINOLON</t>
  </si>
  <si>
    <t>2828</t>
  </si>
  <si>
    <t>TRIAMCINOLON LÉČIVA CRM</t>
  </si>
  <si>
    <t>1MG/G CRM 10G</t>
  </si>
  <si>
    <t>TRIAMCINOLON A ANTISEPTIKA</t>
  </si>
  <si>
    <t>4178</t>
  </si>
  <si>
    <t>TRIAMCINOLON E LÉČIVA</t>
  </si>
  <si>
    <t>1MG/G+10MG/G UNG 1X20G</t>
  </si>
  <si>
    <t>TRIMETAZIDIN</t>
  </si>
  <si>
    <t>186665</t>
  </si>
  <si>
    <t>PREDUCTAL MR</t>
  </si>
  <si>
    <t>35MG TBL RET 180</t>
  </si>
  <si>
    <t>VALGANCIKLOVIR</t>
  </si>
  <si>
    <t>212371</t>
  </si>
  <si>
    <t>164888</t>
  </si>
  <si>
    <t>600MG/400IU TBL FLM 90</t>
  </si>
  <si>
    <t>ZOPIKLON</t>
  </si>
  <si>
    <t>102591</t>
  </si>
  <si>
    <t>ZOPITIN</t>
  </si>
  <si>
    <t>7,5MG TBL FLM 30</t>
  </si>
  <si>
    <t>APIXABAN</t>
  </si>
  <si>
    <t>193747</t>
  </si>
  <si>
    <t>5MG TBL FLM 168</t>
  </si>
  <si>
    <t>POSAKONAZOL</t>
  </si>
  <si>
    <t>210001</t>
  </si>
  <si>
    <t>100MG TBL ENT 24(2X12)</t>
  </si>
  <si>
    <t>JINÁ LOKÁLNÍ LÉČIVA K TERAPII BOLESTÍ SVALŮ A KLOUBŮ</t>
  </si>
  <si>
    <t>234209</t>
  </si>
  <si>
    <t>REPARIL - GEL N</t>
  </si>
  <si>
    <t>10MG/G+50MG/G GEL 100G I</t>
  </si>
  <si>
    <t>ITOPRIDUM</t>
  </si>
  <si>
    <t>166760</t>
  </si>
  <si>
    <t>KINITO</t>
  </si>
  <si>
    <t>50MG TBL FLM 100(10X10)</t>
  </si>
  <si>
    <t>HOŘČÍK</t>
  </si>
  <si>
    <t>96635</t>
  </si>
  <si>
    <t>470MG/5MG TBL OBD 50</t>
  </si>
  <si>
    <t>85525</t>
  </si>
  <si>
    <t>AMOKSIKLAV 625 MG</t>
  </si>
  <si>
    <t>500MG/125MG TBL FLM 21</t>
  </si>
  <si>
    <t>203097</t>
  </si>
  <si>
    <t>875MG/125MG TBL FLM 21</t>
  </si>
  <si>
    <t>MULTIENZYMOVÉ PŘÍPRAVKY (LIPASA, PROTEASA APOD.)</t>
  </si>
  <si>
    <t>230609</t>
  </si>
  <si>
    <t>KREON 10 000</t>
  </si>
  <si>
    <t>10000U CPS ETD 50</t>
  </si>
  <si>
    <t>POTRAVINY PRO ZVLÁŠTNÍ LÉKAŘSKÉ ÚČELY (PZLÚ) (ČESKÁ ATC SKUP</t>
  </si>
  <si>
    <t>33787</t>
  </si>
  <si>
    <t>33785</t>
  </si>
  <si>
    <t>137120</t>
  </si>
  <si>
    <t>250MG TBL EFF 20</t>
  </si>
  <si>
    <t>AMBROXOL</t>
  </si>
  <si>
    <t>94920</t>
  </si>
  <si>
    <t>AMBROBENE</t>
  </si>
  <si>
    <t>7,5MG/ML POR SOL 100ML</t>
  </si>
  <si>
    <t>APREPITANT</t>
  </si>
  <si>
    <t>220737</t>
  </si>
  <si>
    <t>APREPITANT SANDOZ</t>
  </si>
  <si>
    <t>125MG+80MG CPS DUR 1+2</t>
  </si>
  <si>
    <t>AZATHIOPRIN</t>
  </si>
  <si>
    <t>BETAMETHASON A ANTIBIOTIKA</t>
  </si>
  <si>
    <t>17170</t>
  </si>
  <si>
    <t>BELOGENT</t>
  </si>
  <si>
    <t>0,5MG/G+1MG/G CRM 30G</t>
  </si>
  <si>
    <t>233605</t>
  </si>
  <si>
    <t>6408</t>
  </si>
  <si>
    <t>EQUORAL</t>
  </si>
  <si>
    <t>235808</t>
  </si>
  <si>
    <t>155780</t>
  </si>
  <si>
    <t>100MG/50MG TBL NOB 20 II</t>
  </si>
  <si>
    <t>188850</t>
  </si>
  <si>
    <t>STACYL</t>
  </si>
  <si>
    <t>100MG TBL ENT 100</t>
  </si>
  <si>
    <t>125753</t>
  </si>
  <si>
    <t>ESSENTIALE</t>
  </si>
  <si>
    <t>METHOTREXÁT</t>
  </si>
  <si>
    <t>157121</t>
  </si>
  <si>
    <t>157123</t>
  </si>
  <si>
    <t>10MG TBL NOB 50</t>
  </si>
  <si>
    <t>207527</t>
  </si>
  <si>
    <t>4MG TBL NOB 30 II</t>
  </si>
  <si>
    <t>195351</t>
  </si>
  <si>
    <t>OMEPRAZOL FARMAX</t>
  </si>
  <si>
    <t>195336</t>
  </si>
  <si>
    <t>20MG CPS ETD 98</t>
  </si>
  <si>
    <t>PARACETAMOL</t>
  </si>
  <si>
    <t>207819</t>
  </si>
  <si>
    <t>PARALEN</t>
  </si>
  <si>
    <t>247210</t>
  </si>
  <si>
    <t>PREDNISON AVMC</t>
  </si>
  <si>
    <t>5MG TBL NOB 40</t>
  </si>
  <si>
    <t>247209</t>
  </si>
  <si>
    <t>145567</t>
  </si>
  <si>
    <t>SÍRAN ŽELEZNATÝ</t>
  </si>
  <si>
    <t>14712</t>
  </si>
  <si>
    <t>80MG TBL RET 100 I</t>
  </si>
  <si>
    <t>75022</t>
  </si>
  <si>
    <t>800MG/160MG TBL NOB 10</t>
  </si>
  <si>
    <t>189079</t>
  </si>
  <si>
    <t>CALCICHEW D3 LEMON</t>
  </si>
  <si>
    <t>500MG/400IU TBL MND 60</t>
  </si>
  <si>
    <t>47515</t>
  </si>
  <si>
    <t>500MG/200IU TBL MND 60</t>
  </si>
  <si>
    <t>206529</t>
  </si>
  <si>
    <t>CALCICHEW D3 JAHODA</t>
  </si>
  <si>
    <t>198054</t>
  </si>
  <si>
    <t>BUSULFAN</t>
  </si>
  <si>
    <t>192845</t>
  </si>
  <si>
    <t>MYLERAN</t>
  </si>
  <si>
    <t>2MG TBL FLM 100</t>
  </si>
  <si>
    <t>179333</t>
  </si>
  <si>
    <t>75MG/650MG TBL FLM 90 I</t>
  </si>
  <si>
    <t>187406</t>
  </si>
  <si>
    <t>PANGROL</t>
  </si>
  <si>
    <t>20000IU TBL ENT 50 II</t>
  </si>
  <si>
    <t>230614</t>
  </si>
  <si>
    <t>JINÉ KAPILÁRY STABILIZUJÍCÍ LÁTKY</t>
  </si>
  <si>
    <t>208839</t>
  </si>
  <si>
    <t>REPARIL- DRAGÉES</t>
  </si>
  <si>
    <t>20MG TBL ENT 40</t>
  </si>
  <si>
    <t>ACEBUTOLOL</t>
  </si>
  <si>
    <t>80058</t>
  </si>
  <si>
    <t>SECTRAL</t>
  </si>
  <si>
    <t>ADEMETHIONIN</t>
  </si>
  <si>
    <t>215851</t>
  </si>
  <si>
    <t>500MG TBL ENT 10</t>
  </si>
  <si>
    <t>224362</t>
  </si>
  <si>
    <t>200MG TBL NOB 90</t>
  </si>
  <si>
    <t>DIKLOFENAK</t>
  </si>
  <si>
    <t>119672</t>
  </si>
  <si>
    <t>DICLOFENAC DUO PHARMASWISS</t>
  </si>
  <si>
    <t>75MG CPS RDR 30 I</t>
  </si>
  <si>
    <t>201992</t>
  </si>
  <si>
    <t>91017</t>
  </si>
  <si>
    <t>URSOFALK</t>
  </si>
  <si>
    <t>125752</t>
  </si>
  <si>
    <t>MERKAPTOPURIN</t>
  </si>
  <si>
    <t>136446</t>
  </si>
  <si>
    <t>PURI-NETHOL</t>
  </si>
  <si>
    <t>50MG TBL NOB 25</t>
  </si>
  <si>
    <t>23797</t>
  </si>
  <si>
    <t>GLUCOPHAGE</t>
  </si>
  <si>
    <t>NAFTIDROFURYL</t>
  </si>
  <si>
    <t>66015</t>
  </si>
  <si>
    <t>OFLOXACIN</t>
  </si>
  <si>
    <t>55636</t>
  </si>
  <si>
    <t>OFLOXIN</t>
  </si>
  <si>
    <t>200MG TBL FLM 10</t>
  </si>
  <si>
    <t>25365</t>
  </si>
  <si>
    <t>20MG CPS ETD 28 I</t>
  </si>
  <si>
    <t>215608</t>
  </si>
  <si>
    <t>10MG CPS ETD 28 I</t>
  </si>
  <si>
    <t>TELMISARTAN A DIURETIKA</t>
  </si>
  <si>
    <t>26578</t>
  </si>
  <si>
    <t>MICARDISPLUS</t>
  </si>
  <si>
    <t>80MG/12,5MG TBL NOB 28</t>
  </si>
  <si>
    <t>TIAPRID</t>
  </si>
  <si>
    <t>48578</t>
  </si>
  <si>
    <t>KLADRIBIN</t>
  </si>
  <si>
    <t>28139</t>
  </si>
  <si>
    <t>LITAK</t>
  </si>
  <si>
    <t>2MG/ML INJ SOL 1X5ML</t>
  </si>
  <si>
    <t>33855</t>
  </si>
  <si>
    <t>NUTRIDRINK BALÍČEK 5 + 1</t>
  </si>
  <si>
    <t>POR SOL 6X200ML</t>
  </si>
  <si>
    <t>ATORVASTATIN A AMLODIPIN</t>
  </si>
  <si>
    <t>159819</t>
  </si>
  <si>
    <t>AMLATOR</t>
  </si>
  <si>
    <t>20MG/5MG TBL FLM 90</t>
  </si>
  <si>
    <t>122212</t>
  </si>
  <si>
    <t>200MG CPS DUR 100</t>
  </si>
  <si>
    <t>225971</t>
  </si>
  <si>
    <t>LIPANTHYL M</t>
  </si>
  <si>
    <t>267MG CPS DUR 30</t>
  </si>
  <si>
    <t>HYDROGENOVANÉ NÁMELOVÉ ALKALOIDY</t>
  </si>
  <si>
    <t>91032</t>
  </si>
  <si>
    <t>SECATOXIN FORTE</t>
  </si>
  <si>
    <t>2,5MG/ML POR GTT SOL 25ML</t>
  </si>
  <si>
    <t>175280</t>
  </si>
  <si>
    <t>CANOCORD</t>
  </si>
  <si>
    <t>16MG TBL NOB 28</t>
  </si>
  <si>
    <t>171539</t>
  </si>
  <si>
    <t>8MG TBL NOB 28</t>
  </si>
  <si>
    <t>KLINDAMYCIN</t>
  </si>
  <si>
    <t>100339</t>
  </si>
  <si>
    <t>DALACIN C</t>
  </si>
  <si>
    <t>300MG CPS DUR 16</t>
  </si>
  <si>
    <t>207933</t>
  </si>
  <si>
    <t>49941</t>
  </si>
  <si>
    <t>112572</t>
  </si>
  <si>
    <t>5MG TBL NOB 28</t>
  </si>
  <si>
    <t>160379</t>
  </si>
  <si>
    <t>PANTOMYL</t>
  </si>
  <si>
    <t>40MG TBL ENT 100</t>
  </si>
  <si>
    <t>145551</t>
  </si>
  <si>
    <t>SERTRALIN</t>
  </si>
  <si>
    <t>195944</t>
  </si>
  <si>
    <t>SERTRALIN APOTEX</t>
  </si>
  <si>
    <t>100MG TBL FLM 100</t>
  </si>
  <si>
    <t>14711</t>
  </si>
  <si>
    <t>80MG TBL RET 30 I</t>
  </si>
  <si>
    <t>TELMISARTAN</t>
  </si>
  <si>
    <t>158198</t>
  </si>
  <si>
    <t>TELMISARTAN SANDOZ</t>
  </si>
  <si>
    <t>80MG TBL NOB 100</t>
  </si>
  <si>
    <t>152957</t>
  </si>
  <si>
    <t>TEZEO</t>
  </si>
  <si>
    <t>40MG TBL NOB 90</t>
  </si>
  <si>
    <t>201138</t>
  </si>
  <si>
    <t>TRAMAL RETARD</t>
  </si>
  <si>
    <t>100MG TBL PRO 30 II</t>
  </si>
  <si>
    <t>32917</t>
  </si>
  <si>
    <t>35MG TBL RET 60</t>
  </si>
  <si>
    <t>147454</t>
  </si>
  <si>
    <t>88MCG TBL NOB 100 II</t>
  </si>
  <si>
    <t>242363</t>
  </si>
  <si>
    <t>103391</t>
  </si>
  <si>
    <t>7,5MG/ML POR SOL/INH SOL 60ML</t>
  </si>
  <si>
    <t>19759</t>
  </si>
  <si>
    <t>0,5MG/G CRM 30G</t>
  </si>
  <si>
    <t>205543</t>
  </si>
  <si>
    <t>FUCICORT LIPID</t>
  </si>
  <si>
    <t>20MG/G+1MG/G CRM 30G</t>
  </si>
  <si>
    <t>169033</t>
  </si>
  <si>
    <t>500MG TBL FLM 16</t>
  </si>
  <si>
    <t>CYPROHEPTADIN</t>
  </si>
  <si>
    <t>11286</t>
  </si>
  <si>
    <t>DESLORATADIN</t>
  </si>
  <si>
    <t>28839</t>
  </si>
  <si>
    <t>AERIUS</t>
  </si>
  <si>
    <t>0,5MG/ML POR SOL 120ML+LŽ</t>
  </si>
  <si>
    <t>215389</t>
  </si>
  <si>
    <t>50MG/G UNG 1X100G</t>
  </si>
  <si>
    <t>DOSULEPIN</t>
  </si>
  <si>
    <t>4207</t>
  </si>
  <si>
    <t>25MG TBL OBD 30</t>
  </si>
  <si>
    <t>87076</t>
  </si>
  <si>
    <t>300MG CPS DUR 20</t>
  </si>
  <si>
    <t>134505</t>
  </si>
  <si>
    <t>10MG TBL FLM 56</t>
  </si>
  <si>
    <t>180825</t>
  </si>
  <si>
    <t>HYDROCORTISON 10 MG JENAPHARM</t>
  </si>
  <si>
    <t>10MG TBL NOB 20</t>
  </si>
  <si>
    <t>243240</t>
  </si>
  <si>
    <t>168212</t>
  </si>
  <si>
    <t>HIZENTRA</t>
  </si>
  <si>
    <t>200MG/ML INJ SOL 1X10ML I</t>
  </si>
  <si>
    <t>168209</t>
  </si>
  <si>
    <t>200MG/ML INJ SOL 1X5ML I</t>
  </si>
  <si>
    <t>25777</t>
  </si>
  <si>
    <t>18MIU INJ SOL 1X1,2ML+12J</t>
  </si>
  <si>
    <t>KALCIUM-FOLINÁT</t>
  </si>
  <si>
    <t>96963</t>
  </si>
  <si>
    <t>CALCIUMFOLINAT "EBEWE"</t>
  </si>
  <si>
    <t>15MG CPS DUR 20</t>
  </si>
  <si>
    <t>207940</t>
  </si>
  <si>
    <t>17992</t>
  </si>
  <si>
    <t>0,5G TBL NOB 100</t>
  </si>
  <si>
    <t>100273</t>
  </si>
  <si>
    <t>31536</t>
  </si>
  <si>
    <t>MIRTAZAPIN</t>
  </si>
  <si>
    <t>107639</t>
  </si>
  <si>
    <t>MIRTAZAPIN SANDOZ</t>
  </si>
  <si>
    <t>15MG TBL FLM 30</t>
  </si>
  <si>
    <t>107641</t>
  </si>
  <si>
    <t>30MG TBL FLM 30</t>
  </si>
  <si>
    <t>146071</t>
  </si>
  <si>
    <t>NITROFURANTOIN</t>
  </si>
  <si>
    <t>207280</t>
  </si>
  <si>
    <t>FUROLIN</t>
  </si>
  <si>
    <t>OXAZEPAM</t>
  </si>
  <si>
    <t>1940</t>
  </si>
  <si>
    <t>OXAZEPAM LÉČIVA</t>
  </si>
  <si>
    <t>RIFAXIMIN</t>
  </si>
  <si>
    <t>202740</t>
  </si>
  <si>
    <t>200MG TBL FLM 28</t>
  </si>
  <si>
    <t>225543</t>
  </si>
  <si>
    <t>58380</t>
  </si>
  <si>
    <t>VENTOLIN</t>
  </si>
  <si>
    <t>5MG/ML INH SOL 1X20ML</t>
  </si>
  <si>
    <t>213940</t>
  </si>
  <si>
    <t>0,4MG/ML SIR 150ML II</t>
  </si>
  <si>
    <t>TIOTROPIUM-BROMID</t>
  </si>
  <si>
    <t>109810</t>
  </si>
  <si>
    <t>SPIRIVA RESPIMAT</t>
  </si>
  <si>
    <t>2,5MCG INH SOL 1X60DÁV+1INH</t>
  </si>
  <si>
    <t>84262</t>
  </si>
  <si>
    <t>100MG/ML POR SOL 1X96ML+PUMPA</t>
  </si>
  <si>
    <t>189098</t>
  </si>
  <si>
    <t>1000MG/800IU TBL MND 60</t>
  </si>
  <si>
    <t>VENLAFAXIN</t>
  </si>
  <si>
    <t>233735</t>
  </si>
  <si>
    <t>75MG CPS PRO 90</t>
  </si>
  <si>
    <t>FORMOTEROL A FLUTIKASON</t>
  </si>
  <si>
    <t>133360</t>
  </si>
  <si>
    <t>FLUTIFORM K-HALER</t>
  </si>
  <si>
    <t>125MCG/5MCG/DÁV INH SUS PSS 1X120DÁV</t>
  </si>
  <si>
    <t>MOČOVINA</t>
  </si>
  <si>
    <t>238146</t>
  </si>
  <si>
    <t>40MG/ML DRM EML 200ML</t>
  </si>
  <si>
    <t>217188</t>
  </si>
  <si>
    <t>NUTRIDRINK COMPACT S PŘÍCHUTÍ ČOKOLÁDOVOU</t>
  </si>
  <si>
    <t>*1019</t>
  </si>
  <si>
    <t>ACEKLOFENAK</t>
  </si>
  <si>
    <t>191729</t>
  </si>
  <si>
    <t>BIOFENAC</t>
  </si>
  <si>
    <t>100MG TBL FLM 20</t>
  </si>
  <si>
    <t>208357</t>
  </si>
  <si>
    <t>50MG/G CRM 1X2G</t>
  </si>
  <si>
    <t>132921</t>
  </si>
  <si>
    <t>AMIODARON</t>
  </si>
  <si>
    <t>13767</t>
  </si>
  <si>
    <t>204682</t>
  </si>
  <si>
    <t>20MG TBL FLM 90</t>
  </si>
  <si>
    <t>199645</t>
  </si>
  <si>
    <t>25MG TBL FLM 100</t>
  </si>
  <si>
    <t>BILASTIN</t>
  </si>
  <si>
    <t>148675</t>
  </si>
  <si>
    <t>XADOS</t>
  </si>
  <si>
    <t>20MG TBL NOB 50</t>
  </si>
  <si>
    <t>176913</t>
  </si>
  <si>
    <t>RIVOCOR</t>
  </si>
  <si>
    <t>94163</t>
  </si>
  <si>
    <t>CONCOR 10</t>
  </si>
  <si>
    <t>47728</t>
  </si>
  <si>
    <t>ZINNAT</t>
  </si>
  <si>
    <t>18523</t>
  </si>
  <si>
    <t>250MG TBL FLM 10</t>
  </si>
  <si>
    <t>200901</t>
  </si>
  <si>
    <t>CINCHOKAIN</t>
  </si>
  <si>
    <t>214595</t>
  </si>
  <si>
    <t>FAKTU</t>
  </si>
  <si>
    <t>100MG/2,5MG SUP 20</t>
  </si>
  <si>
    <t>15642</t>
  </si>
  <si>
    <t>100MG CPS MOL 50</t>
  </si>
  <si>
    <t>28814</t>
  </si>
  <si>
    <t>5MG POR TBL DIS 60</t>
  </si>
  <si>
    <t>192485</t>
  </si>
  <si>
    <t>DESLORATADIN ZENTIVA</t>
  </si>
  <si>
    <t>0,5MG/ML POR SOL 120ML+STŘ</t>
  </si>
  <si>
    <t>243143</t>
  </si>
  <si>
    <t>FORTECORTIN</t>
  </si>
  <si>
    <t>DIAZEPAM</t>
  </si>
  <si>
    <t>2477</t>
  </si>
  <si>
    <t>5MG TBL NOB 20(2X10)</t>
  </si>
  <si>
    <t>14075</t>
  </si>
  <si>
    <t>500MG TBL FLM 60</t>
  </si>
  <si>
    <t>EKONAZOL</t>
  </si>
  <si>
    <t>226732</t>
  </si>
  <si>
    <t>GYNO-PEVARYL 150 COMBIPACK</t>
  </si>
  <si>
    <t>150MG+10MG/G CRM+VAG GLB 3+15G</t>
  </si>
  <si>
    <t>FEBUXOSTAT</t>
  </si>
  <si>
    <t>208439</t>
  </si>
  <si>
    <t>ADENURIC</t>
  </si>
  <si>
    <t>80MG TBL FLM 28 II</t>
  </si>
  <si>
    <t>489</t>
  </si>
  <si>
    <t>10MG/ML INJ EML 5X1ML</t>
  </si>
  <si>
    <t>707</t>
  </si>
  <si>
    <t>FUCIDIN H</t>
  </si>
  <si>
    <t>20MG/G+10MG/G CRM 15G</t>
  </si>
  <si>
    <t>173196</t>
  </si>
  <si>
    <t>HYDROXYZIN</t>
  </si>
  <si>
    <t>85060</t>
  </si>
  <si>
    <t>25MG TBL FLM 25</t>
  </si>
  <si>
    <t>103788</t>
  </si>
  <si>
    <t>INDOMETACIN</t>
  </si>
  <si>
    <t>93723</t>
  </si>
  <si>
    <t>INDOMETACIN BERLIN-CHEMIE</t>
  </si>
  <si>
    <t>50MG SUP 10</t>
  </si>
  <si>
    <t>93724</t>
  </si>
  <si>
    <t>100MG SUP 10</t>
  </si>
  <si>
    <t>ISOSORBID-MONONITRÁT</t>
  </si>
  <si>
    <t>132957</t>
  </si>
  <si>
    <t>MONO MACK DEPOT</t>
  </si>
  <si>
    <t>100MG TBL PRO 28</t>
  </si>
  <si>
    <t>216186</t>
  </si>
  <si>
    <t>KLACID SR</t>
  </si>
  <si>
    <t>500MG TBL RET 14</t>
  </si>
  <si>
    <t>56992</t>
  </si>
  <si>
    <t>KOLCHICIN</t>
  </si>
  <si>
    <t>119698</t>
  </si>
  <si>
    <t>COLCHICUM-DISPERT</t>
  </si>
  <si>
    <t>0,5MG TBL OBD 50</t>
  </si>
  <si>
    <t>641</t>
  </si>
  <si>
    <t>300MCG INJ SOL 5X1ML</t>
  </si>
  <si>
    <t>235897</t>
  </si>
  <si>
    <t>LEVETIRACETAM</t>
  </si>
  <si>
    <t>25835</t>
  </si>
  <si>
    <t>KEPPRA</t>
  </si>
  <si>
    <t>124346</t>
  </si>
  <si>
    <t>CEZERA</t>
  </si>
  <si>
    <t>5MG TBL FLM 90 I</t>
  </si>
  <si>
    <t>LIDOKAIN</t>
  </si>
  <si>
    <t>180553</t>
  </si>
  <si>
    <t>PROCTO-GLYVENOL</t>
  </si>
  <si>
    <t>50MG/G+20MG/G RCT CRM 1X30G</t>
  </si>
  <si>
    <t>LINAGLIPTIN</t>
  </si>
  <si>
    <t>168447</t>
  </si>
  <si>
    <t>TRAJENTA</t>
  </si>
  <si>
    <t>5MG TBL FLM 30X1</t>
  </si>
  <si>
    <t>LOPERAMID</t>
  </si>
  <si>
    <t>132702</t>
  </si>
  <si>
    <t>IMODIUM</t>
  </si>
  <si>
    <t>2MG CPS DUR 20</t>
  </si>
  <si>
    <t>171577</t>
  </si>
  <si>
    <t>500MG TBL NOB 50</t>
  </si>
  <si>
    <t>MAKROGOL</t>
  </si>
  <si>
    <t>58827</t>
  </si>
  <si>
    <t>199800</t>
  </si>
  <si>
    <t>40MG/ML POR SUS 1X240ML</t>
  </si>
  <si>
    <t>89997</t>
  </si>
  <si>
    <t>LINOLA FETT ÖLBAD</t>
  </si>
  <si>
    <t>ADT BAL 1X400ML</t>
  </si>
  <si>
    <t>231691</t>
  </si>
  <si>
    <t>METRONIDAZOL</t>
  </si>
  <si>
    <t>2427</t>
  </si>
  <si>
    <t>12895</t>
  </si>
  <si>
    <t>100MG POR GRA SUS 30 I</t>
  </si>
  <si>
    <t>17187</t>
  </si>
  <si>
    <t>100MG POR GRA SUS 30</t>
  </si>
  <si>
    <t>119513</t>
  </si>
  <si>
    <t>122112</t>
  </si>
  <si>
    <t>20MG CPS ETD 28</t>
  </si>
  <si>
    <t>140192</t>
  </si>
  <si>
    <t>OMEPRAZOL STADA</t>
  </si>
  <si>
    <t>195337</t>
  </si>
  <si>
    <t>212919</t>
  </si>
  <si>
    <t>OMEPRAZOL GALMED</t>
  </si>
  <si>
    <t>20MG CPS ETD 56</t>
  </si>
  <si>
    <t>PENTOXIFYLIN</t>
  </si>
  <si>
    <t>47085</t>
  </si>
  <si>
    <t>PENTOMER RETARD</t>
  </si>
  <si>
    <t>400MG TBL PRO 100</t>
  </si>
  <si>
    <t>162008</t>
  </si>
  <si>
    <t>10MG/2,5MG TBL FLM 30</t>
  </si>
  <si>
    <t>88708</t>
  </si>
  <si>
    <t>ALGIFEN</t>
  </si>
  <si>
    <t>500MG/5,25MG/0,1MG TBL NOB 20</t>
  </si>
  <si>
    <t>216102</t>
  </si>
  <si>
    <t>5MG/120MG TBL PRO 7</t>
  </si>
  <si>
    <t>RABEPRAZOL</t>
  </si>
  <si>
    <t>157141</t>
  </si>
  <si>
    <t>ZULBEX</t>
  </si>
  <si>
    <t>20MG TBL ENT 56</t>
  </si>
  <si>
    <t>56981</t>
  </si>
  <si>
    <t>RAMIPRIL A AMLODIPIN</t>
  </si>
  <si>
    <t>185751</t>
  </si>
  <si>
    <t>5MG/5MG CPS DUR 28</t>
  </si>
  <si>
    <t>RILMENIDIN</t>
  </si>
  <si>
    <t>125641</t>
  </si>
  <si>
    <t>1MG TBL NOB 90</t>
  </si>
  <si>
    <t>216471</t>
  </si>
  <si>
    <t>CYCLO 3 FORT</t>
  </si>
  <si>
    <t>150MG/150MG/100MG CPS DUR 30 II</t>
  </si>
  <si>
    <t>SILIKONY</t>
  </si>
  <si>
    <t>57586</t>
  </si>
  <si>
    <t>40MG CPS MOL 50</t>
  </si>
  <si>
    <t>SILYMARIN</t>
  </si>
  <si>
    <t>19571</t>
  </si>
  <si>
    <t>TBL OBD 100</t>
  </si>
  <si>
    <t>235631</t>
  </si>
  <si>
    <t>20MG TBL FLM 98 II</t>
  </si>
  <si>
    <t>SULODEXID</t>
  </si>
  <si>
    <t>225451</t>
  </si>
  <si>
    <t>250SU CPS MOL 120</t>
  </si>
  <si>
    <t>SULPIRID</t>
  </si>
  <si>
    <t>11468</t>
  </si>
  <si>
    <t>PROSULPIN</t>
  </si>
  <si>
    <t>50MG TBL NOB 60</t>
  </si>
  <si>
    <t>SULTAMICILIN</t>
  </si>
  <si>
    <t>17149</t>
  </si>
  <si>
    <t>375MG TBL FLM 12</t>
  </si>
  <si>
    <t>172017</t>
  </si>
  <si>
    <t>230435</t>
  </si>
  <si>
    <t>URAPIDIL</t>
  </si>
  <si>
    <t>215478</t>
  </si>
  <si>
    <t>EBRANTIL RETARD</t>
  </si>
  <si>
    <t>60MG CPS PRO 50</t>
  </si>
  <si>
    <t>VALSARTAN A DIURETIKA</t>
  </si>
  <si>
    <t>134281</t>
  </si>
  <si>
    <t>VALSACOMBI</t>
  </si>
  <si>
    <t>160MG/12,5MG TBL FLM 28</t>
  </si>
  <si>
    <t>155093</t>
  </si>
  <si>
    <t>160MG/12,5MG TBL FLM 84</t>
  </si>
  <si>
    <t>ŽELEZO, PARENTERÁLNÍ PŘÍPRAVKY</t>
  </si>
  <si>
    <t>155379</t>
  </si>
  <si>
    <t>FERINJECT</t>
  </si>
  <si>
    <t>50MG/ML INJ/INF SOL 1X10ML</t>
  </si>
  <si>
    <t>201609</t>
  </si>
  <si>
    <t>147462</t>
  </si>
  <si>
    <t>202701</t>
  </si>
  <si>
    <t>AESCIN TEVA</t>
  </si>
  <si>
    <t>20MG TBL ENT 90</t>
  </si>
  <si>
    <t>16462</t>
  </si>
  <si>
    <t>33418</t>
  </si>
  <si>
    <t>NUTRIDRINK COMPACT S PŘÍCHUTÍ JAHODOVOU</t>
  </si>
  <si>
    <t>33786</t>
  </si>
  <si>
    <t>33419</t>
  </si>
  <si>
    <t>NUTRIDRINK COMPACT S PŘÍCHUTÍ BANÁNOVOU</t>
  </si>
  <si>
    <t>33898</t>
  </si>
  <si>
    <t>NUTRIDRINK COMPACT NEUTRAL</t>
  </si>
  <si>
    <t>LACTOBACILLUS</t>
  </si>
  <si>
    <t>215976</t>
  </si>
  <si>
    <t>GYNOFLOR</t>
  </si>
  <si>
    <t>50MG/0,03MG VAG TBL 2X6</t>
  </si>
  <si>
    <t>191730</t>
  </si>
  <si>
    <t>132670</t>
  </si>
  <si>
    <t>125053</t>
  </si>
  <si>
    <t>ATENOLOL</t>
  </si>
  <si>
    <t>58661</t>
  </si>
  <si>
    <t>ATENOLOL AL 25</t>
  </si>
  <si>
    <t>93021</t>
  </si>
  <si>
    <t>40MG TBL FLM 100</t>
  </si>
  <si>
    <t>204670</t>
  </si>
  <si>
    <t>147075</t>
  </si>
  <si>
    <t>APO-ATORVASTATIN</t>
  </si>
  <si>
    <t>BETAHISTIN</t>
  </si>
  <si>
    <t>215708</t>
  </si>
  <si>
    <t>49909</t>
  </si>
  <si>
    <t>155686</t>
  </si>
  <si>
    <t>ZYRTEC</t>
  </si>
  <si>
    <t>CIKLOPIROX</t>
  </si>
  <si>
    <t>76152</t>
  </si>
  <si>
    <t>BATRAFEN ROZTOK</t>
  </si>
  <si>
    <t>10MG/ML DRM SOL 20ML</t>
  </si>
  <si>
    <t>238137</t>
  </si>
  <si>
    <t>DABIGATRAN-ETEXILÁT</t>
  </si>
  <si>
    <t>168373</t>
  </si>
  <si>
    <t>PRADAXA</t>
  </si>
  <si>
    <t>150MG CPS DUR 60X1 I</t>
  </si>
  <si>
    <t>52336</t>
  </si>
  <si>
    <t>4MG TBL NOB 100</t>
  </si>
  <si>
    <t>173259</t>
  </si>
  <si>
    <t>4MG TBL NOB 20X1</t>
  </si>
  <si>
    <t>214102</t>
  </si>
  <si>
    <t>40MG TBL NOB 20</t>
  </si>
  <si>
    <t>2478</t>
  </si>
  <si>
    <t>10MG TBL NOB 20(2X10)</t>
  </si>
  <si>
    <t>21731</t>
  </si>
  <si>
    <t>VERAL RETARD</t>
  </si>
  <si>
    <t>100MG TBL RET 30</t>
  </si>
  <si>
    <t>75605</t>
  </si>
  <si>
    <t>25MG TBL ENT 100</t>
  </si>
  <si>
    <t>132646</t>
  </si>
  <si>
    <t>225549</t>
  </si>
  <si>
    <t>DRASLÍK</t>
  </si>
  <si>
    <t>88356</t>
  </si>
  <si>
    <t>CARDILAN</t>
  </si>
  <si>
    <t>0,175G/0,175G TBL NOB 100</t>
  </si>
  <si>
    <t>20132</t>
  </si>
  <si>
    <t>CIPRALEX</t>
  </si>
  <si>
    <t>10MG TBL FLM 28 I</t>
  </si>
  <si>
    <t>FENOXYMETHYLPENICILIN</t>
  </si>
  <si>
    <t>45996</t>
  </si>
  <si>
    <t>OSPEN 500</t>
  </si>
  <si>
    <t>500000IU TBL FLM 30</t>
  </si>
  <si>
    <t>56812</t>
  </si>
  <si>
    <t>FURORESE 250</t>
  </si>
  <si>
    <t>151949</t>
  </si>
  <si>
    <t>INDAP</t>
  </si>
  <si>
    <t>2,5MG CPS DUR 100</t>
  </si>
  <si>
    <t>ISOSORBID-DINITRÁT</t>
  </si>
  <si>
    <t>91484</t>
  </si>
  <si>
    <t>40MG TBL PRO 50 I</t>
  </si>
  <si>
    <t>21795</t>
  </si>
  <si>
    <t>100MG TBL PRO 100(10X10)</t>
  </si>
  <si>
    <t>JINÁ ANTIHISTAMINIKA PRO SYSTÉMOVOU APLIKACI</t>
  </si>
  <si>
    <t>2479</t>
  </si>
  <si>
    <t>2MG TBL NOB 20</t>
  </si>
  <si>
    <t>KALCITRIOL</t>
  </si>
  <si>
    <t>14937</t>
  </si>
  <si>
    <t>ROCALTROL</t>
  </si>
  <si>
    <t>26242</t>
  </si>
  <si>
    <t>LANSOPRAZOL</t>
  </si>
  <si>
    <t>17122</t>
  </si>
  <si>
    <t>LANZUL</t>
  </si>
  <si>
    <t>30MG CPS DUR 56</t>
  </si>
  <si>
    <t>192853</t>
  </si>
  <si>
    <t>LOPERON</t>
  </si>
  <si>
    <t>2MG CPS DUR 20 I</t>
  </si>
  <si>
    <t>152147</t>
  </si>
  <si>
    <t>GLUCOPHAGE XR</t>
  </si>
  <si>
    <t>1000MG TBL PRO 60</t>
  </si>
  <si>
    <t>23795</t>
  </si>
  <si>
    <t>850MG TBL FLM 100</t>
  </si>
  <si>
    <t>169535</t>
  </si>
  <si>
    <t>METFORMIN MYLAN</t>
  </si>
  <si>
    <t>850MG TBL FLM 180</t>
  </si>
  <si>
    <t>MOXONIDIN</t>
  </si>
  <si>
    <t>16926</t>
  </si>
  <si>
    <t>MOXOSTAD</t>
  </si>
  <si>
    <t>0,3MG TBL FLM 100</t>
  </si>
  <si>
    <t>213939</t>
  </si>
  <si>
    <t>NEBILET</t>
  </si>
  <si>
    <t>216912</t>
  </si>
  <si>
    <t>ORGANO-HEPARINOID</t>
  </si>
  <si>
    <t>229903</t>
  </si>
  <si>
    <t>PRENESSA</t>
  </si>
  <si>
    <t>124091</t>
  </si>
  <si>
    <t>5MG/5MG TBL NOB 90(3X30)</t>
  </si>
  <si>
    <t>124105</t>
  </si>
  <si>
    <t>5MG/10MG TBL NOB 90(3X30)</t>
  </si>
  <si>
    <t>162012</t>
  </si>
  <si>
    <t>10MG/2,5MG TBL FLM 90(3X30)</t>
  </si>
  <si>
    <t>27113</t>
  </si>
  <si>
    <t>150MG CPS DUR 112(2X56)</t>
  </si>
  <si>
    <t>27111</t>
  </si>
  <si>
    <t>75MG CPS DUR 112(2X56)</t>
  </si>
  <si>
    <t>28216</t>
  </si>
  <si>
    <t>75MG CPS DUR 14</t>
  </si>
  <si>
    <t>PROPAFENON</t>
  </si>
  <si>
    <t>136249</t>
  </si>
  <si>
    <t>PROPANORM</t>
  </si>
  <si>
    <t>150MG TBL FLM 100</t>
  </si>
  <si>
    <t>RAMIPRIL A FELODIPIN</t>
  </si>
  <si>
    <t>50117</t>
  </si>
  <si>
    <t>TRIASYN</t>
  </si>
  <si>
    <t>5MG/5MG TBL RET 30</t>
  </si>
  <si>
    <t>148070</t>
  </si>
  <si>
    <t>ROSUCARD</t>
  </si>
  <si>
    <t>148078</t>
  </si>
  <si>
    <t>40MG TBL FLM 90</t>
  </si>
  <si>
    <t>SOTALOL</t>
  </si>
  <si>
    <t>49014</t>
  </si>
  <si>
    <t>SOTAHEXAL 80</t>
  </si>
  <si>
    <t>173401</t>
  </si>
  <si>
    <t>152959</t>
  </si>
  <si>
    <t>80MG TBL NOB 90</t>
  </si>
  <si>
    <t>9844</t>
  </si>
  <si>
    <t>6,5MG TBL OBD 50</t>
  </si>
  <si>
    <t>201133</t>
  </si>
  <si>
    <t>TRAZODON</t>
  </si>
  <si>
    <t>46444</t>
  </si>
  <si>
    <t>TRITTICO AC</t>
  </si>
  <si>
    <t>150MG TBL RET 60</t>
  </si>
  <si>
    <t>188165</t>
  </si>
  <si>
    <t>TRITTICO PROLONG</t>
  </si>
  <si>
    <t>300MG TBL PRO 30</t>
  </si>
  <si>
    <t>178689</t>
  </si>
  <si>
    <t>PROTEVASC</t>
  </si>
  <si>
    <t>35MG TBL PRO 60</t>
  </si>
  <si>
    <t>134292</t>
  </si>
  <si>
    <t>160MG/25MG TBL FLM 28</t>
  </si>
  <si>
    <t>186538</t>
  </si>
  <si>
    <t>CALTRATE PLUS</t>
  </si>
  <si>
    <t>TBL FLM 90</t>
  </si>
  <si>
    <t>132901</t>
  </si>
  <si>
    <t>STILNOX</t>
  </si>
  <si>
    <t>221061</t>
  </si>
  <si>
    <t>221131</t>
  </si>
  <si>
    <t>PERINDOPRIL, AMLODIPIN A INDAPAMID</t>
  </si>
  <si>
    <t>190975</t>
  </si>
  <si>
    <t>TRIPLIXAM</t>
  </si>
  <si>
    <t>10MG/2,5MG/10MG TBL FLM 90(3X30)</t>
  </si>
  <si>
    <t>190970</t>
  </si>
  <si>
    <t>10MG/2,5MG/5MG TBL FLM 90(3X30)</t>
  </si>
  <si>
    <t>190960</t>
  </si>
  <si>
    <t>5MG/1,25MG/5MG TBL FLM 90(3X30)</t>
  </si>
  <si>
    <t>166776</t>
  </si>
  <si>
    <t>ITOPRID PMCS</t>
  </si>
  <si>
    <t>50MG TBL FLM 100 I</t>
  </si>
  <si>
    <t>166777</t>
  </si>
  <si>
    <t>50MG TBL FLM 100 II</t>
  </si>
  <si>
    <t>207626</t>
  </si>
  <si>
    <t>ITOPRID XANTIS</t>
  </si>
  <si>
    <t>50MG TBL NOB 100</t>
  </si>
  <si>
    <t>THALIDOMID</t>
  </si>
  <si>
    <t>207270</t>
  </si>
  <si>
    <t>ATORVASTATIN, AMLODIPIN A PERINDOPRIL</t>
  </si>
  <si>
    <t>205993</t>
  </si>
  <si>
    <t>LIPERTANCE</t>
  </si>
  <si>
    <t>10MG/5MG/5MG TBL FLM 90(3X30)</t>
  </si>
  <si>
    <t>197863</t>
  </si>
  <si>
    <t>PALGOTAL</t>
  </si>
  <si>
    <t>75MG/650MG TBL FLM 30</t>
  </si>
  <si>
    <t>172044</t>
  </si>
  <si>
    <t>150MCG TBL NOB 100</t>
  </si>
  <si>
    <t>*9007</t>
  </si>
  <si>
    <t>BROMHEXIN</t>
  </si>
  <si>
    <t>43997</t>
  </si>
  <si>
    <t>BROMHEXIN 8 KM KAPKY</t>
  </si>
  <si>
    <t>8MG/ML POR GTT SOL 1X100ML</t>
  </si>
  <si>
    <t>243144</t>
  </si>
  <si>
    <t>235804</t>
  </si>
  <si>
    <t>125MG/5ML POR GRA SUS 100ML</t>
  </si>
  <si>
    <t>KLOTRIMAZOL</t>
  </si>
  <si>
    <t>58654</t>
  </si>
  <si>
    <t>200MG VAG TBL 3</t>
  </si>
  <si>
    <t>106344</t>
  </si>
  <si>
    <t>15MG CPS ETD 28</t>
  </si>
  <si>
    <t>229532</t>
  </si>
  <si>
    <t>PARALEN SUS</t>
  </si>
  <si>
    <t>24MG/ML POR SUS 100ML</t>
  </si>
  <si>
    <t>225688</t>
  </si>
  <si>
    <t>320MG/60MG TBL RET 30</t>
  </si>
  <si>
    <t>216870</t>
  </si>
  <si>
    <t>200MG TBL PRO 30 II</t>
  </si>
  <si>
    <t>99366</t>
  </si>
  <si>
    <t>AMOKSIKLAV 457 MG/5 ML</t>
  </si>
  <si>
    <t>400MG/5ML+57MG/5ML POR PLV SUS 70ML</t>
  </si>
  <si>
    <t>33865</t>
  </si>
  <si>
    <t>NUTRIDRINK COMPACT S PŘÍCHUTÍ LESNÍHO OVOCE</t>
  </si>
  <si>
    <t>14398</t>
  </si>
  <si>
    <t>ENALAPRIL</t>
  </si>
  <si>
    <t>45273</t>
  </si>
  <si>
    <t>ENAP</t>
  </si>
  <si>
    <t>59643</t>
  </si>
  <si>
    <t>169252</t>
  </si>
  <si>
    <t>2123</t>
  </si>
  <si>
    <t>124343</t>
  </si>
  <si>
    <t>PEGINTERFERON ALFA-2A</t>
  </si>
  <si>
    <t>27394</t>
  </si>
  <si>
    <t>PEGASYS</t>
  </si>
  <si>
    <t>135MCG INJ SOL 1X0,5ML+1J</t>
  </si>
  <si>
    <t>32086</t>
  </si>
  <si>
    <t>50MG CPS DUR 20(2X10)</t>
  </si>
  <si>
    <t>168327</t>
  </si>
  <si>
    <t>2,5MG TBL FLM 60</t>
  </si>
  <si>
    <t>190965</t>
  </si>
  <si>
    <t>5MG/1,25MG/10MG TBL FLM 90(3X30)</t>
  </si>
  <si>
    <t>KYSELINA MYKOFENOLOVÁ</t>
  </si>
  <si>
    <t>123265</t>
  </si>
  <si>
    <t>KODEIN A PARACETAMOL</t>
  </si>
  <si>
    <t>109797</t>
  </si>
  <si>
    <t>500MG/30MG TBL NOB 10</t>
  </si>
  <si>
    <t>DANAZOL</t>
  </si>
  <si>
    <t>207608</t>
  </si>
  <si>
    <t>DANATROL</t>
  </si>
  <si>
    <t>100MG CPS DUR 100</t>
  </si>
  <si>
    <t>93015</t>
  </si>
  <si>
    <t>93018</t>
  </si>
  <si>
    <t>148673</t>
  </si>
  <si>
    <t>94164</t>
  </si>
  <si>
    <t>158716</t>
  </si>
  <si>
    <t>96039</t>
  </si>
  <si>
    <t>CIPRINOL</t>
  </si>
  <si>
    <t>132523</t>
  </si>
  <si>
    <t>29328</t>
  </si>
  <si>
    <t>110MG CPS DUR 60X1 I</t>
  </si>
  <si>
    <t>178675</t>
  </si>
  <si>
    <t>221074</t>
  </si>
  <si>
    <t>75633</t>
  </si>
  <si>
    <t>DICLOFENAC AL RETARD</t>
  </si>
  <si>
    <t>135002</t>
  </si>
  <si>
    <t>5MG TBL FLM 28</t>
  </si>
  <si>
    <t>66037</t>
  </si>
  <si>
    <t>MYCOMAX</t>
  </si>
  <si>
    <t>100MG CPS DUR 7 I</t>
  </si>
  <si>
    <t>226401</t>
  </si>
  <si>
    <t>FLUCONAZOL AUROBINDO 100 MG TVRDÉ TOBOLKY</t>
  </si>
  <si>
    <t>100MG CPS DUR 7</t>
  </si>
  <si>
    <t>133034</t>
  </si>
  <si>
    <t>FLUCONAZOL AUROBINDO</t>
  </si>
  <si>
    <t>FOSINOPRIL</t>
  </si>
  <si>
    <t>200207</t>
  </si>
  <si>
    <t>MONOPRIL</t>
  </si>
  <si>
    <t>20MG TBL NOB 28</t>
  </si>
  <si>
    <t>132941</t>
  </si>
  <si>
    <t>120329</t>
  </si>
  <si>
    <t>INDAPAMID STADA</t>
  </si>
  <si>
    <t>1,5MG TBL PRO 100</t>
  </si>
  <si>
    <t>JINÁ IMUNOSTIMULANCIA</t>
  </si>
  <si>
    <t>17802</t>
  </si>
  <si>
    <t>BRONCHO-VAXOM PRO ADULTIS</t>
  </si>
  <si>
    <t>7MG CPS DUR 30</t>
  </si>
  <si>
    <t>KLOBETASOL</t>
  </si>
  <si>
    <t>49952</t>
  </si>
  <si>
    <t>0,5MG/G UNG 1X25G</t>
  </si>
  <si>
    <t>237888</t>
  </si>
  <si>
    <t>224964</t>
  </si>
  <si>
    <t>223519</t>
  </si>
  <si>
    <t>ASPIRIN PROTECT</t>
  </si>
  <si>
    <t>100MG TBL ENT 98</t>
  </si>
  <si>
    <t>132962</t>
  </si>
  <si>
    <t>100106</t>
  </si>
  <si>
    <t>STADAMET</t>
  </si>
  <si>
    <t>850MG TBL FLM 120</t>
  </si>
  <si>
    <t>METFORMIN A LINAGLIPTIN</t>
  </si>
  <si>
    <t>193610</t>
  </si>
  <si>
    <t>JENTADUETO</t>
  </si>
  <si>
    <t>2,5MG/850MG TBL FLM 180(2X90X1)</t>
  </si>
  <si>
    <t>NITRENDIPIN</t>
  </si>
  <si>
    <t>128710</t>
  </si>
  <si>
    <t>LUSOPRESS</t>
  </si>
  <si>
    <t>20MG TBL NOB 98</t>
  </si>
  <si>
    <t>13316</t>
  </si>
  <si>
    <t>PIRACETAM</t>
  </si>
  <si>
    <t>11243</t>
  </si>
  <si>
    <t>GERATAM</t>
  </si>
  <si>
    <t>1200MG TBL FLM 100</t>
  </si>
  <si>
    <t>215906</t>
  </si>
  <si>
    <t>23965</t>
  </si>
  <si>
    <t>AMPRILAN</t>
  </si>
  <si>
    <t>225450</t>
  </si>
  <si>
    <t>250SU CPS MOL 60</t>
  </si>
  <si>
    <t>TADALAFIL</t>
  </si>
  <si>
    <t>29260</t>
  </si>
  <si>
    <t>CIALIS</t>
  </si>
  <si>
    <t>20MG TBL FLM 8</t>
  </si>
  <si>
    <t>29255</t>
  </si>
  <si>
    <t>10MG TBL FLM 4</t>
  </si>
  <si>
    <t>14498</t>
  </si>
  <si>
    <t>OMNIC TOCAS</t>
  </si>
  <si>
    <t>0,4MG TBL PRO 100</t>
  </si>
  <si>
    <t>TIZANIDIN</t>
  </si>
  <si>
    <t>16052</t>
  </si>
  <si>
    <t>SIRDALUD</t>
  </si>
  <si>
    <t>TROXERUTIN, KOMBINACE</t>
  </si>
  <si>
    <t>208592</t>
  </si>
  <si>
    <t>GINKOR FORT</t>
  </si>
  <si>
    <t>14MG/300MG/300MG CPS DUR 30 I</t>
  </si>
  <si>
    <t>16286</t>
  </si>
  <si>
    <t>193741</t>
  </si>
  <si>
    <t>2,5MG TBL FLM 168</t>
  </si>
  <si>
    <t>109799</t>
  </si>
  <si>
    <t>500MG/30MG TBL NOB 30</t>
  </si>
  <si>
    <t>PALONOSETRON, KOMBINACE</t>
  </si>
  <si>
    <t>210492</t>
  </si>
  <si>
    <t>AKYNZEO</t>
  </si>
  <si>
    <t>300MG/0,5MG CPS DUR 1</t>
  </si>
  <si>
    <t>LAKTULOSA</t>
  </si>
  <si>
    <t>42546</t>
  </si>
  <si>
    <t>LACTULOSE AL</t>
  </si>
  <si>
    <t>667MG/ML SIR 1X200ML</t>
  </si>
  <si>
    <t>ACETYLCYSTEIN</t>
  </si>
  <si>
    <t>32858</t>
  </si>
  <si>
    <t>NAC AL 600 ŠUMIVÉ TABLETY</t>
  </si>
  <si>
    <t>600MG TBL EFF 20 (2X10)</t>
  </si>
  <si>
    <t>32859</t>
  </si>
  <si>
    <t>600MG TBL EFF 50 (5X10)</t>
  </si>
  <si>
    <t>1631</t>
  </si>
  <si>
    <t>PURINOL</t>
  </si>
  <si>
    <t>136507</t>
  </si>
  <si>
    <t>162908</t>
  </si>
  <si>
    <t>ORCAL NEO</t>
  </si>
  <si>
    <t>162942</t>
  </si>
  <si>
    <t>10MG TBL NOB 100 I</t>
  </si>
  <si>
    <t>49006</t>
  </si>
  <si>
    <t>ATORIS</t>
  </si>
  <si>
    <t>49009</t>
  </si>
  <si>
    <t>47741</t>
  </si>
  <si>
    <t>232163</t>
  </si>
  <si>
    <t>47727</t>
  </si>
  <si>
    <t>231949</t>
  </si>
  <si>
    <t>76150</t>
  </si>
  <si>
    <t>BATRAFEN</t>
  </si>
  <si>
    <t>10MG/G CRM 20G</t>
  </si>
  <si>
    <t>15170</t>
  </si>
  <si>
    <t>CITALON</t>
  </si>
  <si>
    <t>21698</t>
  </si>
  <si>
    <t>1MG/ML OPH GTT SUS 1X5ML PE</t>
  </si>
  <si>
    <t>180988</t>
  </si>
  <si>
    <t>GENTADEX</t>
  </si>
  <si>
    <t>5MG/ML+1MG/ML OPH GTT SOL 1X5ML</t>
  </si>
  <si>
    <t>69417</t>
  </si>
  <si>
    <t>DIAZEPAM DESITIN RECTAL TUBE</t>
  </si>
  <si>
    <t>5MG RCT SOL 5X2,5ML</t>
  </si>
  <si>
    <t>173209</t>
  </si>
  <si>
    <t>VOLTAREN EMULGEL</t>
  </si>
  <si>
    <t>10MG/G GEL 100G IIA</t>
  </si>
  <si>
    <t>132634</t>
  </si>
  <si>
    <t>32954</t>
  </si>
  <si>
    <t>DOXYHEXAL</t>
  </si>
  <si>
    <t>100MG TBL NOB 20</t>
  </si>
  <si>
    <t>12737</t>
  </si>
  <si>
    <t>200MG TBL NOB 10</t>
  </si>
  <si>
    <t>207097</t>
  </si>
  <si>
    <t>LIPANTHYL SUPRA</t>
  </si>
  <si>
    <t>160MG TBL FLM 90</t>
  </si>
  <si>
    <t>66036</t>
  </si>
  <si>
    <t>173420</t>
  </si>
  <si>
    <t>APO-GAB</t>
  </si>
  <si>
    <t>185814</t>
  </si>
  <si>
    <t>GABAPENTIN AUROBINDO</t>
  </si>
  <si>
    <t>ITRAKONAZOL</t>
  </si>
  <si>
    <t>56067</t>
  </si>
  <si>
    <t>SPORANOX</t>
  </si>
  <si>
    <t>10MG/ML POR SOL 150ML</t>
  </si>
  <si>
    <t>200863</t>
  </si>
  <si>
    <t>JINÁ STŘEVNÍ ANTIINFEKTIVA</t>
  </si>
  <si>
    <t>2818</t>
  </si>
  <si>
    <t>250MG TBL FLM 20</t>
  </si>
  <si>
    <t>KANDESARTAN A DIURETIKA</t>
  </si>
  <si>
    <t>158993</t>
  </si>
  <si>
    <t>CANCOMBINO</t>
  </si>
  <si>
    <t>16MG/12,5MG TBL NOB 28 I</t>
  </si>
  <si>
    <t>188848</t>
  </si>
  <si>
    <t>100MG TBL ENT 60</t>
  </si>
  <si>
    <t>KYSELINA ALENDRONOVÁ</t>
  </si>
  <si>
    <t>112476</t>
  </si>
  <si>
    <t>ALENDRONAT SANDOZ</t>
  </si>
  <si>
    <t>70MG TBL NOB 12</t>
  </si>
  <si>
    <t>LERKANIDIPIN</t>
  </si>
  <si>
    <t>169629</t>
  </si>
  <si>
    <t>KAPIDIN</t>
  </si>
  <si>
    <t>10MG TBL FLM 100 II</t>
  </si>
  <si>
    <t>LORATADIN</t>
  </si>
  <si>
    <t>216114</t>
  </si>
  <si>
    <t>CLARITINE</t>
  </si>
  <si>
    <t>10MG TBL NOB 60</t>
  </si>
  <si>
    <t>22568</t>
  </si>
  <si>
    <t>ARTRILOM</t>
  </si>
  <si>
    <t>15MG TBL NOB 50</t>
  </si>
  <si>
    <t>23747</t>
  </si>
  <si>
    <t>500MG TBL PRO 60</t>
  </si>
  <si>
    <t>100101</t>
  </si>
  <si>
    <t>187983</t>
  </si>
  <si>
    <t>CERUCAL</t>
  </si>
  <si>
    <t>58042</t>
  </si>
  <si>
    <t>53761</t>
  </si>
  <si>
    <t>164979</t>
  </si>
  <si>
    <t>OMEPRAZOL TEVA PHARMA</t>
  </si>
  <si>
    <t>3575</t>
  </si>
  <si>
    <t>HEPAROID LÉČIVA</t>
  </si>
  <si>
    <t>2MG/G CRM 30G</t>
  </si>
  <si>
    <t>177326</t>
  </si>
  <si>
    <t>PERINDOPRIL MYLAN</t>
  </si>
  <si>
    <t>4MG TBL NOB 90</t>
  </si>
  <si>
    <t>110719</t>
  </si>
  <si>
    <t>PERINALON</t>
  </si>
  <si>
    <t>122685</t>
  </si>
  <si>
    <t>5MG/1,25MG TBL FLM 30</t>
  </si>
  <si>
    <t>28217</t>
  </si>
  <si>
    <t>75MG CPS DUR 56</t>
  </si>
  <si>
    <t>23957</t>
  </si>
  <si>
    <t>1,25MG TBL NOB 90</t>
  </si>
  <si>
    <t>168904</t>
  </si>
  <si>
    <t>168899</t>
  </si>
  <si>
    <t>15MG TBL FLM 98 II</t>
  </si>
  <si>
    <t>17967</t>
  </si>
  <si>
    <t>ASENTRA</t>
  </si>
  <si>
    <t>193888</t>
  </si>
  <si>
    <t>TOLUCOMBI</t>
  </si>
  <si>
    <t>80MG/12,5MG TBL NOB 84X1 II</t>
  </si>
  <si>
    <t>214904</t>
  </si>
  <si>
    <t>132870</t>
  </si>
  <si>
    <t>100MG/ML POR GTT SOL 1X96ML+PUMPA</t>
  </si>
  <si>
    <t>207639</t>
  </si>
  <si>
    <t>100MG TBL PRO 30 I</t>
  </si>
  <si>
    <t>187015</t>
  </si>
  <si>
    <t>TRIMETAZIDIN TEVA RETARD</t>
  </si>
  <si>
    <t>VINPOCETIN</t>
  </si>
  <si>
    <t>10253</t>
  </si>
  <si>
    <t>4063</t>
  </si>
  <si>
    <t>CAVINTON</t>
  </si>
  <si>
    <t>FORMOTEROL A BUDESONID</t>
  </si>
  <si>
    <t>180089</t>
  </si>
  <si>
    <t>160MCG/4,5MCG INH PLV 3X120DÁV</t>
  </si>
  <si>
    <t>206485</t>
  </si>
  <si>
    <t>TONANDA</t>
  </si>
  <si>
    <t>2MG/5MG/0,625MG TBL NOB 30</t>
  </si>
  <si>
    <t>206489</t>
  </si>
  <si>
    <t>2MG/5MG/0,625MG TBL NOB 90</t>
  </si>
  <si>
    <t>192721</t>
  </si>
  <si>
    <t>TRAMYLPA</t>
  </si>
  <si>
    <t>37,5MG/325MG TBL FLM 30 I</t>
  </si>
  <si>
    <t>215172</t>
  </si>
  <si>
    <t>42547</t>
  </si>
  <si>
    <t>667MG/ML SIR 1X500ML</t>
  </si>
  <si>
    <t>17191</t>
  </si>
  <si>
    <t>LACTULOSA BIOMEDICA</t>
  </si>
  <si>
    <t>667MG/ML SIR 500ML</t>
  </si>
  <si>
    <t>ROSUVASTATIN A EZETIMIB</t>
  </si>
  <si>
    <t>226610</t>
  </si>
  <si>
    <t>ZENON</t>
  </si>
  <si>
    <t>10MG/20MG TBL FLM 90</t>
  </si>
  <si>
    <t>33331</t>
  </si>
  <si>
    <t>NUTRIDRINK BALÍČEK 5+1</t>
  </si>
  <si>
    <t>AMITRIPTYLIN</t>
  </si>
  <si>
    <t>87167</t>
  </si>
  <si>
    <t>CEFPROZIL</t>
  </si>
  <si>
    <t>199796</t>
  </si>
  <si>
    <t>CEFZIL</t>
  </si>
  <si>
    <t>199793</t>
  </si>
  <si>
    <t>221073</t>
  </si>
  <si>
    <t>GLYCEROL-TRINITRÁT</t>
  </si>
  <si>
    <t>85071</t>
  </si>
  <si>
    <t>0,4MG/DÁV SPR SLG 10G I</t>
  </si>
  <si>
    <t>48261</t>
  </si>
  <si>
    <t>3300IU/G+250IU/G DRM PLV ADS 1X20G</t>
  </si>
  <si>
    <t>49950</t>
  </si>
  <si>
    <t>0,5MG/G CRM 25G</t>
  </si>
  <si>
    <t>102382</t>
  </si>
  <si>
    <t>100MG/25MG TBL FLM 28</t>
  </si>
  <si>
    <t>214628</t>
  </si>
  <si>
    <t>VASOCARDIN 50</t>
  </si>
  <si>
    <t>50MG TBL NOB 50</t>
  </si>
  <si>
    <t>PREDNISOLON A ANTISEPTIKA</t>
  </si>
  <si>
    <t>225166</t>
  </si>
  <si>
    <t>RAMIPRIL A DIURETIKA</t>
  </si>
  <si>
    <t>224817</t>
  </si>
  <si>
    <t>RAMIPRIL H ACTAVIS</t>
  </si>
  <si>
    <t>2,5MG/12,5MG TBL NOB 30</t>
  </si>
  <si>
    <t>168903</t>
  </si>
  <si>
    <t>20MG TBL FLM 28 II</t>
  </si>
  <si>
    <t>6264</t>
  </si>
  <si>
    <t>201131</t>
  </si>
  <si>
    <t>100MG/ML POR SOL 1X10ML+KAPÁTKO</t>
  </si>
  <si>
    <t>VITAMIN B1 V KOMBINACI S VITAMINEM B6 A/NEBO B12</t>
  </si>
  <si>
    <t>11485</t>
  </si>
  <si>
    <t>INJ SOL 5X2ML</t>
  </si>
  <si>
    <t>215713</t>
  </si>
  <si>
    <t>667MG/ML POR SOL 1X200ML II</t>
  </si>
  <si>
    <t>JINANOVÝ LIST</t>
  </si>
  <si>
    <t>47224</t>
  </si>
  <si>
    <t>TANAKAN</t>
  </si>
  <si>
    <t>130502</t>
  </si>
  <si>
    <t>TEBOKAN</t>
  </si>
  <si>
    <t>120MG TBL FLM 30</t>
  </si>
  <si>
    <t>217088</t>
  </si>
  <si>
    <t>217133</t>
  </si>
  <si>
    <t>NUTRICOMP DRINK 2,0 KCAL FIBRE ČOKOLÁDOVÁ PRALINKA</t>
  </si>
  <si>
    <t>32857</t>
  </si>
  <si>
    <t>600MG TBL EFF 10 (1X10)</t>
  </si>
  <si>
    <t>DESOGESTREL</t>
  </si>
  <si>
    <t>132733</t>
  </si>
  <si>
    <t>CERAZETTE</t>
  </si>
  <si>
    <t>0,075MG TBL FLM 3X28</t>
  </si>
  <si>
    <t>107950</t>
  </si>
  <si>
    <t>CLEXANE FORTE</t>
  </si>
  <si>
    <t>12000IU(120MG)/0,8ML INJ SOL ISP 10X0,8ML I</t>
  </si>
  <si>
    <t>107951</t>
  </si>
  <si>
    <t>15000IU(150MG)/1ML INJ SOL ISP 10X1ML I</t>
  </si>
  <si>
    <t>FONDAPARINUX</t>
  </si>
  <si>
    <t>26409</t>
  </si>
  <si>
    <t>ARIXTRA</t>
  </si>
  <si>
    <t>2,5MG/0,5ML INJ SOL 10X0,5ML I</t>
  </si>
  <si>
    <t>50352</t>
  </si>
  <si>
    <t>PROKANAZOL</t>
  </si>
  <si>
    <t>100MG CPS DUR 28</t>
  </si>
  <si>
    <t>84587</t>
  </si>
  <si>
    <t>ATRAM</t>
  </si>
  <si>
    <t>25MG TBL NOB 90</t>
  </si>
  <si>
    <t>16595</t>
  </si>
  <si>
    <t>MALTOFER</t>
  </si>
  <si>
    <t>50MG/ML POR GTT SOL 1X30ML</t>
  </si>
  <si>
    <t>225883</t>
  </si>
  <si>
    <t>MESALAZIN</t>
  </si>
  <si>
    <t>140082</t>
  </si>
  <si>
    <t>1G SUP 30</t>
  </si>
  <si>
    <t>192202</t>
  </si>
  <si>
    <t>1MG/G CRM 1X30G</t>
  </si>
  <si>
    <t>140187</t>
  </si>
  <si>
    <t>20MG CPS ETD 30</t>
  </si>
  <si>
    <t>101227</t>
  </si>
  <si>
    <t>PRESTARIUM NEO FORTE</t>
  </si>
  <si>
    <t>173400</t>
  </si>
  <si>
    <t>TETRYZOLIN, KOMBINACE</t>
  </si>
  <si>
    <t>187418</t>
  </si>
  <si>
    <t>0,5MG/ML+0,4MG/ML OPH GTT SOL 10ML</t>
  </si>
  <si>
    <t>TIANEPTIN</t>
  </si>
  <si>
    <t>14808</t>
  </si>
  <si>
    <t>12,5MG TBL OBD 90</t>
  </si>
  <si>
    <t>47465</t>
  </si>
  <si>
    <t>192340</t>
  </si>
  <si>
    <t>2MG TBL NOB 100 I</t>
  </si>
  <si>
    <t>ŽELEZO V KOMBINACI S KYANOKOBALAMINEM A KYSELINOU LISTOVOU</t>
  </si>
  <si>
    <t>59571</t>
  </si>
  <si>
    <t>FERRO-FOLGAMMA</t>
  </si>
  <si>
    <t>37MG/5MG/0,01MG CPS MOL 100</t>
  </si>
  <si>
    <t>210108</t>
  </si>
  <si>
    <t>123269</t>
  </si>
  <si>
    <t>5002556</t>
  </si>
  <si>
    <t>INFUZNÍ SET SUBKUTÁNNÍ PRO IMUNOGLOBULINY FLOWEASE</t>
  </si>
  <si>
    <t>24G X 12MM, KAT. Č. EU1M2012, 12KS / 1BAL</t>
  </si>
  <si>
    <t>17168</t>
  </si>
  <si>
    <t>BELOSALIC</t>
  </si>
  <si>
    <t>0,5MG/G+20MG/G DRM SOL 50ML</t>
  </si>
  <si>
    <t>2668</t>
  </si>
  <si>
    <t>OPHTHALMO-HYDROCORTISON LÉČIVA</t>
  </si>
  <si>
    <t>5MG/G OPH UNG 5G</t>
  </si>
  <si>
    <t>168218</t>
  </si>
  <si>
    <t>200MG/ML INJ SOL 1X20ML I</t>
  </si>
  <si>
    <t>41629</t>
  </si>
  <si>
    <t>226451</t>
  </si>
  <si>
    <t>213479</t>
  </si>
  <si>
    <t>19000IU/ML INJ SOL ISP 2X0,6ML</t>
  </si>
  <si>
    <t>157258</t>
  </si>
  <si>
    <t>OMEPRAZOL ACTAVIS</t>
  </si>
  <si>
    <t>PAROXETIN</t>
  </si>
  <si>
    <t>107848</t>
  </si>
  <si>
    <t>APO-PAROX</t>
  </si>
  <si>
    <t>136583</t>
  </si>
  <si>
    <t>RAMLADIO</t>
  </si>
  <si>
    <t>10MG/10MG CPS DUR 30</t>
  </si>
  <si>
    <t>155941</t>
  </si>
  <si>
    <t>50MG/G CRM 5G</t>
  </si>
  <si>
    <t>181131</t>
  </si>
  <si>
    <t>AMLODIPIN ACCORD</t>
  </si>
  <si>
    <t>AMOXICILIN</t>
  </si>
  <si>
    <t>32559</t>
  </si>
  <si>
    <t>OSPAMOX</t>
  </si>
  <si>
    <t>1000MG TBL FLM 14</t>
  </si>
  <si>
    <t>213015</t>
  </si>
  <si>
    <t>114292</t>
  </si>
  <si>
    <t>APO-CITAL</t>
  </si>
  <si>
    <t>80429</t>
  </si>
  <si>
    <t>CITALOPRAM-TEVA</t>
  </si>
  <si>
    <t>106780</t>
  </si>
  <si>
    <t>CITALOPRAM ORION</t>
  </si>
  <si>
    <t>106778</t>
  </si>
  <si>
    <t>26331</t>
  </si>
  <si>
    <t>178681</t>
  </si>
  <si>
    <t>5MG TBL FLM 10 I</t>
  </si>
  <si>
    <t>232954</t>
  </si>
  <si>
    <t>247409</t>
  </si>
  <si>
    <t>DROTAVERIN</t>
  </si>
  <si>
    <t>192729</t>
  </si>
  <si>
    <t>40MG TBL NOB 24</t>
  </si>
  <si>
    <t>92757</t>
  </si>
  <si>
    <t>300MG CPS DUR 10</t>
  </si>
  <si>
    <t>GUAJAZULEN</t>
  </si>
  <si>
    <t>874</t>
  </si>
  <si>
    <t>OPHTHALMO-AZULEN</t>
  </si>
  <si>
    <t>1,5MG/G OPH UNG 5G</t>
  </si>
  <si>
    <t>132844</t>
  </si>
  <si>
    <t>0,5MG/ML POR GTT SOL 10ML</t>
  </si>
  <si>
    <t>132861</t>
  </si>
  <si>
    <t>207728</t>
  </si>
  <si>
    <t>VITAMIN D3 AXONIA</t>
  </si>
  <si>
    <t>7000IU TBL FLM 12</t>
  </si>
  <si>
    <t>14817</t>
  </si>
  <si>
    <t>400MG CPS DUR 60</t>
  </si>
  <si>
    <t>IPRATROPIUM-BROMID</t>
  </si>
  <si>
    <t>32992</t>
  </si>
  <si>
    <t>0,020MG/DÁV INH SOL PSS 200DÁV</t>
  </si>
  <si>
    <t>201970</t>
  </si>
  <si>
    <t>PAMYCON</t>
  </si>
  <si>
    <t>33000IU/2500IU DRM PLV SOL 1</t>
  </si>
  <si>
    <t>JINÁ LÉČIVA PRO LOKÁLNÍ LÉČBU V DUTINĚ ÚSTNÍ</t>
  </si>
  <si>
    <t>46899</t>
  </si>
  <si>
    <t>87,1MG/G ORM GEL 1X8G</t>
  </si>
  <si>
    <t>LEVONORGESTREL A ETHINYLESTRADIOL</t>
  </si>
  <si>
    <t>173277</t>
  </si>
  <si>
    <t>ASUMATE</t>
  </si>
  <si>
    <t>0,1MG/0,02MG TBL FLM 3X(21+7)</t>
  </si>
  <si>
    <t>243409</t>
  </si>
  <si>
    <t>119115</t>
  </si>
  <si>
    <t>SUMATRIPTAN ACTAVIS</t>
  </si>
  <si>
    <t>50MG TBL OBD 6 I</t>
  </si>
  <si>
    <t>135423</t>
  </si>
  <si>
    <t>500MG/1000IU TBL MND 90</t>
  </si>
  <si>
    <t>TRETINOIN, KOMBINACE</t>
  </si>
  <si>
    <t>30902</t>
  </si>
  <si>
    <t>AKNEMYCIN PLUS</t>
  </si>
  <si>
    <t>40MG/G+0,25MG/G DRM SOL 25ML</t>
  </si>
  <si>
    <t>181542</t>
  </si>
  <si>
    <t>ACNATAC</t>
  </si>
  <si>
    <t>10MG/G+0,25MG/G GEL 30G</t>
  </si>
  <si>
    <t>226525</t>
  </si>
  <si>
    <t>*1005</t>
  </si>
  <si>
    <t>*2003</t>
  </si>
  <si>
    <t>*2053</t>
  </si>
  <si>
    <t>45011</t>
  </si>
  <si>
    <t>500MG TBL FLM 6</t>
  </si>
  <si>
    <t>179957</t>
  </si>
  <si>
    <t>DESLORATADIN MYLAN</t>
  </si>
  <si>
    <t>75631</t>
  </si>
  <si>
    <t>100MG TBL PRO 20</t>
  </si>
  <si>
    <t>47478</t>
  </si>
  <si>
    <t>LORADUR MITE</t>
  </si>
  <si>
    <t>2,5MG/25MG TBL NOB 50</t>
  </si>
  <si>
    <t>97864</t>
  </si>
  <si>
    <t>250MG CPS DUR 50 I</t>
  </si>
  <si>
    <t>53639</t>
  </si>
  <si>
    <t>FLONIDAN</t>
  </si>
  <si>
    <t>157119</t>
  </si>
  <si>
    <t>2,5MG TBL NOB 50</t>
  </si>
  <si>
    <t>207820</t>
  </si>
  <si>
    <t>500MG TBL NOB 24</t>
  </si>
  <si>
    <t>SÍRAN HOŘEČNATÝ</t>
  </si>
  <si>
    <t>498</t>
  </si>
  <si>
    <t>MAGNESIUM SULFURICUM BIOTIKA</t>
  </si>
  <si>
    <t>100MG/ML INJ SOL 5X10ML</t>
  </si>
  <si>
    <t>190963</t>
  </si>
  <si>
    <t>5MG/1,25MG/10MG TBL FLM 30</t>
  </si>
  <si>
    <t>12494</t>
  </si>
  <si>
    <t>AUGMENTIN 1 G</t>
  </si>
  <si>
    <t>875MG/125MG TBL FLM 14 I</t>
  </si>
  <si>
    <t>10183</t>
  </si>
  <si>
    <t>25MG CPS MOL 50X1</t>
  </si>
  <si>
    <t>10184</t>
  </si>
  <si>
    <t>50MG CPS MOL 50X1</t>
  </si>
  <si>
    <t>10185</t>
  </si>
  <si>
    <t>100MG CPS MOL 50X1</t>
  </si>
  <si>
    <t>INDOBUFEN</t>
  </si>
  <si>
    <t>47845</t>
  </si>
  <si>
    <t>IBUSTRIN</t>
  </si>
  <si>
    <t>206208</t>
  </si>
  <si>
    <t>TEZEFORT</t>
  </si>
  <si>
    <t>80MG/5MG TBL NOB 90</t>
  </si>
  <si>
    <t>PERINDOPRIL A BISOPROLOL</t>
  </si>
  <si>
    <t>213255</t>
  </si>
  <si>
    <t>COSYREL</t>
  </si>
  <si>
    <t>5MG/5MG TBL FLM 30</t>
  </si>
  <si>
    <t>215715</t>
  </si>
  <si>
    <t>667MG/ML POR SOL 1X500ML II</t>
  </si>
  <si>
    <t>50316</t>
  </si>
  <si>
    <t>20MG TBL FLM 30X1</t>
  </si>
  <si>
    <t>17166</t>
  </si>
  <si>
    <t>0,5MG/G+30MG/G UNG 30G</t>
  </si>
  <si>
    <t>32953</t>
  </si>
  <si>
    <t>224076</t>
  </si>
  <si>
    <t>FEBUXOSTAT ACCORD</t>
  </si>
  <si>
    <t>80MG TBL FLM 84</t>
  </si>
  <si>
    <t>GANCIKLOVIR</t>
  </si>
  <si>
    <t>216472</t>
  </si>
  <si>
    <t>VIRGAN</t>
  </si>
  <si>
    <t>1,5MG/G OPH GEL 1X5G II</t>
  </si>
  <si>
    <t>216185</t>
  </si>
  <si>
    <t>500MG TBL RET 7</t>
  </si>
  <si>
    <t>235801</t>
  </si>
  <si>
    <t>500MG TBL RET 14 DOUBLE</t>
  </si>
  <si>
    <t>KYSELINA ALENDRONOVÁ A CHOLEKALCIFEROL</t>
  </si>
  <si>
    <t>29955</t>
  </si>
  <si>
    <t>FOSAVANCE</t>
  </si>
  <si>
    <t>70MG/5600IU TBL NOB 12</t>
  </si>
  <si>
    <t>LEVOFLOXACIN</t>
  </si>
  <si>
    <t>19372</t>
  </si>
  <si>
    <t>OFTAQUIX 5 MG/ML OČNÍ KAPKY</t>
  </si>
  <si>
    <t>5MG/ML OPH GTT SOL 1X5ML</t>
  </si>
  <si>
    <t>237886</t>
  </si>
  <si>
    <t>NYSTATIN, KOMBINACE</t>
  </si>
  <si>
    <t>41146</t>
  </si>
  <si>
    <t>MACMIROR COMPLEX</t>
  </si>
  <si>
    <t>500MG/200000IU VAG CPS MOL 12</t>
  </si>
  <si>
    <t>92490</t>
  </si>
  <si>
    <t>500MG/200000IU VAG CPS MOL 8</t>
  </si>
  <si>
    <t>99138</t>
  </si>
  <si>
    <t>AKTIFERRIN</t>
  </si>
  <si>
    <t>9,48MG/ML POR GTT SOL 30ML</t>
  </si>
  <si>
    <t>SILDENAFIL</t>
  </si>
  <si>
    <t>166801</t>
  </si>
  <si>
    <t>OLVION</t>
  </si>
  <si>
    <t>100MG TBL FLM 8</t>
  </si>
  <si>
    <t>57585</t>
  </si>
  <si>
    <t>40MG CPS MOL 100</t>
  </si>
  <si>
    <t>13705</t>
  </si>
  <si>
    <t>800MG TBL NOB 35</t>
  </si>
  <si>
    <t>58660</t>
  </si>
  <si>
    <t>25MG TBL NOB 50</t>
  </si>
  <si>
    <t>158697</t>
  </si>
  <si>
    <t>47725</t>
  </si>
  <si>
    <t>214596</t>
  </si>
  <si>
    <t>50MG/G+10MG/G RCT UNG 20G</t>
  </si>
  <si>
    <t>75632</t>
  </si>
  <si>
    <t>ESOMEPRAZOL</t>
  </si>
  <si>
    <t>147921</t>
  </si>
  <si>
    <t>EMANERA</t>
  </si>
  <si>
    <t>ETAMSYLÁT</t>
  </si>
  <si>
    <t>40538</t>
  </si>
  <si>
    <t>DICYNONE 500</t>
  </si>
  <si>
    <t>500MG CPS DUR 30</t>
  </si>
  <si>
    <t>FORMOTEROL</t>
  </si>
  <si>
    <t>243210</t>
  </si>
  <si>
    <t>FORMOVENT</t>
  </si>
  <si>
    <t>12MCG INH PLV CPS DUR 60+1 INH</t>
  </si>
  <si>
    <t>206433</t>
  </si>
  <si>
    <t>GLIKLAZID ACTAVIS</t>
  </si>
  <si>
    <t>30MG TBL RET 120 II</t>
  </si>
  <si>
    <t>IRBESARTAN</t>
  </si>
  <si>
    <t>235349</t>
  </si>
  <si>
    <t>IRBESARTAN MYLAN</t>
  </si>
  <si>
    <t>150MG TBL NOB 98 I</t>
  </si>
  <si>
    <t>97027</t>
  </si>
  <si>
    <t>50MG/12,5MG TBL FLM 28</t>
  </si>
  <si>
    <t>MEBEVERIN</t>
  </si>
  <si>
    <t>207889</t>
  </si>
  <si>
    <t>DUSPATALIN RETARD</t>
  </si>
  <si>
    <t>200MG CPS RDR 30</t>
  </si>
  <si>
    <t>75567</t>
  </si>
  <si>
    <t>152146</t>
  </si>
  <si>
    <t>1000MG TBL PRO 30</t>
  </si>
  <si>
    <t>215605</t>
  </si>
  <si>
    <t>202869</t>
  </si>
  <si>
    <t>HELICID</t>
  </si>
  <si>
    <t>40MG CPS ETD 28 II</t>
  </si>
  <si>
    <t>OXYMETAZOLIN</t>
  </si>
  <si>
    <t>119687</t>
  </si>
  <si>
    <t>NASIVIN</t>
  </si>
  <si>
    <t>0,5MG/ML NAS GTT SOL 10ML</t>
  </si>
  <si>
    <t>219460</t>
  </si>
  <si>
    <t>ZOLPIDEM AUROVITAS</t>
  </si>
  <si>
    <t>180745</t>
  </si>
  <si>
    <t>LAKTULOSA SANDOZ</t>
  </si>
  <si>
    <t>670MG/ML POR SOL 1X200ML IIA</t>
  </si>
  <si>
    <t>46694</t>
  </si>
  <si>
    <t>125MCG TBL NOB 100 II</t>
  </si>
  <si>
    <t>DISTIGMIN</t>
  </si>
  <si>
    <t>2360</t>
  </si>
  <si>
    <t>65484</t>
  </si>
  <si>
    <t>0,01G/G CRM 20G</t>
  </si>
  <si>
    <t>145185</t>
  </si>
  <si>
    <t>ZENARO</t>
  </si>
  <si>
    <t>5MG TBL FLM 90 III</t>
  </si>
  <si>
    <t>MONTELUKAST</t>
  </si>
  <si>
    <t>144716</t>
  </si>
  <si>
    <t>CASTISPIR</t>
  </si>
  <si>
    <t>5MG TBL MND 98 I</t>
  </si>
  <si>
    <t>195941</t>
  </si>
  <si>
    <t>FLUOCINOLON-ACETONID</t>
  </si>
  <si>
    <t>4156</t>
  </si>
  <si>
    <t>GELARGIN</t>
  </si>
  <si>
    <t>0,25MG/G GEL 25G</t>
  </si>
  <si>
    <t>173562</t>
  </si>
  <si>
    <t>40MG/5MG TBL NOB 28</t>
  </si>
  <si>
    <t>33420</t>
  </si>
  <si>
    <t>NUTRIDRINK COMPACT S PŘÍCHUTÍ VANILKOVOU</t>
  </si>
  <si>
    <t>168898</t>
  </si>
  <si>
    <t>15MG TBL FLM 42 II</t>
  </si>
  <si>
    <t>107806</t>
  </si>
  <si>
    <t>20MG TBL ENT 30</t>
  </si>
  <si>
    <t>16461</t>
  </si>
  <si>
    <t>148309</t>
  </si>
  <si>
    <t>204694</t>
  </si>
  <si>
    <t>89024</t>
  </si>
  <si>
    <t>DICLOFENAC AL 50</t>
  </si>
  <si>
    <t>50MG TBL ENT 20</t>
  </si>
  <si>
    <t>188428</t>
  </si>
  <si>
    <t>TEZZIMI</t>
  </si>
  <si>
    <t>189181</t>
  </si>
  <si>
    <t>EZEN</t>
  </si>
  <si>
    <t>213488</t>
  </si>
  <si>
    <t>9500IU/ML INJ SOL ISP 2X0,6ML</t>
  </si>
  <si>
    <t>235609</t>
  </si>
  <si>
    <t>20MG TBL FLM 30 I</t>
  </si>
  <si>
    <t>169673</t>
  </si>
  <si>
    <t>5002898</t>
  </si>
  <si>
    <t>KORZET MINOR-THORAKOLUMBÁLNÍ ORTÉZA SNÍŽEK 0100L</t>
  </si>
  <si>
    <t>VEL.OBV.PASU S-65-75CM,M-76-85CM,L-86-95CM,XL-96-105CM,XXL-106-115CM</t>
  </si>
  <si>
    <t>230399</t>
  </si>
  <si>
    <t>221075</t>
  </si>
  <si>
    <t>84700</t>
  </si>
  <si>
    <t>89026</t>
  </si>
  <si>
    <t>50MG TBL ENT 100</t>
  </si>
  <si>
    <t>DONEPEZIL</t>
  </si>
  <si>
    <t>231020</t>
  </si>
  <si>
    <t>DONEPEZIL MYLAN</t>
  </si>
  <si>
    <t>45997</t>
  </si>
  <si>
    <t>OSPEN 1000</t>
  </si>
  <si>
    <t>1000000IU TBL FLM 30</t>
  </si>
  <si>
    <t>CHLORPROTIXEN</t>
  </si>
  <si>
    <t>75433</t>
  </si>
  <si>
    <t>CHLORPROTHIXEN 15 LÉČIVA</t>
  </si>
  <si>
    <t>168451</t>
  </si>
  <si>
    <t>5MG TBL FLM 90X1</t>
  </si>
  <si>
    <t>107643</t>
  </si>
  <si>
    <t>45MG TBL FLM 30</t>
  </si>
  <si>
    <t>120370</t>
  </si>
  <si>
    <t>VELAXIN</t>
  </si>
  <si>
    <t>VERAPAMIL</t>
  </si>
  <si>
    <t>233479</t>
  </si>
  <si>
    <t>ISOPTIN SR</t>
  </si>
  <si>
    <t>240MG TBL PRO 100</t>
  </si>
  <si>
    <t>165650</t>
  </si>
  <si>
    <t>FLUTIFORM</t>
  </si>
  <si>
    <t>250MCG/10MCG/DÁV INH SUS PSS 1</t>
  </si>
  <si>
    <t>LEVODOPA A INHIBITOR DEKARBOXYLASY</t>
  </si>
  <si>
    <t>88498</t>
  </si>
  <si>
    <t>NAKOM MITE</t>
  </si>
  <si>
    <t>100MG/25MG TBL NOB 100</t>
  </si>
  <si>
    <t>217084</t>
  </si>
  <si>
    <t>FRESUBIN 2 KCAL HP FIBRE</t>
  </si>
  <si>
    <t>POR SOL 15X500ML</t>
  </si>
  <si>
    <t>*1026</t>
  </si>
  <si>
    <t>215390</t>
  </si>
  <si>
    <t>ALOPURINOL GLENMARK</t>
  </si>
  <si>
    <t>125046</t>
  </si>
  <si>
    <t>15653</t>
  </si>
  <si>
    <t>94453</t>
  </si>
  <si>
    <t>DROSPIRENON A ETHINYLESTRADIOL</t>
  </si>
  <si>
    <t>198739</t>
  </si>
  <si>
    <t>SIDRETA</t>
  </si>
  <si>
    <t>0,03MG/3MG TBL FLM 3X21</t>
  </si>
  <si>
    <t>2539</t>
  </si>
  <si>
    <t>HALOPERIDOL-RICHTER</t>
  </si>
  <si>
    <t>2MG/ML POR GTT SOL 10ML</t>
  </si>
  <si>
    <t>239481</t>
  </si>
  <si>
    <t>875MG/125MG TBL FLM 14 II</t>
  </si>
  <si>
    <t>215168</t>
  </si>
  <si>
    <t>*2998</t>
  </si>
  <si>
    <t>28833</t>
  </si>
  <si>
    <t>2,5MG POR TBL DIS 60</t>
  </si>
  <si>
    <t>4013</t>
  </si>
  <si>
    <t>DOXYBENE</t>
  </si>
  <si>
    <t>FLUTRIMAZOL</t>
  </si>
  <si>
    <t>53457</t>
  </si>
  <si>
    <t>MICETAL</t>
  </si>
  <si>
    <t>10MG/G CRM 1X15G</t>
  </si>
  <si>
    <t>CHLORMADINON A ETHINYLESTRADIOL</t>
  </si>
  <si>
    <t>180259</t>
  </si>
  <si>
    <t>BELARA</t>
  </si>
  <si>
    <t>0,03MG/2MG TBL FLM 3X21</t>
  </si>
  <si>
    <t>192197</t>
  </si>
  <si>
    <t>1MG/G DRM SOL 1X30ML</t>
  </si>
  <si>
    <t>NAPROXEN</t>
  </si>
  <si>
    <t>207253</t>
  </si>
  <si>
    <t>NALGESIN</t>
  </si>
  <si>
    <t>550MG TBL FLM 30</t>
  </si>
  <si>
    <t>166759</t>
  </si>
  <si>
    <t>50MG TBL FLM 40(4X10)</t>
  </si>
  <si>
    <t>147458</t>
  </si>
  <si>
    <t>112MCG TBL NOB 100 II</t>
  </si>
  <si>
    <t>214627</t>
  </si>
  <si>
    <t>VASOCARDIN 100</t>
  </si>
  <si>
    <t>Standardní lůžková péče</t>
  </si>
  <si>
    <t>Všeobecná ambulance</t>
  </si>
  <si>
    <t>Lůžkové oddělení intenzívní péče</t>
  </si>
  <si>
    <t>Příjmová ambulance</t>
  </si>
  <si>
    <t>Preskripce a záchyt receptů a poukazů - orientační přehled</t>
  </si>
  <si>
    <t>Přehled plnění pozitivního listu (PL) - 
   preskripce léčivých přípravků dle objemu Kč mimo PL</t>
  </si>
  <si>
    <t>N03AX16 - PREGABALIN</t>
  </si>
  <si>
    <t>B01AA03 - WARFARIN</t>
  </si>
  <si>
    <t>N06AB04 - CITALOPRAM</t>
  </si>
  <si>
    <t>C10AX09 - EZETIMIB</t>
  </si>
  <si>
    <t>R03AK11 - FORMOTEROL A BUDESONID</t>
  </si>
  <si>
    <t>C01EB15 - TRIMETAZIDIN</t>
  </si>
  <si>
    <t>B01AC04 - KLOPIDOGREL</t>
  </si>
  <si>
    <t>C10AB05 - FENOFIBRÁT</t>
  </si>
  <si>
    <t>L02BG03 - ANASTROZOL</t>
  </si>
  <si>
    <t>C09BX01 - PERINDOPRIL, AMLODIPIN A INDAPAMID</t>
  </si>
  <si>
    <t>A02BC05 - ESOMEPRAZOL</t>
  </si>
  <si>
    <t>R03AC13 - FORMOTEROL</t>
  </si>
  <si>
    <t>C09BB07 - RAMIPRIL A AMLODIPIN</t>
  </si>
  <si>
    <t>C07AB12 - NEBIVOLOL</t>
  </si>
  <si>
    <t>R06AX13 - LORATADIN</t>
  </si>
  <si>
    <t>N02AJ13 - TRAMADOL A PARACETAMOL</t>
  </si>
  <si>
    <t>C10BX03 - ATORVASTATIN A AMLODIPIN</t>
  </si>
  <si>
    <t>C09DB04 - TELMISARTAN A AMLODIPIN</t>
  </si>
  <si>
    <t>C10AA01 - SIMVASTATIN</t>
  </si>
  <si>
    <t>J01MA02 - CIPROFLOXACIN</t>
  </si>
  <si>
    <t>R03DC03 - MONTELUKAST</t>
  </si>
  <si>
    <t>J06BA01 - IMUNOGLOBULINY, NORMÁLNÍ LIDSKÉ, PRO EXTRAVASKULÁRNÍ APLIKAC</t>
  </si>
  <si>
    <t>A04AD12 - APREPITANT</t>
  </si>
  <si>
    <t>A02BC03 - LANSOPRAZOL</t>
  </si>
  <si>
    <t>L01XX35 - ANAGRELID</t>
  </si>
  <si>
    <t>C07AB03 - ATENOLOL</t>
  </si>
  <si>
    <t>N05AL01 - SULPIRID</t>
  </si>
  <si>
    <t>C02AC05 - MOXONIDIN</t>
  </si>
  <si>
    <t>C08CA13 - LERKANIDIPIN</t>
  </si>
  <si>
    <t>N06AB05 - PAROXETIN</t>
  </si>
  <si>
    <t>C08DA01 - VERAPAMIL</t>
  </si>
  <si>
    <t>C09AA09 - FOSINOPRIL</t>
  </si>
  <si>
    <t>A06AD11 - LAKTULOSA</t>
  </si>
  <si>
    <t>A03FA07 - ITOPRIDUM</t>
  </si>
  <si>
    <t>N04BA02 - LEVODOPA A INHIBITOR DEKARBOXYLASY</t>
  </si>
  <si>
    <t>N06DA02 - DONEPEZIL</t>
  </si>
  <si>
    <t>B01AA03</t>
  </si>
  <si>
    <t>B01AC04</t>
  </si>
  <si>
    <t>C09DB04</t>
  </si>
  <si>
    <t>C10AA01</t>
  </si>
  <si>
    <t>C10AB05</t>
  </si>
  <si>
    <t>N03AX16</t>
  </si>
  <si>
    <t>N06AB04</t>
  </si>
  <si>
    <t>A06AD11</t>
  </si>
  <si>
    <t>C01EB15</t>
  </si>
  <si>
    <t>C07AB12</t>
  </si>
  <si>
    <t>C10AX09</t>
  </si>
  <si>
    <t>J06BA01</t>
  </si>
  <si>
    <t>L01XX35</t>
  </si>
  <si>
    <t>L02BG03</t>
  </si>
  <si>
    <t>A03FA07</t>
  </si>
  <si>
    <t>J01MA02</t>
  </si>
  <si>
    <t>A04AD12</t>
  </si>
  <si>
    <t>C10BX03</t>
  </si>
  <si>
    <t>A02BC05</t>
  </si>
  <si>
    <t>C08DA01</t>
  </si>
  <si>
    <t>N04BA02</t>
  </si>
  <si>
    <t>N06DA02</t>
  </si>
  <si>
    <t>R03AK11</t>
  </si>
  <si>
    <t>R03DC03</t>
  </si>
  <si>
    <t>C09BB07</t>
  </si>
  <si>
    <t>N05AL01</t>
  </si>
  <si>
    <t>A02BC03</t>
  </si>
  <si>
    <t>C02AC05</t>
  </si>
  <si>
    <t>C07AB03</t>
  </si>
  <si>
    <t>C09AA09</t>
  </si>
  <si>
    <t>C08CA13</t>
  </si>
  <si>
    <t>R06AX13</t>
  </si>
  <si>
    <t>C09BX01</t>
  </si>
  <si>
    <t>N02AJ13</t>
  </si>
  <si>
    <t>N06AB05</t>
  </si>
  <si>
    <t>R03AC13</t>
  </si>
  <si>
    <t>Přehled plnění PL - Preskripce léčivých přípravků - orientační přehled</t>
  </si>
  <si>
    <t>50115015 - IUTN - MitraClip (Z553)</t>
  </si>
  <si>
    <t>50115020 - laboratorní diagnostika-LEK (Z501)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</si>
  <si>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</si>
  <si>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</si>
  <si>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</si>
  <si>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</si>
  <si>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</si>
  <si>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</si>
  <si>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</si>
  <si>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</si>
  <si>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50115069 - ZPr - porty (Z534)</t>
  </si>
  <si>
    <t>50115070 - ZPr - katetry ostatní (Z513)</t>
  </si>
  <si>
    <t>50115079 - ZPr - internzivní péče (Z542)</t>
  </si>
  <si>
    <t>50115089 - ZPr - katetry PICC/MIDLINE (Z554)</t>
  </si>
  <si>
    <t>3242</t>
  </si>
  <si>
    <t>HOK: tkáňová banka</t>
  </si>
  <si>
    <t>HOK: tkáňová banka Celkem</t>
  </si>
  <si>
    <t>3244</t>
  </si>
  <si>
    <t>HOK: laboratoř koagulační</t>
  </si>
  <si>
    <t>HOK: laboratoř koagulační Celkem</t>
  </si>
  <si>
    <t>3249</t>
  </si>
  <si>
    <t>HOK: Array CGH</t>
  </si>
  <si>
    <t>HOK: Array CGH Celkem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</si>
  <si>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</si>
  <si>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</si>
  <si>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</si>
  <si>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</si>
  <si>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</si>
  <si>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</si>
  <si>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</si>
  <si>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</si>
  <si>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DiagnostickĂˇ souprava AB0 set monoklonĂˇlnĂ­ na 30</t>
  </si>
  <si>
    <t>804681</t>
  </si>
  <si>
    <t>-Roztok Lowyho 100 ml</t>
  </si>
  <si>
    <t>804528</t>
  </si>
  <si>
    <t>-Roztok Lowyho 200 ml</t>
  </si>
  <si>
    <t>50115030</t>
  </si>
  <si>
    <t>ZPr. - ostatní (testy) - COVID19 (Z556)</t>
  </si>
  <si>
    <t>ZS149</t>
  </si>
  <si>
    <t>Sada testovacĂ­ Disposable Virus Specimen Collection Tube VS202012S</t>
  </si>
  <si>
    <t>50115040</t>
  </si>
  <si>
    <t>laboratorní materiál (Z505)</t>
  </si>
  <si>
    <t>ZP928</t>
  </si>
  <si>
    <t>Sklo podloĹľnĂ­ Ĺ™ezanĂ© mytĂ© Hanson 76 x 26 mm bal. Ăˇ 50 ks. (CN2602057427) 631-1550</t>
  </si>
  <si>
    <t>50115050</t>
  </si>
  <si>
    <t>obvazový materiál (Z502)</t>
  </si>
  <si>
    <t>ZA454</t>
  </si>
  <si>
    <t>Kompresa AB 10 x 10 cm/1 ks sterilnĂ­ NT savĂˇ (1230114011) 1327114011</t>
  </si>
  <si>
    <t>ZA561</t>
  </si>
  <si>
    <t>Kompresa AB 20 x 40 cm/1 ks sterilnĂ­ NT savĂˇ (1230114051) 1327114051</t>
  </si>
  <si>
    <t>ZD668</t>
  </si>
  <si>
    <t>Kompresa gĂˇza 10 x 10 cm/5 ks sterilnĂ­ 1325019275</t>
  </si>
  <si>
    <t>ZA413</t>
  </si>
  <si>
    <t>Kompresa gáza 10 x 10 cm/100 ks nesterilní 06003</t>
  </si>
  <si>
    <t>Kompresa gáza 10 x 10 cm/5 ks sterilní 1325019275</t>
  </si>
  <si>
    <t>ZA539</t>
  </si>
  <si>
    <t>Kompresa NT 10 x 10 cm nesterilnĂ­ 06103</t>
  </si>
  <si>
    <t>Kompresa NT 10 x 10 cm nesterilní 06103</t>
  </si>
  <si>
    <t>ZK087</t>
  </si>
  <si>
    <t>KrĂ©m cavilon ochrannĂ˝ bariĂ©rovĂ˝ Ăˇ 28 g bal. Ăˇ 12 ks 3391E</t>
  </si>
  <si>
    <t>KrĂ©m cavilon ochrannĂ˝ bariĂ©rovĂ˝ Ăˇ 28 g bal. Ăˇ 12 ks 3391E - firma jiĹľ nedodĂˇvĂˇ</t>
  </si>
  <si>
    <t>Krém cavilon ochranný bariérový á 28 g bal. á 12 ks 3391E</t>
  </si>
  <si>
    <t>ZA564</t>
  </si>
  <si>
    <t>KrytĂ­ curagard SP fixace kanyl pro dospÄ›lĂ© tvar omega sterilnĂ­ 6,5 x 7,5 cm bal. Ăˇ 100 ks (nĂˇhrada za Tegaderm i. v.) 30117</t>
  </si>
  <si>
    <t>ZK405</t>
  </si>
  <si>
    <t>KrytĂ­ hemostatickĂ© gelitaspon standard 80 x 50 mm x 10 mm bal. Ăˇ 10 ks A2107861</t>
  </si>
  <si>
    <t>ZA544</t>
  </si>
  <si>
    <t>KrytĂ­ inadine nepĹ™ilnavĂ© 5,0 x 5,0 cm 1/10 SYS01481EE</t>
  </si>
  <si>
    <t>ZA537</t>
  </si>
  <si>
    <t>KrytĂ­ mepilex heel 13 x 20 cm bal. Ăˇ 5 ks 288100-01</t>
  </si>
  <si>
    <t>ZF108</t>
  </si>
  <si>
    <t>KrytĂ­ mepilex lite 6 x  8,5 cm bal. Ăˇ 5 ks 284000-01</t>
  </si>
  <si>
    <t>ZK404</t>
  </si>
  <si>
    <t>KrytĂ­ prontosan roztok 350 ml 400416</t>
  </si>
  <si>
    <t>ZD633</t>
  </si>
  <si>
    <t>KrytĂ­ silikonovĂ© pÄ›novĂ© mepilex border sacrum 18 x 18 cm bal. Ăˇ 5 ks 282000-01</t>
  </si>
  <si>
    <t>ZD634</t>
  </si>
  <si>
    <t>KrytĂ­ silikonovĂ© pÄ›novĂ© mepilex border sacrum 23 x 23 cm bal. Ăˇ 5 ks 282400-01</t>
  </si>
  <si>
    <t>ZC702</t>
  </si>
  <si>
    <t>KrytĂ­ tegaderm   6,0 cm x  7,0 cm bal. Ăˇ 100 ks 1624W</t>
  </si>
  <si>
    <t>ZA595</t>
  </si>
  <si>
    <t>KrytĂ­ tegaderm 6,0 cm x 7,0 cm bal. Ăˇ 100 ks s vĂ˝Ĺ™ezem 1623W</t>
  </si>
  <si>
    <t>ZL669</t>
  </si>
  <si>
    <t>KrytĂ­ tegaderm diamond 10,0 cm x 12,0 cm bal. Ăˇ 50 ks 1686</t>
  </si>
  <si>
    <t>ZO420</t>
  </si>
  <si>
    <t>KrytĂ­ tegaderm CHG 7,5 cm x 8,5 cm na CĹ˝K-antibakt. bal. Ăˇ 25 ks 1660R</t>
  </si>
  <si>
    <t>ZL667</t>
  </si>
  <si>
    <t>KrytĂ­ tegaderm i.v. advanced 6,5 cm x 7,0 cm bal. Ăˇ 400 ks 1683 - povolenou pouze pro HOK</t>
  </si>
  <si>
    <t>ZD770</t>
  </si>
  <si>
    <t>KrytĂ­ tubifast 7,5 x 10 m 2438</t>
  </si>
  <si>
    <t>ZH403</t>
  </si>
  <si>
    <t>Krytí excilon 5 x 5 cm NT i.v. s nástřihem do kříže antiseptický bal. á 70 ks 7089</t>
  </si>
  <si>
    <t>ZL410</t>
  </si>
  <si>
    <t>Krytí gelové Hemagel 100 g A2681147</t>
  </si>
  <si>
    <t>Krytí hemostatické gelitaspon standard 80 x 50 mm x 10 mm bal. á 10 ks A2107861</t>
  </si>
  <si>
    <t>Krytí inadine nepřilnavé 5,0 x 5,0 cm 1/10 SYS01481EE</t>
  </si>
  <si>
    <t>ZO865</t>
  </si>
  <si>
    <t>Krytí mepilex border flex 7,8 x 10 cm bal. á 5 ks 283570</t>
  </si>
  <si>
    <t>ZA476</t>
  </si>
  <si>
    <t>Krytí mepilex border lite 10 x 10 cm bal. á 5 ks 281300-00</t>
  </si>
  <si>
    <t>ZE486</t>
  </si>
  <si>
    <t>Krytí mepilex border lite 4 x 5 cm bal. á 10 ks 281000</t>
  </si>
  <si>
    <t>Krytí mepilex border sacrum 18 x 18 cm bal. á 5 ks 282000-01</t>
  </si>
  <si>
    <t>Krytí mepilex border sacrum 23 x 23 cm bal. á 5 ks 282400-01</t>
  </si>
  <si>
    <t>Krytí mepilex heel 13 x 20 cm bal. á 5 ks 288100-01</t>
  </si>
  <si>
    <t>Krytí prontosan roztok 350 ml 400416</t>
  </si>
  <si>
    <t>Krytí tegaderm   6,0 cm x  7,0 cm bal. á 100 ks 1624W</t>
  </si>
  <si>
    <t>Krytí tegaderm diamond 10,0 cm x 12,0 cm bal. á 50 ks 1686</t>
  </si>
  <si>
    <t>ZE775</t>
  </si>
  <si>
    <t>Krytí tegaderm CHG 10,0 cm x 12,0 cm na CŽK-antibakt. bal. á 25 ks 1658R</t>
  </si>
  <si>
    <t>Krytí tegaderm i.v. advanced 6,5 cm x 7,0 cm bal. á 400 ks 1683 - povolenou pouze pro HOK</t>
  </si>
  <si>
    <t>Krytí tubifast 7,5 x 10 m 2438</t>
  </si>
  <si>
    <t>ZA471</t>
  </si>
  <si>
    <t>NĂˇplast curaplast poinjekÄŤnĂ­ bal. Ăˇ 250 ks 30625</t>
  </si>
  <si>
    <t>ZI558</t>
  </si>
  <si>
    <t>NĂˇplast curapor   7 x   5 cm 32912  (22120,  nĂˇhrada za cosmopor )</t>
  </si>
  <si>
    <t>ZI599</t>
  </si>
  <si>
    <t>NĂˇplast curapor 10 x   8 cm 32913 ( 22121,  nĂˇhrada za cosmopor )</t>
  </si>
  <si>
    <t>ZI600</t>
  </si>
  <si>
    <t>NĂˇplast curapor 10 x 15 cm 32914 ( nĂˇhrada za cosmopor )</t>
  </si>
  <si>
    <t>ZR400</t>
  </si>
  <si>
    <t>NĂˇplast CURE AID  â€“ P-CURE1657, s polĹˇtĂˇĹ™kem, obdĂ©lnĂ­k, 1,6 cm x 5,7 cm, dÄ›tskĂ˝ motiv, baleno jednotlivÄ›, bal. Ăˇ Â 100 ks P-CURE1657</t>
  </si>
  <si>
    <t>ZN366</t>
  </si>
  <si>
    <t>NĂˇplast poinjekÄŤnĂ­ elastickĂˇ tkanĂˇ jednotl. baleno 19 mm x 72 mm P-CURE1972ELAST</t>
  </si>
  <si>
    <t>ZQ117</t>
  </si>
  <si>
    <t>NĂˇplast transparentnĂ­ Airoplast cĂ­vka 2,5 cm x 9,14 m (nĂˇhrada za transpore) P-AIRO2591</t>
  </si>
  <si>
    <t>ZF352</t>
  </si>
  <si>
    <t>NĂˇplast transpore bĂ­lĂˇ 2,50 cm x 9,14 m bal. Ăˇ 12 ks 1534-1</t>
  </si>
  <si>
    <t>Náplast curapor   7 x   5 cm 32912  (22120,  náhrada za cosmopor )</t>
  </si>
  <si>
    <t>Náplast curapor 10 x   8 cm 32913 ( 22121,  náhrada za cosmopor )</t>
  </si>
  <si>
    <t>Náplast curapor 10 x 15 cm 32914 ( náhrada za cosmopor )</t>
  </si>
  <si>
    <t>Náplast poinjekční elastická tkaná jednotl. baleno 19 mm x 72 mm P-CURE1972ELAST</t>
  </si>
  <si>
    <t>Náplast transpore bílá 2,50 cm x 9,14 m bal. á 12 ks 1534-1</t>
  </si>
  <si>
    <t>ZE078</t>
  </si>
  <si>
    <t>Obinadlo elastickĂ© idealflex krĂˇtkotaĹľnĂ© 10 cm x 5 m 931323</t>
  </si>
  <si>
    <t>ZD934</t>
  </si>
  <si>
    <t>Obinadlo elastickĂ© idealflex krĂˇtkotaĹľnĂ© 12 cm x 5 m 931324</t>
  </si>
  <si>
    <t>ZN475</t>
  </si>
  <si>
    <t>Obinadlo elastickĂ© universal   8 cm x 5 m 1323100312</t>
  </si>
  <si>
    <t>ZN477</t>
  </si>
  <si>
    <t>Obinadlo elastickĂ© universal 12 cm x 5 m 1323100314</t>
  </si>
  <si>
    <t>Obinadlo elastické idealflex krátkotažné 10 cm x 5 m 931323</t>
  </si>
  <si>
    <t>ZA330</t>
  </si>
  <si>
    <t>Obinadlo fixa crep   8 cm x 4 m 1323100103</t>
  </si>
  <si>
    <t>ZA331</t>
  </si>
  <si>
    <t>Obinadlo fixa crep 10 cm x 4 m 1323100104</t>
  </si>
  <si>
    <t>ZA601</t>
  </si>
  <si>
    <t>Obinadlo fixa crep 12 cm x 4 m 1323100105</t>
  </si>
  <si>
    <t>ZA314</t>
  </si>
  <si>
    <t>Obinadlo idealast-haft 8 cm x   4 m 9311113</t>
  </si>
  <si>
    <t>ZP212</t>
  </si>
  <si>
    <t>Obvaz elastickĂ˝ sĂ­ĹĄovĂ˝ pruban Tg-fix vel. C paĹľe, noha, loket 25 m 24252</t>
  </si>
  <si>
    <t>Obvaz elastický síťový pruban Tg-fix vel. C paže, noha, loket 25 m 24252</t>
  </si>
  <si>
    <t>ZP301</t>
  </si>
  <si>
    <t>Obvaz elastický síťový pruban Tg-fix vel. E silnější trup, kyčel, podpaždí 25 m 24254</t>
  </si>
  <si>
    <t>ZA572</t>
  </si>
  <si>
    <t>Set sterilní pro převaz rány Mediset bal. 75 ks 4706321</t>
  </si>
  <si>
    <t>ZA444</t>
  </si>
  <si>
    <t>Tampon nesterilnĂ­ stĂˇÄŤenĂ˝ 20 x 19 cm bez RTG nitĂ­ bal. Ăˇ 100 ks 1320300404</t>
  </si>
  <si>
    <t>Tampon nesterilní stáčený 20 x 19 cm bez RTG nití bal. á 100 ks 1320300404</t>
  </si>
  <si>
    <t>ZA593</t>
  </si>
  <si>
    <t>Tampon sterilnĂ­ stĂˇÄŤenĂ˝ 20 x 20 cm / 5 ks 28003+</t>
  </si>
  <si>
    <t>Tampon sterilní stáčený 20 x 20 cm / 5 ks 28003+</t>
  </si>
  <si>
    <t>ZA604</t>
  </si>
  <si>
    <t>TyÄŤinka vatovĂˇ sterilnĂ­ jednotlivÄ› balalenĂˇ bal. Ăˇ 1000 ks 5100/SG/CS</t>
  </si>
  <si>
    <t>Tyčinka vatová sterilní jednotlivě balalená bal. á 1000 ks 5100/SG/CS</t>
  </si>
  <si>
    <t>ZM769</t>
  </si>
  <si>
    <t>Ubrousky cavilon pro péči při inkontinenci 8 ubrousků 20 x 30 cm bal. á 96 ks 9274 DH888843488</t>
  </si>
  <si>
    <t>ZA446</t>
  </si>
  <si>
    <t>Vata buniÄŤitĂˇ pĹ™Ă­Ĺ™ezy 20 x 30 cm 1230200129</t>
  </si>
  <si>
    <t>Vata buničitá přířezy 20 x 30 cm 1230200129</t>
  </si>
  <si>
    <t>50115060</t>
  </si>
  <si>
    <t>ZPr - ostatní (Z503)</t>
  </si>
  <si>
    <t>ZD650</t>
  </si>
  <si>
    <t>Aquapak - sterilnĂ­ voda 340 ml s adaptĂ©rem bal. Ăˇ 20 ks 400340</t>
  </si>
  <si>
    <t>Aquapak - sterilní voda 340 ml s adaptérem bal. á 20 ks 400340</t>
  </si>
  <si>
    <t>ZN618</t>
  </si>
  <si>
    <t>BrĂ˝le kyslĂ­kovĂ© pro dospÄ›lĂ© bal. Ăˇ 100 ks A0100</t>
  </si>
  <si>
    <t>ZD212</t>
  </si>
  <si>
    <t>Brýle kyslíkové pro dospělé 1,8 m standard 1161000/L</t>
  </si>
  <si>
    <t>ZK978</t>
  </si>
  <si>
    <t>Cévka odsávací CH16 s přerušovačem sání, délka 50 cm, P01175a</t>
  </si>
  <si>
    <t>ZK979</t>
  </si>
  <si>
    <t>Cévka odsávací CH18 s přerušovačem sání, délka 50 cm, P01177a</t>
  </si>
  <si>
    <t>ZB770</t>
  </si>
  <si>
    <t>DrĹľĂˇk jehly excentrickĂ˝ Holdex 450263</t>
  </si>
  <si>
    <t>ZC498</t>
  </si>
  <si>
    <t>DrĹľĂˇk moÄŤovĂ˝ch sĂˇÄŤkĹŻ UH 800800100</t>
  </si>
  <si>
    <t>Držák jehly excentrický Holdex 450263</t>
  </si>
  <si>
    <t>Držák močových sáčků UH 800800100</t>
  </si>
  <si>
    <t>ZQ490</t>
  </si>
  <si>
    <t>Elektroda EKG pÄ›novĂˇ pr. 48 mm pro dospÄ›lĂ© pro dlouhodobĂ© pouĹľitĂ­ (ES GS48) H-108003</t>
  </si>
  <si>
    <t>Elektroda EKG pěnová pr. 48 mm pro dospělé (ES GS48) H-108003</t>
  </si>
  <si>
    <t>ZB844</t>
  </si>
  <si>
    <t>Esmarch - pryĹľovĂ© obinadlo 60 x 1250 KVS 06125</t>
  </si>
  <si>
    <t>Esmarch - pryžové obinadlo 60 x 1250 KVS 06125</t>
  </si>
  <si>
    <t>ZD945</t>
  </si>
  <si>
    <t>Filtr antibakteriĂˇlnĂ­ a virovĂ˝ 1344000S</t>
  </si>
  <si>
    <t>Filtr antibakteriální a virový 1344000S</t>
  </si>
  <si>
    <t>ZA737</t>
  </si>
  <si>
    <t>Filtr mini spike modrĂ˝ 4550234</t>
  </si>
  <si>
    <t>Filtr mini spike modrý 4550234</t>
  </si>
  <si>
    <t>ZD801</t>
  </si>
  <si>
    <t>Fonendoskop jednostrannĂ˝ ÄŤervenĂ˝ P00176</t>
  </si>
  <si>
    <t>ZD130</t>
  </si>
  <si>
    <t>HadiÄŤka spojovacĂ­ heidelberg 3 x 300 mm LL 2200 1030ND</t>
  </si>
  <si>
    <t>ZD052</t>
  </si>
  <si>
    <t>HadiÄŤka spojovacĂ­ heidelberg 3 x 750 mm LL 2200 1075ND</t>
  </si>
  <si>
    <t>ZB908</t>
  </si>
  <si>
    <t>HadiÄŤka spojovacĂ­ ĹľlutĂˇ 1 mm x 1500 mm pro svÄ›tlocitlivĂ© lĂ©ky bal. Ăˇ 20 ks 1100 1150ND</t>
  </si>
  <si>
    <t>Hadička spojovací heidelberg 3 x 300 mm LL 2200 1030ND</t>
  </si>
  <si>
    <t>Hadička spojovací heidelberg 3 x 750 mm LL 2200 1075ND</t>
  </si>
  <si>
    <t>ZB258</t>
  </si>
  <si>
    <t>Hadička spojovací stíněná Injectomat line PE 200 cm bal á 25 ks 9004182</t>
  </si>
  <si>
    <t>Hadička spojovací žlutá 1 mm x 1500 mm pro světlocitlivé léky bal. á 20 ks 1100 1150ND</t>
  </si>
  <si>
    <t>ZA088</t>
  </si>
  <si>
    <t>Kanyla TS s nízkotlakou manžetou Soft Seal armovaná nastavitelná UniPerc 100/897/070</t>
  </si>
  <si>
    <t>ZA098</t>
  </si>
  <si>
    <t>Kanyla TS s nízkotlakou manžetou Soft Seal armovaná nastavitelná UniPerc 100/897/080</t>
  </si>
  <si>
    <t>ZD809</t>
  </si>
  <si>
    <t>Kanyla vasofix 20G rĹŻĹľovĂˇ safety 4269110S-01</t>
  </si>
  <si>
    <t>ZD808</t>
  </si>
  <si>
    <t>Kanyla vasofix 22G modrá safety 4269098S-01</t>
  </si>
  <si>
    <t>Kanyla vasofix 22G modrĂˇ safety 4269098S-01</t>
  </si>
  <si>
    <t>ZB724</t>
  </si>
  <si>
    <t>KapilĂˇra sedimentaÄŤnĂ­ kalibrovanĂˇ 727111</t>
  </si>
  <si>
    <t>ZJ310</t>
  </si>
  <si>
    <t>Katetr moÄŤovĂ˝ foley CH12 180605-000120</t>
  </si>
  <si>
    <t>ZH493</t>
  </si>
  <si>
    <t>Katetr moÄŤovĂ˝ foley CH16 180605-000160</t>
  </si>
  <si>
    <t>ZH817</t>
  </si>
  <si>
    <t>Katetr moÄŤovĂ˝ foley CH18 180605-000180</t>
  </si>
  <si>
    <t>ZH818</t>
  </si>
  <si>
    <t>Katetr moÄŤovĂ˝ foley CH20 180605-000200</t>
  </si>
  <si>
    <t>ZC743</t>
  </si>
  <si>
    <t>Katetr moÄŤovĂ˝ tiemann 14Ch s balonkem bal. Ăˇ 12 ks 9814-02</t>
  </si>
  <si>
    <t>Katetr moÄŤovĂ˝ tiemann CH14 s balonkem bal. Ăˇ 12 ks 9814-02</t>
  </si>
  <si>
    <t>ZH816</t>
  </si>
  <si>
    <t>Katetr močový foley CH14 180605-000140</t>
  </si>
  <si>
    <t>Katetr močový foley CH16 180605-000160</t>
  </si>
  <si>
    <t>Katetr močový foley CH20 180605-000200</t>
  </si>
  <si>
    <t>ZK884</t>
  </si>
  <si>
    <t>Kohout trojcestnĂ˝ discofix modrĂ˝ 4095111</t>
  </si>
  <si>
    <t>Kohout trojcestný discofix modrý 4095111</t>
  </si>
  <si>
    <t>ZB334</t>
  </si>
  <si>
    <t>Konektor bezjehlovĂ˝ bionecteur Ăˇ 50 ks 896.03 povoleno pouze pro HOK, DK a NOVOR</t>
  </si>
  <si>
    <t>ZM085</t>
  </si>
  <si>
    <t>Konektor bezjehlovĂ˝ k vakĹŻm Viaflo SPIKE bal. Ăˇ 100 ks EMC3482 (GMC7405)</t>
  </si>
  <si>
    <t>ZO372</t>
  </si>
  <si>
    <t>Konektor bezjehlovĂ˝ OptiSyte JIM:JSM4001</t>
  </si>
  <si>
    <t>Konektor bezjehlový bionecteur á 50 ks 896.03 povoleno pouze pro HOK, DK a NOVOR</t>
  </si>
  <si>
    <t>Konektor bezjehlový OptiSyte JIM:JSM4001</t>
  </si>
  <si>
    <t>ZP078</t>
  </si>
  <si>
    <t>Kontejner 25 ml PP šroubový sterilní uzávěr 2680/EST/SG</t>
  </si>
  <si>
    <t>ZA727</t>
  </si>
  <si>
    <t>Kontejner 30 ml sterilní uchovávání pevných i kapalných vzorků (nesterilní obal) bal. á 500 ks FLME25175</t>
  </si>
  <si>
    <t>ZD903</t>
  </si>
  <si>
    <t>Kontejner+ lopatka 30 ml nesterilnĂ­ FLME25133</t>
  </si>
  <si>
    <t>Kontejner+ lopatka 30 ml nesterilní FLME25133</t>
  </si>
  <si>
    <t>ZB103</t>
  </si>
  <si>
    <t>Láhev k odsávačce flovac 2l hadice 1,8 m 000-036-021</t>
  </si>
  <si>
    <t>ZR946</t>
  </si>
  <si>
    <t>Lanceta bezpeÄŤnostnĂ­ Sarstedt MINI vel. 28G/hloubka vpichu 1,6 mm, bal. Ăˇ 200 ks modrĂˇ 85.1015</t>
  </si>
  <si>
    <t>ZB117</t>
  </si>
  <si>
    <t>Lanceta haemolance modrá plus low flow bal. á 100 ks DIS7371</t>
  </si>
  <si>
    <t>Lanceta haemolance modrĂˇ plus low flow bal. Ăˇ 100 ks DIS7371</t>
  </si>
  <si>
    <t>Lanceta haemolance modrĂˇ plus low flow bal. Ăˇ 100 ks DIS7371 - nahrazena ZR946</t>
  </si>
  <si>
    <t>ZI900</t>
  </si>
  <si>
    <t>ManĹľeta TK k monitoru Philips jednohadiÄŤkovĂˇ NIBP dospÄ›lĂˇ KVS M1 5ZOMG</t>
  </si>
  <si>
    <t>ZB351</t>
  </si>
  <si>
    <t>Miska petri UH pr. 60 mm á 20 ks 400927</t>
  </si>
  <si>
    <t>Miska petri UH pr. 60 mm Ăˇ 20 ks 400927</t>
  </si>
  <si>
    <t>ZF159</t>
  </si>
  <si>
    <t>NĂˇdoba na kontaminovanĂ˝ odpad 1 l 15-0002</t>
  </si>
  <si>
    <t>ZE159</t>
  </si>
  <si>
    <t>NĂˇdoba na kontaminovanĂ˝ odpad 2 l 15-0003</t>
  </si>
  <si>
    <t>ZF192</t>
  </si>
  <si>
    <t>NĂˇdoba na kontaminovanĂ˝ odpad 4 l 15-0004</t>
  </si>
  <si>
    <t>ZL105</t>
  </si>
  <si>
    <t>NĂˇstavec pro odbÄ›r moÄŤe ke zkumavce vacuete 450251</t>
  </si>
  <si>
    <t>ZH808</t>
  </si>
  <si>
    <t>Nádoba na histologický mat. s pufrovaným formalínem HISTOFOR 20 ml bal. á 100 ks BFS-20</t>
  </si>
  <si>
    <t>Nádoba na kontaminovaný odpad 1 l 15-0002</t>
  </si>
  <si>
    <t>Nádoba na kontaminovaný odpad 2 l 15-0003</t>
  </si>
  <si>
    <t>Nástavec pro odběr moče ke zkumavce vacuete 450251</t>
  </si>
  <si>
    <t>ZB439</t>
  </si>
  <si>
    <t>OdstraĹovaÄŤ nĂˇplastĂ­ Convacare Ăˇ 100 ks 0011279 37443</t>
  </si>
  <si>
    <t>Odstraňovač náplastí Convacare á 100 ks 0011279 37443</t>
  </si>
  <si>
    <t>ZP509</t>
  </si>
  <si>
    <t>Pinzeta UH sterilnĂ­ I0600</t>
  </si>
  <si>
    <t>ZH407</t>
  </si>
  <si>
    <t>Podložka antidekubitní korýtko 10 x 20 x 35 cm Sláva 8 210-S8-V</t>
  </si>
  <si>
    <t>ZJ672</t>
  </si>
  <si>
    <t>PohĂˇr na moÄŤ 250 ml UH GAMA204809</t>
  </si>
  <si>
    <t>ZL688</t>
  </si>
  <si>
    <t>ProuĹľky diagnostickĂ© Accu-Check Inform II Strip 50 EU1 Ăˇ 50 ks 05942861041</t>
  </si>
  <si>
    <t>Proužky Accu-Check Inform II Strip 50 EU1 á 50 ks 05942861041</t>
  </si>
  <si>
    <t>Proužky diagnostické Accu-Check Inform II Strip 50 EU1 á 50 ks 05942861041</t>
  </si>
  <si>
    <t>ZL689</t>
  </si>
  <si>
    <t>Roztok Accu-Check Performa IntÂ´l Controls 1+2 level 04861736001</t>
  </si>
  <si>
    <t>ZA688</t>
  </si>
  <si>
    <t>SĂˇÄŤek moÄŤovĂ˝ s hodinovou diurĂ©zou curity 400, 2000 ml, hadiÄŤka 150 cm 8150</t>
  </si>
  <si>
    <t>ZB249</t>
  </si>
  <si>
    <t>SĂˇÄŤek moÄŤovĂ˝ s kĹ™Ă­Ĺľovou vĂ˝pustĂ­ 2000 ml s hadiÄŤkou 90 cm ZAR-TNU201601</t>
  </si>
  <si>
    <t>Sáček močový s křížovou výpustí 2000 ml s hadičkou 90 cm ZAR-TNU201601</t>
  </si>
  <si>
    <t>ZB890</t>
  </si>
  <si>
    <t>Souprava pro mÄ›Ĺ™enĂ­ CVP dĂ©lka hadiÄŤky 150 cm bal. Ăˇ 30 ks MP 100</t>
  </si>
  <si>
    <t>Souprava pro měření CVP délka hadičky 150 cm MP 100</t>
  </si>
  <si>
    <t>ZB488</t>
  </si>
  <si>
    <t>Sprej cavilon 28 ml bal. á 12 ks 3346E</t>
  </si>
  <si>
    <t>Sprej cavilon 28 ml bal. Ăˇ 12 ks 3346E</t>
  </si>
  <si>
    <t>Sprej cavilon 28 ml bal. Ăˇ 12 ks 3346E - dlouhodobĂ˝ vĂ˝padek</t>
  </si>
  <si>
    <t>ZA586</t>
  </si>
  <si>
    <t>StĹ™Ă­kaÄŤka injekÄŤnĂ­ 2 ml LL KDM bal. Ăˇ 100 ks 831908 02-0070</t>
  </si>
  <si>
    <t>ZR397</t>
  </si>
  <si>
    <t>StĹ™Ă­kaÄŤka injekÄŤnĂ­ 2-dĂ­lnĂˇ 10 ml L DISCARDIT LE 309110</t>
  </si>
  <si>
    <t>ZA787</t>
  </si>
  <si>
    <t>StĹ™Ă­kaÄŤka injekÄŤnĂ­ 2-dĂ­lnĂˇ 10 ml L Inject Solo 4606108V</t>
  </si>
  <si>
    <t>StĹ™Ă­kaÄŤka injekÄŤnĂ­ 2-dĂ­lnĂˇ 10 ml L Inject Solo 4606108V - nahrazuje ZR397</t>
  </si>
  <si>
    <t>ZA789</t>
  </si>
  <si>
    <t>StĹ™Ă­kaÄŤka injekÄŤnĂ­ 2-dĂ­lnĂˇ 2 ml L Inject Solo 4606027V</t>
  </si>
  <si>
    <t>ZR398</t>
  </si>
  <si>
    <t>StĹ™Ă­kaÄŤka injekÄŤnĂ­ 2-dĂ­lnĂˇ 20 ml L DISCARDIT LE bal. Ăˇ 80 ks 300296</t>
  </si>
  <si>
    <t>ZA788</t>
  </si>
  <si>
    <t>StĹ™Ă­kaÄŤka injekÄŤnĂ­ 2-dĂ­lnĂˇ 20 ml L Inject Solo 4606205V</t>
  </si>
  <si>
    <t>StĹ™Ă­kaÄŤka injekÄŤnĂ­ 2-dĂ­lnĂˇ 20 ml L Inject Solo 4606205V - nahrazuje ZR398</t>
  </si>
  <si>
    <t>ZR396</t>
  </si>
  <si>
    <t>StĹ™Ă­kaÄŤka injekÄŤnĂ­ 2-dĂ­lnĂˇ 5 ml L DISCARDIT LE 309050</t>
  </si>
  <si>
    <t>ZA790</t>
  </si>
  <si>
    <t>StĹ™Ă­kaÄŤka injekÄŤnĂ­ 2-dĂ­lnĂˇ 5 ml L Inject Solo4606051V</t>
  </si>
  <si>
    <t>ZA749</t>
  </si>
  <si>
    <t>StĹ™Ă­kaÄŤka injekÄŤnĂ­ 3-dĂ­lnĂˇ 50 ml LL Omnifix Solo 4617509F</t>
  </si>
  <si>
    <t>ZL952</t>
  </si>
  <si>
    <t>StĹ™Ă­kaÄŤka injekÄŤnĂ­ 50 ml LL light protected bal.Ăˇ 60 ks 2022920A</t>
  </si>
  <si>
    <t>ZN854</t>
  </si>
  <si>
    <t>StĹ™Ă­kaÄŤka injekÄŤnĂ­ arteriĂˇlnĂ­ 3 ml bez jehly s heparinem bal. Ăˇ 100 ks safePICO Aspirator 956-622</t>
  </si>
  <si>
    <t>ZO543</t>
  </si>
  <si>
    <t>StĹ™Ă­kaÄŤka injekÄŤnĂ­ pĹ™edplnÄ›nĂˇ 0,9% NaCl 10 ml BD PosiFlush SP EMA bal. Ăˇ 30 ks 306585</t>
  </si>
  <si>
    <t>ZQ967</t>
  </si>
  <si>
    <t>StĹ™Ă­kaÄŤka inzulĂ­novĂˇ 0,5 ml s jehlou 29 G sterilnĂ­ bal. Ăˇ 100 ks IS0529G</t>
  </si>
  <si>
    <t>ZA964</t>
  </si>
  <si>
    <t>StĹ™Ă­kaÄŤka janett 3-dĂ­lnĂˇ 60 ml sterilnĂ­ vyplachovacĂ­ 050ML3CZ-CEW (MRG564)</t>
  </si>
  <si>
    <t>Stříkačka injekční 2-dílná 10 ml L Inject Solo 4606108V</t>
  </si>
  <si>
    <t>Stříkačka injekční 2-dílná 2 ml L Inject Solo 4606027V</t>
  </si>
  <si>
    <t>Stříkačka injekční 2-dílná 20 ml L Inject Solo 4606205V</t>
  </si>
  <si>
    <t>Stříkačka injekční 2-dílná 5 ml L Inject Solo4606051V</t>
  </si>
  <si>
    <t>ZB815</t>
  </si>
  <si>
    <t>Stříkačka injekční 3-dílná 50 ml LL spec. Original-Perfusor oranžová s jehlou 50 ml (8728828F, černá se již nevyrábí) 8728861F-06</t>
  </si>
  <si>
    <t>Stříkačka injekční arteriální 3 ml bez jehly s heparinem bal. á 100 ks safePICO Aspirator 956-622</t>
  </si>
  <si>
    <t>Stříkačka injekční předplněná 0,9% NaCl 10 ml BD PosiFlush SP EMA bal. á 30 ks 306585</t>
  </si>
  <si>
    <t>ZO765</t>
  </si>
  <si>
    <t>Stříkačka injekční předplněná 0,9% NaCl 10 ml Omniflush bal. á 100 ks EM3513576</t>
  </si>
  <si>
    <t>Stříkačka inzulínová 0,5 ml s jehlou 29 G sterilní bal. á 100 ks IS0529G</t>
  </si>
  <si>
    <t>Stříkačka janett 3-dílná 60 ml sterilní vyplachovací 050ML3CZ-CEW (MRG564)</t>
  </si>
  <si>
    <t>ZB822</t>
  </si>
  <si>
    <t>Tampon odběrový plastová tyčinka bal. á 100 ks 155C (1656) - povoleno pouze pro urologii, oční klinika, HOK</t>
  </si>
  <si>
    <t>ZI949</t>
  </si>
  <si>
    <t>TeplomÄ›r digitĂˇlnĂ­ TOP4 s pevnĂ˝m hrotem P03283</t>
  </si>
  <si>
    <t>Teploměr digitální TOP4 s pevným hrotem P03283</t>
  </si>
  <si>
    <t>ZB801</t>
  </si>
  <si>
    <t>Transofix krĂˇtkĂ˝ trn Ăˇ 50 ks 4090500</t>
  </si>
  <si>
    <t>Transofix krátký trn á 50 ks 4090500</t>
  </si>
  <si>
    <t>ZR290</t>
  </si>
  <si>
    <t>TyÄŤinka vatovĂˇ zvlhÄŤujĂ­cĂ­ na hygienu dutiny ĂşstnĂ­ 10 cm dlouhĂˇ bal. Ăˇ 75 ks 32.000.00.020</t>
  </si>
  <si>
    <t>ZP357</t>
  </si>
  <si>
    <t>Tyčinka vatová zvlhčující glycerín + citron bal. á 75 ks FTL-LS-15 - firma již nedodává</t>
  </si>
  <si>
    <t>ZR258</t>
  </si>
  <si>
    <t>Vzduchovod nosnĂ­ 6,0 mm sterilnĂ­ bal.Ăˇ 20 ks 43.008.03.060</t>
  </si>
  <si>
    <t>ZR260</t>
  </si>
  <si>
    <t>Vzduchovod nosnĂ­ 7,0 mm sterilnĂ­ bal.Ăˇ 20 ks 43.008.03.070</t>
  </si>
  <si>
    <t>ZK799</t>
  </si>
  <si>
    <t>ZĂˇtka combi ÄŤervenĂˇ 4495101</t>
  </si>
  <si>
    <t>Zátka combi červená 4495101</t>
  </si>
  <si>
    <t>ZB756</t>
  </si>
  <si>
    <t>Zkumavka 3 ml K3 edta fialová 454086</t>
  </si>
  <si>
    <t>Zkumavka 3 ml K3 edta fialovĂˇ 454086</t>
  </si>
  <si>
    <t>ZB757</t>
  </si>
  <si>
    <t>Zkumavka 6 ml K3 edta fialová 456036</t>
  </si>
  <si>
    <t>Zkumavka 6 ml K3 edta fialovĂˇ 456036</t>
  </si>
  <si>
    <t>ZB758</t>
  </si>
  <si>
    <t>Zkumavka 9 ml K3 edta NR 455036</t>
  </si>
  <si>
    <t>ZB754</t>
  </si>
  <si>
    <t>Zkumavka ÄŤernĂˇ 2 ml 454073</t>
  </si>
  <si>
    <t>ZB774</t>
  </si>
  <si>
    <t>Zkumavka ÄŤervenĂˇ 5 ml gel 456071</t>
  </si>
  <si>
    <t>ZB762</t>
  </si>
  <si>
    <t>Zkumavka ÄŤervenĂˇ 6 ml 456092</t>
  </si>
  <si>
    <t>ZB759</t>
  </si>
  <si>
    <t>Zkumavka ÄŤervenĂˇ 8 ml gel 455071</t>
  </si>
  <si>
    <t>ZB763</t>
  </si>
  <si>
    <t>Zkumavka ÄŤervenĂˇ 9 ml 455092</t>
  </si>
  <si>
    <t>Zkumavka černá 2 ml 454073</t>
  </si>
  <si>
    <t>Zkumavka červená 5 ml gel 456071</t>
  </si>
  <si>
    <t>Zkumavka červená 6 ml 456092</t>
  </si>
  <si>
    <t>Zkumavka červená 8 ml gel 455071</t>
  </si>
  <si>
    <t>Zkumavka červená 9 ml 455092</t>
  </si>
  <si>
    <t>ZB775</t>
  </si>
  <si>
    <t>Zkumavka koagulace modrá Quick 4 ml modrá 454329</t>
  </si>
  <si>
    <t>Zkumavka koagulace modrĂˇ Quick 4 ml modrĂˇ 454329</t>
  </si>
  <si>
    <t>ZB773</t>
  </si>
  <si>
    <t>Zkumavka ĹˇedĂˇ-glykemie 454085</t>
  </si>
  <si>
    <t>ZO939</t>
  </si>
  <si>
    <t>Zkumavka liquor PP 10 ml 15,3 x 92 ml ĹˇroubovacĂ­ vĂ­ÄŤko sterilnĂ­ s popisem bal.Ăˇ 100 ks 62.610.018</t>
  </si>
  <si>
    <t>Zkumavka liquor PP 10 ml 15,3 x 92 ml šroubovací víčko sterilní s popisem bal.á 100 ks 62.610.018</t>
  </si>
  <si>
    <t>ZI182</t>
  </si>
  <si>
    <t>Zkumavka moÄŤovĂˇ + aplikĂˇtor s chem.stabilizĂˇtorem UriSwab ĹľlutĂˇ 802CE.A</t>
  </si>
  <si>
    <t>ZG515</t>
  </si>
  <si>
    <t>Zkumavka moÄŤovĂˇ vacuette 10,5 ml bal. Ăˇ 50 ks 455007</t>
  </si>
  <si>
    <t>Zkumavka močová + aplikátor s chem.stabilizátorem UriSwab žlutá 802CE.A</t>
  </si>
  <si>
    <t>Zkumavka močová vacuette 10,5 ml bal. á 50 ks 455007</t>
  </si>
  <si>
    <t>ZI179</t>
  </si>
  <si>
    <t>Zkumavka s mediem+ flovakovanĂ˝ tampon eSwab rĹŻĹľovĂ˝ (nos,krk,vagina,koneÄŤnĂ­k,rĂˇny,fekĂˇlnĂ­ vzo) 490CE.A</t>
  </si>
  <si>
    <t>Zkumavka s mediem+ flovakovanĂ˝ tampon eSwab rĹŻĹľovĂ˝ nos,krk,vagina,koneÄŤnĂ­k,rĂˇny,fekĂˇlnĂ­ vzo) 490CE.A</t>
  </si>
  <si>
    <t>Zkumavka s mediem+ flovakovaný tampon eSwab růžový nos,krk,vagina,konečník,rány,fekální vzo) 490CE.A</t>
  </si>
  <si>
    <t>Zkumavka šedá-glykemie 454085</t>
  </si>
  <si>
    <t>ZB776</t>
  </si>
  <si>
    <t>Zkumavka zelená 3 ml 454082</t>
  </si>
  <si>
    <t>Zkumavka zelenĂˇ 3 ml 454082</t>
  </si>
  <si>
    <t>ZB766</t>
  </si>
  <si>
    <t>Zkumavka zelenĂˇ 9 ml Lith.-hepar. 455084</t>
  </si>
  <si>
    <t>50115063</t>
  </si>
  <si>
    <t>ZPr - vaky, sety (Z528)</t>
  </si>
  <si>
    <t>ZR735</t>
  </si>
  <si>
    <t>Set infuznĂ­ Cyto-set Infuzomat Plus, zĂˇkladnĂ­, s airstop funkcĂ­, 3 bezjehlovĂ© vstupy, dĂ©lka 210 cm/155 cm bal. Ăˇ 20 ks 8700420</t>
  </si>
  <si>
    <t>ZR736</t>
  </si>
  <si>
    <t>Set infuznĂ­ Cyto-set Infuzomat Plus, zĂˇkladnĂ­, s airstop funkcĂ­, 5 bezjehlovĂ˝ch vstupĹŻ, dĂ©lka 210 cm 8700430</t>
  </si>
  <si>
    <t>ZR737</t>
  </si>
  <si>
    <t>Set infuznĂ­ Cyto-set Infuzomat Plus, zĂˇkladnĂ­, s airstop funkcĂ­, 5 bezjehlovĂ˝ch vstupĹŻ, stĂ­nÄ›nĂ˝, dĂ©lka 210 cm bal. Ăˇ 20 ks 8700450</t>
  </si>
  <si>
    <t>ZI790</t>
  </si>
  <si>
    <t>Set infuznĂ­ intrafix kapkovĂ˝ senzor 180 cm 4063000</t>
  </si>
  <si>
    <t>ZA715</t>
  </si>
  <si>
    <t>Set infuznĂ­ intrafix primeline classic 150 cm 4062957</t>
  </si>
  <si>
    <t>Set infuzní intrafix kapkový senzor 180 cm 4063000</t>
  </si>
  <si>
    <t>Set infuzní intrafix primeline classic 150 cm 4062957</t>
  </si>
  <si>
    <t>ZE079</t>
  </si>
  <si>
    <t>Set transfĂşznĂ­ non PVC s odvzduĹˇnÄ›nĂ­m a bakteriĂˇlnĂ­m filtrem ZAR-I-TS</t>
  </si>
  <si>
    <t>Set transfúzní non PVC s odvzdušněním a bakteriálním filtrem ZAR-I-TS</t>
  </si>
  <si>
    <t>50115064</t>
  </si>
  <si>
    <t>ZPr - šicí materiál (Z529)</t>
  </si>
  <si>
    <t>ZD246</t>
  </si>
  <si>
    <t>Ĺ itĂ­ dafilon modrĂ˝ 2/0 (3) bal. Ăˇ 36 ks C0932361</t>
  </si>
  <si>
    <t>ZB834</t>
  </si>
  <si>
    <t>Ĺ itĂ­ nurolon bk 2-0 bal. Ăˇ 36 ks EH6604H</t>
  </si>
  <si>
    <t>ZA911</t>
  </si>
  <si>
    <t>Šití dafilon modrý 2/0 (3) bal. á 36 ks C0932477</t>
  </si>
  <si>
    <t>50115065</t>
  </si>
  <si>
    <t>ZPr - vpichovací materiál (Z530)</t>
  </si>
  <si>
    <t>ZB781</t>
  </si>
  <si>
    <t>Jehla cytocan ĹľlutĂˇ s fix.plotĂ©nkou pro inf.20G/20 mm bal. Ăˇ 25 ks 4439767</t>
  </si>
  <si>
    <t>Jehla cytocan žlutá s fix.ploténkou pro inf.20G/20 mm bal. á 25 ks 4439767</t>
  </si>
  <si>
    <t>ZB466</t>
  </si>
  <si>
    <t>Jehla chirurgická 0,6 x 22 B14</t>
  </si>
  <si>
    <t>Jehla chirurgickĂˇ 0,6 x 22 B14</t>
  </si>
  <si>
    <t>ZA999</t>
  </si>
  <si>
    <t>Jehla injekÄŤnĂ­ 0,5 x 16 mm oranĹľovĂˇ 4657853</t>
  </si>
  <si>
    <t>ZA834</t>
  </si>
  <si>
    <t>Jehla injekÄŤnĂ­ 0,7 x 40 mm ÄŤernĂˇ 4660021</t>
  </si>
  <si>
    <t>ZA833</t>
  </si>
  <si>
    <t>Jehla injekÄŤnĂ­ 0,8 x 40 mm zelenĂˇ 4657527</t>
  </si>
  <si>
    <t>ZB556</t>
  </si>
  <si>
    <t>Jehla injekÄŤnĂ­ 1,2 x 40 mm rĹŻĹľovĂˇ 4665120</t>
  </si>
  <si>
    <t>ZA835</t>
  </si>
  <si>
    <t>Jehla injekční 0,6 x 25 mm modrá 4657667</t>
  </si>
  <si>
    <t>Jehla injekční 0,7 x 40 mm černá 4660021</t>
  </si>
  <si>
    <t>Jehla injekční 1,2 x 40 mm růžová 4665120</t>
  </si>
  <si>
    <t>ZK649</t>
  </si>
  <si>
    <t>Jehla inzulĂ­novĂˇ BD 30 G x 8 mm Micro-Fine plus bal. Ăˇ 100 ks 320214</t>
  </si>
  <si>
    <t>Jehla inzulínová BD 30 G x 8 mm Micro-Fine plus bal. á 100 ks 320214</t>
  </si>
  <si>
    <t>ZD925</t>
  </si>
  <si>
    <t>Jehla sternĂˇlnĂ­ mielo-can 14 G 2,1 mm x 7,8 cm MCN 04</t>
  </si>
  <si>
    <t>ZA309</t>
  </si>
  <si>
    <t>Jehla sternĂˇlnĂ­ mielo-can 15 G 1,8 mm x 4,8 cm MCN 02</t>
  </si>
  <si>
    <t>ZB551</t>
  </si>
  <si>
    <t>Jehla trepanobioptická BSL 1110</t>
  </si>
  <si>
    <t>Jehla trepanobioptickĂˇ BSL 1110</t>
  </si>
  <si>
    <t>50115067</t>
  </si>
  <si>
    <t>ZPr - rukavice (Z532)</t>
  </si>
  <si>
    <t>ZJ719</t>
  </si>
  <si>
    <t>Rukavice operaÄŤnĂ­ latex bez pudru chlorovanĂ© sterilnĂ­ ansell gammex PF sensitive  vel. 6,0 bal. Ăˇ 50 pĂˇrĹŻ 330051060</t>
  </si>
  <si>
    <t>ZJ718</t>
  </si>
  <si>
    <t>Rukavice operaÄŤnĂ­ latex bez pudru chlorovanĂ© sterilnĂ­ ansell gammex PF sensitive vel. 6,5 bal. Ăˇ 50 pĂˇrĹŻ 330051065</t>
  </si>
  <si>
    <t>ZO929</t>
  </si>
  <si>
    <t>Rukavice operaÄŤnĂ­ latex bez pudru sterilnĂ­ chemo Sempermed Supreme Plus vel. 7,5 bal. Ăˇ 50 ks 34654</t>
  </si>
  <si>
    <t>ZK473</t>
  </si>
  <si>
    <t>Rukavice operaÄŤnĂ­ latex s pudrem sterilnĂ­ ansell medigrip plus vel. 6,0 6035500</t>
  </si>
  <si>
    <t>ZK474</t>
  </si>
  <si>
    <t>Rukavice operaÄŤnĂ­ latex s pudrem sterilnĂ­ ansell, vasco surgical powderet vel. 6,5 6035518 (303503)</t>
  </si>
  <si>
    <t>ZK475</t>
  </si>
  <si>
    <t>Rukavice operaÄŤnĂ­ latex s pudrem sterilnĂ­ ansell, vasco surgical powderet vel. 7 6035526 (303504EU)</t>
  </si>
  <si>
    <t>ZK476</t>
  </si>
  <si>
    <t>Rukavice operaÄŤnĂ­ latex s pudrem sterilnĂ­ ansell, vasco surgical powderet vel. 7,5 6035534</t>
  </si>
  <si>
    <t>Rukavice operační latex s pudrem sterilní ansell medigrip plus vel. 6,0 6035500</t>
  </si>
  <si>
    <t>Rukavice operační latex s pudrem sterilní ansell, vasco surgical powderet vel. 7 6035526 (303504EU)</t>
  </si>
  <si>
    <t>Rukavice operační latex s pudrem sterilní ansell, vasco surgical powderet vel. 7,5 6035534</t>
  </si>
  <si>
    <t>ZP948</t>
  </si>
  <si>
    <t>Rukavice vyĹˇetĹ™ovacĂ­ nitril basic bez pudru modrĂ© L bal. Ăˇ 200 ks 44752</t>
  </si>
  <si>
    <t>ZP947</t>
  </si>
  <si>
    <t>Rukavice vyĹˇetĹ™ovacĂ­ nitril basic bez pudru modrĂ© M bal. Ăˇ 200 ks 44751</t>
  </si>
  <si>
    <t>ZP946</t>
  </si>
  <si>
    <t>Rukavice vyĹˇetĹ™ovacĂ­ nitril basic bez pudru modrĂ© S bal. Ăˇ 200 ks 44750</t>
  </si>
  <si>
    <t>Rukavice vyšetřovací nitril basic bez pudru modré L bal. á 200 ks 44752</t>
  </si>
  <si>
    <t>Rukavice vyšetřovací nitril basic bez pudru modré M bal. á 200 ks 44751</t>
  </si>
  <si>
    <t>Rukavice vyšetřovací nitril basic bez pudru modré S bal. á 200 ks 44750</t>
  </si>
  <si>
    <t>50115070</t>
  </si>
  <si>
    <t>ZPr - katetry ostatní (Z513)</t>
  </si>
  <si>
    <t>ZC601</t>
  </si>
  <si>
    <t>Katetr dialyzaÄŤnĂ­ 3 lumen 12,0 Fr 16 cm bal. Ăˇ 5 ks CS-12123-F</t>
  </si>
  <si>
    <t>ZA205</t>
  </si>
  <si>
    <t>Katetr hemodialyzaÄŤnĂ­ 2 lumen 12 Fr bal. Ăˇ 5 ks CS-12122-F</t>
  </si>
  <si>
    <t>Katetr hemodialyzační 2 lumen 12 Fr bal. á 5 ks CS-12122-F</t>
  </si>
  <si>
    <t>50115079</t>
  </si>
  <si>
    <t>ZPr - internzivní péče (Z542)</t>
  </si>
  <si>
    <t>ZB233</t>
  </si>
  <si>
    <t>Maska anesteziologická č.5 EcoMask ( s proužky ) 7095</t>
  </si>
  <si>
    <t>ZB867</t>
  </si>
  <si>
    <t>Maska anesteziologickĂˇ ÄŤ.3 7193</t>
  </si>
  <si>
    <t>ZB232</t>
  </si>
  <si>
    <t>Maska anesteziologickĂˇ ÄŤ.4 EcoMask ( s prouĹľky ) 7094 (7294000)</t>
  </si>
  <si>
    <t>ZN619</t>
  </si>
  <si>
    <t>Maska kyslĂ­kovĂˇ dospÄ›lĂˇ s hadiÄŤkou 2 m bal. Ăˇ 100 ks A0200</t>
  </si>
  <si>
    <t>ZN620</t>
  </si>
  <si>
    <t>Maska kyslĂ­kovĂˇ dospÄ›lĂˇ s nebulizacĂ­ a hadiÄŤkou 2 m bal. Ăˇ 100 ks A0400</t>
  </si>
  <si>
    <t>ZC772</t>
  </si>
  <si>
    <t>Maska kyslĂ­kovĂˇ pro dospÄ›lĂ© uchycenĂ­ gumiÄŤkou 13101</t>
  </si>
  <si>
    <t>Sklo podloĹľnĂ­ Ĺ™ezanĂ© mytĂ© Hanson 76 x 26 mm bal. Ăˇ 50 ks. 631-1550</t>
  </si>
  <si>
    <t>Sklo podložní řezané myté Hanson 76 x 26 mm bal. á 50 ks. 631-1550</t>
  </si>
  <si>
    <t>Kompresa AB 10 x 10 cm/1 ks sterilní NT savá (1230114011) 1327114011</t>
  </si>
  <si>
    <t>ZR227</t>
  </si>
  <si>
    <t>Kompresa gĂˇza 10 x 10 cm/100 ks nesterilnĂ­ 13494</t>
  </si>
  <si>
    <t>Kompresa gĂˇza 10 x 10 cm/100 ks nesterilnĂ­ 13494 - bez nĂˇhradnĂ­ho plnÄ›nĂ­</t>
  </si>
  <si>
    <t>ZD740</t>
  </si>
  <si>
    <t>Kompresa gĂˇza sterilkompres 7,5 x 7,5 cm/5 ks, 100% bavlna, sterilnĂ­ 1325019265(1230119225)</t>
  </si>
  <si>
    <t>Kompresa gáza 10 x 10 cm/100 ks nesterilní 06003 - SDRUŽENÝ NÁKUP (ZR227)</t>
  </si>
  <si>
    <t>Kompresa gáza sterilkompres 7,5 x 7,5 cm/5 ks, 100% bavlna, sterilní 1325019265(1230119225)</t>
  </si>
  <si>
    <t>KrytĂ­ excilon 5 x 5 cm NT i.v. s nĂˇstĹ™ihem do kĹ™Ă­Ĺľe antiseptickĂ˝ bal. Ăˇ 70 ks 7089</t>
  </si>
  <si>
    <t>KrytĂ­ mepilex border lite 10 x 10 cm bal. Ăˇ 5 ks 281300-00</t>
  </si>
  <si>
    <t>KrytĂ­ mepilex border lite 4 x 5 cm bal. Ăˇ 10 ks 281000</t>
  </si>
  <si>
    <t>ZE108</t>
  </si>
  <si>
    <t>KrytĂ­ mepilex lite 10 x 10 cm bal. Ăˇ 5 ks 284100-01</t>
  </si>
  <si>
    <t>ZO128</t>
  </si>
  <si>
    <t>KrytĂ­ roztok k vĂ˝plachu a ÄŤiĹˇtÄ›nĂ­ ran ActiMaris Sensitiv 1000 ml 3098119</t>
  </si>
  <si>
    <t>KrytĂ­ silikonovĂ© pÄ›novĂ© mepilex border lite 10 x 10 cm bal. Ăˇ 5 ks 281300-00</t>
  </si>
  <si>
    <t>KrytĂ­ silikonovĂ© pÄ›novĂ© mepilex border lite 4 x 5 cm bal. Ăˇ 10 ks 281000</t>
  </si>
  <si>
    <t>ZK646</t>
  </si>
  <si>
    <t>KrytĂ­ tegaderm CHG 8,5 cm x 11,5 cm na CĹ˝K-antibakt. bal. Ăˇ 25 ks 1657R</t>
  </si>
  <si>
    <t>Krytí curagard SP fixace kanyl pro dospělé tvar omega sterilní 6,5 x 7,5 cm bal. á 100 ks (náhrada za Tegaderm i. v.) 30117</t>
  </si>
  <si>
    <t>Krytí mepilex lite 10 x 10 cm bal. á 5 ks 284100-01</t>
  </si>
  <si>
    <t>Krytí roztok k výplachu a čištění ran ActiMaris Sensitiv 1000 ml 3098119</t>
  </si>
  <si>
    <t>Krytí tegaderm CHG 7,5 cm x 8,5 cm na CŽK-antibakt. bal. á 25 ks 1660R</t>
  </si>
  <si>
    <t>Krytí tegaderm CHG 8,5 cm x 11,5 cm na CŽK-antibakt. bal. á 25 ks 1657R</t>
  </si>
  <si>
    <t>ZA443</t>
  </si>
  <si>
    <t>Ĺ Ăˇtek trojcĂ­pĂ˝ NT 136 x 96 x 96 cm 20002</t>
  </si>
  <si>
    <t>ZB404</t>
  </si>
  <si>
    <t>NĂˇplast cosmos 8 cm x 1 m 5403353</t>
  </si>
  <si>
    <t>Náplast cosmos 8 cm x 1 m 5403353</t>
  </si>
  <si>
    <t>Náplast transparentní Airoplast cívka 2,5 cm x 9,14 m (náhrada za transpore) P-AIRO2591</t>
  </si>
  <si>
    <t>ZP221</t>
  </si>
  <si>
    <t>Obvaz elastickĂ˝ sĂ­ĹĄovĂ˝ pruban Tg-fix vel. D vÄ›tĹˇĂ­ hlava, slabĹˇĂ­ trup 25 m 24253</t>
  </si>
  <si>
    <t>Obvaz elastický síťový pruban Tg-fix vel. D větší hlava, slabší trup 25 m 24253</t>
  </si>
  <si>
    <t>Set na malĂ© zĂˇkroky sterilnĂ­ pro pĹ™evaz rĂˇny Mediset 4706322</t>
  </si>
  <si>
    <t>Set na malĂ© zĂˇkroky sterilnĂ­ pro pĹ™evaz rĂˇny Mediset bal. 75 ks 4706321</t>
  </si>
  <si>
    <t>Set sterilnĂ­ pro pĹ™evaz rĂˇny Mediset bal. 75 ks 4706321</t>
  </si>
  <si>
    <t>ZA615</t>
  </si>
  <si>
    <t>TampĂłn cavilon 1 ml bal. Ăˇ 25 ks 3343E</t>
  </si>
  <si>
    <t>Tampón cavilon 1 ml bal. á 25 ks 3343E</t>
  </si>
  <si>
    <t>ZQ569</t>
  </si>
  <si>
    <t>Vata buniÄŤitĂˇ dÄ›lenĂˇ cellin 2 role / 500 ks 40 x 50 mm 1230206310</t>
  </si>
  <si>
    <t>ZA952</t>
  </si>
  <si>
    <t>Cryospray 200 200 ml 40-0110-00</t>
  </si>
  <si>
    <t>ZB771</t>
  </si>
  <si>
    <t>DrĹľĂˇk jehly zĂˇkladnĂ­ 450201</t>
  </si>
  <si>
    <t>Držák jehly základní 450201</t>
  </si>
  <si>
    <t>ZN646</t>
  </si>
  <si>
    <t>Fonendoskop oboustrannĂ˝ rĹŻznĂ© barvy 710045-s</t>
  </si>
  <si>
    <t>ZA750</t>
  </si>
  <si>
    <t>Kanyla venofix 21G zelená ( malé křidýlko ) 4056337</t>
  </si>
  <si>
    <t>Kanyla venofix 21G zelenĂˇ ( malĂ© kĹ™idĂ˝lko ) 4056337</t>
  </si>
  <si>
    <t>ZA808</t>
  </si>
  <si>
    <t>Kanyla venofix safety 23G modrá 4056353</t>
  </si>
  <si>
    <t>Kapilára sedimentační kalibrovaná 727111</t>
  </si>
  <si>
    <t>Kontejner 25 ml PP ĹˇroubovĂ˝ sterilnĂ­ uzĂˇvÄ›r 2680/EST/SG</t>
  </si>
  <si>
    <t>Kontejner 30 ml sterilnĂ­ uchovĂˇvĂˇnĂ­ pevnĂ˝ch i kapalnĂ˝ch vzorkĹŻ (nesterilnĂ­ obal) bal. Ăˇ 500 ks FLME25175</t>
  </si>
  <si>
    <t>Ĺ krtidlo Esmarch - pryĹľovĂ© obinadlo 60 x 1250 KVS 06125</t>
  </si>
  <si>
    <t>ZS199</t>
  </si>
  <si>
    <t>Ĺ krtidlo jednorĂˇzovĂ© bal. Ăˇ 200 ks 95.1006</t>
  </si>
  <si>
    <t>ZA728</t>
  </si>
  <si>
    <t>Lopatka ĂşstnĂ­ dĹ™evÄ›nĂˇ lĂ©kaĹ™skĂˇ nesterilnĂ­ bal. Ăˇ 100 ks 1320100655</t>
  </si>
  <si>
    <t>ZN206</t>
  </si>
  <si>
    <t>Lopatka ĂşstnĂ­ dĹ™evÄ›nĂˇ lĂ©kaĹ™skĂˇ sterilnĂ­ 150 x 17 mm bal. Ăˇ 5 x 100 ks 4002/SG/CS/L</t>
  </si>
  <si>
    <t>Nádoba na kontaminovaný odpad 4 l 15-0004</t>
  </si>
  <si>
    <t>ZQ143</t>
  </si>
  <si>
    <t>Pinzeta anatomickĂˇ rovnĂˇ ĂşzkĂˇ 145 mm TK-BA 100-14</t>
  </si>
  <si>
    <t>ZI164</t>
  </si>
  <si>
    <t>Podložka antidekubitní motýlek 85 x 45 cm Viktorie Želva 210-Vželvaoc-V</t>
  </si>
  <si>
    <t>Pohár na moč 250 ml UH GAMA204809</t>
  </si>
  <si>
    <t>Roztok Accu-Check Performa Int´l Controls 1+2 level 04861736001</t>
  </si>
  <si>
    <t>ZR395</t>
  </si>
  <si>
    <t>StĹ™Ă­kaÄŤka injekÄŤnĂ­ 2-dĂ­lnĂˇ 2 ml L DISCARDIT LC 300928</t>
  </si>
  <si>
    <t>StĹ™Ă­kaÄŤka injekÄŤnĂ­ 2-dĂ­lnĂˇ 2 ml L Inject Solo 4606027V - nahrazuje ZR395</t>
  </si>
  <si>
    <t>StĹ™Ă­kaÄŤka injekÄŤnĂ­ 2-dĂ­lnĂˇ 5 ml L Inject Solo4606051V - nahrazuje ZR396</t>
  </si>
  <si>
    <t>ZI931</t>
  </si>
  <si>
    <t>UzĂˇvÄ›r dezinfekÄŤnĂ­ k bezjehlovĂ©mu vstupu se 70% IPA  bal. 250 ks NCF-004</t>
  </si>
  <si>
    <t>ZP822</t>
  </si>
  <si>
    <t>Uzávěr dezinfekční CUROS k bezjehlovému vstupu se 70% IPA  CFF10-250R</t>
  </si>
  <si>
    <t>ZD383</t>
  </si>
  <si>
    <t>Vak suchĂ˝ 500 ml bal. Ăˇ 50 ks (5370059) 814-0503</t>
  </si>
  <si>
    <t>Vak suchý 500 ml bal. á 50 ks (5370059) 814-0503</t>
  </si>
  <si>
    <t>ZJ096</t>
  </si>
  <si>
    <t>Vzduchovod nosní 6,0 mm bal. á 10 ks 321060  výpadek do 7/19</t>
  </si>
  <si>
    <t>ZB755</t>
  </si>
  <si>
    <t>Zkumavka 1,0 ml K3 edta fialová 454034</t>
  </si>
  <si>
    <t>Zkumavka 1,0 ml K3 edta fialovĂˇ 454034</t>
  </si>
  <si>
    <t>ZB777</t>
  </si>
  <si>
    <t>Zkumavka ÄŤervenĂˇ 3,5 ml gel 454071</t>
  </si>
  <si>
    <t>ZB761</t>
  </si>
  <si>
    <t>Zkumavka ÄŤervenĂˇ 4 ml 454092</t>
  </si>
  <si>
    <t>Zkumavka červená 3,5 ml gel 454071</t>
  </si>
  <si>
    <t>Zkumavka červená 4 ml 454092</t>
  </si>
  <si>
    <t>ZE468</t>
  </si>
  <si>
    <t>Zkumavka koagulace modrĂˇ Quick 1 ml 454320 - jiĹľ se nevyrĂˇbĂ­</t>
  </si>
  <si>
    <t>ZB985</t>
  </si>
  <si>
    <t>Zkumavka moÄŤovĂˇ urin-monovette s pĂ­stem 10 ml sterilnĂ­ bal. Ăˇ 100 ks 10.252.020</t>
  </si>
  <si>
    <t>Zkumavka močová urin-monovette s pístem 10 ml sterilní bal. á 100 ks 10.252.020</t>
  </si>
  <si>
    <t>Zkumavka zelená 9 ml Lith.-hepar. 455084</t>
  </si>
  <si>
    <t>Jehla injekční 0,5 x 16 mm oranžová 4657853</t>
  </si>
  <si>
    <t>ZA832</t>
  </si>
  <si>
    <t>Jehla injekční 0,9 x 40 mm žlutá 4657519</t>
  </si>
  <si>
    <t>Jehla sternální mielo-can 15 G 1,8 mm x 4,8 cm MCN 02</t>
  </si>
  <si>
    <t>ZB729</t>
  </si>
  <si>
    <t>Jehla surecan 90°G20 žlutá zahnutá 20 mm ke krátkodobé infuzi bal. á 50 ks 4439937</t>
  </si>
  <si>
    <t>Jehla surecan 90Â°G20 ĹľlutĂˇ zahnutĂˇ 20 mm ke krĂˇtkodobĂ© infuzi bal. Ăˇ 50 ks 4439937</t>
  </si>
  <si>
    <t>ZM733</t>
  </si>
  <si>
    <t>Jehla surecan G20 safety II portová bezpečnostní 20 mm bal. á 20 ks 4447006</t>
  </si>
  <si>
    <t>Jehla surecan G20 safety II portovĂˇ bezpeÄŤnostnĂ­ 20 mm bal. Ăˇ 20 ks 4447006</t>
  </si>
  <si>
    <t>ZB769</t>
  </si>
  <si>
    <t>Jehla vakuová 206/38 mm žlutá 450077</t>
  </si>
  <si>
    <t>ZB768</t>
  </si>
  <si>
    <t>Jehla vakuová 216/38 mm zelená 450076</t>
  </si>
  <si>
    <t>ZB767</t>
  </si>
  <si>
    <t>Jehla vakuová 226/38 mm černá 450075</t>
  </si>
  <si>
    <t>Jehla vakuovĂˇ 206/38 mm ĹľlutĂˇ 450077</t>
  </si>
  <si>
    <t>Jehla vakuovĂˇ 216/38 mm zelenĂˇ 450076</t>
  </si>
  <si>
    <t>Jehla vakuovĂˇ 226/38 mm ÄŤernĂˇ 450075</t>
  </si>
  <si>
    <t>ZK792</t>
  </si>
  <si>
    <t>Rukavice operaÄŤnĂ­  latex s polyuretanem a silikonem sterilnĂ­ ansell gammex PFXP chemo cytostatickĂ© vel. 7,5 bal. Ăˇ 50 pĂˇrĹŻ 330054075</t>
  </si>
  <si>
    <t>Rukavice operační latex bez pudru chlorované sterilní ansell gammex PF sensitive vel. 6,5 bal. á 50 párů 330051065</t>
  </si>
  <si>
    <t>50115089</t>
  </si>
  <si>
    <t>ZPr - katetry PICC/MIDLINE (Z554)</t>
  </si>
  <si>
    <t>ZM985</t>
  </si>
  <si>
    <t>Fixace k CVC a PICC atraumatická GripLock bal. á 100 ks 3601CVC</t>
  </si>
  <si>
    <t>DG388</t>
  </si>
  <si>
    <t>JĂˇtrovĂ˝ bujon (10ml)- ĹˇroubovacĂ­ uzĂˇvÄ›r</t>
  </si>
  <si>
    <t>Játrový bujon (10ml)- šroubovací uzávěr</t>
  </si>
  <si>
    <t>Sklo podloĹľnĂ­ Ĺ™ezanĂ© mytĂ© Hanson 76 x 26 mm bal. Ăˇ 50 ks (CN2602057427) 631-1550</t>
  </si>
  <si>
    <t>ZQ990</t>
  </si>
  <si>
    <t>Fixace k CVC a PICC kateru Main Lock 2 4 x 9 cm NKS:90-60-82</t>
  </si>
  <si>
    <t>ZO899</t>
  </si>
  <si>
    <t>Fixace k PICC katĂ©tru Securacath 5 Fr bal. Ăˇ 10 ks 400110</t>
  </si>
  <si>
    <t>ZQ254</t>
  </si>
  <si>
    <t>Fixace k PICC katetru Securacath 4 Fr bal. á 10 ks 400140</t>
  </si>
  <si>
    <t>Fixace k PICC katetru Securacath 4 Fr bal. Ăˇ 10 ks 400140</t>
  </si>
  <si>
    <t>Fixace k PICC katétru Securacath 5 Fr bal. á 10 ks 400110</t>
  </si>
  <si>
    <t>ZQ039</t>
  </si>
  <si>
    <t>Fixace k PICC katetru Securacath 6 Fr bal. Ăˇ 10 ks 400150</t>
  </si>
  <si>
    <t>ZA563</t>
  </si>
  <si>
    <t>Kompresa AB 20 x 20 cm/1 ks sterilní NT savá (1230114041) 1327114041</t>
  </si>
  <si>
    <t>ZA518</t>
  </si>
  <si>
    <t>Kompresa NT 7,5 x 7,5 cm nesterilnĂ­ 06102</t>
  </si>
  <si>
    <t>Kompresa NT 7,5 x 7,5 cm nesterilní 06102</t>
  </si>
  <si>
    <t>ZD746</t>
  </si>
  <si>
    <t>KrytĂ­ atrauman Ag 10 x 10 cm bal. Ăˇ 3 ks 499572</t>
  </si>
  <si>
    <t>KrytĂ­ gelovĂ© Hemagel 100 g A2681147</t>
  </si>
  <si>
    <t>ZA664</t>
  </si>
  <si>
    <t>KrytĂ­ gelovĂ© hydrokoloidnĂ­ Flamigel 250 ml FLAM250</t>
  </si>
  <si>
    <t>ZN814</t>
  </si>
  <si>
    <t>KrytĂ­ gelovĂ© na rĂˇny ActiMaris bal. Ăˇ 20g 3097749</t>
  </si>
  <si>
    <t>ZL662</t>
  </si>
  <si>
    <t>KrytĂ­ mastnĂ˝ tyl pharmatull   5 x   5 cm bal. Ăˇ 10 ks P-Tull5050</t>
  </si>
  <si>
    <t>ZL663</t>
  </si>
  <si>
    <t>KrytĂ­ mastnĂ˝ tyl pharmatull 10 x 10 cm bal. Ăˇ 50 ks P-Tull1010</t>
  </si>
  <si>
    <t>ZB571</t>
  </si>
  <si>
    <t>KrytĂ­ melgisorb Ag alginĂˇtovĂ© 5 x 5 cm bal. Ăˇ 10 ks 256055</t>
  </si>
  <si>
    <t>ZE748</t>
  </si>
  <si>
    <t>KrytĂ­ melgisorb Ag alginĂˇtovĂ© absorpÄŤnĂ­ 10 x 10 cm bal. Ăˇ 10 ks 256105</t>
  </si>
  <si>
    <t>KrytĂ­ silikonovĂ© pÄ›novĂ© mepilex border flex 7,8 x 10 cm bal. Ăˇ 5 ks 583500-00</t>
  </si>
  <si>
    <t>ZC715</t>
  </si>
  <si>
    <t>KrytĂ­ suprasorb X 5 x 5 cm antimikr.steril. bal. Ăˇ 5 ks 20540</t>
  </si>
  <si>
    <t>ZF424</t>
  </si>
  <si>
    <t>KrytĂ­ suprasorb X 5 x 5 cm bal. Ăˇ 5 ks 20534</t>
  </si>
  <si>
    <t>ZA324</t>
  </si>
  <si>
    <t>KrytĂ­ tegaderm 10,0 cm x 12,0 cm bal. Ăˇ 50 ks 1626W</t>
  </si>
  <si>
    <t>KrytĂ­ tegaderm CHG 10,0 cm x 12,0 cm na CĹ˝K-antibakt. bal. Ăˇ 25 ks 1658R</t>
  </si>
  <si>
    <t>Krytí gelové na rány ActiMaris bal. á 20g 3097749</t>
  </si>
  <si>
    <t>ZO864</t>
  </si>
  <si>
    <t>Krytí mepilex border flex 16 x 20 cm bal. á 5 ks 283470</t>
  </si>
  <si>
    <t>ZN201</t>
  </si>
  <si>
    <t>Krytí mepilex border heel 18,5 x 24,5 cm bal. á 5 ks 283250</t>
  </si>
  <si>
    <t>ZQ512</t>
  </si>
  <si>
    <t>Krytí mepilex border sacrum 16 x 20 cm bal. á 5 ks 282050</t>
  </si>
  <si>
    <t>ZE290</t>
  </si>
  <si>
    <t>Krytí tubifast 7,5 x   5 m 3556-01</t>
  </si>
  <si>
    <t>ZI601</t>
  </si>
  <si>
    <t>NĂˇplast curapor 10 x 20 cm 32915 ( nĂˇhrada za cosmopor )</t>
  </si>
  <si>
    <t>ZA418</t>
  </si>
  <si>
    <t>NĂˇplast metaline pod TS 8 x 9 cm 23094</t>
  </si>
  <si>
    <t>ZD103</t>
  </si>
  <si>
    <t>NĂˇplast omniplast 2,5 cm x 9,2 m 9004530</t>
  </si>
  <si>
    <t>ZL668</t>
  </si>
  <si>
    <t>NĂˇplast silikon tape 2,5 cm x 5 m bal. Ăˇ 12 ks 2770-1</t>
  </si>
  <si>
    <t>ZK759</t>
  </si>
  <si>
    <t>NĂˇplast water resistant cosmos bal. Ăˇ 20 ks (10+10) 5351233</t>
  </si>
  <si>
    <t>Náplast water resistant cosmos bal. á 20 ks (10+10) 5351233</t>
  </si>
  <si>
    <t>Obinadlo elastické universal   8 cm x 5 m 1323100312</t>
  </si>
  <si>
    <t>ZN478</t>
  </si>
  <si>
    <t>Obinadlo elastické universal 10 cm x 5 m 1323100313</t>
  </si>
  <si>
    <t>Obinadlo elastické universal 12 cm x 5 m 1323100314</t>
  </si>
  <si>
    <t>ZA329</t>
  </si>
  <si>
    <t>Obinadlo fixa crep   6 cm x 4 m 1323100102</t>
  </si>
  <si>
    <t>ZL995</t>
  </si>
  <si>
    <t>Obinadlo hyrofilnĂ­ sterilnĂ­  6 cm x 5 m  004310190</t>
  </si>
  <si>
    <t>ZL996</t>
  </si>
  <si>
    <t>Obinadlo hyrofilnĂ­ sterilnĂ­  8 cm x 5 m  004310182</t>
  </si>
  <si>
    <t>ZL997</t>
  </si>
  <si>
    <t>Obinadlo hyrofilní sterilní 10 cm x 5 m  004310174</t>
  </si>
  <si>
    <t>ZL999</t>
  </si>
  <si>
    <t>Rychloobvaz 8 x 4 cm Cosmos strip 001445510</t>
  </si>
  <si>
    <t>ZA588</t>
  </si>
  <si>
    <t>Sada k odstranÄ›nĂ­ stehĹŻ PEHA bal. Ăˇ 30 ks 9919004</t>
  </si>
  <si>
    <t>Sada k odstranění stehů PEHA bal. á 30 ks 9919004</t>
  </si>
  <si>
    <t>ZD616</t>
  </si>
  <si>
    <t>Set na malĂ© zĂˇkroky sterilnĂ­ pro moÄŤovou katetrizaci+ aqua permanent 4 Mediset 4753886</t>
  </si>
  <si>
    <t>ZA577</t>
  </si>
  <si>
    <t>Set rouškovací Certofix pro CVC bal á 10 ks 291832</t>
  </si>
  <si>
    <t>ZC751</t>
  </si>
  <si>
    <t>ÄŚepelka skalpelovĂˇ 11 BB511</t>
  </si>
  <si>
    <t>ZC756</t>
  </si>
  <si>
    <t>ÄŚepelka skalpelovĂˇ 23 BB523</t>
  </si>
  <si>
    <t>BrĂ˝le kyslĂ­kovĂ© pro dospÄ›lĂ© 1,8 m standard 1161000/L</t>
  </si>
  <si>
    <t>ZK977</t>
  </si>
  <si>
    <t>CĂ©vka odsĂˇvacĂ­ CH14 s pĹ™eruĹˇovaÄŤem sĂˇnĂ­, dĂ©lka 50 cm, P01173a</t>
  </si>
  <si>
    <t>CĂ©vka odsĂˇvacĂ­ CH16 s pĹ™eruĹˇovaÄŤem sĂˇnĂ­, dĂ©lka 50 cm, P01175a</t>
  </si>
  <si>
    <t>CĂ©vka odsĂˇvacĂ­ CH18 s pĹ™eruĹˇovaÄŤem sĂˇnĂ­, dĂ©lka 50 cm, P01177a</t>
  </si>
  <si>
    <t>Čepelka skalpelová 11 BB511</t>
  </si>
  <si>
    <t>Čepelka skalpelová 23 BB523</t>
  </si>
  <si>
    <t>ZK691</t>
  </si>
  <si>
    <t>Čidlo saturační gumové HP/Philips 150 cm R2414-30HP</t>
  </si>
  <si>
    <t>ZN249</t>
  </si>
  <si>
    <t>DrĹľĂˇk skalpelovĂ˝ch ÄŤepelek ÄŤ. 3 PL87-103</t>
  </si>
  <si>
    <t>Držák skalpelových čepelek č. 3 PL87-103</t>
  </si>
  <si>
    <t>ZN250</t>
  </si>
  <si>
    <t>Držák skalpelových čepelek č. 4 PL87-104</t>
  </si>
  <si>
    <t>ZI496</t>
  </si>
  <si>
    <t>Elektroda defibrilaÄŤnĂ­ pro dospÄ›lĂ© QC 11996-000017</t>
  </si>
  <si>
    <t>Elektroda defibrilační pro dospělé QC 11996-000017</t>
  </si>
  <si>
    <t>Elektroda EKG pÄ›novĂˇ pr. 48 mm pro dospÄ›lĂ© (ES GS48) H-108003</t>
  </si>
  <si>
    <t>ZC777</t>
  </si>
  <si>
    <t>Filtr sacĂ­ MSF 271-022-001</t>
  </si>
  <si>
    <t>Fonendoskop oboustranný různé barvy 710045-s</t>
  </si>
  <si>
    <t>ZB816</t>
  </si>
  <si>
    <t>Hadička spojovací perfusor 150 cm černá bal. á 100 ks 8722919</t>
  </si>
  <si>
    <t>ZH190</t>
  </si>
  <si>
    <t>Jehelec mathieu bez drĂˇĹľky 170 mm 397132060220</t>
  </si>
  <si>
    <t>ZB449</t>
  </si>
  <si>
    <t>Kanyla ET 7,0 s manžetou 9570E</t>
  </si>
  <si>
    <t>ZB387</t>
  </si>
  <si>
    <t>Kanyla ET 8,0 s manĹľetou 9480E</t>
  </si>
  <si>
    <t>ZF239</t>
  </si>
  <si>
    <t>Kanyla TS 8,0 s manĹľetou +2 hlad.vnitĹ™nĂ­ vymÄ›nit.kanyly 100/810/080</t>
  </si>
  <si>
    <t>Kanyla vasofix 20G růžová safety 4269110S-01</t>
  </si>
  <si>
    <t>Katetr moÄŤovĂ˝ foley CH14 180605-000140</t>
  </si>
  <si>
    <t>ZC744</t>
  </si>
  <si>
    <t>Katetr moÄŤovĂ˝ tiemann CH16 s balonkem 5/10 ml bal. Ăˇ 12 ks 9816-02</t>
  </si>
  <si>
    <t>Katetr močový foley CH18 180605-000180</t>
  </si>
  <si>
    <t>Konektor bezjehlovĂ˝ bionecteur Ăˇ 50 ks 896.03 povoleno pouze pro HOK, DK a NOVO</t>
  </si>
  <si>
    <t>LĂˇhev k odsĂˇvaÄŤce flovac 2l hadice 1,8 m 000-036-021</t>
  </si>
  <si>
    <t>ZR947</t>
  </si>
  <si>
    <t>Lanceta bezpeÄŤnostnĂ­ Sarstedt NORMAL vel. 21G/ hloubka vpichu 1,8 mm, bal. Ăˇ 200 ks zelenĂˇ 85.1016</t>
  </si>
  <si>
    <t>ZG497</t>
  </si>
  <si>
    <t>Lepidlo tkĂˇĹovĂ© na pokoĹľku Glubran tiss bal. Ăˇ 10 ks 0,25 ml G-NBOC2-25</t>
  </si>
  <si>
    <t>Lepidlo tkáňové na pokožku Glubran tiss bal. á 10 ks 0,25 ml G-NBOC2-25</t>
  </si>
  <si>
    <t>Lopatka ústní dřevěná lékařská sterilní 150 x 17 mm bal. á 5 x 100 ks 4002/SG/CS/L</t>
  </si>
  <si>
    <t>ZB793</t>
  </si>
  <si>
    <t>Lžíce laryngoskopická 3 bal. á 10 ks DS.2940.150.20</t>
  </si>
  <si>
    <t>ZB794</t>
  </si>
  <si>
    <t>Lžíce laryngoskopická 4 bal. á 10 ks DS.2940.150.25</t>
  </si>
  <si>
    <t>ZB337</t>
  </si>
  <si>
    <t>ManĹľeta TK dospÄ›lĂˇ 34-43 cm velkĂˇ M1575A</t>
  </si>
  <si>
    <t>ZB947</t>
  </si>
  <si>
    <t>ManĹľeta TK dospÄ›lĂˇ k monitoru Philips stĹ™ednĂ­ 27-35 cm M1574A</t>
  </si>
  <si>
    <t>Manžeta TK dospělá k monitoru Philips střední 27-35 cm M1574A</t>
  </si>
  <si>
    <t>Manžeta TK k monitoru Philips jednohadičková NIBP dospělá KVS M1 5ZOMG</t>
  </si>
  <si>
    <t>ZC983</t>
  </si>
  <si>
    <t>Minitrach II 100/462/000</t>
  </si>
  <si>
    <t>ZO930</t>
  </si>
  <si>
    <t>NĂˇdoba 100 ml PP 72/62 mm s pĹ™iloĹľenĂ˝m uzĂˇvÄ›rem bĂ­lĂ© vĂ­ÄŤko sterilnĂ­ na tekutĂ˝ materiĂˇl 75.562.105</t>
  </si>
  <si>
    <t>Nádoba 100 ml PP 72/62 mm s přiloženým uzávěrem bílé víčko sterilní na tekutý materiál 75.562.105</t>
  </si>
  <si>
    <t>ZB753</t>
  </si>
  <si>
    <t>NebulizĂˇtor s maskou+hadiÄŤkou (1483 starĂ© k. ÄŤ.) 1453015</t>
  </si>
  <si>
    <t>Nebulizátor s maskou+hadičkou (1483 staré k. č.) 1453015</t>
  </si>
  <si>
    <t>ZQ145</t>
  </si>
  <si>
    <t>NĹŻĹľky chirurgickĂ© zahnutĂ© hrotnatotupĂ© 150 mm TK-AJ 034-15</t>
  </si>
  <si>
    <t>ZF912</t>
  </si>
  <si>
    <t>Pinzeta chirurgickĂˇ rovnĂˇ 1 x 2 zuby jemnĂˇ 145 mm B397114920027</t>
  </si>
  <si>
    <t>Pinzeta UH sterilní I0600</t>
  </si>
  <si>
    <t>ZH409</t>
  </si>
  <si>
    <t>Podložka antidekubitní polštář obdelník 10 x 43 x 70 cm Sláva 20A 210-S20A-V</t>
  </si>
  <si>
    <t>ZI158</t>
  </si>
  <si>
    <t>Podložka antidekubitní Viktorie 14 had 26 x 200 cm 210-V14oc-V</t>
  </si>
  <si>
    <t>ZA776</t>
  </si>
  <si>
    <t>Průbojník - kruhový skalpel pr. 5 mm bal. á 10 ks 09004</t>
  </si>
  <si>
    <t>ZA691</t>
  </si>
  <si>
    <t>Rampa 3 kohouty discofix 16600C/4085434/</t>
  </si>
  <si>
    <t>ZK435</t>
  </si>
  <si>
    <t>Rampa 5 kohoutĹŻ discofix bal. Ăˇ 40 ks 16608C (4085450)</t>
  </si>
  <si>
    <t>ZR862</t>
  </si>
  <si>
    <t>RegulĂˇtor prĹŻtoku infuze  GAMA GROUP, prĹŻtok 10-300 ml/hod, vÄŤetnÄ› spojovacĂ­ hadiÄŤky, celkovĂˇ dĂ©lka 50 cm, sterilnĂ­, jednorĂˇzovĂ˝ 606145-ND</t>
  </si>
  <si>
    <t>Sáček močový s hodinovou diurézou curity 400, 2000 ml, hadička 150 cm 8150</t>
  </si>
  <si>
    <t>Set na malĂ© zĂˇkroky sterilnĂ­ pro moÄŤovou katetrizaci+ aqua permanent 4 Mediset 753882</t>
  </si>
  <si>
    <t>ZJ312</t>
  </si>
  <si>
    <t>Sonda žaludeční CH16 1200 mm s RTG linkou bal. á 50 ks 412016</t>
  </si>
  <si>
    <t>ZD254</t>
  </si>
  <si>
    <t>Souprava pro rektĂˇlnĂ­ inkontinenci flexi seal FMS (moĹľno objednĂˇvat na kusy) 418000</t>
  </si>
  <si>
    <t>ZM600</t>
  </si>
  <si>
    <t>Spojka flovac ĹľlutĂˇ 000-036-102</t>
  </si>
  <si>
    <t>ZG398</t>
  </si>
  <si>
    <t>Spojka se zĂˇvitem 4090705</t>
  </si>
  <si>
    <t>ZH168</t>
  </si>
  <si>
    <t>StĹ™Ă­kaÄŤka injekÄŤnĂ­ 3-dĂ­lnĂˇ 1 ml L tuberculin s jehlou KD-JECT III 26G x 1/2" 0,45 x 12 mm 831786</t>
  </si>
  <si>
    <t>ZB384</t>
  </si>
  <si>
    <t>StĹ™Ă­kaÄŤka injekÄŤnĂ­ 3-dĂ­lnĂˇ 20 ml LL Omnifix Solo se zĂˇvitem bal. Ăˇ 100 ks 4617207V</t>
  </si>
  <si>
    <t>StĹ™Ă­kaÄŤka injekÄŤnĂ­ 3-dĂ­lnĂˇ 50 ml LL spec. Original-Perfusor oranĹľovĂˇ s jehlou 50 ml (8728828F, ÄŤernĂˇ se jiĹľ nevyrĂˇbĂ­) 8728861F-06</t>
  </si>
  <si>
    <t>Stříkačka injekční 3-dílná 1 ml L tuberculin s jehlou KD-JECT III 26G x 1/2" 0,45 x 12 mm 831786</t>
  </si>
  <si>
    <t>Stříkačka injekční 3-dílná 50 ml LL Omnifix Solo 4617509F</t>
  </si>
  <si>
    <t>Stříkačka injekční 50 ml LL light protected bal.á 60 ks 2022920A</t>
  </si>
  <si>
    <t>ZM390</t>
  </si>
  <si>
    <t>Svorka na cĂ©vy mosquito - halsted zahnutĂˇ jemnĂˇ 120 mm 397115081020</t>
  </si>
  <si>
    <t>ZP451</t>
  </si>
  <si>
    <t>Svorka na cĂ©vy ROCHESTER-PEAN rovnĂˇ 200 mm B397115910120</t>
  </si>
  <si>
    <t>ZQ486</t>
  </si>
  <si>
    <t>TyÄŤinka vatovĂˇ sterilnĂ­ 14 cm po jednotlivÄ› balenĂˇ velkĂˇ 1 bal/100 ks 4791911</t>
  </si>
  <si>
    <t>ZA812</t>
  </si>
  <si>
    <t>UzĂˇvÄ›r do katetrĹŻ 4435001</t>
  </si>
  <si>
    <t>ZC735</t>
  </si>
  <si>
    <t>Vzduchovod ĂşstnĂ­ guedell ÄŤervenĂ˝ 100 mm 24107 - vĂ˝padek</t>
  </si>
  <si>
    <t>ZC734</t>
  </si>
  <si>
    <t>Vzduchovod ĂşstnĂ­ guedell ĹľlutĂ˝ 90 mm 24106 - vĂ˝padek</t>
  </si>
  <si>
    <t>ZC733</t>
  </si>
  <si>
    <t>Vzduchovod ĂşstnĂ­ guedell zelenĂ˝ 80 mm 24105 - vĂ˝padek</t>
  </si>
  <si>
    <t>ZP824</t>
  </si>
  <si>
    <t>ZĂˇtka katetrovĂˇ TAUROSEPT 2% roztok taurolidinu bal. 5 x 6 ml 500151</t>
  </si>
  <si>
    <t>Zátka katetrová TAUROSEPT 2% roztok taurolidinu bal. 5 x 6 ml 500151</t>
  </si>
  <si>
    <t>ZA941</t>
  </si>
  <si>
    <t>Set transplantaÄŤnĂ­ ASD1T</t>
  </si>
  <si>
    <t>Set transplantační ASD1T</t>
  </si>
  <si>
    <t>ZR970</t>
  </si>
  <si>
    <t>Ĺ itĂ­ novosyn fialovĂ˝ 3/0 (2) bal. Ăˇ 36 ks C0068041</t>
  </si>
  <si>
    <t>ZB126</t>
  </si>
  <si>
    <t>Ĺ itĂ­ nurolon bk 2-0 bal. Ăˇ 36 ks EH6623H</t>
  </si>
  <si>
    <t>ZB111</t>
  </si>
  <si>
    <t>Ĺ itĂ­ nurolon bk 3-0 bal. Ăˇ 36 ks EH6622H</t>
  </si>
  <si>
    <t>ZB215</t>
  </si>
  <si>
    <t>Ĺ itĂ­ safil fialovĂ˝ 3/0 (2) bal. Ăˇ 36 ks C1048041</t>
  </si>
  <si>
    <t>Šití dafilon modrý 2/0 (3) bal. á 36 ks C0932361</t>
  </si>
  <si>
    <t>Šití nurolon bk 2-0 bal. á 36 ks EH6604H</t>
  </si>
  <si>
    <t>Šití nurolon bk 2-0 bal. á 36 ks EH6623H</t>
  </si>
  <si>
    <t>Šití safil fialový 3/0 (2) bal. á 36 ks C1048041</t>
  </si>
  <si>
    <t>ZC305</t>
  </si>
  <si>
    <t>Jehla injekÄŤnĂ­ 0,4 x 20 mm ĹˇedĂˇ 4657705</t>
  </si>
  <si>
    <t>Jehla injekÄŤnĂ­ 0,9 x 40 mm ĹľlutĂˇ 4657519</t>
  </si>
  <si>
    <t>ZA836</t>
  </si>
  <si>
    <t>Jehla injekÄŤnĂ­ 0,9 x 70 mm ĹľlutĂˇ 4665791</t>
  </si>
  <si>
    <t>Jehla injekční 0,4 x 20 mm šedá 4657705</t>
  </si>
  <si>
    <t>Jehla injekční 0,9 x 70 mm žlutá 4665791</t>
  </si>
  <si>
    <t>ZB272</t>
  </si>
  <si>
    <t>Jehla spinĂˇlnĂ­ spinocan 22 G x 88 mm ÄŤernĂˇ bal. Ăˇ 25 ks 4507908-01</t>
  </si>
  <si>
    <t>Jehla spinální spinocan 22 G x 88 mm černá bal. á 25 ks 4507908-01</t>
  </si>
  <si>
    <t>ZL069</t>
  </si>
  <si>
    <t>Rukavice operaÄŤnĂ­ latex bez pudru sterilnĂ­  PF ansell gammex vel. 5,5 330048055</t>
  </si>
  <si>
    <t>ZK477</t>
  </si>
  <si>
    <t>Rukavice operaÄŤnĂ­ latex s pudrem sterilnĂ­ ansell, vasco surgical powderet vel. 8 6035542 (303506EU)</t>
  </si>
  <si>
    <t>Rukavice operační latex bez pudru sterilní  PF ansell gammex vel. 5,5 330048055</t>
  </si>
  <si>
    <t>Rukavice operační latex s pudrem sterilní ansell, vasco surgical powderet vel. 6,5 6035518 (303503)</t>
  </si>
  <si>
    <t>Rukavice operační latex s pudrem sterilní ansell, vasco surgical powderet vel. 8 6035542 (303506EU)</t>
  </si>
  <si>
    <t>50115069</t>
  </si>
  <si>
    <t>ZPr - porty (Z534)</t>
  </si>
  <si>
    <t>ZA162</t>
  </si>
  <si>
    <t>Port implantofix perfusnĂ­, polysulfon, s moĹľnostĂ­ aplik.do V+A Ĺ™eÄŤiĹˇtÄ› pro dlouhodobĂ©ho podĂˇvĂˇnĂ­ 24 x 370 mm 4438647</t>
  </si>
  <si>
    <t>Port implantofix perfusní, polysulfon, s možností aplik.do V+A řečiště pro dlouhodobého podávání 24 x 370 mm 4438647</t>
  </si>
  <si>
    <t>ZD533</t>
  </si>
  <si>
    <t>Port polysulfon-titanovĂ˝ slim 6 F 21-4083-24</t>
  </si>
  <si>
    <t>Port polysulfon-titanovĂ˝ slim 6 Fr s polyuretanovĂ˝m katetrem 21-4083-24</t>
  </si>
  <si>
    <t>Port polysulfon-titanový slim 6 F 21-4083-24</t>
  </si>
  <si>
    <t>Port venĂłznĂ­ Celsite implantofix perfusnĂ­, polysulfon, s moĹľnostĂ­ aplik.do V+A Ĺ™eÄŤiĹˇtÄ› pro dlouhodobĂ©ho podĂˇvĂˇnĂ­ 24 x 370 mm 4438647</t>
  </si>
  <si>
    <t>ZI435</t>
  </si>
  <si>
    <t>Port zavĂˇdÄ›cĂ­ singl titan 7.5 F s 8 F oddÄ›lenĂ˝ kĹ™emĂ­k H787SSDX14I0</t>
  </si>
  <si>
    <t>Port zaváděcí singl titan 7.5 F s 8 F oddělený křemík H787SSDX14I0</t>
  </si>
  <si>
    <t>ZE027</t>
  </si>
  <si>
    <t>Katetr CVC 1 lumen 5 Fr x 30 cm certofix mono ECO 330 bal. á 10 ks 4160282E</t>
  </si>
  <si>
    <t>Katetr CVC 1 lumen 5 Fr x 30 cm certofix mono ECO 330 bal. Ăˇ 10 ks 4160282E</t>
  </si>
  <si>
    <t>ZD881</t>
  </si>
  <si>
    <t>Katetr CVC 3 lumen 7 Fr x 30 cm certofix trio SB730 bal. á 10 ks 4163303E</t>
  </si>
  <si>
    <t>Katetr CVC 3 lumen 7 Fr x 30 cm certofix trio SB730 bal. Ăˇ 10 ks 4163303E</t>
  </si>
  <si>
    <t>ZB806</t>
  </si>
  <si>
    <t>Hadice silikon 8 x 12,0 mm Ăˇ 25 m P00273</t>
  </si>
  <si>
    <t>Maska anesteziologická č.4 EcoMask ( s proužky ) 7094</t>
  </si>
  <si>
    <t>ZF751</t>
  </si>
  <si>
    <t>Maska anesteziologická č.6 EcoMask ( s proužky ) 7096</t>
  </si>
  <si>
    <t>ZC698</t>
  </si>
  <si>
    <t>Maska kyslĂ­kovĂˇ + hadiÄŤka pro dosp.(1105000) 1135015</t>
  </si>
  <si>
    <t>Fixace k CVC a PICC atraumatickĂˇ GripLock bal. Ăˇ 100 ks 3601CVC</t>
  </si>
  <si>
    <t>ZP291</t>
  </si>
  <si>
    <t>Katetr CVC 1 lumen 4 Fr x 20 cm midline Arrow set bal. Ăˇ 5 ks EU-02041-ML</t>
  </si>
  <si>
    <t>Katetr CVC 1 lumen 4 Fr x 20 cm midline PICC Arrow set bal. á 5 ks EU-02041-ML</t>
  </si>
  <si>
    <t>ZM983</t>
  </si>
  <si>
    <t>Katetr CVC 1 lumen 4 Fr x 55 cm PICC moĹľnost vysokotlakĂ©ho CT bal. Ăˇ 5 ks MRCTP41024</t>
  </si>
  <si>
    <t>Katetr CVC 1 lumen 4 Fr x 55 cm PICC možnost vysokotlakého CT bal. á 5 ks MRCTP41024</t>
  </si>
  <si>
    <t>ZA735</t>
  </si>
  <si>
    <t>Katetr CVC 2 lumen 5 F x 55 cm PICC moĹľnost vysokotlakĂ©ho CT bal. Ăˇ 5 ks MRCTP52024</t>
  </si>
  <si>
    <t>Katetr CVC 2 lumen 5 F x 55 cm PICC možnost vysokotlakého CT bal. á 5 ks MRCTP52024</t>
  </si>
  <si>
    <t>ZR929</t>
  </si>
  <si>
    <t>Katetr CVC 3 lumen 6 Fr x 60 cm Pro-PICC CT, NURSING KIT, vysokotlakĂ˝ MR1706305</t>
  </si>
  <si>
    <t>Set Pro-PICC CT vysokotlakĂ˝, kompletnĂ­ SGR (katetr Pro -PICC CT vysokotlak. se zavĂˇÄŹ. sadou 1lumen 4F, Securacath, tkĂˇĹovĂ© lepidlo a rouĹˇkovacĂ­ set) MRCTP41024</t>
  </si>
  <si>
    <t>ZC047</t>
  </si>
  <si>
    <t>Miska petri sklo 60 mm 713874</t>
  </si>
  <si>
    <t>ZA459</t>
  </si>
  <si>
    <t>Kompresa AB 10 x 20 cm/1 ks sterilnĂ­ NT savĂˇ (1230114021) 1327114021</t>
  </si>
  <si>
    <t>Kompresa AB 10 x 20 cm/1 ks sterilní NT savá (1230114021) 1327114021</t>
  </si>
  <si>
    <t>Kompresa AB 20 x 40 cm/1 ks sterilní NT savá (1230114051) 1327114051</t>
  </si>
  <si>
    <t>Kompresa gĂˇza 10 x 10 cm/100 ks nesterilnĂ­ 06003 - SDRUĹ˝ENĂť NĂKUP (ZR227)</t>
  </si>
  <si>
    <t>ZO215</t>
  </si>
  <si>
    <t>Kompresa NT 7,5 x 7,5 cm / 5 ks sterilnĂ­ karton Ăˇ 2500 ks 1325020265</t>
  </si>
  <si>
    <t>ZA597</t>
  </si>
  <si>
    <t>KrytĂ­ aquacel extra 5 x  5 cm Ăˇ 10 ks (VZP169583 ) 420671</t>
  </si>
  <si>
    <t>ZA627</t>
  </si>
  <si>
    <t>KrytĂ­ granuflex extra thin 5 x 10 cm Ăˇ 10 ks 0021661 187959</t>
  </si>
  <si>
    <t>KrytĂ­ mepilex border flex 7,8 x 10 cm bal. Ăˇ 5 ks 283570</t>
  </si>
  <si>
    <t>KrytĂ­ mepilex border flex 7,8 x 10 cm bal. Ăˇ 5 ks 583500-00</t>
  </si>
  <si>
    <t>ZN815</t>
  </si>
  <si>
    <t>KrytĂ­ roztok k ÄŤiĹˇtÄ›nĂ­ a hojennĂ­ ran ActiMaris Forte 300 ml 3098077</t>
  </si>
  <si>
    <t>ZR302</t>
  </si>
  <si>
    <t>KrytĂ­ silikonovĂ© pÄ›novĂ© mepilex border flex 10 x 10 cm sterilnĂ­ bal.Ăˇ 5 ks 595300</t>
  </si>
  <si>
    <t>ZR301</t>
  </si>
  <si>
    <t>KrytĂ­ silikonovĂ© pÄ›novĂ© mepilex border flex 7,5  cm sterilnĂ­ bal.Ăˇ 5 ks 595200</t>
  </si>
  <si>
    <t>ZQ513</t>
  </si>
  <si>
    <t>KrytĂ­ silikonovĂ© pÄ›novĂ© mepilex border heel 22 x 23 cm bal. Ăˇ 6 ks 282750</t>
  </si>
  <si>
    <t>KrytĂ­ silikonovĂ© pÄ›novĂ© mepilex border sacrum 16 x 20 cm bal. Ăˇ 5 ks 282050</t>
  </si>
  <si>
    <t>ZQ491</t>
  </si>
  <si>
    <t>KrytĂ­ ZETUVIT Plus vysoce savĂ©, sterilnĂ­ 20 x 25 cm bal. Ăˇ 10 ks  4137138</t>
  </si>
  <si>
    <t>ZA498</t>
  </si>
  <si>
    <t>Krytí bactigras 10 x 10 cm bal. á 10 ks 7457</t>
  </si>
  <si>
    <t>ZJ730</t>
  </si>
  <si>
    <t>Krytí granuflex extra thin 10 x 10 cm á 5 ks 0021659 187954</t>
  </si>
  <si>
    <t>Krytí granuflex extra thin 5 x 10 cm á 10 ks 0021661 187959</t>
  </si>
  <si>
    <t>Krytí mastný tyl pharmatull   5 x   5 cm bal. á 10 ks P-Tull5050</t>
  </si>
  <si>
    <t>Krytí mastný tyl pharmatull 10 x 10 cm bal. á 50 ks P-Tull1010</t>
  </si>
  <si>
    <t>Krytí mepilex border heel 22 x 23 cm bal. á 6 ks 282750</t>
  </si>
  <si>
    <t>Krytí roztok k čištění a hojenní ran ActiMaris Forte 300 ml 3098077</t>
  </si>
  <si>
    <t>ZN816</t>
  </si>
  <si>
    <t>Krytí roztok k výplachu a čištění ran ActiMaris Sensitiv 300 ml 3098093</t>
  </si>
  <si>
    <t>ZD332</t>
  </si>
  <si>
    <t>NĂˇplast microfoam 2,50 cm x 5,00 m bal. Ăˇ 12 ks 1528-1</t>
  </si>
  <si>
    <t>Náplast silikon tape 2,5 cm x 5 m bal. á 12 ks 2770-1</t>
  </si>
  <si>
    <t>Obinadlo elastickĂ© universal 10 cm x 5 m 1323100313</t>
  </si>
  <si>
    <t>Obinadlo hyrofilnĂ­ sterilnĂ­ 10 cm x 5 m  004310174</t>
  </si>
  <si>
    <t>Obinadlo hyrofilní sterilní  6 cm x 5 m  004310190</t>
  </si>
  <si>
    <t>Obinadlo hyrofilní sterilní  8 cm x 5 m  004310182</t>
  </si>
  <si>
    <t>ZA415</t>
  </si>
  <si>
    <t>Obinadlo idealast-haft 6 cm x 10 m 931114</t>
  </si>
  <si>
    <t>ZA527</t>
  </si>
  <si>
    <t>Set na malĂ© zĂˇkroky sterilnĂ­ pro malĂ© chir.vĂ˝kony Mediset bal. Ăˇ 24 ks 4709673</t>
  </si>
  <si>
    <t>Ubrousky cavilon pro pĂ©ÄŤi pĹ™i inkontinenci 8 ubrouskĹŻ 20 x 30 cm bal. Ăˇ 96 ks 9274 DH888843488</t>
  </si>
  <si>
    <t>ZC753</t>
  </si>
  <si>
    <t>ÄŚepelka skalpelovĂˇ 20 BB520</t>
  </si>
  <si>
    <t>Čepelka skalpelová 20 BB520</t>
  </si>
  <si>
    <t>ZB424</t>
  </si>
  <si>
    <t>Elektroda EKG H34SG 31.1946.21</t>
  </si>
  <si>
    <t>ZS036</t>
  </si>
  <si>
    <t>Kanyla nosnĂ­ VeoFlo High Flow pro High Flow Humid BH, 4 mm, malĂˇ, ĹľlutĂˇ bal. Ăˇ 25 ks 032-10-160</t>
  </si>
  <si>
    <t>ZS038</t>
  </si>
  <si>
    <t>Kanyla nosnĂ­ VeoFlo High Flow pro High Flow Humid BH, 5 mm, stĹ™ednĂ­, modrĂˇ bal. Ăˇ 25 ks 032-10-161</t>
  </si>
  <si>
    <t>ZS039</t>
  </si>
  <si>
    <t>Kanyla nosnĂ­ VeoFlo High Flow pro High Flow Humid BH, 6 mm, velkĂˇ, bĂ­lĂˇ bal. Ăˇ 25 ks 032-10-162</t>
  </si>
  <si>
    <t>ZA709</t>
  </si>
  <si>
    <t>Katetr moÄŤovĂ˝ foley 22CH bal. Ăˇ 12 ks 1575-02</t>
  </si>
  <si>
    <t>ZB856</t>
  </si>
  <si>
    <t>ManĹľeta TK k tonometru Tensoval comfort 22 - 32 cm plochĂˇ 9001542</t>
  </si>
  <si>
    <t>Manžeta TK dospělá 34-43 cm velká M1575A</t>
  </si>
  <si>
    <t>NĂˇdoba na histologickĂ˝ mat. s pufrovanĂ˝m formalĂ­nem HISTOFOR 20 ml bal. Ăˇ 100 ks BFS-20</t>
  </si>
  <si>
    <t>ZA897</t>
  </si>
  <si>
    <t>Nůž na stehy sterilní  krátký bal. á 100 ks 11.000.00.010</t>
  </si>
  <si>
    <t>Pinzeta anatomická rovná úzká 145 mm TK-BA 100-14</t>
  </si>
  <si>
    <t>ZR454</t>
  </si>
  <si>
    <t>RegulĂˇtor prĹŻtoku infuze Flow Regulator 5 aĹľ 250 ml/hod vÄŤetnÄ› infuznĂ­ho setu, dĂ©lka 165 cm bal Ăˇ 50 ks 02-018-02</t>
  </si>
  <si>
    <t>ZD153</t>
  </si>
  <si>
    <t>SĂˇÄŤek flexi seal bal. Ăˇ 10 ks  FMS 411108</t>
  </si>
  <si>
    <t>ZQ358</t>
  </si>
  <si>
    <t>Set na mÄ›Ĺ™enĂ­ intraabdominĂˇlnĂ­ho tlaku UNOMETER ABDOPRESSURE PLUS dĂ©lka hadice 110 cm bal. Ăˇ 10 ks 158100910190</t>
  </si>
  <si>
    <t>ZD748</t>
  </si>
  <si>
    <t>Set sterilnĂ­ pro ĹľilnĂ­ katetrizaci a rouĹˇkovĂˇnĂ­ bal. Ăˇ 10 ks Kit CVK (2SVAS1AP1159)</t>
  </si>
  <si>
    <t>Set sterilní pro žilní katetrizaci a rouškování bal. á 10 ks Kit CVK (2SVAS1AP1159)</t>
  </si>
  <si>
    <t>StĹ™Ă­kaÄŤka injekÄŤnĂ­ 2-dĂ­lnĂˇ 2 ml L Inject Solo 4606027V - povoleno pouze PRO NOVOROZENECKĂ‰ oddÄ›lenĂ­ a KNM</t>
  </si>
  <si>
    <t>ZA791</t>
  </si>
  <si>
    <t>StĹ™Ă­kaÄŤka janett 3-dĂ­lnĂˇ 150 ml sterilnĂ­ vyplachovacĂ­ KDM870822</t>
  </si>
  <si>
    <t>ZA965</t>
  </si>
  <si>
    <t>Stříkačka inzulínová omnican 1 ml 100j s jehlou 30 G bal. á 100 ks 9151141S</t>
  </si>
  <si>
    <t>Tampon odbÄ›rovĂ˝ plastovĂˇ tyÄŤinka bal. Ăˇ 100 ks 155C (1656) - povoleno pouze pro urologii, oÄŤnĂ­ klinika, HOK</t>
  </si>
  <si>
    <t>ZB312</t>
  </si>
  <si>
    <t>Zavaděč trach. rourek pro TR střední 5,0 - 8,0 mm á 10 ks 100/120/200</t>
  </si>
  <si>
    <t>ZQ499</t>
  </si>
  <si>
    <t>Set sterilní pro šití ran Mediset (1 x rouška s otvorem 48 x 48 cm, 4 x tampon netkaný vel. 3 švestka, 1 x nůžky hrotnaté, kov, 1 x pinzeta Adson chir. rovná, kov, 1 x jehelec Mayo-Hegar 14 cm, kov) bal. á 66 ks 4756331</t>
  </si>
  <si>
    <t>ZC989</t>
  </si>
  <si>
    <t>Ĺ itĂ­ dafilon modrĂ˝ 3/0 (2) bal. Ăˇ 36 ks C0932655</t>
  </si>
  <si>
    <t>Šití dafilon modrý 3/0 (2) bal. á 36 ks C0932655</t>
  </si>
  <si>
    <t>Jehla injekÄŤnĂ­ 0,6 x 25 mm modrĂˇ 4657667</t>
  </si>
  <si>
    <t>ZN041</t>
  </si>
  <si>
    <t>Rukavice operaÄŤnĂ­ latex bez pudru sterilnĂ­  PF ansell gammex vel. 6,5 330048065</t>
  </si>
  <si>
    <t>ZN126</t>
  </si>
  <si>
    <t>Rukavice operaÄŤnĂ­ latex bez pudru sterilnĂ­  PF ansell gammex vel. 7,0 330048070</t>
  </si>
  <si>
    <t>ZL425</t>
  </si>
  <si>
    <t>Rukavice operaÄŤnĂ­ latex bez pudru sterilnĂ­ VASCO OP GRIP vel. 7,0 bal. Ăˇ 40 pĂˇrĹŻ (8050153) 6081433</t>
  </si>
  <si>
    <t>ZL426</t>
  </si>
  <si>
    <t>Rukavice operaÄŤnĂ­ latex bez pudru sterilnĂ­ VASCO OP GRIP vel. 7,5 bal. Ăˇ 40 pĂˇrĹŻ (8050194) 6081441</t>
  </si>
  <si>
    <t>ZQ676</t>
  </si>
  <si>
    <t>Rukavice operační GAMMEX Latex Ortho, vel. 7,5 330065075</t>
  </si>
  <si>
    <t>Rukavice operační latex bez pudru sterilní  PF ansell gammex vel. 6,5 330048065</t>
  </si>
  <si>
    <t>Rukavice operační latex bez pudru sterilní  PF ansell gammex vel. 7,0 330048070</t>
  </si>
  <si>
    <t>ZP019</t>
  </si>
  <si>
    <t>Rukavice operační latex bez pudru sterilní sempermed derma PF vel. 7,5 39474</t>
  </si>
  <si>
    <t>ZF789</t>
  </si>
  <si>
    <t>Katetr CVC 4 lumen 8 Fr x 20 cm Certofix Protect Quatro V820 4167775P - dlouhodobĂ˝ vĂ˝padek 9/2019</t>
  </si>
  <si>
    <t>Katetr CVC 4 lumen 8 Fr x 20 cm Certofix Protect Quatro V820 4167775P - dlouhodobý výpadek 7/2019</t>
  </si>
  <si>
    <t>ZQ498</t>
  </si>
  <si>
    <t>Katetr CVC 4 lumen 8 Fr x 30 cm Certofix Protect Quattro V830, bal. á 10 ks 4167783P - dlouhodobý výpadek 7/2019</t>
  </si>
  <si>
    <t>Katetr CVC 4 lumen 8 Fr x 30 cm Certofix Protect Quattro V830, bal. Ăˇ 10 ks 4167783P - dlouhodobĂ˝ vĂ˝padek 7/2019</t>
  </si>
  <si>
    <t>ZC905</t>
  </si>
  <si>
    <t>Hadice silikon 7 x 11,0 x 2,00 mm Ăˇ 10 m pro drenĂˇĹľ tÄ›l.dutin KVS60-070110</t>
  </si>
  <si>
    <t>ZB173</t>
  </si>
  <si>
    <t>Maska kyslĂ­kovĂˇ dospÄ›lĂˇ s hadiÄŤkou a nosnĂ­ svorkou (OS/100) H-103013</t>
  </si>
  <si>
    <t>ZS037</t>
  </si>
  <si>
    <t>Okruh dĂ˝chacĂ­ pacientskĂ˝ HUMID-A pro High Flow Humid BH, komora s automatickĂ˝m plnÄ›nĂ­m, vyhĹ™Ă­vanĂ˝ bal. Ăˇ 10 ks 303040001</t>
  </si>
  <si>
    <t>ZC366</t>
  </si>
  <si>
    <t>PĹ™evodnĂ­k tlakovĂ˝ PX260 150 cm 1 linka bal. Ăˇ 10 ks (T100209A, T100209B) PX260</t>
  </si>
  <si>
    <t>Převodník tlakový PX260 150 cm 1 linka bal. á 10 ks (T100209A) T100209B</t>
  </si>
  <si>
    <t>ZI357</t>
  </si>
  <si>
    <t>BaĹka erlenmeyera kuĹľelovĂˇ ĂşzkohrdlĂˇ 200 ml VTRB632417119200</t>
  </si>
  <si>
    <t>ZG551</t>
  </si>
  <si>
    <t>BaĹka erlenmeyera kuĹľelovĂˇ ĂşzkohrdlĂˇ 500 ml VTRB632417119500</t>
  </si>
  <si>
    <t>ZB070</t>
  </si>
  <si>
    <t>Filtr tips 1000ul (1024) 990352</t>
  </si>
  <si>
    <t>ZC528</t>
  </si>
  <si>
    <t>Filtr tips 200ul (1024) 990332</t>
  </si>
  <si>
    <t>ZQ003</t>
  </si>
  <si>
    <t>Konektor VacValve pro optimĂˇl. proudÄ›nĂ­ odsĂˇvanĂ©ho vzduchu v systĂ©mech QIAvac 24 a QIAvac 24 Plus bal. Ăˇ 24 ks 19408</t>
  </si>
  <si>
    <t>ZH571</t>
  </si>
  <si>
    <t>Ĺ piÄŤka DF1000ST 100-1000ul bal. 10 x 96 ks F171703</t>
  </si>
  <si>
    <t>ZH570</t>
  </si>
  <si>
    <t>Ĺ piÄŤka DF200ST 20-200ul bal. 10 x 96 ks (mĂ­sto k.ÄŤ.F161934) F171503</t>
  </si>
  <si>
    <t>ZC005</t>
  </si>
  <si>
    <t>Ĺ piÄŤka DF30ST 2-30ul bal. 10 x 96 ks mĂ­sto k.ÄŤ.F161935) F171303</t>
  </si>
  <si>
    <t>ZB132</t>
  </si>
  <si>
    <t>Ĺ piÄŤka DLFST10 0,1-10ul 10 bal. 10 x 96 ksmĂ­sto (k.ÄŤ.F161453) F171203</t>
  </si>
  <si>
    <t>ZE157</t>
  </si>
  <si>
    <t>Ĺ piÄŤka epDualfilter Tips 0,1-10 ul M bal. Ăˇ 960 ks 0030077512</t>
  </si>
  <si>
    <t>ZD638</t>
  </si>
  <si>
    <t>Ĺ piÄŤka epDualfilter Tips 200 ul bal. Ăˇ 960 ks 0030077555</t>
  </si>
  <si>
    <t>ZD594</t>
  </si>
  <si>
    <t>Ĺ piÄŤka epDualfilter Tips 2-100ul bal. Ăˇ 960 ks 0030077547</t>
  </si>
  <si>
    <t>ZB261</t>
  </si>
  <si>
    <t>Ĺ piÄŤka epDualfilter Tips 50-1000 ul bal. Ăˇ 960 ks 0030077571</t>
  </si>
  <si>
    <t>ZS236</t>
  </si>
  <si>
    <t>Ĺ piÄŤka k pipetĂˇm Thermo Scientific Standard 0.2-10 Âµl, dĂ©lka 33 mm, sterilnĂ­, s filtrem,  balenĂ­ 10 x 96 ks 613-0820</t>
  </si>
  <si>
    <t>ZC716</t>
  </si>
  <si>
    <t>Ĺ piÄŤka ĹľlutĂˇ pipetovacĂ­ dlouhĂˇ manĹľeta bal. Ăˇ 1000 ks 1123</t>
  </si>
  <si>
    <t>ZM658</t>
  </si>
  <si>
    <t>Ĺ piÄŤka pipetovacĂ­ 0,1-20Âµl DL10ST sterilnĂ­ bal. Ăˇ 10 x 96 F171201</t>
  </si>
  <si>
    <t>ZM659</t>
  </si>
  <si>
    <t>Ĺ piÄŤka pipetovacĂ­ 1000Âµl D1000ST sterilnĂ­ bal. Ăˇ 10 x 96 F171501</t>
  </si>
  <si>
    <t>Ĺ piÄŤka pipetovacĂ­ DF1000ST 100-1000ul bal. 10 x 96 ks F171703</t>
  </si>
  <si>
    <t>Ĺ piÄŤka pipetovacĂ­ DF200ST 20-200ul bal. 10 x 96 ks (mĂ­sto k.ÄŤ.F161934) F171503</t>
  </si>
  <si>
    <t>Ĺ piÄŤka pipetovacĂ­ DF30ST 2-30ul bal. 10 x 96 ks mĂ­sto k.ÄŤ.F161935) F171303</t>
  </si>
  <si>
    <t>Ĺ piÄŤka pipetovacĂ­ DLFST10 0,1-10ul 10 bal. 10 x 96 ksmĂ­sto (k.ÄŤ.F161453) F171203</t>
  </si>
  <si>
    <t>Ĺ piÄŤka pipetovacĂ­ epDualfilter Tips 0,1-10 ul M bal. Ăˇ 960 ks 0030077512</t>
  </si>
  <si>
    <t>ZD637</t>
  </si>
  <si>
    <t>Ĺ piÄŤka pipetovacĂ­ epDualfilter Tips 2,0-20 ul bal. Ăˇ 960 ks 0030077539</t>
  </si>
  <si>
    <t>Ĺ piÄŤka pipetovacĂ­ epDualfilter Tips 200 ul bal. Ăˇ 960 ks 0030077555</t>
  </si>
  <si>
    <t>Ĺ piÄŤka pipetovacĂ­ epDualfilter Tips 2-100ul bal. Ăˇ 960 ks 0030077547</t>
  </si>
  <si>
    <t>Ĺ piÄŤka pipetovacĂ­ epDualfilter Tips 50-1000 ul bal. Ăˇ 960 ks 0030077571</t>
  </si>
  <si>
    <t>ZE198</t>
  </si>
  <si>
    <t>Ĺ piÄŤka pipetovacĂ­ eppendorf Tips 100-5000 ul bal. Ăˇ 500 ks 0030000978</t>
  </si>
  <si>
    <t>Ĺ piÄŤka pipetovacĂ­ ĹľlutĂˇ dlouhĂˇ manĹľeta bal. Ăˇ 1000 ks 1123</t>
  </si>
  <si>
    <t>ZB605</t>
  </si>
  <si>
    <t>Ĺ piÄŤka pipetovacĂ­ modrĂˇ krĂˇtkĂˇ manĹľeta 1108</t>
  </si>
  <si>
    <t>ZG349</t>
  </si>
  <si>
    <t>Ĺ piÄŤka pipetovacĂ­ s filtrem 100ul Ăˇ 960 ks 4211S</t>
  </si>
  <si>
    <t>ZQ773</t>
  </si>
  <si>
    <t>Ĺ piÄŤka pipetovacĂ­ Socorex 200 ul, bal Ăˇ 1000 ks 391111</t>
  </si>
  <si>
    <t>ZS238</t>
  </si>
  <si>
    <t>Ĺ piÄŤky k pipetĂˇm Thermo Scientific Standard 100-1000 Âµl, dĂ©lka 87 mm, sterilnĂ­, s filtrem, balenĂ­ 10x96 ks 613-0824</t>
  </si>
  <si>
    <t>ZE400</t>
  </si>
  <si>
    <t>Láhev kapací 250 ml hnědá, výměnná zátka, NZ 29/32 VTRB632426002250</t>
  </si>
  <si>
    <t>ZI041</t>
  </si>
  <si>
    <t>Mikrozkumavka 0,5 ml PP s pĹ™iloĹľenĂ˝m uzĂˇvÄ›rem s podstavcem Ăˇ 500 ks 72.730</t>
  </si>
  <si>
    <t>Mikrozkumavka 0,5 ml PP s přiloženým uzávěrem s podstavcem á 500 ks 72.730</t>
  </si>
  <si>
    <t>ZB544</t>
  </si>
  <si>
    <t>Mikrozkumavka eppendorf 1,5 ml bal. á 500 ks 72.690.475</t>
  </si>
  <si>
    <t>ZB426</t>
  </si>
  <si>
    <t>Mikrozkumavka eppendorf 1,5 ml bal. á 500 ks BSA 0220</t>
  </si>
  <si>
    <t>Mikrozkumavka eppendorf 1,5 ml bal. Ăˇ 500 ks 72.690.475</t>
  </si>
  <si>
    <t>Mikrozkumavka eppendorf 1,5 ml bal. Ăˇ 500 ks BSA 0220</t>
  </si>
  <si>
    <t>ZD574</t>
  </si>
  <si>
    <t>Mikrozkumavka PCR 0,2 ml flat cap tubes bal. á 1000 ks AB-0620</t>
  </si>
  <si>
    <t>Mikrozkumavka PCR 0,2 ml s plochĂ˝m vĂ­ÄŤkem bal. Ăˇ 1000 ks AB-0620</t>
  </si>
  <si>
    <t>ZG125</t>
  </si>
  <si>
    <t>Mikrozkumavka s uzĂˇvÄ›rem 2,0 ml bal. Ăˇ 500 ks 72.693</t>
  </si>
  <si>
    <t>Mikrozkumavka s uzávěrem 2,0 ml bal. á 500 ks 72.693</t>
  </si>
  <si>
    <t>ZE423</t>
  </si>
  <si>
    <t>Mikrozkumavka v prouĹľku po 8 s pĹ™ipevnÄ›nĂ˝mi jednotlivĂ˝mi plochĂ˝mi vĂ­ÄŤky bal. Ăˇ 125 prouĹľkĹŻ tj. 1000 ks P003202</t>
  </si>
  <si>
    <t>ZO835</t>
  </si>
  <si>
    <t>NĂˇdoba barvĂ­cĂ­ na mikroskla Hellendahl + vĂ­ÄŤko 8 podl. skel na vĂ˝Ĺˇku 60 x 57 x 100 mm H999355</t>
  </si>
  <si>
    <t>ZG979</t>
  </si>
  <si>
    <t>Sklo krycĂ­ 22 x 22 mm superior bal. Ăˇ 1000 ks 634990101050</t>
  </si>
  <si>
    <t>ZP049</t>
  </si>
  <si>
    <t>Sklo krycĂ­ kruhovĂ© prĹŻmÄ›r 12 mm bal. Ăˇ 1000 ks 634990111520</t>
  </si>
  <si>
    <t>ZR004</t>
  </si>
  <si>
    <t>Sklo krycí 18 x 18 mm tloušťka 1 bal. á 1000 ks 631-1567</t>
  </si>
  <si>
    <t>Sklo krycí 22 x 22 mm superior bal. á 1000 ks 634990101050</t>
  </si>
  <si>
    <t>ZG978</t>
  </si>
  <si>
    <t>Sklo krycí 24 x 24 mm superior bal. á 1000 ks 1634990101060</t>
  </si>
  <si>
    <t>ZC077</t>
  </si>
  <si>
    <t>Sklo podloĹľnĂ­ mikroskopickĂ© superfrost plus 25 x 75 x 1 mm bal. Ăˇ 72 ks 1820.1106</t>
  </si>
  <si>
    <t>ZQ213</t>
  </si>
  <si>
    <t>Sklo podloĹľnĂ­ nĂˇtÄ›rovĂ© Sysmex Microscope Slides bal. Ăˇ 50 ks (37001300T) ZE 001906</t>
  </si>
  <si>
    <t>Sklo podložní mikroskopické superfrost plus 25 x 75 x 1 mm bal. á 72 ks 1820.1106</t>
  </si>
  <si>
    <t>Sklo podložní nátěrové Sysmex Microscope Slides bal. á 50 ks (37001300T) ZE 001906</t>
  </si>
  <si>
    <t>ZK797</t>
  </si>
  <si>
    <t>SystĂ©m odbÄ›rovĂ˝ - multi adapter 14.1205</t>
  </si>
  <si>
    <t>Špička DF200ST 20-200ul bal. 10 x 96 ks (místo k.č.F161934) F171503</t>
  </si>
  <si>
    <t>Špička DF30ST 2-30ul bal. 10 x 96 ks místo k.č.F161935) F171303</t>
  </si>
  <si>
    <t>Špička DLFST10 0,1-10ul 10 bal. 10 x 96 ksmísto (k.č.F161453) F171203</t>
  </si>
  <si>
    <t>Špička epDualfilter Tips 0,1-10 ul M bal. á 960 ks 0030077512</t>
  </si>
  <si>
    <t>Špička epDualfilter Tips 2-100ul bal. á 960 ks 0030077547</t>
  </si>
  <si>
    <t>Špička epDualfilter Tips 50-1000 ul bal. á 960 ks 0030077571</t>
  </si>
  <si>
    <t>Špička pipetovací s filtrem 100ul á 960 ks 4211S</t>
  </si>
  <si>
    <t>ZQ774</t>
  </si>
  <si>
    <t>Špička pipetovací Socorex 1000 ul, bal á 500 ks 280530</t>
  </si>
  <si>
    <t>Špička pipetovací Socorex 200 ul, bal á 1000 ks 391111</t>
  </si>
  <si>
    <t>ZQ775</t>
  </si>
  <si>
    <t>Špička pipetovací Socorex 350 ul, bal á 1000 ks 308.0350B</t>
  </si>
  <si>
    <t>ZQ772</t>
  </si>
  <si>
    <t>Špička pipetovací Socorex ultra 10 ul, bal á 1152 ks 3090.0010R</t>
  </si>
  <si>
    <t>Špička žlutá pipetovací dlouhá manžeta bal. á 1000 ks 1123</t>
  </si>
  <si>
    <t>ZF195</t>
  </si>
  <si>
    <t>Válec odměrný vysoký sklo 250 ml VTRB632432111238</t>
  </si>
  <si>
    <t>ZB225</t>
  </si>
  <si>
    <t>Zkumavka centrifugaÄŤnĂ­ 15 ml bal. Ăˇ 800 ks 91015</t>
  </si>
  <si>
    <t>ZC590</t>
  </si>
  <si>
    <t>Zkumavka centrifugaÄŤnĂ­ 50 ml Ăˇ 360 ks 91050</t>
  </si>
  <si>
    <t>Zkumavka centrifugační 15 ml bal. á 800 ks 91015</t>
  </si>
  <si>
    <t>Zkumavka centrifugační 50 ml á 360 ks 91050</t>
  </si>
  <si>
    <t>ZD093</t>
  </si>
  <si>
    <t>Zkumavka falcon 5 ml nesterilnĂ­ 12 x 75 mm bal. Ăˇ 1000 ks 352008</t>
  </si>
  <si>
    <t>Zkumavka falcon 5 ml nesterilní 12 x 75 mm bal. á 1000 ks 352008</t>
  </si>
  <si>
    <t>ZI566</t>
  </si>
  <si>
    <t>Zkumavka PS 3 ml 56 x 12 mm bal. á 1000 ks 1056</t>
  </si>
  <si>
    <t>ZK796</t>
  </si>
  <si>
    <t>Zkumavka s - manovette - tromboExact bal. á 50 ks 05.1168.001</t>
  </si>
  <si>
    <t>Zkumavka s - manovette - tromboExact bal. Ăˇ 50 ks 05.1168.001</t>
  </si>
  <si>
    <t>ZA321</t>
  </si>
  <si>
    <t>Kompresa gĂˇza 7,5 cm x 7,5 cm/100 ks nesterilnĂ­ 06002</t>
  </si>
  <si>
    <t>ZR226</t>
  </si>
  <si>
    <t>Kompresa gĂˇza 7,5 x 7,5 cm/100 ks nesterilnĂ­ 13493</t>
  </si>
  <si>
    <t>Kompresa gĂˇza 7,5 x 7,5 cm/100 ks nesterilnĂ­ 13493- bez nĂˇhradnĂ­ho plnÄ›nĂ­</t>
  </si>
  <si>
    <t>ZA603</t>
  </si>
  <si>
    <t>Kompresa gĂˇza 7,5 x 7,5 cm/2 ks sterilnĂ­ karton Ăˇ 1000 ks 26005</t>
  </si>
  <si>
    <t>Kompresa gáza 7,5 cm x 7,5 cm/100 ks nesterilní 06002</t>
  </si>
  <si>
    <t>ZH012</t>
  </si>
  <si>
    <t>NĂˇplast micropore 2,50 cm x 9,10 m 840W-1</t>
  </si>
  <si>
    <t>Vata buničitá dělená cellin 2 role / 500 ks 40 x 50 mm 1230206310</t>
  </si>
  <si>
    <t>ZH573</t>
  </si>
  <si>
    <t>Box na skladovĂˇnĂ­ zkumavek 10x10 papĂ­rovĂ˝ 95.64.997</t>
  </si>
  <si>
    <t>ZA844</t>
  </si>
  <si>
    <t>DestiÄŤka mikrotitr. U steril bal. Ăˇ 240 ks 400916</t>
  </si>
  <si>
    <t>ZG980</t>
  </si>
  <si>
    <t>DestiÄŤka PCR bal. Ăˇ 50 ks 4Ti-0750/B</t>
  </si>
  <si>
    <t>ZH753</t>
  </si>
  <si>
    <t>DestiÄŤka pro RT-PCR FramerStar bal. Ăˇ 480 4Ti-0952</t>
  </si>
  <si>
    <t>ZH997</t>
  </si>
  <si>
    <t>Destička PCR-TWIN. tec. PCR Plate 96 skirted bezbarvé á 25 ks 0030128648</t>
  </si>
  <si>
    <t>ZQ457</t>
  </si>
  <si>
    <t>Film PCR průhledný samolepící adhesivní snímatelný bal. á  100 ks 0030127781</t>
  </si>
  <si>
    <t>ZQ056</t>
  </si>
  <si>
    <t>Filtr pro separaci buněk CD138+ MACS Smart Strainers 100 um baleno sterilně po 1 ks bal. á 50 ks 130-098-463</t>
  </si>
  <si>
    <t>ZF368</t>
  </si>
  <si>
    <t>Filtr separaÄŤnĂ­ MACS Pre-separation 130-041-407</t>
  </si>
  <si>
    <t>Filtr separační MACS Pre-separation 130-041-407</t>
  </si>
  <si>
    <t>ZE324</t>
  </si>
  <si>
    <t>KrabiÄŤka 9*9 pro mikrozkumavky I428041.N</t>
  </si>
  <si>
    <t>Krabička 9*9 pro mikrozkumavky I428041.N</t>
  </si>
  <si>
    <t>ZK913</t>
  </si>
  <si>
    <t>Kryozkumavky s vnitĹ™nĂ­m zĂˇvitem kulatĂ© stojĂ­cĂ­ objem 1 ml. bal. Ăˇ 500 ks 366656/4</t>
  </si>
  <si>
    <t>Kryozkumavky s vnitřním závitem kulaté stojící objem 1 ml. bal. á 500 ks 366656/4</t>
  </si>
  <si>
    <t>ZC544</t>
  </si>
  <si>
    <t>Kyveta micro with á 500 ks 211-01-100-00</t>
  </si>
  <si>
    <t>Kyveta micro with Ăˇ 500 ks 211-01-100-00</t>
  </si>
  <si>
    <t>ZB440</t>
  </si>
  <si>
    <t>Kyveta na analyzĂˇtor ACL TOP Ăˇ 2400 ks, 6 x 100 x 4 29400100</t>
  </si>
  <si>
    <t>Kyveta na analyzátor ACL TOP á 2400 ks, 6 x 100 x 4 29400100</t>
  </si>
  <si>
    <t>ZH478</t>
  </si>
  <si>
    <t>Kyveta sample cups 0,5 ml 6799200</t>
  </si>
  <si>
    <t>ZB808</t>
  </si>
  <si>
    <t>Mikrozkumavka 1,5 ml 72.692.105</t>
  </si>
  <si>
    <t>ZM042</t>
  </si>
  <si>
    <t>Mikrozkumavka s vĂ­ÄŤkem 500 ul Qubit Assay Tubes bal. Ăˇ 500 ks Q32856</t>
  </si>
  <si>
    <t>ZB803</t>
  </si>
  <si>
    <t>Miska petri 35 x 10 mm sterilní polys. 83.3900.500( 83.1800.002)</t>
  </si>
  <si>
    <t>ZH480</t>
  </si>
  <si>
    <t>Miska petri kultivaÄŤnĂ­ plocha 147,8 cm2 150 x 25 mm bal. Ăˇ 100 ks TPPA93150</t>
  </si>
  <si>
    <t>ZE577</t>
  </si>
  <si>
    <t>NĂˇdoba na kontaminovanĂ˝ odpad CS 3 l I003802300</t>
  </si>
  <si>
    <t>ZE310</t>
  </si>
  <si>
    <t>NĂˇdoba na kontaminovanĂ˝ odpad CS 6 l pĹŻv. 077802300</t>
  </si>
  <si>
    <t>ZC298</t>
  </si>
  <si>
    <t>NĂˇstavec pipetovacĂ­ combitips plus 1,0 ml bal. Ăˇ 100 ks 0030089430</t>
  </si>
  <si>
    <t>ZC302</t>
  </si>
  <si>
    <t>NĂˇstavec pipetovacĂ­ combitips plus 2,5 ml bal. Ăˇ 100 ks 0030089448</t>
  </si>
  <si>
    <t>Nádoba na kontaminovaný odpad CS 6 l pův. 077802300</t>
  </si>
  <si>
    <t>ZG452</t>
  </si>
  <si>
    <t>Nádoba na led 1 hranatá s víkem (R839331) A871101.Z</t>
  </si>
  <si>
    <t>Nástavec pipetovací combitips plus 1,0 ml bal. á 100 ks 0030089430</t>
  </si>
  <si>
    <t>Nástavec pipetovací combitips plus 2,5 ml bal. á 100 ks 0030089448</t>
  </si>
  <si>
    <t>ZB998</t>
  </si>
  <si>
    <t>Nunc easy flask s filt. 25 cm2 bal. Ăˇ 200 ks 156367</t>
  </si>
  <si>
    <t>ZB931</t>
  </si>
  <si>
    <t>Parafilm M 38 m/10 cm (291-1213) BRND701605</t>
  </si>
  <si>
    <t>ZB176</t>
  </si>
  <si>
    <t>Pasterky negraduov. 3 ml sterilnĂ­ LW 4002</t>
  </si>
  <si>
    <t>Pasterky negraduov. 3 ml sterilní LW 4002</t>
  </si>
  <si>
    <t>ZD027</t>
  </si>
  <si>
    <t>Pipeta pasteurova 3 ml bal á 1000 ks BSV 1371</t>
  </si>
  <si>
    <t>Pipeta pasteurova 3 ml bal Ăˇ 1000 ks BSV 1371</t>
  </si>
  <si>
    <t>ZE837</t>
  </si>
  <si>
    <t>Pipeta pasteurova 3 ml nesterilnĂ­ bal. Ăˇ 500 ks 331690270550</t>
  </si>
  <si>
    <t>Pipeta pasteurova 3 ml nesterilní bal. á 500 ks 331690270550</t>
  </si>
  <si>
    <t>ZB855</t>
  </si>
  <si>
    <t>Pipeta pasteurova á 500 ks LW4237</t>
  </si>
  <si>
    <t>Pipeta pasteurova Ăˇ 500 ks LW4237</t>
  </si>
  <si>
    <t>ZB862</t>
  </si>
  <si>
    <t>Pipeta serologická 10 ml á 200 ks 94010</t>
  </si>
  <si>
    <t>ZM089</t>
  </si>
  <si>
    <t>Pipeta serologická 25 ml á 100 ks 94024</t>
  </si>
  <si>
    <t>ZA813</t>
  </si>
  <si>
    <t>Rotor adapters (10 x 24) elution tubes (1,5 ml) bal. á 240 ks 990394</t>
  </si>
  <si>
    <t>Rotor adapters (10 x 24) elution tubes (1,5 ml) bal. Ăˇ 240 ks 990394</t>
  </si>
  <si>
    <t>ZB554</t>
  </si>
  <si>
    <t>Rotory ACL 00/000 Ăˇ 100 ks 6800000</t>
  </si>
  <si>
    <t>ZQ838</t>
  </si>
  <si>
    <t>Set pro zpracovĂˇnĂ­ ĹˇtÄ›pĹŻ k implantacĂ­m s filtrem 40 ÎĽm a stĹ™Ă­kaÄŤkou 50 ml, bal. Ăˇ 24 ks HPF 0569</t>
  </si>
  <si>
    <t>ZA754</t>
  </si>
  <si>
    <t>StĹ™Ă­kaÄŤka injekÄŤnĂ­ 3-dĂ­lnĂˇ 10 ml LL Omnifix Solo se zĂˇvitem 4617100V</t>
  </si>
  <si>
    <t>ZP869</t>
  </si>
  <si>
    <t>StojĂˇnek PCR chladĂ­cĂ­ IsoFreeze PCR 95.984</t>
  </si>
  <si>
    <t>ZH680</t>
  </si>
  <si>
    <t>Stojan kombi čtyři v jednom žlutý R009471.Y</t>
  </si>
  <si>
    <t>ZG222</t>
  </si>
  <si>
    <t>Stojan na mikrozkumavky blokové R377522</t>
  </si>
  <si>
    <t>ZG397</t>
  </si>
  <si>
    <t>Stojánek otočný genesee bal. á 5 ks 27-208A</t>
  </si>
  <si>
    <t>ZF778</t>
  </si>
  <si>
    <t>VĂˇlec odmÄ›rnĂ˝ vysokĂ˝ sklo 500 ml VTRB632432151343</t>
  </si>
  <si>
    <t>ZC915</t>
  </si>
  <si>
    <t>Zkumavka 9 ml LI-H 02.1065</t>
  </si>
  <si>
    <t>ZK566</t>
  </si>
  <si>
    <t>Zkumavka centrifugaÄŤnĂ­ falcon 15 ml sterilnĂ­ bal. Ăˇ 500 ks 525-0149</t>
  </si>
  <si>
    <t>ZK567</t>
  </si>
  <si>
    <t>Zkumavka centrifugaÄŤnĂ­ falcon 50 ml sterilnĂ­ bal. Ăˇ 50 ks IBSAD1001</t>
  </si>
  <si>
    <t>Zkumavka centrifugační falcon 15 ml sterilní bal. á 500 ks 525-0149</t>
  </si>
  <si>
    <t>ZR048</t>
  </si>
  <si>
    <t>Zkumavka pro tekutĂ© biopsie Cell-Free DNA BCTÂ® Blood Collection Tube:100 -Tube Pack (9 mL) bal. Ăˇ 100 ks ST-218997</t>
  </si>
  <si>
    <t>ZR047</t>
  </si>
  <si>
    <t>Zkumavka pro tekutĂ© biopsie Cell-Free RNA BCTÂ® Blood Collection Tube:6-Tube Pack (10 mL) bal. Ăˇ 100 ks 230249</t>
  </si>
  <si>
    <t>ZP854</t>
  </si>
  <si>
    <t>Zkumavka pro tekutĂ© biopsie Cell-Free RNA BCTÂ® Blood Collection Tube:6-Tube Pack (10 mL) bal. Ăˇ 6 ks 230248</t>
  </si>
  <si>
    <t>Zkumavka pro tekuté biopsie Cell-Free DNA BCT® Blood Collection Tube:100 -Tube Pack (9 mL) bal. á 100 ks ST-218997</t>
  </si>
  <si>
    <t>ZP842</t>
  </si>
  <si>
    <t>Zkumavka pro tekuté biopsie Cell-Free DNA BCT® Blood Collection Tube:6-Tube Pack (9 mL) Hybrid Plastic CE bal. á 6 ks ST-218996 (původní k.č. ST-230255)</t>
  </si>
  <si>
    <t>ZQ739</t>
  </si>
  <si>
    <t>Zkumavka pro tekuté biopsie Cell-Free RNA BCT® Blood Collection Tube (10 mL) bal. á 100 ks 218997</t>
  </si>
  <si>
    <t>Zkumavka pro tekuté biopsie Cell-Free RNA BCT® Blood Collection Tube:6-Tube Pack (10 mL) bal. á 100 ks 230249</t>
  </si>
  <si>
    <t>Zkumavka pro tekuté biopsie Cell-Free RNA BCT® Blood Collection Tube:6-Tube Pack (10 mL) bal. á 6 ks 230248</t>
  </si>
  <si>
    <t>ZA817</t>
  </si>
  <si>
    <t>Zkumavka PS 10 ml sterilnĂ­ modrĂˇ zĂˇtka bal. Ăˇ 20 ks 400914 - pouze pro SoudnĂ­ + DMP + NEU + Genetika</t>
  </si>
  <si>
    <t>ZI720</t>
  </si>
  <si>
    <t>Zkumavka PS 15 ml sterilní á 1200 ks 400915 S</t>
  </si>
  <si>
    <t>ZJ189</t>
  </si>
  <si>
    <t>Zkumavka S-Monovette® 4,9 ml K3 EDTA 04.1931</t>
  </si>
  <si>
    <t>ZN586</t>
  </si>
  <si>
    <t>Kyveta do koagulaÄŤnĂ­ho analyzĂˇtoru Ceveron 50 x 12 mm (Ceveron Cuvette segments) 9820510</t>
  </si>
  <si>
    <t>ZD669</t>
  </si>
  <si>
    <t>Rukavice endoskopické dlouhé nitratex ep M 700123 - již firma nedodává</t>
  </si>
  <si>
    <t>ZG346</t>
  </si>
  <si>
    <t>Kryovak Cryostore bal. á 24 ks CS 500n</t>
  </si>
  <si>
    <t>Kryovak Cryostore bal. Ăˇ 24 ks CS 500n</t>
  </si>
  <si>
    <t>ZG347</t>
  </si>
  <si>
    <t>Obal na zamrazovacĂ­ vak bal Ăˇ 10 ks OW1430</t>
  </si>
  <si>
    <t>Obal na zamrazovací vak bal á 10 ks OW1430</t>
  </si>
  <si>
    <t>ZD887</t>
  </si>
  <si>
    <t>Set closed cryo prep bal. á 20 ks HPF 0643</t>
  </si>
  <si>
    <t>Set closed cryo prep bal. Ăˇ 20 ks HPF 0643</t>
  </si>
  <si>
    <t>ZQ839</t>
  </si>
  <si>
    <t>Set pro zpracovĂˇnĂ­ ĹˇtÄ›pĹŻ k implantacĂ­m set s dvÄ›ma hroty, bal. Ăˇ 30 ks HPF 7089</t>
  </si>
  <si>
    <t>Set pro zpracování štěpů k implantacím s filtrem 40 µm a stříkačkou 50 ml, bal. á 24 ks HPF 0569</t>
  </si>
  <si>
    <t>Set pro zpracování štěpů k implantacím set s dvěma hroty, bal. á 30 ks HPF 7089</t>
  </si>
  <si>
    <t>StĹ™Ă­kaÄŤka injekÄŤnĂ­ 2-dĂ­lnĂˇ 2 ml L Inject Solo 4606027V  - povoleno pouze pro NOVOROZENECKĂ‰ ODD.</t>
  </si>
  <si>
    <t>Stříkačka injekční 3-dílná 20 ml LL Omnifix Solo se závitem bal. á 100 ks 4617207V</t>
  </si>
  <si>
    <t>ZB657</t>
  </si>
  <si>
    <t>Vak na skladovĂˇnĂ­ trombocytĹŻ transfer 600 ml 814-0611 (814-0631)</t>
  </si>
  <si>
    <t>Vak na skladování trombocytů transfer 600 ml 814-0611 (814-0631)</t>
  </si>
  <si>
    <t>ZB140</t>
  </si>
  <si>
    <t>Roztok ACDA 750 ml bal. á 12 ks 40801</t>
  </si>
  <si>
    <t>Roztok ACDA 750 ml bal. Ăˇ 12 ks 40801</t>
  </si>
  <si>
    <t>Roztok ACDA antokoagulaÄŤnĂ­ pro aferetickĂ© procedury 750 ml bal. Ăˇ 12 ks 40801</t>
  </si>
  <si>
    <t>ZR361</t>
  </si>
  <si>
    <t>Set jednocestnĂ˝ pro zprac. tkĂˇĹovĂ˝ch ĹˇtÄ›pĹŻ ĹˇtÄ›pĹŻ (stĹ™Ă­kaÄŤka 10 ml BD â„˘, jehla s krytem, 2 svorky), bal. Ăˇ 24 ks HPF0612</t>
  </si>
  <si>
    <t>ZN707</t>
  </si>
  <si>
    <t>Set na odbÄ›r mononukleĂˇrnĂ­ch bunÄ›k granulocytĹŻ depleci leukocytĹŻ a trombocytĹŻ Spectra Optia IDL 10310</t>
  </si>
  <si>
    <t>Set na odbÄ›r mononukleĂˇrnĂ­ch bunÄ›k granulocytĹŻ depleci leukocytĹŻ a trombocytĹŻ Spectra Optia IDL bal. Ăˇ 6 ks 10310</t>
  </si>
  <si>
    <t>Set na odběr mononukleárních buněk granulocytů depleci leukocytů a trombocytů Spectra Optia IDL 10310</t>
  </si>
  <si>
    <t>ZN746</t>
  </si>
  <si>
    <t>Set na odběr mononukleárních buněk Spectra Optia bal. á 6 ks 10300</t>
  </si>
  <si>
    <t>ZN870</t>
  </si>
  <si>
    <t>Souprava ASTOTUBE IFT 40410 pro prĹŻtokovĂ© ohĹ™Ă­vaÄŤe krve Astotherm bal. Ăˇ 50 ks IFT 40410</t>
  </si>
  <si>
    <t>Souprava ASTOTUBE IFT 40410 pro průtokové ohřívače krve Astotherm bal. á 50 ks IFT 40410</t>
  </si>
  <si>
    <t>ZC488</t>
  </si>
  <si>
    <t>Jehla rozplĹovacĂ­ gauge blunt 28110</t>
  </si>
  <si>
    <t>DI566</t>
  </si>
  <si>
    <t>3,3â€˛-Diaminobenzidine tetrahydrochloride hydrate 5  g</t>
  </si>
  <si>
    <t>DC342</t>
  </si>
  <si>
    <t>ACETON P.A.</t>
  </si>
  <si>
    <t>DF259</t>
  </si>
  <si>
    <t>Cell Lysis (125 ml) (D-5002)</t>
  </si>
  <si>
    <t>DI138</t>
  </si>
  <si>
    <t>CELLCLEAN 50 ml - Promedica</t>
  </si>
  <si>
    <t>DA075</t>
  </si>
  <si>
    <t>CELL-CHEX  AUTO ,LEVEL 1,2(L,N)-3x3ml</t>
  </si>
  <si>
    <t>DB700</t>
  </si>
  <si>
    <t>CELLPACK 20 l</t>
  </si>
  <si>
    <t>DI140</t>
  </si>
  <si>
    <t>Cellpack DCL (20l) - Promedica</t>
  </si>
  <si>
    <t>DI145</t>
  </si>
  <si>
    <t>Cellpack DFl (2x1,5l) - Promedica</t>
  </si>
  <si>
    <t>DB944</t>
  </si>
  <si>
    <t>CELLSHEATH 20 L</t>
  </si>
  <si>
    <t>DI157</t>
  </si>
  <si>
    <t>Cleaning solution for SP systems (5 l)</t>
  </si>
  <si>
    <t>DB125</t>
  </si>
  <si>
    <t>E-CHECK (XE) H,LEVEL 3</t>
  </si>
  <si>
    <t>DB124</t>
  </si>
  <si>
    <t>E-CHECK (XE) L,LEVEL 1</t>
  </si>
  <si>
    <t>DC921</t>
  </si>
  <si>
    <t>E-CHECK (XE) N,LEVEL 2</t>
  </si>
  <si>
    <t>DG393</t>
  </si>
  <si>
    <t>Ethanol 96%</t>
  </si>
  <si>
    <t>DI147</t>
  </si>
  <si>
    <t>Fluorocell PLT (2x12 ml) - Promedica</t>
  </si>
  <si>
    <t>DI146</t>
  </si>
  <si>
    <t>Fluorocell RET (2x12 ml) - Promedica</t>
  </si>
  <si>
    <t>DI143</t>
  </si>
  <si>
    <t>Fluorocell WDF (2x42 ml) - Promedica</t>
  </si>
  <si>
    <t>DG906</t>
  </si>
  <si>
    <t>Fluorocell WNR - 2x 42ml</t>
  </si>
  <si>
    <t>DI141</t>
  </si>
  <si>
    <t>Fluorocell WNR (2x82ml) - Promedica</t>
  </si>
  <si>
    <t>DI148</t>
  </si>
  <si>
    <t>Fluorocell WPC (2x12 ml) - Promedica</t>
  </si>
  <si>
    <t>DI155</t>
  </si>
  <si>
    <t>Giemsa solution for SP systems (1 l) - Promedica</t>
  </si>
  <si>
    <t>DG208</t>
  </si>
  <si>
    <t>GIEMSA-ROMANOWSKI</t>
  </si>
  <si>
    <t>DG163</t>
  </si>
  <si>
    <t>HYDROXID SODNY P.A.</t>
  </si>
  <si>
    <t>DB257</t>
  </si>
  <si>
    <t>CHLOROFORM P.A. - stab. methanolem</t>
  </si>
  <si>
    <t>DG230</t>
  </si>
  <si>
    <t>ISOPROPYLALKOHOL P.A.</t>
  </si>
  <si>
    <t>DG145</t>
  </si>
  <si>
    <t>kyselina CHLOROVODĂŤKOVĂ 35% P.A.</t>
  </si>
  <si>
    <t>kyselina CHLOROVODÍKOVÁ 35% P.A.</t>
  </si>
  <si>
    <t>DI144</t>
  </si>
  <si>
    <t>Lysercell WDF (5 l) - Promedica</t>
  </si>
  <si>
    <t>DI142</t>
  </si>
  <si>
    <t>Lysercell WNR (5l) - Promedica</t>
  </si>
  <si>
    <t>DG905</t>
  </si>
  <si>
    <t>Lysercell WNR -5L</t>
  </si>
  <si>
    <t>DI149</t>
  </si>
  <si>
    <t>Lysercell WPC (2x1,5 l) - Promedica</t>
  </si>
  <si>
    <t>DI156</t>
  </si>
  <si>
    <t>May GrĂĽnwald solution for SP systems (2,5 l) - Promedica</t>
  </si>
  <si>
    <t>May Grünwald solution for SP systems (2,5 l) - Promedica</t>
  </si>
  <si>
    <t>DG209</t>
  </si>
  <si>
    <t>MAY-GRUNWALD</t>
  </si>
  <si>
    <t>DG229</t>
  </si>
  <si>
    <t>METHANOL P.A.</t>
  </si>
  <si>
    <t>DF574</t>
  </si>
  <si>
    <t>Methanol P.A. 5000ml</t>
  </si>
  <si>
    <t>DI224</t>
  </si>
  <si>
    <t>pH=7.0 Buffer solution for SP Automated  5 l</t>
  </si>
  <si>
    <t>921009</t>
  </si>
  <si>
    <t>-Pufr na alkalickou fosfatázu (HEM),pH 9,2-9,4 100 ml</t>
  </si>
  <si>
    <t>DC679</t>
  </si>
  <si>
    <t>RETSEARCH II /RED-700A/</t>
  </si>
  <si>
    <t>DB849</t>
  </si>
  <si>
    <t>ROZTOK KYS.CHROMSIROVE</t>
  </si>
  <si>
    <t>DC443</t>
  </si>
  <si>
    <t>ROZTOK SCHIFF</t>
  </si>
  <si>
    <t>DI153</t>
  </si>
  <si>
    <t>SP Rinse (10 l) - Promedica</t>
  </si>
  <si>
    <t>DC756</t>
  </si>
  <si>
    <t>STROMATOLYSER 4 DL 5 LT</t>
  </si>
  <si>
    <t>DC874</t>
  </si>
  <si>
    <t>STROMATOLYSER 4 DS 3X42 ML</t>
  </si>
  <si>
    <t>DC727</t>
  </si>
  <si>
    <t>STROMATOLYSER-FB 5 L</t>
  </si>
  <si>
    <t>DC726</t>
  </si>
  <si>
    <t>STROMATOLYSER-IM 10 L</t>
  </si>
  <si>
    <t>DF570</t>
  </si>
  <si>
    <t>Stromatolyser-NR(L) 3,6 l</t>
  </si>
  <si>
    <t>DF607</t>
  </si>
  <si>
    <t>Stromatolyser-NR(S), 3 sacky</t>
  </si>
  <si>
    <t>DI139</t>
  </si>
  <si>
    <t>Sulfolyser (5l) - Promedica</t>
  </si>
  <si>
    <t>DG911</t>
  </si>
  <si>
    <t>XN CHECK  L1 - 3.0 ML</t>
  </si>
  <si>
    <t>DG912</t>
  </si>
  <si>
    <t>XN CHECK  L2 - 3.0 ML</t>
  </si>
  <si>
    <t>DG913</t>
  </si>
  <si>
    <t>XN CHECK  L3 - 3.0 ML</t>
  </si>
  <si>
    <t>DI449</t>
  </si>
  <si>
    <t>XN CHECK BF L1</t>
  </si>
  <si>
    <t>DI189</t>
  </si>
  <si>
    <t>XN CHECK BF L2</t>
  </si>
  <si>
    <t>DI150</t>
  </si>
  <si>
    <t>XN Check Level 1 (3 ml) - Promedica</t>
  </si>
  <si>
    <t>DI151</t>
  </si>
  <si>
    <t>XN Check Level 2 (3 ml) - Promedica</t>
  </si>
  <si>
    <t>DI152</t>
  </si>
  <si>
    <t>XN Check Level 3 (3 ml) - Promedica</t>
  </si>
  <si>
    <t>DG062</t>
  </si>
  <si>
    <t>ABP Arachidonic Acid</t>
  </si>
  <si>
    <t>DG064</t>
  </si>
  <si>
    <t>ABP Epinephrine</t>
  </si>
  <si>
    <t>DA392</t>
  </si>
  <si>
    <t>ABP Epinephrine 3x0,5 ml (160ug)</t>
  </si>
  <si>
    <t>DH727</t>
  </si>
  <si>
    <t>Adams-13 ACT chr</t>
  </si>
  <si>
    <t>DG061</t>
  </si>
  <si>
    <t>ADP ABP</t>
  </si>
  <si>
    <t>DI609</t>
  </si>
  <si>
    <t>BIOPHEN FVIII:C 2 x 2,5 ml</t>
  </si>
  <si>
    <t>DH594</t>
  </si>
  <si>
    <t>Cartridge complete k tromboelastografu ROTEM</t>
  </si>
  <si>
    <t>DC632</t>
  </si>
  <si>
    <t>DG FIX (5x1 ml)</t>
  </si>
  <si>
    <t>DI129</t>
  </si>
  <si>
    <t>DOAC-Stop</t>
  </si>
  <si>
    <t>DG379</t>
  </si>
  <si>
    <t>Doprava 21%</t>
  </si>
  <si>
    <t>DE795</t>
  </si>
  <si>
    <t>Emicizumab Calibrator</t>
  </si>
  <si>
    <t>DE796</t>
  </si>
  <si>
    <t>Emicizumab Controls</t>
  </si>
  <si>
    <t>DI527</t>
  </si>
  <si>
    <t>Faktor IX</t>
  </si>
  <si>
    <t>DA761</t>
  </si>
  <si>
    <t>IL AcuStar Anti-Cardiolipin IgM</t>
  </si>
  <si>
    <t>DA817</t>
  </si>
  <si>
    <t>IL AcuStar Triggers 500 ml</t>
  </si>
  <si>
    <t>DE050</t>
  </si>
  <si>
    <t>IL Antithrombin liquid</t>
  </si>
  <si>
    <t>DI114</t>
  </si>
  <si>
    <t>IL Apixaban Controls</t>
  </si>
  <si>
    <t>DE710</t>
  </si>
  <si>
    <t>IL APTT silica</t>
  </si>
  <si>
    <t>DC045</t>
  </si>
  <si>
    <t>IL APTT SP</t>
  </si>
  <si>
    <t>DD807</t>
  </si>
  <si>
    <t>IL Cleaning agent</t>
  </si>
  <si>
    <t>DH764</t>
  </si>
  <si>
    <t>IL Dabigatran calibrators 5x2 ml C1, 5x1 ml C2</t>
  </si>
  <si>
    <t>DH763</t>
  </si>
  <si>
    <t>IL Dabigatran controls 5x1 ml low, 5x1 ml high</t>
  </si>
  <si>
    <t>DH008</t>
  </si>
  <si>
    <t>IL D-DIM 500 controls</t>
  </si>
  <si>
    <t>DE695</t>
  </si>
  <si>
    <t>IL D-Dimer HS 500</t>
  </si>
  <si>
    <t>DH434</t>
  </si>
  <si>
    <t>IL DTI assay</t>
  </si>
  <si>
    <t>DF072</t>
  </si>
  <si>
    <t>IL ElectraChrome F VIII</t>
  </si>
  <si>
    <t>DE364</t>
  </si>
  <si>
    <t>IL F XIII Ag</t>
  </si>
  <si>
    <t>DA523</t>
  </si>
  <si>
    <t>IL Factor diluent 100 ml</t>
  </si>
  <si>
    <t>DA822</t>
  </si>
  <si>
    <t>IL FDP</t>
  </si>
  <si>
    <t>DA821</t>
  </si>
  <si>
    <t>IL FDP kalibrator</t>
  </si>
  <si>
    <t>DB269</t>
  </si>
  <si>
    <t>IL FDP kontrola</t>
  </si>
  <si>
    <t>DH437</t>
  </si>
  <si>
    <t>IL GPI-Domain 1</t>
  </si>
  <si>
    <t>DH550</t>
  </si>
  <si>
    <t>IL Liquid Anti-Xa</t>
  </si>
  <si>
    <t>DH551</t>
  </si>
  <si>
    <t>IL Liquid Calibrators</t>
  </si>
  <si>
    <t>DH549</t>
  </si>
  <si>
    <t>IL LMW Heparin Controls</t>
  </si>
  <si>
    <t>DH793</t>
  </si>
  <si>
    <t>IL QSA trombin 10x5ml</t>
  </si>
  <si>
    <t>DE723</t>
  </si>
  <si>
    <t>IL ReadiPlasTin</t>
  </si>
  <si>
    <t>DE696</t>
  </si>
  <si>
    <t>IL Rinse Solution -TOP 4l</t>
  </si>
  <si>
    <t>DI112</t>
  </si>
  <si>
    <t>IL Rivaroxaban Controls</t>
  </si>
  <si>
    <t>DB736</t>
  </si>
  <si>
    <t>IL System Cleaning Solution</t>
  </si>
  <si>
    <t>DB826</t>
  </si>
  <si>
    <t>IL TEST CALIBRATION PLASMA</t>
  </si>
  <si>
    <t>DB711</t>
  </si>
  <si>
    <t>IL TEST dRVVt  SCREEN,10X2 ML</t>
  </si>
  <si>
    <t>DB710</t>
  </si>
  <si>
    <t>IL TEST dRVVt CONFIRM,10X2 ML</t>
  </si>
  <si>
    <t>DB425</t>
  </si>
  <si>
    <t>IL TEST FACTOR II,10x1 ML</t>
  </si>
  <si>
    <t>DC334</t>
  </si>
  <si>
    <t>IL TEST FACTOR V - 5X1 ML</t>
  </si>
  <si>
    <t>DC605</t>
  </si>
  <si>
    <t>IL TEST FACTOR VII,5X1 ML</t>
  </si>
  <si>
    <t>DB574</t>
  </si>
  <si>
    <t>IL TEST FACTOR VIII,10x1 ML</t>
  </si>
  <si>
    <t>DC574</t>
  </si>
  <si>
    <t>IL TEST FACTOR X,10x1 ML</t>
  </si>
  <si>
    <t>DC798</t>
  </si>
  <si>
    <t>IL TEST FACTOR XI,10x1 ML</t>
  </si>
  <si>
    <t>DI617</t>
  </si>
  <si>
    <t>IL TEST FACTOR XII, 10X1 ML</t>
  </si>
  <si>
    <t>DC539</t>
  </si>
  <si>
    <t>IL TEST FACTOR XII, 5X1 ML</t>
  </si>
  <si>
    <t>DB576</t>
  </si>
  <si>
    <t>IL TEST PLASMINOGEN KIT</t>
  </si>
  <si>
    <t>DB577</t>
  </si>
  <si>
    <t>IL TEST PROTEIN C KIT</t>
  </si>
  <si>
    <t>DB579</t>
  </si>
  <si>
    <t>IL TEST VON WILLEBRAND FACTOR</t>
  </si>
  <si>
    <t>DE051</t>
  </si>
  <si>
    <t>IL Thrombin time</t>
  </si>
  <si>
    <t>DA806</t>
  </si>
  <si>
    <t>IL vWF RiCo</t>
  </si>
  <si>
    <t>DE027</t>
  </si>
  <si>
    <t>IL Wash-R Emulsion</t>
  </si>
  <si>
    <t>DD571</t>
  </si>
  <si>
    <t>IL wWF activity</t>
  </si>
  <si>
    <t>DD657</t>
  </si>
  <si>
    <t>LightCycler-FastStart DNA M 96 test</t>
  </si>
  <si>
    <t>DI597</t>
  </si>
  <si>
    <t>LipoClear</t>
  </si>
  <si>
    <t>DG706</t>
  </si>
  <si>
    <t>LipoClear (pro 0,5ml vzorku)</t>
  </si>
  <si>
    <t>DE278</t>
  </si>
  <si>
    <t>Multiplate-test cells</t>
  </si>
  <si>
    <t>DG855</t>
  </si>
  <si>
    <t>NB Free Protein S</t>
  </si>
  <si>
    <t>DD482</t>
  </si>
  <si>
    <t>PLATELET NEUTRALIZING REAGENT</t>
  </si>
  <si>
    <t>DC858</t>
  </si>
  <si>
    <t>PRIMER</t>
  </si>
  <si>
    <t>DE279</t>
  </si>
  <si>
    <t>Prostaglandin</t>
  </si>
  <si>
    <t>DI412</t>
  </si>
  <si>
    <t>Quanta Flash aCL IgG Controls</t>
  </si>
  <si>
    <t>DH640</t>
  </si>
  <si>
    <t>QUANTA Flash aCL IgG Reagents</t>
  </si>
  <si>
    <t>DI413</t>
  </si>
  <si>
    <t>Quanta Flash aCL IgM Controls</t>
  </si>
  <si>
    <t>DH612</t>
  </si>
  <si>
    <t>QUANTA Flash APL Controls</t>
  </si>
  <si>
    <t>DH676</t>
  </si>
  <si>
    <t>QUANTA flash b2GP1 IgG</t>
  </si>
  <si>
    <t>DI415</t>
  </si>
  <si>
    <t>Quanta Flash B2GP1 IgG Controls</t>
  </si>
  <si>
    <t>DH677</t>
  </si>
  <si>
    <t>QUANTA flash b2GP1 IgM</t>
  </si>
  <si>
    <t>DI414</t>
  </si>
  <si>
    <t>Quanta Flash B2GP1 IgM Controls</t>
  </si>
  <si>
    <t>DI411</t>
  </si>
  <si>
    <t>Quanta Flash B2GP1-Domain1 Controls</t>
  </si>
  <si>
    <t>DH675</t>
  </si>
  <si>
    <t>QUANTA flash Cardiolipin IgM</t>
  </si>
  <si>
    <t>DI503</t>
  </si>
  <si>
    <t>QUANTA Lite aPS/PT IgG ELISA ( anti-phosp.)</t>
  </si>
  <si>
    <t>DI504</t>
  </si>
  <si>
    <t>QUANTA Lite aPS/PT IgM ELISA ( anti-phosp.)</t>
  </si>
  <si>
    <t>DC584</t>
  </si>
  <si>
    <t>RISTOCETIN  10x0,5 ml</t>
  </si>
  <si>
    <t>DG020</t>
  </si>
  <si>
    <t>Roche- Factor II G20210A</t>
  </si>
  <si>
    <t>DA377</t>
  </si>
  <si>
    <t>ROCHE LightMix® Kit human PAI-1 4G/5G(TibMolBiol)</t>
  </si>
  <si>
    <t>ROCHE LightMixÂ® Kit human PAI-1 4G/5G(TibMolBiol)</t>
  </si>
  <si>
    <t>DF878</t>
  </si>
  <si>
    <t>Roche-Factor 5 (Leiden)</t>
  </si>
  <si>
    <t>DG420</t>
  </si>
  <si>
    <t>SterilnĂ­ voda - 500 ml sklo</t>
  </si>
  <si>
    <t>Sterilní voda - 500 ml sklo</t>
  </si>
  <si>
    <t>DH678</t>
  </si>
  <si>
    <t>System Rinse (1x5l)</t>
  </si>
  <si>
    <t>DG828</t>
  </si>
  <si>
    <t>TC ADAMTS 13 INH</t>
  </si>
  <si>
    <t>DD625</t>
  </si>
  <si>
    <t>TC APC Resistance Kit</t>
  </si>
  <si>
    <t>DI694</t>
  </si>
  <si>
    <t>TC APC Resistance Kit 40 tersts</t>
  </si>
  <si>
    <t>DD040</t>
  </si>
  <si>
    <t>TC COAGULATION CONTROL A 1 ML</t>
  </si>
  <si>
    <t>DC622</t>
  </si>
  <si>
    <t>TC COAGULATION CONTROL N 1 ML</t>
  </si>
  <si>
    <t>DC254</t>
  </si>
  <si>
    <t>TC FIBRINOGEN</t>
  </si>
  <si>
    <t>DG036</t>
  </si>
  <si>
    <t>TC Fitzgerald def.plasm</t>
  </si>
  <si>
    <t>DG037</t>
  </si>
  <si>
    <t>TC Fletcher def. plasma</t>
  </si>
  <si>
    <t>DB762</t>
  </si>
  <si>
    <t>TC PAI 1 ELISA KIT</t>
  </si>
  <si>
    <t>DE798</t>
  </si>
  <si>
    <t>TC TGA Cal set</t>
  </si>
  <si>
    <t>DH069</t>
  </si>
  <si>
    <t>TC TGA RC low 50x1ml</t>
  </si>
  <si>
    <t>DF742</t>
  </si>
  <si>
    <t>TC TGA Reaction BUF 50x1 ml</t>
  </si>
  <si>
    <t>DC686</t>
  </si>
  <si>
    <t>TC t-PA antigen kit</t>
  </si>
  <si>
    <t>DF195</t>
  </si>
  <si>
    <t>Technothrombin TGA SUB 5 x 3 ml</t>
  </si>
  <si>
    <t>DF347</t>
  </si>
  <si>
    <t>TGA Control high</t>
  </si>
  <si>
    <t>DF348</t>
  </si>
  <si>
    <t>TGA Control low</t>
  </si>
  <si>
    <t>DH679</t>
  </si>
  <si>
    <t>Trigger (2x250 ml)</t>
  </si>
  <si>
    <t>DG985</t>
  </si>
  <si>
    <t>1xTE buffer mol grade 3x100ml</t>
  </si>
  <si>
    <t>DG952</t>
  </si>
  <si>
    <t>20xSSC  500g</t>
  </si>
  <si>
    <t>DF261</t>
  </si>
  <si>
    <t>24XCyte kit</t>
  </si>
  <si>
    <t>DB978</t>
  </si>
  <si>
    <t>2-merkaptoetanol, BioReagent 99%, 25 ml</t>
  </si>
  <si>
    <t>DI183</t>
  </si>
  <si>
    <t>7c(Green)/9c(Aqua)/11c(Red) probe - 10T</t>
  </si>
  <si>
    <t>DI182</t>
  </si>
  <si>
    <t>Alfa satelitnĂ­ 15 - zelenĂˇ, katalog.ÄŤ. LPE015G,</t>
  </si>
  <si>
    <t>DI137</t>
  </si>
  <si>
    <t>Alfa satelitnĂ­ 6 - ÄŤervenĂˇ, katalog.ÄŤ. LPE006R</t>
  </si>
  <si>
    <t>DE883</t>
  </si>
  <si>
    <t>Alfa satelitnĂ­ 7 - ÄŤervenĂˇ</t>
  </si>
  <si>
    <t>DF073</t>
  </si>
  <si>
    <t>Alfa satelitnĂ­ 8 - zelenĂˇ</t>
  </si>
  <si>
    <t>Alfa satelitní 15 - zelená, katalog.č. LPE015G,</t>
  </si>
  <si>
    <t>Alfa satelitní 6 - červená, katalog.č. LPE006R</t>
  </si>
  <si>
    <t>Alfa satelitní 8 - zelená</t>
  </si>
  <si>
    <t>DE298</t>
  </si>
  <si>
    <t>Anti-goat IgG,AMCA labeled</t>
  </si>
  <si>
    <t>DE755</t>
  </si>
  <si>
    <t>Anti-Hu CD200 PE</t>
  </si>
  <si>
    <t>DF398</t>
  </si>
  <si>
    <t>Anti-Hu CD56 Pacific Blueâ„˘</t>
  </si>
  <si>
    <t>DE299</t>
  </si>
  <si>
    <t>Anti-human Kappa Chain,AMCA labeled</t>
  </si>
  <si>
    <t>DE300</t>
  </si>
  <si>
    <t>Anti-human Lamda Chain,AMCA labeled</t>
  </si>
  <si>
    <t>DI781</t>
  </si>
  <si>
    <t>ASP-12p-zelenĂˇ-5T</t>
  </si>
  <si>
    <t>DI782</t>
  </si>
  <si>
    <t>ASP12q-ÄŤervenĂˇ-5T</t>
  </si>
  <si>
    <t>DF067</t>
  </si>
  <si>
    <t>CCND1 Break Apart FISH Probe Kit</t>
  </si>
  <si>
    <t>DI450</t>
  </si>
  <si>
    <t>CCND2 (12p13.32) Break Apart FISH Probe Kit</t>
  </si>
  <si>
    <t>DG976</t>
  </si>
  <si>
    <t>CEP 11 (Alpha satelite) green</t>
  </si>
  <si>
    <t>DH191</t>
  </si>
  <si>
    <t>CEP 15 spectrum Green</t>
  </si>
  <si>
    <t>DG886</t>
  </si>
  <si>
    <t>CEP 2 (D2Z1) SpectrumOrange</t>
  </si>
  <si>
    <t>DG133</t>
  </si>
  <si>
    <t>CEP 20(D20Z1) Spectrum Orange 20 ul</t>
  </si>
  <si>
    <t>DC529</t>
  </si>
  <si>
    <t>CEP 7 (D7Z1) SpectrumGreen Probe -7</t>
  </si>
  <si>
    <t>DG988</t>
  </si>
  <si>
    <t>CEP 7 (D7Z1) SpectrumOrange Probe -7</t>
  </si>
  <si>
    <t>DG687</t>
  </si>
  <si>
    <t>CEP 8 Spectrum Green</t>
  </si>
  <si>
    <t>DG883</t>
  </si>
  <si>
    <t>CL 6q21/8q24</t>
  </si>
  <si>
    <t>DA109</t>
  </si>
  <si>
    <t>Counterstain Diluent - 1ml</t>
  </si>
  <si>
    <t>DH954</t>
  </si>
  <si>
    <t>DAPI/DuraTectTM-Solution</t>
  </si>
  <si>
    <t>DG381</t>
  </si>
  <si>
    <t>Doprava 0%</t>
  </si>
  <si>
    <t>DD290</t>
  </si>
  <si>
    <t>EARLES BAL. SALT SOLUTION, W CA,MG.PHRED</t>
  </si>
  <si>
    <t>DH217</t>
  </si>
  <si>
    <t>Fixo gum 50g</t>
  </si>
  <si>
    <t>DG531</t>
  </si>
  <si>
    <t>Human Chr 1 Paint, Orange</t>
  </si>
  <si>
    <t>DF233</t>
  </si>
  <si>
    <t>Human Chr 10 Paint, Orange</t>
  </si>
  <si>
    <t>DH725</t>
  </si>
  <si>
    <t>Human Chr 13 Paint, Orange</t>
  </si>
  <si>
    <t>DH797</t>
  </si>
  <si>
    <t>Human Chr 14 Paint, FITC</t>
  </si>
  <si>
    <t>DH726</t>
  </si>
  <si>
    <t>Human Chr 15 Paint, FITC</t>
  </si>
  <si>
    <t>DD543</t>
  </si>
  <si>
    <t>Human Chr 18 Paint, Orange</t>
  </si>
  <si>
    <t>DG403</t>
  </si>
  <si>
    <t>Hydrogenfosforečnan sodný x12H2O</t>
  </si>
  <si>
    <t>DH219</t>
  </si>
  <si>
    <t>ChromoLympho-B prolif. MIX</t>
  </si>
  <si>
    <t>DF144</t>
  </si>
  <si>
    <t>IMDM 500 ml</t>
  </si>
  <si>
    <t>DD652</t>
  </si>
  <si>
    <t>ImersnĂ­ olej pro mikroskopii 500 ml OLYMPUS</t>
  </si>
  <si>
    <t>DC487</t>
  </si>
  <si>
    <t>KARYOMAX COLCEMID SOLUTION (CE LABEL)</t>
  </si>
  <si>
    <t>DG146</t>
  </si>
  <si>
    <t>kyselina OCTOVA 99,8%  P.A. - ledova</t>
  </si>
  <si>
    <t>DA026</t>
  </si>
  <si>
    <t>LSI 13(RB1)13q14 Spectrum Orange CE</t>
  </si>
  <si>
    <t>DI119</t>
  </si>
  <si>
    <t>MACSprepâ„˘ Multiple Myeloma CD138 MicroBeads, human</t>
  </si>
  <si>
    <t>MACSprep™ Multiple Myeloma CD138 MicroBeads, human</t>
  </si>
  <si>
    <t>DI532</t>
  </si>
  <si>
    <t>MDM4 (1q32)/SE1 červená/zelená</t>
  </si>
  <si>
    <t>DE042</t>
  </si>
  <si>
    <t>Medium pro KD, 100 ml(BONE MARROW KARYTYPING MEDI</t>
  </si>
  <si>
    <t>803447</t>
  </si>
  <si>
    <t>-PBS PUFR 10X KONC steril. 500 ml</t>
  </si>
  <si>
    <t>805203</t>
  </si>
  <si>
    <t>-PBS pufr pro cytogenetiku, pH 7,4 (HEM) 100 ml</t>
  </si>
  <si>
    <t>DI559</t>
  </si>
  <si>
    <t>Pepsin from porcine gastric mucosa 1 g</t>
  </si>
  <si>
    <t>805084</t>
  </si>
  <si>
    <t>-Pufr KCL 0,075M, pH 7,3 1000 ml</t>
  </si>
  <si>
    <t>DI421</t>
  </si>
  <si>
    <t>RB1/CCP15 FISH Probe Kit</t>
  </si>
  <si>
    <t>DI528</t>
  </si>
  <si>
    <t>REL Dual Color FISH Probe, Orange/Green CE-IVD</t>
  </si>
  <si>
    <t>DE371</t>
  </si>
  <si>
    <t>RPMI-1640 medium,w glutamine and sodium bicarbonate 100 ml</t>
  </si>
  <si>
    <t>DI096</t>
  </si>
  <si>
    <t>SE 13/21 - ÄŤervenĂˇ</t>
  </si>
  <si>
    <t>DA042</t>
  </si>
  <si>
    <t>SE 13/21 - ÄŤervenĂˇ/zelenĂˇ</t>
  </si>
  <si>
    <t>DI588</t>
  </si>
  <si>
    <t>SureFISH 7p12.2 IKZF1 128kb RD 1</t>
  </si>
  <si>
    <t>DI589</t>
  </si>
  <si>
    <t>SureFISH Chr7 CEP GR</t>
  </si>
  <si>
    <t>DA018</t>
  </si>
  <si>
    <t>TCF3 Break Apart FISH Probe Kit</t>
  </si>
  <si>
    <t>DG997</t>
  </si>
  <si>
    <t>TLX1 Breakapart Probe</t>
  </si>
  <si>
    <t>DF313</t>
  </si>
  <si>
    <t>VYS CEP 1 (D1Z5) SpectrumOrange Probe</t>
  </si>
  <si>
    <t>DE991</t>
  </si>
  <si>
    <t>VYS NP-40</t>
  </si>
  <si>
    <t>DB344</t>
  </si>
  <si>
    <t>Vysis CDKN2A/CEP 9 FISH Probe Kit</t>
  </si>
  <si>
    <t>DE519</t>
  </si>
  <si>
    <t>Vysis CEP 10 SpectrumGreen probe</t>
  </si>
  <si>
    <t>DH094</t>
  </si>
  <si>
    <t>Vysis CEP 10 SpectrumOrange Probe</t>
  </si>
  <si>
    <t>DF112</t>
  </si>
  <si>
    <t>Vysis CEP 17 (D17Z1) SpectrumOrange Probe</t>
  </si>
  <si>
    <t>DD106</t>
  </si>
  <si>
    <t>Vysis CEP 4 SpectrumOrange Probe</t>
  </si>
  <si>
    <t>DG613</t>
  </si>
  <si>
    <t>Vysis LSI TCF3/PBX1 Dual Color, Dual Fusion Translocation Probe,</t>
  </si>
  <si>
    <t>DH894</t>
  </si>
  <si>
    <t>Whole blood column kit</t>
  </si>
  <si>
    <t>DG876</t>
  </si>
  <si>
    <t>XCE 2 FITC</t>
  </si>
  <si>
    <t>DG884</t>
  </si>
  <si>
    <t>XCE 5/19 OR</t>
  </si>
  <si>
    <t>DH305</t>
  </si>
  <si>
    <t>XCE chr 8 sp. green</t>
  </si>
  <si>
    <t>DG353</t>
  </si>
  <si>
    <t>XCE chr 8, blue</t>
  </si>
  <si>
    <t>DG597</t>
  </si>
  <si>
    <t>XCP 20 Green</t>
  </si>
  <si>
    <t>DG696</t>
  </si>
  <si>
    <t>XCP 20 Orange</t>
  </si>
  <si>
    <t>DH234</t>
  </si>
  <si>
    <t>XCP 8 Green</t>
  </si>
  <si>
    <t>DG045</t>
  </si>
  <si>
    <t>XCP Chromosome 1, FITX</t>
  </si>
  <si>
    <t>DA858</t>
  </si>
  <si>
    <t>XCP Chromosome 10 FITC</t>
  </si>
  <si>
    <t>DA652</t>
  </si>
  <si>
    <t>XCP Chromosome 11</t>
  </si>
  <si>
    <t>DA651</t>
  </si>
  <si>
    <t>XCP Chromosome 11, FITC</t>
  </si>
  <si>
    <t>DA097</t>
  </si>
  <si>
    <t>XCP Chromosome 12 FITC</t>
  </si>
  <si>
    <t>DG377</t>
  </si>
  <si>
    <t>XCP Chromosome 18, FITC</t>
  </si>
  <si>
    <t>DA922</t>
  </si>
  <si>
    <t>XCP Chromosome 19,Orange</t>
  </si>
  <si>
    <t>DA653</t>
  </si>
  <si>
    <t>XCP Chromosome 22</t>
  </si>
  <si>
    <t>DA098</t>
  </si>
  <si>
    <t>XCP Chromosome 22, FITC</t>
  </si>
  <si>
    <t>DA078</t>
  </si>
  <si>
    <t>XCP Chromosome 5 - Human Chr 5 Paint, FITC</t>
  </si>
  <si>
    <t>DA860</t>
  </si>
  <si>
    <t>XCP Chromosome 6</t>
  </si>
  <si>
    <t>DA099</t>
  </si>
  <si>
    <t>XCP Chromosome 6 FITC</t>
  </si>
  <si>
    <t>DA861</t>
  </si>
  <si>
    <t>XCP Chromosome 7</t>
  </si>
  <si>
    <t>DB229</t>
  </si>
  <si>
    <t>XCP Chromosome 8,Orange</t>
  </si>
  <si>
    <t>DA862</t>
  </si>
  <si>
    <t>XCP Chromosome 9, FITC</t>
  </si>
  <si>
    <t>DA921</t>
  </si>
  <si>
    <t>XCP Chromosome 9,Orange</t>
  </si>
  <si>
    <t>DH317</t>
  </si>
  <si>
    <t>XCP X Orange</t>
  </si>
  <si>
    <t>DF369</t>
  </si>
  <si>
    <t>XL 5q32 PDGFRB BA</t>
  </si>
  <si>
    <t>DF232</t>
  </si>
  <si>
    <t>XL BCL2 BA</t>
  </si>
  <si>
    <t>DI451</t>
  </si>
  <si>
    <t>XL BCL3 BA</t>
  </si>
  <si>
    <t>DG760</t>
  </si>
  <si>
    <t>XL BCL6 BA</t>
  </si>
  <si>
    <t>DA833</t>
  </si>
  <si>
    <t>XL BCR/ABL1 PLUS</t>
  </si>
  <si>
    <t>DF135</t>
  </si>
  <si>
    <t>XL CBFB</t>
  </si>
  <si>
    <t>DI204</t>
  </si>
  <si>
    <t>XL CBFB/MYH11</t>
  </si>
  <si>
    <t>DA757</t>
  </si>
  <si>
    <t>XL CCl Probe Kit</t>
  </si>
  <si>
    <t>DH908</t>
  </si>
  <si>
    <t>XL CDKN2A</t>
  </si>
  <si>
    <t>DG396</t>
  </si>
  <si>
    <t>XL Del (7q31/7q22)</t>
  </si>
  <si>
    <t>DH907</t>
  </si>
  <si>
    <t>XL Del(20q) plus</t>
  </si>
  <si>
    <t>DH905</t>
  </si>
  <si>
    <t>XL Del(5)(q31)D-5085-100-OG</t>
  </si>
  <si>
    <t>DG715</t>
  </si>
  <si>
    <t>XL ETV6</t>
  </si>
  <si>
    <t>DA393</t>
  </si>
  <si>
    <t>XL FGFR1</t>
  </si>
  <si>
    <t>DI098</t>
  </si>
  <si>
    <t>XL IGH BA</t>
  </si>
  <si>
    <t>DI702</t>
  </si>
  <si>
    <t>XL KMT2A BA</t>
  </si>
  <si>
    <t>DH017</t>
  </si>
  <si>
    <t>XL MDM2</t>
  </si>
  <si>
    <t>DH935</t>
  </si>
  <si>
    <t>XL MECOM</t>
  </si>
  <si>
    <t>DG618</t>
  </si>
  <si>
    <t>XL MLL plus</t>
  </si>
  <si>
    <t>DF568</t>
  </si>
  <si>
    <t>XL MYC amp</t>
  </si>
  <si>
    <t>DF231</t>
  </si>
  <si>
    <t>XL MYC BA</t>
  </si>
  <si>
    <t>DI361</t>
  </si>
  <si>
    <t>XL NUP98</t>
  </si>
  <si>
    <t>DH268</t>
  </si>
  <si>
    <t>XL t(11;14)</t>
  </si>
  <si>
    <t>DF342</t>
  </si>
  <si>
    <t>XL t(11;14) MYEOV/IGH DF</t>
  </si>
  <si>
    <t>DG276</t>
  </si>
  <si>
    <t>XL t(12;21) ETV6/RUNX1 DF</t>
  </si>
  <si>
    <t>DF521</t>
  </si>
  <si>
    <t>XL t(14;18) IGH/BCL2 DF</t>
  </si>
  <si>
    <t>DI102</t>
  </si>
  <si>
    <t>XL t(8;14) MYC/IGH DF</t>
  </si>
  <si>
    <t>DI230</t>
  </si>
  <si>
    <t>XL t(8;21) plus</t>
  </si>
  <si>
    <t>DH906</t>
  </si>
  <si>
    <t>XL TP53/17cen</t>
  </si>
  <si>
    <t>DE294</t>
  </si>
  <si>
    <t>XL TP53/NF1</t>
  </si>
  <si>
    <t>DD276</t>
  </si>
  <si>
    <t>Xylen p.a.</t>
  </si>
  <si>
    <t>DI198</t>
  </si>
  <si>
    <t>ZytoLight ® SPEC BCL2/IGH Dual Color Dual Fusion Probe</t>
  </si>
  <si>
    <t>DI196</t>
  </si>
  <si>
    <t>ZytoLight ® SPEC BCL6 Dual Color Break Apart Probe</t>
  </si>
  <si>
    <t>DI419</t>
  </si>
  <si>
    <t>ZytoLight ® SPEC BIRC3/MALT1 Dual Color Dual Fusion Probe</t>
  </si>
  <si>
    <t>DI084</t>
  </si>
  <si>
    <t>ZytoLight ® SPEC CKS1B/CDKN2C Dual Color Probe</t>
  </si>
  <si>
    <t>DI420</t>
  </si>
  <si>
    <t>ZytoLight ® SPEC CRLF2 Dual Color Break Apart Probe</t>
  </si>
  <si>
    <t>DH951</t>
  </si>
  <si>
    <t>ZytoLight ® SPEC IGH Dual Color Break Apart Probe</t>
  </si>
  <si>
    <t>DI355</t>
  </si>
  <si>
    <t>ZytoLight ® SPEC IGK Dual Color Break Apart Probe</t>
  </si>
  <si>
    <t>DI473</t>
  </si>
  <si>
    <t>ZytoLight ® SPEC IRF4,DUSP22 Dual Color Break Apart Probe</t>
  </si>
  <si>
    <t>DI418</t>
  </si>
  <si>
    <t>ZytoLight ® SPEC MALT1 Dual Color Break Apart Probe</t>
  </si>
  <si>
    <t>DH953</t>
  </si>
  <si>
    <t>ZytoLight ® SPEC MYC Dual Color Break Apart Probe</t>
  </si>
  <si>
    <t>DI194</t>
  </si>
  <si>
    <t>ZytoLight ® SPEC MYC/IGH Dual Color Dual Fusion Probe</t>
  </si>
  <si>
    <t>DH950</t>
  </si>
  <si>
    <t>ZytoLight ® SPEC TP53/CEN 17 Dual Color Probe</t>
  </si>
  <si>
    <t>DI199</t>
  </si>
  <si>
    <t>ZytoLight Â® SPEC ALK Dual Color Break Apart Probe</t>
  </si>
  <si>
    <t>DI192</t>
  </si>
  <si>
    <t>ZytoLight Â® SPEC BCL2 Dual Color Break Apart Probe</t>
  </si>
  <si>
    <t>ZytoLight Â® SPEC BCL2/IGH Dual Color Dual Fusion Probe</t>
  </si>
  <si>
    <t>DI195</t>
  </si>
  <si>
    <t>ZytoLight Â® SPEC BCL6 Dual Color Break Apart Probe</t>
  </si>
  <si>
    <t>DI788</t>
  </si>
  <si>
    <t>ZytoLight Â® SPEC CDKN2A/CEN 9 Dual Color Probe</t>
  </si>
  <si>
    <t>ZytoLight Â® SPEC CKS1B/CDKN2C Dual Color Probe</t>
  </si>
  <si>
    <t>DB956</t>
  </si>
  <si>
    <t>ZytoLight Â® SPEC FGFR3/IGH Dual Color Dual Fusion Probe</t>
  </si>
  <si>
    <t>ZytoLight Â® SPEC IGH Dual Color Break Apart Probe</t>
  </si>
  <si>
    <t>ZytoLight Â® SPEC MYC Dual Color Break Apart Probe</t>
  </si>
  <si>
    <t>ZytoLight Â® SPEC MYC/IGH Dual Color Dual Fusion Probe</t>
  </si>
  <si>
    <t>ZytoLight Â® SPEC TP53/CEN 17 Dual Color Probe</t>
  </si>
  <si>
    <t>DH768</t>
  </si>
  <si>
    <t>ZytoLight SPEC 11q gain/loss Triple Color Probe</t>
  </si>
  <si>
    <t>DI603</t>
  </si>
  <si>
    <t>ZytoLight SPEC MAF/IGHDual Color Dual Fusion Probe, 0,05 ml, 5testĹŻ</t>
  </si>
  <si>
    <t>DI602</t>
  </si>
  <si>
    <t>ZytoLight SPEC NUP98 DualColor Break Apart Probe, 0,05 ml, 5 testĹŻ</t>
  </si>
  <si>
    <t>DH714</t>
  </si>
  <si>
    <t>7-AAD</t>
  </si>
  <si>
    <t>DH834</t>
  </si>
  <si>
    <t>Anti-Human CD20 PE 100 tests</t>
  </si>
  <si>
    <t>DH808</t>
  </si>
  <si>
    <t>Anti-Human CD3 APC 100 tests</t>
  </si>
  <si>
    <t>DH836</t>
  </si>
  <si>
    <t>DD958</t>
  </si>
  <si>
    <t>BD CALIBRITE 3</t>
  </si>
  <si>
    <t>DE080</t>
  </si>
  <si>
    <t>BD CaliBRITE APC</t>
  </si>
  <si>
    <t>DH814</t>
  </si>
  <si>
    <t>Brilliant Violet 421™ anti-human CD38</t>
  </si>
  <si>
    <t>DH815</t>
  </si>
  <si>
    <t>Brilliant Violet 510™ anti-human CD45</t>
  </si>
  <si>
    <t>DC417</t>
  </si>
  <si>
    <t>BSA 22%</t>
  </si>
  <si>
    <t>DH438</t>
  </si>
  <si>
    <t>CD 22 PE</t>
  </si>
  <si>
    <t>DG684</t>
  </si>
  <si>
    <t>CD Check Plus CD4 2x2,5 ml</t>
  </si>
  <si>
    <t>DH845</t>
  </si>
  <si>
    <t>CD10 FITC</t>
  </si>
  <si>
    <t>DG465</t>
  </si>
  <si>
    <t>CD117 PE Exbio</t>
  </si>
  <si>
    <t>DA218</t>
  </si>
  <si>
    <t>CD138 (MI15) FITC 100 tests</t>
  </si>
  <si>
    <t>DG468</t>
  </si>
  <si>
    <t>CD138 PerCP Exbio</t>
  </si>
  <si>
    <t>DH847</t>
  </si>
  <si>
    <t>CD138-FITC</t>
  </si>
  <si>
    <t>DE948</t>
  </si>
  <si>
    <t>CD13-PE</t>
  </si>
  <si>
    <t>DE949</t>
  </si>
  <si>
    <t>CD14-FITC</t>
  </si>
  <si>
    <t>DG309</t>
  </si>
  <si>
    <t>CD15 FITC Exbio</t>
  </si>
  <si>
    <t>DH843</t>
  </si>
  <si>
    <t>CD15-FITC</t>
  </si>
  <si>
    <t>DF167</t>
  </si>
  <si>
    <t>CD19 APC (LT19) Exbio 100 tests</t>
  </si>
  <si>
    <t>DH881</t>
  </si>
  <si>
    <t>CD19 FITC</t>
  </si>
  <si>
    <t>DH820</t>
  </si>
  <si>
    <t>CD19 PE-Cyanine7 25 tests</t>
  </si>
  <si>
    <t>DB844</t>
  </si>
  <si>
    <t>CD19-FITC/CD5-PE DUAL COLOR</t>
  </si>
  <si>
    <t>DG470</t>
  </si>
  <si>
    <t>CD2 FITC Exbio</t>
  </si>
  <si>
    <t>DA974</t>
  </si>
  <si>
    <t>CD20 FITC Exbio Exbio 100 tests</t>
  </si>
  <si>
    <t>DE950</t>
  </si>
  <si>
    <t>CD22-PE</t>
  </si>
  <si>
    <t>DH357</t>
  </si>
  <si>
    <t>CD23  FITC Exbio</t>
  </si>
  <si>
    <t>DH840</t>
  </si>
  <si>
    <t>CD23 FITC 120 tests</t>
  </si>
  <si>
    <t>DG283</t>
  </si>
  <si>
    <t>CD24 PE Exbio</t>
  </si>
  <si>
    <t>DG483</t>
  </si>
  <si>
    <t>CD28 PE Exbio</t>
  </si>
  <si>
    <t>DH841</t>
  </si>
  <si>
    <t>CD2-FITC</t>
  </si>
  <si>
    <t>DC616</t>
  </si>
  <si>
    <t>CD3 FITC</t>
  </si>
  <si>
    <t>DH839</t>
  </si>
  <si>
    <t>CD33 FITC 120 tests</t>
  </si>
  <si>
    <t>DH811</t>
  </si>
  <si>
    <t>DG849</t>
  </si>
  <si>
    <t>CD33 FITC Exbio(100TESTĹ®)</t>
  </si>
  <si>
    <t>CD33 FITC Exbio(100TESTŮ)</t>
  </si>
  <si>
    <t>DE946</t>
  </si>
  <si>
    <t>CD34 APC, 100 t.</t>
  </si>
  <si>
    <t>DH929</t>
  </si>
  <si>
    <t>CD36 FITC</t>
  </si>
  <si>
    <t>DH848</t>
  </si>
  <si>
    <t>CD38 APC</t>
  </si>
  <si>
    <t>DB255</t>
  </si>
  <si>
    <t>CD38 PE</t>
  </si>
  <si>
    <t>DH889</t>
  </si>
  <si>
    <t>CD38-multi-epitope-FITC    0,25 ml / 50 tests</t>
  </si>
  <si>
    <t>DG526</t>
  </si>
  <si>
    <t>CD3-FITC / CD16+CD56 PE</t>
  </si>
  <si>
    <t>DE931</t>
  </si>
  <si>
    <t>CD4(FITC)/CD8(R-PE)(hu.)(2-Color)Kombitestâ„˘</t>
  </si>
  <si>
    <t>CD4(FITC)/CD8(R-PE)(hu.)(2-Color)Kombitest™</t>
  </si>
  <si>
    <t>DA925</t>
  </si>
  <si>
    <t>CD45 FITC EXBIO Exbio 100 tests</t>
  </si>
  <si>
    <t>DH844</t>
  </si>
  <si>
    <t>CD45 PerCP</t>
  </si>
  <si>
    <t>DD653</t>
  </si>
  <si>
    <t>DG495</t>
  </si>
  <si>
    <t>CD45 PerCP PC-222-T100 Exbio</t>
  </si>
  <si>
    <t>DE947</t>
  </si>
  <si>
    <t>CD45 PerCP,100 t.</t>
  </si>
  <si>
    <t>DG493</t>
  </si>
  <si>
    <t>CD45 PO Exbio Euroflow</t>
  </si>
  <si>
    <t>DH658</t>
  </si>
  <si>
    <t>CD4-pacific blue</t>
  </si>
  <si>
    <t>DH810</t>
  </si>
  <si>
    <t>CD5 FITC 120 tests</t>
  </si>
  <si>
    <t>DH838</t>
  </si>
  <si>
    <t>DG496</t>
  </si>
  <si>
    <t>CD5 FITC Exbio</t>
  </si>
  <si>
    <t>DA212</t>
  </si>
  <si>
    <t>CD5 PE Exbio 100 tests</t>
  </si>
  <si>
    <t>DA256</t>
  </si>
  <si>
    <t>CD56 PE Exbio 100 tests</t>
  </si>
  <si>
    <t>DE478</t>
  </si>
  <si>
    <t>CD59 PE</t>
  </si>
  <si>
    <t>DH508</t>
  </si>
  <si>
    <t>CD61 FITC (25 testĹŻ)</t>
  </si>
  <si>
    <t>DH553</t>
  </si>
  <si>
    <t>CD64 PE (100 testĹŻ)</t>
  </si>
  <si>
    <t>DH914</t>
  </si>
  <si>
    <t>CD65 FITC  100 testĹŻ</t>
  </si>
  <si>
    <t>CD65 FITC  100 testů</t>
  </si>
  <si>
    <t>DH646</t>
  </si>
  <si>
    <t>CD65 FITC (100 testĹŻ)</t>
  </si>
  <si>
    <t>DC394</t>
  </si>
  <si>
    <t>CD7 FITC</t>
  </si>
  <si>
    <t>DH823</t>
  </si>
  <si>
    <t>CD73 PE 25 tests</t>
  </si>
  <si>
    <t>DG392</t>
  </si>
  <si>
    <t>CD8 PerCP Exbio 100 tests</t>
  </si>
  <si>
    <t>DB223</t>
  </si>
  <si>
    <t>Custom Design Panel SepseDry Reagents - 200 pc</t>
  </si>
  <si>
    <t>DH516</t>
  </si>
  <si>
    <t>DBA44</t>
  </si>
  <si>
    <t>DE510</t>
  </si>
  <si>
    <t>FACS clean solution</t>
  </si>
  <si>
    <t>DC085</t>
  </si>
  <si>
    <t>FACS Flow sheath fluid</t>
  </si>
  <si>
    <t>DG352</t>
  </si>
  <si>
    <t>FACSDiva CST IVD BD</t>
  </si>
  <si>
    <t>DG128</t>
  </si>
  <si>
    <t>FIXAÄŚNĂŤ A PERMEABIL. MĂ‰DIUM</t>
  </si>
  <si>
    <t>DB147</t>
  </si>
  <si>
    <t>FIXAÄŚNĂŤ A PERMEABIL. MĂ‰DIUM 200t</t>
  </si>
  <si>
    <t>DG990</t>
  </si>
  <si>
    <t>FLAER (Alexa 488 proaerolysin variant) liquid format 50 ug</t>
  </si>
  <si>
    <t>DI166</t>
  </si>
  <si>
    <t>FMC 7 - FITC 100 tests</t>
  </si>
  <si>
    <t>DH835</t>
  </si>
  <si>
    <t>FMC7 FITC 120 tests</t>
  </si>
  <si>
    <t>DC631</t>
  </si>
  <si>
    <t>HISTOPAQUE-1077 HYBRI-MAX, 100 ml</t>
  </si>
  <si>
    <t>DG525</t>
  </si>
  <si>
    <t>HLA-DR-FITC</t>
  </si>
  <si>
    <t>DH826</t>
  </si>
  <si>
    <t>Hu CD142 BV421</t>
  </si>
  <si>
    <t>DG517</t>
  </si>
  <si>
    <t>IgA FITC F(ab)2</t>
  </si>
  <si>
    <t>DH886</t>
  </si>
  <si>
    <t>IgA1-FITC 25 tests</t>
  </si>
  <si>
    <t>DH887</t>
  </si>
  <si>
    <t>IgD-FITC 25 tests</t>
  </si>
  <si>
    <t>DH888</t>
  </si>
  <si>
    <t>IgG1-FITC 25 tests</t>
  </si>
  <si>
    <t>DH882</t>
  </si>
  <si>
    <t>IgM</t>
  </si>
  <si>
    <t>DH809</t>
  </si>
  <si>
    <t>Isotype Control Mouse IgG1 PE 50 ug</t>
  </si>
  <si>
    <t>DB120</t>
  </si>
  <si>
    <t>Kappa Light Chains APC</t>
  </si>
  <si>
    <t>DH079</t>
  </si>
  <si>
    <t>Kappa Light Chains FITC</t>
  </si>
  <si>
    <t>801696</t>
  </si>
  <si>
    <t>-Lyzační roztok (HEM) pH=7,29 1000 ml</t>
  </si>
  <si>
    <t>DG508</t>
  </si>
  <si>
    <t>MPO FITC Exbio</t>
  </si>
  <si>
    <t>800389</t>
  </si>
  <si>
    <t>-PBS s NaN3 pH=7,4 1000 ml</t>
  </si>
  <si>
    <t>RNA Isolation Kit (Paramagnetic Beads Column)</t>
  </si>
  <si>
    <t>DH944</t>
  </si>
  <si>
    <t>TCR alpha/beta PE 100 testĹŻ</t>
  </si>
  <si>
    <t>TCR alpha/beta PE 100 testů</t>
  </si>
  <si>
    <t>DH943</t>
  </si>
  <si>
    <t>TCR gamma/delta  FITC 100 testĹŻ</t>
  </si>
  <si>
    <t>TCR gamma/delta  FITC 100 testů</t>
  </si>
  <si>
    <t>DB454</t>
  </si>
  <si>
    <t>*100BP DNA LADDER,250UL 50LANE</t>
  </si>
  <si>
    <t>800469</t>
  </si>
  <si>
    <t>-4x HORNÍ PUFR pH=6,8 250 ML</t>
  </si>
  <si>
    <t>801372</t>
  </si>
  <si>
    <t>-4x SPODNÍ PUFR pH=8,8 250 ML</t>
  </si>
  <si>
    <t>DE235</t>
  </si>
  <si>
    <t>ABI PRISM BigDye Terminator v 1.1 ( 100 reakcĂ­ )</t>
  </si>
  <si>
    <t>ABI PRISM BigDye Terminator v 1.1 ( 100 reakcí )</t>
  </si>
  <si>
    <t>DC873</t>
  </si>
  <si>
    <t>AGAROSE I,GENERAL APPLICATIONS - 500g</t>
  </si>
  <si>
    <t>DC965</t>
  </si>
  <si>
    <t>AGAROSE SERVA FOR DNA ELECTROPHORESIS</t>
  </si>
  <si>
    <t>DA647</t>
  </si>
  <si>
    <t>Agarose SFR J234 super fine resolution</t>
  </si>
  <si>
    <t>DH556</t>
  </si>
  <si>
    <t>Agencourt CleanSEQ, 8 ml, 800 rxn</t>
  </si>
  <si>
    <t>DG387</t>
  </si>
  <si>
    <t>AM Pure XP 60ml (agencourt)</t>
  </si>
  <si>
    <t>DA698</t>
  </si>
  <si>
    <t>AmpliTaq Gold polymeraza BufferII 3000IU (12ks/250U)</t>
  </si>
  <si>
    <t>DC199</t>
  </si>
  <si>
    <t>BCR-ABL b3a2 Mbcr (FGRS-10)</t>
  </si>
  <si>
    <t>DC985</t>
  </si>
  <si>
    <t>BCR-ABL e1a2 mbcr (FGRS-09)</t>
  </si>
  <si>
    <t>DE556</t>
  </si>
  <si>
    <t>Blue/Orange 6x loading Dye</t>
  </si>
  <si>
    <t>DF227</t>
  </si>
  <si>
    <t>CD15 MicroBeads</t>
  </si>
  <si>
    <t>DH486</t>
  </si>
  <si>
    <t>CD3 MicroBeads, human</t>
  </si>
  <si>
    <t>DA501</t>
  </si>
  <si>
    <t>CE 10x Running buffer w/EDTA, 100 ml</t>
  </si>
  <si>
    <t>DI426</t>
  </si>
  <si>
    <t>ClearSeq AML HS ILM 48 rxn</t>
  </si>
  <si>
    <t>DF103</t>
  </si>
  <si>
    <t>DEPC-treated Water (10 x 50 mL)</t>
  </si>
  <si>
    <t>804536</t>
  </si>
  <si>
    <t xml:space="preserve">-Diagnostikum připr. </t>
  </si>
  <si>
    <t>DC678</t>
  </si>
  <si>
    <t>ETHIDIUM BROMID, 5x1 ml</t>
  </si>
  <si>
    <t>DD060</t>
  </si>
  <si>
    <t>FG,HI-DI FORMAMIDE 25 ml</t>
  </si>
  <si>
    <t>DB123</t>
  </si>
  <si>
    <t>FusionQuant CBFbeta-MYH11 typeA (FQPP-02)</t>
  </si>
  <si>
    <t>DD304</t>
  </si>
  <si>
    <t>FusionQuant Standard ABL (CGRS-01)</t>
  </si>
  <si>
    <t>DB461</t>
  </si>
  <si>
    <t>GENERI BIOTECH PRODUKTY</t>
  </si>
  <si>
    <t>DF545</t>
  </si>
  <si>
    <t>GeneTrace 500bp sizing std (800 reactions)</t>
  </si>
  <si>
    <t>DF641</t>
  </si>
  <si>
    <t>GIEMSA STAIN,MODIFIED</t>
  </si>
  <si>
    <t>Haloplex HS 500 kB ILMF</t>
  </si>
  <si>
    <t>DF079</t>
  </si>
  <si>
    <t>High Capacity RNA-to-cDNA Kit</t>
  </si>
  <si>
    <t>DG623</t>
  </si>
  <si>
    <t>High Sensitivity DNA Kit</t>
  </si>
  <si>
    <t>DB212</t>
  </si>
  <si>
    <t>Histopaque-1077</t>
  </si>
  <si>
    <t>DI587</t>
  </si>
  <si>
    <t>Histopaque-1077 Hybri-Max 100 ml</t>
  </si>
  <si>
    <t>DI222</t>
  </si>
  <si>
    <t>HISTOPAQUE-1077 HYBRI-MAX, 500 ml</t>
  </si>
  <si>
    <t>DA390</t>
  </si>
  <si>
    <t>Chromatography on Microcolumn KIT - HEMOGLOBIN A2</t>
  </si>
  <si>
    <t>DG862</t>
  </si>
  <si>
    <t>ipsogen BAALC ProfileQuant Kit (24)</t>
  </si>
  <si>
    <t>DH473</t>
  </si>
  <si>
    <t>Ipsogen NPM1 mut A MutaQuant Kit (24)</t>
  </si>
  <si>
    <t>DA416</t>
  </si>
  <si>
    <t>ipsogen NPM1 mut B&amp;D MutaQuant Kit (24)</t>
  </si>
  <si>
    <t>DH506</t>
  </si>
  <si>
    <t>ipsogen RUNX1-RUNX1T1 Kit (24)</t>
  </si>
  <si>
    <t>DF529</t>
  </si>
  <si>
    <t>JAK2 MUTAQUANT (MQPP-02)</t>
  </si>
  <si>
    <t>DF839</t>
  </si>
  <si>
    <t>KK4963 KAPA Human Genomic DNA Quantification and QC Kit</t>
  </si>
  <si>
    <t>DD307</t>
  </si>
  <si>
    <t>LA DNA Polymerases Mix,500 U</t>
  </si>
  <si>
    <t>DE631</t>
  </si>
  <si>
    <t>Lambda DNA-Hind III Digest, 500ug/ml</t>
  </si>
  <si>
    <t>DC376</t>
  </si>
  <si>
    <t>LC KAPILARY</t>
  </si>
  <si>
    <t>DB738</t>
  </si>
  <si>
    <t>LightCycler-FastStart DNA M 480 test</t>
  </si>
  <si>
    <t>DD932</t>
  </si>
  <si>
    <t>LunaScriptâ„˘ RT SuperMix Kit 25r</t>
  </si>
  <si>
    <t>DA169</t>
  </si>
  <si>
    <t>MagNA Pure Compact isolation Kit I</t>
  </si>
  <si>
    <t>DG636</t>
  </si>
  <si>
    <t>MiSeq reagent kit v2 (300cycles)</t>
  </si>
  <si>
    <t>DA802</t>
  </si>
  <si>
    <t>PCR H2O 10x15 ml</t>
  </si>
  <si>
    <t>DA876</t>
  </si>
  <si>
    <t>Peroxid vodĂ­ku p.a.,vodnĂ˝ roztok 30%,</t>
  </si>
  <si>
    <t>DB231</t>
  </si>
  <si>
    <t>Phenol solution ,Equilibrated with 10 mM Tris HCl</t>
  </si>
  <si>
    <t>DG022</t>
  </si>
  <si>
    <t>Phusion Hot Start Flex DNA Polymerase</t>
  </si>
  <si>
    <t>DF481</t>
  </si>
  <si>
    <t>POP-4 Polymer for 3100 Genetic Analyzer</t>
  </si>
  <si>
    <t>DH801</t>
  </si>
  <si>
    <t>POP-4-Polymer for 3100/3130/3130xl Genetic Analyzers, 7 ml</t>
  </si>
  <si>
    <t>800872</t>
  </si>
  <si>
    <t>-Pufr elektrodový 10x 1000 ml</t>
  </si>
  <si>
    <t>DB737</t>
  </si>
  <si>
    <t>PUREGENE Blood Kit</t>
  </si>
  <si>
    <t>DF216</t>
  </si>
  <si>
    <t>QIAamp Circulating Nucleic Acid Kit (50)</t>
  </si>
  <si>
    <t>DC884</t>
  </si>
  <si>
    <t>QIAamp DNA Mini Kit (50), QIAgen</t>
  </si>
  <si>
    <t>DI234</t>
  </si>
  <si>
    <t>QIAamp DNA Mini QIAcube kit (240)</t>
  </si>
  <si>
    <t>DF716</t>
  </si>
  <si>
    <t>QIAGEN Proteinase K 10ml</t>
  </si>
  <si>
    <t>DD993</t>
  </si>
  <si>
    <t>QIAQUICK GEL EXTRACTION KIT (250)</t>
  </si>
  <si>
    <t>DE447</t>
  </si>
  <si>
    <t>QIAquick PCR purification kit (250)</t>
  </si>
  <si>
    <t>DG588</t>
  </si>
  <si>
    <t>Qubit dsDNA BR Assay kit 500r</t>
  </si>
  <si>
    <t>DH146</t>
  </si>
  <si>
    <t>Qubit dsDNA HS Assay Kit 500r</t>
  </si>
  <si>
    <t>DE339</t>
  </si>
  <si>
    <t>REALSAFE NUCLEICACID STAINING SOLUTION</t>
  </si>
  <si>
    <t>DG589</t>
  </si>
  <si>
    <t>RestrikÄŤnĂ­ endonukleĂˇza BSiEI 1000U</t>
  </si>
  <si>
    <t>DD738</t>
  </si>
  <si>
    <t>RosetteSep Human B cell Enrichment Kit (StemCell)</t>
  </si>
  <si>
    <t>396355</t>
  </si>
  <si>
    <t>-Roztok síranu amonného, nasycený 170 g</t>
  </si>
  <si>
    <t>DA293</t>
  </si>
  <si>
    <t>SALSA MLPA EK1 reagent kit –100rxn -FAM</t>
  </si>
  <si>
    <t>SALSA MLPA EK1 reagent kit â€“100rxn -FAM</t>
  </si>
  <si>
    <t>DF914</t>
  </si>
  <si>
    <t>SALSA MLPA kit HBA-100 react.</t>
  </si>
  <si>
    <t>DI471</t>
  </si>
  <si>
    <t>SaMag Blood DNA Extraction kit 48</t>
  </si>
  <si>
    <t>DC735</t>
  </si>
  <si>
    <t>SET OF DATP,DCTP,DGTP,DTTP,40umol each</t>
  </si>
  <si>
    <t>DH649</t>
  </si>
  <si>
    <t>Taq DNA Polymerase, recombinant</t>
  </si>
  <si>
    <t>DF526</t>
  </si>
  <si>
    <t>TAQMAN Universal PCR Master Mix 2x</t>
  </si>
  <si>
    <t>802126</t>
  </si>
  <si>
    <t>-TBE pufr 10xkonc. 500 ml</t>
  </si>
  <si>
    <t>801583</t>
  </si>
  <si>
    <t>-TRANSFORMACNI ROZTOK 1000 G</t>
  </si>
  <si>
    <t>DH945</t>
  </si>
  <si>
    <t>TRI-reagent 500 ml</t>
  </si>
  <si>
    <t>DD126</t>
  </si>
  <si>
    <t>TRIZOL Reagent 200 ml</t>
  </si>
  <si>
    <t>DD451</t>
  </si>
  <si>
    <t>UltraPure Glycogen 100 ul</t>
  </si>
  <si>
    <t>DG384</t>
  </si>
  <si>
    <t>Bactec- PEDS - PLUS/F - plastic</t>
  </si>
  <si>
    <t>DF535</t>
  </si>
  <si>
    <t>DMSO 50 ml</t>
  </si>
  <si>
    <t>DB271</t>
  </si>
  <si>
    <t>FETAL BOVINE SERUM</t>
  </si>
  <si>
    <t>DI132</t>
  </si>
  <si>
    <t>FETAL BOVINE SERUM 50 ml</t>
  </si>
  <si>
    <t>DG252</t>
  </si>
  <si>
    <t>HANK´S BALANCED SALT SOL.MOD. 100 ml</t>
  </si>
  <si>
    <t>HANKÂ´S BALANCED SALT SOL.MOD. 100 ml</t>
  </si>
  <si>
    <t>DF656</t>
  </si>
  <si>
    <t>Human Bone Marrow Proficiency Testing Program</t>
  </si>
  <si>
    <t>DF601</t>
  </si>
  <si>
    <t>IMDM medium(1x) 500ml, w GlutaMAX</t>
  </si>
  <si>
    <t>DD195</t>
  </si>
  <si>
    <t>kyselina CITRONOVA BEZV. P.A.</t>
  </si>
  <si>
    <t>DD616</t>
  </si>
  <si>
    <t>Methocult Optimum</t>
  </si>
  <si>
    <t>501549</t>
  </si>
  <si>
    <t>-PBS PUFR 250 ml lab. tkáň. kultur 250 ml</t>
  </si>
  <si>
    <t>DI131</t>
  </si>
  <si>
    <t>PENICILLIN-STREPTOMYCIN SOL. 20 ML</t>
  </si>
  <si>
    <t>DF013</t>
  </si>
  <si>
    <t>Quality Control Kit, StemCell QC, BM</t>
  </si>
  <si>
    <t>910009</t>
  </si>
  <si>
    <t>-Roztok chelatonu 3, 1M, pH=8,5 ster. 250 ml</t>
  </si>
  <si>
    <t>DH503</t>
  </si>
  <si>
    <t>Cot-1 Human DNA</t>
  </si>
  <si>
    <t>DH530</t>
  </si>
  <si>
    <t>kompletnĂ­ SurePrint G3 ISCA CGH+SNP Microarray Kit, 4x180K</t>
  </si>
  <si>
    <t>kompletní SurePrint G3 ISCA CGH+SNP Microarray Kit, 4x180K</t>
  </si>
  <si>
    <t>DF412</t>
  </si>
  <si>
    <t>Oligo aCGH Hybridization kit</t>
  </si>
  <si>
    <t>DB136</t>
  </si>
  <si>
    <t>Oligo aCGH ChIP-on-Chip Wash Buffer Kit</t>
  </si>
  <si>
    <t>DH501</t>
  </si>
  <si>
    <t>SurePrint G3 CGH+SNP Microarray Kit 4x180K</t>
  </si>
  <si>
    <t>DG981</t>
  </si>
  <si>
    <t>SureTag DNA labeling kit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</si>
  <si>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</si>
  <si>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</si>
  <si>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</si>
  <si>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</si>
  <si>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</si>
  <si>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</si>
  <si>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</si>
  <si>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</si>
  <si>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</si>
  <si>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</si>
  <si>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</si>
  <si>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</si>
  <si>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</si>
  <si>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</si>
  <si>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abs. stud. oboru přirodověd. zaměření</t>
  </si>
  <si>
    <t>všeobecné sestry bez dohl.</t>
  </si>
  <si>
    <t>všeobecné sestry bez dohl., spec.</t>
  </si>
  <si>
    <t>všeobecné sestry VŠ</t>
  </si>
  <si>
    <t>zdravotní laboranti</t>
  </si>
  <si>
    <t>praktické sestry</t>
  </si>
  <si>
    <t>ošetřovatelé</t>
  </si>
  <si>
    <t>sanitáři</t>
  </si>
  <si>
    <t>THP</t>
  </si>
  <si>
    <t>Specializovaná ambulantní péče</t>
  </si>
  <si>
    <t>202 - Pracoviště klinické hematologie</t>
  </si>
  <si>
    <t>816 - Laboratoř lékařské genetiky</t>
  </si>
  <si>
    <t>(prázdné)</t>
  </si>
  <si>
    <t>Ambulantní péče ve vyjmenovaných odbornostech (§9) *</t>
  </si>
  <si>
    <t>818 - Laboratoř hematologická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</si>
  <si>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</si>
  <si>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</si>
  <si>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</si>
  <si>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</si>
  <si>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</si>
  <si>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Doležel Michal</t>
  </si>
  <si>
    <t>Rohoň Peter</t>
  </si>
  <si>
    <t>Rusiňáková Zuzana</t>
  </si>
  <si>
    <t>Ryznerová Pavlína</t>
  </si>
  <si>
    <t>Smital Jan</t>
  </si>
  <si>
    <t>Ščudla Vlastimil</t>
  </si>
  <si>
    <t>Zdravotní výkony vykázané na pracovišti v rámci ambulantní péče dle lékařů *</t>
  </si>
  <si>
    <t>06</t>
  </si>
  <si>
    <t>202</t>
  </si>
  <si>
    <t>1</t>
  </si>
  <si>
    <t>0001181</t>
  </si>
  <si>
    <t>0009709</t>
  </si>
  <si>
    <t>0011420</t>
  </si>
  <si>
    <t>VINCRISTINE TEVA</t>
  </si>
  <si>
    <t>0011421</t>
  </si>
  <si>
    <t>0012669</t>
  </si>
  <si>
    <t>0012670</t>
  </si>
  <si>
    <t>0012671</t>
  </si>
  <si>
    <t>0016470</t>
  </si>
  <si>
    <t>0026042</t>
  </si>
  <si>
    <t>KIOVIG</t>
  </si>
  <si>
    <t>0026244</t>
  </si>
  <si>
    <t>0026543</t>
  </si>
  <si>
    <t>MABTHERA</t>
  </si>
  <si>
    <t>0026544</t>
  </si>
  <si>
    <t>0027103</t>
  </si>
  <si>
    <t>ACLASTA</t>
  </si>
  <si>
    <t>0027928</t>
  </si>
  <si>
    <t>0028026</t>
  </si>
  <si>
    <t>0028028</t>
  </si>
  <si>
    <t>0028194</t>
  </si>
  <si>
    <t>ARANESP</t>
  </si>
  <si>
    <t>0028197</t>
  </si>
  <si>
    <t>NEULASTA</t>
  </si>
  <si>
    <t>0028937</t>
  </si>
  <si>
    <t>0028938</t>
  </si>
  <si>
    <t>0028939</t>
  </si>
  <si>
    <t>0029979</t>
  </si>
  <si>
    <t>0029980</t>
  </si>
  <si>
    <t>0042267</t>
  </si>
  <si>
    <t>ADRIBLASTINA CS</t>
  </si>
  <si>
    <t>0050699</t>
  </si>
  <si>
    <t>PAMIDRONATE MEDAC</t>
  </si>
  <si>
    <t>0062464</t>
  </si>
  <si>
    <t>0062465</t>
  </si>
  <si>
    <t>0078906</t>
  </si>
  <si>
    <t>0078914</t>
  </si>
  <si>
    <t>0084090</t>
  </si>
  <si>
    <t>0084229</t>
  </si>
  <si>
    <t>0084230</t>
  </si>
  <si>
    <t>0084231</t>
  </si>
  <si>
    <t>0087239</t>
  </si>
  <si>
    <t>0087240</t>
  </si>
  <si>
    <t>0092012</t>
  </si>
  <si>
    <t>0093105</t>
  </si>
  <si>
    <t>0096414</t>
  </si>
  <si>
    <t>GENTAMICIN LEK</t>
  </si>
  <si>
    <t>0107681</t>
  </si>
  <si>
    <t>DOXORUBICIN EBEWE</t>
  </si>
  <si>
    <t>0107682</t>
  </si>
  <si>
    <t>0127717</t>
  </si>
  <si>
    <t>0127718</t>
  </si>
  <si>
    <t>0129597</t>
  </si>
  <si>
    <t>VINBLASTIN TEVA</t>
  </si>
  <si>
    <t>0138455</t>
  </si>
  <si>
    <t>ALBUNORM 20%</t>
  </si>
  <si>
    <t>0139063</t>
  </si>
  <si>
    <t>DOXORUBICIN TEVA</t>
  </si>
  <si>
    <t>0147813</t>
  </si>
  <si>
    <t>0151436</t>
  </si>
  <si>
    <t>FERRLECIT</t>
  </si>
  <si>
    <t>0155379</t>
  </si>
  <si>
    <t>0160676</t>
  </si>
  <si>
    <t>GEMCITABIN EBEWE</t>
  </si>
  <si>
    <t>0162207</t>
  </si>
  <si>
    <t>0167973</t>
  </si>
  <si>
    <t>0172173</t>
  </si>
  <si>
    <t>0172174</t>
  </si>
  <si>
    <t>0191565</t>
  </si>
  <si>
    <t>0500566</t>
  </si>
  <si>
    <t>0500570</t>
  </si>
  <si>
    <t>0500947</t>
  </si>
  <si>
    <t>VIDAZA</t>
  </si>
  <si>
    <t>9999990</t>
  </si>
  <si>
    <t>Nespecifikovany LEK</t>
  </si>
  <si>
    <t>9999999</t>
  </si>
  <si>
    <t>0027800</t>
  </si>
  <si>
    <t>TRISENOX</t>
  </si>
  <si>
    <t>0179310</t>
  </si>
  <si>
    <t>LEVACT</t>
  </si>
  <si>
    <t>0027921</t>
  </si>
  <si>
    <t>0193650</t>
  </si>
  <si>
    <t>ADCETRIS</t>
  </si>
  <si>
    <t>0167449</t>
  </si>
  <si>
    <t>NPLATE</t>
  </si>
  <si>
    <t>0168928</t>
  </si>
  <si>
    <t>0177659</t>
  </si>
  <si>
    <t>0177658</t>
  </si>
  <si>
    <t>0177657</t>
  </si>
  <si>
    <t>0177660</t>
  </si>
  <si>
    <t>0167474</t>
  </si>
  <si>
    <t>REVOLADE</t>
  </si>
  <si>
    <t>0167471</t>
  </si>
  <si>
    <t>0029464</t>
  </si>
  <si>
    <t>PRIVIGEN</t>
  </si>
  <si>
    <t>0168008</t>
  </si>
  <si>
    <t>BINOCRIT</t>
  </si>
  <si>
    <t>0178169</t>
  </si>
  <si>
    <t>0049128</t>
  </si>
  <si>
    <t>0168010</t>
  </si>
  <si>
    <t>0189992</t>
  </si>
  <si>
    <t>CISPLATIN EBEWE</t>
  </si>
  <si>
    <t>0010820</t>
  </si>
  <si>
    <t>0028940</t>
  </si>
  <si>
    <t>SOLIRIS</t>
  </si>
  <si>
    <t>0195767</t>
  </si>
  <si>
    <t>0195147</t>
  </si>
  <si>
    <t>0135600</t>
  </si>
  <si>
    <t>GRANISETRON KABI</t>
  </si>
  <si>
    <t>0210187</t>
  </si>
  <si>
    <t>0168929</t>
  </si>
  <si>
    <t>0210144</t>
  </si>
  <si>
    <t>ZYDELIG</t>
  </si>
  <si>
    <t>0149868</t>
  </si>
  <si>
    <t>PREVENAR 13</t>
  </si>
  <si>
    <t>0193478</t>
  </si>
  <si>
    <t>ZOLEDRONIC ACID MYLAN</t>
  </si>
  <si>
    <t>0194293</t>
  </si>
  <si>
    <t>0194123</t>
  </si>
  <si>
    <t>0206664</t>
  </si>
  <si>
    <t>BORTEZOMIB GLENMARK</t>
  </si>
  <si>
    <t>0187607</t>
  </si>
  <si>
    <t>0210050</t>
  </si>
  <si>
    <t>9999912</t>
  </si>
  <si>
    <t>Nespecifickř leŔivř p°ipravek</t>
  </si>
  <si>
    <t>0216916</t>
  </si>
  <si>
    <t>ZOFRAN</t>
  </si>
  <si>
    <t>0057477</t>
  </si>
  <si>
    <t>0207270</t>
  </si>
  <si>
    <t>0149375</t>
  </si>
  <si>
    <t>MOZOBIL</t>
  </si>
  <si>
    <t>0168927</t>
  </si>
  <si>
    <t>0195769</t>
  </si>
  <si>
    <t>0129698</t>
  </si>
  <si>
    <t>0195770</t>
  </si>
  <si>
    <t>0194249</t>
  </si>
  <si>
    <t>ICLUSIG</t>
  </si>
  <si>
    <t>0210912</t>
  </si>
  <si>
    <t>BORTEZOMIB ACCORD</t>
  </si>
  <si>
    <t>0168959</t>
  </si>
  <si>
    <t>0209035</t>
  </si>
  <si>
    <t>0194117</t>
  </si>
  <si>
    <t>0210773</t>
  </si>
  <si>
    <t>OPDIVO</t>
  </si>
  <si>
    <t>0087238</t>
  </si>
  <si>
    <t>0173181</t>
  </si>
  <si>
    <t>0215611</t>
  </si>
  <si>
    <t>0194866</t>
  </si>
  <si>
    <t>0154244</t>
  </si>
  <si>
    <t>0171966</t>
  </si>
  <si>
    <t>WILATE 1000</t>
  </si>
  <si>
    <t>0171965</t>
  </si>
  <si>
    <t>0173183</t>
  </si>
  <si>
    <t>0209388</t>
  </si>
  <si>
    <t>0209392</t>
  </si>
  <si>
    <t>0209329</t>
  </si>
  <si>
    <t>0154245</t>
  </si>
  <si>
    <t>0185374</t>
  </si>
  <si>
    <t>0212647</t>
  </si>
  <si>
    <t>IMATINIB SANDOZ</t>
  </si>
  <si>
    <t>0212649</t>
  </si>
  <si>
    <t>0204626</t>
  </si>
  <si>
    <t>0204622</t>
  </si>
  <si>
    <t>0207502</t>
  </si>
  <si>
    <t>0209217</t>
  </si>
  <si>
    <t>0154709</t>
  </si>
  <si>
    <t>0209457</t>
  </si>
  <si>
    <t>0135014</t>
  </si>
  <si>
    <t>BENDAMUSTINE GLENMARK</t>
  </si>
  <si>
    <t>0209458</t>
  </si>
  <si>
    <t>0194294</t>
  </si>
  <si>
    <t>LONQUEX</t>
  </si>
  <si>
    <t>0194012</t>
  </si>
  <si>
    <t>BOSULIF</t>
  </si>
  <si>
    <t>0057481</t>
  </si>
  <si>
    <t>0188136</t>
  </si>
  <si>
    <t>0205787</t>
  </si>
  <si>
    <t>0149599</t>
  </si>
  <si>
    <t>0194251</t>
  </si>
  <si>
    <t>0209330</t>
  </si>
  <si>
    <t>0207269</t>
  </si>
  <si>
    <t>MYRIN 50</t>
  </si>
  <si>
    <t>0017991</t>
  </si>
  <si>
    <t>0029463</t>
  </si>
  <si>
    <t>0029465</t>
  </si>
  <si>
    <t>0210143</t>
  </si>
  <si>
    <t>0129695</t>
  </si>
  <si>
    <t>0209394</t>
  </si>
  <si>
    <t>0149199</t>
  </si>
  <si>
    <t>0238203</t>
  </si>
  <si>
    <t>0222347</t>
  </si>
  <si>
    <t>0222349</t>
  </si>
  <si>
    <t>0205762</t>
  </si>
  <si>
    <t>0158152</t>
  </si>
  <si>
    <t>0205966</t>
  </si>
  <si>
    <t>0230479</t>
  </si>
  <si>
    <t>0209327</t>
  </si>
  <si>
    <t>0219161</t>
  </si>
  <si>
    <t>0230480</t>
  </si>
  <si>
    <t>0230481</t>
  </si>
  <si>
    <t>0209362</t>
  </si>
  <si>
    <t>GALAFOLD</t>
  </si>
  <si>
    <t>0188148</t>
  </si>
  <si>
    <t>0210188</t>
  </si>
  <si>
    <t>0230493</t>
  </si>
  <si>
    <t>0230688</t>
  </si>
  <si>
    <t>0222780</t>
  </si>
  <si>
    <t>0242255</t>
  </si>
  <si>
    <t>0242254</t>
  </si>
  <si>
    <t>0239969</t>
  </si>
  <si>
    <t>0194617</t>
  </si>
  <si>
    <t>0242226</t>
  </si>
  <si>
    <t>0242227</t>
  </si>
  <si>
    <t>0230689</t>
  </si>
  <si>
    <t>0230546</t>
  </si>
  <si>
    <t>0234469</t>
  </si>
  <si>
    <t>IMATINIB MYLAN</t>
  </si>
  <si>
    <t>0219152</t>
  </si>
  <si>
    <t>NINLARO</t>
  </si>
  <si>
    <t>0126800</t>
  </si>
  <si>
    <t>0242224</t>
  </si>
  <si>
    <t>0194619</t>
  </si>
  <si>
    <t>0194615</t>
  </si>
  <si>
    <t>0219164</t>
  </si>
  <si>
    <t>0219165</t>
  </si>
  <si>
    <t>0219163</t>
  </si>
  <si>
    <t>0230547</t>
  </si>
  <si>
    <t>0219166</t>
  </si>
  <si>
    <t>2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</si>
  <si>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</si>
  <si>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</si>
  <si>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</si>
  <si>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</si>
  <si>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</si>
  <si>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</si>
  <si>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0107931</t>
  </si>
  <si>
    <t>Trombocyty z aferézy</t>
  </si>
  <si>
    <t>0107936</t>
  </si>
  <si>
    <t>Trombocyty z buffy coatu směsné, deleukotizované</t>
  </si>
  <si>
    <t>0107959</t>
  </si>
  <si>
    <t>Trombocyty z aferézy deleukotizované</t>
  </si>
  <si>
    <t>0407942</t>
  </si>
  <si>
    <t>Příplatek za ozáření</t>
  </si>
  <si>
    <t>0007964</t>
  </si>
  <si>
    <t>Erytrocyty z aferézy deleukotizované</t>
  </si>
  <si>
    <t>0407949</t>
  </si>
  <si>
    <t>Příplatek za promytí</t>
  </si>
  <si>
    <t>3</t>
  </si>
  <si>
    <t>0077227</t>
  </si>
  <si>
    <t>JEHLA STERNÁLNÍ MIELO-CAN, 15G - 1,8MMX4,8CM</t>
  </si>
  <si>
    <t>0077234</t>
  </si>
  <si>
    <t>JEHLA BIOPTICKÁ BEN, 11G - 3MMX10,15CM</t>
  </si>
  <si>
    <t>0077324</t>
  </si>
  <si>
    <t>JEHLA BIOPTICKÁ HISTOLOGICKÁ  - UROCORE</t>
  </si>
  <si>
    <t>0141751</t>
  </si>
  <si>
    <t>PORT TITANOVÝ VORTEX TR S KATÉTREM SILIKONOVÝM</t>
  </si>
  <si>
    <t>0194743</t>
  </si>
  <si>
    <t xml:space="preserve">SET INF.PRO APL.CYTOST. CYTO-SET INFUSOMAT PLUS K </t>
  </si>
  <si>
    <t>0194740</t>
  </si>
  <si>
    <t>0194741</t>
  </si>
  <si>
    <t>0194433</t>
  </si>
  <si>
    <t>SET INFUZNÍ PRO APLIKACI CYTOST. S FILTREM CYTO-SE</t>
  </si>
  <si>
    <t>0194431</t>
  </si>
  <si>
    <t>SET INFUZNÍ PRO APLIKACI CYTOST. CYTO-SET MIX</t>
  </si>
  <si>
    <t>0194430</t>
  </si>
  <si>
    <t>0194441</t>
  </si>
  <si>
    <t>SET INFUZNÍ PRO APL. CYTOST. ZÁKLADNÍ SET S FILTRE</t>
  </si>
  <si>
    <t>V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</si>
  <si>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</si>
  <si>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</si>
  <si>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</si>
  <si>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</si>
  <si>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</si>
  <si>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</si>
  <si>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09541</t>
  </si>
  <si>
    <t>APLIKACE LÉČIVA DO PORTU A PRŮPLACH PORTU</t>
  </si>
  <si>
    <t>22109</t>
  </si>
  <si>
    <t>LÉČEBNÁ VENEPUNKCE - TERAPEUTICKÝ VÝKON U PACIENTŮ</t>
  </si>
  <si>
    <t>22114</t>
  </si>
  <si>
    <t>PUNKCE KOSTNÍ DŘENĚ A ASPIRACE</t>
  </si>
  <si>
    <t>87427</t>
  </si>
  <si>
    <t>CYTOLOGICKÉ NÁTĚRY  NECENTRIFUGOVANÉ TEKUTINY - 4-</t>
  </si>
  <si>
    <t>22029</t>
  </si>
  <si>
    <t>(VZP) VYDÁNÍ ANTIHEMOFILICKÝCH PŘÍPRAVKŮ PRO DOMÁC</t>
  </si>
  <si>
    <t>99991</t>
  </si>
  <si>
    <t>(VZP) KÓD POUZE PRO CENTRA DLE VYHL. 368/2006 - SL</t>
  </si>
  <si>
    <t>09561</t>
  </si>
  <si>
    <t>VYBAVENÍ PACIENTA PRO PÉČI MIMO ZDRAVOTNICKÉ ZAŘÍZ</t>
  </si>
  <si>
    <t>42520</t>
  </si>
  <si>
    <t>APLIKACE PROTINÁDOROVÉ TERAPIE</t>
  </si>
  <si>
    <t>09543</t>
  </si>
  <si>
    <t>Signalni kod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</si>
  <si>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</si>
  <si>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</si>
  <si>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</si>
  <si>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</si>
  <si>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</si>
  <si>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</si>
  <si>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09545</t>
  </si>
  <si>
    <t>Pohotovostni poplatek POHOTOVOST - nefakturovat po</t>
  </si>
  <si>
    <t>09223</t>
  </si>
  <si>
    <t>INTRAVENÓZNÍ INFÚZE U DOSPĚLÉHO NEBO DÍTĚTE NAD 10</t>
  </si>
  <si>
    <t>22022</t>
  </si>
  <si>
    <t>CÍLENÉ VYŠETŘENÍ HEMATOLOGEM</t>
  </si>
  <si>
    <t>09523</t>
  </si>
  <si>
    <t>EDUKAČNÍ POHOVOR LÉKAŘE S NEMOCNÝM ČI RODINOU</t>
  </si>
  <si>
    <t>99999</t>
  </si>
  <si>
    <t>Nespecifikovany vykon</t>
  </si>
  <si>
    <t>22118</t>
  </si>
  <si>
    <t>TREPANOBIOPSIE KOSTNÍ</t>
  </si>
  <si>
    <t>22121</t>
  </si>
  <si>
    <t>INTERPRETACE VYŠETŘENÍ PORUCH HEMOSTÁZY</t>
  </si>
  <si>
    <t>09219</t>
  </si>
  <si>
    <t xml:space="preserve">INTRAVENÓZNÍ INJEKCE U DOSPĚLÉHO ČI DÍTĚTE NAD 10 </t>
  </si>
  <si>
    <t>09133</t>
  </si>
  <si>
    <t>SEDIMENTACE ERYTROCYTŮ</t>
  </si>
  <si>
    <t>22023</t>
  </si>
  <si>
    <t>KONTROLNÍ VYŠETŘENÍ HEMATOLOGEM</t>
  </si>
  <si>
    <t>09115</t>
  </si>
  <si>
    <t>ODBĚR BIOLOGICKÉHO MATERIÁLU JINÉHO NEŽ KREV NA KV</t>
  </si>
  <si>
    <t>22021</t>
  </si>
  <si>
    <t>KOMPLEXNÍ VYŠETŘENÍ HEMATOLOGEM</t>
  </si>
  <si>
    <t>MABTHE</t>
  </si>
  <si>
    <t>SPRYCE</t>
  </si>
  <si>
    <t>REVLIM</t>
  </si>
  <si>
    <t>TASIGN</t>
  </si>
  <si>
    <t>TRISEN</t>
  </si>
  <si>
    <t>REVOLA</t>
  </si>
  <si>
    <t>IMBRUV</t>
  </si>
  <si>
    <t>ZYDELI</t>
  </si>
  <si>
    <t>IMNOVI</t>
  </si>
  <si>
    <t>BORTEZ</t>
  </si>
  <si>
    <t>GAZYVA</t>
  </si>
  <si>
    <t xml:space="preserve">MYRIN </t>
  </si>
  <si>
    <t>MOZOBI</t>
  </si>
  <si>
    <t>BENDAM</t>
  </si>
  <si>
    <t>ICLUSI</t>
  </si>
  <si>
    <t>KYPROL</t>
  </si>
  <si>
    <t>IMATIN</t>
  </si>
  <si>
    <t>DARZAL</t>
  </si>
  <si>
    <t>RIXATH</t>
  </si>
  <si>
    <t>NINLAR</t>
  </si>
  <si>
    <t>09</t>
  </si>
  <si>
    <t>816</t>
  </si>
  <si>
    <t>94141</t>
  </si>
  <si>
    <t>VYŠETŘENÍ CHROMOZOMŮ Z KRVE BEZ STIMULACE FYTOHEMA</t>
  </si>
  <si>
    <t>94181</t>
  </si>
  <si>
    <t>ZHOTOVENÍ KARYOTYPU Z JEDNÉ MITÓZY</t>
  </si>
  <si>
    <t>94191</t>
  </si>
  <si>
    <t>FOTOGRAFIE GELU</t>
  </si>
  <si>
    <t>94201</t>
  </si>
  <si>
    <t>(VZP) FLUORESCENČNÍ IN SITU HYBRIDIZACE LIDSKÉ DNA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</si>
  <si>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</si>
  <si>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</si>
  <si>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</si>
  <si>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</si>
  <si>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</si>
  <si>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</si>
  <si>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94195</t>
  </si>
  <si>
    <t>SYNTÉZA cDNA REVERZNÍ TRANSKRIPCÍ</t>
  </si>
  <si>
    <t>94149</t>
  </si>
  <si>
    <t>VYŠETŘENÍ CHROMOZOMŮ Z KOSTNÍ DŘENĚ PŘÍMÉ A S KULT</t>
  </si>
  <si>
    <t>94225</t>
  </si>
  <si>
    <t>IZOLACE A BANKING LIDSKÝCH NUKLEOVÝCH KYSELIN (DNA</t>
  </si>
  <si>
    <t>94331</t>
  </si>
  <si>
    <t>ANALÝZA LIDSKÉHO GERMINÁLNÍHO GENOMU METODOU MLPA</t>
  </si>
  <si>
    <t>94221</t>
  </si>
  <si>
    <t>PŘÍMÁ SEKVENACE DNA LIDSKÉHO GERMINÁLNÍHO GENOMU</t>
  </si>
  <si>
    <t>94337</t>
  </si>
  <si>
    <t>ANALÝZA LIDSKÉHO SOMATICKÉHO GENOMU METODOU KVANTI</t>
  </si>
  <si>
    <t>94947</t>
  </si>
  <si>
    <t>(VZP) FAKTOR II 20210G&gt;A</t>
  </si>
  <si>
    <t>94353</t>
  </si>
  <si>
    <t>STANOVENÍ ZNÁMÉ GENOVÉ VARIANTY LIDSKÉHO SOMATICKÉ</t>
  </si>
  <si>
    <t>94239</t>
  </si>
  <si>
    <t>FRAGMENTAČNÍ ANALÝZA LIDSKÉHO SOMATICKÉHO GENOMU</t>
  </si>
  <si>
    <t>94946</t>
  </si>
  <si>
    <t>(VZP) DEF. FAKTORU V (LEIDEN)</t>
  </si>
  <si>
    <t>94233</t>
  </si>
  <si>
    <t>ANALÝZA VARIANT LIDSKÉHO SOMATICKÉHO GENOMU NA BIO</t>
  </si>
  <si>
    <t>94223</t>
  </si>
  <si>
    <t>PŘÍMÁ SEKVENACE DNA LIDSKÉHO SOMATICKÉHO GENOMU</t>
  </si>
  <si>
    <t>94954</t>
  </si>
  <si>
    <t>(VZP) INHIBITOR AKTIVÁTORU PLAZMINOGENU (PAI-1)</t>
  </si>
  <si>
    <t>94365</t>
  </si>
  <si>
    <t>ANALÝZA SEKVENCE LIDSKÉHO SOMATICKÉHO GENOMU TECHN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</si>
  <si>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</si>
  <si>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</si>
  <si>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</si>
  <si>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</si>
  <si>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</si>
  <si>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</si>
  <si>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</si>
  <si>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96161</t>
  </si>
  <si>
    <t>ISOPROPANOLOVÝ TEST NA NESTABILNÍ HEMOGLOBIN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</si>
  <si>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</si>
  <si>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</si>
  <si>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</si>
  <si>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</si>
  <si>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</si>
  <si>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</si>
  <si>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</si>
  <si>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</si>
  <si>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</si>
  <si>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</si>
  <si>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</si>
  <si>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</si>
  <si>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</si>
  <si>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</si>
  <si>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</si>
  <si>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</si>
  <si>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</si>
  <si>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</si>
  <si>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</si>
  <si>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</si>
  <si>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</si>
  <si>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</si>
  <si>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</si>
  <si>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</si>
  <si>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</si>
  <si>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</si>
  <si>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96821</t>
  </si>
  <si>
    <t>CYTOCHEMICKÉ VYŠETŘENÍ ALKALICKÉ FOSFATÁZY V NEUTR</t>
  </si>
  <si>
    <t>96831</t>
  </si>
  <si>
    <t>CYTOCHEMICKÉ VYŠETŘENÍ PEROXIDÁZY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</si>
  <si>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</si>
  <si>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</si>
  <si>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</si>
  <si>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</si>
  <si>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</si>
  <si>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</si>
  <si>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</si>
  <si>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</si>
  <si>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97111</t>
  </si>
  <si>
    <t>SEPARACE SÉRA NEBO PLAZMY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</si>
  <si>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</si>
  <si>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</si>
  <si>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</si>
  <si>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</si>
  <si>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</si>
  <si>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</si>
  <si>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</si>
  <si>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</si>
  <si>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</si>
  <si>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</si>
  <si>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96163</t>
  </si>
  <si>
    <t>KREVNÍ OBRAZ</t>
  </si>
  <si>
    <t>96623</t>
  </si>
  <si>
    <t>PROTROMBINOVÝ TEST</t>
  </si>
  <si>
    <t>96515</t>
  </si>
  <si>
    <t>FIBRIN DEGRADAČNÍ PRODUKTY KVANTITATIVNĚ</t>
  </si>
  <si>
    <t>96113</t>
  </si>
  <si>
    <t>PLAZMINOGEN - AKTIVITA</t>
  </si>
  <si>
    <t>96713</t>
  </si>
  <si>
    <t>ZHOTOVENÍ NÁTĚRU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</si>
  <si>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</si>
  <si>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</si>
  <si>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</si>
  <si>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</si>
  <si>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</si>
  <si>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</si>
  <si>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</si>
  <si>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</si>
  <si>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</si>
  <si>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</si>
  <si>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</si>
  <si>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</si>
  <si>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</si>
  <si>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</si>
  <si>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</si>
  <si>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</si>
  <si>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</si>
  <si>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</si>
  <si>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</si>
  <si>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</si>
  <si>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</si>
  <si>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</si>
  <si>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</si>
  <si>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</si>
  <si>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</si>
  <si>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</si>
  <si>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</si>
  <si>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</si>
  <si>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</si>
  <si>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</si>
  <si>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</si>
  <si>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</si>
  <si>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</si>
  <si>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</si>
  <si>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</si>
  <si>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</si>
  <si>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</si>
  <si>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</si>
  <si>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</si>
  <si>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</si>
  <si>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</si>
  <si>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</si>
  <si>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</si>
  <si>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</si>
  <si>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</si>
  <si>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</si>
  <si>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</si>
  <si>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</si>
  <si>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96169</t>
  </si>
  <si>
    <t>STANOVENÍ VISKOSITY TĚLNÍCH TEKUTIN</t>
  </si>
  <si>
    <t>96855</t>
  </si>
  <si>
    <t>ABNORMÁLNÍ HEMOGLOBIN ELEKTROFORETICKY</t>
  </si>
  <si>
    <t>96415</t>
  </si>
  <si>
    <t>HEINZOVA TĚLÍSKA</t>
  </si>
  <si>
    <t>96413</t>
  </si>
  <si>
    <t>KVANTITATIVNÍ STANOVENÍ AKTIVITY G-6-PD</t>
  </si>
  <si>
    <t>96519</t>
  </si>
  <si>
    <t>KVANTITATIVNÍ STANOVENÍ AKTIVITY PYRUVATKINÁZ</t>
  </si>
  <si>
    <t>96877</t>
  </si>
  <si>
    <t>DRVVT - KOREKCE</t>
  </si>
  <si>
    <t>96843</t>
  </si>
  <si>
    <t xml:space="preserve">KULTIVACE KRVETVORNÝCH BUNĚK TVOŘÍCÍCH KOLONIE IN </t>
  </si>
  <si>
    <t>96183</t>
  </si>
  <si>
    <t>KRYOKONZERVACE AUTOLOGNÍ KOSTNÍ DŘENĚ PROGRAMOVANÝ</t>
  </si>
  <si>
    <t>96895</t>
  </si>
  <si>
    <t>STANOVENÍ PŘÍMÝCH INHIBITORŮ FAKTORU XA</t>
  </si>
  <si>
    <t>96896</t>
  </si>
  <si>
    <t>STANOVENÍ PŘÍMÝCH INHIBITORŮ TROMBINU</t>
  </si>
  <si>
    <t>96893</t>
  </si>
  <si>
    <t>STATIMOVÉ VYŠETŘENÍ FUNKČNÍ AKTIVITY VON WILLEBRAN</t>
  </si>
  <si>
    <t>96894</t>
  </si>
  <si>
    <t>STATIMOVÉ STANOVENÍ MOLEKULÁRNÍCH MARKERŮ HEMOSTÁZ</t>
  </si>
  <si>
    <t>96892</t>
  </si>
  <si>
    <t>STATIMOVÉ VYŠETŘENÍ FAKTORU VIII</t>
  </si>
  <si>
    <t>96869</t>
  </si>
  <si>
    <t>ZPRACOVÁNÍ KRVE PRO AGREGAČNÍ VYŠETŘENÍ</t>
  </si>
  <si>
    <t>96115</t>
  </si>
  <si>
    <t>FAKTOR XIII AKTIVITA - ORIENTAČNĚ</t>
  </si>
  <si>
    <t xml:space="preserve">   </t>
  </si>
  <si>
    <t>VENCLY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</si>
  <si>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</si>
  <si>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</si>
  <si>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</si>
  <si>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</si>
  <si>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</si>
  <si>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</si>
  <si>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</si>
  <si>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</si>
  <si>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</si>
  <si>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</si>
  <si>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</si>
  <si>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</si>
  <si>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</si>
  <si>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</si>
  <si>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</si>
  <si>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</si>
  <si>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</si>
  <si>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</si>
  <si>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</si>
  <si>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</si>
  <si>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</si>
  <si>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</si>
  <si>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</si>
  <si>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</si>
  <si>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</si>
  <si>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</si>
  <si>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50 - KCHIR: Kardiochirurgická klinika</t>
  </si>
  <si>
    <t>59 - IPCHO: Oddělení int. péče chirurg. oborů</t>
  </si>
  <si>
    <t>01</t>
  </si>
  <si>
    <t>96891</t>
  </si>
  <si>
    <t>TROMBELASTOGRAM</t>
  </si>
  <si>
    <t>02</t>
  </si>
  <si>
    <t>03</t>
  </si>
  <si>
    <t>04</t>
  </si>
  <si>
    <t>05</t>
  </si>
  <si>
    <t>07</t>
  </si>
  <si>
    <t>08</t>
  </si>
  <si>
    <t>10</t>
  </si>
  <si>
    <t>11</t>
  </si>
  <si>
    <t>12</t>
  </si>
  <si>
    <t>13</t>
  </si>
  <si>
    <t>14</t>
  </si>
  <si>
    <t>16</t>
  </si>
  <si>
    <t>17</t>
  </si>
  <si>
    <t>96127</t>
  </si>
  <si>
    <t>ALFA 2 - ANTIPLAZMIN - AKTIVITA</t>
  </si>
  <si>
    <t>18</t>
  </si>
  <si>
    <t>20</t>
  </si>
  <si>
    <t>21</t>
  </si>
  <si>
    <t>22</t>
  </si>
  <si>
    <t>25</t>
  </si>
  <si>
    <t>26</t>
  </si>
  <si>
    <t>30</t>
  </si>
  <si>
    <t>31</t>
  </si>
  <si>
    <t>107</t>
  </si>
  <si>
    <t>0094019</t>
  </si>
  <si>
    <t>KATETR IMPLANTABILNÍ PRO-PICC</t>
  </si>
  <si>
    <t>0094018</t>
  </si>
  <si>
    <t>0094020</t>
  </si>
  <si>
    <t>0194186</t>
  </si>
  <si>
    <t xml:space="preserve">KATÉTR CENTRÁLNÍ VENÓZNÍ - MIDLINE - STĚDNĚDOBÝ - </t>
  </si>
  <si>
    <t>11140</t>
  </si>
  <si>
    <t xml:space="preserve">ZAVEDENÍ PERIFERNĚ ZAVEDENÉHO CENTRÁLNÍHO KATETRU </t>
  </si>
  <si>
    <t>0049983</t>
  </si>
  <si>
    <t>HOLOXAN</t>
  </si>
  <si>
    <t>0207786</t>
  </si>
  <si>
    <t>PHENASEN</t>
  </si>
  <si>
    <t>PHENAS</t>
  </si>
  <si>
    <t>2F2</t>
  </si>
  <si>
    <t>0001182</t>
  </si>
  <si>
    <t>0001933</t>
  </si>
  <si>
    <t>FLUDARABINE-TEVA</t>
  </si>
  <si>
    <t>0003708</t>
  </si>
  <si>
    <t>0005113</t>
  </si>
  <si>
    <t>TARGOCID</t>
  </si>
  <si>
    <t>0006480</t>
  </si>
  <si>
    <t>0008807</t>
  </si>
  <si>
    <t>0011422</t>
  </si>
  <si>
    <t>0011592</t>
  </si>
  <si>
    <t>METRONIDAZOL B. BRAUN</t>
  </si>
  <si>
    <t>0011706</t>
  </si>
  <si>
    <t>0013873</t>
  </si>
  <si>
    <t>ALEXAN</t>
  </si>
  <si>
    <t>0015643</t>
  </si>
  <si>
    <t>0016547</t>
  </si>
  <si>
    <t>0020605</t>
  </si>
  <si>
    <t>COLOMYCIN INJEKCE 1 000 000 MEZINÁRODNÍCH JEDNOTEK</t>
  </si>
  <si>
    <t>0026127</t>
  </si>
  <si>
    <t>0026902</t>
  </si>
  <si>
    <t>VFEND</t>
  </si>
  <si>
    <t>0031968</t>
  </si>
  <si>
    <t>0042270</t>
  </si>
  <si>
    <t>0064831</t>
  </si>
  <si>
    <t>0065989</t>
  </si>
  <si>
    <t>0072972</t>
  </si>
  <si>
    <t>AMOKSIKLAV 1,2 G</t>
  </si>
  <si>
    <t>0092290</t>
  </si>
  <si>
    <t>EDICIN</t>
  </si>
  <si>
    <t>0093649</t>
  </si>
  <si>
    <t>ACTILYSE</t>
  </si>
  <si>
    <t>0097000</t>
  </si>
  <si>
    <t>METRONIDAZOLE POLPHARMA</t>
  </si>
  <si>
    <t>0112782</t>
  </si>
  <si>
    <t>GENTAMICIN B.BRAUN</t>
  </si>
  <si>
    <t>0121238</t>
  </si>
  <si>
    <t>0125298</t>
  </si>
  <si>
    <t>0131654</t>
  </si>
  <si>
    <t>CEFTAZIDIM KABI</t>
  </si>
  <si>
    <t>0137499</t>
  </si>
  <si>
    <t>0150726</t>
  </si>
  <si>
    <t>0151458</t>
  </si>
  <si>
    <t>CEFUROXIM KABI</t>
  </si>
  <si>
    <t>0155939</t>
  </si>
  <si>
    <t>0162180</t>
  </si>
  <si>
    <t>CIPROFLOXACIN KABI</t>
  </si>
  <si>
    <t>0162187</t>
  </si>
  <si>
    <t>0162809</t>
  </si>
  <si>
    <t>AVELOX</t>
  </si>
  <si>
    <t>0164401</t>
  </si>
  <si>
    <t>0166269</t>
  </si>
  <si>
    <t>0167598</t>
  </si>
  <si>
    <t>0500552</t>
  </si>
  <si>
    <t>0129056</t>
  </si>
  <si>
    <t>0129057</t>
  </si>
  <si>
    <t>0144563</t>
  </si>
  <si>
    <t>0201030</t>
  </si>
  <si>
    <t>SEFOTAK</t>
  </si>
  <si>
    <t>0178955</t>
  </si>
  <si>
    <t>CYTARABIN KABI</t>
  </si>
  <si>
    <t>0113453</t>
  </si>
  <si>
    <t>0149384</t>
  </si>
  <si>
    <t>0156835</t>
  </si>
  <si>
    <t>MEROPENEM KABI</t>
  </si>
  <si>
    <t>0192558</t>
  </si>
  <si>
    <t>ANTITHROMBIN III NF BAXTER</t>
  </si>
  <si>
    <t>0129834</t>
  </si>
  <si>
    <t>0129836</t>
  </si>
  <si>
    <t>0141263</t>
  </si>
  <si>
    <t>PIPERACILLIN/TAZOBACTAM MYLAN</t>
  </si>
  <si>
    <t>0186672</t>
  </si>
  <si>
    <t>LINEZOLID SANDOZ</t>
  </si>
  <si>
    <t>0192841</t>
  </si>
  <si>
    <t>0183812</t>
  </si>
  <si>
    <t>ARCHIFAR</t>
  </si>
  <si>
    <t>0183817</t>
  </si>
  <si>
    <t>0192559</t>
  </si>
  <si>
    <t>0197004</t>
  </si>
  <si>
    <t>0137124</t>
  </si>
  <si>
    <t>GAMUNEX</t>
  </si>
  <si>
    <t>0196852</t>
  </si>
  <si>
    <t>0207309</t>
  </si>
  <si>
    <t>0147640</t>
  </si>
  <si>
    <t>0212531</t>
  </si>
  <si>
    <t>0173178</t>
  </si>
  <si>
    <t>0209906</t>
  </si>
  <si>
    <t>FACTOR VII BAXALTA</t>
  </si>
  <si>
    <t>0150120</t>
  </si>
  <si>
    <t>CARBOPLATIN ACCORD</t>
  </si>
  <si>
    <t>0025780</t>
  </si>
  <si>
    <t>0087199</t>
  </si>
  <si>
    <t>MAXIPIME</t>
  </si>
  <si>
    <t>0132101</t>
  </si>
  <si>
    <t>CALCIUM FOLINATE SANDOZ</t>
  </si>
  <si>
    <t>0225555</t>
  </si>
  <si>
    <t>0187000</t>
  </si>
  <si>
    <t>BLINCYTO</t>
  </si>
  <si>
    <t>BLINCY</t>
  </si>
  <si>
    <t>0225553</t>
  </si>
  <si>
    <t>0025777</t>
  </si>
  <si>
    <t>0122874</t>
  </si>
  <si>
    <t>0230459</t>
  </si>
  <si>
    <t>0209414</t>
  </si>
  <si>
    <t>ZAVICEFTA</t>
  </si>
  <si>
    <t>0172774</t>
  </si>
  <si>
    <t>0230686</t>
  </si>
  <si>
    <t>0147812</t>
  </si>
  <si>
    <t>0218400</t>
  </si>
  <si>
    <t>COLOMYCIN</t>
  </si>
  <si>
    <t>0230687</t>
  </si>
  <si>
    <t>0178172</t>
  </si>
  <si>
    <t>0235812</t>
  </si>
  <si>
    <t>0241308</t>
  </si>
  <si>
    <t>0173750</t>
  </si>
  <si>
    <t>0235087</t>
  </si>
  <si>
    <t>0230458</t>
  </si>
  <si>
    <t>0224407</t>
  </si>
  <si>
    <t>0087200</t>
  </si>
  <si>
    <t>0204627</t>
  </si>
  <si>
    <t>0137483</t>
  </si>
  <si>
    <t>ANBINEX</t>
  </si>
  <si>
    <t>0207921</t>
  </si>
  <si>
    <t>Plazma čerstvá zmrazená</t>
  </si>
  <si>
    <t>0307934</t>
  </si>
  <si>
    <t>Granulocyty z aferézy</t>
  </si>
  <si>
    <t>0013054</t>
  </si>
  <si>
    <t>STAPLER KOŽNÍ, 35 NEREZ.OCEL. NÁPLNÍ PMW35,PMR35</t>
  </si>
  <si>
    <t>0193644</t>
  </si>
  <si>
    <t>KATÉTR CENTRÁLNÍ IMPLANTABILNÍ DLOUHODOBÝ PICC</t>
  </si>
  <si>
    <t>0194742</t>
  </si>
  <si>
    <t>00601</t>
  </si>
  <si>
    <t>OD TYPU 01 - PRO NEMOCNICE TYPU 3, (KATEGORIE 6)</t>
  </si>
  <si>
    <t>22365</t>
  </si>
  <si>
    <t>ODBĚR PERIFERNÍCH KMENOVÝCH BUŇEK</t>
  </si>
  <si>
    <t>51393</t>
  </si>
  <si>
    <t>EXPLORATIVNÍ LAPAROTOMIE</t>
  </si>
  <si>
    <t>71747</t>
  </si>
  <si>
    <t>ČÁSTEČNÁ EXSTIRPACE KRČNÍCH UZLIN</t>
  </si>
  <si>
    <t>00880</t>
  </si>
  <si>
    <t>ROZLIŠENÍ VYKÁZANÉ HOSPITALIZACE JAKO: = NOVÁ HOSP</t>
  </si>
  <si>
    <t>00881</t>
  </si>
  <si>
    <t>ROZLIŠENÍ VYKÁZANÉ HOSPITALIZACE JAKO: = POKRAČOVÁ</t>
  </si>
  <si>
    <t>09225</t>
  </si>
  <si>
    <t>KANYLACE CENTRÁLNÍ ŽÍLY ZA KONTROLY CELKOVÉHO STAV</t>
  </si>
  <si>
    <t>22411</t>
  </si>
  <si>
    <t>(VZP) SPECIALIZOVANÁ HEMATOLOGICKÁ LÉČBA NEMOCNÝCH</t>
  </si>
  <si>
    <t>76801</t>
  </si>
  <si>
    <t>POUŽITÍ TELEVIZNÍHO ŘETĚZCE PŘI ENDOSKOPICKÉM VÝKO</t>
  </si>
  <si>
    <t>71639</t>
  </si>
  <si>
    <t>ENDOSKOPICKÁ OPERACE V NOSNÍ DUTINĚ</t>
  </si>
  <si>
    <t>78850</t>
  </si>
  <si>
    <t>IMPLANTACE PORTU</t>
  </si>
  <si>
    <t>22413</t>
  </si>
  <si>
    <t>91913</t>
  </si>
  <si>
    <t>(DRG) KONSOLIDAČNÍ FÁZE LÉČBY PŘI AKUTNÍ LEUKÉMII</t>
  </si>
  <si>
    <t>91993</t>
  </si>
  <si>
    <t>(DRG) KLINICKÉ STADIUM ZHOUBNÉHO NOVOTVARU III</t>
  </si>
  <si>
    <t>91910</t>
  </si>
  <si>
    <t>(DRG) INDUKČNÍ FÁZE LÉČBY PŘI AKUTNÍ LEUKÉMII</t>
  </si>
  <si>
    <t>91995</t>
  </si>
  <si>
    <t>(DRG) KLINICKÉ STADIUM ZHOUBNÉHO NOVOTVARU NEZNÁMO</t>
  </si>
  <si>
    <t>91991</t>
  </si>
  <si>
    <t>(DRG) KLINICKÉ STADIUM ZHOUBNÉHO NOVOTVARU I</t>
  </si>
  <si>
    <t>91992</t>
  </si>
  <si>
    <t>(DRG) KLINICKÉ STADIUM ZHOUBNÉHO NOVOTVARU II</t>
  </si>
  <si>
    <t>91994</t>
  </si>
  <si>
    <t>(DRG) KLINICKÉ STADIUM ZHOUBNÉHO NOVOTVARU IV</t>
  </si>
  <si>
    <t>91912</t>
  </si>
  <si>
    <t>(DRG) LÉČBA RELAPSU AKUTNÍ LEUKÉMIE</t>
  </si>
  <si>
    <t>91914</t>
  </si>
  <si>
    <t>(DRG) PALIATIVNÍ FÁZE LÉČBY PŘI AKUTNÍ LEUKÉMII</t>
  </si>
  <si>
    <t>91936</t>
  </si>
  <si>
    <t>(DRG) ZAHÁJENÍ TERMINÁLNÍ PALIATIVNÍ PÉČE</t>
  </si>
  <si>
    <t>91915</t>
  </si>
  <si>
    <t>(DRG) JINÁ FÁZE LÉČBY AKUTNÍ LEUKÉMIE</t>
  </si>
  <si>
    <t>91917</t>
  </si>
  <si>
    <t>(DRG) LÉČBA CHRONICKÉ GVHD</t>
  </si>
  <si>
    <t>91916</t>
  </si>
  <si>
    <t>(DRG) LÉČBA AKUTNÍ GVHD</t>
  </si>
  <si>
    <t>2T2</t>
  </si>
  <si>
    <t>0100328</t>
  </si>
  <si>
    <t>0167599</t>
  </si>
  <si>
    <t>0198417</t>
  </si>
  <si>
    <t>0193477</t>
  </si>
  <si>
    <t>0029896</t>
  </si>
  <si>
    <t>0206609</t>
  </si>
  <si>
    <t>CEFTRIAXON MEDOPHARM</t>
  </si>
  <si>
    <t>0210993</t>
  </si>
  <si>
    <t>ZERBAXA</t>
  </si>
  <si>
    <t>0205772</t>
  </si>
  <si>
    <t>VORICONAZOLE TEVA</t>
  </si>
  <si>
    <t>0210142</t>
  </si>
  <si>
    <t>0235085</t>
  </si>
  <si>
    <t>0235086</t>
  </si>
  <si>
    <t>0137484</t>
  </si>
  <si>
    <t>0107930</t>
  </si>
  <si>
    <t>Trombocyty z odběru plné krve</t>
  </si>
  <si>
    <t>0407950</t>
  </si>
  <si>
    <t>Příplatek za výběr dárce podle HLA I.třídy</t>
  </si>
  <si>
    <t>00658</t>
  </si>
  <si>
    <t>OD TYPU 58 - PRO NEMOCNICE TYPU 3, (KATEGORIE 6) -</t>
  </si>
  <si>
    <t>00657</t>
  </si>
  <si>
    <t>OD TYPU 57 - PRO NEMOCNICE TYPU 3, (KATEGORIE 6) -</t>
  </si>
  <si>
    <t>56151</t>
  </si>
  <si>
    <t>TREPANACE PRO EXTRACEREBRÁLNÍ HEMATOM NEBO KRANIOT</t>
  </si>
  <si>
    <t>22313</t>
  </si>
  <si>
    <t>SPECIALIZOVANÁ HEMATOLOGICKÁ LÉČBA NEMOCNÝCH NA SP</t>
  </si>
  <si>
    <t>22311</t>
  </si>
  <si>
    <t>SPECIALIZOVANÁ HEMATOLOGICKÁ LÉČBA NEMOCNÝCH S ALL</t>
  </si>
  <si>
    <t>22211</t>
  </si>
  <si>
    <t>TRANSPLANTACE AUTOLOGNÍ KOSTNÍ DŘENĚ, ROZMRAZENÍ A</t>
  </si>
  <si>
    <t>22213</t>
  </si>
  <si>
    <t>TRANSPLANTACE ALLOGENNÍ KOSTNÍ DŘENĚ</t>
  </si>
  <si>
    <t>708</t>
  </si>
  <si>
    <t>96177</t>
  </si>
  <si>
    <t>SEPARACE KOSTNÍ DŘENĚ PŘI ABO INKOMPATIBILITĚ DÁRC</t>
  </si>
  <si>
    <t>50</t>
  </si>
  <si>
    <t>59</t>
  </si>
  <si>
    <t>Zdravotní výkony vykázané na pracovišti pro pacienty hospitalizované ve FNOL - orientační přehled</t>
  </si>
  <si>
    <t>00033</t>
  </si>
  <si>
    <t>A</t>
  </si>
  <si>
    <t xml:space="preserve">ALLOGENNÍ TRANSPLANTACE KOSTNÍ DŘENĚ S MCC                                                          </t>
  </si>
  <si>
    <t>00053</t>
  </si>
  <si>
    <t xml:space="preserve">DLOUHODOBÁ MECHANICKÁ VENTILACE &gt; 96 HODIN (5-10 DNÍ) S MCC                                         </t>
  </si>
  <si>
    <t>00133</t>
  </si>
  <si>
    <t xml:space="preserve">DLOUHODOBÁ MECHANICKÁ VENTILACE &gt; 96 HODIN (5-10 DNÍ) S EKONO                                       </t>
  </si>
  <si>
    <t>00142</t>
  </si>
  <si>
    <t xml:space="preserve">AUTOLOGNÍ TRANSPLANTACE KOSTNÍ DŘENĚ S CC                                                           </t>
  </si>
  <si>
    <t>00143</t>
  </si>
  <si>
    <t xml:space="preserve">AUTOLOGNÍ TRANSPLANTACE KOSTNÍ DŘENĚ S MCC                                                          </t>
  </si>
  <si>
    <t>00151</t>
  </si>
  <si>
    <t xml:space="preserve">SEPARACE KOSTNÍ DŘENĚ BEZ CC                                                                        </t>
  </si>
  <si>
    <t>00152</t>
  </si>
  <si>
    <t xml:space="preserve">SEPARACE KOSTNÍ DŘENĚ S CC                                                                          </t>
  </si>
  <si>
    <t>00153</t>
  </si>
  <si>
    <t xml:space="preserve">SEPARACE KOSTNÍ DŘENĚ S MCC   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</si>
  <si>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</si>
  <si>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</si>
  <si>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11323</t>
  </si>
  <si>
    <t xml:space="preserve">INFEKCE LEDVIN A MOČOVÝCH CEST S MCC                                                                </t>
  </si>
  <si>
    <t>16303</t>
  </si>
  <si>
    <t xml:space="preserve">AGRANULOCYTÓZA S MCC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</si>
  <si>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</si>
  <si>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</si>
  <si>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</si>
  <si>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</si>
  <si>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</si>
  <si>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</si>
  <si>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</si>
  <si>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</si>
  <si>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</si>
  <si>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</si>
  <si>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</si>
  <si>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</si>
  <si>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</si>
  <si>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</si>
  <si>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</si>
  <si>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</si>
  <si>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17011</t>
  </si>
  <si>
    <t xml:space="preserve">LYMFOM A LEUKÉMIE S VELKÝM VÝKONEM BEZ CC                                                           </t>
  </si>
  <si>
    <t>17012</t>
  </si>
  <si>
    <t xml:space="preserve">LYMFOM A LEUKÉMIE S VELKÝM VÝKONEM S CC                                                             </t>
  </si>
  <si>
    <t>17013</t>
  </si>
  <si>
    <t xml:space="preserve">LYMFOM A LEUKÉMIE S VELKÝM VÝKONEM S MCC                                                            </t>
  </si>
  <si>
    <t>17022</t>
  </si>
  <si>
    <t xml:space="preserve">LYMFOM A LEUKÉMIE S JINÝM VÝKONEM S CC                                                              </t>
  </si>
  <si>
    <t>17032</t>
  </si>
  <si>
    <t xml:space="preserve">MYELOPROLIFERATIVNÍ PORUCHY A ŠPATNĚ DIFERENCOVANÉ NÁDORY S V                                       </t>
  </si>
  <si>
    <t>17033</t>
  </si>
  <si>
    <t>17041</t>
  </si>
  <si>
    <t xml:space="preserve">MYELOPROLIFERATIVNÍ PORUCHY A ŠPATNĚ DIFERENCOVANÉ NÁDORY S J                                       </t>
  </si>
  <si>
    <t>17042</t>
  </si>
  <si>
    <t>17043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</si>
  <si>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</si>
  <si>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</si>
  <si>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</si>
  <si>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</si>
  <si>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</si>
  <si>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</si>
  <si>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</si>
  <si>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</si>
  <si>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</si>
  <si>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</si>
  <si>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</si>
  <si>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</si>
  <si>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</si>
  <si>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</si>
  <si>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</si>
  <si>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</si>
  <si>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</si>
  <si>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</si>
  <si>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</si>
  <si>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</si>
  <si>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</si>
  <si>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</si>
  <si>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</si>
  <si>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</si>
  <si>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</si>
  <si>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</si>
  <si>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</si>
  <si>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</si>
  <si>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18333</t>
  </si>
  <si>
    <t xml:space="preserve">VIROVÉ ONEMOCNĚNÍ S MCC                                                                             </t>
  </si>
  <si>
    <t>18342</t>
  </si>
  <si>
    <t xml:space="preserve">JINÉ INFEKČNÍ A PARAZITÁRNÍ NEMOCI S CC                                                             </t>
  </si>
  <si>
    <t>19301</t>
  </si>
  <si>
    <t xml:space="preserve">SCHIZOFRENIE BEZ CC                                                                                 </t>
  </si>
  <si>
    <t>23321</t>
  </si>
  <si>
    <t xml:space="preserve">JINÉ FAKTORY OVLIVŇUJÍCÍ ZDRAVOTNÍ STAV BEZ CC                                                      </t>
  </si>
  <si>
    <t>88873</t>
  </si>
  <si>
    <t xml:space="preserve">ROZSÁHLÉ VÝKONY, KTERÉ SE NETÝKAJÍ HLAVNÍ DIAGNÓZY S MCC                                            </t>
  </si>
  <si>
    <t>88893</t>
  </si>
  <si>
    <t xml:space="preserve">VÝKONY OMEZENÉHO ROZSAHU, KTERÉ SE NETÝKAJÍ HLAVNÍ DIAGNÓZY S                                       </t>
  </si>
  <si>
    <t>Porovnání jednotlivých IR DRG skupin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</si>
  <si>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</si>
  <si>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</si>
  <si>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</si>
  <si>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</si>
  <si>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</si>
  <si>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</si>
  <si>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</si>
  <si>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809</t>
  </si>
  <si>
    <t>89173</t>
  </si>
  <si>
    <t>ANTEGRÁDNÍ PYELOGRAFIE JEDNOSTRANNÁ</t>
  </si>
  <si>
    <t>89198</t>
  </si>
  <si>
    <t>SKIASKOPIE</t>
  </si>
  <si>
    <t>89165</t>
  </si>
  <si>
    <t>RETROGRÁDNÍ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</si>
  <si>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</si>
  <si>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</si>
  <si>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</si>
  <si>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</si>
  <si>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</si>
  <si>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</si>
  <si>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</si>
  <si>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</si>
  <si>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</si>
  <si>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</si>
  <si>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</si>
  <si>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</si>
  <si>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</si>
  <si>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</si>
  <si>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</si>
  <si>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</si>
  <si>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</si>
  <si>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</si>
  <si>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</si>
  <si>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</si>
  <si>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</si>
  <si>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407</t>
  </si>
  <si>
    <t>0093626</t>
  </si>
  <si>
    <t>ULTRAVIST 370</t>
  </si>
  <si>
    <t>0224707</t>
  </si>
  <si>
    <t>0002018</t>
  </si>
  <si>
    <t>99mTc-makrosalb inj.</t>
  </si>
  <si>
    <t>0002027</t>
  </si>
  <si>
    <t>99mTc-MIBI inj.</t>
  </si>
  <si>
    <t>0002087</t>
  </si>
  <si>
    <t>18F-FDG</t>
  </si>
  <si>
    <t>0002082</t>
  </si>
  <si>
    <t>111In-trombocyty</t>
  </si>
  <si>
    <t>47233</t>
  </si>
  <si>
    <t>PŘEŽÍVÁNÍ A LOKALIZACE DESTRUKCE AUTOLOGNÍCH THROM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</si>
  <si>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</si>
  <si>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</si>
  <si>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</si>
  <si>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</si>
  <si>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</si>
  <si>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</si>
  <si>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47257</t>
  </si>
  <si>
    <t>SCINTIGRAFIE PLIC PERFÚZNÍ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</si>
  <si>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</si>
  <si>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</si>
  <si>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</si>
  <si>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</si>
  <si>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</si>
  <si>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</si>
  <si>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</si>
  <si>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</si>
  <si>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</si>
  <si>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</si>
  <si>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</si>
  <si>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</si>
  <si>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</si>
  <si>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</si>
  <si>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</si>
  <si>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</si>
  <si>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</si>
  <si>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</si>
  <si>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</si>
  <si>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</si>
  <si>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</si>
  <si>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</si>
  <si>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</si>
  <si>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</si>
  <si>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</si>
  <si>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</si>
  <si>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</si>
  <si>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</si>
  <si>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</si>
  <si>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</si>
  <si>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</si>
  <si>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</si>
  <si>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</si>
  <si>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</si>
  <si>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</si>
  <si>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</si>
  <si>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</si>
  <si>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</si>
  <si>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</si>
  <si>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</si>
  <si>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</si>
  <si>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</si>
  <si>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</si>
  <si>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</si>
  <si>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</si>
  <si>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</si>
  <si>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</si>
  <si>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</si>
  <si>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</si>
  <si>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</si>
  <si>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</si>
  <si>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</si>
  <si>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</si>
  <si>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</si>
  <si>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</si>
  <si>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</si>
  <si>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</si>
  <si>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</si>
  <si>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</si>
  <si>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</si>
  <si>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</si>
  <si>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</si>
  <si>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</si>
  <si>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</si>
  <si>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</si>
  <si>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</si>
  <si>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</si>
  <si>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</si>
  <si>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</si>
  <si>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</si>
  <si>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</si>
  <si>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</si>
  <si>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</si>
  <si>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</si>
  <si>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</si>
  <si>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</si>
  <si>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</si>
  <si>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</si>
  <si>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93131</t>
  </si>
  <si>
    <t>KORTISOL</t>
  </si>
  <si>
    <t>93141</t>
  </si>
  <si>
    <t>KALCITONIN</t>
  </si>
  <si>
    <t>93151</t>
  </si>
  <si>
    <t>FERRITIN</t>
  </si>
  <si>
    <t>93167</t>
  </si>
  <si>
    <t>NEURON - SPECIFICKÁ ENOLÁZA (NSE)</t>
  </si>
  <si>
    <t>93171</t>
  </si>
  <si>
    <t>PARATHORMON</t>
  </si>
  <si>
    <t>93177</t>
  </si>
  <si>
    <t>PROLAKTIN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</si>
  <si>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</si>
  <si>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</si>
  <si>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</si>
  <si>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</si>
  <si>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</si>
  <si>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</si>
  <si>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</si>
  <si>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</si>
  <si>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</si>
  <si>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</si>
  <si>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</si>
  <si>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</si>
  <si>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</si>
  <si>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</si>
  <si>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</si>
  <si>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</si>
  <si>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</si>
  <si>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</si>
  <si>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</si>
  <si>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</si>
  <si>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</si>
  <si>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</si>
  <si>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</si>
  <si>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</si>
  <si>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</si>
  <si>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</si>
  <si>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</si>
  <si>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</si>
  <si>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</si>
  <si>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</si>
  <si>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</si>
  <si>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</si>
  <si>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</si>
  <si>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</si>
  <si>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</si>
  <si>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</si>
  <si>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</si>
  <si>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</si>
  <si>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</si>
  <si>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</si>
  <si>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</si>
  <si>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</si>
  <si>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</si>
  <si>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</si>
  <si>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</si>
  <si>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</si>
  <si>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</si>
  <si>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</si>
  <si>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</si>
  <si>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</si>
  <si>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</si>
  <si>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</si>
  <si>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</si>
  <si>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</si>
  <si>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</si>
  <si>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</si>
  <si>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</si>
  <si>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</si>
  <si>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</si>
  <si>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</si>
  <si>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</si>
  <si>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</si>
  <si>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</si>
  <si>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</si>
  <si>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</si>
  <si>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</si>
  <si>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</si>
  <si>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</si>
  <si>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</si>
  <si>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</si>
  <si>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</si>
  <si>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</si>
  <si>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</si>
  <si>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</si>
  <si>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</si>
  <si>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</si>
  <si>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</si>
  <si>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</si>
  <si>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81139</t>
  </si>
  <si>
    <t>VÁPNÍK CELKOVÝ STATIM</t>
  </si>
  <si>
    <t>91143</t>
  </si>
  <si>
    <t>STANOVENÍ PREALBUMINU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</si>
  <si>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</si>
  <si>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</si>
  <si>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</si>
  <si>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</si>
  <si>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</si>
  <si>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</si>
  <si>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</si>
  <si>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</si>
  <si>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</si>
  <si>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</si>
  <si>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</si>
  <si>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</si>
  <si>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</si>
  <si>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</si>
  <si>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</si>
  <si>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</si>
  <si>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</si>
  <si>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</si>
  <si>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</si>
  <si>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</si>
  <si>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</si>
  <si>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</si>
  <si>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</si>
  <si>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</si>
  <si>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</si>
  <si>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</si>
  <si>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</si>
  <si>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</si>
  <si>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</si>
  <si>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</si>
  <si>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</si>
  <si>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</si>
  <si>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</si>
  <si>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</si>
  <si>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</si>
  <si>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</si>
  <si>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</si>
  <si>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</si>
  <si>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</si>
  <si>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</si>
  <si>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</si>
  <si>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</si>
  <si>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</si>
  <si>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</si>
  <si>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</si>
  <si>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</si>
  <si>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</si>
  <si>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</si>
  <si>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</si>
  <si>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</si>
  <si>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</si>
  <si>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</si>
  <si>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</si>
  <si>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</si>
  <si>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</si>
  <si>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</si>
  <si>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</si>
  <si>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</si>
  <si>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</si>
  <si>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</si>
  <si>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</si>
  <si>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93259</t>
  </si>
  <si>
    <t>CROSSLAPS</t>
  </si>
  <si>
    <t>81719</t>
  </si>
  <si>
    <t>METANEFRINY KVANTITATIVNĚ SOUČASNĚ V KRVI A V MOČI</t>
  </si>
  <si>
    <t>81233</t>
  </si>
  <si>
    <t>KARBONYLHEMOGLOBIN KVANTITATIVNĚ</t>
  </si>
  <si>
    <t>91169</t>
  </si>
  <si>
    <t>STANOVENÍ LEHKÝCH ŘETĚZCŮ LAMBDA</t>
  </si>
  <si>
    <t>93169</t>
  </si>
  <si>
    <t>OSTEOKALCIN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</si>
  <si>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</si>
  <si>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</si>
  <si>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</si>
  <si>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</si>
  <si>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</si>
  <si>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</si>
  <si>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</si>
  <si>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</si>
  <si>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</si>
  <si>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</si>
  <si>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</si>
  <si>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</si>
  <si>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</si>
  <si>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</si>
  <si>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</si>
  <si>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</si>
  <si>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</si>
  <si>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</si>
  <si>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</si>
  <si>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</si>
  <si>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</si>
  <si>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</si>
  <si>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</si>
  <si>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</si>
  <si>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</si>
  <si>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</si>
  <si>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</si>
  <si>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</si>
  <si>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</si>
  <si>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</si>
  <si>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81777</t>
  </si>
  <si>
    <t>PÍSEMNÁ INTERPRETACE SOUBORU BIOCHEMICKÝCH LABORAT</t>
  </si>
  <si>
    <t>81753</t>
  </si>
  <si>
    <t>VYŠETŘENÍ AKTIVITY BIOTINIDÁZY V RÁMCI NOVOROZENEC</t>
  </si>
  <si>
    <t>81757</t>
  </si>
  <si>
    <t>SEMIKVANTITATIVNÍ FLUORIMETRICKÉ STANOVENÍ BIOTINI</t>
  </si>
  <si>
    <t>81299</t>
  </si>
  <si>
    <t>STANOVENÍ LIDSKÉHO EPIDIDYMÁLNÍHO PROTEINU 4 (HE4)</t>
  </si>
  <si>
    <t>81733</t>
  </si>
  <si>
    <t>KVANTITATIVNÍ STANOVENÍ KRVE VE STOLICI NA ANALYZÁ</t>
  </si>
  <si>
    <t>813</t>
  </si>
  <si>
    <t>91197</t>
  </si>
  <si>
    <t>STANOVENÍ CYTOKINU ELISA</t>
  </si>
  <si>
    <t>34</t>
  </si>
  <si>
    <t>0003132</t>
  </si>
  <si>
    <t>GADOVIST</t>
  </si>
  <si>
    <t>0003134</t>
  </si>
  <si>
    <t>0042433</t>
  </si>
  <si>
    <t>VISIPAQUE</t>
  </si>
  <si>
    <t>0065978</t>
  </si>
  <si>
    <t>DOTAREM</t>
  </si>
  <si>
    <t>0077024</t>
  </si>
  <si>
    <t>ULTRAVIST 300</t>
  </si>
  <si>
    <t>0095609</t>
  </si>
  <si>
    <t>MICROPAQUE CT</t>
  </si>
  <si>
    <t>0151208</t>
  </si>
  <si>
    <t>0224716</t>
  </si>
  <si>
    <t>0207733</t>
  </si>
  <si>
    <t>0207745</t>
  </si>
  <si>
    <t>0224696</t>
  </si>
  <si>
    <t>0038482</t>
  </si>
  <si>
    <t>DRÁT VODÍCÍ GUIDE WIRE M</t>
  </si>
  <si>
    <t>0038503</t>
  </si>
  <si>
    <t>SOUPRAVA ZAVÁDĚCÍ INTRODUCER</t>
  </si>
  <si>
    <t>0038505</t>
  </si>
  <si>
    <t>0057788</t>
  </si>
  <si>
    <t>SET TRANSJUGULÁRNÍ - LABS; PŘÍSTUP PRO BIOPSII JAT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</si>
  <si>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</si>
  <si>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</si>
  <si>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</si>
  <si>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</si>
  <si>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</si>
  <si>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</si>
  <si>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0092932</t>
  </si>
  <si>
    <t>SADA DRENÁŽNÍ S FIXAČNÍ SADOU DRAIN-LOK</t>
  </si>
  <si>
    <t>0075340</t>
  </si>
  <si>
    <t>JEHLA BIOPTICKÁ C1610B,C1616B,C1620B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</si>
  <si>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</si>
  <si>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</si>
  <si>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</si>
  <si>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</si>
  <si>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</si>
  <si>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</si>
  <si>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</si>
  <si>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</si>
  <si>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</si>
  <si>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</si>
  <si>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</si>
  <si>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</si>
  <si>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</si>
  <si>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</si>
  <si>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89313</t>
  </si>
  <si>
    <t xml:space="preserve">PERKUTÁNNÍ PUNKCE NEBO BIOPSIE ŘÍZENÁ RDG METODOU </t>
  </si>
  <si>
    <t>89419</t>
  </si>
  <si>
    <t>PUNKČNÍ 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</si>
  <si>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</si>
  <si>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</si>
  <si>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</si>
  <si>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</si>
  <si>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</si>
  <si>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</si>
  <si>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</si>
  <si>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</si>
  <si>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</si>
  <si>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</si>
  <si>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</si>
  <si>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</si>
  <si>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</si>
  <si>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</si>
  <si>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</si>
  <si>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</si>
  <si>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</si>
  <si>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</si>
  <si>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</si>
  <si>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</si>
  <si>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</si>
  <si>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</si>
  <si>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</si>
  <si>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</si>
  <si>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</si>
  <si>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</si>
  <si>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89115</t>
  </si>
  <si>
    <t>RTG LEBKY, PŘEHLEDNÉ SNÍMKY</t>
  </si>
  <si>
    <t>89611</t>
  </si>
  <si>
    <t>CT VYŠETŘENÍ HLAVY NEBO TĚLA NATIVNÍ A KONTRASTNÍ</t>
  </si>
  <si>
    <t>89415</t>
  </si>
  <si>
    <t xml:space="preserve">PŘEHLEDNÁ ČI SELEKTIVNÍ ANGIOGRAFIE NAVAZUJÍCÍ NA </t>
  </si>
  <si>
    <t>89121</t>
  </si>
  <si>
    <t>RTG KŘÍŽOVÉ KOSTI A SI KLOUBŮ</t>
  </si>
  <si>
    <t>89411</t>
  </si>
  <si>
    <t>PŘEHLEDNÁ  ČI SELEKTIVNÍ ANGIOGRAFIE</t>
  </si>
  <si>
    <t>89325</t>
  </si>
  <si>
    <t>PERKUTÁNNÍ DRENÁŽ ABSCESU, CYSTY EV. JINÉ DUTINY R</t>
  </si>
  <si>
    <t>89441</t>
  </si>
  <si>
    <t>KATETRIZACE JATERNÍCH ŽIL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</si>
  <si>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</si>
  <si>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</si>
  <si>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</si>
  <si>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</si>
  <si>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</si>
  <si>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</si>
  <si>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</si>
  <si>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</si>
  <si>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</si>
  <si>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</si>
  <si>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</si>
  <si>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</si>
  <si>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</si>
  <si>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</si>
  <si>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</si>
  <si>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</si>
  <si>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</si>
  <si>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</si>
  <si>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</si>
  <si>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</si>
  <si>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</si>
  <si>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</si>
  <si>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</si>
  <si>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</si>
  <si>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</si>
  <si>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</si>
  <si>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</si>
  <si>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</si>
  <si>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</si>
  <si>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</si>
  <si>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</si>
  <si>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</si>
  <si>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</si>
  <si>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</si>
  <si>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</si>
  <si>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</si>
  <si>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</si>
  <si>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</si>
  <si>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</si>
  <si>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</si>
  <si>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</si>
  <si>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</si>
  <si>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</si>
  <si>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</si>
  <si>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22113</t>
  </si>
  <si>
    <t>VYŠETŘENÍ KREVNÍ SKUPINY ABO RH (D) U NOVOROZENCE</t>
  </si>
  <si>
    <t>22341</t>
  </si>
  <si>
    <t>IDENTIFIKACE ANTIERYTROCYTÁRNÍCH PROTILÁTEK - ZKUM</t>
  </si>
  <si>
    <t>22317</t>
  </si>
  <si>
    <t>ELUCE ANTIERYTROCYTÁRNÍCH PROTILÁTEK - POUŽITÍ KOM</t>
  </si>
  <si>
    <t>22343</t>
  </si>
  <si>
    <t>HEMOLÝSA CHLADOVÁ (DONATH-LANDSTEINERŮV TEST, PROV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</si>
  <si>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</si>
  <si>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</si>
  <si>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</si>
  <si>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</si>
  <si>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</si>
  <si>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</si>
  <si>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</si>
  <si>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</si>
  <si>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</si>
  <si>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</si>
  <si>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</si>
  <si>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</si>
  <si>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</si>
  <si>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</si>
  <si>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</si>
  <si>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</si>
  <si>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</si>
  <si>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</si>
  <si>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87431</t>
  </si>
  <si>
    <t>PREPARÁTY METODOU CYTOBLOKU - ZA KAŽDÝ PREPARÁT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</si>
  <si>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</si>
  <si>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</si>
  <si>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</si>
  <si>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</si>
  <si>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</si>
  <si>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</si>
  <si>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</si>
  <si>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</si>
  <si>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</si>
  <si>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</si>
  <si>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</si>
  <si>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</si>
  <si>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</si>
  <si>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</si>
  <si>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</si>
  <si>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</si>
  <si>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</si>
  <si>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</si>
  <si>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</si>
  <si>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</si>
  <si>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</si>
  <si>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</si>
  <si>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</si>
  <si>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</si>
  <si>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</si>
  <si>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</si>
  <si>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</si>
  <si>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</si>
  <si>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</si>
  <si>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</si>
  <si>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87429</t>
  </si>
  <si>
    <t>CYTOLOGICKÉ NÁTĚRY  NECENTRIFUGOVANÉ TEKUTINY - VÍ</t>
  </si>
  <si>
    <t>99790</t>
  </si>
  <si>
    <t>(VZP) EXPRESE HER2-IHC</t>
  </si>
  <si>
    <t>99792</t>
  </si>
  <si>
    <t>(VZP) EXPRESE ALK-IHC</t>
  </si>
  <si>
    <t>87624</t>
  </si>
  <si>
    <t xml:space="preserve">POLYMERÁZOVÁ ŘETĚZOVÁ REAKCE (PCR) Z PARAFINOVÝCH </t>
  </si>
  <si>
    <t>94235</t>
  </si>
  <si>
    <t>IZOLACE NUKLEOVÝCH KYSELIN (DNA, RNA) Z MALÉHO MNO</t>
  </si>
  <si>
    <t>87618</t>
  </si>
  <si>
    <t>IMUNOHISTOCHEMIE CERTIFIKOVANÝCH KITEM Z HISTOLOGI</t>
  </si>
  <si>
    <t>87619</t>
  </si>
  <si>
    <t>IN SITU HYBRIDIZACE LIDSKÉ DNA Z PARAFINOVÝCH BLOK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</si>
  <si>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</si>
  <si>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</si>
  <si>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</si>
  <si>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</si>
  <si>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</si>
  <si>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</si>
  <si>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</si>
  <si>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</si>
  <si>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</si>
  <si>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</si>
  <si>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</si>
  <si>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</si>
  <si>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</si>
  <si>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</si>
  <si>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</si>
  <si>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</si>
  <si>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</si>
  <si>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</si>
  <si>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</si>
  <si>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</si>
  <si>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</si>
  <si>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</si>
  <si>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</si>
  <si>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</si>
  <si>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</si>
  <si>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</si>
  <si>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84017</t>
  </si>
  <si>
    <t xml:space="preserve">SPECIÁLNÍ BARVENÍ STOLICE NA STŘEVNÍ PRVOKY PODLE 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</si>
  <si>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</si>
  <si>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</si>
  <si>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</si>
  <si>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</si>
  <si>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</si>
  <si>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</si>
  <si>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</si>
  <si>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</si>
  <si>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</si>
  <si>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</si>
  <si>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</si>
  <si>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</si>
  <si>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</si>
  <si>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</si>
  <si>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</si>
  <si>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</si>
  <si>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</si>
  <si>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</si>
  <si>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</si>
  <si>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</si>
  <si>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82135</t>
  </si>
  <si>
    <t>KONFIRMAČNÍ TEST PRŮKAZU ANTIGENŮ</t>
  </si>
  <si>
    <t>98115</t>
  </si>
  <si>
    <t>IDENTIFIKACE KVASINEK PODROBNÁ</t>
  </si>
  <si>
    <t>82233</t>
  </si>
  <si>
    <t>IDENTIFIKACE MYKOPLASMAT</t>
  </si>
  <si>
    <t>82149</t>
  </si>
  <si>
    <t>SEROTYPIZACE STŘEVNÍCH A JINÝCH PATOGENŮ</t>
  </si>
  <si>
    <t>82123</t>
  </si>
  <si>
    <t>PRŮKAZ BAKTERIÁLNÍHO, VIROVÉHO, PARAZITÁRNÍHO, EVE</t>
  </si>
  <si>
    <t>82053</t>
  </si>
  <si>
    <t>MIKROSKOPICKÉ VYŠETŘENÍ NATIVNÍHO PREPARÁTU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</si>
  <si>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</si>
  <si>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</si>
  <si>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</si>
  <si>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</si>
  <si>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</si>
  <si>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</si>
  <si>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</si>
  <si>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</si>
  <si>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</si>
  <si>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</si>
  <si>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</si>
  <si>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</si>
  <si>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</si>
  <si>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</si>
  <si>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</si>
  <si>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86213</t>
  </si>
  <si>
    <t>URČOVÁNÍ HLA ANTIGENŮ I. TŘÍDY - KOMBINOVANÝ SET</t>
  </si>
  <si>
    <t>86217</t>
  </si>
  <si>
    <t>URČOVÁNÍ HLA-B 27</t>
  </si>
  <si>
    <t>86323</t>
  </si>
  <si>
    <t>CROSS - MATCH DÁRCŮ JEDNODUCHÝ A PRODLOUŽENÝ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</si>
  <si>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</si>
  <si>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</si>
  <si>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</si>
  <si>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</si>
  <si>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</si>
  <si>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</si>
  <si>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91211</t>
  </si>
  <si>
    <t>STANOVENÍ IGG PROTI GLIADINU/DEAMIDOVANÝM GLIADINO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</si>
  <si>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</si>
  <si>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</si>
  <si>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</si>
  <si>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</si>
  <si>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</si>
  <si>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</si>
  <si>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</si>
  <si>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</si>
  <si>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</si>
  <si>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</si>
  <si>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</si>
  <si>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</si>
  <si>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</si>
  <si>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</si>
  <si>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</si>
  <si>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</si>
  <si>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</si>
  <si>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</si>
  <si>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</si>
  <si>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</si>
  <si>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</si>
  <si>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</si>
  <si>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</si>
  <si>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</si>
  <si>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</si>
  <si>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</si>
  <si>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</si>
  <si>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</si>
  <si>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</si>
  <si>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</si>
  <si>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</si>
  <si>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</si>
  <si>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</si>
  <si>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</si>
  <si>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</si>
  <si>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</si>
  <si>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</si>
  <si>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</si>
  <si>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</si>
  <si>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</si>
  <si>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</si>
  <si>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</si>
  <si>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</si>
  <si>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</si>
  <si>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</si>
  <si>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</si>
  <si>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</si>
  <si>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</si>
  <si>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91489</t>
  </si>
  <si>
    <t>IMUNOANALYTICKÉ STANOVENÍ AUTOPROTILÁTEK PROTI LKM</t>
  </si>
  <si>
    <t>91199</t>
  </si>
  <si>
    <t>STANOVENÍ IGA PROTI GLIADINU/DEAMIDOVANÝM GLIADINO</t>
  </si>
  <si>
    <t>91269</t>
  </si>
  <si>
    <t>STANOVENÍ ANTI U1-RNP Ab ELISA</t>
  </si>
  <si>
    <t>22217</t>
  </si>
  <si>
    <t xml:space="preserve">SCREENINGOVÉ VYŠETŘENÍ TROMBOCYTÁRNÍCH PROTILÁTEK </t>
  </si>
  <si>
    <t>91113</t>
  </si>
  <si>
    <t>STANOVENÍ IgG2</t>
  </si>
  <si>
    <t>91273</t>
  </si>
  <si>
    <t>STANOVENÍ ANTI GBM Ab ELISA</t>
  </si>
  <si>
    <t>86415</t>
  </si>
  <si>
    <t>SCREENING PROTILÁTEK NA PANELU 100 DÁRCŮ POMOCÍ DT</t>
  </si>
  <si>
    <t>91579</t>
  </si>
  <si>
    <t>MOLEKULÁRNĚ GENETICKÁ TYPIZACE JEDNOHO HLA GENU (L</t>
  </si>
  <si>
    <t>91581</t>
  </si>
  <si>
    <t>MOLEKULÁRNE GENETICKÁ TYPIZACE JEDNOHO HLA GENU (L</t>
  </si>
  <si>
    <t>91583</t>
  </si>
  <si>
    <t>STANOVENÍ PROTILÁTEK PROTI HLA ANTIGENŮM XMAP TECH</t>
  </si>
  <si>
    <t>91584</t>
  </si>
  <si>
    <t>STANOVENÍ SPECIFITY ANTI-HLA PROTILÁTEK XMAP TECHN</t>
  </si>
  <si>
    <t>44</t>
  </si>
  <si>
    <t>99794</t>
  </si>
  <si>
    <t>(VZP) MUTACE EGFR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</si>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</sst>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2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6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98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2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9" xfId="26" applyNumberFormat="1" applyFont="1" applyFill="1" applyBorder="1"/>
    <xf numFmtId="167" fontId="31" fillId="7" borderId="116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20" xfId="0" applyNumberFormat="1" applyFont="1" applyBorder="1" applyAlignment="1">
      <alignment horizontal="right" vertical="center"/>
    </xf>
    <xf numFmtId="173" fontId="41" fillId="0" borderId="120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2" xfId="0" applyNumberFormat="1" applyFont="1" applyBorder="1" applyAlignment="1">
      <alignment vertical="center"/>
    </xf>
    <xf numFmtId="174" fontId="41" fillId="0" borderId="123" xfId="0" applyNumberFormat="1" applyFont="1" applyBorder="1" applyAlignment="1">
      <alignment vertical="center"/>
    </xf>
    <xf numFmtId="174" fontId="41" fillId="0" borderId="120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3" xfId="0" applyNumberFormat="1" applyFont="1" applyBorder="1" applyAlignment="1">
      <alignment vertical="center"/>
    </xf>
    <xf numFmtId="0" fontId="34" fillId="0" borderId="121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9" xfId="0" applyNumberFormat="1" applyFont="1" applyFill="1" applyBorder="1"/>
    <xf numFmtId="3" fontId="0" fillId="8" borderId="87" xfId="0" applyNumberFormat="1" applyFont="1" applyFill="1" applyBorder="1"/>
    <xf numFmtId="0" fontId="0" fillId="0" borderId="130" xfId="0" applyNumberFormat="1" applyFont="1" applyBorder="1"/>
    <xf numFmtId="3" fontId="0" fillId="0" borderId="131" xfId="0" applyNumberFormat="1" applyFont="1" applyBorder="1"/>
    <xf numFmtId="0" fontId="0" fillId="8" borderId="130" xfId="0" applyNumberFormat="1" applyFont="1" applyFill="1" applyBorder="1"/>
    <xf numFmtId="3" fontId="0" fillId="8" borderId="131" xfId="0" applyNumberFormat="1" applyFont="1" applyFill="1" applyBorder="1"/>
    <xf numFmtId="0" fontId="59" fillId="9" borderId="130" xfId="0" applyNumberFormat="1" applyFont="1" applyFill="1" applyBorder="1"/>
    <xf numFmtId="3" fontId="59" fillId="9" borderId="131" xfId="0" applyNumberFormat="1" applyFont="1" applyFill="1" applyBorder="1"/>
    <xf numFmtId="9" fontId="33" fillId="2" borderId="2" xfId="26" applyNumberFormat="1" applyFont="1" applyFill="1" applyBorder="1" applyAlignment="1">
      <alignment horizontal="center"/>
    </xf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2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10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105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7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4" xfId="0" applyFont="1" applyBorder="1" applyAlignment="1">
      <alignment horizontal="center" vertical="center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25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61" fillId="4" borderId="104" xfId="0" applyFont="1" applyFill="1" applyBorder="1" applyAlignment="1">
      <alignment horizontal="center" vertical="center" wrapText="1"/>
    </xf>
    <xf numFmtId="0" fontId="61" fillId="4" borderId="119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7" xfId="0" applyNumberFormat="1" applyFont="1" applyFill="1" applyBorder="1" applyAlignment="1">
      <alignment horizontal="center" vertical="center" wrapText="1"/>
    </xf>
    <xf numFmtId="168" fontId="61" fillId="2" borderId="125" xfId="0" applyNumberFormat="1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61" fillId="2" borderId="104" xfId="0" applyFont="1" applyFill="1" applyBorder="1" applyAlignment="1">
      <alignment horizontal="center" vertical="center" wrapText="1"/>
    </xf>
    <xf numFmtId="0" fontId="61" fillId="2" borderId="119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3" xfId="0" applyNumberFormat="1" applyFont="1" applyFill="1" applyBorder="1" applyAlignment="1">
      <alignment horizontal="center" vertical="center"/>
    </xf>
    <xf numFmtId="3" fontId="61" fillId="4" borderId="118" xfId="0" applyNumberFormat="1" applyFont="1" applyFill="1" applyBorder="1" applyAlignment="1">
      <alignment horizontal="center" vertical="center"/>
    </xf>
    <xf numFmtId="9" fontId="61" fillId="4" borderId="103" xfId="0" applyNumberFormat="1" applyFont="1" applyFill="1" applyBorder="1" applyAlignment="1">
      <alignment horizontal="center" vertical="center"/>
    </xf>
    <xf numFmtId="9" fontId="61" fillId="4" borderId="118" xfId="0" applyNumberFormat="1" applyFont="1" applyFill="1" applyBorder="1" applyAlignment="1">
      <alignment horizontal="center" vertical="center"/>
    </xf>
    <xf numFmtId="3" fontId="61" fillId="4" borderId="104" xfId="0" applyNumberFormat="1" applyFont="1" applyFill="1" applyBorder="1" applyAlignment="1">
      <alignment horizontal="center" vertical="center" wrapText="1"/>
    </xf>
    <xf numFmtId="3" fontId="61" fillId="4" borderId="119" xfId="0" applyNumberFormat="1" applyFont="1" applyFill="1" applyBorder="1" applyAlignment="1">
      <alignment horizontal="center" vertical="center" wrapText="1"/>
    </xf>
    <xf numFmtId="0" fontId="41" fillId="2" borderId="126" xfId="0" applyFont="1" applyFill="1" applyBorder="1" applyAlignment="1">
      <alignment horizontal="center" vertical="center" wrapText="1"/>
    </xf>
    <xf numFmtId="0" fontId="41" fillId="2" borderId="107" xfId="0" applyFont="1" applyFill="1" applyBorder="1" applyAlignment="1">
      <alignment horizontal="center" vertical="center" wrapText="1"/>
    </xf>
    <xf numFmtId="0" fontId="61" fillId="11" borderId="128" xfId="0" applyFont="1" applyFill="1" applyBorder="1" applyAlignment="1">
      <alignment horizontal="center"/>
    </xf>
    <xf numFmtId="0" fontId="61" fillId="11" borderId="127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3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10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8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3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8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8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8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8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8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0" fillId="0" borderId="0" xfId="1" applyFont="1"/>
    <xf numFmtId="0" fontId="67" fillId="0" borderId="0" xfId="0" applyFont="1"/>
    <xf numFmtId="3" fontId="35" fillId="12" borderId="133" xfId="83" applyNumberFormat="1" applyFont="1" applyFill="1" applyBorder="1" applyAlignment="1">
      <alignment horizontal="right" vertical="top"/>
    </xf>
    <xf numFmtId="3" fontId="35" fillId="12" borderId="134" xfId="83" applyNumberFormat="1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9" fontId="35" fillId="12" borderId="136" xfId="83" applyFont="1" applyFill="1" applyBorder="1" applyAlignment="1">
      <alignment horizontal="right" vertical="top"/>
    </xf>
    <xf numFmtId="3" fontId="35" fillId="13" borderId="132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2" xfId="53" applyNumberFormat="1" applyFont="1" applyFill="1" applyBorder="1" applyAlignment="1">
      <alignment horizontal="left"/>
    </xf>
    <xf numFmtId="164" fontId="33" fillId="2" borderId="137" xfId="53" applyNumberFormat="1" applyFont="1" applyFill="1" applyBorder="1" applyAlignment="1">
      <alignment horizontal="left"/>
    </xf>
    <xf numFmtId="0" fontId="33" fillId="2" borderId="137" xfId="53" applyNumberFormat="1" applyFont="1" applyFill="1" applyBorder="1" applyAlignment="1">
      <alignment horizontal="left"/>
    </xf>
    <xf numFmtId="164" fontId="33" fillId="2" borderId="120" xfId="53" applyNumberFormat="1" applyFont="1" applyFill="1" applyBorder="1" applyAlignment="1">
      <alignment horizontal="left"/>
    </xf>
    <xf numFmtId="3" fontId="33" fillId="2" borderId="120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2" xfId="0" applyFont="1" applyFill="1" applyBorder="1"/>
    <xf numFmtId="3" fontId="41" fillId="2" borderId="123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3" xfId="0" applyNumberFormat="1" applyFont="1" applyFill="1" applyBorder="1"/>
    <xf numFmtId="9" fontId="34" fillId="0" borderId="103" xfId="0" applyNumberFormat="1" applyFont="1" applyFill="1" applyBorder="1"/>
    <xf numFmtId="3" fontId="34" fillId="0" borderId="104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7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7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103" xfId="80" applyNumberFormat="1" applyFont="1" applyFill="1" applyBorder="1"/>
    <xf numFmtId="3" fontId="3" fillId="2" borderId="104" xfId="80" applyNumberFormat="1" applyFont="1" applyFill="1" applyBorder="1"/>
    <xf numFmtId="9" fontId="3" fillId="2" borderId="140" xfId="80" applyNumberFormat="1" applyFont="1" applyFill="1" applyBorder="1"/>
    <xf numFmtId="9" fontId="3" fillId="2" borderId="103" xfId="80" applyNumberFormat="1" applyFont="1" applyFill="1" applyBorder="1"/>
    <xf numFmtId="9" fontId="3" fillId="2" borderId="104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2" xfId="0" applyFont="1" applyFill="1" applyBorder="1"/>
    <xf numFmtId="0" fontId="41" fillId="0" borderId="128" xfId="0" applyFont="1" applyFill="1" applyBorder="1" applyAlignment="1">
      <alignment horizontal="left" indent="1"/>
    </xf>
    <xf numFmtId="0" fontId="41" fillId="0" borderId="111" xfId="0" applyFont="1" applyFill="1" applyBorder="1" applyAlignment="1">
      <alignment horizontal="left" indent="1"/>
    </xf>
    <xf numFmtId="9" fontId="34" fillId="0" borderId="141" xfId="0" applyNumberFormat="1" applyFont="1" applyFill="1" applyBorder="1"/>
    <xf numFmtId="9" fontId="34" fillId="0" borderId="101" xfId="0" applyNumberFormat="1" applyFont="1" applyFill="1" applyBorder="1"/>
    <xf numFmtId="9" fontId="34" fillId="0" borderId="106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2" xfId="0" applyNumberFormat="1" applyFont="1" applyFill="1" applyBorder="1"/>
    <xf numFmtId="9" fontId="34" fillId="0" borderId="109" xfId="0" applyNumberFormat="1" applyFont="1" applyFill="1" applyBorder="1"/>
    <xf numFmtId="9" fontId="34" fillId="0" borderId="124" xfId="0" applyNumberFormat="1" applyFont="1" applyFill="1" applyBorder="1"/>
    <xf numFmtId="9" fontId="31" fillId="0" borderId="0" xfId="0" applyNumberFormat="1" applyFont="1"/>
    <xf numFmtId="0" fontId="68" fillId="0" borderId="0" xfId="0" applyFont="1" applyFill="1"/>
    <xf numFmtId="0" fontId="69" fillId="0" borderId="0" xfId="0" applyFont="1" applyFill="1"/>
    <xf numFmtId="0" fontId="41" fillId="13" borderId="112" xfId="0" applyFont="1" applyFill="1" applyBorder="1"/>
    <xf numFmtId="0" fontId="41" fillId="13" borderId="128" xfId="0" applyFont="1" applyFill="1" applyBorder="1"/>
    <xf numFmtId="0" fontId="41" fillId="13" borderId="111" xfId="0" applyFont="1" applyFill="1" applyBorder="1"/>
    <xf numFmtId="0" fontId="3" fillId="2" borderId="103" xfId="80" applyFont="1" applyFill="1" applyBorder="1"/>
    <xf numFmtId="3" fontId="34" fillId="0" borderId="142" xfId="0" applyNumberFormat="1" applyFont="1" applyFill="1" applyBorder="1"/>
    <xf numFmtId="3" fontId="34" fillId="0" borderId="109" xfId="0" applyNumberFormat="1" applyFont="1" applyFill="1" applyBorder="1"/>
    <xf numFmtId="3" fontId="34" fillId="0" borderId="124" xfId="0" applyNumberFormat="1" applyFont="1" applyFill="1" applyBorder="1"/>
    <xf numFmtId="0" fontId="34" fillId="0" borderId="112" xfId="0" applyFont="1" applyFill="1" applyBorder="1"/>
    <xf numFmtId="0" fontId="34" fillId="0" borderId="128" xfId="0" applyFont="1" applyFill="1" applyBorder="1"/>
    <xf numFmtId="0" fontId="34" fillId="0" borderId="111" xfId="0" applyFont="1" applyFill="1" applyBorder="1"/>
    <xf numFmtId="3" fontId="34" fillId="0" borderId="141" xfId="0" applyNumberFormat="1" applyFont="1" applyFill="1" applyBorder="1"/>
    <xf numFmtId="3" fontId="34" fillId="0" borderId="101" xfId="0" applyNumberFormat="1" applyFont="1" applyFill="1" applyBorder="1"/>
    <xf numFmtId="3" fontId="34" fillId="0" borderId="106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34" fillId="0" borderId="150" xfId="0" applyFont="1" applyFill="1" applyBorder="1"/>
    <xf numFmtId="0" fontId="34" fillId="0" borderId="151" xfId="0" applyFont="1" applyFill="1" applyBorder="1"/>
    <xf numFmtId="0" fontId="34" fillId="0" borderId="151" xfId="0" applyFont="1" applyFill="1" applyBorder="1" applyAlignment="1">
      <alignment horizontal="right"/>
    </xf>
    <xf numFmtId="0" fontId="34" fillId="0" borderId="151" xfId="0" applyFont="1" applyFill="1" applyBorder="1" applyAlignment="1">
      <alignment horizontal="left"/>
    </xf>
    <xf numFmtId="164" fontId="34" fillId="0" borderId="151" xfId="0" applyNumberFormat="1" applyFont="1" applyFill="1" applyBorder="1"/>
    <xf numFmtId="165" fontId="34" fillId="0" borderId="151" xfId="0" applyNumberFormat="1" applyFont="1" applyFill="1" applyBorder="1"/>
    <xf numFmtId="9" fontId="34" fillId="0" borderId="151" xfId="0" applyNumberFormat="1" applyFont="1" applyFill="1" applyBorder="1"/>
    <xf numFmtId="9" fontId="34" fillId="0" borderId="152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1" xfId="0" applyNumberFormat="1" applyFont="1" applyFill="1" applyBorder="1"/>
    <xf numFmtId="3" fontId="34" fillId="0" borderId="152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0" fontId="41" fillId="0" borderId="27" xfId="0" applyFont="1" applyFill="1" applyBorder="1"/>
    <xf numFmtId="0" fontId="41" fillId="0" borderId="15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1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1" xfId="0" applyNumberFormat="1" applyBorder="1"/>
    <xf numFmtId="9" fontId="0" fillId="0" borderId="151" xfId="0" applyNumberFormat="1" applyBorder="1"/>
    <xf numFmtId="9" fontId="0" fillId="0" borderId="152" xfId="0" applyNumberFormat="1" applyBorder="1"/>
    <xf numFmtId="0" fontId="66" fillId="4" borderId="150" xfId="0" applyFont="1" applyFill="1" applyBorder="1" applyAlignment="1">
      <alignment horizontal="left"/>
    </xf>
    <xf numFmtId="169" fontId="66" fillId="4" borderId="151" xfId="0" applyNumberFormat="1" applyFont="1" applyFill="1" applyBorder="1"/>
    <xf numFmtId="9" fontId="66" fillId="4" borderId="151" xfId="0" applyNumberFormat="1" applyFont="1" applyFill="1" applyBorder="1"/>
    <xf numFmtId="9" fontId="66" fillId="4" borderId="152" xfId="0" applyNumberFormat="1" applyFont="1" applyFill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50" xfId="0" applyFont="1" applyBorder="1" applyAlignment="1">
      <alignment horizontal="left" indent="1"/>
    </xf>
    <xf numFmtId="0" fontId="66" fillId="0" borderId="147" xfId="0" applyFont="1" applyBorder="1" applyAlignment="1">
      <alignment horizontal="left" indent="1"/>
    </xf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1" xfId="0" applyNumberFormat="1" applyFont="1" applyFill="1" applyBorder="1"/>
    <xf numFmtId="169" fontId="34" fillId="0" borderId="152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70" fillId="0" borderId="139" xfId="0" applyNumberFormat="1" applyFont="1" applyBorder="1"/>
    <xf numFmtId="166" fontId="70" fillId="0" borderId="139" xfId="0" applyNumberFormat="1" applyFont="1" applyBorder="1"/>
    <xf numFmtId="166" fontId="70" fillId="0" borderId="154" xfId="0" applyNumberFormat="1" applyFont="1" applyBorder="1"/>
    <xf numFmtId="166" fontId="5" fillId="0" borderId="139" xfId="0" applyNumberFormat="1" applyFont="1" applyBorder="1" applyAlignment="1">
      <alignment horizontal="right"/>
    </xf>
    <xf numFmtId="166" fontId="5" fillId="0" borderId="154" xfId="0" applyNumberFormat="1" applyFont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166" fontId="71" fillId="0" borderId="154" xfId="0" applyNumberFormat="1" applyFont="1" applyBorder="1" applyAlignment="1">
      <alignment horizontal="right"/>
    </xf>
    <xf numFmtId="177" fontId="5" fillId="0" borderId="139" xfId="0" applyNumberFormat="1" applyFont="1" applyBorder="1" applyAlignment="1">
      <alignment horizontal="right"/>
    </xf>
    <xf numFmtId="4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/>
    <xf numFmtId="3" fontId="70" fillId="0" borderId="139" xfId="0" applyNumberFormat="1" applyFont="1" applyBorder="1" applyAlignment="1">
      <alignment horizontal="right"/>
    </xf>
    <xf numFmtId="166" fontId="70" fillId="0" borderId="139" xfId="0" applyNumberFormat="1" applyFont="1" applyBorder="1" applyAlignment="1">
      <alignment horizontal="right"/>
    </xf>
    <xf numFmtId="166" fontId="70" fillId="0" borderId="154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71" fillId="0" borderId="19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166" fontId="70" fillId="0" borderId="19" xfId="0" applyNumberFormat="1" applyFont="1" applyBorder="1"/>
    <xf numFmtId="3" fontId="34" fillId="0" borderId="139" xfId="0" applyNumberFormat="1" applyFont="1" applyBorder="1" applyAlignment="1">
      <alignment horizontal="right"/>
    </xf>
    <xf numFmtId="0" fontId="5" fillId="0" borderId="139" xfId="0" applyFont="1" applyBorder="1"/>
    <xf numFmtId="3" fontId="34" fillId="0" borderId="139" xfId="0" applyNumberFormat="1" applyFont="1" applyBorder="1"/>
    <xf numFmtId="166" fontId="34" fillId="0" borderId="139" xfId="0" applyNumberFormat="1" applyFont="1" applyBorder="1"/>
    <xf numFmtId="166" fontId="34" fillId="0" borderId="154" xfId="0" applyNumberFormat="1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70" fillId="0" borderId="0" xfId="0" applyNumberFormat="1" applyFont="1" applyBorder="1" applyAlignment="1">
      <alignment horizontal="right"/>
    </xf>
    <xf numFmtId="166" fontId="70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3" fontId="70" fillId="0" borderId="0" xfId="0" applyNumberFormat="1" applyFont="1" applyBorder="1"/>
    <xf numFmtId="166" fontId="70" fillId="0" borderId="0" xfId="0" applyNumberFormat="1" applyFont="1" applyBorder="1"/>
    <xf numFmtId="49" fontId="3" fillId="0" borderId="102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70" fillId="0" borderId="108" xfId="0" applyNumberFormat="1" applyFont="1" applyBorder="1"/>
    <xf numFmtId="166" fontId="70" fillId="0" borderId="108" xfId="0" applyNumberFormat="1" applyFont="1" applyBorder="1"/>
    <xf numFmtId="166" fontId="70" fillId="0" borderId="89" xfId="0" applyNumberFormat="1" applyFont="1" applyBorder="1"/>
    <xf numFmtId="3" fontId="34" fillId="0" borderId="108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89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166" fontId="71" fillId="0" borderId="89" xfId="0" applyNumberFormat="1" applyFont="1" applyBorder="1" applyAlignment="1">
      <alignment horizontal="right"/>
    </xf>
    <xf numFmtId="177" fontId="5" fillId="0" borderId="108" xfId="0" applyNumberFormat="1" applyFont="1" applyBorder="1" applyAlignment="1">
      <alignment horizontal="right"/>
    </xf>
    <xf numFmtId="4" fontId="5" fillId="0" borderId="108" xfId="0" applyNumberFormat="1" applyFont="1" applyBorder="1" applyAlignment="1">
      <alignment horizontal="right"/>
    </xf>
    <xf numFmtId="0" fontId="5" fillId="0" borderId="108" xfId="0" applyFont="1" applyBorder="1"/>
    <xf numFmtId="3" fontId="5" fillId="0" borderId="108" xfId="0" applyNumberFormat="1" applyFont="1" applyBorder="1"/>
    <xf numFmtId="49" fontId="3" fillId="0" borderId="153" xfId="0" applyNumberFormat="1" applyFont="1" applyBorder="1" applyAlignment="1">
      <alignment horizontal="center"/>
    </xf>
    <xf numFmtId="3" fontId="34" fillId="0" borderId="155" xfId="0" applyNumberFormat="1" applyFont="1" applyBorder="1"/>
    <xf numFmtId="166" fontId="34" fillId="0" borderId="155" xfId="0" applyNumberFormat="1" applyFont="1" applyBorder="1"/>
    <xf numFmtId="166" fontId="34" fillId="0" borderId="156" xfId="0" applyNumberFormat="1" applyFont="1" applyBorder="1"/>
    <xf numFmtId="3" fontId="34" fillId="0" borderId="155" xfId="0" applyNumberFormat="1" applyFont="1" applyBorder="1" applyAlignment="1">
      <alignment horizontal="right"/>
    </xf>
    <xf numFmtId="166" fontId="5" fillId="0" borderId="155" xfId="0" applyNumberFormat="1" applyFont="1" applyBorder="1" applyAlignment="1">
      <alignment horizontal="right"/>
    </xf>
    <xf numFmtId="166" fontId="5" fillId="0" borderId="156" xfId="0" applyNumberFormat="1" applyFont="1" applyBorder="1" applyAlignment="1">
      <alignment horizontal="right"/>
    </xf>
    <xf numFmtId="3" fontId="70" fillId="0" borderId="155" xfId="0" applyNumberFormat="1" applyFont="1" applyBorder="1" applyAlignment="1">
      <alignment horizontal="right"/>
    </xf>
    <xf numFmtId="166" fontId="70" fillId="0" borderId="155" xfId="0" applyNumberFormat="1" applyFont="1" applyBorder="1" applyAlignment="1">
      <alignment horizontal="right"/>
    </xf>
    <xf numFmtId="166" fontId="70" fillId="0" borderId="156" xfId="0" applyNumberFormat="1" applyFont="1" applyBorder="1" applyAlignment="1">
      <alignment horizontal="right"/>
    </xf>
    <xf numFmtId="177" fontId="5" fillId="0" borderId="155" xfId="0" applyNumberFormat="1" applyFont="1" applyBorder="1" applyAlignment="1">
      <alignment horizontal="right"/>
    </xf>
    <xf numFmtId="3" fontId="5" fillId="0" borderId="155" xfId="0" applyNumberFormat="1" applyFont="1" applyBorder="1" applyAlignment="1">
      <alignment horizontal="right"/>
    </xf>
    <xf numFmtId="4" fontId="5" fillId="0" borderId="155" xfId="0" applyNumberFormat="1" applyFont="1" applyBorder="1" applyAlignment="1">
      <alignment horizontal="right"/>
    </xf>
    <xf numFmtId="0" fontId="5" fillId="0" borderId="155" xfId="0" applyFont="1" applyBorder="1"/>
    <xf numFmtId="3" fontId="5" fillId="0" borderId="155" xfId="0" applyNumberFormat="1" applyFont="1" applyBorder="1"/>
    <xf numFmtId="3" fontId="5" fillId="0" borderId="89" xfId="0" applyNumberFormat="1" applyFont="1" applyBorder="1"/>
    <xf numFmtId="3" fontId="5" fillId="0" borderId="154" xfId="0" applyNumberFormat="1" applyFont="1" applyBorder="1"/>
    <xf numFmtId="3" fontId="5" fillId="0" borderId="19" xfId="0" applyNumberFormat="1" applyFont="1" applyBorder="1"/>
    <xf numFmtId="3" fontId="5" fillId="0" borderId="156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39" xfId="0" applyNumberFormat="1" applyFont="1" applyBorder="1"/>
    <xf numFmtId="9" fontId="34" fillId="0" borderId="0" xfId="0" applyNumberFormat="1" applyFont="1" applyBorder="1"/>
    <xf numFmtId="3" fontId="34" fillId="0" borderId="138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3" fontId="34" fillId="0" borderId="108" xfId="0" applyNumberFormat="1" applyFont="1" applyBorder="1"/>
    <xf numFmtId="9" fontId="34" fillId="0" borderId="108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57" xfId="0" applyNumberFormat="1" applyFont="1" applyBorder="1"/>
    <xf numFmtId="9" fontId="34" fillId="0" borderId="155" xfId="0" applyNumberFormat="1" applyFont="1" applyBorder="1"/>
    <xf numFmtId="3" fontId="11" fillId="0" borderId="153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20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0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09" xfId="76" applyFont="1" applyFill="1" applyBorder="1"/>
    <xf numFmtId="0" fontId="31" fillId="0" borderId="158" xfId="76" applyFont="1" applyFill="1" applyBorder="1"/>
    <xf numFmtId="0" fontId="33" fillId="2" borderId="103" xfId="76" applyNumberFormat="1" applyFont="1" applyFill="1" applyBorder="1" applyAlignment="1">
      <alignment horizontal="left"/>
    </xf>
    <xf numFmtId="0" fontId="33" fillId="2" borderId="15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0" xfId="76" applyNumberFormat="1" applyFont="1" applyFill="1" applyBorder="1"/>
    <xf numFmtId="3" fontId="31" fillId="0" borderId="151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09" xfId="76" applyNumberFormat="1" applyFont="1" applyFill="1" applyBorder="1"/>
    <xf numFmtId="9" fontId="31" fillId="0" borderId="158" xfId="76" applyNumberFormat="1" applyFont="1" applyFill="1" applyBorder="1"/>
    <xf numFmtId="0" fontId="33" fillId="2" borderId="140" xfId="76" applyNumberFormat="1" applyFont="1" applyFill="1" applyBorder="1" applyAlignment="1">
      <alignment horizontal="left"/>
    </xf>
    <xf numFmtId="0" fontId="33" fillId="2" borderId="104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2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Graf'!$B$4:$F$4</c:f>
              <c:numCache>
                <c:formatCode>General</c:formatCode>
                <c:ptCount val="5"/>
                <c:pt idx="0">
                  <c:v>0.3291517955984406</c:v>
                </c:pt>
                <c:pt idx="1">
                  <c:v>0.29886659557475742</c:v>
                </c:pt>
                <c:pt idx="2">
                  <c:v>0.29834823988950626</c:v>
                </c:pt>
                <c:pt idx="3">
                  <c:v>0.28441294692346708</c:v>
                </c:pt>
                <c:pt idx="4">
                  <c:v>0.27300913137043131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ALOS!$E$33:$E$37</c:f>
              <c:numCache>
                <c:formatCode>0%</c:formatCode>
                <c:ptCount val="5"/>
                <c:pt idx="0">
                  <c:v>1.3390804597701149</c:v>
                </c:pt>
                <c:pt idx="1">
                  <c:v>1.2901430842607313</c:v>
                </c:pt>
                <c:pt idx="2">
                  <c:v>1.2477211796246648</c:v>
                </c:pt>
                <c:pt idx="3">
                  <c:v>1.3037974683544304</c:v>
                </c:pt>
                <c:pt idx="4">
                  <c:v>1.3383579217447081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4" totalsRowShown="0" headerRowDxfId="116" tableBorderDxfId="115">
  <autoFilter ref="A7:S24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91" totalsRowShown="0">
  <autoFilter ref="C3:S91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705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1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2762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4799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1" t="s">
        <v>4800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4873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7197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7226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7237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7776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7777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8063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8158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8872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EC1C0943-6323-4873-B185-B33A9A259DD8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38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5" t="s">
        <v>2762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705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190.84439359999999</v>
      </c>
      <c r="G3" s="47">
        <f>SUBTOTAL(9,G6:G1048576)</f>
        <v>274274.29666202771</v>
      </c>
      <c r="H3" s="48">
        <f>IF(M3=0,0,G3/M3)</f>
        <v>3.1435944494645754E-3</v>
      </c>
      <c r="I3" s="47">
        <f>SUBTOTAL(9,I6:I1048576)</f>
        <v>9328.7006832000006</v>
      </c>
      <c r="J3" s="47">
        <f>SUBTOTAL(9,J6:J1048576)</f>
        <v>86974351.781279683</v>
      </c>
      <c r="K3" s="48">
        <f>IF(M3=0,0,J3/M3)</f>
        <v>0.99685640555053556</v>
      </c>
      <c r="L3" s="47">
        <f>SUBTOTAL(9,L6:L1048576)</f>
        <v>9519.545076800001</v>
      </c>
      <c r="M3" s="49">
        <f>SUBTOTAL(9,M6:M1048576)</f>
        <v>87248626.077941701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4" t="s">
        <v>161</v>
      </c>
      <c r="B5" s="762" t="s">
        <v>162</v>
      </c>
      <c r="C5" s="762" t="s">
        <v>89</v>
      </c>
      <c r="D5" s="762" t="s">
        <v>163</v>
      </c>
      <c r="E5" s="762" t="s">
        <v>164</v>
      </c>
      <c r="F5" s="763" t="s">
        <v>28</v>
      </c>
      <c r="G5" s="763" t="s">
        <v>14</v>
      </c>
      <c r="H5" s="746" t="s">
        <v>165</v>
      </c>
      <c r="I5" s="745" t="s">
        <v>28</v>
      </c>
      <c r="J5" s="763" t="s">
        <v>14</v>
      </c>
      <c r="K5" s="746" t="s">
        <v>165</v>
      </c>
      <c r="L5" s="745" t="s">
        <v>28</v>
      </c>
      <c r="M5" s="764" t="s">
        <v>14</v>
      </c>
    </row>
    <row r="6" spans="1:13" ht="14.45" customHeight="1" x14ac:dyDescent="0.2">
      <c r="A6" s="723" t="s">
        <v>615</v>
      </c>
      <c r="B6" s="724" t="s">
        <v>2227</v>
      </c>
      <c r="C6" s="724" t="s">
        <v>2228</v>
      </c>
      <c r="D6" s="724" t="s">
        <v>789</v>
      </c>
      <c r="E6" s="724" t="s">
        <v>2229</v>
      </c>
      <c r="F6" s="728"/>
      <c r="G6" s="728"/>
      <c r="H6" s="748">
        <v>0</v>
      </c>
      <c r="I6" s="728">
        <v>324</v>
      </c>
      <c r="J6" s="728">
        <v>5370.01</v>
      </c>
      <c r="K6" s="748">
        <v>1</v>
      </c>
      <c r="L6" s="728">
        <v>324</v>
      </c>
      <c r="M6" s="729">
        <v>5370.01</v>
      </c>
    </row>
    <row r="7" spans="1:13" ht="14.45" customHeight="1" x14ac:dyDescent="0.2">
      <c r="A7" s="730" t="s">
        <v>615</v>
      </c>
      <c r="B7" s="731" t="s">
        <v>2227</v>
      </c>
      <c r="C7" s="731" t="s">
        <v>2230</v>
      </c>
      <c r="D7" s="731" t="s">
        <v>789</v>
      </c>
      <c r="E7" s="731" t="s">
        <v>2231</v>
      </c>
      <c r="F7" s="735"/>
      <c r="G7" s="735"/>
      <c r="H7" s="749">
        <v>0</v>
      </c>
      <c r="I7" s="735">
        <v>8</v>
      </c>
      <c r="J7" s="735">
        <v>342.92</v>
      </c>
      <c r="K7" s="749">
        <v>1</v>
      </c>
      <c r="L7" s="735">
        <v>8</v>
      </c>
      <c r="M7" s="736">
        <v>342.92</v>
      </c>
    </row>
    <row r="8" spans="1:13" ht="14.45" customHeight="1" x14ac:dyDescent="0.2">
      <c r="A8" s="730" t="s">
        <v>615</v>
      </c>
      <c r="B8" s="731" t="s">
        <v>2232</v>
      </c>
      <c r="C8" s="731" t="s">
        <v>2233</v>
      </c>
      <c r="D8" s="731" t="s">
        <v>2234</v>
      </c>
      <c r="E8" s="731" t="s">
        <v>2235</v>
      </c>
      <c r="F8" s="735"/>
      <c r="G8" s="735"/>
      <c r="H8" s="749">
        <v>0</v>
      </c>
      <c r="I8" s="735">
        <v>23</v>
      </c>
      <c r="J8" s="735">
        <v>6299.6999448478764</v>
      </c>
      <c r="K8" s="749">
        <v>1</v>
      </c>
      <c r="L8" s="735">
        <v>23</v>
      </c>
      <c r="M8" s="736">
        <v>6299.6999448478764</v>
      </c>
    </row>
    <row r="9" spans="1:13" ht="14.45" customHeight="1" x14ac:dyDescent="0.2">
      <c r="A9" s="730" t="s">
        <v>615</v>
      </c>
      <c r="B9" s="731" t="s">
        <v>2236</v>
      </c>
      <c r="C9" s="731" t="s">
        <v>2237</v>
      </c>
      <c r="D9" s="731" t="s">
        <v>975</v>
      </c>
      <c r="E9" s="731" t="s">
        <v>976</v>
      </c>
      <c r="F9" s="735">
        <v>2</v>
      </c>
      <c r="G9" s="735">
        <v>1108.54</v>
      </c>
      <c r="H9" s="749">
        <v>1</v>
      </c>
      <c r="I9" s="735"/>
      <c r="J9" s="735"/>
      <c r="K9" s="749">
        <v>0</v>
      </c>
      <c r="L9" s="735">
        <v>2</v>
      </c>
      <c r="M9" s="736">
        <v>1108.54</v>
      </c>
    </row>
    <row r="10" spans="1:13" ht="14.45" customHeight="1" x14ac:dyDescent="0.2">
      <c r="A10" s="730" t="s">
        <v>615</v>
      </c>
      <c r="B10" s="731" t="s">
        <v>2238</v>
      </c>
      <c r="C10" s="731" t="s">
        <v>2239</v>
      </c>
      <c r="D10" s="731" t="s">
        <v>2240</v>
      </c>
      <c r="E10" s="731" t="s">
        <v>2241</v>
      </c>
      <c r="F10" s="735"/>
      <c r="G10" s="735"/>
      <c r="H10" s="749">
        <v>0</v>
      </c>
      <c r="I10" s="735">
        <v>1</v>
      </c>
      <c r="J10" s="735">
        <v>70.389999999999972</v>
      </c>
      <c r="K10" s="749">
        <v>1</v>
      </c>
      <c r="L10" s="735">
        <v>1</v>
      </c>
      <c r="M10" s="736">
        <v>70.389999999999972</v>
      </c>
    </row>
    <row r="11" spans="1:13" ht="14.45" customHeight="1" x14ac:dyDescent="0.2">
      <c r="A11" s="730" t="s">
        <v>615</v>
      </c>
      <c r="B11" s="731" t="s">
        <v>2238</v>
      </c>
      <c r="C11" s="731" t="s">
        <v>2242</v>
      </c>
      <c r="D11" s="731" t="s">
        <v>2240</v>
      </c>
      <c r="E11" s="731" t="s">
        <v>2243</v>
      </c>
      <c r="F11" s="735"/>
      <c r="G11" s="735"/>
      <c r="H11" s="749">
        <v>0</v>
      </c>
      <c r="I11" s="735">
        <v>2</v>
      </c>
      <c r="J11" s="735">
        <v>97.859999999999985</v>
      </c>
      <c r="K11" s="749">
        <v>1</v>
      </c>
      <c r="L11" s="735">
        <v>2</v>
      </c>
      <c r="M11" s="736">
        <v>97.859999999999985</v>
      </c>
    </row>
    <row r="12" spans="1:13" ht="14.45" customHeight="1" x14ac:dyDescent="0.2">
      <c r="A12" s="730" t="s">
        <v>615</v>
      </c>
      <c r="B12" s="731" t="s">
        <v>2244</v>
      </c>
      <c r="C12" s="731" t="s">
        <v>2245</v>
      </c>
      <c r="D12" s="731" t="s">
        <v>915</v>
      </c>
      <c r="E12" s="731" t="s">
        <v>2246</v>
      </c>
      <c r="F12" s="735"/>
      <c r="G12" s="735"/>
      <c r="H12" s="749">
        <v>0</v>
      </c>
      <c r="I12" s="735">
        <v>14</v>
      </c>
      <c r="J12" s="735">
        <v>10096.800000000001</v>
      </c>
      <c r="K12" s="749">
        <v>1</v>
      </c>
      <c r="L12" s="735">
        <v>14</v>
      </c>
      <c r="M12" s="736">
        <v>10096.800000000001</v>
      </c>
    </row>
    <row r="13" spans="1:13" ht="14.45" customHeight="1" x14ac:dyDescent="0.2">
      <c r="A13" s="730" t="s">
        <v>615</v>
      </c>
      <c r="B13" s="731" t="s">
        <v>2244</v>
      </c>
      <c r="C13" s="731" t="s">
        <v>2247</v>
      </c>
      <c r="D13" s="731" t="s">
        <v>915</v>
      </c>
      <c r="E13" s="731" t="s">
        <v>2248</v>
      </c>
      <c r="F13" s="735"/>
      <c r="G13" s="735"/>
      <c r="H13" s="749">
        <v>0</v>
      </c>
      <c r="I13" s="735">
        <v>34</v>
      </c>
      <c r="J13" s="735">
        <v>9242.9000000000015</v>
      </c>
      <c r="K13" s="749">
        <v>1</v>
      </c>
      <c r="L13" s="735">
        <v>34</v>
      </c>
      <c r="M13" s="736">
        <v>9242.9000000000015</v>
      </c>
    </row>
    <row r="14" spans="1:13" ht="14.45" customHeight="1" x14ac:dyDescent="0.2">
      <c r="A14" s="730" t="s">
        <v>615</v>
      </c>
      <c r="B14" s="731" t="s">
        <v>2244</v>
      </c>
      <c r="C14" s="731" t="s">
        <v>2249</v>
      </c>
      <c r="D14" s="731" t="s">
        <v>915</v>
      </c>
      <c r="E14" s="731" t="s">
        <v>2250</v>
      </c>
      <c r="F14" s="735"/>
      <c r="G14" s="735"/>
      <c r="H14" s="749">
        <v>0</v>
      </c>
      <c r="I14" s="735">
        <v>31</v>
      </c>
      <c r="J14" s="735">
        <v>19550.46</v>
      </c>
      <c r="K14" s="749">
        <v>1</v>
      </c>
      <c r="L14" s="735">
        <v>31</v>
      </c>
      <c r="M14" s="736">
        <v>19550.46</v>
      </c>
    </row>
    <row r="15" spans="1:13" ht="14.45" customHeight="1" x14ac:dyDescent="0.2">
      <c r="A15" s="730" t="s">
        <v>615</v>
      </c>
      <c r="B15" s="731" t="s">
        <v>2244</v>
      </c>
      <c r="C15" s="731" t="s">
        <v>2251</v>
      </c>
      <c r="D15" s="731" t="s">
        <v>915</v>
      </c>
      <c r="E15" s="731" t="s">
        <v>2252</v>
      </c>
      <c r="F15" s="735"/>
      <c r="G15" s="735"/>
      <c r="H15" s="749">
        <v>0</v>
      </c>
      <c r="I15" s="735">
        <v>4</v>
      </c>
      <c r="J15" s="735">
        <v>3654.6</v>
      </c>
      <c r="K15" s="749">
        <v>1</v>
      </c>
      <c r="L15" s="735">
        <v>4</v>
      </c>
      <c r="M15" s="736">
        <v>3654.6</v>
      </c>
    </row>
    <row r="16" spans="1:13" ht="14.45" customHeight="1" x14ac:dyDescent="0.2">
      <c r="A16" s="730" t="s">
        <v>615</v>
      </c>
      <c r="B16" s="731" t="s">
        <v>2244</v>
      </c>
      <c r="C16" s="731" t="s">
        <v>2253</v>
      </c>
      <c r="D16" s="731" t="s">
        <v>915</v>
      </c>
      <c r="E16" s="731" t="s">
        <v>2254</v>
      </c>
      <c r="F16" s="735"/>
      <c r="G16" s="735"/>
      <c r="H16" s="749">
        <v>0</v>
      </c>
      <c r="I16" s="735">
        <v>32</v>
      </c>
      <c r="J16" s="735">
        <v>13086.4</v>
      </c>
      <c r="K16" s="749">
        <v>1</v>
      </c>
      <c r="L16" s="735">
        <v>32</v>
      </c>
      <c r="M16" s="736">
        <v>13086.4</v>
      </c>
    </row>
    <row r="17" spans="1:13" ht="14.45" customHeight="1" x14ac:dyDescent="0.2">
      <c r="A17" s="730" t="s">
        <v>615</v>
      </c>
      <c r="B17" s="731" t="s">
        <v>2255</v>
      </c>
      <c r="C17" s="731" t="s">
        <v>2256</v>
      </c>
      <c r="D17" s="731" t="s">
        <v>2257</v>
      </c>
      <c r="E17" s="731" t="s">
        <v>2258</v>
      </c>
      <c r="F17" s="735"/>
      <c r="G17" s="735"/>
      <c r="H17" s="749">
        <v>0</v>
      </c>
      <c r="I17" s="735">
        <v>1</v>
      </c>
      <c r="J17" s="735">
        <v>1505.8700000000001</v>
      </c>
      <c r="K17" s="749">
        <v>1</v>
      </c>
      <c r="L17" s="735">
        <v>1</v>
      </c>
      <c r="M17" s="736">
        <v>1505.8700000000001</v>
      </c>
    </row>
    <row r="18" spans="1:13" ht="14.45" customHeight="1" x14ac:dyDescent="0.2">
      <c r="A18" s="730" t="s">
        <v>615</v>
      </c>
      <c r="B18" s="731" t="s">
        <v>2259</v>
      </c>
      <c r="C18" s="731" t="s">
        <v>2260</v>
      </c>
      <c r="D18" s="731" t="s">
        <v>797</v>
      </c>
      <c r="E18" s="731" t="s">
        <v>2261</v>
      </c>
      <c r="F18" s="735"/>
      <c r="G18" s="735"/>
      <c r="H18" s="749">
        <v>0</v>
      </c>
      <c r="I18" s="735">
        <v>2</v>
      </c>
      <c r="J18" s="735">
        <v>259.16000000000003</v>
      </c>
      <c r="K18" s="749">
        <v>1</v>
      </c>
      <c r="L18" s="735">
        <v>2</v>
      </c>
      <c r="M18" s="736">
        <v>259.16000000000003</v>
      </c>
    </row>
    <row r="19" spans="1:13" ht="14.45" customHeight="1" x14ac:dyDescent="0.2">
      <c r="A19" s="730" t="s">
        <v>615</v>
      </c>
      <c r="B19" s="731" t="s">
        <v>2262</v>
      </c>
      <c r="C19" s="731" t="s">
        <v>2263</v>
      </c>
      <c r="D19" s="731" t="s">
        <v>1782</v>
      </c>
      <c r="E19" s="731" t="s">
        <v>2264</v>
      </c>
      <c r="F19" s="735"/>
      <c r="G19" s="735"/>
      <c r="H19" s="749">
        <v>0</v>
      </c>
      <c r="I19" s="735">
        <v>40</v>
      </c>
      <c r="J19" s="735">
        <v>1972.7999822412344</v>
      </c>
      <c r="K19" s="749">
        <v>1</v>
      </c>
      <c r="L19" s="735">
        <v>40</v>
      </c>
      <c r="M19" s="736">
        <v>1972.7999822412344</v>
      </c>
    </row>
    <row r="20" spans="1:13" ht="14.45" customHeight="1" x14ac:dyDescent="0.2">
      <c r="A20" s="730" t="s">
        <v>615</v>
      </c>
      <c r="B20" s="731" t="s">
        <v>2265</v>
      </c>
      <c r="C20" s="731" t="s">
        <v>2266</v>
      </c>
      <c r="D20" s="731" t="s">
        <v>923</v>
      </c>
      <c r="E20" s="731" t="s">
        <v>924</v>
      </c>
      <c r="F20" s="735"/>
      <c r="G20" s="735"/>
      <c r="H20" s="749">
        <v>0</v>
      </c>
      <c r="I20" s="735">
        <v>56</v>
      </c>
      <c r="J20" s="735">
        <v>2260</v>
      </c>
      <c r="K20" s="749">
        <v>1</v>
      </c>
      <c r="L20" s="735">
        <v>56</v>
      </c>
      <c r="M20" s="736">
        <v>2260</v>
      </c>
    </row>
    <row r="21" spans="1:13" ht="14.45" customHeight="1" x14ac:dyDescent="0.2">
      <c r="A21" s="730" t="s">
        <v>615</v>
      </c>
      <c r="B21" s="731" t="s">
        <v>2265</v>
      </c>
      <c r="C21" s="731" t="s">
        <v>2267</v>
      </c>
      <c r="D21" s="731" t="s">
        <v>923</v>
      </c>
      <c r="E21" s="731" t="s">
        <v>924</v>
      </c>
      <c r="F21" s="735"/>
      <c r="G21" s="735"/>
      <c r="H21" s="749">
        <v>0</v>
      </c>
      <c r="I21" s="735">
        <v>31</v>
      </c>
      <c r="J21" s="735">
        <v>1251.6500000000001</v>
      </c>
      <c r="K21" s="749">
        <v>1</v>
      </c>
      <c r="L21" s="735">
        <v>31</v>
      </c>
      <c r="M21" s="736">
        <v>1251.6500000000001</v>
      </c>
    </row>
    <row r="22" spans="1:13" ht="14.45" customHeight="1" x14ac:dyDescent="0.2">
      <c r="A22" s="730" t="s">
        <v>615</v>
      </c>
      <c r="B22" s="731" t="s">
        <v>2265</v>
      </c>
      <c r="C22" s="731" t="s">
        <v>2268</v>
      </c>
      <c r="D22" s="731" t="s">
        <v>921</v>
      </c>
      <c r="E22" s="731" t="s">
        <v>2269</v>
      </c>
      <c r="F22" s="735"/>
      <c r="G22" s="735"/>
      <c r="H22" s="749">
        <v>0</v>
      </c>
      <c r="I22" s="735">
        <v>6</v>
      </c>
      <c r="J22" s="735">
        <v>351.84000000000009</v>
      </c>
      <c r="K22" s="749">
        <v>1</v>
      </c>
      <c r="L22" s="735">
        <v>6</v>
      </c>
      <c r="M22" s="736">
        <v>351.84000000000009</v>
      </c>
    </row>
    <row r="23" spans="1:13" ht="14.45" customHeight="1" x14ac:dyDescent="0.2">
      <c r="A23" s="730" t="s">
        <v>615</v>
      </c>
      <c r="B23" s="731" t="s">
        <v>2270</v>
      </c>
      <c r="C23" s="731" t="s">
        <v>2271</v>
      </c>
      <c r="D23" s="731" t="s">
        <v>967</v>
      </c>
      <c r="E23" s="731" t="s">
        <v>2272</v>
      </c>
      <c r="F23" s="735"/>
      <c r="G23" s="735"/>
      <c r="H23" s="749">
        <v>0</v>
      </c>
      <c r="I23" s="735">
        <v>7</v>
      </c>
      <c r="J23" s="735">
        <v>286.86</v>
      </c>
      <c r="K23" s="749">
        <v>1</v>
      </c>
      <c r="L23" s="735">
        <v>7</v>
      </c>
      <c r="M23" s="736">
        <v>286.86</v>
      </c>
    </row>
    <row r="24" spans="1:13" ht="14.45" customHeight="1" x14ac:dyDescent="0.2">
      <c r="A24" s="730" t="s">
        <v>615</v>
      </c>
      <c r="B24" s="731" t="s">
        <v>2270</v>
      </c>
      <c r="C24" s="731" t="s">
        <v>2273</v>
      </c>
      <c r="D24" s="731" t="s">
        <v>970</v>
      </c>
      <c r="E24" s="731" t="s">
        <v>2274</v>
      </c>
      <c r="F24" s="735"/>
      <c r="G24" s="735"/>
      <c r="H24" s="749">
        <v>0</v>
      </c>
      <c r="I24" s="735">
        <v>2</v>
      </c>
      <c r="J24" s="735">
        <v>116.83</v>
      </c>
      <c r="K24" s="749">
        <v>1</v>
      </c>
      <c r="L24" s="735">
        <v>2</v>
      </c>
      <c r="M24" s="736">
        <v>116.83</v>
      </c>
    </row>
    <row r="25" spans="1:13" ht="14.45" customHeight="1" x14ac:dyDescent="0.2">
      <c r="A25" s="730" t="s">
        <v>615</v>
      </c>
      <c r="B25" s="731" t="s">
        <v>2270</v>
      </c>
      <c r="C25" s="731" t="s">
        <v>2275</v>
      </c>
      <c r="D25" s="731" t="s">
        <v>967</v>
      </c>
      <c r="E25" s="731" t="s">
        <v>2276</v>
      </c>
      <c r="F25" s="735"/>
      <c r="G25" s="735"/>
      <c r="H25" s="749">
        <v>0</v>
      </c>
      <c r="I25" s="735">
        <v>12</v>
      </c>
      <c r="J25" s="735">
        <v>465.07999999999993</v>
      </c>
      <c r="K25" s="749">
        <v>1</v>
      </c>
      <c r="L25" s="735">
        <v>12</v>
      </c>
      <c r="M25" s="736">
        <v>465.07999999999993</v>
      </c>
    </row>
    <row r="26" spans="1:13" ht="14.45" customHeight="1" x14ac:dyDescent="0.2">
      <c r="A26" s="730" t="s">
        <v>615</v>
      </c>
      <c r="B26" s="731" t="s">
        <v>2277</v>
      </c>
      <c r="C26" s="731" t="s">
        <v>2278</v>
      </c>
      <c r="D26" s="731" t="s">
        <v>722</v>
      </c>
      <c r="E26" s="731" t="s">
        <v>723</v>
      </c>
      <c r="F26" s="735"/>
      <c r="G26" s="735"/>
      <c r="H26" s="749">
        <v>0</v>
      </c>
      <c r="I26" s="735">
        <v>1</v>
      </c>
      <c r="J26" s="735">
        <v>97.36</v>
      </c>
      <c r="K26" s="749">
        <v>1</v>
      </c>
      <c r="L26" s="735">
        <v>1</v>
      </c>
      <c r="M26" s="736">
        <v>97.36</v>
      </c>
    </row>
    <row r="27" spans="1:13" ht="14.45" customHeight="1" x14ac:dyDescent="0.2">
      <c r="A27" s="730" t="s">
        <v>615</v>
      </c>
      <c r="B27" s="731" t="s">
        <v>2277</v>
      </c>
      <c r="C27" s="731" t="s">
        <v>2279</v>
      </c>
      <c r="D27" s="731" t="s">
        <v>724</v>
      </c>
      <c r="E27" s="731" t="s">
        <v>726</v>
      </c>
      <c r="F27" s="735"/>
      <c r="G27" s="735"/>
      <c r="H27" s="749">
        <v>0</v>
      </c>
      <c r="I27" s="735">
        <v>1</v>
      </c>
      <c r="J27" s="735">
        <v>291.40000000000003</v>
      </c>
      <c r="K27" s="749">
        <v>1</v>
      </c>
      <c r="L27" s="735">
        <v>1</v>
      </c>
      <c r="M27" s="736">
        <v>291.40000000000003</v>
      </c>
    </row>
    <row r="28" spans="1:13" ht="14.45" customHeight="1" x14ac:dyDescent="0.2">
      <c r="A28" s="730" t="s">
        <v>615</v>
      </c>
      <c r="B28" s="731" t="s">
        <v>2277</v>
      </c>
      <c r="C28" s="731" t="s">
        <v>2280</v>
      </c>
      <c r="D28" s="731" t="s">
        <v>724</v>
      </c>
      <c r="E28" s="731" t="s">
        <v>725</v>
      </c>
      <c r="F28" s="735"/>
      <c r="G28" s="735"/>
      <c r="H28" s="749">
        <v>0</v>
      </c>
      <c r="I28" s="735">
        <v>2</v>
      </c>
      <c r="J28" s="735">
        <v>414.45999999999992</v>
      </c>
      <c r="K28" s="749">
        <v>1</v>
      </c>
      <c r="L28" s="735">
        <v>2</v>
      </c>
      <c r="M28" s="736">
        <v>414.45999999999992</v>
      </c>
    </row>
    <row r="29" spans="1:13" ht="14.45" customHeight="1" x14ac:dyDescent="0.2">
      <c r="A29" s="730" t="s">
        <v>615</v>
      </c>
      <c r="B29" s="731" t="s">
        <v>2281</v>
      </c>
      <c r="C29" s="731" t="s">
        <v>2282</v>
      </c>
      <c r="D29" s="731" t="s">
        <v>743</v>
      </c>
      <c r="E29" s="731" t="s">
        <v>744</v>
      </c>
      <c r="F29" s="735">
        <v>1</v>
      </c>
      <c r="G29" s="735">
        <v>174.22999999999996</v>
      </c>
      <c r="H29" s="749">
        <v>1</v>
      </c>
      <c r="I29" s="735"/>
      <c r="J29" s="735"/>
      <c r="K29" s="749">
        <v>0</v>
      </c>
      <c r="L29" s="735">
        <v>1</v>
      </c>
      <c r="M29" s="736">
        <v>174.22999999999996</v>
      </c>
    </row>
    <row r="30" spans="1:13" ht="14.45" customHeight="1" x14ac:dyDescent="0.2">
      <c r="A30" s="730" t="s">
        <v>615</v>
      </c>
      <c r="B30" s="731" t="s">
        <v>2281</v>
      </c>
      <c r="C30" s="731" t="s">
        <v>2283</v>
      </c>
      <c r="D30" s="731" t="s">
        <v>737</v>
      </c>
      <c r="E30" s="731" t="s">
        <v>740</v>
      </c>
      <c r="F30" s="735"/>
      <c r="G30" s="735"/>
      <c r="H30" s="749">
        <v>0</v>
      </c>
      <c r="I30" s="735">
        <v>4</v>
      </c>
      <c r="J30" s="735">
        <v>105.72000000000003</v>
      </c>
      <c r="K30" s="749">
        <v>1</v>
      </c>
      <c r="L30" s="735">
        <v>4</v>
      </c>
      <c r="M30" s="736">
        <v>105.72000000000003</v>
      </c>
    </row>
    <row r="31" spans="1:13" ht="14.45" customHeight="1" x14ac:dyDescent="0.2">
      <c r="A31" s="730" t="s">
        <v>615</v>
      </c>
      <c r="B31" s="731" t="s">
        <v>2281</v>
      </c>
      <c r="C31" s="731" t="s">
        <v>2284</v>
      </c>
      <c r="D31" s="731" t="s">
        <v>737</v>
      </c>
      <c r="E31" s="731" t="s">
        <v>1653</v>
      </c>
      <c r="F31" s="735"/>
      <c r="G31" s="735"/>
      <c r="H31" s="749">
        <v>0</v>
      </c>
      <c r="I31" s="735">
        <v>1</v>
      </c>
      <c r="J31" s="735">
        <v>87.019999999999982</v>
      </c>
      <c r="K31" s="749">
        <v>1</v>
      </c>
      <c r="L31" s="735">
        <v>1</v>
      </c>
      <c r="M31" s="736">
        <v>87.019999999999982</v>
      </c>
    </row>
    <row r="32" spans="1:13" ht="14.45" customHeight="1" x14ac:dyDescent="0.2">
      <c r="A32" s="730" t="s">
        <v>615</v>
      </c>
      <c r="B32" s="731" t="s">
        <v>2281</v>
      </c>
      <c r="C32" s="731" t="s">
        <v>2285</v>
      </c>
      <c r="D32" s="731" t="s">
        <v>737</v>
      </c>
      <c r="E32" s="731" t="s">
        <v>738</v>
      </c>
      <c r="F32" s="735"/>
      <c r="G32" s="735"/>
      <c r="H32" s="749">
        <v>0</v>
      </c>
      <c r="I32" s="735">
        <v>1</v>
      </c>
      <c r="J32" s="735">
        <v>52.24</v>
      </c>
      <c r="K32" s="749">
        <v>1</v>
      </c>
      <c r="L32" s="735">
        <v>1</v>
      </c>
      <c r="M32" s="736">
        <v>52.24</v>
      </c>
    </row>
    <row r="33" spans="1:13" ht="14.45" customHeight="1" x14ac:dyDescent="0.2">
      <c r="A33" s="730" t="s">
        <v>615</v>
      </c>
      <c r="B33" s="731" t="s">
        <v>2286</v>
      </c>
      <c r="C33" s="731" t="s">
        <v>2287</v>
      </c>
      <c r="D33" s="731" t="s">
        <v>2288</v>
      </c>
      <c r="E33" s="731" t="s">
        <v>2289</v>
      </c>
      <c r="F33" s="735"/>
      <c r="G33" s="735"/>
      <c r="H33" s="749">
        <v>0</v>
      </c>
      <c r="I33" s="735">
        <v>2</v>
      </c>
      <c r="J33" s="735">
        <v>42.42</v>
      </c>
      <c r="K33" s="749">
        <v>1</v>
      </c>
      <c r="L33" s="735">
        <v>2</v>
      </c>
      <c r="M33" s="736">
        <v>42.42</v>
      </c>
    </row>
    <row r="34" spans="1:13" ht="14.45" customHeight="1" x14ac:dyDescent="0.2">
      <c r="A34" s="730" t="s">
        <v>615</v>
      </c>
      <c r="B34" s="731" t="s">
        <v>2286</v>
      </c>
      <c r="C34" s="731" t="s">
        <v>2290</v>
      </c>
      <c r="D34" s="731" t="s">
        <v>2288</v>
      </c>
      <c r="E34" s="731" t="s">
        <v>2291</v>
      </c>
      <c r="F34" s="735"/>
      <c r="G34" s="735"/>
      <c r="H34" s="749">
        <v>0</v>
      </c>
      <c r="I34" s="735">
        <v>3</v>
      </c>
      <c r="J34" s="735">
        <v>26.010000000000005</v>
      </c>
      <c r="K34" s="749">
        <v>1</v>
      </c>
      <c r="L34" s="735">
        <v>3</v>
      </c>
      <c r="M34" s="736">
        <v>26.010000000000005</v>
      </c>
    </row>
    <row r="35" spans="1:13" ht="14.45" customHeight="1" x14ac:dyDescent="0.2">
      <c r="A35" s="730" t="s">
        <v>615</v>
      </c>
      <c r="B35" s="731" t="s">
        <v>2286</v>
      </c>
      <c r="C35" s="731" t="s">
        <v>2292</v>
      </c>
      <c r="D35" s="731" t="s">
        <v>2288</v>
      </c>
      <c r="E35" s="731" t="s">
        <v>2293</v>
      </c>
      <c r="F35" s="735"/>
      <c r="G35" s="735"/>
      <c r="H35" s="749">
        <v>0</v>
      </c>
      <c r="I35" s="735">
        <v>2</v>
      </c>
      <c r="J35" s="735">
        <v>29.859999999999996</v>
      </c>
      <c r="K35" s="749">
        <v>1</v>
      </c>
      <c r="L35" s="735">
        <v>2</v>
      </c>
      <c r="M35" s="736">
        <v>29.859999999999996</v>
      </c>
    </row>
    <row r="36" spans="1:13" ht="14.45" customHeight="1" x14ac:dyDescent="0.2">
      <c r="A36" s="730" t="s">
        <v>615</v>
      </c>
      <c r="B36" s="731" t="s">
        <v>2294</v>
      </c>
      <c r="C36" s="731" t="s">
        <v>2295</v>
      </c>
      <c r="D36" s="731" t="s">
        <v>1197</v>
      </c>
      <c r="E36" s="731" t="s">
        <v>2296</v>
      </c>
      <c r="F36" s="735"/>
      <c r="G36" s="735"/>
      <c r="H36" s="749">
        <v>0</v>
      </c>
      <c r="I36" s="735">
        <v>8</v>
      </c>
      <c r="J36" s="735">
        <v>611.60000000000014</v>
      </c>
      <c r="K36" s="749">
        <v>1</v>
      </c>
      <c r="L36" s="735">
        <v>8</v>
      </c>
      <c r="M36" s="736">
        <v>611.60000000000014</v>
      </c>
    </row>
    <row r="37" spans="1:13" ht="14.45" customHeight="1" x14ac:dyDescent="0.2">
      <c r="A37" s="730" t="s">
        <v>615</v>
      </c>
      <c r="B37" s="731" t="s">
        <v>2297</v>
      </c>
      <c r="C37" s="731" t="s">
        <v>2298</v>
      </c>
      <c r="D37" s="731" t="s">
        <v>2299</v>
      </c>
      <c r="E37" s="731" t="s">
        <v>2293</v>
      </c>
      <c r="F37" s="735"/>
      <c r="G37" s="735"/>
      <c r="H37" s="749">
        <v>0</v>
      </c>
      <c r="I37" s="735">
        <v>1</v>
      </c>
      <c r="J37" s="735">
        <v>60.289999999999985</v>
      </c>
      <c r="K37" s="749">
        <v>1</v>
      </c>
      <c r="L37" s="735">
        <v>1</v>
      </c>
      <c r="M37" s="736">
        <v>60.289999999999985</v>
      </c>
    </row>
    <row r="38" spans="1:13" ht="14.45" customHeight="1" x14ac:dyDescent="0.2">
      <c r="A38" s="730" t="s">
        <v>615</v>
      </c>
      <c r="B38" s="731" t="s">
        <v>2297</v>
      </c>
      <c r="C38" s="731" t="s">
        <v>2300</v>
      </c>
      <c r="D38" s="731" t="s">
        <v>2299</v>
      </c>
      <c r="E38" s="731" t="s">
        <v>2301</v>
      </c>
      <c r="F38" s="735"/>
      <c r="G38" s="735"/>
      <c r="H38" s="749">
        <v>0</v>
      </c>
      <c r="I38" s="735">
        <v>2</v>
      </c>
      <c r="J38" s="735">
        <v>29.519999999999996</v>
      </c>
      <c r="K38" s="749">
        <v>1</v>
      </c>
      <c r="L38" s="735">
        <v>2</v>
      </c>
      <c r="M38" s="736">
        <v>29.519999999999996</v>
      </c>
    </row>
    <row r="39" spans="1:13" ht="14.45" customHeight="1" x14ac:dyDescent="0.2">
      <c r="A39" s="730" t="s">
        <v>615</v>
      </c>
      <c r="B39" s="731" t="s">
        <v>2302</v>
      </c>
      <c r="C39" s="731" t="s">
        <v>2303</v>
      </c>
      <c r="D39" s="731" t="s">
        <v>949</v>
      </c>
      <c r="E39" s="731" t="s">
        <v>950</v>
      </c>
      <c r="F39" s="735"/>
      <c r="G39" s="735"/>
      <c r="H39" s="749">
        <v>0</v>
      </c>
      <c r="I39" s="735">
        <v>3</v>
      </c>
      <c r="J39" s="735">
        <v>175.82000000000002</v>
      </c>
      <c r="K39" s="749">
        <v>1</v>
      </c>
      <c r="L39" s="735">
        <v>3</v>
      </c>
      <c r="M39" s="736">
        <v>175.82000000000002</v>
      </c>
    </row>
    <row r="40" spans="1:13" ht="14.45" customHeight="1" x14ac:dyDescent="0.2">
      <c r="A40" s="730" t="s">
        <v>615</v>
      </c>
      <c r="B40" s="731" t="s">
        <v>2302</v>
      </c>
      <c r="C40" s="731" t="s">
        <v>2304</v>
      </c>
      <c r="D40" s="731" t="s">
        <v>949</v>
      </c>
      <c r="E40" s="731" t="s">
        <v>2305</v>
      </c>
      <c r="F40" s="735">
        <v>1</v>
      </c>
      <c r="G40" s="735">
        <v>195.36000000000007</v>
      </c>
      <c r="H40" s="749">
        <v>1</v>
      </c>
      <c r="I40" s="735"/>
      <c r="J40" s="735"/>
      <c r="K40" s="749">
        <v>0</v>
      </c>
      <c r="L40" s="735">
        <v>1</v>
      </c>
      <c r="M40" s="736">
        <v>195.36000000000007</v>
      </c>
    </row>
    <row r="41" spans="1:13" ht="14.45" customHeight="1" x14ac:dyDescent="0.2">
      <c r="A41" s="730" t="s">
        <v>615</v>
      </c>
      <c r="B41" s="731" t="s">
        <v>2306</v>
      </c>
      <c r="C41" s="731" t="s">
        <v>2307</v>
      </c>
      <c r="D41" s="731" t="s">
        <v>2308</v>
      </c>
      <c r="E41" s="731" t="s">
        <v>2309</v>
      </c>
      <c r="F41" s="735"/>
      <c r="G41" s="735"/>
      <c r="H41" s="749">
        <v>0</v>
      </c>
      <c r="I41" s="735">
        <v>3</v>
      </c>
      <c r="J41" s="735">
        <v>1741.17</v>
      </c>
      <c r="K41" s="749">
        <v>1</v>
      </c>
      <c r="L41" s="735">
        <v>3</v>
      </c>
      <c r="M41" s="736">
        <v>1741.17</v>
      </c>
    </row>
    <row r="42" spans="1:13" ht="14.45" customHeight="1" x14ac:dyDescent="0.2">
      <c r="A42" s="730" t="s">
        <v>615</v>
      </c>
      <c r="B42" s="731" t="s">
        <v>2306</v>
      </c>
      <c r="C42" s="731" t="s">
        <v>2310</v>
      </c>
      <c r="D42" s="731" t="s">
        <v>2308</v>
      </c>
      <c r="E42" s="731" t="s">
        <v>2311</v>
      </c>
      <c r="F42" s="735"/>
      <c r="G42" s="735"/>
      <c r="H42" s="749">
        <v>0</v>
      </c>
      <c r="I42" s="735">
        <v>2</v>
      </c>
      <c r="J42" s="735">
        <v>370.52</v>
      </c>
      <c r="K42" s="749">
        <v>1</v>
      </c>
      <c r="L42" s="735">
        <v>2</v>
      </c>
      <c r="M42" s="736">
        <v>370.52</v>
      </c>
    </row>
    <row r="43" spans="1:13" ht="14.45" customHeight="1" x14ac:dyDescent="0.2">
      <c r="A43" s="730" t="s">
        <v>615</v>
      </c>
      <c r="B43" s="731" t="s">
        <v>2312</v>
      </c>
      <c r="C43" s="731" t="s">
        <v>2313</v>
      </c>
      <c r="D43" s="731" t="s">
        <v>1075</v>
      </c>
      <c r="E43" s="731" t="s">
        <v>2314</v>
      </c>
      <c r="F43" s="735"/>
      <c r="G43" s="735"/>
      <c r="H43" s="749">
        <v>0</v>
      </c>
      <c r="I43" s="735">
        <v>2</v>
      </c>
      <c r="J43" s="735">
        <v>36.58</v>
      </c>
      <c r="K43" s="749">
        <v>1</v>
      </c>
      <c r="L43" s="735">
        <v>2</v>
      </c>
      <c r="M43" s="736">
        <v>36.58</v>
      </c>
    </row>
    <row r="44" spans="1:13" ht="14.45" customHeight="1" x14ac:dyDescent="0.2">
      <c r="A44" s="730" t="s">
        <v>615</v>
      </c>
      <c r="B44" s="731" t="s">
        <v>2312</v>
      </c>
      <c r="C44" s="731" t="s">
        <v>2315</v>
      </c>
      <c r="D44" s="731" t="s">
        <v>1075</v>
      </c>
      <c r="E44" s="731" t="s">
        <v>2316</v>
      </c>
      <c r="F44" s="735"/>
      <c r="G44" s="735"/>
      <c r="H44" s="749">
        <v>0</v>
      </c>
      <c r="I44" s="735">
        <v>3</v>
      </c>
      <c r="J44" s="735">
        <v>145.13999999999999</v>
      </c>
      <c r="K44" s="749">
        <v>1</v>
      </c>
      <c r="L44" s="735">
        <v>3</v>
      </c>
      <c r="M44" s="736">
        <v>145.13999999999999</v>
      </c>
    </row>
    <row r="45" spans="1:13" ht="14.45" customHeight="1" x14ac:dyDescent="0.2">
      <c r="A45" s="730" t="s">
        <v>615</v>
      </c>
      <c r="B45" s="731" t="s">
        <v>2317</v>
      </c>
      <c r="C45" s="731" t="s">
        <v>2318</v>
      </c>
      <c r="D45" s="731" t="s">
        <v>1078</v>
      </c>
      <c r="E45" s="731" t="s">
        <v>2319</v>
      </c>
      <c r="F45" s="735"/>
      <c r="G45" s="735"/>
      <c r="H45" s="749">
        <v>0</v>
      </c>
      <c r="I45" s="735">
        <v>1</v>
      </c>
      <c r="J45" s="735">
        <v>52.589999999999996</v>
      </c>
      <c r="K45" s="749">
        <v>1</v>
      </c>
      <c r="L45" s="735">
        <v>1</v>
      </c>
      <c r="M45" s="736">
        <v>52.589999999999996</v>
      </c>
    </row>
    <row r="46" spans="1:13" ht="14.45" customHeight="1" x14ac:dyDescent="0.2">
      <c r="A46" s="730" t="s">
        <v>615</v>
      </c>
      <c r="B46" s="731" t="s">
        <v>2320</v>
      </c>
      <c r="C46" s="731" t="s">
        <v>2321</v>
      </c>
      <c r="D46" s="731" t="s">
        <v>2322</v>
      </c>
      <c r="E46" s="731" t="s">
        <v>2323</v>
      </c>
      <c r="F46" s="735"/>
      <c r="G46" s="735"/>
      <c r="H46" s="749">
        <v>0</v>
      </c>
      <c r="I46" s="735">
        <v>1</v>
      </c>
      <c r="J46" s="735">
        <v>163.99</v>
      </c>
      <c r="K46" s="749">
        <v>1</v>
      </c>
      <c r="L46" s="735">
        <v>1</v>
      </c>
      <c r="M46" s="736">
        <v>163.99</v>
      </c>
    </row>
    <row r="47" spans="1:13" ht="14.45" customHeight="1" x14ac:dyDescent="0.2">
      <c r="A47" s="730" t="s">
        <v>615</v>
      </c>
      <c r="B47" s="731" t="s">
        <v>2320</v>
      </c>
      <c r="C47" s="731" t="s">
        <v>2324</v>
      </c>
      <c r="D47" s="731" t="s">
        <v>2325</v>
      </c>
      <c r="E47" s="731" t="s">
        <v>2326</v>
      </c>
      <c r="F47" s="735"/>
      <c r="G47" s="735"/>
      <c r="H47" s="749">
        <v>0</v>
      </c>
      <c r="I47" s="735">
        <v>1</v>
      </c>
      <c r="J47" s="735">
        <v>207.26999999999998</v>
      </c>
      <c r="K47" s="749">
        <v>1</v>
      </c>
      <c r="L47" s="735">
        <v>1</v>
      </c>
      <c r="M47" s="736">
        <v>207.26999999999998</v>
      </c>
    </row>
    <row r="48" spans="1:13" ht="14.45" customHeight="1" x14ac:dyDescent="0.2">
      <c r="A48" s="730" t="s">
        <v>615</v>
      </c>
      <c r="B48" s="731" t="s">
        <v>2327</v>
      </c>
      <c r="C48" s="731" t="s">
        <v>2328</v>
      </c>
      <c r="D48" s="731" t="s">
        <v>909</v>
      </c>
      <c r="E48" s="731" t="s">
        <v>2329</v>
      </c>
      <c r="F48" s="735"/>
      <c r="G48" s="735"/>
      <c r="H48" s="749">
        <v>0</v>
      </c>
      <c r="I48" s="735">
        <v>1</v>
      </c>
      <c r="J48" s="735">
        <v>74.430000000000007</v>
      </c>
      <c r="K48" s="749">
        <v>1</v>
      </c>
      <c r="L48" s="735">
        <v>1</v>
      </c>
      <c r="M48" s="736">
        <v>74.430000000000007</v>
      </c>
    </row>
    <row r="49" spans="1:13" ht="14.45" customHeight="1" x14ac:dyDescent="0.2">
      <c r="A49" s="730" t="s">
        <v>615</v>
      </c>
      <c r="B49" s="731" t="s">
        <v>2327</v>
      </c>
      <c r="C49" s="731" t="s">
        <v>2330</v>
      </c>
      <c r="D49" s="731" t="s">
        <v>909</v>
      </c>
      <c r="E49" s="731" t="s">
        <v>2331</v>
      </c>
      <c r="F49" s="735"/>
      <c r="G49" s="735"/>
      <c r="H49" s="749">
        <v>0</v>
      </c>
      <c r="I49" s="735">
        <v>1</v>
      </c>
      <c r="J49" s="735">
        <v>223.05</v>
      </c>
      <c r="K49" s="749">
        <v>1</v>
      </c>
      <c r="L49" s="735">
        <v>1</v>
      </c>
      <c r="M49" s="736">
        <v>223.05</v>
      </c>
    </row>
    <row r="50" spans="1:13" ht="14.45" customHeight="1" x14ac:dyDescent="0.2">
      <c r="A50" s="730" t="s">
        <v>615</v>
      </c>
      <c r="B50" s="731" t="s">
        <v>2332</v>
      </c>
      <c r="C50" s="731" t="s">
        <v>2333</v>
      </c>
      <c r="D50" s="731" t="s">
        <v>1226</v>
      </c>
      <c r="E50" s="731" t="s">
        <v>2334</v>
      </c>
      <c r="F50" s="735"/>
      <c r="G50" s="735"/>
      <c r="H50" s="749">
        <v>0</v>
      </c>
      <c r="I50" s="735">
        <v>10</v>
      </c>
      <c r="J50" s="735">
        <v>1717.3799999999999</v>
      </c>
      <c r="K50" s="749">
        <v>1</v>
      </c>
      <c r="L50" s="735">
        <v>10</v>
      </c>
      <c r="M50" s="736">
        <v>1717.3799999999999</v>
      </c>
    </row>
    <row r="51" spans="1:13" ht="14.45" customHeight="1" x14ac:dyDescent="0.2">
      <c r="A51" s="730" t="s">
        <v>615</v>
      </c>
      <c r="B51" s="731" t="s">
        <v>2332</v>
      </c>
      <c r="C51" s="731" t="s">
        <v>2335</v>
      </c>
      <c r="D51" s="731" t="s">
        <v>1226</v>
      </c>
      <c r="E51" s="731" t="s">
        <v>2336</v>
      </c>
      <c r="F51" s="735"/>
      <c r="G51" s="735"/>
      <c r="H51" s="749">
        <v>0</v>
      </c>
      <c r="I51" s="735">
        <v>85</v>
      </c>
      <c r="J51" s="735">
        <v>5517.6999999999989</v>
      </c>
      <c r="K51" s="749">
        <v>1</v>
      </c>
      <c r="L51" s="735">
        <v>85</v>
      </c>
      <c r="M51" s="736">
        <v>5517.6999999999989</v>
      </c>
    </row>
    <row r="52" spans="1:13" ht="14.45" customHeight="1" x14ac:dyDescent="0.2">
      <c r="A52" s="730" t="s">
        <v>615</v>
      </c>
      <c r="B52" s="731" t="s">
        <v>2332</v>
      </c>
      <c r="C52" s="731" t="s">
        <v>2337</v>
      </c>
      <c r="D52" s="731" t="s">
        <v>1226</v>
      </c>
      <c r="E52" s="731" t="s">
        <v>2338</v>
      </c>
      <c r="F52" s="735"/>
      <c r="G52" s="735"/>
      <c r="H52" s="749">
        <v>0</v>
      </c>
      <c r="I52" s="735">
        <v>20</v>
      </c>
      <c r="J52" s="735">
        <v>3406.2</v>
      </c>
      <c r="K52" s="749">
        <v>1</v>
      </c>
      <c r="L52" s="735">
        <v>20</v>
      </c>
      <c r="M52" s="736">
        <v>3406.2</v>
      </c>
    </row>
    <row r="53" spans="1:13" ht="14.45" customHeight="1" x14ac:dyDescent="0.2">
      <c r="A53" s="730" t="s">
        <v>615</v>
      </c>
      <c r="B53" s="731" t="s">
        <v>2339</v>
      </c>
      <c r="C53" s="731" t="s">
        <v>2340</v>
      </c>
      <c r="D53" s="731" t="s">
        <v>2341</v>
      </c>
      <c r="E53" s="731" t="s">
        <v>2342</v>
      </c>
      <c r="F53" s="735"/>
      <c r="G53" s="735"/>
      <c r="H53" s="749">
        <v>0</v>
      </c>
      <c r="I53" s="735">
        <v>3</v>
      </c>
      <c r="J53" s="735">
        <v>148.1</v>
      </c>
      <c r="K53" s="749">
        <v>1</v>
      </c>
      <c r="L53" s="735">
        <v>3</v>
      </c>
      <c r="M53" s="736">
        <v>148.1</v>
      </c>
    </row>
    <row r="54" spans="1:13" ht="14.45" customHeight="1" x14ac:dyDescent="0.2">
      <c r="A54" s="730" t="s">
        <v>615</v>
      </c>
      <c r="B54" s="731" t="s">
        <v>2339</v>
      </c>
      <c r="C54" s="731" t="s">
        <v>2343</v>
      </c>
      <c r="D54" s="731" t="s">
        <v>2341</v>
      </c>
      <c r="E54" s="731" t="s">
        <v>2344</v>
      </c>
      <c r="F54" s="735"/>
      <c r="G54" s="735"/>
      <c r="H54" s="749">
        <v>0</v>
      </c>
      <c r="I54" s="735">
        <v>1</v>
      </c>
      <c r="J54" s="735">
        <v>62.72999999999999</v>
      </c>
      <c r="K54" s="749">
        <v>1</v>
      </c>
      <c r="L54" s="735">
        <v>1</v>
      </c>
      <c r="M54" s="736">
        <v>62.72999999999999</v>
      </c>
    </row>
    <row r="55" spans="1:13" ht="14.45" customHeight="1" x14ac:dyDescent="0.2">
      <c r="A55" s="730" t="s">
        <v>615</v>
      </c>
      <c r="B55" s="731" t="s">
        <v>2339</v>
      </c>
      <c r="C55" s="731" t="s">
        <v>2345</v>
      </c>
      <c r="D55" s="731" t="s">
        <v>891</v>
      </c>
      <c r="E55" s="731" t="s">
        <v>892</v>
      </c>
      <c r="F55" s="735"/>
      <c r="G55" s="735"/>
      <c r="H55" s="749">
        <v>0</v>
      </c>
      <c r="I55" s="735">
        <v>3</v>
      </c>
      <c r="J55" s="735">
        <v>236.01</v>
      </c>
      <c r="K55" s="749">
        <v>1</v>
      </c>
      <c r="L55" s="735">
        <v>3</v>
      </c>
      <c r="M55" s="736">
        <v>236.01</v>
      </c>
    </row>
    <row r="56" spans="1:13" ht="14.45" customHeight="1" x14ac:dyDescent="0.2">
      <c r="A56" s="730" t="s">
        <v>615</v>
      </c>
      <c r="B56" s="731" t="s">
        <v>2339</v>
      </c>
      <c r="C56" s="731" t="s">
        <v>2346</v>
      </c>
      <c r="D56" s="731" t="s">
        <v>891</v>
      </c>
      <c r="E56" s="731" t="s">
        <v>2347</v>
      </c>
      <c r="F56" s="735"/>
      <c r="G56" s="735"/>
      <c r="H56" s="749">
        <v>0</v>
      </c>
      <c r="I56" s="735">
        <v>7</v>
      </c>
      <c r="J56" s="735">
        <v>429.04000000000008</v>
      </c>
      <c r="K56" s="749">
        <v>1</v>
      </c>
      <c r="L56" s="735">
        <v>7</v>
      </c>
      <c r="M56" s="736">
        <v>429.04000000000008</v>
      </c>
    </row>
    <row r="57" spans="1:13" ht="14.45" customHeight="1" x14ac:dyDescent="0.2">
      <c r="A57" s="730" t="s">
        <v>615</v>
      </c>
      <c r="B57" s="731" t="s">
        <v>2339</v>
      </c>
      <c r="C57" s="731" t="s">
        <v>2348</v>
      </c>
      <c r="D57" s="731" t="s">
        <v>891</v>
      </c>
      <c r="E57" s="731" t="s">
        <v>2349</v>
      </c>
      <c r="F57" s="735"/>
      <c r="G57" s="735"/>
      <c r="H57" s="749">
        <v>0</v>
      </c>
      <c r="I57" s="735">
        <v>1</v>
      </c>
      <c r="J57" s="735">
        <v>94.19</v>
      </c>
      <c r="K57" s="749">
        <v>1</v>
      </c>
      <c r="L57" s="735">
        <v>1</v>
      </c>
      <c r="M57" s="736">
        <v>94.19</v>
      </c>
    </row>
    <row r="58" spans="1:13" ht="14.45" customHeight="1" x14ac:dyDescent="0.2">
      <c r="A58" s="730" t="s">
        <v>615</v>
      </c>
      <c r="B58" s="731" t="s">
        <v>2339</v>
      </c>
      <c r="C58" s="731" t="s">
        <v>2350</v>
      </c>
      <c r="D58" s="731" t="s">
        <v>891</v>
      </c>
      <c r="E58" s="731" t="s">
        <v>892</v>
      </c>
      <c r="F58" s="735">
        <v>3</v>
      </c>
      <c r="G58" s="735">
        <v>235.5</v>
      </c>
      <c r="H58" s="749">
        <v>1</v>
      </c>
      <c r="I58" s="735"/>
      <c r="J58" s="735"/>
      <c r="K58" s="749">
        <v>0</v>
      </c>
      <c r="L58" s="735">
        <v>3</v>
      </c>
      <c r="M58" s="736">
        <v>235.5</v>
      </c>
    </row>
    <row r="59" spans="1:13" ht="14.45" customHeight="1" x14ac:dyDescent="0.2">
      <c r="A59" s="730" t="s">
        <v>615</v>
      </c>
      <c r="B59" s="731" t="s">
        <v>2351</v>
      </c>
      <c r="C59" s="731" t="s">
        <v>2352</v>
      </c>
      <c r="D59" s="731" t="s">
        <v>2353</v>
      </c>
      <c r="E59" s="731" t="s">
        <v>2354</v>
      </c>
      <c r="F59" s="735"/>
      <c r="G59" s="735"/>
      <c r="H59" s="749">
        <v>0</v>
      </c>
      <c r="I59" s="735">
        <v>3</v>
      </c>
      <c r="J59" s="735">
        <v>6713.1899999999987</v>
      </c>
      <c r="K59" s="749">
        <v>1</v>
      </c>
      <c r="L59" s="735">
        <v>3</v>
      </c>
      <c r="M59" s="736">
        <v>6713.1899999999987</v>
      </c>
    </row>
    <row r="60" spans="1:13" ht="14.45" customHeight="1" x14ac:dyDescent="0.2">
      <c r="A60" s="730" t="s">
        <v>615</v>
      </c>
      <c r="B60" s="731" t="s">
        <v>2355</v>
      </c>
      <c r="C60" s="731" t="s">
        <v>2356</v>
      </c>
      <c r="D60" s="731" t="s">
        <v>1403</v>
      </c>
      <c r="E60" s="731" t="s">
        <v>2357</v>
      </c>
      <c r="F60" s="735"/>
      <c r="G60" s="735"/>
      <c r="H60" s="749">
        <v>0</v>
      </c>
      <c r="I60" s="735">
        <v>3</v>
      </c>
      <c r="J60" s="735">
        <v>341.25</v>
      </c>
      <c r="K60" s="749">
        <v>1</v>
      </c>
      <c r="L60" s="735">
        <v>3</v>
      </c>
      <c r="M60" s="736">
        <v>341.25</v>
      </c>
    </row>
    <row r="61" spans="1:13" ht="14.45" customHeight="1" x14ac:dyDescent="0.2">
      <c r="A61" s="730" t="s">
        <v>615</v>
      </c>
      <c r="B61" s="731" t="s">
        <v>2358</v>
      </c>
      <c r="C61" s="731" t="s">
        <v>2359</v>
      </c>
      <c r="D61" s="731" t="s">
        <v>2360</v>
      </c>
      <c r="E61" s="731" t="s">
        <v>1459</v>
      </c>
      <c r="F61" s="735"/>
      <c r="G61" s="735"/>
      <c r="H61" s="749">
        <v>0</v>
      </c>
      <c r="I61" s="735">
        <v>47</v>
      </c>
      <c r="J61" s="735">
        <v>99863.609999999986</v>
      </c>
      <c r="K61" s="749">
        <v>1</v>
      </c>
      <c r="L61" s="735">
        <v>47</v>
      </c>
      <c r="M61" s="736">
        <v>99863.609999999986</v>
      </c>
    </row>
    <row r="62" spans="1:13" ht="14.45" customHeight="1" x14ac:dyDescent="0.2">
      <c r="A62" s="730" t="s">
        <v>615</v>
      </c>
      <c r="B62" s="731" t="s">
        <v>2361</v>
      </c>
      <c r="C62" s="731" t="s">
        <v>2362</v>
      </c>
      <c r="D62" s="731" t="s">
        <v>1318</v>
      </c>
      <c r="E62" s="731" t="s">
        <v>771</v>
      </c>
      <c r="F62" s="735"/>
      <c r="G62" s="735"/>
      <c r="H62" s="749">
        <v>0</v>
      </c>
      <c r="I62" s="735">
        <v>7</v>
      </c>
      <c r="J62" s="735">
        <v>649.21</v>
      </c>
      <c r="K62" s="749">
        <v>1</v>
      </c>
      <c r="L62" s="735">
        <v>7</v>
      </c>
      <c r="M62" s="736">
        <v>649.21</v>
      </c>
    </row>
    <row r="63" spans="1:13" ht="14.45" customHeight="1" x14ac:dyDescent="0.2">
      <c r="A63" s="730" t="s">
        <v>615</v>
      </c>
      <c r="B63" s="731" t="s">
        <v>2361</v>
      </c>
      <c r="C63" s="731" t="s">
        <v>2363</v>
      </c>
      <c r="D63" s="731" t="s">
        <v>2364</v>
      </c>
      <c r="E63" s="731" t="s">
        <v>2365</v>
      </c>
      <c r="F63" s="735"/>
      <c r="G63" s="735"/>
      <c r="H63" s="749">
        <v>0</v>
      </c>
      <c r="I63" s="735">
        <v>3</v>
      </c>
      <c r="J63" s="735">
        <v>588.06000000000006</v>
      </c>
      <c r="K63" s="749">
        <v>1</v>
      </c>
      <c r="L63" s="735">
        <v>3</v>
      </c>
      <c r="M63" s="736">
        <v>588.06000000000006</v>
      </c>
    </row>
    <row r="64" spans="1:13" ht="14.45" customHeight="1" x14ac:dyDescent="0.2">
      <c r="A64" s="730" t="s">
        <v>615</v>
      </c>
      <c r="B64" s="731" t="s">
        <v>2366</v>
      </c>
      <c r="C64" s="731" t="s">
        <v>2367</v>
      </c>
      <c r="D64" s="731" t="s">
        <v>1447</v>
      </c>
      <c r="E64" s="731" t="s">
        <v>1448</v>
      </c>
      <c r="F64" s="735"/>
      <c r="G64" s="735"/>
      <c r="H64" s="749">
        <v>0</v>
      </c>
      <c r="I64" s="735">
        <v>46.5</v>
      </c>
      <c r="J64" s="735">
        <v>38366.22</v>
      </c>
      <c r="K64" s="749">
        <v>1</v>
      </c>
      <c r="L64" s="735">
        <v>46.5</v>
      </c>
      <c r="M64" s="736">
        <v>38366.22</v>
      </c>
    </row>
    <row r="65" spans="1:13" ht="14.45" customHeight="1" x14ac:dyDescent="0.2">
      <c r="A65" s="730" t="s">
        <v>615</v>
      </c>
      <c r="B65" s="731" t="s">
        <v>2368</v>
      </c>
      <c r="C65" s="731" t="s">
        <v>2369</v>
      </c>
      <c r="D65" s="731" t="s">
        <v>735</v>
      </c>
      <c r="E65" s="731" t="s">
        <v>736</v>
      </c>
      <c r="F65" s="735">
        <v>5</v>
      </c>
      <c r="G65" s="735">
        <v>515.9</v>
      </c>
      <c r="H65" s="749">
        <v>1</v>
      </c>
      <c r="I65" s="735"/>
      <c r="J65" s="735"/>
      <c r="K65" s="749">
        <v>0</v>
      </c>
      <c r="L65" s="735">
        <v>5</v>
      </c>
      <c r="M65" s="736">
        <v>515.9</v>
      </c>
    </row>
    <row r="66" spans="1:13" ht="14.45" customHeight="1" x14ac:dyDescent="0.2">
      <c r="A66" s="730" t="s">
        <v>615</v>
      </c>
      <c r="B66" s="731" t="s">
        <v>2370</v>
      </c>
      <c r="C66" s="731" t="s">
        <v>2371</v>
      </c>
      <c r="D66" s="731" t="s">
        <v>2372</v>
      </c>
      <c r="E66" s="731" t="s">
        <v>2373</v>
      </c>
      <c r="F66" s="735"/>
      <c r="G66" s="735"/>
      <c r="H66" s="749">
        <v>0</v>
      </c>
      <c r="I66" s="735">
        <v>1</v>
      </c>
      <c r="J66" s="735">
        <v>42.11</v>
      </c>
      <c r="K66" s="749">
        <v>1</v>
      </c>
      <c r="L66" s="735">
        <v>1</v>
      </c>
      <c r="M66" s="736">
        <v>42.11</v>
      </c>
    </row>
    <row r="67" spans="1:13" ht="14.45" customHeight="1" x14ac:dyDescent="0.2">
      <c r="A67" s="730" t="s">
        <v>615</v>
      </c>
      <c r="B67" s="731" t="s">
        <v>2370</v>
      </c>
      <c r="C67" s="731" t="s">
        <v>2374</v>
      </c>
      <c r="D67" s="731" t="s">
        <v>2372</v>
      </c>
      <c r="E67" s="731" t="s">
        <v>2375</v>
      </c>
      <c r="F67" s="735"/>
      <c r="G67" s="735"/>
      <c r="H67" s="749">
        <v>0</v>
      </c>
      <c r="I67" s="735">
        <v>2</v>
      </c>
      <c r="J67" s="735">
        <v>155.43999999999997</v>
      </c>
      <c r="K67" s="749">
        <v>1</v>
      </c>
      <c r="L67" s="735">
        <v>2</v>
      </c>
      <c r="M67" s="736">
        <v>155.43999999999997</v>
      </c>
    </row>
    <row r="68" spans="1:13" ht="14.45" customHeight="1" x14ac:dyDescent="0.2">
      <c r="A68" s="730" t="s">
        <v>615</v>
      </c>
      <c r="B68" s="731" t="s">
        <v>2376</v>
      </c>
      <c r="C68" s="731" t="s">
        <v>2377</v>
      </c>
      <c r="D68" s="731" t="s">
        <v>2378</v>
      </c>
      <c r="E68" s="731" t="s">
        <v>2379</v>
      </c>
      <c r="F68" s="735"/>
      <c r="G68" s="735"/>
      <c r="H68" s="749">
        <v>0</v>
      </c>
      <c r="I68" s="735">
        <v>6</v>
      </c>
      <c r="J68" s="735">
        <v>904.20000000000016</v>
      </c>
      <c r="K68" s="749">
        <v>1</v>
      </c>
      <c r="L68" s="735">
        <v>6</v>
      </c>
      <c r="M68" s="736">
        <v>904.20000000000016</v>
      </c>
    </row>
    <row r="69" spans="1:13" ht="14.45" customHeight="1" x14ac:dyDescent="0.2">
      <c r="A69" s="730" t="s">
        <v>615</v>
      </c>
      <c r="B69" s="731" t="s">
        <v>2376</v>
      </c>
      <c r="C69" s="731" t="s">
        <v>2380</v>
      </c>
      <c r="D69" s="731" t="s">
        <v>2378</v>
      </c>
      <c r="E69" s="731" t="s">
        <v>2381</v>
      </c>
      <c r="F69" s="735"/>
      <c r="G69" s="735"/>
      <c r="H69" s="749">
        <v>0</v>
      </c>
      <c r="I69" s="735">
        <v>14</v>
      </c>
      <c r="J69" s="735">
        <v>3696</v>
      </c>
      <c r="K69" s="749">
        <v>1</v>
      </c>
      <c r="L69" s="735">
        <v>14</v>
      </c>
      <c r="M69" s="736">
        <v>3696</v>
      </c>
    </row>
    <row r="70" spans="1:13" ht="14.45" customHeight="1" x14ac:dyDescent="0.2">
      <c r="A70" s="730" t="s">
        <v>615</v>
      </c>
      <c r="B70" s="731" t="s">
        <v>2382</v>
      </c>
      <c r="C70" s="731" t="s">
        <v>2383</v>
      </c>
      <c r="D70" s="731" t="s">
        <v>2384</v>
      </c>
      <c r="E70" s="731" t="s">
        <v>2385</v>
      </c>
      <c r="F70" s="735"/>
      <c r="G70" s="735"/>
      <c r="H70" s="749">
        <v>0</v>
      </c>
      <c r="I70" s="735">
        <v>28</v>
      </c>
      <c r="J70" s="735">
        <v>17115.27</v>
      </c>
      <c r="K70" s="749">
        <v>1</v>
      </c>
      <c r="L70" s="735">
        <v>28</v>
      </c>
      <c r="M70" s="736">
        <v>17115.27</v>
      </c>
    </row>
    <row r="71" spans="1:13" ht="14.45" customHeight="1" x14ac:dyDescent="0.2">
      <c r="A71" s="730" t="s">
        <v>615</v>
      </c>
      <c r="B71" s="731" t="s">
        <v>2382</v>
      </c>
      <c r="C71" s="731" t="s">
        <v>2386</v>
      </c>
      <c r="D71" s="731" t="s">
        <v>2387</v>
      </c>
      <c r="E71" s="731" t="s">
        <v>2385</v>
      </c>
      <c r="F71" s="735">
        <v>5</v>
      </c>
      <c r="G71" s="735">
        <v>2721.9500000000007</v>
      </c>
      <c r="H71" s="749">
        <v>1</v>
      </c>
      <c r="I71" s="735"/>
      <c r="J71" s="735"/>
      <c r="K71" s="749">
        <v>0</v>
      </c>
      <c r="L71" s="735">
        <v>5</v>
      </c>
      <c r="M71" s="736">
        <v>2721.9500000000007</v>
      </c>
    </row>
    <row r="72" spans="1:13" ht="14.45" customHeight="1" x14ac:dyDescent="0.2">
      <c r="A72" s="730" t="s">
        <v>615</v>
      </c>
      <c r="B72" s="731" t="s">
        <v>2388</v>
      </c>
      <c r="C72" s="731" t="s">
        <v>2389</v>
      </c>
      <c r="D72" s="731" t="s">
        <v>2390</v>
      </c>
      <c r="E72" s="731" t="s">
        <v>2391</v>
      </c>
      <c r="F72" s="735"/>
      <c r="G72" s="735"/>
      <c r="H72" s="749">
        <v>0</v>
      </c>
      <c r="I72" s="735">
        <v>90</v>
      </c>
      <c r="J72" s="735">
        <v>4759.2000000000007</v>
      </c>
      <c r="K72" s="749">
        <v>1</v>
      </c>
      <c r="L72" s="735">
        <v>90</v>
      </c>
      <c r="M72" s="736">
        <v>4759.2000000000007</v>
      </c>
    </row>
    <row r="73" spans="1:13" ht="14.45" customHeight="1" x14ac:dyDescent="0.2">
      <c r="A73" s="730" t="s">
        <v>615</v>
      </c>
      <c r="B73" s="731" t="s">
        <v>2392</v>
      </c>
      <c r="C73" s="731" t="s">
        <v>2393</v>
      </c>
      <c r="D73" s="731" t="s">
        <v>1449</v>
      </c>
      <c r="E73" s="731" t="s">
        <v>2394</v>
      </c>
      <c r="F73" s="735">
        <v>6.2</v>
      </c>
      <c r="G73" s="735">
        <v>1168.4519999999998</v>
      </c>
      <c r="H73" s="749">
        <v>1</v>
      </c>
      <c r="I73" s="735"/>
      <c r="J73" s="735"/>
      <c r="K73" s="749">
        <v>0</v>
      </c>
      <c r="L73" s="735">
        <v>6.2</v>
      </c>
      <c r="M73" s="736">
        <v>1168.4519999999998</v>
      </c>
    </row>
    <row r="74" spans="1:13" ht="14.45" customHeight="1" x14ac:dyDescent="0.2">
      <c r="A74" s="730" t="s">
        <v>615</v>
      </c>
      <c r="B74" s="731" t="s">
        <v>2392</v>
      </c>
      <c r="C74" s="731" t="s">
        <v>2395</v>
      </c>
      <c r="D74" s="731" t="s">
        <v>1449</v>
      </c>
      <c r="E74" s="731" t="s">
        <v>2396</v>
      </c>
      <c r="F74" s="735"/>
      <c r="G74" s="735"/>
      <c r="H74" s="749">
        <v>0</v>
      </c>
      <c r="I74" s="735">
        <v>2</v>
      </c>
      <c r="J74" s="735">
        <v>753.83999999999992</v>
      </c>
      <c r="K74" s="749">
        <v>1</v>
      </c>
      <c r="L74" s="735">
        <v>2</v>
      </c>
      <c r="M74" s="736">
        <v>753.83999999999992</v>
      </c>
    </row>
    <row r="75" spans="1:13" ht="14.45" customHeight="1" x14ac:dyDescent="0.2">
      <c r="A75" s="730" t="s">
        <v>615</v>
      </c>
      <c r="B75" s="731" t="s">
        <v>2397</v>
      </c>
      <c r="C75" s="731" t="s">
        <v>2398</v>
      </c>
      <c r="D75" s="731" t="s">
        <v>2399</v>
      </c>
      <c r="E75" s="731" t="s">
        <v>2400</v>
      </c>
      <c r="F75" s="735"/>
      <c r="G75" s="735"/>
      <c r="H75" s="749">
        <v>0</v>
      </c>
      <c r="I75" s="735">
        <v>10</v>
      </c>
      <c r="J75" s="735">
        <v>3190</v>
      </c>
      <c r="K75" s="749">
        <v>1</v>
      </c>
      <c r="L75" s="735">
        <v>10</v>
      </c>
      <c r="M75" s="736">
        <v>3190</v>
      </c>
    </row>
    <row r="76" spans="1:13" ht="14.45" customHeight="1" x14ac:dyDescent="0.2">
      <c r="A76" s="730" t="s">
        <v>615</v>
      </c>
      <c r="B76" s="731" t="s">
        <v>2397</v>
      </c>
      <c r="C76" s="731" t="s">
        <v>2401</v>
      </c>
      <c r="D76" s="731" t="s">
        <v>1477</v>
      </c>
      <c r="E76" s="731" t="s">
        <v>2402</v>
      </c>
      <c r="F76" s="735"/>
      <c r="G76" s="735"/>
      <c r="H76" s="749">
        <v>0</v>
      </c>
      <c r="I76" s="735">
        <v>4</v>
      </c>
      <c r="J76" s="735">
        <v>235.88000000000002</v>
      </c>
      <c r="K76" s="749">
        <v>1</v>
      </c>
      <c r="L76" s="735">
        <v>4</v>
      </c>
      <c r="M76" s="736">
        <v>235.88000000000002</v>
      </c>
    </row>
    <row r="77" spans="1:13" ht="14.45" customHeight="1" x14ac:dyDescent="0.2">
      <c r="A77" s="730" t="s">
        <v>615</v>
      </c>
      <c r="B77" s="731" t="s">
        <v>2397</v>
      </c>
      <c r="C77" s="731" t="s">
        <v>2403</v>
      </c>
      <c r="D77" s="731" t="s">
        <v>1477</v>
      </c>
      <c r="E77" s="731" t="s">
        <v>2404</v>
      </c>
      <c r="F77" s="735"/>
      <c r="G77" s="735"/>
      <c r="H77" s="749">
        <v>0</v>
      </c>
      <c r="I77" s="735">
        <v>30</v>
      </c>
      <c r="J77" s="735">
        <v>43147.56</v>
      </c>
      <c r="K77" s="749">
        <v>1</v>
      </c>
      <c r="L77" s="735">
        <v>30</v>
      </c>
      <c r="M77" s="736">
        <v>43147.56</v>
      </c>
    </row>
    <row r="78" spans="1:13" ht="14.45" customHeight="1" x14ac:dyDescent="0.2">
      <c r="A78" s="730" t="s">
        <v>615</v>
      </c>
      <c r="B78" s="731" t="s">
        <v>2405</v>
      </c>
      <c r="C78" s="731" t="s">
        <v>2406</v>
      </c>
      <c r="D78" s="731" t="s">
        <v>2407</v>
      </c>
      <c r="E78" s="731" t="s">
        <v>2408</v>
      </c>
      <c r="F78" s="735"/>
      <c r="G78" s="735"/>
      <c r="H78" s="749">
        <v>0</v>
      </c>
      <c r="I78" s="735">
        <v>26</v>
      </c>
      <c r="J78" s="735">
        <v>175877.94</v>
      </c>
      <c r="K78" s="749">
        <v>1</v>
      </c>
      <c r="L78" s="735">
        <v>26</v>
      </c>
      <c r="M78" s="736">
        <v>175877.94</v>
      </c>
    </row>
    <row r="79" spans="1:13" ht="14.45" customHeight="1" x14ac:dyDescent="0.2">
      <c r="A79" s="730" t="s">
        <v>615</v>
      </c>
      <c r="B79" s="731" t="s">
        <v>2405</v>
      </c>
      <c r="C79" s="731" t="s">
        <v>2409</v>
      </c>
      <c r="D79" s="731" t="s">
        <v>2407</v>
      </c>
      <c r="E79" s="731" t="s">
        <v>2410</v>
      </c>
      <c r="F79" s="735">
        <v>12</v>
      </c>
      <c r="G79" s="735">
        <v>7332.48</v>
      </c>
      <c r="H79" s="749">
        <v>1</v>
      </c>
      <c r="I79" s="735"/>
      <c r="J79" s="735"/>
      <c r="K79" s="749">
        <v>0</v>
      </c>
      <c r="L79" s="735">
        <v>12</v>
      </c>
      <c r="M79" s="736">
        <v>7332.48</v>
      </c>
    </row>
    <row r="80" spans="1:13" ht="14.45" customHeight="1" x14ac:dyDescent="0.2">
      <c r="A80" s="730" t="s">
        <v>615</v>
      </c>
      <c r="B80" s="731" t="s">
        <v>2405</v>
      </c>
      <c r="C80" s="731" t="s">
        <v>2411</v>
      </c>
      <c r="D80" s="731" t="s">
        <v>1487</v>
      </c>
      <c r="E80" s="731" t="s">
        <v>2410</v>
      </c>
      <c r="F80" s="735">
        <v>5</v>
      </c>
      <c r="G80" s="735">
        <v>589.04999999999995</v>
      </c>
      <c r="H80" s="749">
        <v>1</v>
      </c>
      <c r="I80" s="735"/>
      <c r="J80" s="735"/>
      <c r="K80" s="749">
        <v>0</v>
      </c>
      <c r="L80" s="735">
        <v>5</v>
      </c>
      <c r="M80" s="736">
        <v>589.04999999999995</v>
      </c>
    </row>
    <row r="81" spans="1:13" ht="14.45" customHeight="1" x14ac:dyDescent="0.2">
      <c r="A81" s="730" t="s">
        <v>615</v>
      </c>
      <c r="B81" s="731" t="s">
        <v>2412</v>
      </c>
      <c r="C81" s="731" t="s">
        <v>2413</v>
      </c>
      <c r="D81" s="731" t="s">
        <v>2414</v>
      </c>
      <c r="E81" s="731" t="s">
        <v>2415</v>
      </c>
      <c r="F81" s="735"/>
      <c r="G81" s="735"/>
      <c r="H81" s="749">
        <v>0</v>
      </c>
      <c r="I81" s="735">
        <v>30</v>
      </c>
      <c r="J81" s="735">
        <v>33036.300000000003</v>
      </c>
      <c r="K81" s="749">
        <v>1</v>
      </c>
      <c r="L81" s="735">
        <v>30</v>
      </c>
      <c r="M81" s="736">
        <v>33036.300000000003</v>
      </c>
    </row>
    <row r="82" spans="1:13" ht="14.45" customHeight="1" x14ac:dyDescent="0.2">
      <c r="A82" s="730" t="s">
        <v>615</v>
      </c>
      <c r="B82" s="731" t="s">
        <v>2416</v>
      </c>
      <c r="C82" s="731" t="s">
        <v>2417</v>
      </c>
      <c r="D82" s="731" t="s">
        <v>929</v>
      </c>
      <c r="E82" s="731" t="s">
        <v>930</v>
      </c>
      <c r="F82" s="735"/>
      <c r="G82" s="735"/>
      <c r="H82" s="749">
        <v>0</v>
      </c>
      <c r="I82" s="735">
        <v>0.52800000000000002</v>
      </c>
      <c r="J82" s="735">
        <v>228.32148841053123</v>
      </c>
      <c r="K82" s="749">
        <v>1</v>
      </c>
      <c r="L82" s="735">
        <v>0.52800000000000002</v>
      </c>
      <c r="M82" s="736">
        <v>228.32148841053123</v>
      </c>
    </row>
    <row r="83" spans="1:13" ht="14.45" customHeight="1" x14ac:dyDescent="0.2">
      <c r="A83" s="730" t="s">
        <v>615</v>
      </c>
      <c r="B83" s="731" t="s">
        <v>2416</v>
      </c>
      <c r="C83" s="731" t="s">
        <v>2418</v>
      </c>
      <c r="D83" s="731" t="s">
        <v>929</v>
      </c>
      <c r="E83" s="731" t="s">
        <v>931</v>
      </c>
      <c r="F83" s="735">
        <v>9.1009999999999991</v>
      </c>
      <c r="G83" s="735">
        <v>696.29293479581975</v>
      </c>
      <c r="H83" s="749">
        <v>1</v>
      </c>
      <c r="I83" s="735"/>
      <c r="J83" s="735"/>
      <c r="K83" s="749">
        <v>0</v>
      </c>
      <c r="L83" s="735">
        <v>9.1009999999999991</v>
      </c>
      <c r="M83" s="736">
        <v>696.29293479581975</v>
      </c>
    </row>
    <row r="84" spans="1:13" ht="14.45" customHeight="1" x14ac:dyDescent="0.2">
      <c r="A84" s="730" t="s">
        <v>615</v>
      </c>
      <c r="B84" s="731" t="s">
        <v>2416</v>
      </c>
      <c r="C84" s="731" t="s">
        <v>2419</v>
      </c>
      <c r="D84" s="731" t="s">
        <v>929</v>
      </c>
      <c r="E84" s="731" t="s">
        <v>932</v>
      </c>
      <c r="F84" s="735">
        <v>4</v>
      </c>
      <c r="G84" s="735">
        <v>975.75484856472917</v>
      </c>
      <c r="H84" s="749">
        <v>1</v>
      </c>
      <c r="I84" s="735"/>
      <c r="J84" s="735"/>
      <c r="K84" s="749">
        <v>0</v>
      </c>
      <c r="L84" s="735">
        <v>4</v>
      </c>
      <c r="M84" s="736">
        <v>975.75484856472917</v>
      </c>
    </row>
    <row r="85" spans="1:13" ht="14.45" customHeight="1" x14ac:dyDescent="0.2">
      <c r="A85" s="730" t="s">
        <v>615</v>
      </c>
      <c r="B85" s="731" t="s">
        <v>2416</v>
      </c>
      <c r="C85" s="731" t="s">
        <v>2420</v>
      </c>
      <c r="D85" s="731" t="s">
        <v>929</v>
      </c>
      <c r="E85" s="731" t="s">
        <v>930</v>
      </c>
      <c r="F85" s="735">
        <v>5.1999999999999998E-2</v>
      </c>
      <c r="G85" s="735">
        <v>22.486359999999998</v>
      </c>
      <c r="H85" s="749">
        <v>1</v>
      </c>
      <c r="I85" s="735"/>
      <c r="J85" s="735"/>
      <c r="K85" s="749">
        <v>0</v>
      </c>
      <c r="L85" s="735">
        <v>5.1999999999999998E-2</v>
      </c>
      <c r="M85" s="736">
        <v>22.486359999999998</v>
      </c>
    </row>
    <row r="86" spans="1:13" ht="14.45" customHeight="1" x14ac:dyDescent="0.2">
      <c r="A86" s="730" t="s">
        <v>615</v>
      </c>
      <c r="B86" s="731" t="s">
        <v>2421</v>
      </c>
      <c r="C86" s="731" t="s">
        <v>2422</v>
      </c>
      <c r="D86" s="731" t="s">
        <v>887</v>
      </c>
      <c r="E86" s="731" t="s">
        <v>1494</v>
      </c>
      <c r="F86" s="735"/>
      <c r="G86" s="735"/>
      <c r="H86" s="749">
        <v>0</v>
      </c>
      <c r="I86" s="735">
        <v>15.333319900000001</v>
      </c>
      <c r="J86" s="735">
        <v>1719.3386017452758</v>
      </c>
      <c r="K86" s="749">
        <v>1</v>
      </c>
      <c r="L86" s="735">
        <v>15.333319900000001</v>
      </c>
      <c r="M86" s="736">
        <v>1719.3386017452758</v>
      </c>
    </row>
    <row r="87" spans="1:13" ht="14.45" customHeight="1" x14ac:dyDescent="0.2">
      <c r="A87" s="730" t="s">
        <v>615</v>
      </c>
      <c r="B87" s="731" t="s">
        <v>2421</v>
      </c>
      <c r="C87" s="731" t="s">
        <v>2423</v>
      </c>
      <c r="D87" s="731" t="s">
        <v>887</v>
      </c>
      <c r="E87" s="731" t="s">
        <v>2424</v>
      </c>
      <c r="F87" s="735"/>
      <c r="G87" s="735"/>
      <c r="H87" s="749">
        <v>0</v>
      </c>
      <c r="I87" s="735">
        <v>23.803965400000003</v>
      </c>
      <c r="J87" s="735">
        <v>4946.2583691455247</v>
      </c>
      <c r="K87" s="749">
        <v>1</v>
      </c>
      <c r="L87" s="735">
        <v>23.803965400000003</v>
      </c>
      <c r="M87" s="736">
        <v>4946.2583691455247</v>
      </c>
    </row>
    <row r="88" spans="1:13" ht="14.45" customHeight="1" x14ac:dyDescent="0.2">
      <c r="A88" s="730" t="s">
        <v>615</v>
      </c>
      <c r="B88" s="731" t="s">
        <v>2421</v>
      </c>
      <c r="C88" s="731" t="s">
        <v>2425</v>
      </c>
      <c r="D88" s="731" t="s">
        <v>887</v>
      </c>
      <c r="E88" s="731" t="s">
        <v>1495</v>
      </c>
      <c r="F88" s="735"/>
      <c r="G88" s="735"/>
      <c r="H88" s="749">
        <v>0</v>
      </c>
      <c r="I88" s="735">
        <v>15.8253062</v>
      </c>
      <c r="J88" s="735">
        <v>5135.3149356885724</v>
      </c>
      <c r="K88" s="749">
        <v>1</v>
      </c>
      <c r="L88" s="735">
        <v>15.8253062</v>
      </c>
      <c r="M88" s="736">
        <v>5135.3149356885724</v>
      </c>
    </row>
    <row r="89" spans="1:13" ht="14.45" customHeight="1" x14ac:dyDescent="0.2">
      <c r="A89" s="730" t="s">
        <v>615</v>
      </c>
      <c r="B89" s="731" t="s">
        <v>2426</v>
      </c>
      <c r="C89" s="731" t="s">
        <v>2427</v>
      </c>
      <c r="D89" s="731" t="s">
        <v>841</v>
      </c>
      <c r="E89" s="731" t="s">
        <v>842</v>
      </c>
      <c r="F89" s="735"/>
      <c r="G89" s="735"/>
      <c r="H89" s="749">
        <v>0</v>
      </c>
      <c r="I89" s="735">
        <v>263.67910790000008</v>
      </c>
      <c r="J89" s="735">
        <v>19227.374179617356</v>
      </c>
      <c r="K89" s="749">
        <v>1</v>
      </c>
      <c r="L89" s="735">
        <v>263.67910790000008</v>
      </c>
      <c r="M89" s="736">
        <v>19227.374179617356</v>
      </c>
    </row>
    <row r="90" spans="1:13" ht="14.45" customHeight="1" x14ac:dyDescent="0.2">
      <c r="A90" s="730" t="s">
        <v>615</v>
      </c>
      <c r="B90" s="731" t="s">
        <v>2426</v>
      </c>
      <c r="C90" s="731" t="s">
        <v>2428</v>
      </c>
      <c r="D90" s="731" t="s">
        <v>841</v>
      </c>
      <c r="E90" s="731" t="s">
        <v>843</v>
      </c>
      <c r="F90" s="735"/>
      <c r="G90" s="735"/>
      <c r="H90" s="749">
        <v>0</v>
      </c>
      <c r="I90" s="735">
        <v>134.16845090000001</v>
      </c>
      <c r="J90" s="735">
        <v>28599.188206568593</v>
      </c>
      <c r="K90" s="749">
        <v>1</v>
      </c>
      <c r="L90" s="735">
        <v>134.16845090000001</v>
      </c>
      <c r="M90" s="736">
        <v>28599.188206568593</v>
      </c>
    </row>
    <row r="91" spans="1:13" ht="14.45" customHeight="1" x14ac:dyDescent="0.2">
      <c r="A91" s="730" t="s">
        <v>615</v>
      </c>
      <c r="B91" s="731" t="s">
        <v>2426</v>
      </c>
      <c r="C91" s="731" t="s">
        <v>2429</v>
      </c>
      <c r="D91" s="731" t="s">
        <v>841</v>
      </c>
      <c r="E91" s="731" t="s">
        <v>844</v>
      </c>
      <c r="F91" s="735">
        <v>8.7423935999999998</v>
      </c>
      <c r="G91" s="735">
        <v>5037.4925182660299</v>
      </c>
      <c r="H91" s="749">
        <v>1</v>
      </c>
      <c r="I91" s="735"/>
      <c r="J91" s="735"/>
      <c r="K91" s="749">
        <v>0</v>
      </c>
      <c r="L91" s="735">
        <v>8.7423935999999998</v>
      </c>
      <c r="M91" s="736">
        <v>5037.4925182660299</v>
      </c>
    </row>
    <row r="92" spans="1:13" ht="14.45" customHeight="1" x14ac:dyDescent="0.2">
      <c r="A92" s="730" t="s">
        <v>615</v>
      </c>
      <c r="B92" s="731" t="s">
        <v>2430</v>
      </c>
      <c r="C92" s="731" t="s">
        <v>2431</v>
      </c>
      <c r="D92" s="731" t="s">
        <v>2432</v>
      </c>
      <c r="E92" s="731" t="s">
        <v>2433</v>
      </c>
      <c r="F92" s="735"/>
      <c r="G92" s="735"/>
      <c r="H92" s="749">
        <v>0</v>
      </c>
      <c r="I92" s="735">
        <v>15</v>
      </c>
      <c r="J92" s="735">
        <v>8650.7999999999993</v>
      </c>
      <c r="K92" s="749">
        <v>1</v>
      </c>
      <c r="L92" s="735">
        <v>15</v>
      </c>
      <c r="M92" s="736">
        <v>8650.7999999999993</v>
      </c>
    </row>
    <row r="93" spans="1:13" ht="14.45" customHeight="1" x14ac:dyDescent="0.2">
      <c r="A93" s="730" t="s">
        <v>615</v>
      </c>
      <c r="B93" s="731" t="s">
        <v>2430</v>
      </c>
      <c r="C93" s="731" t="s">
        <v>2434</v>
      </c>
      <c r="D93" s="731" t="s">
        <v>2432</v>
      </c>
      <c r="E93" s="731" t="s">
        <v>2435</v>
      </c>
      <c r="F93" s="735"/>
      <c r="G93" s="735"/>
      <c r="H93" s="749">
        <v>0</v>
      </c>
      <c r="I93" s="735">
        <v>79</v>
      </c>
      <c r="J93" s="735">
        <v>42155.79</v>
      </c>
      <c r="K93" s="749">
        <v>1</v>
      </c>
      <c r="L93" s="735">
        <v>79</v>
      </c>
      <c r="M93" s="736">
        <v>42155.79</v>
      </c>
    </row>
    <row r="94" spans="1:13" ht="14.45" customHeight="1" x14ac:dyDescent="0.2">
      <c r="A94" s="730" t="s">
        <v>615</v>
      </c>
      <c r="B94" s="731" t="s">
        <v>2436</v>
      </c>
      <c r="C94" s="731" t="s">
        <v>2437</v>
      </c>
      <c r="D94" s="731" t="s">
        <v>1175</v>
      </c>
      <c r="E94" s="731" t="s">
        <v>2438</v>
      </c>
      <c r="F94" s="735"/>
      <c r="G94" s="735"/>
      <c r="H94" s="749">
        <v>0</v>
      </c>
      <c r="I94" s="735">
        <v>4</v>
      </c>
      <c r="J94" s="735">
        <v>44190.479999999996</v>
      </c>
      <c r="K94" s="749">
        <v>1</v>
      </c>
      <c r="L94" s="735">
        <v>4</v>
      </c>
      <c r="M94" s="736">
        <v>44190.479999999996</v>
      </c>
    </row>
    <row r="95" spans="1:13" ht="14.45" customHeight="1" x14ac:dyDescent="0.2">
      <c r="A95" s="730" t="s">
        <v>615</v>
      </c>
      <c r="B95" s="731" t="s">
        <v>2439</v>
      </c>
      <c r="C95" s="731" t="s">
        <v>2440</v>
      </c>
      <c r="D95" s="731" t="s">
        <v>1017</v>
      </c>
      <c r="E95" s="731" t="s">
        <v>1018</v>
      </c>
      <c r="F95" s="735"/>
      <c r="G95" s="735"/>
      <c r="H95" s="749">
        <v>0</v>
      </c>
      <c r="I95" s="735">
        <v>3</v>
      </c>
      <c r="J95" s="735">
        <v>1093.56</v>
      </c>
      <c r="K95" s="749">
        <v>1</v>
      </c>
      <c r="L95" s="735">
        <v>3</v>
      </c>
      <c r="M95" s="736">
        <v>1093.56</v>
      </c>
    </row>
    <row r="96" spans="1:13" ht="14.45" customHeight="1" x14ac:dyDescent="0.2">
      <c r="A96" s="730" t="s">
        <v>615</v>
      </c>
      <c r="B96" s="731" t="s">
        <v>2439</v>
      </c>
      <c r="C96" s="731" t="s">
        <v>2441</v>
      </c>
      <c r="D96" s="731" t="s">
        <v>2442</v>
      </c>
      <c r="E96" s="731" t="s">
        <v>1018</v>
      </c>
      <c r="F96" s="735">
        <v>1</v>
      </c>
      <c r="G96" s="735">
        <v>277.81</v>
      </c>
      <c r="H96" s="749">
        <v>1</v>
      </c>
      <c r="I96" s="735"/>
      <c r="J96" s="735"/>
      <c r="K96" s="749">
        <v>0</v>
      </c>
      <c r="L96" s="735">
        <v>1</v>
      </c>
      <c r="M96" s="736">
        <v>277.81</v>
      </c>
    </row>
    <row r="97" spans="1:13" ht="14.45" customHeight="1" x14ac:dyDescent="0.2">
      <c r="A97" s="730" t="s">
        <v>615</v>
      </c>
      <c r="B97" s="731" t="s">
        <v>2443</v>
      </c>
      <c r="C97" s="731" t="s">
        <v>2444</v>
      </c>
      <c r="D97" s="731" t="s">
        <v>682</v>
      </c>
      <c r="E97" s="731" t="s">
        <v>683</v>
      </c>
      <c r="F97" s="735"/>
      <c r="G97" s="735"/>
      <c r="H97" s="749">
        <v>0</v>
      </c>
      <c r="I97" s="735">
        <v>3</v>
      </c>
      <c r="J97" s="735">
        <v>48.539999999999992</v>
      </c>
      <c r="K97" s="749">
        <v>1</v>
      </c>
      <c r="L97" s="735">
        <v>3</v>
      </c>
      <c r="M97" s="736">
        <v>48.539999999999992</v>
      </c>
    </row>
    <row r="98" spans="1:13" ht="14.45" customHeight="1" x14ac:dyDescent="0.2">
      <c r="A98" s="730" t="s">
        <v>615</v>
      </c>
      <c r="B98" s="731" t="s">
        <v>2443</v>
      </c>
      <c r="C98" s="731" t="s">
        <v>2445</v>
      </c>
      <c r="D98" s="731" t="s">
        <v>682</v>
      </c>
      <c r="E98" s="731" t="s">
        <v>681</v>
      </c>
      <c r="F98" s="735"/>
      <c r="G98" s="735"/>
      <c r="H98" s="749">
        <v>0</v>
      </c>
      <c r="I98" s="735">
        <v>3</v>
      </c>
      <c r="J98" s="735">
        <v>161.82000000000002</v>
      </c>
      <c r="K98" s="749">
        <v>1</v>
      </c>
      <c r="L98" s="735">
        <v>3</v>
      </c>
      <c r="M98" s="736">
        <v>161.82000000000002</v>
      </c>
    </row>
    <row r="99" spans="1:13" ht="14.45" customHeight="1" x14ac:dyDescent="0.2">
      <c r="A99" s="730" t="s">
        <v>615</v>
      </c>
      <c r="B99" s="731" t="s">
        <v>2443</v>
      </c>
      <c r="C99" s="731" t="s">
        <v>2446</v>
      </c>
      <c r="D99" s="731" t="s">
        <v>682</v>
      </c>
      <c r="E99" s="731" t="s">
        <v>684</v>
      </c>
      <c r="F99" s="735"/>
      <c r="G99" s="735"/>
      <c r="H99" s="749">
        <v>0</v>
      </c>
      <c r="I99" s="735">
        <v>35</v>
      </c>
      <c r="J99" s="735">
        <v>1698.12</v>
      </c>
      <c r="K99" s="749">
        <v>1</v>
      </c>
      <c r="L99" s="735">
        <v>35</v>
      </c>
      <c r="M99" s="736">
        <v>1698.12</v>
      </c>
    </row>
    <row r="100" spans="1:13" ht="14.45" customHeight="1" x14ac:dyDescent="0.2">
      <c r="A100" s="730" t="s">
        <v>615</v>
      </c>
      <c r="B100" s="731" t="s">
        <v>2447</v>
      </c>
      <c r="C100" s="731" t="s">
        <v>2448</v>
      </c>
      <c r="D100" s="731" t="s">
        <v>2449</v>
      </c>
      <c r="E100" s="731" t="s">
        <v>2450</v>
      </c>
      <c r="F100" s="735"/>
      <c r="G100" s="735"/>
      <c r="H100" s="749">
        <v>0</v>
      </c>
      <c r="I100" s="735">
        <v>3</v>
      </c>
      <c r="J100" s="735">
        <v>521.34999999999991</v>
      </c>
      <c r="K100" s="749">
        <v>1</v>
      </c>
      <c r="L100" s="735">
        <v>3</v>
      </c>
      <c r="M100" s="736">
        <v>521.34999999999991</v>
      </c>
    </row>
    <row r="101" spans="1:13" ht="14.45" customHeight="1" x14ac:dyDescent="0.2">
      <c r="A101" s="730" t="s">
        <v>615</v>
      </c>
      <c r="B101" s="731" t="s">
        <v>2447</v>
      </c>
      <c r="C101" s="731" t="s">
        <v>2451</v>
      </c>
      <c r="D101" s="731" t="s">
        <v>2452</v>
      </c>
      <c r="E101" s="731" t="s">
        <v>2453</v>
      </c>
      <c r="F101" s="735"/>
      <c r="G101" s="735"/>
      <c r="H101" s="749">
        <v>0</v>
      </c>
      <c r="I101" s="735">
        <v>1</v>
      </c>
      <c r="J101" s="735">
        <v>4506.13</v>
      </c>
      <c r="K101" s="749">
        <v>1</v>
      </c>
      <c r="L101" s="735">
        <v>1</v>
      </c>
      <c r="M101" s="736">
        <v>4506.13</v>
      </c>
    </row>
    <row r="102" spans="1:13" ht="14.45" customHeight="1" x14ac:dyDescent="0.2">
      <c r="A102" s="730" t="s">
        <v>615</v>
      </c>
      <c r="B102" s="731" t="s">
        <v>2447</v>
      </c>
      <c r="C102" s="731" t="s">
        <v>2454</v>
      </c>
      <c r="D102" s="731" t="s">
        <v>2449</v>
      </c>
      <c r="E102" s="731" t="s">
        <v>2455</v>
      </c>
      <c r="F102" s="735"/>
      <c r="G102" s="735"/>
      <c r="H102" s="749">
        <v>0</v>
      </c>
      <c r="I102" s="735">
        <v>4</v>
      </c>
      <c r="J102" s="735">
        <v>1473.86</v>
      </c>
      <c r="K102" s="749">
        <v>1</v>
      </c>
      <c r="L102" s="735">
        <v>4</v>
      </c>
      <c r="M102" s="736">
        <v>1473.86</v>
      </c>
    </row>
    <row r="103" spans="1:13" ht="14.45" customHeight="1" x14ac:dyDescent="0.2">
      <c r="A103" s="730" t="s">
        <v>615</v>
      </c>
      <c r="B103" s="731" t="s">
        <v>2447</v>
      </c>
      <c r="C103" s="731" t="s">
        <v>2456</v>
      </c>
      <c r="D103" s="731" t="s">
        <v>2449</v>
      </c>
      <c r="E103" s="731" t="s">
        <v>2457</v>
      </c>
      <c r="F103" s="735"/>
      <c r="G103" s="735"/>
      <c r="H103" s="749">
        <v>0</v>
      </c>
      <c r="I103" s="735">
        <v>2</v>
      </c>
      <c r="J103" s="735">
        <v>1547.5</v>
      </c>
      <c r="K103" s="749">
        <v>1</v>
      </c>
      <c r="L103" s="735">
        <v>2</v>
      </c>
      <c r="M103" s="736">
        <v>1547.5</v>
      </c>
    </row>
    <row r="104" spans="1:13" ht="14.45" customHeight="1" x14ac:dyDescent="0.2">
      <c r="A104" s="730" t="s">
        <v>615</v>
      </c>
      <c r="B104" s="731" t="s">
        <v>2458</v>
      </c>
      <c r="C104" s="731" t="s">
        <v>2459</v>
      </c>
      <c r="D104" s="731" t="s">
        <v>1153</v>
      </c>
      <c r="E104" s="731" t="s">
        <v>1155</v>
      </c>
      <c r="F104" s="735"/>
      <c r="G104" s="735"/>
      <c r="H104" s="749">
        <v>0</v>
      </c>
      <c r="I104" s="735">
        <v>29</v>
      </c>
      <c r="J104" s="735">
        <v>972.61699651655238</v>
      </c>
      <c r="K104" s="749">
        <v>1</v>
      </c>
      <c r="L104" s="735">
        <v>29</v>
      </c>
      <c r="M104" s="736">
        <v>972.61699651655238</v>
      </c>
    </row>
    <row r="105" spans="1:13" ht="14.45" customHeight="1" x14ac:dyDescent="0.2">
      <c r="A105" s="730" t="s">
        <v>615</v>
      </c>
      <c r="B105" s="731" t="s">
        <v>2458</v>
      </c>
      <c r="C105" s="731" t="s">
        <v>2460</v>
      </c>
      <c r="D105" s="731" t="s">
        <v>1153</v>
      </c>
      <c r="E105" s="731" t="s">
        <v>2461</v>
      </c>
      <c r="F105" s="735"/>
      <c r="G105" s="735"/>
      <c r="H105" s="749">
        <v>0</v>
      </c>
      <c r="I105" s="735">
        <v>5</v>
      </c>
      <c r="J105" s="735">
        <v>225.09</v>
      </c>
      <c r="K105" s="749">
        <v>1</v>
      </c>
      <c r="L105" s="735">
        <v>5</v>
      </c>
      <c r="M105" s="736">
        <v>225.09</v>
      </c>
    </row>
    <row r="106" spans="1:13" ht="14.45" customHeight="1" x14ac:dyDescent="0.2">
      <c r="A106" s="730" t="s">
        <v>615</v>
      </c>
      <c r="B106" s="731" t="s">
        <v>2458</v>
      </c>
      <c r="C106" s="731" t="s">
        <v>2462</v>
      </c>
      <c r="D106" s="731" t="s">
        <v>1153</v>
      </c>
      <c r="E106" s="731" t="s">
        <v>2463</v>
      </c>
      <c r="F106" s="735"/>
      <c r="G106" s="735"/>
      <c r="H106" s="749">
        <v>0</v>
      </c>
      <c r="I106" s="735">
        <v>30</v>
      </c>
      <c r="J106" s="735">
        <v>1434.87</v>
      </c>
      <c r="K106" s="749">
        <v>1</v>
      </c>
      <c r="L106" s="735">
        <v>30</v>
      </c>
      <c r="M106" s="736">
        <v>1434.87</v>
      </c>
    </row>
    <row r="107" spans="1:13" ht="14.45" customHeight="1" x14ac:dyDescent="0.2">
      <c r="A107" s="730" t="s">
        <v>615</v>
      </c>
      <c r="B107" s="731" t="s">
        <v>2464</v>
      </c>
      <c r="C107" s="731" t="s">
        <v>2465</v>
      </c>
      <c r="D107" s="731" t="s">
        <v>2466</v>
      </c>
      <c r="E107" s="731" t="s">
        <v>2467</v>
      </c>
      <c r="F107" s="735"/>
      <c r="G107" s="735"/>
      <c r="H107" s="749">
        <v>0</v>
      </c>
      <c r="I107" s="735">
        <v>1</v>
      </c>
      <c r="J107" s="735">
        <v>237.26</v>
      </c>
      <c r="K107" s="749">
        <v>1</v>
      </c>
      <c r="L107" s="735">
        <v>1</v>
      </c>
      <c r="M107" s="736">
        <v>237.26</v>
      </c>
    </row>
    <row r="108" spans="1:13" ht="14.45" customHeight="1" x14ac:dyDescent="0.2">
      <c r="A108" s="730" t="s">
        <v>615</v>
      </c>
      <c r="B108" s="731" t="s">
        <v>2468</v>
      </c>
      <c r="C108" s="731" t="s">
        <v>2469</v>
      </c>
      <c r="D108" s="731" t="s">
        <v>2470</v>
      </c>
      <c r="E108" s="731" t="s">
        <v>2471</v>
      </c>
      <c r="F108" s="735"/>
      <c r="G108" s="735"/>
      <c r="H108" s="749">
        <v>0</v>
      </c>
      <c r="I108" s="735">
        <v>1</v>
      </c>
      <c r="J108" s="735">
        <v>126.20000000000006</v>
      </c>
      <c r="K108" s="749">
        <v>1</v>
      </c>
      <c r="L108" s="735">
        <v>1</v>
      </c>
      <c r="M108" s="736">
        <v>126.20000000000006</v>
      </c>
    </row>
    <row r="109" spans="1:13" ht="14.45" customHeight="1" x14ac:dyDescent="0.2">
      <c r="A109" s="730" t="s">
        <v>615</v>
      </c>
      <c r="B109" s="731" t="s">
        <v>2468</v>
      </c>
      <c r="C109" s="731" t="s">
        <v>2472</v>
      </c>
      <c r="D109" s="731" t="s">
        <v>2470</v>
      </c>
      <c r="E109" s="731" t="s">
        <v>2473</v>
      </c>
      <c r="F109" s="735"/>
      <c r="G109" s="735"/>
      <c r="H109" s="749">
        <v>0</v>
      </c>
      <c r="I109" s="735">
        <v>1</v>
      </c>
      <c r="J109" s="735">
        <v>254.95000000000005</v>
      </c>
      <c r="K109" s="749">
        <v>1</v>
      </c>
      <c r="L109" s="735">
        <v>1</v>
      </c>
      <c r="M109" s="736">
        <v>254.95000000000005</v>
      </c>
    </row>
    <row r="110" spans="1:13" ht="14.45" customHeight="1" x14ac:dyDescent="0.2">
      <c r="A110" s="730" t="s">
        <v>615</v>
      </c>
      <c r="B110" s="731" t="s">
        <v>2474</v>
      </c>
      <c r="C110" s="731" t="s">
        <v>2475</v>
      </c>
      <c r="D110" s="731" t="s">
        <v>2476</v>
      </c>
      <c r="E110" s="731" t="s">
        <v>2477</v>
      </c>
      <c r="F110" s="735"/>
      <c r="G110" s="735"/>
      <c r="H110" s="749">
        <v>0</v>
      </c>
      <c r="I110" s="735">
        <v>2</v>
      </c>
      <c r="J110" s="735">
        <v>507.79999999999995</v>
      </c>
      <c r="K110" s="749">
        <v>1</v>
      </c>
      <c r="L110" s="735">
        <v>2</v>
      </c>
      <c r="M110" s="736">
        <v>507.79999999999995</v>
      </c>
    </row>
    <row r="111" spans="1:13" ht="14.45" customHeight="1" x14ac:dyDescent="0.2">
      <c r="A111" s="730" t="s">
        <v>615</v>
      </c>
      <c r="B111" s="731" t="s">
        <v>2478</v>
      </c>
      <c r="C111" s="731" t="s">
        <v>2479</v>
      </c>
      <c r="D111" s="731" t="s">
        <v>2480</v>
      </c>
      <c r="E111" s="731" t="s">
        <v>2481</v>
      </c>
      <c r="F111" s="735"/>
      <c r="G111" s="735"/>
      <c r="H111" s="749">
        <v>0</v>
      </c>
      <c r="I111" s="735">
        <v>6</v>
      </c>
      <c r="J111" s="735">
        <v>117.36</v>
      </c>
      <c r="K111" s="749">
        <v>1</v>
      </c>
      <c r="L111" s="735">
        <v>6</v>
      </c>
      <c r="M111" s="736">
        <v>117.36</v>
      </c>
    </row>
    <row r="112" spans="1:13" ht="14.45" customHeight="1" x14ac:dyDescent="0.2">
      <c r="A112" s="730" t="s">
        <v>615</v>
      </c>
      <c r="B112" s="731" t="s">
        <v>2478</v>
      </c>
      <c r="C112" s="731" t="s">
        <v>2482</v>
      </c>
      <c r="D112" s="731" t="s">
        <v>2480</v>
      </c>
      <c r="E112" s="731" t="s">
        <v>2483</v>
      </c>
      <c r="F112" s="735"/>
      <c r="G112" s="735"/>
      <c r="H112" s="749">
        <v>0</v>
      </c>
      <c r="I112" s="735">
        <v>2</v>
      </c>
      <c r="J112" s="735">
        <v>18.239999999999995</v>
      </c>
      <c r="K112" s="749">
        <v>1</v>
      </c>
      <c r="L112" s="735">
        <v>2</v>
      </c>
      <c r="M112" s="736">
        <v>18.239999999999995</v>
      </c>
    </row>
    <row r="113" spans="1:13" ht="14.45" customHeight="1" x14ac:dyDescent="0.2">
      <c r="A113" s="730" t="s">
        <v>615</v>
      </c>
      <c r="B113" s="731" t="s">
        <v>2484</v>
      </c>
      <c r="C113" s="731" t="s">
        <v>2485</v>
      </c>
      <c r="D113" s="731" t="s">
        <v>1333</v>
      </c>
      <c r="E113" s="731" t="s">
        <v>2486</v>
      </c>
      <c r="F113" s="735"/>
      <c r="G113" s="735"/>
      <c r="H113" s="749">
        <v>0</v>
      </c>
      <c r="I113" s="735">
        <v>5</v>
      </c>
      <c r="J113" s="735">
        <v>109.8</v>
      </c>
      <c r="K113" s="749">
        <v>1</v>
      </c>
      <c r="L113" s="735">
        <v>5</v>
      </c>
      <c r="M113" s="736">
        <v>109.8</v>
      </c>
    </row>
    <row r="114" spans="1:13" ht="14.45" customHeight="1" x14ac:dyDescent="0.2">
      <c r="A114" s="730" t="s">
        <v>615</v>
      </c>
      <c r="B114" s="731" t="s">
        <v>2484</v>
      </c>
      <c r="C114" s="731" t="s">
        <v>2487</v>
      </c>
      <c r="D114" s="731" t="s">
        <v>1333</v>
      </c>
      <c r="E114" s="731" t="s">
        <v>2488</v>
      </c>
      <c r="F114" s="735"/>
      <c r="G114" s="735"/>
      <c r="H114" s="749">
        <v>0</v>
      </c>
      <c r="I114" s="735">
        <v>27</v>
      </c>
      <c r="J114" s="735">
        <v>1228.1700000000003</v>
      </c>
      <c r="K114" s="749">
        <v>1</v>
      </c>
      <c r="L114" s="735">
        <v>27</v>
      </c>
      <c r="M114" s="736">
        <v>1228.1700000000003</v>
      </c>
    </row>
    <row r="115" spans="1:13" ht="14.45" customHeight="1" x14ac:dyDescent="0.2">
      <c r="A115" s="730" t="s">
        <v>615</v>
      </c>
      <c r="B115" s="731" t="s">
        <v>2489</v>
      </c>
      <c r="C115" s="731" t="s">
        <v>2490</v>
      </c>
      <c r="D115" s="731" t="s">
        <v>2491</v>
      </c>
      <c r="E115" s="731" t="s">
        <v>2492</v>
      </c>
      <c r="F115" s="735"/>
      <c r="G115" s="735"/>
      <c r="H115" s="749">
        <v>0</v>
      </c>
      <c r="I115" s="735">
        <v>1</v>
      </c>
      <c r="J115" s="735">
        <v>176.06</v>
      </c>
      <c r="K115" s="749">
        <v>1</v>
      </c>
      <c r="L115" s="735">
        <v>1</v>
      </c>
      <c r="M115" s="736">
        <v>176.06</v>
      </c>
    </row>
    <row r="116" spans="1:13" ht="14.45" customHeight="1" x14ac:dyDescent="0.2">
      <c r="A116" s="730" t="s">
        <v>615</v>
      </c>
      <c r="B116" s="731" t="s">
        <v>2493</v>
      </c>
      <c r="C116" s="731" t="s">
        <v>2494</v>
      </c>
      <c r="D116" s="731" t="s">
        <v>2495</v>
      </c>
      <c r="E116" s="731" t="s">
        <v>2496</v>
      </c>
      <c r="F116" s="735">
        <v>2</v>
      </c>
      <c r="G116" s="735">
        <v>225.47999999999996</v>
      </c>
      <c r="H116" s="749">
        <v>1</v>
      </c>
      <c r="I116" s="735"/>
      <c r="J116" s="735"/>
      <c r="K116" s="749">
        <v>0</v>
      </c>
      <c r="L116" s="735">
        <v>2</v>
      </c>
      <c r="M116" s="736">
        <v>225.47999999999996</v>
      </c>
    </row>
    <row r="117" spans="1:13" ht="14.45" customHeight="1" x14ac:dyDescent="0.2">
      <c r="A117" s="730" t="s">
        <v>615</v>
      </c>
      <c r="B117" s="731" t="s">
        <v>2497</v>
      </c>
      <c r="C117" s="731" t="s">
        <v>2498</v>
      </c>
      <c r="D117" s="731" t="s">
        <v>2499</v>
      </c>
      <c r="E117" s="731" t="s">
        <v>1295</v>
      </c>
      <c r="F117" s="735"/>
      <c r="G117" s="735"/>
      <c r="H117" s="749">
        <v>0</v>
      </c>
      <c r="I117" s="735">
        <v>1</v>
      </c>
      <c r="J117" s="735">
        <v>71.050000000000011</v>
      </c>
      <c r="K117" s="749">
        <v>1</v>
      </c>
      <c r="L117" s="735">
        <v>1</v>
      </c>
      <c r="M117" s="736">
        <v>71.050000000000011</v>
      </c>
    </row>
    <row r="118" spans="1:13" ht="14.45" customHeight="1" x14ac:dyDescent="0.2">
      <c r="A118" s="730" t="s">
        <v>615</v>
      </c>
      <c r="B118" s="731" t="s">
        <v>2500</v>
      </c>
      <c r="C118" s="731" t="s">
        <v>2501</v>
      </c>
      <c r="D118" s="731" t="s">
        <v>1329</v>
      </c>
      <c r="E118" s="731" t="s">
        <v>2502</v>
      </c>
      <c r="F118" s="735"/>
      <c r="G118" s="735"/>
      <c r="H118" s="749">
        <v>0</v>
      </c>
      <c r="I118" s="735">
        <v>8</v>
      </c>
      <c r="J118" s="735">
        <v>601.16999999999996</v>
      </c>
      <c r="K118" s="749">
        <v>1</v>
      </c>
      <c r="L118" s="735">
        <v>8</v>
      </c>
      <c r="M118" s="736">
        <v>601.16999999999996</v>
      </c>
    </row>
    <row r="119" spans="1:13" ht="14.45" customHeight="1" x14ac:dyDescent="0.2">
      <c r="A119" s="730" t="s">
        <v>615</v>
      </c>
      <c r="B119" s="731" t="s">
        <v>2500</v>
      </c>
      <c r="C119" s="731" t="s">
        <v>2503</v>
      </c>
      <c r="D119" s="731" t="s">
        <v>1329</v>
      </c>
      <c r="E119" s="731" t="s">
        <v>738</v>
      </c>
      <c r="F119" s="735"/>
      <c r="G119" s="735"/>
      <c r="H119" s="749">
        <v>0</v>
      </c>
      <c r="I119" s="735">
        <v>12</v>
      </c>
      <c r="J119" s="735">
        <v>357.09000000000003</v>
      </c>
      <c r="K119" s="749">
        <v>1</v>
      </c>
      <c r="L119" s="735">
        <v>12</v>
      </c>
      <c r="M119" s="736">
        <v>357.09000000000003</v>
      </c>
    </row>
    <row r="120" spans="1:13" ht="14.45" customHeight="1" x14ac:dyDescent="0.2">
      <c r="A120" s="730" t="s">
        <v>615</v>
      </c>
      <c r="B120" s="731" t="s">
        <v>2500</v>
      </c>
      <c r="C120" s="731" t="s">
        <v>2504</v>
      </c>
      <c r="D120" s="731" t="s">
        <v>1329</v>
      </c>
      <c r="E120" s="731" t="s">
        <v>1261</v>
      </c>
      <c r="F120" s="735"/>
      <c r="G120" s="735"/>
      <c r="H120" s="749">
        <v>0</v>
      </c>
      <c r="I120" s="735">
        <v>3</v>
      </c>
      <c r="J120" s="735">
        <v>299.67000000000007</v>
      </c>
      <c r="K120" s="749">
        <v>1</v>
      </c>
      <c r="L120" s="735">
        <v>3</v>
      </c>
      <c r="M120" s="736">
        <v>299.67000000000007</v>
      </c>
    </row>
    <row r="121" spans="1:13" ht="14.45" customHeight="1" x14ac:dyDescent="0.2">
      <c r="A121" s="730" t="s">
        <v>615</v>
      </c>
      <c r="B121" s="731" t="s">
        <v>2505</v>
      </c>
      <c r="C121" s="731" t="s">
        <v>2506</v>
      </c>
      <c r="D121" s="731" t="s">
        <v>2507</v>
      </c>
      <c r="E121" s="731" t="s">
        <v>2508</v>
      </c>
      <c r="F121" s="735"/>
      <c r="G121" s="735"/>
      <c r="H121" s="749">
        <v>0</v>
      </c>
      <c r="I121" s="735">
        <v>3</v>
      </c>
      <c r="J121" s="735">
        <v>131.10000000000002</v>
      </c>
      <c r="K121" s="749">
        <v>1</v>
      </c>
      <c r="L121" s="735">
        <v>3</v>
      </c>
      <c r="M121" s="736">
        <v>131.10000000000002</v>
      </c>
    </row>
    <row r="122" spans="1:13" ht="14.45" customHeight="1" x14ac:dyDescent="0.2">
      <c r="A122" s="730" t="s">
        <v>615</v>
      </c>
      <c r="B122" s="731" t="s">
        <v>2509</v>
      </c>
      <c r="C122" s="731" t="s">
        <v>2510</v>
      </c>
      <c r="D122" s="731" t="s">
        <v>1347</v>
      </c>
      <c r="E122" s="731" t="s">
        <v>1348</v>
      </c>
      <c r="F122" s="735"/>
      <c r="G122" s="735"/>
      <c r="H122" s="749">
        <v>0</v>
      </c>
      <c r="I122" s="735">
        <v>4</v>
      </c>
      <c r="J122" s="735">
        <v>524.6</v>
      </c>
      <c r="K122" s="749">
        <v>1</v>
      </c>
      <c r="L122" s="735">
        <v>4</v>
      </c>
      <c r="M122" s="736">
        <v>524.6</v>
      </c>
    </row>
    <row r="123" spans="1:13" ht="14.45" customHeight="1" x14ac:dyDescent="0.2">
      <c r="A123" s="730" t="s">
        <v>615</v>
      </c>
      <c r="B123" s="731" t="s">
        <v>2509</v>
      </c>
      <c r="C123" s="731" t="s">
        <v>2511</v>
      </c>
      <c r="D123" s="731" t="s">
        <v>1351</v>
      </c>
      <c r="E123" s="731" t="s">
        <v>1352</v>
      </c>
      <c r="F123" s="735"/>
      <c r="G123" s="735"/>
      <c r="H123" s="749">
        <v>0</v>
      </c>
      <c r="I123" s="735">
        <v>32</v>
      </c>
      <c r="J123" s="735">
        <v>1337.6</v>
      </c>
      <c r="K123" s="749">
        <v>1</v>
      </c>
      <c r="L123" s="735">
        <v>32</v>
      </c>
      <c r="M123" s="736">
        <v>1337.6</v>
      </c>
    </row>
    <row r="124" spans="1:13" ht="14.45" customHeight="1" x14ac:dyDescent="0.2">
      <c r="A124" s="730" t="s">
        <v>615</v>
      </c>
      <c r="B124" s="731" t="s">
        <v>2509</v>
      </c>
      <c r="C124" s="731" t="s">
        <v>2512</v>
      </c>
      <c r="D124" s="731" t="s">
        <v>1360</v>
      </c>
      <c r="E124" s="731" t="s">
        <v>1354</v>
      </c>
      <c r="F124" s="735"/>
      <c r="G124" s="735"/>
      <c r="H124" s="749">
        <v>0</v>
      </c>
      <c r="I124" s="735">
        <v>1</v>
      </c>
      <c r="J124" s="735">
        <v>111.81</v>
      </c>
      <c r="K124" s="749">
        <v>1</v>
      </c>
      <c r="L124" s="735">
        <v>1</v>
      </c>
      <c r="M124" s="736">
        <v>111.81</v>
      </c>
    </row>
    <row r="125" spans="1:13" ht="14.45" customHeight="1" x14ac:dyDescent="0.2">
      <c r="A125" s="730" t="s">
        <v>615</v>
      </c>
      <c r="B125" s="731" t="s">
        <v>2509</v>
      </c>
      <c r="C125" s="731" t="s">
        <v>2513</v>
      </c>
      <c r="D125" s="731" t="s">
        <v>1359</v>
      </c>
      <c r="E125" s="731" t="s">
        <v>1354</v>
      </c>
      <c r="F125" s="735"/>
      <c r="G125" s="735"/>
      <c r="H125" s="749">
        <v>0</v>
      </c>
      <c r="I125" s="735">
        <v>1</v>
      </c>
      <c r="J125" s="735">
        <v>111.81</v>
      </c>
      <c r="K125" s="749">
        <v>1</v>
      </c>
      <c r="L125" s="735">
        <v>1</v>
      </c>
      <c r="M125" s="736">
        <v>111.81</v>
      </c>
    </row>
    <row r="126" spans="1:13" ht="14.45" customHeight="1" x14ac:dyDescent="0.2">
      <c r="A126" s="730" t="s">
        <v>615</v>
      </c>
      <c r="B126" s="731" t="s">
        <v>2509</v>
      </c>
      <c r="C126" s="731" t="s">
        <v>2514</v>
      </c>
      <c r="D126" s="731" t="s">
        <v>1357</v>
      </c>
      <c r="E126" s="731" t="s">
        <v>1354</v>
      </c>
      <c r="F126" s="735"/>
      <c r="G126" s="735"/>
      <c r="H126" s="749">
        <v>0</v>
      </c>
      <c r="I126" s="735">
        <v>1</v>
      </c>
      <c r="J126" s="735">
        <v>111.80999999999999</v>
      </c>
      <c r="K126" s="749">
        <v>1</v>
      </c>
      <c r="L126" s="735">
        <v>1</v>
      </c>
      <c r="M126" s="736">
        <v>111.80999999999999</v>
      </c>
    </row>
    <row r="127" spans="1:13" ht="14.45" customHeight="1" x14ac:dyDescent="0.2">
      <c r="A127" s="730" t="s">
        <v>615</v>
      </c>
      <c r="B127" s="731" t="s">
        <v>2509</v>
      </c>
      <c r="C127" s="731" t="s">
        <v>2515</v>
      </c>
      <c r="D127" s="731" t="s">
        <v>1358</v>
      </c>
      <c r="E127" s="731" t="s">
        <v>1354</v>
      </c>
      <c r="F127" s="735"/>
      <c r="G127" s="735"/>
      <c r="H127" s="749">
        <v>0</v>
      </c>
      <c r="I127" s="735">
        <v>1</v>
      </c>
      <c r="J127" s="735">
        <v>111.81</v>
      </c>
      <c r="K127" s="749">
        <v>1</v>
      </c>
      <c r="L127" s="735">
        <v>1</v>
      </c>
      <c r="M127" s="736">
        <v>111.81</v>
      </c>
    </row>
    <row r="128" spans="1:13" ht="14.45" customHeight="1" x14ac:dyDescent="0.2">
      <c r="A128" s="730" t="s">
        <v>615</v>
      </c>
      <c r="B128" s="731" t="s">
        <v>2509</v>
      </c>
      <c r="C128" s="731" t="s">
        <v>2516</v>
      </c>
      <c r="D128" s="731" t="s">
        <v>1361</v>
      </c>
      <c r="E128" s="731" t="s">
        <v>2517</v>
      </c>
      <c r="F128" s="735"/>
      <c r="G128" s="735"/>
      <c r="H128" s="749">
        <v>0</v>
      </c>
      <c r="I128" s="735">
        <v>3</v>
      </c>
      <c r="J128" s="735">
        <v>289.64999999999998</v>
      </c>
      <c r="K128" s="749">
        <v>1</v>
      </c>
      <c r="L128" s="735">
        <v>3</v>
      </c>
      <c r="M128" s="736">
        <v>289.64999999999998</v>
      </c>
    </row>
    <row r="129" spans="1:13" ht="14.45" customHeight="1" x14ac:dyDescent="0.2">
      <c r="A129" s="730" t="s">
        <v>615</v>
      </c>
      <c r="B129" s="731" t="s">
        <v>2509</v>
      </c>
      <c r="C129" s="731" t="s">
        <v>2518</v>
      </c>
      <c r="D129" s="731" t="s">
        <v>1366</v>
      </c>
      <c r="E129" s="731" t="s">
        <v>2517</v>
      </c>
      <c r="F129" s="735"/>
      <c r="G129" s="735"/>
      <c r="H129" s="749">
        <v>0</v>
      </c>
      <c r="I129" s="735">
        <v>7</v>
      </c>
      <c r="J129" s="735">
        <v>675.85</v>
      </c>
      <c r="K129" s="749">
        <v>1</v>
      </c>
      <c r="L129" s="735">
        <v>7</v>
      </c>
      <c r="M129" s="736">
        <v>675.85</v>
      </c>
    </row>
    <row r="130" spans="1:13" ht="14.45" customHeight="1" x14ac:dyDescent="0.2">
      <c r="A130" s="730" t="s">
        <v>615</v>
      </c>
      <c r="B130" s="731" t="s">
        <v>2509</v>
      </c>
      <c r="C130" s="731" t="s">
        <v>2519</v>
      </c>
      <c r="D130" s="731" t="s">
        <v>1363</v>
      </c>
      <c r="E130" s="731" t="s">
        <v>2517</v>
      </c>
      <c r="F130" s="735"/>
      <c r="G130" s="735"/>
      <c r="H130" s="749">
        <v>0</v>
      </c>
      <c r="I130" s="735">
        <v>4</v>
      </c>
      <c r="J130" s="735">
        <v>386.2000000000001</v>
      </c>
      <c r="K130" s="749">
        <v>1</v>
      </c>
      <c r="L130" s="735">
        <v>4</v>
      </c>
      <c r="M130" s="736">
        <v>386.2000000000001</v>
      </c>
    </row>
    <row r="131" spans="1:13" ht="14.45" customHeight="1" x14ac:dyDescent="0.2">
      <c r="A131" s="730" t="s">
        <v>615</v>
      </c>
      <c r="B131" s="731" t="s">
        <v>2509</v>
      </c>
      <c r="C131" s="731" t="s">
        <v>2520</v>
      </c>
      <c r="D131" s="731" t="s">
        <v>2521</v>
      </c>
      <c r="E131" s="731" t="s">
        <v>2517</v>
      </c>
      <c r="F131" s="735"/>
      <c r="G131" s="735"/>
      <c r="H131" s="749">
        <v>0</v>
      </c>
      <c r="I131" s="735">
        <v>3</v>
      </c>
      <c r="J131" s="735">
        <v>289.64999999999998</v>
      </c>
      <c r="K131" s="749">
        <v>1</v>
      </c>
      <c r="L131" s="735">
        <v>3</v>
      </c>
      <c r="M131" s="736">
        <v>289.64999999999998</v>
      </c>
    </row>
    <row r="132" spans="1:13" ht="14.45" customHeight="1" x14ac:dyDescent="0.2">
      <c r="A132" s="730" t="s">
        <v>615</v>
      </c>
      <c r="B132" s="731" t="s">
        <v>2509</v>
      </c>
      <c r="C132" s="731" t="s">
        <v>2522</v>
      </c>
      <c r="D132" s="731" t="s">
        <v>1349</v>
      </c>
      <c r="E132" s="731" t="s">
        <v>1348</v>
      </c>
      <c r="F132" s="735"/>
      <c r="G132" s="735"/>
      <c r="H132" s="749">
        <v>0</v>
      </c>
      <c r="I132" s="735">
        <v>1</v>
      </c>
      <c r="J132" s="735">
        <v>167.22</v>
      </c>
      <c r="K132" s="749">
        <v>1</v>
      </c>
      <c r="L132" s="735">
        <v>1</v>
      </c>
      <c r="M132" s="736">
        <v>167.22</v>
      </c>
    </row>
    <row r="133" spans="1:13" ht="14.45" customHeight="1" x14ac:dyDescent="0.2">
      <c r="A133" s="730" t="s">
        <v>615</v>
      </c>
      <c r="B133" s="731" t="s">
        <v>2509</v>
      </c>
      <c r="C133" s="731" t="s">
        <v>2523</v>
      </c>
      <c r="D133" s="731" t="s">
        <v>1376</v>
      </c>
      <c r="E133" s="731" t="s">
        <v>1348</v>
      </c>
      <c r="F133" s="735"/>
      <c r="G133" s="735"/>
      <c r="H133" s="749">
        <v>0</v>
      </c>
      <c r="I133" s="735">
        <v>12</v>
      </c>
      <c r="J133" s="735">
        <v>1504.32</v>
      </c>
      <c r="K133" s="749">
        <v>1</v>
      </c>
      <c r="L133" s="735">
        <v>12</v>
      </c>
      <c r="M133" s="736">
        <v>1504.32</v>
      </c>
    </row>
    <row r="134" spans="1:13" ht="14.45" customHeight="1" x14ac:dyDescent="0.2">
      <c r="A134" s="730" t="s">
        <v>615</v>
      </c>
      <c r="B134" s="731" t="s">
        <v>2509</v>
      </c>
      <c r="C134" s="731" t="s">
        <v>2524</v>
      </c>
      <c r="D134" s="731" t="s">
        <v>1374</v>
      </c>
      <c r="E134" s="731" t="s">
        <v>1348</v>
      </c>
      <c r="F134" s="735"/>
      <c r="G134" s="735"/>
      <c r="H134" s="749">
        <v>0</v>
      </c>
      <c r="I134" s="735">
        <v>16</v>
      </c>
      <c r="J134" s="735">
        <v>2005.76</v>
      </c>
      <c r="K134" s="749">
        <v>1</v>
      </c>
      <c r="L134" s="735">
        <v>16</v>
      </c>
      <c r="M134" s="736">
        <v>2005.76</v>
      </c>
    </row>
    <row r="135" spans="1:13" ht="14.45" customHeight="1" x14ac:dyDescent="0.2">
      <c r="A135" s="730" t="s">
        <v>615</v>
      </c>
      <c r="B135" s="731" t="s">
        <v>2509</v>
      </c>
      <c r="C135" s="731" t="s">
        <v>2525</v>
      </c>
      <c r="D135" s="731" t="s">
        <v>1372</v>
      </c>
      <c r="E135" s="731" t="s">
        <v>1348</v>
      </c>
      <c r="F135" s="735"/>
      <c r="G135" s="735"/>
      <c r="H135" s="749">
        <v>0</v>
      </c>
      <c r="I135" s="735">
        <v>6</v>
      </c>
      <c r="J135" s="735">
        <v>891.95999999999981</v>
      </c>
      <c r="K135" s="749">
        <v>1</v>
      </c>
      <c r="L135" s="735">
        <v>6</v>
      </c>
      <c r="M135" s="736">
        <v>891.95999999999981</v>
      </c>
    </row>
    <row r="136" spans="1:13" ht="14.45" customHeight="1" x14ac:dyDescent="0.2">
      <c r="A136" s="730" t="s">
        <v>615</v>
      </c>
      <c r="B136" s="731" t="s">
        <v>2509</v>
      </c>
      <c r="C136" s="731" t="s">
        <v>2526</v>
      </c>
      <c r="D136" s="731" t="s">
        <v>1377</v>
      </c>
      <c r="E136" s="731" t="s">
        <v>1348</v>
      </c>
      <c r="F136" s="735"/>
      <c r="G136" s="735"/>
      <c r="H136" s="749">
        <v>0</v>
      </c>
      <c r="I136" s="735">
        <v>1</v>
      </c>
      <c r="J136" s="735">
        <v>132.79000000000002</v>
      </c>
      <c r="K136" s="749">
        <v>1</v>
      </c>
      <c r="L136" s="735">
        <v>1</v>
      </c>
      <c r="M136" s="736">
        <v>132.79000000000002</v>
      </c>
    </row>
    <row r="137" spans="1:13" ht="14.45" customHeight="1" x14ac:dyDescent="0.2">
      <c r="A137" s="730" t="s">
        <v>615</v>
      </c>
      <c r="B137" s="731" t="s">
        <v>2509</v>
      </c>
      <c r="C137" s="731" t="s">
        <v>2527</v>
      </c>
      <c r="D137" s="731" t="s">
        <v>1367</v>
      </c>
      <c r="E137" s="731" t="s">
        <v>1348</v>
      </c>
      <c r="F137" s="735"/>
      <c r="G137" s="735"/>
      <c r="H137" s="749">
        <v>0</v>
      </c>
      <c r="I137" s="735">
        <v>2</v>
      </c>
      <c r="J137" s="735">
        <v>282.83999999999997</v>
      </c>
      <c r="K137" s="749">
        <v>1</v>
      </c>
      <c r="L137" s="735">
        <v>2</v>
      </c>
      <c r="M137" s="736">
        <v>282.83999999999997</v>
      </c>
    </row>
    <row r="138" spans="1:13" ht="14.45" customHeight="1" x14ac:dyDescent="0.2">
      <c r="A138" s="730" t="s">
        <v>615</v>
      </c>
      <c r="B138" s="731" t="s">
        <v>2509</v>
      </c>
      <c r="C138" s="731" t="s">
        <v>2528</v>
      </c>
      <c r="D138" s="731" t="s">
        <v>1355</v>
      </c>
      <c r="E138" s="731" t="s">
        <v>1354</v>
      </c>
      <c r="F138" s="735"/>
      <c r="G138" s="735"/>
      <c r="H138" s="749">
        <v>0</v>
      </c>
      <c r="I138" s="735">
        <v>2</v>
      </c>
      <c r="J138" s="735">
        <v>288.44</v>
      </c>
      <c r="K138" s="749">
        <v>1</v>
      </c>
      <c r="L138" s="735">
        <v>2</v>
      </c>
      <c r="M138" s="736">
        <v>288.44</v>
      </c>
    </row>
    <row r="139" spans="1:13" ht="14.45" customHeight="1" x14ac:dyDescent="0.2">
      <c r="A139" s="730" t="s">
        <v>615</v>
      </c>
      <c r="B139" s="731" t="s">
        <v>2509</v>
      </c>
      <c r="C139" s="731" t="s">
        <v>2529</v>
      </c>
      <c r="D139" s="731" t="s">
        <v>1353</v>
      </c>
      <c r="E139" s="731" t="s">
        <v>1354</v>
      </c>
      <c r="F139" s="735"/>
      <c r="G139" s="735"/>
      <c r="H139" s="749">
        <v>0</v>
      </c>
      <c r="I139" s="735">
        <v>2</v>
      </c>
      <c r="J139" s="735">
        <v>288.44</v>
      </c>
      <c r="K139" s="749">
        <v>1</v>
      </c>
      <c r="L139" s="735">
        <v>2</v>
      </c>
      <c r="M139" s="736">
        <v>288.44</v>
      </c>
    </row>
    <row r="140" spans="1:13" ht="14.45" customHeight="1" x14ac:dyDescent="0.2">
      <c r="A140" s="730" t="s">
        <v>615</v>
      </c>
      <c r="B140" s="731" t="s">
        <v>2509</v>
      </c>
      <c r="C140" s="731" t="s">
        <v>2530</v>
      </c>
      <c r="D140" s="731" t="s">
        <v>1356</v>
      </c>
      <c r="E140" s="731" t="s">
        <v>1354</v>
      </c>
      <c r="F140" s="735"/>
      <c r="G140" s="735"/>
      <c r="H140" s="749">
        <v>0</v>
      </c>
      <c r="I140" s="735">
        <v>1</v>
      </c>
      <c r="J140" s="735">
        <v>144.22</v>
      </c>
      <c r="K140" s="749">
        <v>1</v>
      </c>
      <c r="L140" s="735">
        <v>1</v>
      </c>
      <c r="M140" s="736">
        <v>144.22</v>
      </c>
    </row>
    <row r="141" spans="1:13" ht="14.45" customHeight="1" x14ac:dyDescent="0.2">
      <c r="A141" s="730" t="s">
        <v>615</v>
      </c>
      <c r="B141" s="731" t="s">
        <v>2509</v>
      </c>
      <c r="C141" s="731" t="s">
        <v>2531</v>
      </c>
      <c r="D141" s="731" t="s">
        <v>1375</v>
      </c>
      <c r="E141" s="731" t="s">
        <v>1352</v>
      </c>
      <c r="F141" s="735"/>
      <c r="G141" s="735"/>
      <c r="H141" s="749">
        <v>0</v>
      </c>
      <c r="I141" s="735">
        <v>7</v>
      </c>
      <c r="J141" s="735">
        <v>219.45000000000002</v>
      </c>
      <c r="K141" s="749">
        <v>1</v>
      </c>
      <c r="L141" s="735">
        <v>7</v>
      </c>
      <c r="M141" s="736">
        <v>219.45000000000002</v>
      </c>
    </row>
    <row r="142" spans="1:13" ht="14.45" customHeight="1" x14ac:dyDescent="0.2">
      <c r="A142" s="730" t="s">
        <v>615</v>
      </c>
      <c r="B142" s="731" t="s">
        <v>2509</v>
      </c>
      <c r="C142" s="731" t="s">
        <v>2532</v>
      </c>
      <c r="D142" s="731" t="s">
        <v>1373</v>
      </c>
      <c r="E142" s="731" t="s">
        <v>1352</v>
      </c>
      <c r="F142" s="735"/>
      <c r="G142" s="735"/>
      <c r="H142" s="749">
        <v>0</v>
      </c>
      <c r="I142" s="735">
        <v>4</v>
      </c>
      <c r="J142" s="735">
        <v>125.4</v>
      </c>
      <c r="K142" s="749">
        <v>1</v>
      </c>
      <c r="L142" s="735">
        <v>4</v>
      </c>
      <c r="M142" s="736">
        <v>125.4</v>
      </c>
    </row>
    <row r="143" spans="1:13" ht="14.45" customHeight="1" x14ac:dyDescent="0.2">
      <c r="A143" s="730" t="s">
        <v>620</v>
      </c>
      <c r="B143" s="731" t="s">
        <v>2227</v>
      </c>
      <c r="C143" s="731" t="s">
        <v>2228</v>
      </c>
      <c r="D143" s="731" t="s">
        <v>789</v>
      </c>
      <c r="E143" s="731" t="s">
        <v>2229</v>
      </c>
      <c r="F143" s="735"/>
      <c r="G143" s="735"/>
      <c r="H143" s="749">
        <v>0</v>
      </c>
      <c r="I143" s="735">
        <v>20</v>
      </c>
      <c r="J143" s="735">
        <v>331.4</v>
      </c>
      <c r="K143" s="749">
        <v>1</v>
      </c>
      <c r="L143" s="735">
        <v>20</v>
      </c>
      <c r="M143" s="736">
        <v>331.4</v>
      </c>
    </row>
    <row r="144" spans="1:13" ht="14.45" customHeight="1" x14ac:dyDescent="0.2">
      <c r="A144" s="730" t="s">
        <v>620</v>
      </c>
      <c r="B144" s="731" t="s">
        <v>2232</v>
      </c>
      <c r="C144" s="731" t="s">
        <v>2233</v>
      </c>
      <c r="D144" s="731" t="s">
        <v>2234</v>
      </c>
      <c r="E144" s="731" t="s">
        <v>2235</v>
      </c>
      <c r="F144" s="735"/>
      <c r="G144" s="735"/>
      <c r="H144" s="749">
        <v>0</v>
      </c>
      <c r="I144" s="735">
        <v>18</v>
      </c>
      <c r="J144" s="735">
        <v>4930.2</v>
      </c>
      <c r="K144" s="749">
        <v>1</v>
      </c>
      <c r="L144" s="735">
        <v>18</v>
      </c>
      <c r="M144" s="736">
        <v>4930.2</v>
      </c>
    </row>
    <row r="145" spans="1:13" ht="14.45" customHeight="1" x14ac:dyDescent="0.2">
      <c r="A145" s="730" t="s">
        <v>620</v>
      </c>
      <c r="B145" s="731" t="s">
        <v>2332</v>
      </c>
      <c r="C145" s="731" t="s">
        <v>2335</v>
      </c>
      <c r="D145" s="731" t="s">
        <v>1226</v>
      </c>
      <c r="E145" s="731" t="s">
        <v>2336</v>
      </c>
      <c r="F145" s="735"/>
      <c r="G145" s="735"/>
      <c r="H145" s="749">
        <v>0</v>
      </c>
      <c r="I145" s="735">
        <v>20</v>
      </c>
      <c r="J145" s="735">
        <v>1298.0000000000005</v>
      </c>
      <c r="K145" s="749">
        <v>1</v>
      </c>
      <c r="L145" s="735">
        <v>20</v>
      </c>
      <c r="M145" s="736">
        <v>1298.0000000000005</v>
      </c>
    </row>
    <row r="146" spans="1:13" ht="14.45" customHeight="1" x14ac:dyDescent="0.2">
      <c r="A146" s="730" t="s">
        <v>620</v>
      </c>
      <c r="B146" s="731" t="s">
        <v>2416</v>
      </c>
      <c r="C146" s="731" t="s">
        <v>2417</v>
      </c>
      <c r="D146" s="731" t="s">
        <v>929</v>
      </c>
      <c r="E146" s="731" t="s">
        <v>930</v>
      </c>
      <c r="F146" s="735"/>
      <c r="G146" s="735"/>
      <c r="H146" s="749">
        <v>0</v>
      </c>
      <c r="I146" s="735">
        <v>1</v>
      </c>
      <c r="J146" s="735">
        <v>432.43199999999996</v>
      </c>
      <c r="K146" s="749">
        <v>1</v>
      </c>
      <c r="L146" s="735">
        <v>1</v>
      </c>
      <c r="M146" s="736">
        <v>432.43199999999996</v>
      </c>
    </row>
    <row r="147" spans="1:13" ht="14.45" customHeight="1" x14ac:dyDescent="0.2">
      <c r="A147" s="730" t="s">
        <v>620</v>
      </c>
      <c r="B147" s="731" t="s">
        <v>2416</v>
      </c>
      <c r="C147" s="731" t="s">
        <v>2418</v>
      </c>
      <c r="D147" s="731" t="s">
        <v>929</v>
      </c>
      <c r="E147" s="731" t="s">
        <v>931</v>
      </c>
      <c r="F147" s="735">
        <v>2.0670000000000002</v>
      </c>
      <c r="G147" s="735">
        <v>158.13652400000001</v>
      </c>
      <c r="H147" s="749">
        <v>1</v>
      </c>
      <c r="I147" s="735"/>
      <c r="J147" s="735"/>
      <c r="K147" s="749">
        <v>0</v>
      </c>
      <c r="L147" s="735">
        <v>2.0670000000000002</v>
      </c>
      <c r="M147" s="736">
        <v>158.13652400000001</v>
      </c>
    </row>
    <row r="148" spans="1:13" ht="14.45" customHeight="1" x14ac:dyDescent="0.2">
      <c r="A148" s="730" t="s">
        <v>620</v>
      </c>
      <c r="B148" s="731" t="s">
        <v>2416</v>
      </c>
      <c r="C148" s="731" t="s">
        <v>2419</v>
      </c>
      <c r="D148" s="731" t="s">
        <v>929</v>
      </c>
      <c r="E148" s="731" t="s">
        <v>932</v>
      </c>
      <c r="F148" s="735">
        <v>1</v>
      </c>
      <c r="G148" s="735">
        <v>243.93908773373221</v>
      </c>
      <c r="H148" s="749">
        <v>1</v>
      </c>
      <c r="I148" s="735"/>
      <c r="J148" s="735"/>
      <c r="K148" s="749">
        <v>0</v>
      </c>
      <c r="L148" s="735">
        <v>1</v>
      </c>
      <c r="M148" s="736">
        <v>243.93908773373221</v>
      </c>
    </row>
    <row r="149" spans="1:13" ht="14.45" customHeight="1" x14ac:dyDescent="0.2">
      <c r="A149" s="730" t="s">
        <v>620</v>
      </c>
      <c r="B149" s="731" t="s">
        <v>2421</v>
      </c>
      <c r="C149" s="731" t="s">
        <v>2425</v>
      </c>
      <c r="D149" s="731" t="s">
        <v>887</v>
      </c>
      <c r="E149" s="731" t="s">
        <v>1495</v>
      </c>
      <c r="F149" s="735"/>
      <c r="G149" s="735"/>
      <c r="H149" s="749">
        <v>0</v>
      </c>
      <c r="I149" s="735">
        <v>3</v>
      </c>
      <c r="J149" s="735">
        <v>973.49856729392957</v>
      </c>
      <c r="K149" s="749">
        <v>1</v>
      </c>
      <c r="L149" s="735">
        <v>3</v>
      </c>
      <c r="M149" s="736">
        <v>973.49856729392957</v>
      </c>
    </row>
    <row r="150" spans="1:13" ht="14.45" customHeight="1" x14ac:dyDescent="0.2">
      <c r="A150" s="730" t="s">
        <v>620</v>
      </c>
      <c r="B150" s="731" t="s">
        <v>2426</v>
      </c>
      <c r="C150" s="731" t="s">
        <v>2427</v>
      </c>
      <c r="D150" s="731" t="s">
        <v>841</v>
      </c>
      <c r="E150" s="731" t="s">
        <v>842</v>
      </c>
      <c r="F150" s="735"/>
      <c r="G150" s="735"/>
      <c r="H150" s="749">
        <v>0</v>
      </c>
      <c r="I150" s="735">
        <v>156.76220160000003</v>
      </c>
      <c r="J150" s="735">
        <v>11431.03370815685</v>
      </c>
      <c r="K150" s="749">
        <v>1</v>
      </c>
      <c r="L150" s="735">
        <v>156.76220160000003</v>
      </c>
      <c r="M150" s="736">
        <v>11431.03370815685</v>
      </c>
    </row>
    <row r="151" spans="1:13" ht="14.45" customHeight="1" x14ac:dyDescent="0.2">
      <c r="A151" s="730" t="s">
        <v>620</v>
      </c>
      <c r="B151" s="731" t="s">
        <v>2426</v>
      </c>
      <c r="C151" s="731" t="s">
        <v>2428</v>
      </c>
      <c r="D151" s="731" t="s">
        <v>841</v>
      </c>
      <c r="E151" s="731" t="s">
        <v>843</v>
      </c>
      <c r="F151" s="735"/>
      <c r="G151" s="735"/>
      <c r="H151" s="749">
        <v>0</v>
      </c>
      <c r="I151" s="735">
        <v>68.4263476</v>
      </c>
      <c r="J151" s="735">
        <v>14585.673364955645</v>
      </c>
      <c r="K151" s="749">
        <v>1</v>
      </c>
      <c r="L151" s="735">
        <v>68.4263476</v>
      </c>
      <c r="M151" s="736">
        <v>14585.673364955645</v>
      </c>
    </row>
    <row r="152" spans="1:13" ht="14.45" customHeight="1" x14ac:dyDescent="0.2">
      <c r="A152" s="730" t="s">
        <v>620</v>
      </c>
      <c r="B152" s="731" t="s">
        <v>2426</v>
      </c>
      <c r="C152" s="731" t="s">
        <v>2429</v>
      </c>
      <c r="D152" s="731" t="s">
        <v>841</v>
      </c>
      <c r="E152" s="731" t="s">
        <v>844</v>
      </c>
      <c r="F152" s="735">
        <v>2.8559999999999999</v>
      </c>
      <c r="G152" s="735">
        <v>1185.5179713999223</v>
      </c>
      <c r="H152" s="749">
        <v>1</v>
      </c>
      <c r="I152" s="735"/>
      <c r="J152" s="735"/>
      <c r="K152" s="749">
        <v>0</v>
      </c>
      <c r="L152" s="735">
        <v>2.8559999999999999</v>
      </c>
      <c r="M152" s="736">
        <v>1185.5179713999223</v>
      </c>
    </row>
    <row r="153" spans="1:13" ht="14.45" customHeight="1" x14ac:dyDescent="0.2">
      <c r="A153" s="730" t="s">
        <v>620</v>
      </c>
      <c r="B153" s="731" t="s">
        <v>2533</v>
      </c>
      <c r="C153" s="731" t="s">
        <v>2534</v>
      </c>
      <c r="D153" s="731" t="s">
        <v>2535</v>
      </c>
      <c r="E153" s="731" t="s">
        <v>775</v>
      </c>
      <c r="F153" s="735"/>
      <c r="G153" s="735"/>
      <c r="H153" s="749">
        <v>0</v>
      </c>
      <c r="I153" s="735">
        <v>1</v>
      </c>
      <c r="J153" s="735">
        <v>29185.200000000001</v>
      </c>
      <c r="K153" s="749">
        <v>1</v>
      </c>
      <c r="L153" s="735">
        <v>1</v>
      </c>
      <c r="M153" s="736">
        <v>29185.200000000001</v>
      </c>
    </row>
    <row r="154" spans="1:13" ht="14.45" customHeight="1" x14ac:dyDescent="0.2">
      <c r="A154" s="730" t="s">
        <v>620</v>
      </c>
      <c r="B154" s="731" t="s">
        <v>2536</v>
      </c>
      <c r="C154" s="731" t="s">
        <v>2537</v>
      </c>
      <c r="D154" s="731" t="s">
        <v>2538</v>
      </c>
      <c r="E154" s="731" t="s">
        <v>2539</v>
      </c>
      <c r="F154" s="735"/>
      <c r="G154" s="735"/>
      <c r="H154" s="749">
        <v>0</v>
      </c>
      <c r="I154" s="735">
        <v>30</v>
      </c>
      <c r="J154" s="735">
        <v>1487370.6</v>
      </c>
      <c r="K154" s="749">
        <v>1</v>
      </c>
      <c r="L154" s="735">
        <v>30</v>
      </c>
      <c r="M154" s="736">
        <v>1487370.6</v>
      </c>
    </row>
    <row r="155" spans="1:13" ht="14.45" customHeight="1" x14ac:dyDescent="0.2">
      <c r="A155" s="730" t="s">
        <v>620</v>
      </c>
      <c r="B155" s="731" t="s">
        <v>2536</v>
      </c>
      <c r="C155" s="731" t="s">
        <v>2540</v>
      </c>
      <c r="D155" s="731" t="s">
        <v>2538</v>
      </c>
      <c r="E155" s="731" t="s">
        <v>2541</v>
      </c>
      <c r="F155" s="735"/>
      <c r="G155" s="735"/>
      <c r="H155" s="749">
        <v>0</v>
      </c>
      <c r="I155" s="735">
        <v>48</v>
      </c>
      <c r="J155" s="735">
        <v>4986645.8800000008</v>
      </c>
      <c r="K155" s="749">
        <v>1</v>
      </c>
      <c r="L155" s="735">
        <v>48</v>
      </c>
      <c r="M155" s="736">
        <v>4986645.8800000008</v>
      </c>
    </row>
    <row r="156" spans="1:13" ht="14.45" customHeight="1" x14ac:dyDescent="0.2">
      <c r="A156" s="730" t="s">
        <v>620</v>
      </c>
      <c r="B156" s="731" t="s">
        <v>2430</v>
      </c>
      <c r="C156" s="731" t="s">
        <v>2431</v>
      </c>
      <c r="D156" s="731" t="s">
        <v>2432</v>
      </c>
      <c r="E156" s="731" t="s">
        <v>2433</v>
      </c>
      <c r="F156" s="735"/>
      <c r="G156" s="735"/>
      <c r="H156" s="749">
        <v>0</v>
      </c>
      <c r="I156" s="735">
        <v>150</v>
      </c>
      <c r="J156" s="735">
        <v>86508</v>
      </c>
      <c r="K156" s="749">
        <v>1</v>
      </c>
      <c r="L156" s="735">
        <v>150</v>
      </c>
      <c r="M156" s="736">
        <v>86508</v>
      </c>
    </row>
    <row r="157" spans="1:13" ht="14.45" customHeight="1" x14ac:dyDescent="0.2">
      <c r="A157" s="730" t="s">
        <v>620</v>
      </c>
      <c r="B157" s="731" t="s">
        <v>2430</v>
      </c>
      <c r="C157" s="731" t="s">
        <v>2434</v>
      </c>
      <c r="D157" s="731" t="s">
        <v>2432</v>
      </c>
      <c r="E157" s="731" t="s">
        <v>2435</v>
      </c>
      <c r="F157" s="735"/>
      <c r="G157" s="735"/>
      <c r="H157" s="749">
        <v>0</v>
      </c>
      <c r="I157" s="735">
        <v>210</v>
      </c>
      <c r="J157" s="735">
        <v>112059.5</v>
      </c>
      <c r="K157" s="749">
        <v>1</v>
      </c>
      <c r="L157" s="735">
        <v>210</v>
      </c>
      <c r="M157" s="736">
        <v>112059.5</v>
      </c>
    </row>
    <row r="158" spans="1:13" ht="14.45" customHeight="1" x14ac:dyDescent="0.2">
      <c r="A158" s="730" t="s">
        <v>620</v>
      </c>
      <c r="B158" s="731" t="s">
        <v>2436</v>
      </c>
      <c r="C158" s="731" t="s">
        <v>2437</v>
      </c>
      <c r="D158" s="731" t="s">
        <v>1175</v>
      </c>
      <c r="E158" s="731" t="s">
        <v>2438</v>
      </c>
      <c r="F158" s="735"/>
      <c r="G158" s="735"/>
      <c r="H158" s="749">
        <v>0</v>
      </c>
      <c r="I158" s="735">
        <v>30</v>
      </c>
      <c r="J158" s="735">
        <v>331428.59999999998</v>
      </c>
      <c r="K158" s="749">
        <v>1</v>
      </c>
      <c r="L158" s="735">
        <v>30</v>
      </c>
      <c r="M158" s="736">
        <v>331428.59999999998</v>
      </c>
    </row>
    <row r="159" spans="1:13" ht="14.45" customHeight="1" x14ac:dyDescent="0.2">
      <c r="A159" s="730" t="s">
        <v>620</v>
      </c>
      <c r="B159" s="731" t="s">
        <v>2542</v>
      </c>
      <c r="C159" s="731" t="s">
        <v>2543</v>
      </c>
      <c r="D159" s="731" t="s">
        <v>1515</v>
      </c>
      <c r="E159" s="731" t="s">
        <v>1516</v>
      </c>
      <c r="F159" s="735">
        <v>4</v>
      </c>
      <c r="G159" s="735">
        <v>5264</v>
      </c>
      <c r="H159" s="749">
        <v>1</v>
      </c>
      <c r="I159" s="735"/>
      <c r="J159" s="735"/>
      <c r="K159" s="749">
        <v>0</v>
      </c>
      <c r="L159" s="735">
        <v>4</v>
      </c>
      <c r="M159" s="736">
        <v>5264</v>
      </c>
    </row>
    <row r="160" spans="1:13" ht="14.45" customHeight="1" x14ac:dyDescent="0.2">
      <c r="A160" s="730" t="s">
        <v>620</v>
      </c>
      <c r="B160" s="731" t="s">
        <v>2542</v>
      </c>
      <c r="C160" s="731" t="s">
        <v>2544</v>
      </c>
      <c r="D160" s="731" t="s">
        <v>2545</v>
      </c>
      <c r="E160" s="731" t="s">
        <v>1516</v>
      </c>
      <c r="F160" s="735">
        <v>1</v>
      </c>
      <c r="G160" s="735">
        <v>1195.96</v>
      </c>
      <c r="H160" s="749">
        <v>1</v>
      </c>
      <c r="I160" s="735"/>
      <c r="J160" s="735"/>
      <c r="K160" s="749">
        <v>0</v>
      </c>
      <c r="L160" s="735">
        <v>1</v>
      </c>
      <c r="M160" s="736">
        <v>1195.96</v>
      </c>
    </row>
    <row r="161" spans="1:13" ht="14.45" customHeight="1" x14ac:dyDescent="0.2">
      <c r="A161" s="730" t="s">
        <v>620</v>
      </c>
      <c r="B161" s="731" t="s">
        <v>2458</v>
      </c>
      <c r="C161" s="731" t="s">
        <v>2459</v>
      </c>
      <c r="D161" s="731" t="s">
        <v>1153</v>
      </c>
      <c r="E161" s="731" t="s">
        <v>1155</v>
      </c>
      <c r="F161" s="735"/>
      <c r="G161" s="735"/>
      <c r="H161" s="749">
        <v>0</v>
      </c>
      <c r="I161" s="735">
        <v>5</v>
      </c>
      <c r="J161" s="735">
        <v>165.05500000000001</v>
      </c>
      <c r="K161" s="749">
        <v>1</v>
      </c>
      <c r="L161" s="735">
        <v>5</v>
      </c>
      <c r="M161" s="736">
        <v>165.05500000000001</v>
      </c>
    </row>
    <row r="162" spans="1:13" ht="14.45" customHeight="1" x14ac:dyDescent="0.2">
      <c r="A162" s="730" t="s">
        <v>620</v>
      </c>
      <c r="B162" s="731" t="s">
        <v>2458</v>
      </c>
      <c r="C162" s="731" t="s">
        <v>2462</v>
      </c>
      <c r="D162" s="731" t="s">
        <v>1153</v>
      </c>
      <c r="E162" s="731" t="s">
        <v>2463</v>
      </c>
      <c r="F162" s="735"/>
      <c r="G162" s="735"/>
      <c r="H162" s="749">
        <v>0</v>
      </c>
      <c r="I162" s="735">
        <v>10</v>
      </c>
      <c r="J162" s="735">
        <v>412.70000000000005</v>
      </c>
      <c r="K162" s="749">
        <v>1</v>
      </c>
      <c r="L162" s="735">
        <v>10</v>
      </c>
      <c r="M162" s="736">
        <v>412.70000000000005</v>
      </c>
    </row>
    <row r="163" spans="1:13" ht="14.45" customHeight="1" x14ac:dyDescent="0.2">
      <c r="A163" s="730" t="s">
        <v>620</v>
      </c>
      <c r="B163" s="731" t="s">
        <v>2500</v>
      </c>
      <c r="C163" s="731" t="s">
        <v>2503</v>
      </c>
      <c r="D163" s="731" t="s">
        <v>1329</v>
      </c>
      <c r="E163" s="731" t="s">
        <v>738</v>
      </c>
      <c r="F163" s="735"/>
      <c r="G163" s="735"/>
      <c r="H163" s="749">
        <v>0</v>
      </c>
      <c r="I163" s="735">
        <v>36</v>
      </c>
      <c r="J163" s="735">
        <v>1074.24</v>
      </c>
      <c r="K163" s="749">
        <v>1</v>
      </c>
      <c r="L163" s="735">
        <v>36</v>
      </c>
      <c r="M163" s="736">
        <v>1074.24</v>
      </c>
    </row>
    <row r="164" spans="1:13" ht="14.45" customHeight="1" x14ac:dyDescent="0.2">
      <c r="A164" s="730" t="s">
        <v>623</v>
      </c>
      <c r="B164" s="731" t="s">
        <v>2227</v>
      </c>
      <c r="C164" s="731" t="s">
        <v>2228</v>
      </c>
      <c r="D164" s="731" t="s">
        <v>789</v>
      </c>
      <c r="E164" s="731" t="s">
        <v>2229</v>
      </c>
      <c r="F164" s="735"/>
      <c r="G164" s="735"/>
      <c r="H164" s="749">
        <v>0</v>
      </c>
      <c r="I164" s="735">
        <v>516</v>
      </c>
      <c r="J164" s="735">
        <v>8551.82</v>
      </c>
      <c r="K164" s="749">
        <v>1</v>
      </c>
      <c r="L164" s="735">
        <v>516</v>
      </c>
      <c r="M164" s="736">
        <v>8551.82</v>
      </c>
    </row>
    <row r="165" spans="1:13" ht="14.45" customHeight="1" x14ac:dyDescent="0.2">
      <c r="A165" s="730" t="s">
        <v>623</v>
      </c>
      <c r="B165" s="731" t="s">
        <v>2227</v>
      </c>
      <c r="C165" s="731" t="s">
        <v>2230</v>
      </c>
      <c r="D165" s="731" t="s">
        <v>789</v>
      </c>
      <c r="E165" s="731" t="s">
        <v>2231</v>
      </c>
      <c r="F165" s="735"/>
      <c r="G165" s="735"/>
      <c r="H165" s="749">
        <v>0</v>
      </c>
      <c r="I165" s="735">
        <v>10</v>
      </c>
      <c r="J165" s="735">
        <v>428.68000000000006</v>
      </c>
      <c r="K165" s="749">
        <v>1</v>
      </c>
      <c r="L165" s="735">
        <v>10</v>
      </c>
      <c r="M165" s="736">
        <v>428.68000000000006</v>
      </c>
    </row>
    <row r="166" spans="1:13" ht="14.45" customHeight="1" x14ac:dyDescent="0.2">
      <c r="A166" s="730" t="s">
        <v>623</v>
      </c>
      <c r="B166" s="731" t="s">
        <v>2232</v>
      </c>
      <c r="C166" s="731" t="s">
        <v>2546</v>
      </c>
      <c r="D166" s="731" t="s">
        <v>2547</v>
      </c>
      <c r="E166" s="731" t="s">
        <v>2548</v>
      </c>
      <c r="F166" s="735"/>
      <c r="G166" s="735"/>
      <c r="H166" s="749">
        <v>0</v>
      </c>
      <c r="I166" s="735">
        <v>2</v>
      </c>
      <c r="J166" s="735">
        <v>684.98</v>
      </c>
      <c r="K166" s="749">
        <v>1</v>
      </c>
      <c r="L166" s="735">
        <v>2</v>
      </c>
      <c r="M166" s="736">
        <v>684.98</v>
      </c>
    </row>
    <row r="167" spans="1:13" ht="14.45" customHeight="1" x14ac:dyDescent="0.2">
      <c r="A167" s="730" t="s">
        <v>623</v>
      </c>
      <c r="B167" s="731" t="s">
        <v>2232</v>
      </c>
      <c r="C167" s="731" t="s">
        <v>2233</v>
      </c>
      <c r="D167" s="731" t="s">
        <v>2234</v>
      </c>
      <c r="E167" s="731" t="s">
        <v>2235</v>
      </c>
      <c r="F167" s="735"/>
      <c r="G167" s="735"/>
      <c r="H167" s="749">
        <v>0</v>
      </c>
      <c r="I167" s="735">
        <v>36</v>
      </c>
      <c r="J167" s="735">
        <v>9860.3999448478771</v>
      </c>
      <c r="K167" s="749">
        <v>1</v>
      </c>
      <c r="L167" s="735">
        <v>36</v>
      </c>
      <c r="M167" s="736">
        <v>9860.3999448478771</v>
      </c>
    </row>
    <row r="168" spans="1:13" ht="14.45" customHeight="1" x14ac:dyDescent="0.2">
      <c r="A168" s="730" t="s">
        <v>623</v>
      </c>
      <c r="B168" s="731" t="s">
        <v>2549</v>
      </c>
      <c r="C168" s="731" t="s">
        <v>2550</v>
      </c>
      <c r="D168" s="731" t="s">
        <v>2551</v>
      </c>
      <c r="E168" s="731" t="s">
        <v>2552</v>
      </c>
      <c r="F168" s="735"/>
      <c r="G168" s="735"/>
      <c r="H168" s="749">
        <v>0</v>
      </c>
      <c r="I168" s="735">
        <v>2</v>
      </c>
      <c r="J168" s="735">
        <v>2079.7800000000007</v>
      </c>
      <c r="K168" s="749">
        <v>1</v>
      </c>
      <c r="L168" s="735">
        <v>2</v>
      </c>
      <c r="M168" s="736">
        <v>2079.7800000000007</v>
      </c>
    </row>
    <row r="169" spans="1:13" ht="14.45" customHeight="1" x14ac:dyDescent="0.2">
      <c r="A169" s="730" t="s">
        <v>623</v>
      </c>
      <c r="B169" s="731" t="s">
        <v>2238</v>
      </c>
      <c r="C169" s="731" t="s">
        <v>2239</v>
      </c>
      <c r="D169" s="731" t="s">
        <v>2240</v>
      </c>
      <c r="E169" s="731" t="s">
        <v>2241</v>
      </c>
      <c r="F169" s="735"/>
      <c r="G169" s="735"/>
      <c r="H169" s="749">
        <v>0</v>
      </c>
      <c r="I169" s="735">
        <v>3</v>
      </c>
      <c r="J169" s="735">
        <v>211.17000000000002</v>
      </c>
      <c r="K169" s="749">
        <v>1</v>
      </c>
      <c r="L169" s="735">
        <v>3</v>
      </c>
      <c r="M169" s="736">
        <v>211.17000000000002</v>
      </c>
    </row>
    <row r="170" spans="1:13" ht="14.45" customHeight="1" x14ac:dyDescent="0.2">
      <c r="A170" s="730" t="s">
        <v>623</v>
      </c>
      <c r="B170" s="731" t="s">
        <v>2238</v>
      </c>
      <c r="C170" s="731" t="s">
        <v>2553</v>
      </c>
      <c r="D170" s="731" t="s">
        <v>2240</v>
      </c>
      <c r="E170" s="731" t="s">
        <v>1831</v>
      </c>
      <c r="F170" s="735"/>
      <c r="G170" s="735"/>
      <c r="H170" s="749">
        <v>0</v>
      </c>
      <c r="I170" s="735">
        <v>1</v>
      </c>
      <c r="J170" s="735">
        <v>97.31</v>
      </c>
      <c r="K170" s="749">
        <v>1</v>
      </c>
      <c r="L170" s="735">
        <v>1</v>
      </c>
      <c r="M170" s="736">
        <v>97.31</v>
      </c>
    </row>
    <row r="171" spans="1:13" ht="14.45" customHeight="1" x14ac:dyDescent="0.2">
      <c r="A171" s="730" t="s">
        <v>623</v>
      </c>
      <c r="B171" s="731" t="s">
        <v>2238</v>
      </c>
      <c r="C171" s="731" t="s">
        <v>2242</v>
      </c>
      <c r="D171" s="731" t="s">
        <v>2240</v>
      </c>
      <c r="E171" s="731" t="s">
        <v>2243</v>
      </c>
      <c r="F171" s="735"/>
      <c r="G171" s="735"/>
      <c r="H171" s="749">
        <v>0</v>
      </c>
      <c r="I171" s="735">
        <v>1</v>
      </c>
      <c r="J171" s="735">
        <v>48.930000000000014</v>
      </c>
      <c r="K171" s="749">
        <v>1</v>
      </c>
      <c r="L171" s="735">
        <v>1</v>
      </c>
      <c r="M171" s="736">
        <v>48.930000000000014</v>
      </c>
    </row>
    <row r="172" spans="1:13" ht="14.45" customHeight="1" x14ac:dyDescent="0.2">
      <c r="A172" s="730" t="s">
        <v>623</v>
      </c>
      <c r="B172" s="731" t="s">
        <v>2238</v>
      </c>
      <c r="C172" s="731" t="s">
        <v>2554</v>
      </c>
      <c r="D172" s="731" t="s">
        <v>2240</v>
      </c>
      <c r="E172" s="731" t="s">
        <v>2555</v>
      </c>
      <c r="F172" s="735"/>
      <c r="G172" s="735"/>
      <c r="H172" s="749">
        <v>0</v>
      </c>
      <c r="I172" s="735">
        <v>2</v>
      </c>
      <c r="J172" s="735">
        <v>161.98000000000002</v>
      </c>
      <c r="K172" s="749">
        <v>1</v>
      </c>
      <c r="L172" s="735">
        <v>2</v>
      </c>
      <c r="M172" s="736">
        <v>161.98000000000002</v>
      </c>
    </row>
    <row r="173" spans="1:13" ht="14.45" customHeight="1" x14ac:dyDescent="0.2">
      <c r="A173" s="730" t="s">
        <v>623</v>
      </c>
      <c r="B173" s="731" t="s">
        <v>2244</v>
      </c>
      <c r="C173" s="731" t="s">
        <v>2556</v>
      </c>
      <c r="D173" s="731" t="s">
        <v>1689</v>
      </c>
      <c r="E173" s="731" t="s">
        <v>2557</v>
      </c>
      <c r="F173" s="735"/>
      <c r="G173" s="735"/>
      <c r="H173" s="749">
        <v>0</v>
      </c>
      <c r="I173" s="735">
        <v>8</v>
      </c>
      <c r="J173" s="735">
        <v>26400</v>
      </c>
      <c r="K173" s="749">
        <v>1</v>
      </c>
      <c r="L173" s="735">
        <v>8</v>
      </c>
      <c r="M173" s="736">
        <v>26400</v>
      </c>
    </row>
    <row r="174" spans="1:13" ht="14.45" customHeight="1" x14ac:dyDescent="0.2">
      <c r="A174" s="730" t="s">
        <v>623</v>
      </c>
      <c r="B174" s="731" t="s">
        <v>2244</v>
      </c>
      <c r="C174" s="731" t="s">
        <v>2558</v>
      </c>
      <c r="D174" s="731" t="s">
        <v>1691</v>
      </c>
      <c r="E174" s="731" t="s">
        <v>2559</v>
      </c>
      <c r="F174" s="735"/>
      <c r="G174" s="735"/>
      <c r="H174" s="749">
        <v>0</v>
      </c>
      <c r="I174" s="735">
        <v>4</v>
      </c>
      <c r="J174" s="735">
        <v>4425.0400000000009</v>
      </c>
      <c r="K174" s="749">
        <v>1</v>
      </c>
      <c r="L174" s="735">
        <v>4</v>
      </c>
      <c r="M174" s="736">
        <v>4425.0400000000009</v>
      </c>
    </row>
    <row r="175" spans="1:13" ht="14.45" customHeight="1" x14ac:dyDescent="0.2">
      <c r="A175" s="730" t="s">
        <v>623</v>
      </c>
      <c r="B175" s="731" t="s">
        <v>2244</v>
      </c>
      <c r="C175" s="731" t="s">
        <v>2560</v>
      </c>
      <c r="D175" s="731" t="s">
        <v>1691</v>
      </c>
      <c r="E175" s="731" t="s">
        <v>2561</v>
      </c>
      <c r="F175" s="735"/>
      <c r="G175" s="735"/>
      <c r="H175" s="749">
        <v>0</v>
      </c>
      <c r="I175" s="735">
        <v>2</v>
      </c>
      <c r="J175" s="735">
        <v>3002.0399999999995</v>
      </c>
      <c r="K175" s="749">
        <v>1</v>
      </c>
      <c r="L175" s="735">
        <v>2</v>
      </c>
      <c r="M175" s="736">
        <v>3002.0399999999995</v>
      </c>
    </row>
    <row r="176" spans="1:13" ht="14.45" customHeight="1" x14ac:dyDescent="0.2">
      <c r="A176" s="730" t="s">
        <v>623</v>
      </c>
      <c r="B176" s="731" t="s">
        <v>2244</v>
      </c>
      <c r="C176" s="731" t="s">
        <v>2562</v>
      </c>
      <c r="D176" s="731" t="s">
        <v>1691</v>
      </c>
      <c r="E176" s="731" t="s">
        <v>2563</v>
      </c>
      <c r="F176" s="735"/>
      <c r="G176" s="735"/>
      <c r="H176" s="749">
        <v>0</v>
      </c>
      <c r="I176" s="735">
        <v>2</v>
      </c>
      <c r="J176" s="735">
        <v>3791.54</v>
      </c>
      <c r="K176" s="749">
        <v>1</v>
      </c>
      <c r="L176" s="735">
        <v>2</v>
      </c>
      <c r="M176" s="736">
        <v>3791.54</v>
      </c>
    </row>
    <row r="177" spans="1:13" ht="14.45" customHeight="1" x14ac:dyDescent="0.2">
      <c r="A177" s="730" t="s">
        <v>623</v>
      </c>
      <c r="B177" s="731" t="s">
        <v>2244</v>
      </c>
      <c r="C177" s="731" t="s">
        <v>2245</v>
      </c>
      <c r="D177" s="731" t="s">
        <v>915</v>
      </c>
      <c r="E177" s="731" t="s">
        <v>2246</v>
      </c>
      <c r="F177" s="735"/>
      <c r="G177" s="735"/>
      <c r="H177" s="749">
        <v>0</v>
      </c>
      <c r="I177" s="735">
        <v>4</v>
      </c>
      <c r="J177" s="735">
        <v>2884.8</v>
      </c>
      <c r="K177" s="749">
        <v>1</v>
      </c>
      <c r="L177" s="735">
        <v>4</v>
      </c>
      <c r="M177" s="736">
        <v>2884.8</v>
      </c>
    </row>
    <row r="178" spans="1:13" ht="14.45" customHeight="1" x14ac:dyDescent="0.2">
      <c r="A178" s="730" t="s">
        <v>623</v>
      </c>
      <c r="B178" s="731" t="s">
        <v>2244</v>
      </c>
      <c r="C178" s="731" t="s">
        <v>2247</v>
      </c>
      <c r="D178" s="731" t="s">
        <v>915</v>
      </c>
      <c r="E178" s="731" t="s">
        <v>2248</v>
      </c>
      <c r="F178" s="735"/>
      <c r="G178" s="735"/>
      <c r="H178" s="749">
        <v>0</v>
      </c>
      <c r="I178" s="735">
        <v>2</v>
      </c>
      <c r="J178" s="735">
        <v>543.70000000000005</v>
      </c>
      <c r="K178" s="749">
        <v>1</v>
      </c>
      <c r="L178" s="735">
        <v>2</v>
      </c>
      <c r="M178" s="736">
        <v>543.70000000000005</v>
      </c>
    </row>
    <row r="179" spans="1:13" ht="14.45" customHeight="1" x14ac:dyDescent="0.2">
      <c r="A179" s="730" t="s">
        <v>623</v>
      </c>
      <c r="B179" s="731" t="s">
        <v>2244</v>
      </c>
      <c r="C179" s="731" t="s">
        <v>2249</v>
      </c>
      <c r="D179" s="731" t="s">
        <v>915</v>
      </c>
      <c r="E179" s="731" t="s">
        <v>2250</v>
      </c>
      <c r="F179" s="735"/>
      <c r="G179" s="735"/>
      <c r="H179" s="749">
        <v>0</v>
      </c>
      <c r="I179" s="735">
        <v>32</v>
      </c>
      <c r="J179" s="735">
        <v>20181.12</v>
      </c>
      <c r="K179" s="749">
        <v>1</v>
      </c>
      <c r="L179" s="735">
        <v>32</v>
      </c>
      <c r="M179" s="736">
        <v>20181.12</v>
      </c>
    </row>
    <row r="180" spans="1:13" ht="14.45" customHeight="1" x14ac:dyDescent="0.2">
      <c r="A180" s="730" t="s">
        <v>623</v>
      </c>
      <c r="B180" s="731" t="s">
        <v>2244</v>
      </c>
      <c r="C180" s="731" t="s">
        <v>2251</v>
      </c>
      <c r="D180" s="731" t="s">
        <v>915</v>
      </c>
      <c r="E180" s="731" t="s">
        <v>2252</v>
      </c>
      <c r="F180" s="735"/>
      <c r="G180" s="735"/>
      <c r="H180" s="749">
        <v>0</v>
      </c>
      <c r="I180" s="735">
        <v>5</v>
      </c>
      <c r="J180" s="735">
        <v>4568.25</v>
      </c>
      <c r="K180" s="749">
        <v>1</v>
      </c>
      <c r="L180" s="735">
        <v>5</v>
      </c>
      <c r="M180" s="736">
        <v>4568.25</v>
      </c>
    </row>
    <row r="181" spans="1:13" ht="14.45" customHeight="1" x14ac:dyDescent="0.2">
      <c r="A181" s="730" t="s">
        <v>623</v>
      </c>
      <c r="B181" s="731" t="s">
        <v>2244</v>
      </c>
      <c r="C181" s="731" t="s">
        <v>2253</v>
      </c>
      <c r="D181" s="731" t="s">
        <v>915</v>
      </c>
      <c r="E181" s="731" t="s">
        <v>2254</v>
      </c>
      <c r="F181" s="735"/>
      <c r="G181" s="735"/>
      <c r="H181" s="749">
        <v>0</v>
      </c>
      <c r="I181" s="735">
        <v>21</v>
      </c>
      <c r="J181" s="735">
        <v>8587.9499999999989</v>
      </c>
      <c r="K181" s="749">
        <v>1</v>
      </c>
      <c r="L181" s="735">
        <v>21</v>
      </c>
      <c r="M181" s="736">
        <v>8587.9499999999989</v>
      </c>
    </row>
    <row r="182" spans="1:13" ht="14.45" customHeight="1" x14ac:dyDescent="0.2">
      <c r="A182" s="730" t="s">
        <v>623</v>
      </c>
      <c r="B182" s="731" t="s">
        <v>2564</v>
      </c>
      <c r="C182" s="731" t="s">
        <v>2565</v>
      </c>
      <c r="D182" s="731" t="s">
        <v>1821</v>
      </c>
      <c r="E182" s="731" t="s">
        <v>1822</v>
      </c>
      <c r="F182" s="735"/>
      <c r="G182" s="735"/>
      <c r="H182" s="749">
        <v>0</v>
      </c>
      <c r="I182" s="735">
        <v>2</v>
      </c>
      <c r="J182" s="735">
        <v>238.10000000000005</v>
      </c>
      <c r="K182" s="749">
        <v>1</v>
      </c>
      <c r="L182" s="735">
        <v>2</v>
      </c>
      <c r="M182" s="736">
        <v>238.10000000000005</v>
      </c>
    </row>
    <row r="183" spans="1:13" ht="14.45" customHeight="1" x14ac:dyDescent="0.2">
      <c r="A183" s="730" t="s">
        <v>623</v>
      </c>
      <c r="B183" s="731" t="s">
        <v>2564</v>
      </c>
      <c r="C183" s="731" t="s">
        <v>2566</v>
      </c>
      <c r="D183" s="731" t="s">
        <v>1821</v>
      </c>
      <c r="E183" s="731" t="s">
        <v>2567</v>
      </c>
      <c r="F183" s="735"/>
      <c r="G183" s="735"/>
      <c r="H183" s="749">
        <v>0</v>
      </c>
      <c r="I183" s="735">
        <v>1</v>
      </c>
      <c r="J183" s="735">
        <v>240.21</v>
      </c>
      <c r="K183" s="749">
        <v>1</v>
      </c>
      <c r="L183" s="735">
        <v>1</v>
      </c>
      <c r="M183" s="736">
        <v>240.21</v>
      </c>
    </row>
    <row r="184" spans="1:13" ht="14.45" customHeight="1" x14ac:dyDescent="0.2">
      <c r="A184" s="730" t="s">
        <v>623</v>
      </c>
      <c r="B184" s="731" t="s">
        <v>2259</v>
      </c>
      <c r="C184" s="731" t="s">
        <v>2260</v>
      </c>
      <c r="D184" s="731" t="s">
        <v>797</v>
      </c>
      <c r="E184" s="731" t="s">
        <v>2261</v>
      </c>
      <c r="F184" s="735"/>
      <c r="G184" s="735"/>
      <c r="H184" s="749">
        <v>0</v>
      </c>
      <c r="I184" s="735">
        <v>2</v>
      </c>
      <c r="J184" s="735">
        <v>256.66000000000003</v>
      </c>
      <c r="K184" s="749">
        <v>1</v>
      </c>
      <c r="L184" s="735">
        <v>2</v>
      </c>
      <c r="M184" s="736">
        <v>256.66000000000003</v>
      </c>
    </row>
    <row r="185" spans="1:13" ht="14.45" customHeight="1" x14ac:dyDescent="0.2">
      <c r="A185" s="730" t="s">
        <v>623</v>
      </c>
      <c r="B185" s="731" t="s">
        <v>2259</v>
      </c>
      <c r="C185" s="731" t="s">
        <v>2568</v>
      </c>
      <c r="D185" s="731" t="s">
        <v>797</v>
      </c>
      <c r="E185" s="731" t="s">
        <v>2569</v>
      </c>
      <c r="F185" s="735"/>
      <c r="G185" s="735"/>
      <c r="H185" s="749">
        <v>0</v>
      </c>
      <c r="I185" s="735">
        <v>2</v>
      </c>
      <c r="J185" s="735">
        <v>179.30000000000004</v>
      </c>
      <c r="K185" s="749">
        <v>1</v>
      </c>
      <c r="L185" s="735">
        <v>2</v>
      </c>
      <c r="M185" s="736">
        <v>179.30000000000004</v>
      </c>
    </row>
    <row r="186" spans="1:13" ht="14.45" customHeight="1" x14ac:dyDescent="0.2">
      <c r="A186" s="730" t="s">
        <v>623</v>
      </c>
      <c r="B186" s="731" t="s">
        <v>2262</v>
      </c>
      <c r="C186" s="731" t="s">
        <v>2570</v>
      </c>
      <c r="D186" s="731" t="s">
        <v>1782</v>
      </c>
      <c r="E186" s="731" t="s">
        <v>2571</v>
      </c>
      <c r="F186" s="735"/>
      <c r="G186" s="735"/>
      <c r="H186" s="749">
        <v>0</v>
      </c>
      <c r="I186" s="735">
        <v>6</v>
      </c>
      <c r="J186" s="735">
        <v>1479.6</v>
      </c>
      <c r="K186" s="749">
        <v>1</v>
      </c>
      <c r="L186" s="735">
        <v>6</v>
      </c>
      <c r="M186" s="736">
        <v>1479.6</v>
      </c>
    </row>
    <row r="187" spans="1:13" ht="14.45" customHeight="1" x14ac:dyDescent="0.2">
      <c r="A187" s="730" t="s">
        <v>623</v>
      </c>
      <c r="B187" s="731" t="s">
        <v>2265</v>
      </c>
      <c r="C187" s="731" t="s">
        <v>2266</v>
      </c>
      <c r="D187" s="731" t="s">
        <v>923</v>
      </c>
      <c r="E187" s="731" t="s">
        <v>924</v>
      </c>
      <c r="F187" s="735"/>
      <c r="G187" s="735"/>
      <c r="H187" s="749">
        <v>0</v>
      </c>
      <c r="I187" s="735">
        <v>33</v>
      </c>
      <c r="J187" s="735">
        <v>1331.67</v>
      </c>
      <c r="K187" s="749">
        <v>1</v>
      </c>
      <c r="L187" s="735">
        <v>33</v>
      </c>
      <c r="M187" s="736">
        <v>1331.67</v>
      </c>
    </row>
    <row r="188" spans="1:13" ht="14.45" customHeight="1" x14ac:dyDescent="0.2">
      <c r="A188" s="730" t="s">
        <v>623</v>
      </c>
      <c r="B188" s="731" t="s">
        <v>2265</v>
      </c>
      <c r="C188" s="731" t="s">
        <v>2267</v>
      </c>
      <c r="D188" s="731" t="s">
        <v>923</v>
      </c>
      <c r="E188" s="731" t="s">
        <v>924</v>
      </c>
      <c r="F188" s="735"/>
      <c r="G188" s="735"/>
      <c r="H188" s="749">
        <v>0</v>
      </c>
      <c r="I188" s="735">
        <v>3</v>
      </c>
      <c r="J188" s="735">
        <v>121.05000000000001</v>
      </c>
      <c r="K188" s="749">
        <v>1</v>
      </c>
      <c r="L188" s="735">
        <v>3</v>
      </c>
      <c r="M188" s="736">
        <v>121.05000000000001</v>
      </c>
    </row>
    <row r="189" spans="1:13" ht="14.45" customHeight="1" x14ac:dyDescent="0.2">
      <c r="A189" s="730" t="s">
        <v>623</v>
      </c>
      <c r="B189" s="731" t="s">
        <v>2265</v>
      </c>
      <c r="C189" s="731" t="s">
        <v>2572</v>
      </c>
      <c r="D189" s="731" t="s">
        <v>921</v>
      </c>
      <c r="E189" s="731" t="s">
        <v>2573</v>
      </c>
      <c r="F189" s="735"/>
      <c r="G189" s="735"/>
      <c r="H189" s="749">
        <v>0</v>
      </c>
      <c r="I189" s="735">
        <v>1</v>
      </c>
      <c r="J189" s="735">
        <v>31.61000000000001</v>
      </c>
      <c r="K189" s="749">
        <v>1</v>
      </c>
      <c r="L189" s="735">
        <v>1</v>
      </c>
      <c r="M189" s="736">
        <v>31.61000000000001</v>
      </c>
    </row>
    <row r="190" spans="1:13" ht="14.45" customHeight="1" x14ac:dyDescent="0.2">
      <c r="A190" s="730" t="s">
        <v>623</v>
      </c>
      <c r="B190" s="731" t="s">
        <v>2270</v>
      </c>
      <c r="C190" s="731" t="s">
        <v>2271</v>
      </c>
      <c r="D190" s="731" t="s">
        <v>967</v>
      </c>
      <c r="E190" s="731" t="s">
        <v>2272</v>
      </c>
      <c r="F190" s="735"/>
      <c r="G190" s="735"/>
      <c r="H190" s="749">
        <v>0</v>
      </c>
      <c r="I190" s="735">
        <v>2</v>
      </c>
      <c r="J190" s="735">
        <v>81.960000000000008</v>
      </c>
      <c r="K190" s="749">
        <v>1</v>
      </c>
      <c r="L190" s="735">
        <v>2</v>
      </c>
      <c r="M190" s="736">
        <v>81.960000000000008</v>
      </c>
    </row>
    <row r="191" spans="1:13" ht="14.45" customHeight="1" x14ac:dyDescent="0.2">
      <c r="A191" s="730" t="s">
        <v>623</v>
      </c>
      <c r="B191" s="731" t="s">
        <v>2270</v>
      </c>
      <c r="C191" s="731" t="s">
        <v>2275</v>
      </c>
      <c r="D191" s="731" t="s">
        <v>967</v>
      </c>
      <c r="E191" s="731" t="s">
        <v>2276</v>
      </c>
      <c r="F191" s="735"/>
      <c r="G191" s="735"/>
      <c r="H191" s="749">
        <v>0</v>
      </c>
      <c r="I191" s="735">
        <v>6</v>
      </c>
      <c r="J191" s="735">
        <v>233.91000000000003</v>
      </c>
      <c r="K191" s="749">
        <v>1</v>
      </c>
      <c r="L191" s="735">
        <v>6</v>
      </c>
      <c r="M191" s="736">
        <v>233.91000000000003</v>
      </c>
    </row>
    <row r="192" spans="1:13" ht="14.45" customHeight="1" x14ac:dyDescent="0.2">
      <c r="A192" s="730" t="s">
        <v>623</v>
      </c>
      <c r="B192" s="731" t="s">
        <v>2277</v>
      </c>
      <c r="C192" s="731" t="s">
        <v>2574</v>
      </c>
      <c r="D192" s="731" t="s">
        <v>722</v>
      </c>
      <c r="E192" s="731" t="s">
        <v>1615</v>
      </c>
      <c r="F192" s="735"/>
      <c r="G192" s="735"/>
      <c r="H192" s="749">
        <v>0</v>
      </c>
      <c r="I192" s="735">
        <v>2</v>
      </c>
      <c r="J192" s="735">
        <v>409.38</v>
      </c>
      <c r="K192" s="749">
        <v>1</v>
      </c>
      <c r="L192" s="735">
        <v>2</v>
      </c>
      <c r="M192" s="736">
        <v>409.38</v>
      </c>
    </row>
    <row r="193" spans="1:13" ht="14.45" customHeight="1" x14ac:dyDescent="0.2">
      <c r="A193" s="730" t="s">
        <v>623</v>
      </c>
      <c r="B193" s="731" t="s">
        <v>2277</v>
      </c>
      <c r="C193" s="731" t="s">
        <v>2280</v>
      </c>
      <c r="D193" s="731" t="s">
        <v>724</v>
      </c>
      <c r="E193" s="731" t="s">
        <v>725</v>
      </c>
      <c r="F193" s="735"/>
      <c r="G193" s="735"/>
      <c r="H193" s="749">
        <v>0</v>
      </c>
      <c r="I193" s="735">
        <v>2</v>
      </c>
      <c r="J193" s="735">
        <v>414.45999999999987</v>
      </c>
      <c r="K193" s="749">
        <v>1</v>
      </c>
      <c r="L193" s="735">
        <v>2</v>
      </c>
      <c r="M193" s="736">
        <v>414.45999999999987</v>
      </c>
    </row>
    <row r="194" spans="1:13" ht="14.45" customHeight="1" x14ac:dyDescent="0.2">
      <c r="A194" s="730" t="s">
        <v>623</v>
      </c>
      <c r="B194" s="731" t="s">
        <v>2277</v>
      </c>
      <c r="C194" s="731" t="s">
        <v>2575</v>
      </c>
      <c r="D194" s="731" t="s">
        <v>724</v>
      </c>
      <c r="E194" s="731" t="s">
        <v>1616</v>
      </c>
      <c r="F194" s="735"/>
      <c r="G194" s="735"/>
      <c r="H194" s="749">
        <v>0</v>
      </c>
      <c r="I194" s="735">
        <v>2</v>
      </c>
      <c r="J194" s="735">
        <v>187.56</v>
      </c>
      <c r="K194" s="749">
        <v>1</v>
      </c>
      <c r="L194" s="735">
        <v>2</v>
      </c>
      <c r="M194" s="736">
        <v>187.56</v>
      </c>
    </row>
    <row r="195" spans="1:13" ht="14.45" customHeight="1" x14ac:dyDescent="0.2">
      <c r="A195" s="730" t="s">
        <v>623</v>
      </c>
      <c r="B195" s="731" t="s">
        <v>2576</v>
      </c>
      <c r="C195" s="731" t="s">
        <v>2577</v>
      </c>
      <c r="D195" s="731" t="s">
        <v>2578</v>
      </c>
      <c r="E195" s="731" t="s">
        <v>2579</v>
      </c>
      <c r="F195" s="735"/>
      <c r="G195" s="735"/>
      <c r="H195" s="749">
        <v>0</v>
      </c>
      <c r="I195" s="735">
        <v>3</v>
      </c>
      <c r="J195" s="735">
        <v>295.41000000000003</v>
      </c>
      <c r="K195" s="749">
        <v>1</v>
      </c>
      <c r="L195" s="735">
        <v>3</v>
      </c>
      <c r="M195" s="736">
        <v>295.41000000000003</v>
      </c>
    </row>
    <row r="196" spans="1:13" ht="14.45" customHeight="1" x14ac:dyDescent="0.2">
      <c r="A196" s="730" t="s">
        <v>623</v>
      </c>
      <c r="B196" s="731" t="s">
        <v>2281</v>
      </c>
      <c r="C196" s="731" t="s">
        <v>2283</v>
      </c>
      <c r="D196" s="731" t="s">
        <v>737</v>
      </c>
      <c r="E196" s="731" t="s">
        <v>740</v>
      </c>
      <c r="F196" s="735"/>
      <c r="G196" s="735"/>
      <c r="H196" s="749">
        <v>0</v>
      </c>
      <c r="I196" s="735">
        <v>2</v>
      </c>
      <c r="J196" s="735">
        <v>52.86</v>
      </c>
      <c r="K196" s="749">
        <v>1</v>
      </c>
      <c r="L196" s="735">
        <v>2</v>
      </c>
      <c r="M196" s="736">
        <v>52.86</v>
      </c>
    </row>
    <row r="197" spans="1:13" ht="14.45" customHeight="1" x14ac:dyDescent="0.2">
      <c r="A197" s="730" t="s">
        <v>623</v>
      </c>
      <c r="B197" s="731" t="s">
        <v>2580</v>
      </c>
      <c r="C197" s="731" t="s">
        <v>2581</v>
      </c>
      <c r="D197" s="731" t="s">
        <v>2582</v>
      </c>
      <c r="E197" s="731" t="s">
        <v>2583</v>
      </c>
      <c r="F197" s="735"/>
      <c r="G197" s="735"/>
      <c r="H197" s="749">
        <v>0</v>
      </c>
      <c r="I197" s="735">
        <v>4</v>
      </c>
      <c r="J197" s="735">
        <v>129.19999999999999</v>
      </c>
      <c r="K197" s="749">
        <v>1</v>
      </c>
      <c r="L197" s="735">
        <v>4</v>
      </c>
      <c r="M197" s="736">
        <v>129.19999999999999</v>
      </c>
    </row>
    <row r="198" spans="1:13" ht="14.45" customHeight="1" x14ac:dyDescent="0.2">
      <c r="A198" s="730" t="s">
        <v>623</v>
      </c>
      <c r="B198" s="731" t="s">
        <v>2294</v>
      </c>
      <c r="C198" s="731" t="s">
        <v>2295</v>
      </c>
      <c r="D198" s="731" t="s">
        <v>1197</v>
      </c>
      <c r="E198" s="731" t="s">
        <v>2296</v>
      </c>
      <c r="F198" s="735"/>
      <c r="G198" s="735"/>
      <c r="H198" s="749">
        <v>0</v>
      </c>
      <c r="I198" s="735">
        <v>1</v>
      </c>
      <c r="J198" s="735">
        <v>76.449999999999989</v>
      </c>
      <c r="K198" s="749">
        <v>1</v>
      </c>
      <c r="L198" s="735">
        <v>1</v>
      </c>
      <c r="M198" s="736">
        <v>76.449999999999989</v>
      </c>
    </row>
    <row r="199" spans="1:13" ht="14.45" customHeight="1" x14ac:dyDescent="0.2">
      <c r="A199" s="730" t="s">
        <v>623</v>
      </c>
      <c r="B199" s="731" t="s">
        <v>2294</v>
      </c>
      <c r="C199" s="731" t="s">
        <v>2584</v>
      </c>
      <c r="D199" s="731" t="s">
        <v>1197</v>
      </c>
      <c r="E199" s="731" t="s">
        <v>2585</v>
      </c>
      <c r="F199" s="735"/>
      <c r="G199" s="735"/>
      <c r="H199" s="749">
        <v>0</v>
      </c>
      <c r="I199" s="735">
        <v>3</v>
      </c>
      <c r="J199" s="735">
        <v>566.45999999999992</v>
      </c>
      <c r="K199" s="749">
        <v>1</v>
      </c>
      <c r="L199" s="735">
        <v>3</v>
      </c>
      <c r="M199" s="736">
        <v>566.45999999999992</v>
      </c>
    </row>
    <row r="200" spans="1:13" ht="14.45" customHeight="1" x14ac:dyDescent="0.2">
      <c r="A200" s="730" t="s">
        <v>623</v>
      </c>
      <c r="B200" s="731" t="s">
        <v>2297</v>
      </c>
      <c r="C200" s="731" t="s">
        <v>2298</v>
      </c>
      <c r="D200" s="731" t="s">
        <v>2299</v>
      </c>
      <c r="E200" s="731" t="s">
        <v>2293</v>
      </c>
      <c r="F200" s="735"/>
      <c r="G200" s="735"/>
      <c r="H200" s="749">
        <v>0</v>
      </c>
      <c r="I200" s="735">
        <v>1</v>
      </c>
      <c r="J200" s="735">
        <v>60.290000000000013</v>
      </c>
      <c r="K200" s="749">
        <v>1</v>
      </c>
      <c r="L200" s="735">
        <v>1</v>
      </c>
      <c r="M200" s="736">
        <v>60.290000000000013</v>
      </c>
    </row>
    <row r="201" spans="1:13" ht="14.45" customHeight="1" x14ac:dyDescent="0.2">
      <c r="A201" s="730" t="s">
        <v>623</v>
      </c>
      <c r="B201" s="731" t="s">
        <v>2297</v>
      </c>
      <c r="C201" s="731" t="s">
        <v>2586</v>
      </c>
      <c r="D201" s="731" t="s">
        <v>2299</v>
      </c>
      <c r="E201" s="731" t="s">
        <v>744</v>
      </c>
      <c r="F201" s="735"/>
      <c r="G201" s="735"/>
      <c r="H201" s="749">
        <v>0</v>
      </c>
      <c r="I201" s="735">
        <v>1</v>
      </c>
      <c r="J201" s="735">
        <v>201.03</v>
      </c>
      <c r="K201" s="749">
        <v>1</v>
      </c>
      <c r="L201" s="735">
        <v>1</v>
      </c>
      <c r="M201" s="736">
        <v>201.03</v>
      </c>
    </row>
    <row r="202" spans="1:13" ht="14.45" customHeight="1" x14ac:dyDescent="0.2">
      <c r="A202" s="730" t="s">
        <v>623</v>
      </c>
      <c r="B202" s="731" t="s">
        <v>2297</v>
      </c>
      <c r="C202" s="731" t="s">
        <v>2587</v>
      </c>
      <c r="D202" s="731" t="s">
        <v>2299</v>
      </c>
      <c r="E202" s="731" t="s">
        <v>2588</v>
      </c>
      <c r="F202" s="735"/>
      <c r="G202" s="735"/>
      <c r="H202" s="749">
        <v>0</v>
      </c>
      <c r="I202" s="735">
        <v>1</v>
      </c>
      <c r="J202" s="735">
        <v>11.829999999999998</v>
      </c>
      <c r="K202" s="749">
        <v>1</v>
      </c>
      <c r="L202" s="735">
        <v>1</v>
      </c>
      <c r="M202" s="736">
        <v>11.829999999999998</v>
      </c>
    </row>
    <row r="203" spans="1:13" ht="14.45" customHeight="1" x14ac:dyDescent="0.2">
      <c r="A203" s="730" t="s">
        <v>623</v>
      </c>
      <c r="B203" s="731" t="s">
        <v>2297</v>
      </c>
      <c r="C203" s="731" t="s">
        <v>2589</v>
      </c>
      <c r="D203" s="731" t="s">
        <v>2299</v>
      </c>
      <c r="E203" s="731" t="s">
        <v>2590</v>
      </c>
      <c r="F203" s="735"/>
      <c r="G203" s="735"/>
      <c r="H203" s="749">
        <v>0</v>
      </c>
      <c r="I203" s="735">
        <v>4</v>
      </c>
      <c r="J203" s="735">
        <v>401.96000000000004</v>
      </c>
      <c r="K203" s="749">
        <v>1</v>
      </c>
      <c r="L203" s="735">
        <v>4</v>
      </c>
      <c r="M203" s="736">
        <v>401.96000000000004</v>
      </c>
    </row>
    <row r="204" spans="1:13" ht="14.45" customHeight="1" x14ac:dyDescent="0.2">
      <c r="A204" s="730" t="s">
        <v>623</v>
      </c>
      <c r="B204" s="731" t="s">
        <v>2306</v>
      </c>
      <c r="C204" s="731" t="s">
        <v>2591</v>
      </c>
      <c r="D204" s="731" t="s">
        <v>2308</v>
      </c>
      <c r="E204" s="731" t="s">
        <v>2592</v>
      </c>
      <c r="F204" s="735"/>
      <c r="G204" s="735"/>
      <c r="H204" s="749">
        <v>0</v>
      </c>
      <c r="I204" s="735">
        <v>5</v>
      </c>
      <c r="J204" s="735">
        <v>1066.2</v>
      </c>
      <c r="K204" s="749">
        <v>1</v>
      </c>
      <c r="L204" s="735">
        <v>5</v>
      </c>
      <c r="M204" s="736">
        <v>1066.2</v>
      </c>
    </row>
    <row r="205" spans="1:13" ht="14.45" customHeight="1" x14ac:dyDescent="0.2">
      <c r="A205" s="730" t="s">
        <v>623</v>
      </c>
      <c r="B205" s="731" t="s">
        <v>2306</v>
      </c>
      <c r="C205" s="731" t="s">
        <v>2593</v>
      </c>
      <c r="D205" s="731" t="s">
        <v>2308</v>
      </c>
      <c r="E205" s="731" t="s">
        <v>2594</v>
      </c>
      <c r="F205" s="735"/>
      <c r="G205" s="735"/>
      <c r="H205" s="749">
        <v>0</v>
      </c>
      <c r="I205" s="735">
        <v>1</v>
      </c>
      <c r="J205" s="735">
        <v>547.83000000000004</v>
      </c>
      <c r="K205" s="749">
        <v>1</v>
      </c>
      <c r="L205" s="735">
        <v>1</v>
      </c>
      <c r="M205" s="736">
        <v>547.83000000000004</v>
      </c>
    </row>
    <row r="206" spans="1:13" ht="14.45" customHeight="1" x14ac:dyDescent="0.2">
      <c r="A206" s="730" t="s">
        <v>623</v>
      </c>
      <c r="B206" s="731" t="s">
        <v>2306</v>
      </c>
      <c r="C206" s="731" t="s">
        <v>2595</v>
      </c>
      <c r="D206" s="731" t="s">
        <v>2308</v>
      </c>
      <c r="E206" s="731" t="s">
        <v>2596</v>
      </c>
      <c r="F206" s="735"/>
      <c r="G206" s="735"/>
      <c r="H206" s="749">
        <v>0</v>
      </c>
      <c r="I206" s="735">
        <v>1</v>
      </c>
      <c r="J206" s="735">
        <v>689.99</v>
      </c>
      <c r="K206" s="749">
        <v>1</v>
      </c>
      <c r="L206" s="735">
        <v>1</v>
      </c>
      <c r="M206" s="736">
        <v>689.99</v>
      </c>
    </row>
    <row r="207" spans="1:13" ht="14.45" customHeight="1" x14ac:dyDescent="0.2">
      <c r="A207" s="730" t="s">
        <v>623</v>
      </c>
      <c r="B207" s="731" t="s">
        <v>2312</v>
      </c>
      <c r="C207" s="731" t="s">
        <v>2315</v>
      </c>
      <c r="D207" s="731" t="s">
        <v>1075</v>
      </c>
      <c r="E207" s="731" t="s">
        <v>2316</v>
      </c>
      <c r="F207" s="735"/>
      <c r="G207" s="735"/>
      <c r="H207" s="749">
        <v>0</v>
      </c>
      <c r="I207" s="735">
        <v>1</v>
      </c>
      <c r="J207" s="735">
        <v>48.540000000000013</v>
      </c>
      <c r="K207" s="749">
        <v>1</v>
      </c>
      <c r="L207" s="735">
        <v>1</v>
      </c>
      <c r="M207" s="736">
        <v>48.540000000000013</v>
      </c>
    </row>
    <row r="208" spans="1:13" ht="14.45" customHeight="1" x14ac:dyDescent="0.2">
      <c r="A208" s="730" t="s">
        <v>623</v>
      </c>
      <c r="B208" s="731" t="s">
        <v>2312</v>
      </c>
      <c r="C208" s="731" t="s">
        <v>2597</v>
      </c>
      <c r="D208" s="731" t="s">
        <v>1761</v>
      </c>
      <c r="E208" s="731" t="s">
        <v>2598</v>
      </c>
      <c r="F208" s="735"/>
      <c r="G208" s="735"/>
      <c r="H208" s="749">
        <v>0</v>
      </c>
      <c r="I208" s="735">
        <v>3</v>
      </c>
      <c r="J208" s="735">
        <v>102.69</v>
      </c>
      <c r="K208" s="749">
        <v>1</v>
      </c>
      <c r="L208" s="735">
        <v>3</v>
      </c>
      <c r="M208" s="736">
        <v>102.69</v>
      </c>
    </row>
    <row r="209" spans="1:13" ht="14.45" customHeight="1" x14ac:dyDescent="0.2">
      <c r="A209" s="730" t="s">
        <v>623</v>
      </c>
      <c r="B209" s="731" t="s">
        <v>2317</v>
      </c>
      <c r="C209" s="731" t="s">
        <v>2318</v>
      </c>
      <c r="D209" s="731" t="s">
        <v>1078</v>
      </c>
      <c r="E209" s="731" t="s">
        <v>2319</v>
      </c>
      <c r="F209" s="735"/>
      <c r="G209" s="735"/>
      <c r="H209" s="749">
        <v>0</v>
      </c>
      <c r="I209" s="735">
        <v>1</v>
      </c>
      <c r="J209" s="735">
        <v>52.59</v>
      </c>
      <c r="K209" s="749">
        <v>1</v>
      </c>
      <c r="L209" s="735">
        <v>1</v>
      </c>
      <c r="M209" s="736">
        <v>52.59</v>
      </c>
    </row>
    <row r="210" spans="1:13" ht="14.45" customHeight="1" x14ac:dyDescent="0.2">
      <c r="A210" s="730" t="s">
        <v>623</v>
      </c>
      <c r="B210" s="731" t="s">
        <v>2599</v>
      </c>
      <c r="C210" s="731" t="s">
        <v>2600</v>
      </c>
      <c r="D210" s="731" t="s">
        <v>2601</v>
      </c>
      <c r="E210" s="731" t="s">
        <v>2602</v>
      </c>
      <c r="F210" s="735"/>
      <c r="G210" s="735"/>
      <c r="H210" s="749">
        <v>0</v>
      </c>
      <c r="I210" s="735">
        <v>1</v>
      </c>
      <c r="J210" s="735">
        <v>77.13</v>
      </c>
      <c r="K210" s="749">
        <v>1</v>
      </c>
      <c r="L210" s="735">
        <v>1</v>
      </c>
      <c r="M210" s="736">
        <v>77.13</v>
      </c>
    </row>
    <row r="211" spans="1:13" ht="14.45" customHeight="1" x14ac:dyDescent="0.2">
      <c r="A211" s="730" t="s">
        <v>623</v>
      </c>
      <c r="B211" s="731" t="s">
        <v>2599</v>
      </c>
      <c r="C211" s="731" t="s">
        <v>2603</v>
      </c>
      <c r="D211" s="731" t="s">
        <v>2601</v>
      </c>
      <c r="E211" s="731" t="s">
        <v>2604</v>
      </c>
      <c r="F211" s="735"/>
      <c r="G211" s="735"/>
      <c r="H211" s="749">
        <v>0</v>
      </c>
      <c r="I211" s="735">
        <v>2</v>
      </c>
      <c r="J211" s="735">
        <v>517.23</v>
      </c>
      <c r="K211" s="749">
        <v>1</v>
      </c>
      <c r="L211" s="735">
        <v>2</v>
      </c>
      <c r="M211" s="736">
        <v>517.23</v>
      </c>
    </row>
    <row r="212" spans="1:13" ht="14.45" customHeight="1" x14ac:dyDescent="0.2">
      <c r="A212" s="730" t="s">
        <v>623</v>
      </c>
      <c r="B212" s="731" t="s">
        <v>2320</v>
      </c>
      <c r="C212" s="731" t="s">
        <v>2605</v>
      </c>
      <c r="D212" s="731" t="s">
        <v>2325</v>
      </c>
      <c r="E212" s="731" t="s">
        <v>2606</v>
      </c>
      <c r="F212" s="735"/>
      <c r="G212" s="735"/>
      <c r="H212" s="749">
        <v>0</v>
      </c>
      <c r="I212" s="735">
        <v>1</v>
      </c>
      <c r="J212" s="735">
        <v>34.65</v>
      </c>
      <c r="K212" s="749">
        <v>1</v>
      </c>
      <c r="L212" s="735">
        <v>1</v>
      </c>
      <c r="M212" s="736">
        <v>34.65</v>
      </c>
    </row>
    <row r="213" spans="1:13" ht="14.45" customHeight="1" x14ac:dyDescent="0.2">
      <c r="A213" s="730" t="s">
        <v>623</v>
      </c>
      <c r="B213" s="731" t="s">
        <v>2320</v>
      </c>
      <c r="C213" s="731" t="s">
        <v>2607</v>
      </c>
      <c r="D213" s="731" t="s">
        <v>2325</v>
      </c>
      <c r="E213" s="731" t="s">
        <v>2608</v>
      </c>
      <c r="F213" s="735"/>
      <c r="G213" s="735"/>
      <c r="H213" s="749">
        <v>0</v>
      </c>
      <c r="I213" s="735">
        <v>2</v>
      </c>
      <c r="J213" s="735">
        <v>207.86000000000004</v>
      </c>
      <c r="K213" s="749">
        <v>1</v>
      </c>
      <c r="L213" s="735">
        <v>2</v>
      </c>
      <c r="M213" s="736">
        <v>207.86000000000004</v>
      </c>
    </row>
    <row r="214" spans="1:13" ht="14.45" customHeight="1" x14ac:dyDescent="0.2">
      <c r="A214" s="730" t="s">
        <v>623</v>
      </c>
      <c r="B214" s="731" t="s">
        <v>2320</v>
      </c>
      <c r="C214" s="731" t="s">
        <v>2324</v>
      </c>
      <c r="D214" s="731" t="s">
        <v>2325</v>
      </c>
      <c r="E214" s="731" t="s">
        <v>2326</v>
      </c>
      <c r="F214" s="735"/>
      <c r="G214" s="735"/>
      <c r="H214" s="749">
        <v>0</v>
      </c>
      <c r="I214" s="735">
        <v>1</v>
      </c>
      <c r="J214" s="735">
        <v>209.06</v>
      </c>
      <c r="K214" s="749">
        <v>1</v>
      </c>
      <c r="L214" s="735">
        <v>1</v>
      </c>
      <c r="M214" s="736">
        <v>209.06</v>
      </c>
    </row>
    <row r="215" spans="1:13" ht="14.45" customHeight="1" x14ac:dyDescent="0.2">
      <c r="A215" s="730" t="s">
        <v>623</v>
      </c>
      <c r="B215" s="731" t="s">
        <v>2332</v>
      </c>
      <c r="C215" s="731" t="s">
        <v>2333</v>
      </c>
      <c r="D215" s="731" t="s">
        <v>1226</v>
      </c>
      <c r="E215" s="731" t="s">
        <v>2334</v>
      </c>
      <c r="F215" s="735"/>
      <c r="G215" s="735"/>
      <c r="H215" s="749">
        <v>0</v>
      </c>
      <c r="I215" s="735">
        <v>6</v>
      </c>
      <c r="J215" s="735">
        <v>1029.5999999999999</v>
      </c>
      <c r="K215" s="749">
        <v>1</v>
      </c>
      <c r="L215" s="735">
        <v>6</v>
      </c>
      <c r="M215" s="736">
        <v>1029.5999999999999</v>
      </c>
    </row>
    <row r="216" spans="1:13" ht="14.45" customHeight="1" x14ac:dyDescent="0.2">
      <c r="A216" s="730" t="s">
        <v>623</v>
      </c>
      <c r="B216" s="731" t="s">
        <v>2332</v>
      </c>
      <c r="C216" s="731" t="s">
        <v>2335</v>
      </c>
      <c r="D216" s="731" t="s">
        <v>1226</v>
      </c>
      <c r="E216" s="731" t="s">
        <v>2336</v>
      </c>
      <c r="F216" s="735"/>
      <c r="G216" s="735"/>
      <c r="H216" s="749">
        <v>0</v>
      </c>
      <c r="I216" s="735">
        <v>30</v>
      </c>
      <c r="J216" s="735">
        <v>1947.6</v>
      </c>
      <c r="K216" s="749">
        <v>1</v>
      </c>
      <c r="L216" s="735">
        <v>30</v>
      </c>
      <c r="M216" s="736">
        <v>1947.6</v>
      </c>
    </row>
    <row r="217" spans="1:13" ht="14.45" customHeight="1" x14ac:dyDescent="0.2">
      <c r="A217" s="730" t="s">
        <v>623</v>
      </c>
      <c r="B217" s="731" t="s">
        <v>2332</v>
      </c>
      <c r="C217" s="731" t="s">
        <v>2337</v>
      </c>
      <c r="D217" s="731" t="s">
        <v>1226</v>
      </c>
      <c r="E217" s="731" t="s">
        <v>2338</v>
      </c>
      <c r="F217" s="735"/>
      <c r="G217" s="735"/>
      <c r="H217" s="749">
        <v>0</v>
      </c>
      <c r="I217" s="735">
        <v>6</v>
      </c>
      <c r="J217" s="735">
        <v>1021.98</v>
      </c>
      <c r="K217" s="749">
        <v>1</v>
      </c>
      <c r="L217" s="735">
        <v>6</v>
      </c>
      <c r="M217" s="736">
        <v>1021.98</v>
      </c>
    </row>
    <row r="218" spans="1:13" ht="14.45" customHeight="1" x14ac:dyDescent="0.2">
      <c r="A218" s="730" t="s">
        <v>623</v>
      </c>
      <c r="B218" s="731" t="s">
        <v>2339</v>
      </c>
      <c r="C218" s="731" t="s">
        <v>2609</v>
      </c>
      <c r="D218" s="731" t="s">
        <v>2341</v>
      </c>
      <c r="E218" s="731" t="s">
        <v>2610</v>
      </c>
      <c r="F218" s="735"/>
      <c r="G218" s="735"/>
      <c r="H218" s="749">
        <v>0</v>
      </c>
      <c r="I218" s="735">
        <v>1</v>
      </c>
      <c r="J218" s="735">
        <v>112.13</v>
      </c>
      <c r="K218" s="749">
        <v>1</v>
      </c>
      <c r="L218" s="735">
        <v>1</v>
      </c>
      <c r="M218" s="736">
        <v>112.13</v>
      </c>
    </row>
    <row r="219" spans="1:13" ht="14.45" customHeight="1" x14ac:dyDescent="0.2">
      <c r="A219" s="730" t="s">
        <v>623</v>
      </c>
      <c r="B219" s="731" t="s">
        <v>2339</v>
      </c>
      <c r="C219" s="731" t="s">
        <v>2611</v>
      </c>
      <c r="D219" s="731" t="s">
        <v>2341</v>
      </c>
      <c r="E219" s="731" t="s">
        <v>2612</v>
      </c>
      <c r="F219" s="735"/>
      <c r="G219" s="735"/>
      <c r="H219" s="749">
        <v>0</v>
      </c>
      <c r="I219" s="735">
        <v>2</v>
      </c>
      <c r="J219" s="735">
        <v>185.32000000000005</v>
      </c>
      <c r="K219" s="749">
        <v>1</v>
      </c>
      <c r="L219" s="735">
        <v>2</v>
      </c>
      <c r="M219" s="736">
        <v>185.32000000000005</v>
      </c>
    </row>
    <row r="220" spans="1:13" ht="14.45" customHeight="1" x14ac:dyDescent="0.2">
      <c r="A220" s="730" t="s">
        <v>623</v>
      </c>
      <c r="B220" s="731" t="s">
        <v>2339</v>
      </c>
      <c r="C220" s="731" t="s">
        <v>2343</v>
      </c>
      <c r="D220" s="731" t="s">
        <v>2341</v>
      </c>
      <c r="E220" s="731" t="s">
        <v>2344</v>
      </c>
      <c r="F220" s="735"/>
      <c r="G220" s="735"/>
      <c r="H220" s="749">
        <v>0</v>
      </c>
      <c r="I220" s="735">
        <v>1</v>
      </c>
      <c r="J220" s="735">
        <v>62.61</v>
      </c>
      <c r="K220" s="749">
        <v>1</v>
      </c>
      <c r="L220" s="735">
        <v>1</v>
      </c>
      <c r="M220" s="736">
        <v>62.61</v>
      </c>
    </row>
    <row r="221" spans="1:13" ht="14.45" customHeight="1" x14ac:dyDescent="0.2">
      <c r="A221" s="730" t="s">
        <v>623</v>
      </c>
      <c r="B221" s="731" t="s">
        <v>2339</v>
      </c>
      <c r="C221" s="731" t="s">
        <v>2345</v>
      </c>
      <c r="D221" s="731" t="s">
        <v>891</v>
      </c>
      <c r="E221" s="731" t="s">
        <v>892</v>
      </c>
      <c r="F221" s="735"/>
      <c r="G221" s="735"/>
      <c r="H221" s="749">
        <v>0</v>
      </c>
      <c r="I221" s="735">
        <v>1</v>
      </c>
      <c r="J221" s="735">
        <v>78.52</v>
      </c>
      <c r="K221" s="749">
        <v>1</v>
      </c>
      <c r="L221" s="735">
        <v>1</v>
      </c>
      <c r="M221" s="736">
        <v>78.52</v>
      </c>
    </row>
    <row r="222" spans="1:13" ht="14.45" customHeight="1" x14ac:dyDescent="0.2">
      <c r="A222" s="730" t="s">
        <v>623</v>
      </c>
      <c r="B222" s="731" t="s">
        <v>2339</v>
      </c>
      <c r="C222" s="731" t="s">
        <v>2346</v>
      </c>
      <c r="D222" s="731" t="s">
        <v>891</v>
      </c>
      <c r="E222" s="731" t="s">
        <v>2347</v>
      </c>
      <c r="F222" s="735"/>
      <c r="G222" s="735"/>
      <c r="H222" s="749">
        <v>0</v>
      </c>
      <c r="I222" s="735">
        <v>2</v>
      </c>
      <c r="J222" s="735">
        <v>122.83000000000001</v>
      </c>
      <c r="K222" s="749">
        <v>1</v>
      </c>
      <c r="L222" s="735">
        <v>2</v>
      </c>
      <c r="M222" s="736">
        <v>122.83000000000001</v>
      </c>
    </row>
    <row r="223" spans="1:13" ht="14.45" customHeight="1" x14ac:dyDescent="0.2">
      <c r="A223" s="730" t="s">
        <v>623</v>
      </c>
      <c r="B223" s="731" t="s">
        <v>2351</v>
      </c>
      <c r="C223" s="731" t="s">
        <v>2352</v>
      </c>
      <c r="D223" s="731" t="s">
        <v>2353</v>
      </c>
      <c r="E223" s="731" t="s">
        <v>2354</v>
      </c>
      <c r="F223" s="735"/>
      <c r="G223" s="735"/>
      <c r="H223" s="749">
        <v>0</v>
      </c>
      <c r="I223" s="735">
        <v>5</v>
      </c>
      <c r="J223" s="735">
        <v>11188.649999999998</v>
      </c>
      <c r="K223" s="749">
        <v>1</v>
      </c>
      <c r="L223" s="735">
        <v>5</v>
      </c>
      <c r="M223" s="736">
        <v>11188.649999999998</v>
      </c>
    </row>
    <row r="224" spans="1:13" ht="14.45" customHeight="1" x14ac:dyDescent="0.2">
      <c r="A224" s="730" t="s">
        <v>623</v>
      </c>
      <c r="B224" s="731" t="s">
        <v>2358</v>
      </c>
      <c r="C224" s="731" t="s">
        <v>2359</v>
      </c>
      <c r="D224" s="731" t="s">
        <v>2360</v>
      </c>
      <c r="E224" s="731" t="s">
        <v>1459</v>
      </c>
      <c r="F224" s="735"/>
      <c r="G224" s="735"/>
      <c r="H224" s="749">
        <v>0</v>
      </c>
      <c r="I224" s="735">
        <v>24</v>
      </c>
      <c r="J224" s="735">
        <v>50993.95</v>
      </c>
      <c r="K224" s="749">
        <v>1</v>
      </c>
      <c r="L224" s="735">
        <v>24</v>
      </c>
      <c r="M224" s="736">
        <v>50993.95</v>
      </c>
    </row>
    <row r="225" spans="1:13" ht="14.45" customHeight="1" x14ac:dyDescent="0.2">
      <c r="A225" s="730" t="s">
        <v>623</v>
      </c>
      <c r="B225" s="731" t="s">
        <v>2613</v>
      </c>
      <c r="C225" s="731" t="s">
        <v>2614</v>
      </c>
      <c r="D225" s="731" t="s">
        <v>2615</v>
      </c>
      <c r="E225" s="731" t="s">
        <v>2616</v>
      </c>
      <c r="F225" s="735">
        <v>5</v>
      </c>
      <c r="G225" s="735">
        <v>1870</v>
      </c>
      <c r="H225" s="749">
        <v>1</v>
      </c>
      <c r="I225" s="735"/>
      <c r="J225" s="735"/>
      <c r="K225" s="749">
        <v>0</v>
      </c>
      <c r="L225" s="735">
        <v>5</v>
      </c>
      <c r="M225" s="736">
        <v>1870</v>
      </c>
    </row>
    <row r="226" spans="1:13" ht="14.45" customHeight="1" x14ac:dyDescent="0.2">
      <c r="A226" s="730" t="s">
        <v>623</v>
      </c>
      <c r="B226" s="731" t="s">
        <v>2366</v>
      </c>
      <c r="C226" s="731" t="s">
        <v>2367</v>
      </c>
      <c r="D226" s="731" t="s">
        <v>1447</v>
      </c>
      <c r="E226" s="731" t="s">
        <v>1448</v>
      </c>
      <c r="F226" s="735"/>
      <c r="G226" s="735"/>
      <c r="H226" s="749">
        <v>0</v>
      </c>
      <c r="I226" s="735">
        <v>73</v>
      </c>
      <c r="J226" s="735">
        <v>60230.840000000004</v>
      </c>
      <c r="K226" s="749">
        <v>1</v>
      </c>
      <c r="L226" s="735">
        <v>73</v>
      </c>
      <c r="M226" s="736">
        <v>60230.840000000004</v>
      </c>
    </row>
    <row r="227" spans="1:13" ht="14.45" customHeight="1" x14ac:dyDescent="0.2">
      <c r="A227" s="730" t="s">
        <v>623</v>
      </c>
      <c r="B227" s="731" t="s">
        <v>2368</v>
      </c>
      <c r="C227" s="731" t="s">
        <v>2369</v>
      </c>
      <c r="D227" s="731" t="s">
        <v>735</v>
      </c>
      <c r="E227" s="731" t="s">
        <v>736</v>
      </c>
      <c r="F227" s="735">
        <v>12</v>
      </c>
      <c r="G227" s="735">
        <v>1231.8399999999999</v>
      </c>
      <c r="H227" s="749">
        <v>1</v>
      </c>
      <c r="I227" s="735"/>
      <c r="J227" s="735"/>
      <c r="K227" s="749">
        <v>0</v>
      </c>
      <c r="L227" s="735">
        <v>12</v>
      </c>
      <c r="M227" s="736">
        <v>1231.8399999999999</v>
      </c>
    </row>
    <row r="228" spans="1:13" ht="14.45" customHeight="1" x14ac:dyDescent="0.2">
      <c r="A228" s="730" t="s">
        <v>623</v>
      </c>
      <c r="B228" s="731" t="s">
        <v>2370</v>
      </c>
      <c r="C228" s="731" t="s">
        <v>2371</v>
      </c>
      <c r="D228" s="731" t="s">
        <v>2372</v>
      </c>
      <c r="E228" s="731" t="s">
        <v>2373</v>
      </c>
      <c r="F228" s="735"/>
      <c r="G228" s="735"/>
      <c r="H228" s="749">
        <v>0</v>
      </c>
      <c r="I228" s="735">
        <v>2</v>
      </c>
      <c r="J228" s="735">
        <v>84.22</v>
      </c>
      <c r="K228" s="749">
        <v>1</v>
      </c>
      <c r="L228" s="735">
        <v>2</v>
      </c>
      <c r="M228" s="736">
        <v>84.22</v>
      </c>
    </row>
    <row r="229" spans="1:13" ht="14.45" customHeight="1" x14ac:dyDescent="0.2">
      <c r="A229" s="730" t="s">
        <v>623</v>
      </c>
      <c r="B229" s="731" t="s">
        <v>2370</v>
      </c>
      <c r="C229" s="731" t="s">
        <v>2374</v>
      </c>
      <c r="D229" s="731" t="s">
        <v>2372</v>
      </c>
      <c r="E229" s="731" t="s">
        <v>2375</v>
      </c>
      <c r="F229" s="735"/>
      <c r="G229" s="735"/>
      <c r="H229" s="749">
        <v>0</v>
      </c>
      <c r="I229" s="735">
        <v>3</v>
      </c>
      <c r="J229" s="735">
        <v>233.15999999999997</v>
      </c>
      <c r="K229" s="749">
        <v>1</v>
      </c>
      <c r="L229" s="735">
        <v>3</v>
      </c>
      <c r="M229" s="736">
        <v>233.15999999999997</v>
      </c>
    </row>
    <row r="230" spans="1:13" ht="14.45" customHeight="1" x14ac:dyDescent="0.2">
      <c r="A230" s="730" t="s">
        <v>623</v>
      </c>
      <c r="B230" s="731" t="s">
        <v>2382</v>
      </c>
      <c r="C230" s="731" t="s">
        <v>2383</v>
      </c>
      <c r="D230" s="731" t="s">
        <v>2384</v>
      </c>
      <c r="E230" s="731" t="s">
        <v>2385</v>
      </c>
      <c r="F230" s="735"/>
      <c r="G230" s="735"/>
      <c r="H230" s="749">
        <v>0</v>
      </c>
      <c r="I230" s="735">
        <v>28</v>
      </c>
      <c r="J230" s="735">
        <v>16740.8</v>
      </c>
      <c r="K230" s="749">
        <v>1</v>
      </c>
      <c r="L230" s="735">
        <v>28</v>
      </c>
      <c r="M230" s="736">
        <v>16740.8</v>
      </c>
    </row>
    <row r="231" spans="1:13" ht="14.45" customHeight="1" x14ac:dyDescent="0.2">
      <c r="A231" s="730" t="s">
        <v>623</v>
      </c>
      <c r="B231" s="731" t="s">
        <v>2382</v>
      </c>
      <c r="C231" s="731" t="s">
        <v>2386</v>
      </c>
      <c r="D231" s="731" t="s">
        <v>2387</v>
      </c>
      <c r="E231" s="731" t="s">
        <v>2385</v>
      </c>
      <c r="F231" s="735">
        <v>2</v>
      </c>
      <c r="G231" s="735">
        <v>1088.78</v>
      </c>
      <c r="H231" s="749">
        <v>1</v>
      </c>
      <c r="I231" s="735"/>
      <c r="J231" s="735"/>
      <c r="K231" s="749">
        <v>0</v>
      </c>
      <c r="L231" s="735">
        <v>2</v>
      </c>
      <c r="M231" s="736">
        <v>1088.78</v>
      </c>
    </row>
    <row r="232" spans="1:13" ht="14.45" customHeight="1" x14ac:dyDescent="0.2">
      <c r="A232" s="730" t="s">
        <v>623</v>
      </c>
      <c r="B232" s="731" t="s">
        <v>2388</v>
      </c>
      <c r="C232" s="731" t="s">
        <v>2389</v>
      </c>
      <c r="D232" s="731" t="s">
        <v>2390</v>
      </c>
      <c r="E232" s="731" t="s">
        <v>2391</v>
      </c>
      <c r="F232" s="735"/>
      <c r="G232" s="735"/>
      <c r="H232" s="749">
        <v>0</v>
      </c>
      <c r="I232" s="735">
        <v>240</v>
      </c>
      <c r="J232" s="735">
        <v>12691.2</v>
      </c>
      <c r="K232" s="749">
        <v>1</v>
      </c>
      <c r="L232" s="735">
        <v>240</v>
      </c>
      <c r="M232" s="736">
        <v>12691.2</v>
      </c>
    </row>
    <row r="233" spans="1:13" ht="14.45" customHeight="1" x14ac:dyDescent="0.2">
      <c r="A233" s="730" t="s">
        <v>623</v>
      </c>
      <c r="B233" s="731" t="s">
        <v>2392</v>
      </c>
      <c r="C233" s="731" t="s">
        <v>2393</v>
      </c>
      <c r="D233" s="731" t="s">
        <v>1449</v>
      </c>
      <c r="E233" s="731" t="s">
        <v>2394</v>
      </c>
      <c r="F233" s="735">
        <v>2</v>
      </c>
      <c r="G233" s="735">
        <v>376.91999999999996</v>
      </c>
      <c r="H233" s="749">
        <v>1</v>
      </c>
      <c r="I233" s="735"/>
      <c r="J233" s="735"/>
      <c r="K233" s="749">
        <v>0</v>
      </c>
      <c r="L233" s="735">
        <v>2</v>
      </c>
      <c r="M233" s="736">
        <v>376.91999999999996</v>
      </c>
    </row>
    <row r="234" spans="1:13" ht="14.45" customHeight="1" x14ac:dyDescent="0.2">
      <c r="A234" s="730" t="s">
        <v>623</v>
      </c>
      <c r="B234" s="731" t="s">
        <v>2397</v>
      </c>
      <c r="C234" s="731" t="s">
        <v>2398</v>
      </c>
      <c r="D234" s="731" t="s">
        <v>2399</v>
      </c>
      <c r="E234" s="731" t="s">
        <v>2400</v>
      </c>
      <c r="F234" s="735"/>
      <c r="G234" s="735"/>
      <c r="H234" s="749">
        <v>0</v>
      </c>
      <c r="I234" s="735">
        <v>7</v>
      </c>
      <c r="J234" s="735">
        <v>2233</v>
      </c>
      <c r="K234" s="749">
        <v>1</v>
      </c>
      <c r="L234" s="735">
        <v>7</v>
      </c>
      <c r="M234" s="736">
        <v>2233</v>
      </c>
    </row>
    <row r="235" spans="1:13" ht="14.45" customHeight="1" x14ac:dyDescent="0.2">
      <c r="A235" s="730" t="s">
        <v>623</v>
      </c>
      <c r="B235" s="731" t="s">
        <v>2397</v>
      </c>
      <c r="C235" s="731" t="s">
        <v>2403</v>
      </c>
      <c r="D235" s="731" t="s">
        <v>1477</v>
      </c>
      <c r="E235" s="731" t="s">
        <v>2404</v>
      </c>
      <c r="F235" s="735"/>
      <c r="G235" s="735"/>
      <c r="H235" s="749">
        <v>0</v>
      </c>
      <c r="I235" s="735">
        <v>36</v>
      </c>
      <c r="J235" s="735">
        <v>52930.799999999988</v>
      </c>
      <c r="K235" s="749">
        <v>1</v>
      </c>
      <c r="L235" s="735">
        <v>36</v>
      </c>
      <c r="M235" s="736">
        <v>52930.799999999988</v>
      </c>
    </row>
    <row r="236" spans="1:13" ht="14.45" customHeight="1" x14ac:dyDescent="0.2">
      <c r="A236" s="730" t="s">
        <v>623</v>
      </c>
      <c r="B236" s="731" t="s">
        <v>2405</v>
      </c>
      <c r="C236" s="731" t="s">
        <v>2406</v>
      </c>
      <c r="D236" s="731" t="s">
        <v>2407</v>
      </c>
      <c r="E236" s="731" t="s">
        <v>2408</v>
      </c>
      <c r="F236" s="735"/>
      <c r="G236" s="735"/>
      <c r="H236" s="749">
        <v>0</v>
      </c>
      <c r="I236" s="735">
        <v>10</v>
      </c>
      <c r="J236" s="735">
        <v>67644.639999999999</v>
      </c>
      <c r="K236" s="749">
        <v>1</v>
      </c>
      <c r="L236" s="735">
        <v>10</v>
      </c>
      <c r="M236" s="736">
        <v>67644.639999999999</v>
      </c>
    </row>
    <row r="237" spans="1:13" ht="14.45" customHeight="1" x14ac:dyDescent="0.2">
      <c r="A237" s="730" t="s">
        <v>623</v>
      </c>
      <c r="B237" s="731" t="s">
        <v>2617</v>
      </c>
      <c r="C237" s="731" t="s">
        <v>2618</v>
      </c>
      <c r="D237" s="731" t="s">
        <v>2619</v>
      </c>
      <c r="E237" s="731" t="s">
        <v>2620</v>
      </c>
      <c r="F237" s="735"/>
      <c r="G237" s="735"/>
      <c r="H237" s="749">
        <v>0</v>
      </c>
      <c r="I237" s="735">
        <v>2</v>
      </c>
      <c r="J237" s="735">
        <v>14153.48</v>
      </c>
      <c r="K237" s="749">
        <v>1</v>
      </c>
      <c r="L237" s="735">
        <v>2</v>
      </c>
      <c r="M237" s="736">
        <v>14153.48</v>
      </c>
    </row>
    <row r="238" spans="1:13" ht="14.45" customHeight="1" x14ac:dyDescent="0.2">
      <c r="A238" s="730" t="s">
        <v>623</v>
      </c>
      <c r="B238" s="731" t="s">
        <v>2412</v>
      </c>
      <c r="C238" s="731" t="s">
        <v>2413</v>
      </c>
      <c r="D238" s="731" t="s">
        <v>2414</v>
      </c>
      <c r="E238" s="731" t="s">
        <v>2415</v>
      </c>
      <c r="F238" s="735"/>
      <c r="G238" s="735"/>
      <c r="H238" s="749">
        <v>0</v>
      </c>
      <c r="I238" s="735">
        <v>10</v>
      </c>
      <c r="J238" s="735">
        <v>11012.1</v>
      </c>
      <c r="K238" s="749">
        <v>1</v>
      </c>
      <c r="L238" s="735">
        <v>10</v>
      </c>
      <c r="M238" s="736">
        <v>11012.1</v>
      </c>
    </row>
    <row r="239" spans="1:13" ht="14.45" customHeight="1" x14ac:dyDescent="0.2">
      <c r="A239" s="730" t="s">
        <v>623</v>
      </c>
      <c r="B239" s="731" t="s">
        <v>2621</v>
      </c>
      <c r="C239" s="731" t="s">
        <v>2622</v>
      </c>
      <c r="D239" s="731" t="s">
        <v>660</v>
      </c>
      <c r="E239" s="731" t="s">
        <v>1592</v>
      </c>
      <c r="F239" s="735">
        <v>1</v>
      </c>
      <c r="G239" s="735">
        <v>543.47</v>
      </c>
      <c r="H239" s="749">
        <v>1</v>
      </c>
      <c r="I239" s="735"/>
      <c r="J239" s="735"/>
      <c r="K239" s="749">
        <v>0</v>
      </c>
      <c r="L239" s="735">
        <v>1</v>
      </c>
      <c r="M239" s="736">
        <v>543.47</v>
      </c>
    </row>
    <row r="240" spans="1:13" ht="14.45" customHeight="1" x14ac:dyDescent="0.2">
      <c r="A240" s="730" t="s">
        <v>623</v>
      </c>
      <c r="B240" s="731" t="s">
        <v>2623</v>
      </c>
      <c r="C240" s="731" t="s">
        <v>2624</v>
      </c>
      <c r="D240" s="731" t="s">
        <v>1659</v>
      </c>
      <c r="E240" s="731" t="s">
        <v>1446</v>
      </c>
      <c r="F240" s="735"/>
      <c r="G240" s="735"/>
      <c r="H240" s="749">
        <v>0</v>
      </c>
      <c r="I240" s="735">
        <v>24</v>
      </c>
      <c r="J240" s="735">
        <v>13197.26</v>
      </c>
      <c r="K240" s="749">
        <v>1</v>
      </c>
      <c r="L240" s="735">
        <v>24</v>
      </c>
      <c r="M240" s="736">
        <v>13197.26</v>
      </c>
    </row>
    <row r="241" spans="1:13" ht="14.45" customHeight="1" x14ac:dyDescent="0.2">
      <c r="A241" s="730" t="s">
        <v>623</v>
      </c>
      <c r="B241" s="731" t="s">
        <v>2625</v>
      </c>
      <c r="C241" s="731" t="s">
        <v>2626</v>
      </c>
      <c r="D241" s="731" t="s">
        <v>1876</v>
      </c>
      <c r="E241" s="731" t="s">
        <v>1877</v>
      </c>
      <c r="F241" s="735"/>
      <c r="G241" s="735"/>
      <c r="H241" s="749">
        <v>0</v>
      </c>
      <c r="I241" s="735">
        <v>10</v>
      </c>
      <c r="J241" s="735">
        <v>2204</v>
      </c>
      <c r="K241" s="749">
        <v>1</v>
      </c>
      <c r="L241" s="735">
        <v>10</v>
      </c>
      <c r="M241" s="736">
        <v>2204</v>
      </c>
    </row>
    <row r="242" spans="1:13" ht="14.45" customHeight="1" x14ac:dyDescent="0.2">
      <c r="A242" s="730" t="s">
        <v>623</v>
      </c>
      <c r="B242" s="731" t="s">
        <v>2421</v>
      </c>
      <c r="C242" s="731" t="s">
        <v>2422</v>
      </c>
      <c r="D242" s="731" t="s">
        <v>887</v>
      </c>
      <c r="E242" s="731" t="s">
        <v>1494</v>
      </c>
      <c r="F242" s="735"/>
      <c r="G242" s="735"/>
      <c r="H242" s="749">
        <v>0</v>
      </c>
      <c r="I242" s="735">
        <v>24.258062500000001</v>
      </c>
      <c r="J242" s="735">
        <v>2580.5467289522808</v>
      </c>
      <c r="K242" s="749">
        <v>1</v>
      </c>
      <c r="L242" s="735">
        <v>24.258062500000001</v>
      </c>
      <c r="M242" s="736">
        <v>2580.5467289522808</v>
      </c>
    </row>
    <row r="243" spans="1:13" ht="14.45" customHeight="1" x14ac:dyDescent="0.2">
      <c r="A243" s="730" t="s">
        <v>623</v>
      </c>
      <c r="B243" s="731" t="s">
        <v>2421</v>
      </c>
      <c r="C243" s="731" t="s">
        <v>2423</v>
      </c>
      <c r="D243" s="731" t="s">
        <v>887</v>
      </c>
      <c r="E243" s="731" t="s">
        <v>2424</v>
      </c>
      <c r="F243" s="735"/>
      <c r="G243" s="735"/>
      <c r="H243" s="749">
        <v>0</v>
      </c>
      <c r="I243" s="735">
        <v>51.008468000000001</v>
      </c>
      <c r="J243" s="735">
        <v>9342.5621418019982</v>
      </c>
      <c r="K243" s="749">
        <v>1</v>
      </c>
      <c r="L243" s="735">
        <v>51.008468000000001</v>
      </c>
      <c r="M243" s="736">
        <v>9342.5621418019982</v>
      </c>
    </row>
    <row r="244" spans="1:13" ht="14.45" customHeight="1" x14ac:dyDescent="0.2">
      <c r="A244" s="730" t="s">
        <v>623</v>
      </c>
      <c r="B244" s="731" t="s">
        <v>2421</v>
      </c>
      <c r="C244" s="731" t="s">
        <v>2425</v>
      </c>
      <c r="D244" s="731" t="s">
        <v>887</v>
      </c>
      <c r="E244" s="731" t="s">
        <v>1495</v>
      </c>
      <c r="F244" s="735"/>
      <c r="G244" s="735"/>
      <c r="H244" s="749">
        <v>0</v>
      </c>
      <c r="I244" s="735">
        <v>10.998534000000001</v>
      </c>
      <c r="J244" s="735">
        <v>3569.0234989663777</v>
      </c>
      <c r="K244" s="749">
        <v>1</v>
      </c>
      <c r="L244" s="735">
        <v>10.998534000000001</v>
      </c>
      <c r="M244" s="736">
        <v>3569.0234989663777</v>
      </c>
    </row>
    <row r="245" spans="1:13" ht="14.45" customHeight="1" x14ac:dyDescent="0.2">
      <c r="A245" s="730" t="s">
        <v>623</v>
      </c>
      <c r="B245" s="731" t="s">
        <v>2426</v>
      </c>
      <c r="C245" s="731" t="s">
        <v>2427</v>
      </c>
      <c r="D245" s="731" t="s">
        <v>841</v>
      </c>
      <c r="E245" s="731" t="s">
        <v>842</v>
      </c>
      <c r="F245" s="735"/>
      <c r="G245" s="735"/>
      <c r="H245" s="749">
        <v>0</v>
      </c>
      <c r="I245" s="735">
        <v>42.092233699999994</v>
      </c>
      <c r="J245" s="735">
        <v>3069.3511275324936</v>
      </c>
      <c r="K245" s="749">
        <v>1</v>
      </c>
      <c r="L245" s="735">
        <v>42.092233699999994</v>
      </c>
      <c r="M245" s="736">
        <v>3069.3511275324936</v>
      </c>
    </row>
    <row r="246" spans="1:13" ht="14.45" customHeight="1" x14ac:dyDescent="0.2">
      <c r="A246" s="730" t="s">
        <v>623</v>
      </c>
      <c r="B246" s="731" t="s">
        <v>2426</v>
      </c>
      <c r="C246" s="731" t="s">
        <v>2428</v>
      </c>
      <c r="D246" s="731" t="s">
        <v>841</v>
      </c>
      <c r="E246" s="731" t="s">
        <v>843</v>
      </c>
      <c r="F246" s="735"/>
      <c r="G246" s="735"/>
      <c r="H246" s="749">
        <v>0</v>
      </c>
      <c r="I246" s="735">
        <v>19.285034499999998</v>
      </c>
      <c r="J246" s="735">
        <v>4110.7723913165992</v>
      </c>
      <c r="K246" s="749">
        <v>1</v>
      </c>
      <c r="L246" s="735">
        <v>19.285034499999998</v>
      </c>
      <c r="M246" s="736">
        <v>4110.7723913165992</v>
      </c>
    </row>
    <row r="247" spans="1:13" ht="14.45" customHeight="1" x14ac:dyDescent="0.2">
      <c r="A247" s="730" t="s">
        <v>623</v>
      </c>
      <c r="B247" s="731" t="s">
        <v>2426</v>
      </c>
      <c r="C247" s="731" t="s">
        <v>2429</v>
      </c>
      <c r="D247" s="731" t="s">
        <v>841</v>
      </c>
      <c r="E247" s="731" t="s">
        <v>844</v>
      </c>
      <c r="F247" s="735">
        <v>1.8260000000000001</v>
      </c>
      <c r="G247" s="735">
        <v>1412.94441726747</v>
      </c>
      <c r="H247" s="749">
        <v>1</v>
      </c>
      <c r="I247" s="735"/>
      <c r="J247" s="735"/>
      <c r="K247" s="749">
        <v>0</v>
      </c>
      <c r="L247" s="735">
        <v>1.8260000000000001</v>
      </c>
      <c r="M247" s="736">
        <v>1412.94441726747</v>
      </c>
    </row>
    <row r="248" spans="1:13" ht="14.45" customHeight="1" x14ac:dyDescent="0.2">
      <c r="A248" s="730" t="s">
        <v>623</v>
      </c>
      <c r="B248" s="731" t="s">
        <v>2536</v>
      </c>
      <c r="C248" s="731" t="s">
        <v>2540</v>
      </c>
      <c r="D248" s="731" t="s">
        <v>2538</v>
      </c>
      <c r="E248" s="731" t="s">
        <v>2541</v>
      </c>
      <c r="F248" s="735"/>
      <c r="G248" s="735"/>
      <c r="H248" s="749">
        <v>0</v>
      </c>
      <c r="I248" s="735">
        <v>1</v>
      </c>
      <c r="J248" s="735">
        <v>106100.1</v>
      </c>
      <c r="K248" s="749">
        <v>1</v>
      </c>
      <c r="L248" s="735">
        <v>1</v>
      </c>
      <c r="M248" s="736">
        <v>106100.1</v>
      </c>
    </row>
    <row r="249" spans="1:13" ht="14.45" customHeight="1" x14ac:dyDescent="0.2">
      <c r="A249" s="730" t="s">
        <v>623</v>
      </c>
      <c r="B249" s="731" t="s">
        <v>2430</v>
      </c>
      <c r="C249" s="731" t="s">
        <v>2431</v>
      </c>
      <c r="D249" s="731" t="s">
        <v>2432</v>
      </c>
      <c r="E249" s="731" t="s">
        <v>2433</v>
      </c>
      <c r="F249" s="735"/>
      <c r="G249" s="735"/>
      <c r="H249" s="749">
        <v>0</v>
      </c>
      <c r="I249" s="735">
        <v>6</v>
      </c>
      <c r="J249" s="735">
        <v>3460.32</v>
      </c>
      <c r="K249" s="749">
        <v>1</v>
      </c>
      <c r="L249" s="735">
        <v>6</v>
      </c>
      <c r="M249" s="736">
        <v>3460.32</v>
      </c>
    </row>
    <row r="250" spans="1:13" ht="14.45" customHeight="1" x14ac:dyDescent="0.2">
      <c r="A250" s="730" t="s">
        <v>623</v>
      </c>
      <c r="B250" s="731" t="s">
        <v>2430</v>
      </c>
      <c r="C250" s="731" t="s">
        <v>2434</v>
      </c>
      <c r="D250" s="731" t="s">
        <v>2432</v>
      </c>
      <c r="E250" s="731" t="s">
        <v>2435</v>
      </c>
      <c r="F250" s="735"/>
      <c r="G250" s="735"/>
      <c r="H250" s="749">
        <v>0</v>
      </c>
      <c r="I250" s="735">
        <v>45</v>
      </c>
      <c r="J250" s="735">
        <v>24012.78</v>
      </c>
      <c r="K250" s="749">
        <v>1</v>
      </c>
      <c r="L250" s="735">
        <v>45</v>
      </c>
      <c r="M250" s="736">
        <v>24012.78</v>
      </c>
    </row>
    <row r="251" spans="1:13" ht="14.45" customHeight="1" x14ac:dyDescent="0.2">
      <c r="A251" s="730" t="s">
        <v>623</v>
      </c>
      <c r="B251" s="731" t="s">
        <v>2627</v>
      </c>
      <c r="C251" s="731" t="s">
        <v>2628</v>
      </c>
      <c r="D251" s="731" t="s">
        <v>2629</v>
      </c>
      <c r="E251" s="731" t="s">
        <v>2630</v>
      </c>
      <c r="F251" s="735"/>
      <c r="G251" s="735"/>
      <c r="H251" s="749">
        <v>0</v>
      </c>
      <c r="I251" s="735">
        <v>1</v>
      </c>
      <c r="J251" s="735">
        <v>52.399999999999984</v>
      </c>
      <c r="K251" s="749">
        <v>1</v>
      </c>
      <c r="L251" s="735">
        <v>1</v>
      </c>
      <c r="M251" s="736">
        <v>52.399999999999984</v>
      </c>
    </row>
    <row r="252" spans="1:13" ht="14.45" customHeight="1" x14ac:dyDescent="0.2">
      <c r="A252" s="730" t="s">
        <v>623</v>
      </c>
      <c r="B252" s="731" t="s">
        <v>2443</v>
      </c>
      <c r="C252" s="731" t="s">
        <v>2445</v>
      </c>
      <c r="D252" s="731" t="s">
        <v>682</v>
      </c>
      <c r="E252" s="731" t="s">
        <v>681</v>
      </c>
      <c r="F252" s="735"/>
      <c r="G252" s="735"/>
      <c r="H252" s="749">
        <v>0</v>
      </c>
      <c r="I252" s="735">
        <v>3</v>
      </c>
      <c r="J252" s="735">
        <v>161.81999999999994</v>
      </c>
      <c r="K252" s="749">
        <v>1</v>
      </c>
      <c r="L252" s="735">
        <v>3</v>
      </c>
      <c r="M252" s="736">
        <v>161.81999999999994</v>
      </c>
    </row>
    <row r="253" spans="1:13" ht="14.45" customHeight="1" x14ac:dyDescent="0.2">
      <c r="A253" s="730" t="s">
        <v>623</v>
      </c>
      <c r="B253" s="731" t="s">
        <v>2443</v>
      </c>
      <c r="C253" s="731" t="s">
        <v>2446</v>
      </c>
      <c r="D253" s="731" t="s">
        <v>682</v>
      </c>
      <c r="E253" s="731" t="s">
        <v>684</v>
      </c>
      <c r="F253" s="735"/>
      <c r="G253" s="735"/>
      <c r="H253" s="749">
        <v>0</v>
      </c>
      <c r="I253" s="735">
        <v>26</v>
      </c>
      <c r="J253" s="735">
        <v>1259.58</v>
      </c>
      <c r="K253" s="749">
        <v>1</v>
      </c>
      <c r="L253" s="735">
        <v>26</v>
      </c>
      <c r="M253" s="736">
        <v>1259.58</v>
      </c>
    </row>
    <row r="254" spans="1:13" ht="14.45" customHeight="1" x14ac:dyDescent="0.2">
      <c r="A254" s="730" t="s">
        <v>623</v>
      </c>
      <c r="B254" s="731" t="s">
        <v>2447</v>
      </c>
      <c r="C254" s="731" t="s">
        <v>2454</v>
      </c>
      <c r="D254" s="731" t="s">
        <v>2449</v>
      </c>
      <c r="E254" s="731" t="s">
        <v>2455</v>
      </c>
      <c r="F254" s="735"/>
      <c r="G254" s="735"/>
      <c r="H254" s="749">
        <v>0</v>
      </c>
      <c r="I254" s="735">
        <v>2</v>
      </c>
      <c r="J254" s="735">
        <v>737.04</v>
      </c>
      <c r="K254" s="749">
        <v>1</v>
      </c>
      <c r="L254" s="735">
        <v>2</v>
      </c>
      <c r="M254" s="736">
        <v>737.04</v>
      </c>
    </row>
    <row r="255" spans="1:13" ht="14.45" customHeight="1" x14ac:dyDescent="0.2">
      <c r="A255" s="730" t="s">
        <v>623</v>
      </c>
      <c r="B255" s="731" t="s">
        <v>2447</v>
      </c>
      <c r="C255" s="731" t="s">
        <v>2456</v>
      </c>
      <c r="D255" s="731" t="s">
        <v>2449</v>
      </c>
      <c r="E255" s="731" t="s">
        <v>2457</v>
      </c>
      <c r="F255" s="735"/>
      <c r="G255" s="735"/>
      <c r="H255" s="749">
        <v>0</v>
      </c>
      <c r="I255" s="735">
        <v>8</v>
      </c>
      <c r="J255" s="735">
        <v>6190.0000000000009</v>
      </c>
      <c r="K255" s="749">
        <v>1</v>
      </c>
      <c r="L255" s="735">
        <v>8</v>
      </c>
      <c r="M255" s="736">
        <v>6190.0000000000009</v>
      </c>
    </row>
    <row r="256" spans="1:13" ht="14.45" customHeight="1" x14ac:dyDescent="0.2">
      <c r="A256" s="730" t="s">
        <v>623</v>
      </c>
      <c r="B256" s="731" t="s">
        <v>2458</v>
      </c>
      <c r="C256" s="731" t="s">
        <v>2459</v>
      </c>
      <c r="D256" s="731" t="s">
        <v>1153</v>
      </c>
      <c r="E256" s="731" t="s">
        <v>1155</v>
      </c>
      <c r="F256" s="735"/>
      <c r="G256" s="735"/>
      <c r="H256" s="749">
        <v>0</v>
      </c>
      <c r="I256" s="735">
        <v>28</v>
      </c>
      <c r="J256" s="735">
        <v>935.1</v>
      </c>
      <c r="K256" s="749">
        <v>1</v>
      </c>
      <c r="L256" s="735">
        <v>28</v>
      </c>
      <c r="M256" s="736">
        <v>935.1</v>
      </c>
    </row>
    <row r="257" spans="1:13" ht="14.45" customHeight="1" x14ac:dyDescent="0.2">
      <c r="A257" s="730" t="s">
        <v>623</v>
      </c>
      <c r="B257" s="731" t="s">
        <v>2458</v>
      </c>
      <c r="C257" s="731" t="s">
        <v>2462</v>
      </c>
      <c r="D257" s="731" t="s">
        <v>1153</v>
      </c>
      <c r="E257" s="731" t="s">
        <v>2463</v>
      </c>
      <c r="F257" s="735"/>
      <c r="G257" s="735"/>
      <c r="H257" s="749">
        <v>0</v>
      </c>
      <c r="I257" s="735">
        <v>18</v>
      </c>
      <c r="J257" s="735">
        <v>855.30000000000007</v>
      </c>
      <c r="K257" s="749">
        <v>1</v>
      </c>
      <c r="L257" s="735">
        <v>18</v>
      </c>
      <c r="M257" s="736">
        <v>855.30000000000007</v>
      </c>
    </row>
    <row r="258" spans="1:13" ht="14.45" customHeight="1" x14ac:dyDescent="0.2">
      <c r="A258" s="730" t="s">
        <v>623</v>
      </c>
      <c r="B258" s="731" t="s">
        <v>2631</v>
      </c>
      <c r="C258" s="731" t="s">
        <v>2632</v>
      </c>
      <c r="D258" s="731" t="s">
        <v>2633</v>
      </c>
      <c r="E258" s="731" t="s">
        <v>2634</v>
      </c>
      <c r="F258" s="735"/>
      <c r="G258" s="735"/>
      <c r="H258" s="749">
        <v>0</v>
      </c>
      <c r="I258" s="735">
        <v>1</v>
      </c>
      <c r="J258" s="735">
        <v>173.8</v>
      </c>
      <c r="K258" s="749">
        <v>1</v>
      </c>
      <c r="L258" s="735">
        <v>1</v>
      </c>
      <c r="M258" s="736">
        <v>173.8</v>
      </c>
    </row>
    <row r="259" spans="1:13" ht="14.45" customHeight="1" x14ac:dyDescent="0.2">
      <c r="A259" s="730" t="s">
        <v>623</v>
      </c>
      <c r="B259" s="731" t="s">
        <v>2464</v>
      </c>
      <c r="C259" s="731" t="s">
        <v>2635</v>
      </c>
      <c r="D259" s="731" t="s">
        <v>2636</v>
      </c>
      <c r="E259" s="731" t="s">
        <v>2637</v>
      </c>
      <c r="F259" s="735"/>
      <c r="G259" s="735"/>
      <c r="H259" s="749">
        <v>0</v>
      </c>
      <c r="I259" s="735">
        <v>2</v>
      </c>
      <c r="J259" s="735">
        <v>251.72000000000006</v>
      </c>
      <c r="K259" s="749">
        <v>1</v>
      </c>
      <c r="L259" s="735">
        <v>2</v>
      </c>
      <c r="M259" s="736">
        <v>251.72000000000006</v>
      </c>
    </row>
    <row r="260" spans="1:13" ht="14.45" customHeight="1" x14ac:dyDescent="0.2">
      <c r="A260" s="730" t="s">
        <v>623</v>
      </c>
      <c r="B260" s="731" t="s">
        <v>2638</v>
      </c>
      <c r="C260" s="731" t="s">
        <v>2639</v>
      </c>
      <c r="D260" s="731" t="s">
        <v>1741</v>
      </c>
      <c r="E260" s="731" t="s">
        <v>2640</v>
      </c>
      <c r="F260" s="735"/>
      <c r="G260" s="735"/>
      <c r="H260" s="749">
        <v>0</v>
      </c>
      <c r="I260" s="735">
        <v>7</v>
      </c>
      <c r="J260" s="735">
        <v>1210.44</v>
      </c>
      <c r="K260" s="749">
        <v>1</v>
      </c>
      <c r="L260" s="735">
        <v>7</v>
      </c>
      <c r="M260" s="736">
        <v>1210.44</v>
      </c>
    </row>
    <row r="261" spans="1:13" ht="14.45" customHeight="1" x14ac:dyDescent="0.2">
      <c r="A261" s="730" t="s">
        <v>623</v>
      </c>
      <c r="B261" s="731" t="s">
        <v>2468</v>
      </c>
      <c r="C261" s="731" t="s">
        <v>2469</v>
      </c>
      <c r="D261" s="731" t="s">
        <v>2470</v>
      </c>
      <c r="E261" s="731" t="s">
        <v>2471</v>
      </c>
      <c r="F261" s="735"/>
      <c r="G261" s="735"/>
      <c r="H261" s="749">
        <v>0</v>
      </c>
      <c r="I261" s="735">
        <v>1</v>
      </c>
      <c r="J261" s="735">
        <v>126.20000000000003</v>
      </c>
      <c r="K261" s="749">
        <v>1</v>
      </c>
      <c r="L261" s="735">
        <v>1</v>
      </c>
      <c r="M261" s="736">
        <v>126.20000000000003</v>
      </c>
    </row>
    <row r="262" spans="1:13" ht="14.45" customHeight="1" x14ac:dyDescent="0.2">
      <c r="A262" s="730" t="s">
        <v>623</v>
      </c>
      <c r="B262" s="731" t="s">
        <v>2468</v>
      </c>
      <c r="C262" s="731" t="s">
        <v>2472</v>
      </c>
      <c r="D262" s="731" t="s">
        <v>2470</v>
      </c>
      <c r="E262" s="731" t="s">
        <v>2473</v>
      </c>
      <c r="F262" s="735"/>
      <c r="G262" s="735"/>
      <c r="H262" s="749">
        <v>0</v>
      </c>
      <c r="I262" s="735">
        <v>1</v>
      </c>
      <c r="J262" s="735">
        <v>254.95000000000005</v>
      </c>
      <c r="K262" s="749">
        <v>1</v>
      </c>
      <c r="L262" s="735">
        <v>1</v>
      </c>
      <c r="M262" s="736">
        <v>254.95000000000005</v>
      </c>
    </row>
    <row r="263" spans="1:13" ht="14.45" customHeight="1" x14ac:dyDescent="0.2">
      <c r="A263" s="730" t="s">
        <v>623</v>
      </c>
      <c r="B263" s="731" t="s">
        <v>2641</v>
      </c>
      <c r="C263" s="731" t="s">
        <v>2642</v>
      </c>
      <c r="D263" s="731" t="s">
        <v>2643</v>
      </c>
      <c r="E263" s="731" t="s">
        <v>2644</v>
      </c>
      <c r="F263" s="735"/>
      <c r="G263" s="735"/>
      <c r="H263" s="749">
        <v>0</v>
      </c>
      <c r="I263" s="735">
        <v>1</v>
      </c>
      <c r="J263" s="735">
        <v>723.18</v>
      </c>
      <c r="K263" s="749">
        <v>1</v>
      </c>
      <c r="L263" s="735">
        <v>1</v>
      </c>
      <c r="M263" s="736">
        <v>723.18</v>
      </c>
    </row>
    <row r="264" spans="1:13" ht="14.45" customHeight="1" x14ac:dyDescent="0.2">
      <c r="A264" s="730" t="s">
        <v>623</v>
      </c>
      <c r="B264" s="731" t="s">
        <v>2478</v>
      </c>
      <c r="C264" s="731" t="s">
        <v>2479</v>
      </c>
      <c r="D264" s="731" t="s">
        <v>2480</v>
      </c>
      <c r="E264" s="731" t="s">
        <v>2481</v>
      </c>
      <c r="F264" s="735"/>
      <c r="G264" s="735"/>
      <c r="H264" s="749">
        <v>0</v>
      </c>
      <c r="I264" s="735">
        <v>3</v>
      </c>
      <c r="J264" s="735">
        <v>58.68</v>
      </c>
      <c r="K264" s="749">
        <v>1</v>
      </c>
      <c r="L264" s="735">
        <v>3</v>
      </c>
      <c r="M264" s="736">
        <v>58.68</v>
      </c>
    </row>
    <row r="265" spans="1:13" ht="14.45" customHeight="1" x14ac:dyDescent="0.2">
      <c r="A265" s="730" t="s">
        <v>623</v>
      </c>
      <c r="B265" s="731" t="s">
        <v>2478</v>
      </c>
      <c r="C265" s="731" t="s">
        <v>2482</v>
      </c>
      <c r="D265" s="731" t="s">
        <v>2480</v>
      </c>
      <c r="E265" s="731" t="s">
        <v>2483</v>
      </c>
      <c r="F265" s="735"/>
      <c r="G265" s="735"/>
      <c r="H265" s="749">
        <v>0</v>
      </c>
      <c r="I265" s="735">
        <v>5</v>
      </c>
      <c r="J265" s="735">
        <v>45.599999999999994</v>
      </c>
      <c r="K265" s="749">
        <v>1</v>
      </c>
      <c r="L265" s="735">
        <v>5</v>
      </c>
      <c r="M265" s="736">
        <v>45.599999999999994</v>
      </c>
    </row>
    <row r="266" spans="1:13" ht="14.45" customHeight="1" x14ac:dyDescent="0.2">
      <c r="A266" s="730" t="s">
        <v>623</v>
      </c>
      <c r="B266" s="731" t="s">
        <v>2645</v>
      </c>
      <c r="C266" s="731" t="s">
        <v>2646</v>
      </c>
      <c r="D266" s="731" t="s">
        <v>2647</v>
      </c>
      <c r="E266" s="731" t="s">
        <v>2648</v>
      </c>
      <c r="F266" s="735">
        <v>2</v>
      </c>
      <c r="G266" s="735">
        <v>2013.14</v>
      </c>
      <c r="H266" s="749">
        <v>1</v>
      </c>
      <c r="I266" s="735"/>
      <c r="J266" s="735"/>
      <c r="K266" s="749">
        <v>0</v>
      </c>
      <c r="L266" s="735">
        <v>2</v>
      </c>
      <c r="M266" s="736">
        <v>2013.14</v>
      </c>
    </row>
    <row r="267" spans="1:13" ht="14.45" customHeight="1" x14ac:dyDescent="0.2">
      <c r="A267" s="730" t="s">
        <v>623</v>
      </c>
      <c r="B267" s="731" t="s">
        <v>2484</v>
      </c>
      <c r="C267" s="731" t="s">
        <v>2485</v>
      </c>
      <c r="D267" s="731" t="s">
        <v>1333</v>
      </c>
      <c r="E267" s="731" t="s">
        <v>2486</v>
      </c>
      <c r="F267" s="735"/>
      <c r="G267" s="735"/>
      <c r="H267" s="749">
        <v>0</v>
      </c>
      <c r="I267" s="735">
        <v>2</v>
      </c>
      <c r="J267" s="735">
        <v>43.92</v>
      </c>
      <c r="K267" s="749">
        <v>1</v>
      </c>
      <c r="L267" s="735">
        <v>2</v>
      </c>
      <c r="M267" s="736">
        <v>43.92</v>
      </c>
    </row>
    <row r="268" spans="1:13" ht="14.45" customHeight="1" x14ac:dyDescent="0.2">
      <c r="A268" s="730" t="s">
        <v>623</v>
      </c>
      <c r="B268" s="731" t="s">
        <v>2484</v>
      </c>
      <c r="C268" s="731" t="s">
        <v>2487</v>
      </c>
      <c r="D268" s="731" t="s">
        <v>1333</v>
      </c>
      <c r="E268" s="731" t="s">
        <v>2488</v>
      </c>
      <c r="F268" s="735"/>
      <c r="G268" s="735"/>
      <c r="H268" s="749">
        <v>0</v>
      </c>
      <c r="I268" s="735">
        <v>23</v>
      </c>
      <c r="J268" s="735">
        <v>1044.0900000000001</v>
      </c>
      <c r="K268" s="749">
        <v>1</v>
      </c>
      <c r="L268" s="735">
        <v>23</v>
      </c>
      <c r="M268" s="736">
        <v>1044.0900000000001</v>
      </c>
    </row>
    <row r="269" spans="1:13" ht="14.45" customHeight="1" x14ac:dyDescent="0.2">
      <c r="A269" s="730" t="s">
        <v>623</v>
      </c>
      <c r="B269" s="731" t="s">
        <v>2493</v>
      </c>
      <c r="C269" s="731" t="s">
        <v>2494</v>
      </c>
      <c r="D269" s="731" t="s">
        <v>2495</v>
      </c>
      <c r="E269" s="731" t="s">
        <v>2496</v>
      </c>
      <c r="F269" s="735">
        <v>1</v>
      </c>
      <c r="G269" s="735">
        <v>112.73999999999998</v>
      </c>
      <c r="H269" s="749">
        <v>1</v>
      </c>
      <c r="I269" s="735"/>
      <c r="J269" s="735"/>
      <c r="K269" s="749">
        <v>0</v>
      </c>
      <c r="L269" s="735">
        <v>1</v>
      </c>
      <c r="M269" s="736">
        <v>112.73999999999998</v>
      </c>
    </row>
    <row r="270" spans="1:13" ht="14.45" customHeight="1" x14ac:dyDescent="0.2">
      <c r="A270" s="730" t="s">
        <v>623</v>
      </c>
      <c r="B270" s="731" t="s">
        <v>2649</v>
      </c>
      <c r="C270" s="731" t="s">
        <v>2650</v>
      </c>
      <c r="D270" s="731" t="s">
        <v>1639</v>
      </c>
      <c r="E270" s="731" t="s">
        <v>2293</v>
      </c>
      <c r="F270" s="735"/>
      <c r="G270" s="735"/>
      <c r="H270" s="749">
        <v>0</v>
      </c>
      <c r="I270" s="735">
        <v>1</v>
      </c>
      <c r="J270" s="735">
        <v>70.40000000000002</v>
      </c>
      <c r="K270" s="749">
        <v>1</v>
      </c>
      <c r="L270" s="735">
        <v>1</v>
      </c>
      <c r="M270" s="736">
        <v>70.40000000000002</v>
      </c>
    </row>
    <row r="271" spans="1:13" ht="14.45" customHeight="1" x14ac:dyDescent="0.2">
      <c r="A271" s="730" t="s">
        <v>623</v>
      </c>
      <c r="B271" s="731" t="s">
        <v>2651</v>
      </c>
      <c r="C271" s="731" t="s">
        <v>2652</v>
      </c>
      <c r="D271" s="731" t="s">
        <v>2653</v>
      </c>
      <c r="E271" s="731" t="s">
        <v>1618</v>
      </c>
      <c r="F271" s="735"/>
      <c r="G271" s="735"/>
      <c r="H271" s="749">
        <v>0</v>
      </c>
      <c r="I271" s="735">
        <v>2</v>
      </c>
      <c r="J271" s="735">
        <v>190.28</v>
      </c>
      <c r="K271" s="749">
        <v>1</v>
      </c>
      <c r="L271" s="735">
        <v>2</v>
      </c>
      <c r="M271" s="736">
        <v>190.28</v>
      </c>
    </row>
    <row r="272" spans="1:13" ht="14.45" customHeight="1" x14ac:dyDescent="0.2">
      <c r="A272" s="730" t="s">
        <v>623</v>
      </c>
      <c r="B272" s="731" t="s">
        <v>2654</v>
      </c>
      <c r="C272" s="731" t="s">
        <v>2655</v>
      </c>
      <c r="D272" s="731" t="s">
        <v>1878</v>
      </c>
      <c r="E272" s="731" t="s">
        <v>1879</v>
      </c>
      <c r="F272" s="735">
        <v>3</v>
      </c>
      <c r="G272" s="735">
        <v>149.81</v>
      </c>
      <c r="H272" s="749">
        <v>1</v>
      </c>
      <c r="I272" s="735"/>
      <c r="J272" s="735"/>
      <c r="K272" s="749">
        <v>0</v>
      </c>
      <c r="L272" s="735">
        <v>3</v>
      </c>
      <c r="M272" s="736">
        <v>149.81</v>
      </c>
    </row>
    <row r="273" spans="1:13" ht="14.45" customHeight="1" x14ac:dyDescent="0.2">
      <c r="A273" s="730" t="s">
        <v>623</v>
      </c>
      <c r="B273" s="731" t="s">
        <v>2654</v>
      </c>
      <c r="C273" s="731" t="s">
        <v>2656</v>
      </c>
      <c r="D273" s="731" t="s">
        <v>1878</v>
      </c>
      <c r="E273" s="731" t="s">
        <v>1879</v>
      </c>
      <c r="F273" s="735"/>
      <c r="G273" s="735"/>
      <c r="H273" s="749">
        <v>0</v>
      </c>
      <c r="I273" s="735">
        <v>1</v>
      </c>
      <c r="J273" s="735">
        <v>49.759999999999991</v>
      </c>
      <c r="K273" s="749">
        <v>1</v>
      </c>
      <c r="L273" s="735">
        <v>1</v>
      </c>
      <c r="M273" s="736">
        <v>49.759999999999991</v>
      </c>
    </row>
    <row r="274" spans="1:13" ht="14.45" customHeight="1" x14ac:dyDescent="0.2">
      <c r="A274" s="730" t="s">
        <v>623</v>
      </c>
      <c r="B274" s="731" t="s">
        <v>2657</v>
      </c>
      <c r="C274" s="731" t="s">
        <v>2658</v>
      </c>
      <c r="D274" s="731" t="s">
        <v>2659</v>
      </c>
      <c r="E274" s="731" t="s">
        <v>2660</v>
      </c>
      <c r="F274" s="735"/>
      <c r="G274" s="735"/>
      <c r="H274" s="749">
        <v>0</v>
      </c>
      <c r="I274" s="735">
        <v>1</v>
      </c>
      <c r="J274" s="735">
        <v>587.15</v>
      </c>
      <c r="K274" s="749">
        <v>1</v>
      </c>
      <c r="L274" s="735">
        <v>1</v>
      </c>
      <c r="M274" s="736">
        <v>587.15</v>
      </c>
    </row>
    <row r="275" spans="1:13" ht="14.45" customHeight="1" x14ac:dyDescent="0.2">
      <c r="A275" s="730" t="s">
        <v>623</v>
      </c>
      <c r="B275" s="731" t="s">
        <v>2661</v>
      </c>
      <c r="C275" s="731" t="s">
        <v>2662</v>
      </c>
      <c r="D275" s="731" t="s">
        <v>1590</v>
      </c>
      <c r="E275" s="731" t="s">
        <v>2663</v>
      </c>
      <c r="F275" s="735">
        <v>3</v>
      </c>
      <c r="G275" s="735">
        <v>320.15999999999997</v>
      </c>
      <c r="H275" s="749">
        <v>1</v>
      </c>
      <c r="I275" s="735"/>
      <c r="J275" s="735"/>
      <c r="K275" s="749">
        <v>0</v>
      </c>
      <c r="L275" s="735">
        <v>3</v>
      </c>
      <c r="M275" s="736">
        <v>320.15999999999997</v>
      </c>
    </row>
    <row r="276" spans="1:13" ht="14.45" customHeight="1" x14ac:dyDescent="0.2">
      <c r="A276" s="730" t="s">
        <v>623</v>
      </c>
      <c r="B276" s="731" t="s">
        <v>2664</v>
      </c>
      <c r="C276" s="731" t="s">
        <v>2665</v>
      </c>
      <c r="D276" s="731" t="s">
        <v>1598</v>
      </c>
      <c r="E276" s="731" t="s">
        <v>2666</v>
      </c>
      <c r="F276" s="735"/>
      <c r="G276" s="735"/>
      <c r="H276" s="749">
        <v>0</v>
      </c>
      <c r="I276" s="735">
        <v>2</v>
      </c>
      <c r="J276" s="735">
        <v>67.45999999999998</v>
      </c>
      <c r="K276" s="749">
        <v>1</v>
      </c>
      <c r="L276" s="735">
        <v>2</v>
      </c>
      <c r="M276" s="736">
        <v>67.45999999999998</v>
      </c>
    </row>
    <row r="277" spans="1:13" ht="14.45" customHeight="1" x14ac:dyDescent="0.2">
      <c r="A277" s="730" t="s">
        <v>623</v>
      </c>
      <c r="B277" s="731" t="s">
        <v>2500</v>
      </c>
      <c r="C277" s="731" t="s">
        <v>2501</v>
      </c>
      <c r="D277" s="731" t="s">
        <v>1329</v>
      </c>
      <c r="E277" s="731" t="s">
        <v>2502</v>
      </c>
      <c r="F277" s="735"/>
      <c r="G277" s="735"/>
      <c r="H277" s="749">
        <v>0</v>
      </c>
      <c r="I277" s="735">
        <v>1</v>
      </c>
      <c r="J277" s="735">
        <v>74.67</v>
      </c>
      <c r="K277" s="749">
        <v>1</v>
      </c>
      <c r="L277" s="735">
        <v>1</v>
      </c>
      <c r="M277" s="736">
        <v>74.67</v>
      </c>
    </row>
    <row r="278" spans="1:13" ht="14.45" customHeight="1" x14ac:dyDescent="0.2">
      <c r="A278" s="730" t="s">
        <v>623</v>
      </c>
      <c r="B278" s="731" t="s">
        <v>2500</v>
      </c>
      <c r="C278" s="731" t="s">
        <v>2503</v>
      </c>
      <c r="D278" s="731" t="s">
        <v>1329</v>
      </c>
      <c r="E278" s="731" t="s">
        <v>738</v>
      </c>
      <c r="F278" s="735"/>
      <c r="G278" s="735"/>
      <c r="H278" s="749">
        <v>0</v>
      </c>
      <c r="I278" s="735">
        <v>8</v>
      </c>
      <c r="J278" s="735">
        <v>238.95999999999998</v>
      </c>
      <c r="K278" s="749">
        <v>1</v>
      </c>
      <c r="L278" s="735">
        <v>8</v>
      </c>
      <c r="M278" s="736">
        <v>238.95999999999998</v>
      </c>
    </row>
    <row r="279" spans="1:13" ht="14.45" customHeight="1" x14ac:dyDescent="0.2">
      <c r="A279" s="730" t="s">
        <v>623</v>
      </c>
      <c r="B279" s="731" t="s">
        <v>2500</v>
      </c>
      <c r="C279" s="731" t="s">
        <v>2504</v>
      </c>
      <c r="D279" s="731" t="s">
        <v>1329</v>
      </c>
      <c r="E279" s="731" t="s">
        <v>1261</v>
      </c>
      <c r="F279" s="735"/>
      <c r="G279" s="735"/>
      <c r="H279" s="749">
        <v>0</v>
      </c>
      <c r="I279" s="735">
        <v>11</v>
      </c>
      <c r="J279" s="735">
        <v>1097.3499999999999</v>
      </c>
      <c r="K279" s="749">
        <v>1</v>
      </c>
      <c r="L279" s="735">
        <v>11</v>
      </c>
      <c r="M279" s="736">
        <v>1097.3499999999999</v>
      </c>
    </row>
    <row r="280" spans="1:13" ht="14.45" customHeight="1" x14ac:dyDescent="0.2">
      <c r="A280" s="730" t="s">
        <v>623</v>
      </c>
      <c r="B280" s="731" t="s">
        <v>2509</v>
      </c>
      <c r="C280" s="731" t="s">
        <v>2511</v>
      </c>
      <c r="D280" s="731" t="s">
        <v>1351</v>
      </c>
      <c r="E280" s="731" t="s">
        <v>1352</v>
      </c>
      <c r="F280" s="735"/>
      <c r="G280" s="735"/>
      <c r="H280" s="749">
        <v>0</v>
      </c>
      <c r="I280" s="735">
        <v>4</v>
      </c>
      <c r="J280" s="735">
        <v>167.20000000000002</v>
      </c>
      <c r="K280" s="749">
        <v>1</v>
      </c>
      <c r="L280" s="735">
        <v>4</v>
      </c>
      <c r="M280" s="736">
        <v>167.20000000000002</v>
      </c>
    </row>
    <row r="281" spans="1:13" ht="14.45" customHeight="1" x14ac:dyDescent="0.2">
      <c r="A281" s="730" t="s">
        <v>623</v>
      </c>
      <c r="B281" s="731" t="s">
        <v>2509</v>
      </c>
      <c r="C281" s="731" t="s">
        <v>2512</v>
      </c>
      <c r="D281" s="731" t="s">
        <v>1360</v>
      </c>
      <c r="E281" s="731" t="s">
        <v>1354</v>
      </c>
      <c r="F281" s="735"/>
      <c r="G281" s="735"/>
      <c r="H281" s="749">
        <v>0</v>
      </c>
      <c r="I281" s="735">
        <v>4</v>
      </c>
      <c r="J281" s="735">
        <v>447.24</v>
      </c>
      <c r="K281" s="749">
        <v>1</v>
      </c>
      <c r="L281" s="735">
        <v>4</v>
      </c>
      <c r="M281" s="736">
        <v>447.24</v>
      </c>
    </row>
    <row r="282" spans="1:13" ht="14.45" customHeight="1" x14ac:dyDescent="0.2">
      <c r="A282" s="730" t="s">
        <v>623</v>
      </c>
      <c r="B282" s="731" t="s">
        <v>2509</v>
      </c>
      <c r="C282" s="731" t="s">
        <v>2513</v>
      </c>
      <c r="D282" s="731" t="s">
        <v>1359</v>
      </c>
      <c r="E282" s="731" t="s">
        <v>1354</v>
      </c>
      <c r="F282" s="735"/>
      <c r="G282" s="735"/>
      <c r="H282" s="749">
        <v>0</v>
      </c>
      <c r="I282" s="735">
        <v>4</v>
      </c>
      <c r="J282" s="735">
        <v>447.24</v>
      </c>
      <c r="K282" s="749">
        <v>1</v>
      </c>
      <c r="L282" s="735">
        <v>4</v>
      </c>
      <c r="M282" s="736">
        <v>447.24</v>
      </c>
    </row>
    <row r="283" spans="1:13" ht="14.45" customHeight="1" x14ac:dyDescent="0.2">
      <c r="A283" s="730" t="s">
        <v>623</v>
      </c>
      <c r="B283" s="731" t="s">
        <v>2509</v>
      </c>
      <c r="C283" s="731" t="s">
        <v>2515</v>
      </c>
      <c r="D283" s="731" t="s">
        <v>1358</v>
      </c>
      <c r="E283" s="731" t="s">
        <v>1354</v>
      </c>
      <c r="F283" s="735"/>
      <c r="G283" s="735"/>
      <c r="H283" s="749">
        <v>0</v>
      </c>
      <c r="I283" s="735">
        <v>2</v>
      </c>
      <c r="J283" s="735">
        <v>223.62</v>
      </c>
      <c r="K283" s="749">
        <v>1</v>
      </c>
      <c r="L283" s="735">
        <v>2</v>
      </c>
      <c r="M283" s="736">
        <v>223.62</v>
      </c>
    </row>
    <row r="284" spans="1:13" ht="14.45" customHeight="1" x14ac:dyDescent="0.2">
      <c r="A284" s="730" t="s">
        <v>623</v>
      </c>
      <c r="B284" s="731" t="s">
        <v>2509</v>
      </c>
      <c r="C284" s="731" t="s">
        <v>2516</v>
      </c>
      <c r="D284" s="731" t="s">
        <v>1361</v>
      </c>
      <c r="E284" s="731" t="s">
        <v>2517</v>
      </c>
      <c r="F284" s="735"/>
      <c r="G284" s="735"/>
      <c r="H284" s="749">
        <v>0</v>
      </c>
      <c r="I284" s="735">
        <v>2</v>
      </c>
      <c r="J284" s="735">
        <v>193.1</v>
      </c>
      <c r="K284" s="749">
        <v>1</v>
      </c>
      <c r="L284" s="735">
        <v>2</v>
      </c>
      <c r="M284" s="736">
        <v>193.1</v>
      </c>
    </row>
    <row r="285" spans="1:13" ht="14.45" customHeight="1" x14ac:dyDescent="0.2">
      <c r="A285" s="730" t="s">
        <v>623</v>
      </c>
      <c r="B285" s="731" t="s">
        <v>2509</v>
      </c>
      <c r="C285" s="731" t="s">
        <v>2518</v>
      </c>
      <c r="D285" s="731" t="s">
        <v>1366</v>
      </c>
      <c r="E285" s="731" t="s">
        <v>2517</v>
      </c>
      <c r="F285" s="735"/>
      <c r="G285" s="735"/>
      <c r="H285" s="749">
        <v>0</v>
      </c>
      <c r="I285" s="735">
        <v>4</v>
      </c>
      <c r="J285" s="735">
        <v>386.2</v>
      </c>
      <c r="K285" s="749">
        <v>1</v>
      </c>
      <c r="L285" s="735">
        <v>4</v>
      </c>
      <c r="M285" s="736">
        <v>386.2</v>
      </c>
    </row>
    <row r="286" spans="1:13" ht="14.45" customHeight="1" x14ac:dyDescent="0.2">
      <c r="A286" s="730" t="s">
        <v>623</v>
      </c>
      <c r="B286" s="731" t="s">
        <v>2509</v>
      </c>
      <c r="C286" s="731" t="s">
        <v>2519</v>
      </c>
      <c r="D286" s="731" t="s">
        <v>1363</v>
      </c>
      <c r="E286" s="731" t="s">
        <v>2517</v>
      </c>
      <c r="F286" s="735"/>
      <c r="G286" s="735"/>
      <c r="H286" s="749">
        <v>0</v>
      </c>
      <c r="I286" s="735">
        <v>3</v>
      </c>
      <c r="J286" s="735">
        <v>289.64999999999998</v>
      </c>
      <c r="K286" s="749">
        <v>1</v>
      </c>
      <c r="L286" s="735">
        <v>3</v>
      </c>
      <c r="M286" s="736">
        <v>289.64999999999998</v>
      </c>
    </row>
    <row r="287" spans="1:13" ht="14.45" customHeight="1" x14ac:dyDescent="0.2">
      <c r="A287" s="730" t="s">
        <v>623</v>
      </c>
      <c r="B287" s="731" t="s">
        <v>2509</v>
      </c>
      <c r="C287" s="731" t="s">
        <v>2520</v>
      </c>
      <c r="D287" s="731" t="s">
        <v>2521</v>
      </c>
      <c r="E287" s="731" t="s">
        <v>2517</v>
      </c>
      <c r="F287" s="735"/>
      <c r="G287" s="735"/>
      <c r="H287" s="749">
        <v>0</v>
      </c>
      <c r="I287" s="735">
        <v>2</v>
      </c>
      <c r="J287" s="735">
        <v>193.1</v>
      </c>
      <c r="K287" s="749">
        <v>1</v>
      </c>
      <c r="L287" s="735">
        <v>2</v>
      </c>
      <c r="M287" s="736">
        <v>193.1</v>
      </c>
    </row>
    <row r="288" spans="1:13" ht="14.45" customHeight="1" x14ac:dyDescent="0.2">
      <c r="A288" s="730" t="s">
        <v>623</v>
      </c>
      <c r="B288" s="731" t="s">
        <v>2509</v>
      </c>
      <c r="C288" s="731" t="s">
        <v>2522</v>
      </c>
      <c r="D288" s="731" t="s">
        <v>1349</v>
      </c>
      <c r="E288" s="731" t="s">
        <v>1348</v>
      </c>
      <c r="F288" s="735"/>
      <c r="G288" s="735"/>
      <c r="H288" s="749">
        <v>0</v>
      </c>
      <c r="I288" s="735">
        <v>1</v>
      </c>
      <c r="J288" s="735">
        <v>167.22000000000003</v>
      </c>
      <c r="K288" s="749">
        <v>1</v>
      </c>
      <c r="L288" s="735">
        <v>1</v>
      </c>
      <c r="M288" s="736">
        <v>167.22000000000003</v>
      </c>
    </row>
    <row r="289" spans="1:13" ht="14.45" customHeight="1" x14ac:dyDescent="0.2">
      <c r="A289" s="730" t="s">
        <v>623</v>
      </c>
      <c r="B289" s="731" t="s">
        <v>2509</v>
      </c>
      <c r="C289" s="731" t="s">
        <v>2524</v>
      </c>
      <c r="D289" s="731" t="s">
        <v>1374</v>
      </c>
      <c r="E289" s="731" t="s">
        <v>1348</v>
      </c>
      <c r="F289" s="735"/>
      <c r="G289" s="735"/>
      <c r="H289" s="749">
        <v>0</v>
      </c>
      <c r="I289" s="735">
        <v>2</v>
      </c>
      <c r="J289" s="735">
        <v>250.71999999999997</v>
      </c>
      <c r="K289" s="749">
        <v>1</v>
      </c>
      <c r="L289" s="735">
        <v>2</v>
      </c>
      <c r="M289" s="736">
        <v>250.71999999999997</v>
      </c>
    </row>
    <row r="290" spans="1:13" ht="14.45" customHeight="1" x14ac:dyDescent="0.2">
      <c r="A290" s="730" t="s">
        <v>623</v>
      </c>
      <c r="B290" s="731" t="s">
        <v>2509</v>
      </c>
      <c r="C290" s="731" t="s">
        <v>2527</v>
      </c>
      <c r="D290" s="731" t="s">
        <v>1367</v>
      </c>
      <c r="E290" s="731" t="s">
        <v>1348</v>
      </c>
      <c r="F290" s="735"/>
      <c r="G290" s="735"/>
      <c r="H290" s="749">
        <v>0</v>
      </c>
      <c r="I290" s="735">
        <v>3</v>
      </c>
      <c r="J290" s="735">
        <v>424.25999999999988</v>
      </c>
      <c r="K290" s="749">
        <v>1</v>
      </c>
      <c r="L290" s="735">
        <v>3</v>
      </c>
      <c r="M290" s="736">
        <v>424.25999999999988</v>
      </c>
    </row>
    <row r="291" spans="1:13" ht="14.45" customHeight="1" x14ac:dyDescent="0.2">
      <c r="A291" s="730" t="s">
        <v>626</v>
      </c>
      <c r="B291" s="731" t="s">
        <v>2227</v>
      </c>
      <c r="C291" s="731" t="s">
        <v>2228</v>
      </c>
      <c r="D291" s="731" t="s">
        <v>789</v>
      </c>
      <c r="E291" s="731" t="s">
        <v>2229</v>
      </c>
      <c r="F291" s="735"/>
      <c r="G291" s="735"/>
      <c r="H291" s="749">
        <v>0</v>
      </c>
      <c r="I291" s="735">
        <v>1260</v>
      </c>
      <c r="J291" s="735">
        <v>20888.500000000004</v>
      </c>
      <c r="K291" s="749">
        <v>1</v>
      </c>
      <c r="L291" s="735">
        <v>1260</v>
      </c>
      <c r="M291" s="736">
        <v>20888.500000000004</v>
      </c>
    </row>
    <row r="292" spans="1:13" ht="14.45" customHeight="1" x14ac:dyDescent="0.2">
      <c r="A292" s="730" t="s">
        <v>626</v>
      </c>
      <c r="B292" s="731" t="s">
        <v>2227</v>
      </c>
      <c r="C292" s="731" t="s">
        <v>2667</v>
      </c>
      <c r="D292" s="731" t="s">
        <v>789</v>
      </c>
      <c r="E292" s="731" t="s">
        <v>2668</v>
      </c>
      <c r="F292" s="735"/>
      <c r="G292" s="735"/>
      <c r="H292" s="749">
        <v>0</v>
      </c>
      <c r="I292" s="735">
        <v>1</v>
      </c>
      <c r="J292" s="735">
        <v>12.200000000000003</v>
      </c>
      <c r="K292" s="749">
        <v>1</v>
      </c>
      <c r="L292" s="735">
        <v>1</v>
      </c>
      <c r="M292" s="736">
        <v>12.200000000000003</v>
      </c>
    </row>
    <row r="293" spans="1:13" ht="14.45" customHeight="1" x14ac:dyDescent="0.2">
      <c r="A293" s="730" t="s">
        <v>626</v>
      </c>
      <c r="B293" s="731" t="s">
        <v>2232</v>
      </c>
      <c r="C293" s="731" t="s">
        <v>2233</v>
      </c>
      <c r="D293" s="731" t="s">
        <v>2234</v>
      </c>
      <c r="E293" s="731" t="s">
        <v>2235</v>
      </c>
      <c r="F293" s="735"/>
      <c r="G293" s="735"/>
      <c r="H293" s="749">
        <v>0</v>
      </c>
      <c r="I293" s="735">
        <v>11</v>
      </c>
      <c r="J293" s="735">
        <v>3012.9</v>
      </c>
      <c r="K293" s="749">
        <v>1</v>
      </c>
      <c r="L293" s="735">
        <v>11</v>
      </c>
      <c r="M293" s="736">
        <v>3012.9</v>
      </c>
    </row>
    <row r="294" spans="1:13" ht="14.45" customHeight="1" x14ac:dyDescent="0.2">
      <c r="A294" s="730" t="s">
        <v>626</v>
      </c>
      <c r="B294" s="731" t="s">
        <v>2669</v>
      </c>
      <c r="C294" s="731" t="s">
        <v>2670</v>
      </c>
      <c r="D294" s="731" t="s">
        <v>1989</v>
      </c>
      <c r="E294" s="731" t="s">
        <v>2671</v>
      </c>
      <c r="F294" s="735"/>
      <c r="G294" s="735"/>
      <c r="H294" s="749">
        <v>0</v>
      </c>
      <c r="I294" s="735">
        <v>1</v>
      </c>
      <c r="J294" s="735">
        <v>114.02000000000002</v>
      </c>
      <c r="K294" s="749">
        <v>1</v>
      </c>
      <c r="L294" s="735">
        <v>1</v>
      </c>
      <c r="M294" s="736">
        <v>114.02000000000002</v>
      </c>
    </row>
    <row r="295" spans="1:13" ht="14.45" customHeight="1" x14ac:dyDescent="0.2">
      <c r="A295" s="730" t="s">
        <v>626</v>
      </c>
      <c r="B295" s="731" t="s">
        <v>2549</v>
      </c>
      <c r="C295" s="731" t="s">
        <v>2672</v>
      </c>
      <c r="D295" s="731" t="s">
        <v>2673</v>
      </c>
      <c r="E295" s="731" t="s">
        <v>2552</v>
      </c>
      <c r="F295" s="735"/>
      <c r="G295" s="735"/>
      <c r="H295" s="749">
        <v>0</v>
      </c>
      <c r="I295" s="735">
        <v>2</v>
      </c>
      <c r="J295" s="735">
        <v>2079.7800000000002</v>
      </c>
      <c r="K295" s="749">
        <v>1</v>
      </c>
      <c r="L295" s="735">
        <v>2</v>
      </c>
      <c r="M295" s="736">
        <v>2079.7800000000002</v>
      </c>
    </row>
    <row r="296" spans="1:13" ht="14.45" customHeight="1" x14ac:dyDescent="0.2">
      <c r="A296" s="730" t="s">
        <v>626</v>
      </c>
      <c r="B296" s="731" t="s">
        <v>2238</v>
      </c>
      <c r="C296" s="731" t="s">
        <v>2554</v>
      </c>
      <c r="D296" s="731" t="s">
        <v>2240</v>
      </c>
      <c r="E296" s="731" t="s">
        <v>2555</v>
      </c>
      <c r="F296" s="735"/>
      <c r="G296" s="735"/>
      <c r="H296" s="749">
        <v>0</v>
      </c>
      <c r="I296" s="735">
        <v>1</v>
      </c>
      <c r="J296" s="735">
        <v>80.989999999999995</v>
      </c>
      <c r="K296" s="749">
        <v>1</v>
      </c>
      <c r="L296" s="735">
        <v>1</v>
      </c>
      <c r="M296" s="736">
        <v>80.989999999999995</v>
      </c>
    </row>
    <row r="297" spans="1:13" ht="14.45" customHeight="1" x14ac:dyDescent="0.2">
      <c r="A297" s="730" t="s">
        <v>626</v>
      </c>
      <c r="B297" s="731" t="s">
        <v>2244</v>
      </c>
      <c r="C297" s="731" t="s">
        <v>2558</v>
      </c>
      <c r="D297" s="731" t="s">
        <v>1691</v>
      </c>
      <c r="E297" s="731" t="s">
        <v>2559</v>
      </c>
      <c r="F297" s="735"/>
      <c r="G297" s="735"/>
      <c r="H297" s="749">
        <v>0</v>
      </c>
      <c r="I297" s="735">
        <v>9</v>
      </c>
      <c r="J297" s="735">
        <v>9956.34</v>
      </c>
      <c r="K297" s="749">
        <v>1</v>
      </c>
      <c r="L297" s="735">
        <v>9</v>
      </c>
      <c r="M297" s="736">
        <v>9956.34</v>
      </c>
    </row>
    <row r="298" spans="1:13" ht="14.45" customHeight="1" x14ac:dyDescent="0.2">
      <c r="A298" s="730" t="s">
        <v>626</v>
      </c>
      <c r="B298" s="731" t="s">
        <v>2244</v>
      </c>
      <c r="C298" s="731" t="s">
        <v>2560</v>
      </c>
      <c r="D298" s="731" t="s">
        <v>1691</v>
      </c>
      <c r="E298" s="731" t="s">
        <v>2561</v>
      </c>
      <c r="F298" s="735"/>
      <c r="G298" s="735"/>
      <c r="H298" s="749">
        <v>0</v>
      </c>
      <c r="I298" s="735">
        <v>3</v>
      </c>
      <c r="J298" s="735">
        <v>4503.0599999999995</v>
      </c>
      <c r="K298" s="749">
        <v>1</v>
      </c>
      <c r="L298" s="735">
        <v>3</v>
      </c>
      <c r="M298" s="736">
        <v>4503.0599999999995</v>
      </c>
    </row>
    <row r="299" spans="1:13" ht="14.45" customHeight="1" x14ac:dyDescent="0.2">
      <c r="A299" s="730" t="s">
        <v>626</v>
      </c>
      <c r="B299" s="731" t="s">
        <v>2244</v>
      </c>
      <c r="C299" s="731" t="s">
        <v>2245</v>
      </c>
      <c r="D299" s="731" t="s">
        <v>915</v>
      </c>
      <c r="E299" s="731" t="s">
        <v>2246</v>
      </c>
      <c r="F299" s="735"/>
      <c r="G299" s="735"/>
      <c r="H299" s="749">
        <v>0</v>
      </c>
      <c r="I299" s="735">
        <v>5</v>
      </c>
      <c r="J299" s="735">
        <v>3606.0000000000005</v>
      </c>
      <c r="K299" s="749">
        <v>1</v>
      </c>
      <c r="L299" s="735">
        <v>5</v>
      </c>
      <c r="M299" s="736">
        <v>3606.0000000000005</v>
      </c>
    </row>
    <row r="300" spans="1:13" ht="14.45" customHeight="1" x14ac:dyDescent="0.2">
      <c r="A300" s="730" t="s">
        <v>626</v>
      </c>
      <c r="B300" s="731" t="s">
        <v>2244</v>
      </c>
      <c r="C300" s="731" t="s">
        <v>2247</v>
      </c>
      <c r="D300" s="731" t="s">
        <v>915</v>
      </c>
      <c r="E300" s="731" t="s">
        <v>2248</v>
      </c>
      <c r="F300" s="735"/>
      <c r="G300" s="735"/>
      <c r="H300" s="749">
        <v>0</v>
      </c>
      <c r="I300" s="735">
        <v>23</v>
      </c>
      <c r="J300" s="735">
        <v>6252.5499999999993</v>
      </c>
      <c r="K300" s="749">
        <v>1</v>
      </c>
      <c r="L300" s="735">
        <v>23</v>
      </c>
      <c r="M300" s="736">
        <v>6252.5499999999993</v>
      </c>
    </row>
    <row r="301" spans="1:13" ht="14.45" customHeight="1" x14ac:dyDescent="0.2">
      <c r="A301" s="730" t="s">
        <v>626</v>
      </c>
      <c r="B301" s="731" t="s">
        <v>2244</v>
      </c>
      <c r="C301" s="731" t="s">
        <v>2249</v>
      </c>
      <c r="D301" s="731" t="s">
        <v>915</v>
      </c>
      <c r="E301" s="731" t="s">
        <v>2250</v>
      </c>
      <c r="F301" s="735"/>
      <c r="G301" s="735"/>
      <c r="H301" s="749">
        <v>0</v>
      </c>
      <c r="I301" s="735">
        <v>8</v>
      </c>
      <c r="J301" s="735">
        <v>5045.28</v>
      </c>
      <c r="K301" s="749">
        <v>1</v>
      </c>
      <c r="L301" s="735">
        <v>8</v>
      </c>
      <c r="M301" s="736">
        <v>5045.28</v>
      </c>
    </row>
    <row r="302" spans="1:13" ht="14.45" customHeight="1" x14ac:dyDescent="0.2">
      <c r="A302" s="730" t="s">
        <v>626</v>
      </c>
      <c r="B302" s="731" t="s">
        <v>2244</v>
      </c>
      <c r="C302" s="731" t="s">
        <v>2253</v>
      </c>
      <c r="D302" s="731" t="s">
        <v>915</v>
      </c>
      <c r="E302" s="731" t="s">
        <v>2254</v>
      </c>
      <c r="F302" s="735"/>
      <c r="G302" s="735"/>
      <c r="H302" s="749">
        <v>0</v>
      </c>
      <c r="I302" s="735">
        <v>19</v>
      </c>
      <c r="J302" s="735">
        <v>7770.0499999999993</v>
      </c>
      <c r="K302" s="749">
        <v>1</v>
      </c>
      <c r="L302" s="735">
        <v>19</v>
      </c>
      <c r="M302" s="736">
        <v>7770.0499999999993</v>
      </c>
    </row>
    <row r="303" spans="1:13" ht="14.45" customHeight="1" x14ac:dyDescent="0.2">
      <c r="A303" s="730" t="s">
        <v>626</v>
      </c>
      <c r="B303" s="731" t="s">
        <v>2259</v>
      </c>
      <c r="C303" s="731" t="s">
        <v>2260</v>
      </c>
      <c r="D303" s="731" t="s">
        <v>797</v>
      </c>
      <c r="E303" s="731" t="s">
        <v>2261</v>
      </c>
      <c r="F303" s="735"/>
      <c r="G303" s="735"/>
      <c r="H303" s="749">
        <v>0</v>
      </c>
      <c r="I303" s="735">
        <v>13</v>
      </c>
      <c r="J303" s="735">
        <v>1674.14</v>
      </c>
      <c r="K303" s="749">
        <v>1</v>
      </c>
      <c r="L303" s="735">
        <v>13</v>
      </c>
      <c r="M303" s="736">
        <v>1674.14</v>
      </c>
    </row>
    <row r="304" spans="1:13" ht="14.45" customHeight="1" x14ac:dyDescent="0.2">
      <c r="A304" s="730" t="s">
        <v>626</v>
      </c>
      <c r="B304" s="731" t="s">
        <v>2262</v>
      </c>
      <c r="C304" s="731" t="s">
        <v>2570</v>
      </c>
      <c r="D304" s="731" t="s">
        <v>1782</v>
      </c>
      <c r="E304" s="731" t="s">
        <v>2571</v>
      </c>
      <c r="F304" s="735"/>
      <c r="G304" s="735"/>
      <c r="H304" s="749">
        <v>0</v>
      </c>
      <c r="I304" s="735">
        <v>11</v>
      </c>
      <c r="J304" s="735">
        <v>2712.6000000000004</v>
      </c>
      <c r="K304" s="749">
        <v>1</v>
      </c>
      <c r="L304" s="735">
        <v>11</v>
      </c>
      <c r="M304" s="736">
        <v>2712.6000000000004</v>
      </c>
    </row>
    <row r="305" spans="1:13" ht="14.45" customHeight="1" x14ac:dyDescent="0.2">
      <c r="A305" s="730" t="s">
        <v>626</v>
      </c>
      <c r="B305" s="731" t="s">
        <v>2262</v>
      </c>
      <c r="C305" s="731" t="s">
        <v>2263</v>
      </c>
      <c r="D305" s="731" t="s">
        <v>1782</v>
      </c>
      <c r="E305" s="731" t="s">
        <v>2264</v>
      </c>
      <c r="F305" s="735"/>
      <c r="G305" s="735"/>
      <c r="H305" s="749">
        <v>0</v>
      </c>
      <c r="I305" s="735">
        <v>1</v>
      </c>
      <c r="J305" s="735">
        <v>49.32</v>
      </c>
      <c r="K305" s="749">
        <v>1</v>
      </c>
      <c r="L305" s="735">
        <v>1</v>
      </c>
      <c r="M305" s="736">
        <v>49.32</v>
      </c>
    </row>
    <row r="306" spans="1:13" ht="14.45" customHeight="1" x14ac:dyDescent="0.2">
      <c r="A306" s="730" t="s">
        <v>626</v>
      </c>
      <c r="B306" s="731" t="s">
        <v>2265</v>
      </c>
      <c r="C306" s="731" t="s">
        <v>2266</v>
      </c>
      <c r="D306" s="731" t="s">
        <v>923</v>
      </c>
      <c r="E306" s="731" t="s">
        <v>924</v>
      </c>
      <c r="F306" s="735"/>
      <c r="G306" s="735"/>
      <c r="H306" s="749">
        <v>0</v>
      </c>
      <c r="I306" s="735">
        <v>12</v>
      </c>
      <c r="J306" s="735">
        <v>484.20000000000005</v>
      </c>
      <c r="K306" s="749">
        <v>1</v>
      </c>
      <c r="L306" s="735">
        <v>12</v>
      </c>
      <c r="M306" s="736">
        <v>484.20000000000005</v>
      </c>
    </row>
    <row r="307" spans="1:13" ht="14.45" customHeight="1" x14ac:dyDescent="0.2">
      <c r="A307" s="730" t="s">
        <v>626</v>
      </c>
      <c r="B307" s="731" t="s">
        <v>2265</v>
      </c>
      <c r="C307" s="731" t="s">
        <v>2267</v>
      </c>
      <c r="D307" s="731" t="s">
        <v>923</v>
      </c>
      <c r="E307" s="731" t="s">
        <v>924</v>
      </c>
      <c r="F307" s="735"/>
      <c r="G307" s="735"/>
      <c r="H307" s="749">
        <v>0</v>
      </c>
      <c r="I307" s="735">
        <v>14</v>
      </c>
      <c r="J307" s="735">
        <v>565.22</v>
      </c>
      <c r="K307" s="749">
        <v>1</v>
      </c>
      <c r="L307" s="735">
        <v>14</v>
      </c>
      <c r="M307" s="736">
        <v>565.22</v>
      </c>
    </row>
    <row r="308" spans="1:13" ht="14.45" customHeight="1" x14ac:dyDescent="0.2">
      <c r="A308" s="730" t="s">
        <v>626</v>
      </c>
      <c r="B308" s="731" t="s">
        <v>2277</v>
      </c>
      <c r="C308" s="731" t="s">
        <v>2280</v>
      </c>
      <c r="D308" s="731" t="s">
        <v>724</v>
      </c>
      <c r="E308" s="731" t="s">
        <v>725</v>
      </c>
      <c r="F308" s="735"/>
      <c r="G308" s="735"/>
      <c r="H308" s="749">
        <v>0</v>
      </c>
      <c r="I308" s="735">
        <v>1</v>
      </c>
      <c r="J308" s="735">
        <v>207.22999999999996</v>
      </c>
      <c r="K308" s="749">
        <v>1</v>
      </c>
      <c r="L308" s="735">
        <v>1</v>
      </c>
      <c r="M308" s="736">
        <v>207.22999999999996</v>
      </c>
    </row>
    <row r="309" spans="1:13" ht="14.45" customHeight="1" x14ac:dyDescent="0.2">
      <c r="A309" s="730" t="s">
        <v>626</v>
      </c>
      <c r="B309" s="731" t="s">
        <v>2277</v>
      </c>
      <c r="C309" s="731" t="s">
        <v>2674</v>
      </c>
      <c r="D309" s="731" t="s">
        <v>1919</v>
      </c>
      <c r="E309" s="731" t="s">
        <v>1920</v>
      </c>
      <c r="F309" s="735"/>
      <c r="G309" s="735"/>
      <c r="H309" s="749">
        <v>0</v>
      </c>
      <c r="I309" s="735">
        <v>1</v>
      </c>
      <c r="J309" s="735">
        <v>88.34</v>
      </c>
      <c r="K309" s="749">
        <v>1</v>
      </c>
      <c r="L309" s="735">
        <v>1</v>
      </c>
      <c r="M309" s="736">
        <v>88.34</v>
      </c>
    </row>
    <row r="310" spans="1:13" ht="14.45" customHeight="1" x14ac:dyDescent="0.2">
      <c r="A310" s="730" t="s">
        <v>626</v>
      </c>
      <c r="B310" s="731" t="s">
        <v>2286</v>
      </c>
      <c r="C310" s="731" t="s">
        <v>2292</v>
      </c>
      <c r="D310" s="731" t="s">
        <v>2288</v>
      </c>
      <c r="E310" s="731" t="s">
        <v>2293</v>
      </c>
      <c r="F310" s="735"/>
      <c r="G310" s="735"/>
      <c r="H310" s="749">
        <v>0</v>
      </c>
      <c r="I310" s="735">
        <v>2</v>
      </c>
      <c r="J310" s="735">
        <v>29.929999999999996</v>
      </c>
      <c r="K310" s="749">
        <v>1</v>
      </c>
      <c r="L310" s="735">
        <v>2</v>
      </c>
      <c r="M310" s="736">
        <v>29.929999999999996</v>
      </c>
    </row>
    <row r="311" spans="1:13" ht="14.45" customHeight="1" x14ac:dyDescent="0.2">
      <c r="A311" s="730" t="s">
        <v>626</v>
      </c>
      <c r="B311" s="731" t="s">
        <v>2297</v>
      </c>
      <c r="C311" s="731" t="s">
        <v>2587</v>
      </c>
      <c r="D311" s="731" t="s">
        <v>2299</v>
      </c>
      <c r="E311" s="731" t="s">
        <v>2588</v>
      </c>
      <c r="F311" s="735"/>
      <c r="G311" s="735"/>
      <c r="H311" s="749">
        <v>0</v>
      </c>
      <c r="I311" s="735">
        <v>2</v>
      </c>
      <c r="J311" s="735">
        <v>23.66</v>
      </c>
      <c r="K311" s="749">
        <v>1</v>
      </c>
      <c r="L311" s="735">
        <v>2</v>
      </c>
      <c r="M311" s="736">
        <v>23.66</v>
      </c>
    </row>
    <row r="312" spans="1:13" ht="14.45" customHeight="1" x14ac:dyDescent="0.2">
      <c r="A312" s="730" t="s">
        <v>626</v>
      </c>
      <c r="B312" s="731" t="s">
        <v>2306</v>
      </c>
      <c r="C312" s="731" t="s">
        <v>2675</v>
      </c>
      <c r="D312" s="731" t="s">
        <v>2308</v>
      </c>
      <c r="E312" s="731" t="s">
        <v>2676</v>
      </c>
      <c r="F312" s="735"/>
      <c r="G312" s="735"/>
      <c r="H312" s="749">
        <v>0</v>
      </c>
      <c r="I312" s="735">
        <v>1</v>
      </c>
      <c r="J312" s="735">
        <v>683.61</v>
      </c>
      <c r="K312" s="749">
        <v>1</v>
      </c>
      <c r="L312" s="735">
        <v>1</v>
      </c>
      <c r="M312" s="736">
        <v>683.61</v>
      </c>
    </row>
    <row r="313" spans="1:13" ht="14.45" customHeight="1" x14ac:dyDescent="0.2">
      <c r="A313" s="730" t="s">
        <v>626</v>
      </c>
      <c r="B313" s="731" t="s">
        <v>2332</v>
      </c>
      <c r="C313" s="731" t="s">
        <v>2335</v>
      </c>
      <c r="D313" s="731" t="s">
        <v>1226</v>
      </c>
      <c r="E313" s="731" t="s">
        <v>2336</v>
      </c>
      <c r="F313" s="735"/>
      <c r="G313" s="735"/>
      <c r="H313" s="749">
        <v>0</v>
      </c>
      <c r="I313" s="735">
        <v>180</v>
      </c>
      <c r="J313" s="735">
        <v>11682</v>
      </c>
      <c r="K313" s="749">
        <v>1</v>
      </c>
      <c r="L313" s="735">
        <v>180</v>
      </c>
      <c r="M313" s="736">
        <v>11682</v>
      </c>
    </row>
    <row r="314" spans="1:13" ht="14.45" customHeight="1" x14ac:dyDescent="0.2">
      <c r="A314" s="730" t="s">
        <v>626</v>
      </c>
      <c r="B314" s="731" t="s">
        <v>2339</v>
      </c>
      <c r="C314" s="731" t="s">
        <v>2340</v>
      </c>
      <c r="D314" s="731" t="s">
        <v>2341</v>
      </c>
      <c r="E314" s="731" t="s">
        <v>2342</v>
      </c>
      <c r="F314" s="735"/>
      <c r="G314" s="735"/>
      <c r="H314" s="749">
        <v>0</v>
      </c>
      <c r="I314" s="735">
        <v>2</v>
      </c>
      <c r="J314" s="735">
        <v>98.759999999999991</v>
      </c>
      <c r="K314" s="749">
        <v>1</v>
      </c>
      <c r="L314" s="735">
        <v>2</v>
      </c>
      <c r="M314" s="736">
        <v>98.759999999999991</v>
      </c>
    </row>
    <row r="315" spans="1:13" ht="14.45" customHeight="1" x14ac:dyDescent="0.2">
      <c r="A315" s="730" t="s">
        <v>626</v>
      </c>
      <c r="B315" s="731" t="s">
        <v>2339</v>
      </c>
      <c r="C315" s="731" t="s">
        <v>2343</v>
      </c>
      <c r="D315" s="731" t="s">
        <v>2341</v>
      </c>
      <c r="E315" s="731" t="s">
        <v>2344</v>
      </c>
      <c r="F315" s="735"/>
      <c r="G315" s="735"/>
      <c r="H315" s="749">
        <v>0</v>
      </c>
      <c r="I315" s="735">
        <v>1</v>
      </c>
      <c r="J315" s="735">
        <v>62.73</v>
      </c>
      <c r="K315" s="749">
        <v>1</v>
      </c>
      <c r="L315" s="735">
        <v>1</v>
      </c>
      <c r="M315" s="736">
        <v>62.73</v>
      </c>
    </row>
    <row r="316" spans="1:13" ht="14.45" customHeight="1" x14ac:dyDescent="0.2">
      <c r="A316" s="730" t="s">
        <v>626</v>
      </c>
      <c r="B316" s="731" t="s">
        <v>2339</v>
      </c>
      <c r="C316" s="731" t="s">
        <v>2677</v>
      </c>
      <c r="D316" s="731" t="s">
        <v>891</v>
      </c>
      <c r="E316" s="731" t="s">
        <v>2678</v>
      </c>
      <c r="F316" s="735"/>
      <c r="G316" s="735"/>
      <c r="H316" s="749">
        <v>0</v>
      </c>
      <c r="I316" s="735">
        <v>1</v>
      </c>
      <c r="J316" s="735">
        <v>165.28</v>
      </c>
      <c r="K316" s="749">
        <v>1</v>
      </c>
      <c r="L316" s="735">
        <v>1</v>
      </c>
      <c r="M316" s="736">
        <v>165.28</v>
      </c>
    </row>
    <row r="317" spans="1:13" ht="14.45" customHeight="1" x14ac:dyDescent="0.2">
      <c r="A317" s="730" t="s">
        <v>626</v>
      </c>
      <c r="B317" s="731" t="s">
        <v>2351</v>
      </c>
      <c r="C317" s="731" t="s">
        <v>2352</v>
      </c>
      <c r="D317" s="731" t="s">
        <v>2353</v>
      </c>
      <c r="E317" s="731" t="s">
        <v>2354</v>
      </c>
      <c r="F317" s="735"/>
      <c r="G317" s="735"/>
      <c r="H317" s="749">
        <v>0</v>
      </c>
      <c r="I317" s="735">
        <v>14</v>
      </c>
      <c r="J317" s="735">
        <v>31328.219999999998</v>
      </c>
      <c r="K317" s="749">
        <v>1</v>
      </c>
      <c r="L317" s="735">
        <v>14</v>
      </c>
      <c r="M317" s="736">
        <v>31328.219999999998</v>
      </c>
    </row>
    <row r="318" spans="1:13" ht="14.45" customHeight="1" x14ac:dyDescent="0.2">
      <c r="A318" s="730" t="s">
        <v>626</v>
      </c>
      <c r="B318" s="731" t="s">
        <v>2355</v>
      </c>
      <c r="C318" s="731" t="s">
        <v>2356</v>
      </c>
      <c r="D318" s="731" t="s">
        <v>1403</v>
      </c>
      <c r="E318" s="731" t="s">
        <v>2357</v>
      </c>
      <c r="F318" s="735"/>
      <c r="G318" s="735"/>
      <c r="H318" s="749">
        <v>0</v>
      </c>
      <c r="I318" s="735">
        <v>1</v>
      </c>
      <c r="J318" s="735">
        <v>113.75</v>
      </c>
      <c r="K318" s="749">
        <v>1</v>
      </c>
      <c r="L318" s="735">
        <v>1</v>
      </c>
      <c r="M318" s="736">
        <v>113.75</v>
      </c>
    </row>
    <row r="319" spans="1:13" ht="14.45" customHeight="1" x14ac:dyDescent="0.2">
      <c r="A319" s="730" t="s">
        <v>626</v>
      </c>
      <c r="B319" s="731" t="s">
        <v>2358</v>
      </c>
      <c r="C319" s="731" t="s">
        <v>2359</v>
      </c>
      <c r="D319" s="731" t="s">
        <v>2360</v>
      </c>
      <c r="E319" s="731" t="s">
        <v>1459</v>
      </c>
      <c r="F319" s="735"/>
      <c r="G319" s="735"/>
      <c r="H319" s="749">
        <v>0</v>
      </c>
      <c r="I319" s="735">
        <v>29</v>
      </c>
      <c r="J319" s="735">
        <v>61617.989999999991</v>
      </c>
      <c r="K319" s="749">
        <v>1</v>
      </c>
      <c r="L319" s="735">
        <v>29</v>
      </c>
      <c r="M319" s="736">
        <v>61617.989999999991</v>
      </c>
    </row>
    <row r="320" spans="1:13" ht="14.45" customHeight="1" x14ac:dyDescent="0.2">
      <c r="A320" s="730" t="s">
        <v>626</v>
      </c>
      <c r="B320" s="731" t="s">
        <v>2361</v>
      </c>
      <c r="C320" s="731" t="s">
        <v>2362</v>
      </c>
      <c r="D320" s="731" t="s">
        <v>1318</v>
      </c>
      <c r="E320" s="731" t="s">
        <v>771</v>
      </c>
      <c r="F320" s="735"/>
      <c r="G320" s="735"/>
      <c r="H320" s="749">
        <v>0</v>
      </c>
      <c r="I320" s="735">
        <v>1</v>
      </c>
      <c r="J320" s="735">
        <v>92.970000000000013</v>
      </c>
      <c r="K320" s="749">
        <v>1</v>
      </c>
      <c r="L320" s="735">
        <v>1</v>
      </c>
      <c r="M320" s="736">
        <v>92.970000000000013</v>
      </c>
    </row>
    <row r="321" spans="1:13" ht="14.45" customHeight="1" x14ac:dyDescent="0.2">
      <c r="A321" s="730" t="s">
        <v>626</v>
      </c>
      <c r="B321" s="731" t="s">
        <v>2361</v>
      </c>
      <c r="C321" s="731" t="s">
        <v>2363</v>
      </c>
      <c r="D321" s="731" t="s">
        <v>2364</v>
      </c>
      <c r="E321" s="731" t="s">
        <v>2365</v>
      </c>
      <c r="F321" s="735"/>
      <c r="G321" s="735"/>
      <c r="H321" s="749">
        <v>0</v>
      </c>
      <c r="I321" s="735">
        <v>2</v>
      </c>
      <c r="J321" s="735">
        <v>392.04</v>
      </c>
      <c r="K321" s="749">
        <v>1</v>
      </c>
      <c r="L321" s="735">
        <v>2</v>
      </c>
      <c r="M321" s="736">
        <v>392.04</v>
      </c>
    </row>
    <row r="322" spans="1:13" ht="14.45" customHeight="1" x14ac:dyDescent="0.2">
      <c r="A322" s="730" t="s">
        <v>626</v>
      </c>
      <c r="B322" s="731" t="s">
        <v>2366</v>
      </c>
      <c r="C322" s="731" t="s">
        <v>2367</v>
      </c>
      <c r="D322" s="731" t="s">
        <v>1447</v>
      </c>
      <c r="E322" s="731" t="s">
        <v>1448</v>
      </c>
      <c r="F322" s="735"/>
      <c r="G322" s="735"/>
      <c r="H322" s="749">
        <v>0</v>
      </c>
      <c r="I322" s="735">
        <v>65</v>
      </c>
      <c r="J322" s="735">
        <v>53630.200000000004</v>
      </c>
      <c r="K322" s="749">
        <v>1</v>
      </c>
      <c r="L322" s="735">
        <v>65</v>
      </c>
      <c r="M322" s="736">
        <v>53630.200000000004</v>
      </c>
    </row>
    <row r="323" spans="1:13" ht="14.45" customHeight="1" x14ac:dyDescent="0.2">
      <c r="A323" s="730" t="s">
        <v>626</v>
      </c>
      <c r="B323" s="731" t="s">
        <v>2368</v>
      </c>
      <c r="C323" s="731" t="s">
        <v>2369</v>
      </c>
      <c r="D323" s="731" t="s">
        <v>735</v>
      </c>
      <c r="E323" s="731" t="s">
        <v>736</v>
      </c>
      <c r="F323" s="735">
        <v>8</v>
      </c>
      <c r="G323" s="735">
        <v>820.56000000000006</v>
      </c>
      <c r="H323" s="749">
        <v>1</v>
      </c>
      <c r="I323" s="735"/>
      <c r="J323" s="735"/>
      <c r="K323" s="749">
        <v>0</v>
      </c>
      <c r="L323" s="735">
        <v>8</v>
      </c>
      <c r="M323" s="736">
        <v>820.56000000000006</v>
      </c>
    </row>
    <row r="324" spans="1:13" ht="14.45" customHeight="1" x14ac:dyDescent="0.2">
      <c r="A324" s="730" t="s">
        <v>626</v>
      </c>
      <c r="B324" s="731" t="s">
        <v>2376</v>
      </c>
      <c r="C324" s="731" t="s">
        <v>2380</v>
      </c>
      <c r="D324" s="731" t="s">
        <v>2378</v>
      </c>
      <c r="E324" s="731" t="s">
        <v>2381</v>
      </c>
      <c r="F324" s="735"/>
      <c r="G324" s="735"/>
      <c r="H324" s="749">
        <v>0</v>
      </c>
      <c r="I324" s="735">
        <v>16</v>
      </c>
      <c r="J324" s="735">
        <v>4224</v>
      </c>
      <c r="K324" s="749">
        <v>1</v>
      </c>
      <c r="L324" s="735">
        <v>16</v>
      </c>
      <c r="M324" s="736">
        <v>4224</v>
      </c>
    </row>
    <row r="325" spans="1:13" ht="14.45" customHeight="1" x14ac:dyDescent="0.2">
      <c r="A325" s="730" t="s">
        <v>626</v>
      </c>
      <c r="B325" s="731" t="s">
        <v>2382</v>
      </c>
      <c r="C325" s="731" t="s">
        <v>2383</v>
      </c>
      <c r="D325" s="731" t="s">
        <v>2384</v>
      </c>
      <c r="E325" s="731" t="s">
        <v>2385</v>
      </c>
      <c r="F325" s="735"/>
      <c r="G325" s="735"/>
      <c r="H325" s="749">
        <v>0</v>
      </c>
      <c r="I325" s="735">
        <v>20</v>
      </c>
      <c r="J325" s="735">
        <v>13211.361999999999</v>
      </c>
      <c r="K325" s="749">
        <v>1</v>
      </c>
      <c r="L325" s="735">
        <v>20</v>
      </c>
      <c r="M325" s="736">
        <v>13211.361999999999</v>
      </c>
    </row>
    <row r="326" spans="1:13" ht="14.45" customHeight="1" x14ac:dyDescent="0.2">
      <c r="A326" s="730" t="s">
        <v>626</v>
      </c>
      <c r="B326" s="731" t="s">
        <v>2382</v>
      </c>
      <c r="C326" s="731" t="s">
        <v>2386</v>
      </c>
      <c r="D326" s="731" t="s">
        <v>2387</v>
      </c>
      <c r="E326" s="731" t="s">
        <v>2385</v>
      </c>
      <c r="F326" s="735">
        <v>4</v>
      </c>
      <c r="G326" s="735">
        <v>2177.5600000000004</v>
      </c>
      <c r="H326" s="749">
        <v>1</v>
      </c>
      <c r="I326" s="735"/>
      <c r="J326" s="735"/>
      <c r="K326" s="749">
        <v>0</v>
      </c>
      <c r="L326" s="735">
        <v>4</v>
      </c>
      <c r="M326" s="736">
        <v>2177.5600000000004</v>
      </c>
    </row>
    <row r="327" spans="1:13" ht="14.45" customHeight="1" x14ac:dyDescent="0.2">
      <c r="A327" s="730" t="s">
        <v>626</v>
      </c>
      <c r="B327" s="731" t="s">
        <v>2388</v>
      </c>
      <c r="C327" s="731" t="s">
        <v>2679</v>
      </c>
      <c r="D327" s="731" t="s">
        <v>2390</v>
      </c>
      <c r="E327" s="731" t="s">
        <v>2680</v>
      </c>
      <c r="F327" s="735"/>
      <c r="G327" s="735"/>
      <c r="H327" s="749">
        <v>0</v>
      </c>
      <c r="I327" s="735">
        <v>20</v>
      </c>
      <c r="J327" s="735">
        <v>667.8</v>
      </c>
      <c r="K327" s="749">
        <v>1</v>
      </c>
      <c r="L327" s="735">
        <v>20</v>
      </c>
      <c r="M327" s="736">
        <v>667.8</v>
      </c>
    </row>
    <row r="328" spans="1:13" ht="14.45" customHeight="1" x14ac:dyDescent="0.2">
      <c r="A328" s="730" t="s">
        <v>626</v>
      </c>
      <c r="B328" s="731" t="s">
        <v>2388</v>
      </c>
      <c r="C328" s="731" t="s">
        <v>2389</v>
      </c>
      <c r="D328" s="731" t="s">
        <v>2390</v>
      </c>
      <c r="E328" s="731" t="s">
        <v>2391</v>
      </c>
      <c r="F328" s="735"/>
      <c r="G328" s="735"/>
      <c r="H328" s="749">
        <v>0</v>
      </c>
      <c r="I328" s="735">
        <v>107</v>
      </c>
      <c r="J328" s="735">
        <v>5658.1600000000008</v>
      </c>
      <c r="K328" s="749">
        <v>1</v>
      </c>
      <c r="L328" s="735">
        <v>107</v>
      </c>
      <c r="M328" s="736">
        <v>5658.1600000000008</v>
      </c>
    </row>
    <row r="329" spans="1:13" ht="14.45" customHeight="1" x14ac:dyDescent="0.2">
      <c r="A329" s="730" t="s">
        <v>626</v>
      </c>
      <c r="B329" s="731" t="s">
        <v>2392</v>
      </c>
      <c r="C329" s="731" t="s">
        <v>2393</v>
      </c>
      <c r="D329" s="731" t="s">
        <v>1449</v>
      </c>
      <c r="E329" s="731" t="s">
        <v>2394</v>
      </c>
      <c r="F329" s="735">
        <v>24</v>
      </c>
      <c r="G329" s="735">
        <v>4523.04</v>
      </c>
      <c r="H329" s="749">
        <v>1</v>
      </c>
      <c r="I329" s="735"/>
      <c r="J329" s="735"/>
      <c r="K329" s="749">
        <v>0</v>
      </c>
      <c r="L329" s="735">
        <v>24</v>
      </c>
      <c r="M329" s="736">
        <v>4523.04</v>
      </c>
    </row>
    <row r="330" spans="1:13" ht="14.45" customHeight="1" x14ac:dyDescent="0.2">
      <c r="A330" s="730" t="s">
        <v>626</v>
      </c>
      <c r="B330" s="731" t="s">
        <v>2392</v>
      </c>
      <c r="C330" s="731" t="s">
        <v>2395</v>
      </c>
      <c r="D330" s="731" t="s">
        <v>1449</v>
      </c>
      <c r="E330" s="731" t="s">
        <v>2396</v>
      </c>
      <c r="F330" s="735"/>
      <c r="G330" s="735"/>
      <c r="H330" s="749">
        <v>0</v>
      </c>
      <c r="I330" s="735">
        <v>6</v>
      </c>
      <c r="J330" s="735">
        <v>2261.52</v>
      </c>
      <c r="K330" s="749">
        <v>1</v>
      </c>
      <c r="L330" s="735">
        <v>6</v>
      </c>
      <c r="M330" s="736">
        <v>2261.52</v>
      </c>
    </row>
    <row r="331" spans="1:13" ht="14.45" customHeight="1" x14ac:dyDescent="0.2">
      <c r="A331" s="730" t="s">
        <v>626</v>
      </c>
      <c r="B331" s="731" t="s">
        <v>2681</v>
      </c>
      <c r="C331" s="731" t="s">
        <v>2682</v>
      </c>
      <c r="D331" s="731" t="s">
        <v>2043</v>
      </c>
      <c r="E331" s="731" t="s">
        <v>2683</v>
      </c>
      <c r="F331" s="735"/>
      <c r="G331" s="735"/>
      <c r="H331" s="749">
        <v>0</v>
      </c>
      <c r="I331" s="735">
        <v>2</v>
      </c>
      <c r="J331" s="735">
        <v>2269.7600000000002</v>
      </c>
      <c r="K331" s="749">
        <v>1</v>
      </c>
      <c r="L331" s="735">
        <v>2</v>
      </c>
      <c r="M331" s="736">
        <v>2269.7600000000002</v>
      </c>
    </row>
    <row r="332" spans="1:13" ht="14.45" customHeight="1" x14ac:dyDescent="0.2">
      <c r="A332" s="730" t="s">
        <v>626</v>
      </c>
      <c r="B332" s="731" t="s">
        <v>2397</v>
      </c>
      <c r="C332" s="731" t="s">
        <v>2398</v>
      </c>
      <c r="D332" s="731" t="s">
        <v>2399</v>
      </c>
      <c r="E332" s="731" t="s">
        <v>2400</v>
      </c>
      <c r="F332" s="735"/>
      <c r="G332" s="735"/>
      <c r="H332" s="749">
        <v>0</v>
      </c>
      <c r="I332" s="735">
        <v>1</v>
      </c>
      <c r="J332" s="735">
        <v>319</v>
      </c>
      <c r="K332" s="749">
        <v>1</v>
      </c>
      <c r="L332" s="735">
        <v>1</v>
      </c>
      <c r="M332" s="736">
        <v>319</v>
      </c>
    </row>
    <row r="333" spans="1:13" ht="14.45" customHeight="1" x14ac:dyDescent="0.2">
      <c r="A333" s="730" t="s">
        <v>626</v>
      </c>
      <c r="B333" s="731" t="s">
        <v>2397</v>
      </c>
      <c r="C333" s="731" t="s">
        <v>2403</v>
      </c>
      <c r="D333" s="731" t="s">
        <v>1477</v>
      </c>
      <c r="E333" s="731" t="s">
        <v>2404</v>
      </c>
      <c r="F333" s="735"/>
      <c r="G333" s="735"/>
      <c r="H333" s="749">
        <v>0</v>
      </c>
      <c r="I333" s="735">
        <v>4</v>
      </c>
      <c r="J333" s="735">
        <v>5560.7199999999993</v>
      </c>
      <c r="K333" s="749">
        <v>1</v>
      </c>
      <c r="L333" s="735">
        <v>4</v>
      </c>
      <c r="M333" s="736">
        <v>5560.7199999999993</v>
      </c>
    </row>
    <row r="334" spans="1:13" ht="14.45" customHeight="1" x14ac:dyDescent="0.2">
      <c r="A334" s="730" t="s">
        <v>626</v>
      </c>
      <c r="B334" s="731" t="s">
        <v>2405</v>
      </c>
      <c r="C334" s="731" t="s">
        <v>2406</v>
      </c>
      <c r="D334" s="731" t="s">
        <v>2407</v>
      </c>
      <c r="E334" s="731" t="s">
        <v>2408</v>
      </c>
      <c r="F334" s="735"/>
      <c r="G334" s="735"/>
      <c r="H334" s="749">
        <v>0</v>
      </c>
      <c r="I334" s="735">
        <v>3</v>
      </c>
      <c r="J334" s="735">
        <v>20292.989999999998</v>
      </c>
      <c r="K334" s="749">
        <v>1</v>
      </c>
      <c r="L334" s="735">
        <v>3</v>
      </c>
      <c r="M334" s="736">
        <v>20292.989999999998</v>
      </c>
    </row>
    <row r="335" spans="1:13" ht="14.45" customHeight="1" x14ac:dyDescent="0.2">
      <c r="A335" s="730" t="s">
        <v>626</v>
      </c>
      <c r="B335" s="731" t="s">
        <v>2412</v>
      </c>
      <c r="C335" s="731" t="s">
        <v>2413</v>
      </c>
      <c r="D335" s="731" t="s">
        <v>2414</v>
      </c>
      <c r="E335" s="731" t="s">
        <v>2415</v>
      </c>
      <c r="F335" s="735"/>
      <c r="G335" s="735"/>
      <c r="H335" s="749">
        <v>0</v>
      </c>
      <c r="I335" s="735">
        <v>420</v>
      </c>
      <c r="J335" s="735">
        <v>462508.19999999995</v>
      </c>
      <c r="K335" s="749">
        <v>1</v>
      </c>
      <c r="L335" s="735">
        <v>420</v>
      </c>
      <c r="M335" s="736">
        <v>462508.19999999995</v>
      </c>
    </row>
    <row r="336" spans="1:13" ht="14.45" customHeight="1" x14ac:dyDescent="0.2">
      <c r="A336" s="730" t="s">
        <v>626</v>
      </c>
      <c r="B336" s="731" t="s">
        <v>2621</v>
      </c>
      <c r="C336" s="731" t="s">
        <v>2622</v>
      </c>
      <c r="D336" s="731" t="s">
        <v>660</v>
      </c>
      <c r="E336" s="731" t="s">
        <v>1592</v>
      </c>
      <c r="F336" s="735">
        <v>10</v>
      </c>
      <c r="G336" s="735">
        <v>5434.7000000000007</v>
      </c>
      <c r="H336" s="749">
        <v>1</v>
      </c>
      <c r="I336" s="735"/>
      <c r="J336" s="735"/>
      <c r="K336" s="749">
        <v>0</v>
      </c>
      <c r="L336" s="735">
        <v>10</v>
      </c>
      <c r="M336" s="736">
        <v>5434.7000000000007</v>
      </c>
    </row>
    <row r="337" spans="1:13" ht="14.45" customHeight="1" x14ac:dyDescent="0.2">
      <c r="A337" s="730" t="s">
        <v>626</v>
      </c>
      <c r="B337" s="731" t="s">
        <v>2623</v>
      </c>
      <c r="C337" s="731" t="s">
        <v>2624</v>
      </c>
      <c r="D337" s="731" t="s">
        <v>1659</v>
      </c>
      <c r="E337" s="731" t="s">
        <v>1446</v>
      </c>
      <c r="F337" s="735"/>
      <c r="G337" s="735"/>
      <c r="H337" s="749">
        <v>0</v>
      </c>
      <c r="I337" s="735">
        <v>36</v>
      </c>
      <c r="J337" s="735">
        <v>19688.489999999994</v>
      </c>
      <c r="K337" s="749">
        <v>1</v>
      </c>
      <c r="L337" s="735">
        <v>36</v>
      </c>
      <c r="M337" s="736">
        <v>19688.489999999994</v>
      </c>
    </row>
    <row r="338" spans="1:13" ht="14.45" customHeight="1" x14ac:dyDescent="0.2">
      <c r="A338" s="730" t="s">
        <v>626</v>
      </c>
      <c r="B338" s="731" t="s">
        <v>2625</v>
      </c>
      <c r="C338" s="731" t="s">
        <v>2626</v>
      </c>
      <c r="D338" s="731" t="s">
        <v>1876</v>
      </c>
      <c r="E338" s="731" t="s">
        <v>1877</v>
      </c>
      <c r="F338" s="735"/>
      <c r="G338" s="735"/>
      <c r="H338" s="749">
        <v>0</v>
      </c>
      <c r="I338" s="735">
        <v>11</v>
      </c>
      <c r="J338" s="735">
        <v>2204</v>
      </c>
      <c r="K338" s="749">
        <v>1</v>
      </c>
      <c r="L338" s="735">
        <v>11</v>
      </c>
      <c r="M338" s="736">
        <v>2204</v>
      </c>
    </row>
    <row r="339" spans="1:13" ht="14.45" customHeight="1" x14ac:dyDescent="0.2">
      <c r="A339" s="730" t="s">
        <v>626</v>
      </c>
      <c r="B339" s="731" t="s">
        <v>2426</v>
      </c>
      <c r="C339" s="731" t="s">
        <v>2427</v>
      </c>
      <c r="D339" s="731" t="s">
        <v>841</v>
      </c>
      <c r="E339" s="731" t="s">
        <v>842</v>
      </c>
      <c r="F339" s="735"/>
      <c r="G339" s="735"/>
      <c r="H339" s="749">
        <v>0</v>
      </c>
      <c r="I339" s="735">
        <v>10.651</v>
      </c>
      <c r="J339" s="735">
        <v>776.6675669683741</v>
      </c>
      <c r="K339" s="749">
        <v>1</v>
      </c>
      <c r="L339" s="735">
        <v>10.651</v>
      </c>
      <c r="M339" s="736">
        <v>776.6675669683741</v>
      </c>
    </row>
    <row r="340" spans="1:13" ht="14.45" customHeight="1" x14ac:dyDescent="0.2">
      <c r="A340" s="730" t="s">
        <v>626</v>
      </c>
      <c r="B340" s="731" t="s">
        <v>2426</v>
      </c>
      <c r="C340" s="731" t="s">
        <v>2428</v>
      </c>
      <c r="D340" s="731" t="s">
        <v>841</v>
      </c>
      <c r="E340" s="731" t="s">
        <v>843</v>
      </c>
      <c r="F340" s="735"/>
      <c r="G340" s="735"/>
      <c r="H340" s="749">
        <v>0</v>
      </c>
      <c r="I340" s="735">
        <v>0.24099999999999999</v>
      </c>
      <c r="J340" s="735">
        <v>51.371066875855348</v>
      </c>
      <c r="K340" s="749">
        <v>1</v>
      </c>
      <c r="L340" s="735">
        <v>0.24099999999999999</v>
      </c>
      <c r="M340" s="736">
        <v>51.371066875855348</v>
      </c>
    </row>
    <row r="341" spans="1:13" ht="14.45" customHeight="1" x14ac:dyDescent="0.2">
      <c r="A341" s="730" t="s">
        <v>626</v>
      </c>
      <c r="B341" s="731" t="s">
        <v>2684</v>
      </c>
      <c r="C341" s="731" t="s">
        <v>2685</v>
      </c>
      <c r="D341" s="731" t="s">
        <v>2017</v>
      </c>
      <c r="E341" s="731" t="s">
        <v>2686</v>
      </c>
      <c r="F341" s="735"/>
      <c r="G341" s="735"/>
      <c r="H341" s="749">
        <v>0</v>
      </c>
      <c r="I341" s="735">
        <v>14.999999999999996</v>
      </c>
      <c r="J341" s="735">
        <v>5594.8563408986201</v>
      </c>
      <c r="K341" s="749">
        <v>1</v>
      </c>
      <c r="L341" s="735">
        <v>14.999999999999996</v>
      </c>
      <c r="M341" s="736">
        <v>5594.8563408986201</v>
      </c>
    </row>
    <row r="342" spans="1:13" ht="14.45" customHeight="1" x14ac:dyDescent="0.2">
      <c r="A342" s="730" t="s">
        <v>626</v>
      </c>
      <c r="B342" s="731" t="s">
        <v>2687</v>
      </c>
      <c r="C342" s="731" t="s">
        <v>2688</v>
      </c>
      <c r="D342" s="731" t="s">
        <v>1124</v>
      </c>
      <c r="E342" s="731" t="s">
        <v>2689</v>
      </c>
      <c r="F342" s="735"/>
      <c r="G342" s="735"/>
      <c r="H342" s="749">
        <v>0</v>
      </c>
      <c r="I342" s="735">
        <v>1</v>
      </c>
      <c r="J342" s="735">
        <v>1073.4200000000003</v>
      </c>
      <c r="K342" s="749">
        <v>1</v>
      </c>
      <c r="L342" s="735">
        <v>1</v>
      </c>
      <c r="M342" s="736">
        <v>1073.4200000000003</v>
      </c>
    </row>
    <row r="343" spans="1:13" ht="14.45" customHeight="1" x14ac:dyDescent="0.2">
      <c r="A343" s="730" t="s">
        <v>626</v>
      </c>
      <c r="B343" s="731" t="s">
        <v>2687</v>
      </c>
      <c r="C343" s="731" t="s">
        <v>2690</v>
      </c>
      <c r="D343" s="731" t="s">
        <v>2691</v>
      </c>
      <c r="E343" s="731" t="s">
        <v>2692</v>
      </c>
      <c r="F343" s="735"/>
      <c r="G343" s="735"/>
      <c r="H343" s="749">
        <v>0</v>
      </c>
      <c r="I343" s="735">
        <v>46</v>
      </c>
      <c r="J343" s="735">
        <v>103474.7</v>
      </c>
      <c r="K343" s="749">
        <v>1</v>
      </c>
      <c r="L343" s="735">
        <v>46</v>
      </c>
      <c r="M343" s="736">
        <v>103474.7</v>
      </c>
    </row>
    <row r="344" spans="1:13" ht="14.45" customHeight="1" x14ac:dyDescent="0.2">
      <c r="A344" s="730" t="s">
        <v>626</v>
      </c>
      <c r="B344" s="731" t="s">
        <v>2458</v>
      </c>
      <c r="C344" s="731" t="s">
        <v>2462</v>
      </c>
      <c r="D344" s="731" t="s">
        <v>1153</v>
      </c>
      <c r="E344" s="731" t="s">
        <v>2463</v>
      </c>
      <c r="F344" s="735"/>
      <c r="G344" s="735"/>
      <c r="H344" s="749">
        <v>0</v>
      </c>
      <c r="I344" s="735">
        <v>30</v>
      </c>
      <c r="J344" s="735">
        <v>1350.54</v>
      </c>
      <c r="K344" s="749">
        <v>1</v>
      </c>
      <c r="L344" s="735">
        <v>30</v>
      </c>
      <c r="M344" s="736">
        <v>1350.54</v>
      </c>
    </row>
    <row r="345" spans="1:13" ht="14.45" customHeight="1" x14ac:dyDescent="0.2">
      <c r="A345" s="730" t="s">
        <v>626</v>
      </c>
      <c r="B345" s="731" t="s">
        <v>2478</v>
      </c>
      <c r="C345" s="731" t="s">
        <v>2482</v>
      </c>
      <c r="D345" s="731" t="s">
        <v>2480</v>
      </c>
      <c r="E345" s="731" t="s">
        <v>2483</v>
      </c>
      <c r="F345" s="735"/>
      <c r="G345" s="735"/>
      <c r="H345" s="749">
        <v>0</v>
      </c>
      <c r="I345" s="735">
        <v>8</v>
      </c>
      <c r="J345" s="735">
        <v>72.92</v>
      </c>
      <c r="K345" s="749">
        <v>1</v>
      </c>
      <c r="L345" s="735">
        <v>8</v>
      </c>
      <c r="M345" s="736">
        <v>72.92</v>
      </c>
    </row>
    <row r="346" spans="1:13" ht="14.45" customHeight="1" x14ac:dyDescent="0.2">
      <c r="A346" s="730" t="s">
        <v>626</v>
      </c>
      <c r="B346" s="731" t="s">
        <v>2645</v>
      </c>
      <c r="C346" s="731" t="s">
        <v>2693</v>
      </c>
      <c r="D346" s="731" t="s">
        <v>2694</v>
      </c>
      <c r="E346" s="731" t="s">
        <v>2695</v>
      </c>
      <c r="F346" s="735"/>
      <c r="G346" s="735"/>
      <c r="H346" s="749">
        <v>0</v>
      </c>
      <c r="I346" s="735">
        <v>1</v>
      </c>
      <c r="J346" s="735">
        <v>155.52000000000001</v>
      </c>
      <c r="K346" s="749">
        <v>1</v>
      </c>
      <c r="L346" s="735">
        <v>1</v>
      </c>
      <c r="M346" s="736">
        <v>155.52000000000001</v>
      </c>
    </row>
    <row r="347" spans="1:13" ht="14.45" customHeight="1" x14ac:dyDescent="0.2">
      <c r="A347" s="730" t="s">
        <v>626</v>
      </c>
      <c r="B347" s="731" t="s">
        <v>2484</v>
      </c>
      <c r="C347" s="731" t="s">
        <v>2487</v>
      </c>
      <c r="D347" s="731" t="s">
        <v>1333</v>
      </c>
      <c r="E347" s="731" t="s">
        <v>2488</v>
      </c>
      <c r="F347" s="735"/>
      <c r="G347" s="735"/>
      <c r="H347" s="749">
        <v>0</v>
      </c>
      <c r="I347" s="735">
        <v>4</v>
      </c>
      <c r="J347" s="735">
        <v>181.95999999999998</v>
      </c>
      <c r="K347" s="749">
        <v>1</v>
      </c>
      <c r="L347" s="735">
        <v>4</v>
      </c>
      <c r="M347" s="736">
        <v>181.95999999999998</v>
      </c>
    </row>
    <row r="348" spans="1:13" ht="14.45" customHeight="1" x14ac:dyDescent="0.2">
      <c r="A348" s="730" t="s">
        <v>626</v>
      </c>
      <c r="B348" s="731" t="s">
        <v>2696</v>
      </c>
      <c r="C348" s="731" t="s">
        <v>2697</v>
      </c>
      <c r="D348" s="731" t="s">
        <v>2698</v>
      </c>
      <c r="E348" s="731" t="s">
        <v>2699</v>
      </c>
      <c r="F348" s="735"/>
      <c r="G348" s="735"/>
      <c r="H348" s="749">
        <v>0</v>
      </c>
      <c r="I348" s="735">
        <v>2</v>
      </c>
      <c r="J348" s="735">
        <v>182.86000000000004</v>
      </c>
      <c r="K348" s="749">
        <v>1</v>
      </c>
      <c r="L348" s="735">
        <v>2</v>
      </c>
      <c r="M348" s="736">
        <v>182.86000000000004</v>
      </c>
    </row>
    <row r="349" spans="1:13" ht="14.45" customHeight="1" x14ac:dyDescent="0.2">
      <c r="A349" s="730" t="s">
        <v>626</v>
      </c>
      <c r="B349" s="731" t="s">
        <v>2696</v>
      </c>
      <c r="C349" s="731" t="s">
        <v>2700</v>
      </c>
      <c r="D349" s="731" t="s">
        <v>2698</v>
      </c>
      <c r="E349" s="731" t="s">
        <v>1579</v>
      </c>
      <c r="F349" s="735"/>
      <c r="G349" s="735"/>
      <c r="H349" s="749">
        <v>0</v>
      </c>
      <c r="I349" s="735">
        <v>1</v>
      </c>
      <c r="J349" s="735">
        <v>183.29000000000002</v>
      </c>
      <c r="K349" s="749">
        <v>1</v>
      </c>
      <c r="L349" s="735">
        <v>1</v>
      </c>
      <c r="M349" s="736">
        <v>183.29000000000002</v>
      </c>
    </row>
    <row r="350" spans="1:13" ht="14.45" customHeight="1" x14ac:dyDescent="0.2">
      <c r="A350" s="730" t="s">
        <v>626</v>
      </c>
      <c r="B350" s="731" t="s">
        <v>2489</v>
      </c>
      <c r="C350" s="731" t="s">
        <v>2701</v>
      </c>
      <c r="D350" s="731" t="s">
        <v>2491</v>
      </c>
      <c r="E350" s="731" t="s">
        <v>2702</v>
      </c>
      <c r="F350" s="735"/>
      <c r="G350" s="735"/>
      <c r="H350" s="749">
        <v>0</v>
      </c>
      <c r="I350" s="735">
        <v>1</v>
      </c>
      <c r="J350" s="735">
        <v>50.25</v>
      </c>
      <c r="K350" s="749">
        <v>1</v>
      </c>
      <c r="L350" s="735">
        <v>1</v>
      </c>
      <c r="M350" s="736">
        <v>50.25</v>
      </c>
    </row>
    <row r="351" spans="1:13" ht="14.45" customHeight="1" x14ac:dyDescent="0.2">
      <c r="A351" s="730" t="s">
        <v>626</v>
      </c>
      <c r="B351" s="731" t="s">
        <v>2493</v>
      </c>
      <c r="C351" s="731" t="s">
        <v>2703</v>
      </c>
      <c r="D351" s="731" t="s">
        <v>1969</v>
      </c>
      <c r="E351" s="731" t="s">
        <v>1970</v>
      </c>
      <c r="F351" s="735">
        <v>1</v>
      </c>
      <c r="G351" s="735">
        <v>119.79</v>
      </c>
      <c r="H351" s="749">
        <v>1</v>
      </c>
      <c r="I351" s="735"/>
      <c r="J351" s="735"/>
      <c r="K351" s="749">
        <v>0</v>
      </c>
      <c r="L351" s="735">
        <v>1</v>
      </c>
      <c r="M351" s="736">
        <v>119.79</v>
      </c>
    </row>
    <row r="352" spans="1:13" ht="14.45" customHeight="1" x14ac:dyDescent="0.2">
      <c r="A352" s="730" t="s">
        <v>626</v>
      </c>
      <c r="B352" s="731" t="s">
        <v>2704</v>
      </c>
      <c r="C352" s="731" t="s">
        <v>2705</v>
      </c>
      <c r="D352" s="731" t="s">
        <v>2706</v>
      </c>
      <c r="E352" s="731" t="s">
        <v>2707</v>
      </c>
      <c r="F352" s="735"/>
      <c r="G352" s="735"/>
      <c r="H352" s="749">
        <v>0</v>
      </c>
      <c r="I352" s="735">
        <v>1</v>
      </c>
      <c r="J352" s="735">
        <v>105.02999999999997</v>
      </c>
      <c r="K352" s="749">
        <v>1</v>
      </c>
      <c r="L352" s="735">
        <v>1</v>
      </c>
      <c r="M352" s="736">
        <v>105.02999999999997</v>
      </c>
    </row>
    <row r="353" spans="1:13" ht="14.45" customHeight="1" x14ac:dyDescent="0.2">
      <c r="A353" s="730" t="s">
        <v>626</v>
      </c>
      <c r="B353" s="731" t="s">
        <v>2654</v>
      </c>
      <c r="C353" s="731" t="s">
        <v>2655</v>
      </c>
      <c r="D353" s="731" t="s">
        <v>1878</v>
      </c>
      <c r="E353" s="731" t="s">
        <v>1879</v>
      </c>
      <c r="F353" s="735">
        <v>1</v>
      </c>
      <c r="G353" s="735">
        <v>49.76</v>
      </c>
      <c r="H353" s="749">
        <v>1</v>
      </c>
      <c r="I353" s="735"/>
      <c r="J353" s="735"/>
      <c r="K353" s="749">
        <v>0</v>
      </c>
      <c r="L353" s="735">
        <v>1</v>
      </c>
      <c r="M353" s="736">
        <v>49.76</v>
      </c>
    </row>
    <row r="354" spans="1:13" ht="14.45" customHeight="1" x14ac:dyDescent="0.2">
      <c r="A354" s="730" t="s">
        <v>626</v>
      </c>
      <c r="B354" s="731" t="s">
        <v>2654</v>
      </c>
      <c r="C354" s="731" t="s">
        <v>2656</v>
      </c>
      <c r="D354" s="731" t="s">
        <v>1878</v>
      </c>
      <c r="E354" s="731" t="s">
        <v>1879</v>
      </c>
      <c r="F354" s="735"/>
      <c r="G354" s="735"/>
      <c r="H354" s="749">
        <v>0</v>
      </c>
      <c r="I354" s="735">
        <v>1</v>
      </c>
      <c r="J354" s="735">
        <v>49.760000000000012</v>
      </c>
      <c r="K354" s="749">
        <v>1</v>
      </c>
      <c r="L354" s="735">
        <v>1</v>
      </c>
      <c r="M354" s="736">
        <v>49.760000000000012</v>
      </c>
    </row>
    <row r="355" spans="1:13" ht="14.45" customHeight="1" x14ac:dyDescent="0.2">
      <c r="A355" s="730" t="s">
        <v>626</v>
      </c>
      <c r="B355" s="731" t="s">
        <v>2708</v>
      </c>
      <c r="C355" s="731" t="s">
        <v>2709</v>
      </c>
      <c r="D355" s="731" t="s">
        <v>1999</v>
      </c>
      <c r="E355" s="731" t="s">
        <v>2000</v>
      </c>
      <c r="F355" s="735">
        <v>2</v>
      </c>
      <c r="G355" s="735">
        <v>867.95</v>
      </c>
      <c r="H355" s="749">
        <v>1</v>
      </c>
      <c r="I355" s="735"/>
      <c r="J355" s="735"/>
      <c r="K355" s="749">
        <v>0</v>
      </c>
      <c r="L355" s="735">
        <v>2</v>
      </c>
      <c r="M355" s="736">
        <v>867.95</v>
      </c>
    </row>
    <row r="356" spans="1:13" ht="14.45" customHeight="1" x14ac:dyDescent="0.2">
      <c r="A356" s="730" t="s">
        <v>626</v>
      </c>
      <c r="B356" s="731" t="s">
        <v>2500</v>
      </c>
      <c r="C356" s="731" t="s">
        <v>2501</v>
      </c>
      <c r="D356" s="731" t="s">
        <v>1329</v>
      </c>
      <c r="E356" s="731" t="s">
        <v>2502</v>
      </c>
      <c r="F356" s="735"/>
      <c r="G356" s="735"/>
      <c r="H356" s="749">
        <v>0</v>
      </c>
      <c r="I356" s="735">
        <v>5</v>
      </c>
      <c r="J356" s="735">
        <v>375.09999999999997</v>
      </c>
      <c r="K356" s="749">
        <v>1</v>
      </c>
      <c r="L356" s="735">
        <v>5</v>
      </c>
      <c r="M356" s="736">
        <v>375.09999999999997</v>
      </c>
    </row>
    <row r="357" spans="1:13" ht="14.45" customHeight="1" x14ac:dyDescent="0.2">
      <c r="A357" s="730" t="s">
        <v>626</v>
      </c>
      <c r="B357" s="731" t="s">
        <v>2500</v>
      </c>
      <c r="C357" s="731" t="s">
        <v>2503</v>
      </c>
      <c r="D357" s="731" t="s">
        <v>1329</v>
      </c>
      <c r="E357" s="731" t="s">
        <v>738</v>
      </c>
      <c r="F357" s="735"/>
      <c r="G357" s="735"/>
      <c r="H357" s="749">
        <v>0</v>
      </c>
      <c r="I357" s="735">
        <v>2</v>
      </c>
      <c r="J357" s="735">
        <v>59.589999999999996</v>
      </c>
      <c r="K357" s="749">
        <v>1</v>
      </c>
      <c r="L357" s="735">
        <v>2</v>
      </c>
      <c r="M357" s="736">
        <v>59.589999999999996</v>
      </c>
    </row>
    <row r="358" spans="1:13" ht="14.45" customHeight="1" x14ac:dyDescent="0.2">
      <c r="A358" s="730" t="s">
        <v>626</v>
      </c>
      <c r="B358" s="731" t="s">
        <v>2500</v>
      </c>
      <c r="C358" s="731" t="s">
        <v>2504</v>
      </c>
      <c r="D358" s="731" t="s">
        <v>1329</v>
      </c>
      <c r="E358" s="731" t="s">
        <v>1261</v>
      </c>
      <c r="F358" s="735"/>
      <c r="G358" s="735"/>
      <c r="H358" s="749">
        <v>0</v>
      </c>
      <c r="I358" s="735">
        <v>1</v>
      </c>
      <c r="J358" s="735">
        <v>99.89</v>
      </c>
      <c r="K358" s="749">
        <v>1</v>
      </c>
      <c r="L358" s="735">
        <v>1</v>
      </c>
      <c r="M358" s="736">
        <v>99.89</v>
      </c>
    </row>
    <row r="359" spans="1:13" ht="14.45" customHeight="1" x14ac:dyDescent="0.2">
      <c r="A359" s="730" t="s">
        <v>626</v>
      </c>
      <c r="B359" s="731" t="s">
        <v>2509</v>
      </c>
      <c r="C359" s="731" t="s">
        <v>2710</v>
      </c>
      <c r="D359" s="731" t="s">
        <v>2025</v>
      </c>
      <c r="E359" s="731" t="s">
        <v>1348</v>
      </c>
      <c r="F359" s="735"/>
      <c r="G359" s="735"/>
      <c r="H359" s="749">
        <v>0</v>
      </c>
      <c r="I359" s="735">
        <v>1</v>
      </c>
      <c r="J359" s="735">
        <v>131.15</v>
      </c>
      <c r="K359" s="749">
        <v>1</v>
      </c>
      <c r="L359" s="735">
        <v>1</v>
      </c>
      <c r="M359" s="736">
        <v>131.15</v>
      </c>
    </row>
    <row r="360" spans="1:13" ht="14.45" customHeight="1" x14ac:dyDescent="0.2">
      <c r="A360" s="730" t="s">
        <v>626</v>
      </c>
      <c r="B360" s="731" t="s">
        <v>2509</v>
      </c>
      <c r="C360" s="731" t="s">
        <v>2711</v>
      </c>
      <c r="D360" s="731" t="s">
        <v>2026</v>
      </c>
      <c r="E360" s="731" t="s">
        <v>1348</v>
      </c>
      <c r="F360" s="735"/>
      <c r="G360" s="735"/>
      <c r="H360" s="749">
        <v>0</v>
      </c>
      <c r="I360" s="735">
        <v>1</v>
      </c>
      <c r="J360" s="735">
        <v>131.15</v>
      </c>
      <c r="K360" s="749">
        <v>1</v>
      </c>
      <c r="L360" s="735">
        <v>1</v>
      </c>
      <c r="M360" s="736">
        <v>131.15</v>
      </c>
    </row>
    <row r="361" spans="1:13" ht="14.45" customHeight="1" x14ac:dyDescent="0.2">
      <c r="A361" s="730" t="s">
        <v>626</v>
      </c>
      <c r="B361" s="731" t="s">
        <v>2509</v>
      </c>
      <c r="C361" s="731" t="s">
        <v>2512</v>
      </c>
      <c r="D361" s="731" t="s">
        <v>1360</v>
      </c>
      <c r="E361" s="731" t="s">
        <v>1354</v>
      </c>
      <c r="F361" s="735"/>
      <c r="G361" s="735"/>
      <c r="H361" s="749">
        <v>0</v>
      </c>
      <c r="I361" s="735">
        <v>4</v>
      </c>
      <c r="J361" s="735">
        <v>447.24</v>
      </c>
      <c r="K361" s="749">
        <v>1</v>
      </c>
      <c r="L361" s="735">
        <v>4</v>
      </c>
      <c r="M361" s="736">
        <v>447.24</v>
      </c>
    </row>
    <row r="362" spans="1:13" ht="14.45" customHeight="1" x14ac:dyDescent="0.2">
      <c r="A362" s="730" t="s">
        <v>626</v>
      </c>
      <c r="B362" s="731" t="s">
        <v>2509</v>
      </c>
      <c r="C362" s="731" t="s">
        <v>2513</v>
      </c>
      <c r="D362" s="731" t="s">
        <v>1359</v>
      </c>
      <c r="E362" s="731" t="s">
        <v>1354</v>
      </c>
      <c r="F362" s="735"/>
      <c r="G362" s="735"/>
      <c r="H362" s="749">
        <v>0</v>
      </c>
      <c r="I362" s="735">
        <v>3</v>
      </c>
      <c r="J362" s="735">
        <v>335.43</v>
      </c>
      <c r="K362" s="749">
        <v>1</v>
      </c>
      <c r="L362" s="735">
        <v>3</v>
      </c>
      <c r="M362" s="736">
        <v>335.43</v>
      </c>
    </row>
    <row r="363" spans="1:13" ht="14.45" customHeight="1" x14ac:dyDescent="0.2">
      <c r="A363" s="730" t="s">
        <v>626</v>
      </c>
      <c r="B363" s="731" t="s">
        <v>2509</v>
      </c>
      <c r="C363" s="731" t="s">
        <v>2514</v>
      </c>
      <c r="D363" s="731" t="s">
        <v>1357</v>
      </c>
      <c r="E363" s="731" t="s">
        <v>1354</v>
      </c>
      <c r="F363" s="735"/>
      <c r="G363" s="735"/>
      <c r="H363" s="749">
        <v>0</v>
      </c>
      <c r="I363" s="735">
        <v>4</v>
      </c>
      <c r="J363" s="735">
        <v>447.24</v>
      </c>
      <c r="K363" s="749">
        <v>1</v>
      </c>
      <c r="L363" s="735">
        <v>4</v>
      </c>
      <c r="M363" s="736">
        <v>447.24</v>
      </c>
    </row>
    <row r="364" spans="1:13" ht="14.45" customHeight="1" x14ac:dyDescent="0.2">
      <c r="A364" s="730" t="s">
        <v>626</v>
      </c>
      <c r="B364" s="731" t="s">
        <v>2509</v>
      </c>
      <c r="C364" s="731" t="s">
        <v>2519</v>
      </c>
      <c r="D364" s="731" t="s">
        <v>1363</v>
      </c>
      <c r="E364" s="731" t="s">
        <v>2517</v>
      </c>
      <c r="F364" s="735"/>
      <c r="G364" s="735"/>
      <c r="H364" s="749">
        <v>0</v>
      </c>
      <c r="I364" s="735">
        <v>3</v>
      </c>
      <c r="J364" s="735">
        <v>289.65000000000003</v>
      </c>
      <c r="K364" s="749">
        <v>1</v>
      </c>
      <c r="L364" s="735">
        <v>3</v>
      </c>
      <c r="M364" s="736">
        <v>289.65000000000003</v>
      </c>
    </row>
    <row r="365" spans="1:13" ht="14.45" customHeight="1" x14ac:dyDescent="0.2">
      <c r="A365" s="730" t="s">
        <v>626</v>
      </c>
      <c r="B365" s="731" t="s">
        <v>2509</v>
      </c>
      <c r="C365" s="731" t="s">
        <v>2712</v>
      </c>
      <c r="D365" s="731" t="s">
        <v>2028</v>
      </c>
      <c r="E365" s="731" t="s">
        <v>1348</v>
      </c>
      <c r="F365" s="735"/>
      <c r="G365" s="735"/>
      <c r="H365" s="749">
        <v>0</v>
      </c>
      <c r="I365" s="735">
        <v>2</v>
      </c>
      <c r="J365" s="735">
        <v>298.94</v>
      </c>
      <c r="K365" s="749">
        <v>1</v>
      </c>
      <c r="L365" s="735">
        <v>2</v>
      </c>
      <c r="M365" s="736">
        <v>298.94</v>
      </c>
    </row>
    <row r="366" spans="1:13" ht="14.45" customHeight="1" x14ac:dyDescent="0.2">
      <c r="A366" s="730" t="s">
        <v>626</v>
      </c>
      <c r="B366" s="731" t="s">
        <v>2509</v>
      </c>
      <c r="C366" s="731" t="s">
        <v>2713</v>
      </c>
      <c r="D366" s="731" t="s">
        <v>2714</v>
      </c>
      <c r="E366" s="731" t="s">
        <v>1354</v>
      </c>
      <c r="F366" s="735"/>
      <c r="G366" s="735"/>
      <c r="H366" s="749">
        <v>0</v>
      </c>
      <c r="I366" s="735">
        <v>1</v>
      </c>
      <c r="J366" s="735">
        <v>111.80999999999997</v>
      </c>
      <c r="K366" s="749">
        <v>1</v>
      </c>
      <c r="L366" s="735">
        <v>1</v>
      </c>
      <c r="M366" s="736">
        <v>111.80999999999997</v>
      </c>
    </row>
    <row r="367" spans="1:13" ht="14.45" customHeight="1" x14ac:dyDescent="0.2">
      <c r="A367" s="730" t="s">
        <v>647</v>
      </c>
      <c r="B367" s="731" t="s">
        <v>2715</v>
      </c>
      <c r="C367" s="731" t="s">
        <v>2716</v>
      </c>
      <c r="D367" s="731" t="s">
        <v>2717</v>
      </c>
      <c r="E367" s="731" t="s">
        <v>2718</v>
      </c>
      <c r="F367" s="735"/>
      <c r="G367" s="735"/>
      <c r="H367" s="749">
        <v>0</v>
      </c>
      <c r="I367" s="735">
        <v>18.3</v>
      </c>
      <c r="J367" s="735">
        <v>30795.895470378746</v>
      </c>
      <c r="K367" s="749">
        <v>1</v>
      </c>
      <c r="L367" s="735">
        <v>18.3</v>
      </c>
      <c r="M367" s="736">
        <v>30795.895470378746</v>
      </c>
    </row>
    <row r="368" spans="1:13" ht="14.45" customHeight="1" x14ac:dyDescent="0.2">
      <c r="A368" s="730" t="s">
        <v>647</v>
      </c>
      <c r="B368" s="731" t="s">
        <v>2715</v>
      </c>
      <c r="C368" s="731" t="s">
        <v>2719</v>
      </c>
      <c r="D368" s="731" t="s">
        <v>2717</v>
      </c>
      <c r="E368" s="731" t="s">
        <v>2720</v>
      </c>
      <c r="F368" s="735"/>
      <c r="G368" s="735"/>
      <c r="H368" s="749">
        <v>0</v>
      </c>
      <c r="I368" s="735">
        <v>3</v>
      </c>
      <c r="J368" s="735">
        <v>5721.6062046486177</v>
      </c>
      <c r="K368" s="749">
        <v>1</v>
      </c>
      <c r="L368" s="735">
        <v>3</v>
      </c>
      <c r="M368" s="736">
        <v>5721.6062046486177</v>
      </c>
    </row>
    <row r="369" spans="1:13" ht="14.45" customHeight="1" x14ac:dyDescent="0.2">
      <c r="A369" s="730" t="s">
        <v>647</v>
      </c>
      <c r="B369" s="731" t="s">
        <v>2721</v>
      </c>
      <c r="C369" s="731" t="s">
        <v>2722</v>
      </c>
      <c r="D369" s="731" t="s">
        <v>2111</v>
      </c>
      <c r="E369" s="731" t="s">
        <v>2112</v>
      </c>
      <c r="F369" s="735"/>
      <c r="G369" s="735"/>
      <c r="H369" s="749">
        <v>0</v>
      </c>
      <c r="I369" s="735">
        <v>420.84265200000004</v>
      </c>
      <c r="J369" s="735">
        <v>1263494.8114752769</v>
      </c>
      <c r="K369" s="749">
        <v>1</v>
      </c>
      <c r="L369" s="735">
        <v>420.84265200000004</v>
      </c>
      <c r="M369" s="736">
        <v>1263494.8114752769</v>
      </c>
    </row>
    <row r="370" spans="1:13" ht="14.45" customHeight="1" x14ac:dyDescent="0.2">
      <c r="A370" s="730" t="s">
        <v>647</v>
      </c>
      <c r="B370" s="731" t="s">
        <v>2721</v>
      </c>
      <c r="C370" s="731" t="s">
        <v>2723</v>
      </c>
      <c r="D370" s="731" t="s">
        <v>2111</v>
      </c>
      <c r="E370" s="731" t="s">
        <v>2113</v>
      </c>
      <c r="F370" s="735"/>
      <c r="G370" s="735"/>
      <c r="H370" s="749">
        <v>0</v>
      </c>
      <c r="I370" s="735">
        <v>469.00099899999998</v>
      </c>
      <c r="J370" s="735">
        <v>3769028.2906624842</v>
      </c>
      <c r="K370" s="749">
        <v>1</v>
      </c>
      <c r="L370" s="735">
        <v>469.00099899999998</v>
      </c>
      <c r="M370" s="736">
        <v>3769028.2906624842</v>
      </c>
    </row>
    <row r="371" spans="1:13" ht="14.45" customHeight="1" x14ac:dyDescent="0.2">
      <c r="A371" s="730" t="s">
        <v>647</v>
      </c>
      <c r="B371" s="731" t="s">
        <v>2724</v>
      </c>
      <c r="C371" s="731" t="s">
        <v>2725</v>
      </c>
      <c r="D371" s="731" t="s">
        <v>2726</v>
      </c>
      <c r="E371" s="731" t="s">
        <v>2727</v>
      </c>
      <c r="F371" s="735"/>
      <c r="G371" s="735"/>
      <c r="H371" s="749">
        <v>0</v>
      </c>
      <c r="I371" s="735">
        <v>54.996000000000002</v>
      </c>
      <c r="J371" s="735">
        <v>4278696.5001558317</v>
      </c>
      <c r="K371" s="749">
        <v>1</v>
      </c>
      <c r="L371" s="735">
        <v>54.996000000000002</v>
      </c>
      <c r="M371" s="736">
        <v>4278696.5001558317</v>
      </c>
    </row>
    <row r="372" spans="1:13" ht="14.45" customHeight="1" x14ac:dyDescent="0.2">
      <c r="A372" s="730" t="s">
        <v>647</v>
      </c>
      <c r="B372" s="731" t="s">
        <v>2728</v>
      </c>
      <c r="C372" s="731" t="s">
        <v>2729</v>
      </c>
      <c r="D372" s="731" t="s">
        <v>2077</v>
      </c>
      <c r="E372" s="731" t="s">
        <v>1206</v>
      </c>
      <c r="F372" s="735"/>
      <c r="G372" s="735"/>
      <c r="H372" s="749">
        <v>0</v>
      </c>
      <c r="I372" s="735">
        <v>250</v>
      </c>
      <c r="J372" s="735">
        <v>65935</v>
      </c>
      <c r="K372" s="749">
        <v>1</v>
      </c>
      <c r="L372" s="735">
        <v>250</v>
      </c>
      <c r="M372" s="736">
        <v>65935</v>
      </c>
    </row>
    <row r="373" spans="1:13" ht="14.45" customHeight="1" x14ac:dyDescent="0.2">
      <c r="A373" s="730" t="s">
        <v>647</v>
      </c>
      <c r="B373" s="731" t="s">
        <v>2728</v>
      </c>
      <c r="C373" s="731" t="s">
        <v>2730</v>
      </c>
      <c r="D373" s="731" t="s">
        <v>2077</v>
      </c>
      <c r="E373" s="731" t="s">
        <v>2078</v>
      </c>
      <c r="F373" s="735"/>
      <c r="G373" s="735"/>
      <c r="H373" s="749">
        <v>0</v>
      </c>
      <c r="I373" s="735">
        <v>380</v>
      </c>
      <c r="J373" s="735">
        <v>204552</v>
      </c>
      <c r="K373" s="749">
        <v>1</v>
      </c>
      <c r="L373" s="735">
        <v>380</v>
      </c>
      <c r="M373" s="736">
        <v>204552</v>
      </c>
    </row>
    <row r="374" spans="1:13" ht="14.45" customHeight="1" x14ac:dyDescent="0.2">
      <c r="A374" s="730" t="s">
        <v>647</v>
      </c>
      <c r="B374" s="731" t="s">
        <v>2728</v>
      </c>
      <c r="C374" s="731" t="s">
        <v>2731</v>
      </c>
      <c r="D374" s="731" t="s">
        <v>2075</v>
      </c>
      <c r="E374" s="731" t="s">
        <v>2076</v>
      </c>
      <c r="F374" s="735">
        <v>10</v>
      </c>
      <c r="G374" s="735">
        <v>38596.480000000003</v>
      </c>
      <c r="H374" s="749">
        <v>1</v>
      </c>
      <c r="I374" s="735"/>
      <c r="J374" s="735"/>
      <c r="K374" s="749">
        <v>0</v>
      </c>
      <c r="L374" s="735">
        <v>10</v>
      </c>
      <c r="M374" s="736">
        <v>38596.480000000003</v>
      </c>
    </row>
    <row r="375" spans="1:13" ht="14.45" customHeight="1" x14ac:dyDescent="0.2">
      <c r="A375" s="730" t="s">
        <v>647</v>
      </c>
      <c r="B375" s="731" t="s">
        <v>2728</v>
      </c>
      <c r="C375" s="731" t="s">
        <v>2732</v>
      </c>
      <c r="D375" s="731" t="s">
        <v>2071</v>
      </c>
      <c r="E375" s="731" t="s">
        <v>2072</v>
      </c>
      <c r="F375" s="735">
        <v>20</v>
      </c>
      <c r="G375" s="735">
        <v>181577.60000000003</v>
      </c>
      <c r="H375" s="749">
        <v>1</v>
      </c>
      <c r="I375" s="735"/>
      <c r="J375" s="735"/>
      <c r="K375" s="749">
        <v>0</v>
      </c>
      <c r="L375" s="735">
        <v>20</v>
      </c>
      <c r="M375" s="736">
        <v>181577.60000000003</v>
      </c>
    </row>
    <row r="376" spans="1:13" ht="14.45" customHeight="1" x14ac:dyDescent="0.2">
      <c r="A376" s="730" t="s">
        <v>647</v>
      </c>
      <c r="B376" s="731" t="s">
        <v>2533</v>
      </c>
      <c r="C376" s="731" t="s">
        <v>2534</v>
      </c>
      <c r="D376" s="731" t="s">
        <v>2535</v>
      </c>
      <c r="E376" s="731" t="s">
        <v>775</v>
      </c>
      <c r="F376" s="735"/>
      <c r="G376" s="735"/>
      <c r="H376" s="749">
        <v>0</v>
      </c>
      <c r="I376" s="735">
        <v>141</v>
      </c>
      <c r="J376" s="735">
        <v>3703303.3200000003</v>
      </c>
      <c r="K376" s="749">
        <v>1</v>
      </c>
      <c r="L376" s="735">
        <v>141</v>
      </c>
      <c r="M376" s="736">
        <v>3703303.3200000003</v>
      </c>
    </row>
    <row r="377" spans="1:13" ht="14.45" customHeight="1" x14ac:dyDescent="0.2">
      <c r="A377" s="730" t="s">
        <v>647</v>
      </c>
      <c r="B377" s="731" t="s">
        <v>2533</v>
      </c>
      <c r="C377" s="731" t="s">
        <v>2733</v>
      </c>
      <c r="D377" s="731" t="s">
        <v>2535</v>
      </c>
      <c r="E377" s="731" t="s">
        <v>2734</v>
      </c>
      <c r="F377" s="735"/>
      <c r="G377" s="735"/>
      <c r="H377" s="749">
        <v>0</v>
      </c>
      <c r="I377" s="735">
        <v>27</v>
      </c>
      <c r="J377" s="735">
        <v>1774502.1</v>
      </c>
      <c r="K377" s="749">
        <v>1</v>
      </c>
      <c r="L377" s="735">
        <v>27</v>
      </c>
      <c r="M377" s="736">
        <v>1774502.1</v>
      </c>
    </row>
    <row r="378" spans="1:13" ht="14.45" customHeight="1" x14ac:dyDescent="0.2">
      <c r="A378" s="730" t="s">
        <v>647</v>
      </c>
      <c r="B378" s="731" t="s">
        <v>2735</v>
      </c>
      <c r="C378" s="731" t="s">
        <v>2736</v>
      </c>
      <c r="D378" s="731" t="s">
        <v>2737</v>
      </c>
      <c r="E378" s="731" t="s">
        <v>2738</v>
      </c>
      <c r="F378" s="735"/>
      <c r="G378" s="735"/>
      <c r="H378" s="749">
        <v>0</v>
      </c>
      <c r="I378" s="735">
        <v>52</v>
      </c>
      <c r="J378" s="735">
        <v>3089100.84</v>
      </c>
      <c r="K378" s="749">
        <v>1</v>
      </c>
      <c r="L378" s="735">
        <v>52</v>
      </c>
      <c r="M378" s="736">
        <v>3089100.84</v>
      </c>
    </row>
    <row r="379" spans="1:13" ht="14.45" customHeight="1" x14ac:dyDescent="0.2">
      <c r="A379" s="730" t="s">
        <v>647</v>
      </c>
      <c r="B379" s="731" t="s">
        <v>2735</v>
      </c>
      <c r="C379" s="731" t="s">
        <v>2739</v>
      </c>
      <c r="D379" s="731" t="s">
        <v>2737</v>
      </c>
      <c r="E379" s="731" t="s">
        <v>2740</v>
      </c>
      <c r="F379" s="735"/>
      <c r="G379" s="735"/>
      <c r="H379" s="749">
        <v>0</v>
      </c>
      <c r="I379" s="735">
        <v>28</v>
      </c>
      <c r="J379" s="735">
        <v>1967971.1600000001</v>
      </c>
      <c r="K379" s="749">
        <v>1</v>
      </c>
      <c r="L379" s="735">
        <v>28</v>
      </c>
      <c r="M379" s="736">
        <v>1967971.1600000001</v>
      </c>
    </row>
    <row r="380" spans="1:13" ht="14.45" customHeight="1" x14ac:dyDescent="0.2">
      <c r="A380" s="730" t="s">
        <v>647</v>
      </c>
      <c r="B380" s="731" t="s">
        <v>2741</v>
      </c>
      <c r="C380" s="731" t="s">
        <v>2742</v>
      </c>
      <c r="D380" s="731" t="s">
        <v>2743</v>
      </c>
      <c r="E380" s="731" t="s">
        <v>2744</v>
      </c>
      <c r="F380" s="735"/>
      <c r="G380" s="735"/>
      <c r="H380" s="749">
        <v>0</v>
      </c>
      <c r="I380" s="735">
        <v>184</v>
      </c>
      <c r="J380" s="735">
        <v>23989840.799335033</v>
      </c>
      <c r="K380" s="749">
        <v>1</v>
      </c>
      <c r="L380" s="735">
        <v>184</v>
      </c>
      <c r="M380" s="736">
        <v>23989840.799335033</v>
      </c>
    </row>
    <row r="381" spans="1:13" ht="14.45" customHeight="1" x14ac:dyDescent="0.2">
      <c r="A381" s="730" t="s">
        <v>647</v>
      </c>
      <c r="B381" s="731" t="s">
        <v>2741</v>
      </c>
      <c r="C381" s="731" t="s">
        <v>2745</v>
      </c>
      <c r="D381" s="731" t="s">
        <v>2743</v>
      </c>
      <c r="E381" s="731" t="s">
        <v>2746</v>
      </c>
      <c r="F381" s="735"/>
      <c r="G381" s="735"/>
      <c r="H381" s="749">
        <v>0</v>
      </c>
      <c r="I381" s="735">
        <v>21</v>
      </c>
      <c r="J381" s="735">
        <v>3787522.1998226754</v>
      </c>
      <c r="K381" s="749">
        <v>1</v>
      </c>
      <c r="L381" s="735">
        <v>21</v>
      </c>
      <c r="M381" s="736">
        <v>3787522.1998226754</v>
      </c>
    </row>
    <row r="382" spans="1:13" ht="14.45" customHeight="1" x14ac:dyDescent="0.2">
      <c r="A382" s="730" t="s">
        <v>647</v>
      </c>
      <c r="B382" s="731" t="s">
        <v>2747</v>
      </c>
      <c r="C382" s="731" t="s">
        <v>2748</v>
      </c>
      <c r="D382" s="731" t="s">
        <v>2120</v>
      </c>
      <c r="E382" s="731" t="s">
        <v>2749</v>
      </c>
      <c r="F382" s="735">
        <v>2</v>
      </c>
      <c r="G382" s="735">
        <v>1662.72</v>
      </c>
      <c r="H382" s="749">
        <v>1</v>
      </c>
      <c r="I382" s="735"/>
      <c r="J382" s="735"/>
      <c r="K382" s="749">
        <v>0</v>
      </c>
      <c r="L382" s="735">
        <v>2</v>
      </c>
      <c r="M382" s="736">
        <v>1662.72</v>
      </c>
    </row>
    <row r="383" spans="1:13" ht="14.45" customHeight="1" x14ac:dyDescent="0.2">
      <c r="A383" s="730" t="s">
        <v>647</v>
      </c>
      <c r="B383" s="731" t="s">
        <v>2750</v>
      </c>
      <c r="C383" s="731" t="s">
        <v>2751</v>
      </c>
      <c r="D383" s="731" t="s">
        <v>2752</v>
      </c>
      <c r="E383" s="731" t="s">
        <v>2753</v>
      </c>
      <c r="F383" s="735"/>
      <c r="G383" s="735"/>
      <c r="H383" s="749">
        <v>0</v>
      </c>
      <c r="I383" s="735">
        <v>51</v>
      </c>
      <c r="J383" s="735">
        <v>4598126.0433112569</v>
      </c>
      <c r="K383" s="749">
        <v>1</v>
      </c>
      <c r="L383" s="735">
        <v>51</v>
      </c>
      <c r="M383" s="736">
        <v>4598126.0433112569</v>
      </c>
    </row>
    <row r="384" spans="1:13" ht="14.45" customHeight="1" x14ac:dyDescent="0.2">
      <c r="A384" s="730" t="s">
        <v>647</v>
      </c>
      <c r="B384" s="731" t="s">
        <v>2750</v>
      </c>
      <c r="C384" s="731" t="s">
        <v>2754</v>
      </c>
      <c r="D384" s="731" t="s">
        <v>2752</v>
      </c>
      <c r="E384" s="731" t="s">
        <v>2755</v>
      </c>
      <c r="F384" s="735"/>
      <c r="G384" s="735"/>
      <c r="H384" s="749">
        <v>0</v>
      </c>
      <c r="I384" s="735">
        <v>154</v>
      </c>
      <c r="J384" s="735">
        <v>14637232.673328131</v>
      </c>
      <c r="K384" s="749">
        <v>1</v>
      </c>
      <c r="L384" s="735">
        <v>154</v>
      </c>
      <c r="M384" s="736">
        <v>14637232.673328131</v>
      </c>
    </row>
    <row r="385" spans="1:13" ht="14.45" customHeight="1" x14ac:dyDescent="0.2">
      <c r="A385" s="730" t="s">
        <v>647</v>
      </c>
      <c r="B385" s="731" t="s">
        <v>2750</v>
      </c>
      <c r="C385" s="731" t="s">
        <v>2756</v>
      </c>
      <c r="D385" s="731" t="s">
        <v>2752</v>
      </c>
      <c r="E385" s="731" t="s">
        <v>2757</v>
      </c>
      <c r="F385" s="735"/>
      <c r="G385" s="735"/>
      <c r="H385" s="749">
        <v>0</v>
      </c>
      <c r="I385" s="735">
        <v>76</v>
      </c>
      <c r="J385" s="735">
        <v>7938625.2433606116</v>
      </c>
      <c r="K385" s="749">
        <v>1</v>
      </c>
      <c r="L385" s="735">
        <v>76</v>
      </c>
      <c r="M385" s="736">
        <v>7938625.2433606116</v>
      </c>
    </row>
    <row r="386" spans="1:13" ht="14.45" customHeight="1" thickBot="1" x14ac:dyDescent="0.25">
      <c r="A386" s="737" t="s">
        <v>647</v>
      </c>
      <c r="B386" s="738" t="s">
        <v>2758</v>
      </c>
      <c r="C386" s="738" t="s">
        <v>2759</v>
      </c>
      <c r="D386" s="738" t="s">
        <v>2760</v>
      </c>
      <c r="E386" s="738" t="s">
        <v>2761</v>
      </c>
      <c r="F386" s="742"/>
      <c r="G386" s="742"/>
      <c r="H386" s="750">
        <v>0</v>
      </c>
      <c r="I386" s="742">
        <v>19</v>
      </c>
      <c r="J386" s="742">
        <v>2608912.23</v>
      </c>
      <c r="K386" s="750">
        <v>1</v>
      </c>
      <c r="L386" s="742">
        <v>19</v>
      </c>
      <c r="M386" s="743">
        <v>2608912.23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370ECBE0-76DC-4B48-AB7C-BF6604B508C3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4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705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2474</v>
      </c>
      <c r="C3" s="396">
        <f>SUM(C6:C1048576)</f>
        <v>1816</v>
      </c>
      <c r="D3" s="396">
        <f>SUM(D6:D1048576)</f>
        <v>448</v>
      </c>
      <c r="E3" s="397">
        <f>SUM(E6:E1048576)</f>
        <v>442</v>
      </c>
      <c r="F3" s="394">
        <f>IF(SUM($B3:$E3)=0,"",B3/SUM($B3:$E3))</f>
        <v>0.47760617760617763</v>
      </c>
      <c r="G3" s="392">
        <f t="shared" ref="G3:I3" si="0">IF(SUM($B3:$E3)=0,"",C3/SUM($B3:$E3))</f>
        <v>0.35057915057915057</v>
      </c>
      <c r="H3" s="392">
        <f t="shared" si="0"/>
        <v>8.6486486486486491E-2</v>
      </c>
      <c r="I3" s="393">
        <f t="shared" si="0"/>
        <v>8.5328185328185327E-2</v>
      </c>
      <c r="J3" s="396">
        <f>SUM(J6:J1048576)</f>
        <v>410</v>
      </c>
      <c r="K3" s="396">
        <f>SUM(K6:K1048576)</f>
        <v>484</v>
      </c>
      <c r="L3" s="396">
        <f>SUM(L6:L1048576)</f>
        <v>448</v>
      </c>
      <c r="M3" s="397">
        <f>SUM(M6:M1048576)</f>
        <v>166</v>
      </c>
      <c r="N3" s="394">
        <f>IF(SUM($J3:$M3)=0,"",J3/SUM($J3:$M3))</f>
        <v>0.27188328912466841</v>
      </c>
      <c r="O3" s="392">
        <f t="shared" ref="O3:Q3" si="1">IF(SUM($J3:$M3)=0,"",K3/SUM($J3:$M3))</f>
        <v>0.32095490716180369</v>
      </c>
      <c r="P3" s="392">
        <f t="shared" si="1"/>
        <v>0.29708222811671087</v>
      </c>
      <c r="Q3" s="393">
        <f t="shared" si="1"/>
        <v>0.11007957559681697</v>
      </c>
    </row>
    <row r="4" spans="1:17" ht="14.45" customHeight="1" thickBot="1" x14ac:dyDescent="0.25">
      <c r="A4" s="390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5" t="s">
        <v>242</v>
      </c>
      <c r="B5" s="766" t="s">
        <v>244</v>
      </c>
      <c r="C5" s="766" t="s">
        <v>245</v>
      </c>
      <c r="D5" s="766" t="s">
        <v>246</v>
      </c>
      <c r="E5" s="767" t="s">
        <v>247</v>
      </c>
      <c r="F5" s="768" t="s">
        <v>244</v>
      </c>
      <c r="G5" s="769" t="s">
        <v>245</v>
      </c>
      <c r="H5" s="769" t="s">
        <v>246</v>
      </c>
      <c r="I5" s="770" t="s">
        <v>247</v>
      </c>
      <c r="J5" s="766" t="s">
        <v>244</v>
      </c>
      <c r="K5" s="766" t="s">
        <v>245</v>
      </c>
      <c r="L5" s="766" t="s">
        <v>246</v>
      </c>
      <c r="M5" s="767" t="s">
        <v>247</v>
      </c>
      <c r="N5" s="768" t="s">
        <v>244</v>
      </c>
      <c r="O5" s="769" t="s">
        <v>245</v>
      </c>
      <c r="P5" s="769" t="s">
        <v>246</v>
      </c>
      <c r="Q5" s="770" t="s">
        <v>247</v>
      </c>
    </row>
    <row r="6" spans="1:17" ht="14.45" customHeight="1" x14ac:dyDescent="0.2">
      <c r="A6" s="774" t="s">
        <v>2763</v>
      </c>
      <c r="B6" s="780"/>
      <c r="C6" s="728"/>
      <c r="D6" s="728"/>
      <c r="E6" s="729"/>
      <c r="F6" s="777"/>
      <c r="G6" s="748"/>
      <c r="H6" s="748"/>
      <c r="I6" s="783"/>
      <c r="J6" s="780"/>
      <c r="K6" s="728"/>
      <c r="L6" s="728"/>
      <c r="M6" s="729"/>
      <c r="N6" s="777"/>
      <c r="O6" s="748"/>
      <c r="P6" s="748"/>
      <c r="Q6" s="771"/>
    </row>
    <row r="7" spans="1:17" ht="14.45" customHeight="1" x14ac:dyDescent="0.2">
      <c r="A7" s="775" t="s">
        <v>2127</v>
      </c>
      <c r="B7" s="781">
        <v>893</v>
      </c>
      <c r="C7" s="735">
        <v>585</v>
      </c>
      <c r="D7" s="735">
        <v>144</v>
      </c>
      <c r="E7" s="736"/>
      <c r="F7" s="778">
        <v>0.55055487053020957</v>
      </c>
      <c r="G7" s="749">
        <v>0.36066584463625156</v>
      </c>
      <c r="H7" s="749">
        <v>8.8779284833538835E-2</v>
      </c>
      <c r="I7" s="784">
        <v>0</v>
      </c>
      <c r="J7" s="781">
        <v>90</v>
      </c>
      <c r="K7" s="735">
        <v>170</v>
      </c>
      <c r="L7" s="735">
        <v>144</v>
      </c>
      <c r="M7" s="736"/>
      <c r="N7" s="778">
        <v>0.22277227722772278</v>
      </c>
      <c r="O7" s="749">
        <v>0.42079207920792078</v>
      </c>
      <c r="P7" s="749">
        <v>0.35643564356435642</v>
      </c>
      <c r="Q7" s="772">
        <v>0</v>
      </c>
    </row>
    <row r="8" spans="1:17" ht="14.45" customHeight="1" x14ac:dyDescent="0.2">
      <c r="A8" s="775" t="s">
        <v>2128</v>
      </c>
      <c r="B8" s="781">
        <v>293</v>
      </c>
      <c r="C8" s="735">
        <v>68</v>
      </c>
      <c r="D8" s="735"/>
      <c r="E8" s="736"/>
      <c r="F8" s="778">
        <v>0.81163434903047094</v>
      </c>
      <c r="G8" s="749">
        <v>0.18836565096952909</v>
      </c>
      <c r="H8" s="749">
        <v>0</v>
      </c>
      <c r="I8" s="784">
        <v>0</v>
      </c>
      <c r="J8" s="781">
        <v>88</v>
      </c>
      <c r="K8" s="735">
        <v>44</v>
      </c>
      <c r="L8" s="735"/>
      <c r="M8" s="736"/>
      <c r="N8" s="778">
        <v>0.66666666666666663</v>
      </c>
      <c r="O8" s="749">
        <v>0.33333333333333331</v>
      </c>
      <c r="P8" s="749">
        <v>0</v>
      </c>
      <c r="Q8" s="772">
        <v>0</v>
      </c>
    </row>
    <row r="9" spans="1:17" ht="14.45" customHeight="1" x14ac:dyDescent="0.2">
      <c r="A9" s="775" t="s">
        <v>2125</v>
      </c>
      <c r="B9" s="781">
        <v>483</v>
      </c>
      <c r="C9" s="735">
        <v>714</v>
      </c>
      <c r="D9" s="735">
        <v>138</v>
      </c>
      <c r="E9" s="736"/>
      <c r="F9" s="778">
        <v>0.36179775280898874</v>
      </c>
      <c r="G9" s="749">
        <v>0.53483146067415732</v>
      </c>
      <c r="H9" s="749">
        <v>0.10337078651685393</v>
      </c>
      <c r="I9" s="784">
        <v>0</v>
      </c>
      <c r="J9" s="781">
        <v>83</v>
      </c>
      <c r="K9" s="735">
        <v>153</v>
      </c>
      <c r="L9" s="735">
        <v>138</v>
      </c>
      <c r="M9" s="736"/>
      <c r="N9" s="778">
        <v>0.22192513368983957</v>
      </c>
      <c r="O9" s="749">
        <v>0.40909090909090912</v>
      </c>
      <c r="P9" s="749">
        <v>0.36898395721925131</v>
      </c>
      <c r="Q9" s="772">
        <v>0</v>
      </c>
    </row>
    <row r="10" spans="1:17" ht="14.45" customHeight="1" x14ac:dyDescent="0.2">
      <c r="A10" s="775" t="s">
        <v>2126</v>
      </c>
      <c r="B10" s="781">
        <v>694</v>
      </c>
      <c r="C10" s="735">
        <v>447</v>
      </c>
      <c r="D10" s="735">
        <v>166</v>
      </c>
      <c r="E10" s="736"/>
      <c r="F10" s="778">
        <v>0.53098699311400155</v>
      </c>
      <c r="G10" s="749">
        <v>0.34200459066564654</v>
      </c>
      <c r="H10" s="749">
        <v>0.12700841622035194</v>
      </c>
      <c r="I10" s="784">
        <v>0</v>
      </c>
      <c r="J10" s="781">
        <v>102</v>
      </c>
      <c r="K10" s="735">
        <v>115</v>
      </c>
      <c r="L10" s="735">
        <v>166</v>
      </c>
      <c r="M10" s="736"/>
      <c r="N10" s="778">
        <v>0.26631853785900783</v>
      </c>
      <c r="O10" s="749">
        <v>0.30026109660574413</v>
      </c>
      <c r="P10" s="749">
        <v>0.43342036553524804</v>
      </c>
      <c r="Q10" s="772">
        <v>0</v>
      </c>
    </row>
    <row r="11" spans="1:17" ht="14.45" customHeight="1" x14ac:dyDescent="0.2">
      <c r="A11" s="775" t="s">
        <v>2764</v>
      </c>
      <c r="B11" s="781">
        <v>87</v>
      </c>
      <c r="C11" s="735"/>
      <c r="D11" s="735"/>
      <c r="E11" s="736"/>
      <c r="F11" s="778">
        <v>1</v>
      </c>
      <c r="G11" s="749">
        <v>0</v>
      </c>
      <c r="H11" s="749">
        <v>0</v>
      </c>
      <c r="I11" s="784">
        <v>0</v>
      </c>
      <c r="J11" s="781">
        <v>28</v>
      </c>
      <c r="K11" s="735"/>
      <c r="L11" s="735"/>
      <c r="M11" s="736"/>
      <c r="N11" s="778">
        <v>1</v>
      </c>
      <c r="O11" s="749">
        <v>0</v>
      </c>
      <c r="P11" s="749">
        <v>0</v>
      </c>
      <c r="Q11" s="772">
        <v>0</v>
      </c>
    </row>
    <row r="12" spans="1:17" ht="14.45" customHeight="1" x14ac:dyDescent="0.2">
      <c r="A12" s="775" t="s">
        <v>2765</v>
      </c>
      <c r="B12" s="781">
        <v>6</v>
      </c>
      <c r="C12" s="735"/>
      <c r="D12" s="735"/>
      <c r="E12" s="736"/>
      <c r="F12" s="778">
        <v>1</v>
      </c>
      <c r="G12" s="749">
        <v>0</v>
      </c>
      <c r="H12" s="749">
        <v>0</v>
      </c>
      <c r="I12" s="784">
        <v>0</v>
      </c>
      <c r="J12" s="781">
        <v>6</v>
      </c>
      <c r="K12" s="735"/>
      <c r="L12" s="735"/>
      <c r="M12" s="736"/>
      <c r="N12" s="778">
        <v>1</v>
      </c>
      <c r="O12" s="749">
        <v>0</v>
      </c>
      <c r="P12" s="749">
        <v>0</v>
      </c>
      <c r="Q12" s="772">
        <v>0</v>
      </c>
    </row>
    <row r="13" spans="1:17" ht="14.45" customHeight="1" x14ac:dyDescent="0.2">
      <c r="A13" s="775" t="s">
        <v>2766</v>
      </c>
      <c r="B13" s="781">
        <v>18</v>
      </c>
      <c r="C13" s="735">
        <v>2</v>
      </c>
      <c r="D13" s="735"/>
      <c r="E13" s="736"/>
      <c r="F13" s="778">
        <v>0.9</v>
      </c>
      <c r="G13" s="749">
        <v>0.1</v>
      </c>
      <c r="H13" s="749">
        <v>0</v>
      </c>
      <c r="I13" s="784">
        <v>0</v>
      </c>
      <c r="J13" s="781">
        <v>13</v>
      </c>
      <c r="K13" s="735">
        <v>2</v>
      </c>
      <c r="L13" s="735"/>
      <c r="M13" s="736"/>
      <c r="N13" s="778">
        <v>0.8666666666666667</v>
      </c>
      <c r="O13" s="749">
        <v>0.13333333333333333</v>
      </c>
      <c r="P13" s="749">
        <v>0</v>
      </c>
      <c r="Q13" s="772">
        <v>0</v>
      </c>
    </row>
    <row r="14" spans="1:17" ht="14.45" customHeight="1" thickBot="1" x14ac:dyDescent="0.25">
      <c r="A14" s="776" t="s">
        <v>2129</v>
      </c>
      <c r="B14" s="782"/>
      <c r="C14" s="742"/>
      <c r="D14" s="742"/>
      <c r="E14" s="743">
        <v>442</v>
      </c>
      <c r="F14" s="779">
        <v>0</v>
      </c>
      <c r="G14" s="750">
        <v>0</v>
      </c>
      <c r="H14" s="750">
        <v>0</v>
      </c>
      <c r="I14" s="785">
        <v>1</v>
      </c>
      <c r="J14" s="782"/>
      <c r="K14" s="742"/>
      <c r="L14" s="742"/>
      <c r="M14" s="743">
        <v>166</v>
      </c>
      <c r="N14" s="779">
        <v>0</v>
      </c>
      <c r="O14" s="750">
        <v>0</v>
      </c>
      <c r="P14" s="750">
        <v>0</v>
      </c>
      <c r="Q14" s="773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6FEB53B4-91EF-4654-B217-226CA949499D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29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705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2">
        <v>32</v>
      </c>
      <c r="B5" s="713" t="s">
        <v>2767</v>
      </c>
      <c r="C5" s="716">
        <v>10081253.470000006</v>
      </c>
      <c r="D5" s="716">
        <v>7179</v>
      </c>
      <c r="E5" s="716">
        <v>7712648.8800000036</v>
      </c>
      <c r="F5" s="786">
        <v>0.76504860263175178</v>
      </c>
      <c r="G5" s="716">
        <v>4874</v>
      </c>
      <c r="H5" s="786">
        <v>0.67892464131494634</v>
      </c>
      <c r="I5" s="716">
        <v>2368604.5900000036</v>
      </c>
      <c r="J5" s="786">
        <v>0.2349513973682483</v>
      </c>
      <c r="K5" s="716">
        <v>2305</v>
      </c>
      <c r="L5" s="786">
        <v>0.3210753586850536</v>
      </c>
      <c r="M5" s="716" t="s">
        <v>73</v>
      </c>
      <c r="N5" s="270"/>
    </row>
    <row r="6" spans="1:14" ht="14.45" customHeight="1" x14ac:dyDescent="0.2">
      <c r="A6" s="712">
        <v>32</v>
      </c>
      <c r="B6" s="713" t="s">
        <v>2768</v>
      </c>
      <c r="C6" s="716">
        <v>10059474.520000007</v>
      </c>
      <c r="D6" s="716">
        <v>7163</v>
      </c>
      <c r="E6" s="716">
        <v>7691570.280000004</v>
      </c>
      <c r="F6" s="786">
        <v>0.7646095494061651</v>
      </c>
      <c r="G6" s="716">
        <v>4861</v>
      </c>
      <c r="H6" s="786">
        <v>0.67862627390758057</v>
      </c>
      <c r="I6" s="716">
        <v>2367904.2400000035</v>
      </c>
      <c r="J6" s="786">
        <v>0.23539045059383498</v>
      </c>
      <c r="K6" s="716">
        <v>2302</v>
      </c>
      <c r="L6" s="786">
        <v>0.32137372609241938</v>
      </c>
      <c r="M6" s="716" t="s">
        <v>1</v>
      </c>
      <c r="N6" s="270"/>
    </row>
    <row r="7" spans="1:14" ht="14.45" customHeight="1" x14ac:dyDescent="0.2">
      <c r="A7" s="712">
        <v>32</v>
      </c>
      <c r="B7" s="713" t="s">
        <v>2769</v>
      </c>
      <c r="C7" s="716">
        <v>0</v>
      </c>
      <c r="D7" s="716">
        <v>12</v>
      </c>
      <c r="E7" s="716">
        <v>0</v>
      </c>
      <c r="F7" s="786" t="s">
        <v>329</v>
      </c>
      <c r="G7" s="716">
        <v>10</v>
      </c>
      <c r="H7" s="786">
        <v>0.83333333333333337</v>
      </c>
      <c r="I7" s="716">
        <v>0</v>
      </c>
      <c r="J7" s="786" t="s">
        <v>329</v>
      </c>
      <c r="K7" s="716">
        <v>2</v>
      </c>
      <c r="L7" s="786">
        <v>0.16666666666666666</v>
      </c>
      <c r="M7" s="716" t="s">
        <v>1</v>
      </c>
      <c r="N7" s="270"/>
    </row>
    <row r="8" spans="1:14" ht="14.45" customHeight="1" x14ac:dyDescent="0.2">
      <c r="A8" s="712">
        <v>32</v>
      </c>
      <c r="B8" s="713" t="s">
        <v>2770</v>
      </c>
      <c r="C8" s="716">
        <v>21778.949999999997</v>
      </c>
      <c r="D8" s="716">
        <v>4</v>
      </c>
      <c r="E8" s="716">
        <v>21078.6</v>
      </c>
      <c r="F8" s="786">
        <v>0.96784280233895581</v>
      </c>
      <c r="G8" s="716">
        <v>3</v>
      </c>
      <c r="H8" s="786">
        <v>0.75</v>
      </c>
      <c r="I8" s="716">
        <v>700.35</v>
      </c>
      <c r="J8" s="786">
        <v>3.2157197661044273E-2</v>
      </c>
      <c r="K8" s="716">
        <v>1</v>
      </c>
      <c r="L8" s="786">
        <v>0.25</v>
      </c>
      <c r="M8" s="716" t="s">
        <v>1</v>
      </c>
      <c r="N8" s="270"/>
    </row>
    <row r="9" spans="1:14" ht="14.45" customHeight="1" x14ac:dyDescent="0.2">
      <c r="A9" s="712" t="s">
        <v>599</v>
      </c>
      <c r="B9" s="713" t="s">
        <v>3</v>
      </c>
      <c r="C9" s="716">
        <v>10081253.470000006</v>
      </c>
      <c r="D9" s="716">
        <v>7179</v>
      </c>
      <c r="E9" s="716">
        <v>7712648.8800000036</v>
      </c>
      <c r="F9" s="786">
        <v>0.76504860263175178</v>
      </c>
      <c r="G9" s="716">
        <v>4874</v>
      </c>
      <c r="H9" s="786">
        <v>0.67892464131494634</v>
      </c>
      <c r="I9" s="716">
        <v>2368604.5900000036</v>
      </c>
      <c r="J9" s="786">
        <v>0.2349513973682483</v>
      </c>
      <c r="K9" s="716">
        <v>2305</v>
      </c>
      <c r="L9" s="786">
        <v>0.3210753586850536</v>
      </c>
      <c r="M9" s="716" t="s">
        <v>614</v>
      </c>
      <c r="N9" s="270"/>
    </row>
    <row r="11" spans="1:14" ht="14.45" customHeight="1" x14ac:dyDescent="0.2">
      <c r="A11" s="712">
        <v>32</v>
      </c>
      <c r="B11" s="713" t="s">
        <v>2767</v>
      </c>
      <c r="C11" s="716" t="s">
        <v>329</v>
      </c>
      <c r="D11" s="716" t="s">
        <v>329</v>
      </c>
      <c r="E11" s="716" t="s">
        <v>329</v>
      </c>
      <c r="F11" s="786" t="s">
        <v>329</v>
      </c>
      <c r="G11" s="716" t="s">
        <v>329</v>
      </c>
      <c r="H11" s="786" t="s">
        <v>329</v>
      </c>
      <c r="I11" s="716" t="s">
        <v>329</v>
      </c>
      <c r="J11" s="786" t="s">
        <v>329</v>
      </c>
      <c r="K11" s="716" t="s">
        <v>329</v>
      </c>
      <c r="L11" s="786" t="s">
        <v>329</v>
      </c>
      <c r="M11" s="716" t="s">
        <v>73</v>
      </c>
      <c r="N11" s="270"/>
    </row>
    <row r="12" spans="1:14" ht="14.45" customHeight="1" x14ac:dyDescent="0.2">
      <c r="A12" s="712" t="s">
        <v>2771</v>
      </c>
      <c r="B12" s="713" t="s">
        <v>2768</v>
      </c>
      <c r="C12" s="716">
        <v>14187.08</v>
      </c>
      <c r="D12" s="716">
        <v>14</v>
      </c>
      <c r="E12" s="716">
        <v>2128.09</v>
      </c>
      <c r="F12" s="786">
        <v>0.15000197362670825</v>
      </c>
      <c r="G12" s="716">
        <v>8</v>
      </c>
      <c r="H12" s="786">
        <v>0.5714285714285714</v>
      </c>
      <c r="I12" s="716">
        <v>12058.99</v>
      </c>
      <c r="J12" s="786">
        <v>0.84999802637329169</v>
      </c>
      <c r="K12" s="716">
        <v>6</v>
      </c>
      <c r="L12" s="786">
        <v>0.42857142857142855</v>
      </c>
      <c r="M12" s="716" t="s">
        <v>1</v>
      </c>
      <c r="N12" s="270"/>
    </row>
    <row r="13" spans="1:14" ht="14.45" customHeight="1" x14ac:dyDescent="0.2">
      <c r="A13" s="712" t="s">
        <v>2771</v>
      </c>
      <c r="B13" s="713" t="s">
        <v>2772</v>
      </c>
      <c r="C13" s="716">
        <v>14187.08</v>
      </c>
      <c r="D13" s="716">
        <v>14</v>
      </c>
      <c r="E13" s="716">
        <v>2128.09</v>
      </c>
      <c r="F13" s="786">
        <v>0.15000197362670825</v>
      </c>
      <c r="G13" s="716">
        <v>8</v>
      </c>
      <c r="H13" s="786">
        <v>0.5714285714285714</v>
      </c>
      <c r="I13" s="716">
        <v>12058.99</v>
      </c>
      <c r="J13" s="786">
        <v>0.84999802637329169</v>
      </c>
      <c r="K13" s="716">
        <v>6</v>
      </c>
      <c r="L13" s="786">
        <v>0.42857142857142855</v>
      </c>
      <c r="M13" s="716" t="s">
        <v>618</v>
      </c>
      <c r="N13" s="270"/>
    </row>
    <row r="14" spans="1:14" ht="14.45" customHeight="1" x14ac:dyDescent="0.2">
      <c r="A14" s="712" t="s">
        <v>329</v>
      </c>
      <c r="B14" s="713" t="s">
        <v>329</v>
      </c>
      <c r="C14" s="716" t="s">
        <v>329</v>
      </c>
      <c r="D14" s="716" t="s">
        <v>329</v>
      </c>
      <c r="E14" s="716" t="s">
        <v>329</v>
      </c>
      <c r="F14" s="786" t="s">
        <v>329</v>
      </c>
      <c r="G14" s="716" t="s">
        <v>329</v>
      </c>
      <c r="H14" s="786" t="s">
        <v>329</v>
      </c>
      <c r="I14" s="716" t="s">
        <v>329</v>
      </c>
      <c r="J14" s="786" t="s">
        <v>329</v>
      </c>
      <c r="K14" s="716" t="s">
        <v>329</v>
      </c>
      <c r="L14" s="786" t="s">
        <v>329</v>
      </c>
      <c r="M14" s="716" t="s">
        <v>619</v>
      </c>
      <c r="N14" s="270"/>
    </row>
    <row r="15" spans="1:14" ht="14.45" customHeight="1" x14ac:dyDescent="0.2">
      <c r="A15" s="712" t="s">
        <v>2773</v>
      </c>
      <c r="B15" s="713" t="s">
        <v>2768</v>
      </c>
      <c r="C15" s="716">
        <v>10042496.600000007</v>
      </c>
      <c r="D15" s="716">
        <v>7138</v>
      </c>
      <c r="E15" s="716">
        <v>7689220.6600000029</v>
      </c>
      <c r="F15" s="786">
        <v>0.7656682363228281</v>
      </c>
      <c r="G15" s="716">
        <v>4850</v>
      </c>
      <c r="H15" s="786">
        <v>0.67946203418324458</v>
      </c>
      <c r="I15" s="716">
        <v>2353275.9400000037</v>
      </c>
      <c r="J15" s="786">
        <v>0.23433176367717187</v>
      </c>
      <c r="K15" s="716">
        <v>2288</v>
      </c>
      <c r="L15" s="786">
        <v>0.32053796581675542</v>
      </c>
      <c r="M15" s="716" t="s">
        <v>1</v>
      </c>
      <c r="N15" s="270"/>
    </row>
    <row r="16" spans="1:14" ht="14.45" customHeight="1" x14ac:dyDescent="0.2">
      <c r="A16" s="712" t="s">
        <v>2773</v>
      </c>
      <c r="B16" s="713" t="s">
        <v>2769</v>
      </c>
      <c r="C16" s="716">
        <v>0</v>
      </c>
      <c r="D16" s="716">
        <v>12</v>
      </c>
      <c r="E16" s="716">
        <v>0</v>
      </c>
      <c r="F16" s="786" t="s">
        <v>329</v>
      </c>
      <c r="G16" s="716">
        <v>10</v>
      </c>
      <c r="H16" s="786">
        <v>0.83333333333333337</v>
      </c>
      <c r="I16" s="716">
        <v>0</v>
      </c>
      <c r="J16" s="786" t="s">
        <v>329</v>
      </c>
      <c r="K16" s="716">
        <v>2</v>
      </c>
      <c r="L16" s="786">
        <v>0.16666666666666666</v>
      </c>
      <c r="M16" s="716" t="s">
        <v>1</v>
      </c>
      <c r="N16" s="270"/>
    </row>
    <row r="17" spans="1:14" ht="14.45" customHeight="1" x14ac:dyDescent="0.2">
      <c r="A17" s="712" t="s">
        <v>2773</v>
      </c>
      <c r="B17" s="713" t="s">
        <v>2770</v>
      </c>
      <c r="C17" s="716">
        <v>21778.949999999997</v>
      </c>
      <c r="D17" s="716">
        <v>4</v>
      </c>
      <c r="E17" s="716">
        <v>21078.6</v>
      </c>
      <c r="F17" s="786">
        <v>0.96784280233895581</v>
      </c>
      <c r="G17" s="716">
        <v>3</v>
      </c>
      <c r="H17" s="786">
        <v>0.75</v>
      </c>
      <c r="I17" s="716">
        <v>700.35</v>
      </c>
      <c r="J17" s="786">
        <v>3.2157197661044273E-2</v>
      </c>
      <c r="K17" s="716">
        <v>1</v>
      </c>
      <c r="L17" s="786">
        <v>0.25</v>
      </c>
      <c r="M17" s="716" t="s">
        <v>1</v>
      </c>
      <c r="N17" s="270"/>
    </row>
    <row r="18" spans="1:14" ht="14.45" customHeight="1" x14ac:dyDescent="0.2">
      <c r="A18" s="712" t="s">
        <v>2773</v>
      </c>
      <c r="B18" s="713" t="s">
        <v>2774</v>
      </c>
      <c r="C18" s="716">
        <v>10064275.550000006</v>
      </c>
      <c r="D18" s="716">
        <v>7154</v>
      </c>
      <c r="E18" s="716">
        <v>7710299.2600000026</v>
      </c>
      <c r="F18" s="786">
        <v>0.76610573922531344</v>
      </c>
      <c r="G18" s="716">
        <v>4863</v>
      </c>
      <c r="H18" s="786">
        <v>0.67975957506290186</v>
      </c>
      <c r="I18" s="716">
        <v>2353976.2900000038</v>
      </c>
      <c r="J18" s="786">
        <v>0.23389426077468659</v>
      </c>
      <c r="K18" s="716">
        <v>2291</v>
      </c>
      <c r="L18" s="786">
        <v>0.32024042493709814</v>
      </c>
      <c r="M18" s="716" t="s">
        <v>618</v>
      </c>
      <c r="N18" s="270"/>
    </row>
    <row r="19" spans="1:14" ht="14.45" customHeight="1" x14ac:dyDescent="0.2">
      <c r="A19" s="712" t="s">
        <v>329</v>
      </c>
      <c r="B19" s="713" t="s">
        <v>329</v>
      </c>
      <c r="C19" s="716" t="s">
        <v>329</v>
      </c>
      <c r="D19" s="716" t="s">
        <v>329</v>
      </c>
      <c r="E19" s="716" t="s">
        <v>329</v>
      </c>
      <c r="F19" s="786" t="s">
        <v>329</v>
      </c>
      <c r="G19" s="716" t="s">
        <v>329</v>
      </c>
      <c r="H19" s="786" t="s">
        <v>329</v>
      </c>
      <c r="I19" s="716" t="s">
        <v>329</v>
      </c>
      <c r="J19" s="786" t="s">
        <v>329</v>
      </c>
      <c r="K19" s="716" t="s">
        <v>329</v>
      </c>
      <c r="L19" s="786" t="s">
        <v>329</v>
      </c>
      <c r="M19" s="716" t="s">
        <v>619</v>
      </c>
      <c r="N19" s="270"/>
    </row>
    <row r="20" spans="1:14" ht="14.45" customHeight="1" x14ac:dyDescent="0.2">
      <c r="A20" s="712" t="s">
        <v>2775</v>
      </c>
      <c r="B20" s="713" t="s">
        <v>2768</v>
      </c>
      <c r="C20" s="716">
        <v>2632.6400000000003</v>
      </c>
      <c r="D20" s="716">
        <v>10</v>
      </c>
      <c r="E20" s="716">
        <v>221.53</v>
      </c>
      <c r="F20" s="786">
        <v>8.4147471739394672E-2</v>
      </c>
      <c r="G20" s="716">
        <v>3</v>
      </c>
      <c r="H20" s="786">
        <v>0.3</v>
      </c>
      <c r="I20" s="716">
        <v>2411.11</v>
      </c>
      <c r="J20" s="786">
        <v>0.91585252826060526</v>
      </c>
      <c r="K20" s="716">
        <v>7</v>
      </c>
      <c r="L20" s="786">
        <v>0.7</v>
      </c>
      <c r="M20" s="716" t="s">
        <v>1</v>
      </c>
      <c r="N20" s="270"/>
    </row>
    <row r="21" spans="1:14" ht="14.45" customHeight="1" x14ac:dyDescent="0.2">
      <c r="A21" s="712" t="s">
        <v>2775</v>
      </c>
      <c r="B21" s="713" t="s">
        <v>2776</v>
      </c>
      <c r="C21" s="716">
        <v>2632.6400000000003</v>
      </c>
      <c r="D21" s="716">
        <v>10</v>
      </c>
      <c r="E21" s="716">
        <v>221.53</v>
      </c>
      <c r="F21" s="786">
        <v>8.4147471739394672E-2</v>
      </c>
      <c r="G21" s="716">
        <v>3</v>
      </c>
      <c r="H21" s="786">
        <v>0.3</v>
      </c>
      <c r="I21" s="716">
        <v>2411.11</v>
      </c>
      <c r="J21" s="786">
        <v>0.91585252826060526</v>
      </c>
      <c r="K21" s="716">
        <v>7</v>
      </c>
      <c r="L21" s="786">
        <v>0.7</v>
      </c>
      <c r="M21" s="716" t="s">
        <v>618</v>
      </c>
      <c r="N21" s="270"/>
    </row>
    <row r="22" spans="1:14" ht="14.45" customHeight="1" x14ac:dyDescent="0.2">
      <c r="A22" s="712" t="s">
        <v>329</v>
      </c>
      <c r="B22" s="713" t="s">
        <v>329</v>
      </c>
      <c r="C22" s="716" t="s">
        <v>329</v>
      </c>
      <c r="D22" s="716" t="s">
        <v>329</v>
      </c>
      <c r="E22" s="716" t="s">
        <v>329</v>
      </c>
      <c r="F22" s="786" t="s">
        <v>329</v>
      </c>
      <c r="G22" s="716" t="s">
        <v>329</v>
      </c>
      <c r="H22" s="786" t="s">
        <v>329</v>
      </c>
      <c r="I22" s="716" t="s">
        <v>329</v>
      </c>
      <c r="J22" s="786" t="s">
        <v>329</v>
      </c>
      <c r="K22" s="716" t="s">
        <v>329</v>
      </c>
      <c r="L22" s="786" t="s">
        <v>329</v>
      </c>
      <c r="M22" s="716" t="s">
        <v>619</v>
      </c>
      <c r="N22" s="270"/>
    </row>
    <row r="23" spans="1:14" ht="14.45" customHeight="1" x14ac:dyDescent="0.2">
      <c r="A23" s="712" t="s">
        <v>2777</v>
      </c>
      <c r="B23" s="713" t="s">
        <v>2768</v>
      </c>
      <c r="C23" s="716">
        <v>158.19999999999999</v>
      </c>
      <c r="D23" s="716">
        <v>1</v>
      </c>
      <c r="E23" s="716" t="s">
        <v>329</v>
      </c>
      <c r="F23" s="786">
        <v>0</v>
      </c>
      <c r="G23" s="716" t="s">
        <v>329</v>
      </c>
      <c r="H23" s="786">
        <v>0</v>
      </c>
      <c r="I23" s="716">
        <v>158.19999999999999</v>
      </c>
      <c r="J23" s="786">
        <v>1</v>
      </c>
      <c r="K23" s="716">
        <v>1</v>
      </c>
      <c r="L23" s="786">
        <v>1</v>
      </c>
      <c r="M23" s="716" t="s">
        <v>1</v>
      </c>
      <c r="N23" s="270"/>
    </row>
    <row r="24" spans="1:14" ht="14.45" customHeight="1" x14ac:dyDescent="0.2">
      <c r="A24" s="712" t="s">
        <v>2777</v>
      </c>
      <c r="B24" s="713" t="s">
        <v>2778</v>
      </c>
      <c r="C24" s="716">
        <v>158.19999999999999</v>
      </c>
      <c r="D24" s="716">
        <v>1</v>
      </c>
      <c r="E24" s="716" t="s">
        <v>329</v>
      </c>
      <c r="F24" s="786">
        <v>0</v>
      </c>
      <c r="G24" s="716" t="s">
        <v>329</v>
      </c>
      <c r="H24" s="786">
        <v>0</v>
      </c>
      <c r="I24" s="716">
        <v>158.19999999999999</v>
      </c>
      <c r="J24" s="786">
        <v>1</v>
      </c>
      <c r="K24" s="716">
        <v>1</v>
      </c>
      <c r="L24" s="786">
        <v>1</v>
      </c>
      <c r="M24" s="716" t="s">
        <v>618</v>
      </c>
      <c r="N24" s="270"/>
    </row>
    <row r="25" spans="1:14" ht="14.45" customHeight="1" x14ac:dyDescent="0.2">
      <c r="A25" s="712" t="s">
        <v>329</v>
      </c>
      <c r="B25" s="713" t="s">
        <v>329</v>
      </c>
      <c r="C25" s="716" t="s">
        <v>329</v>
      </c>
      <c r="D25" s="716" t="s">
        <v>329</v>
      </c>
      <c r="E25" s="716" t="s">
        <v>329</v>
      </c>
      <c r="F25" s="786" t="s">
        <v>329</v>
      </c>
      <c r="G25" s="716" t="s">
        <v>329</v>
      </c>
      <c r="H25" s="786" t="s">
        <v>329</v>
      </c>
      <c r="I25" s="716" t="s">
        <v>329</v>
      </c>
      <c r="J25" s="786" t="s">
        <v>329</v>
      </c>
      <c r="K25" s="716" t="s">
        <v>329</v>
      </c>
      <c r="L25" s="786" t="s">
        <v>329</v>
      </c>
      <c r="M25" s="716" t="s">
        <v>619</v>
      </c>
      <c r="N25" s="270"/>
    </row>
    <row r="26" spans="1:14" ht="14.45" customHeight="1" x14ac:dyDescent="0.2">
      <c r="A26" s="712" t="s">
        <v>599</v>
      </c>
      <c r="B26" s="713" t="s">
        <v>2779</v>
      </c>
      <c r="C26" s="716">
        <v>10081253.470000006</v>
      </c>
      <c r="D26" s="716">
        <v>7179</v>
      </c>
      <c r="E26" s="716">
        <v>7712648.8800000027</v>
      </c>
      <c r="F26" s="786">
        <v>0.76504860263175167</v>
      </c>
      <c r="G26" s="716">
        <v>4874</v>
      </c>
      <c r="H26" s="786">
        <v>0.67892464131494634</v>
      </c>
      <c r="I26" s="716">
        <v>2368604.590000004</v>
      </c>
      <c r="J26" s="786">
        <v>0.23495139736824835</v>
      </c>
      <c r="K26" s="716">
        <v>2305</v>
      </c>
      <c r="L26" s="786">
        <v>0.3210753586850536</v>
      </c>
      <c r="M26" s="716" t="s">
        <v>614</v>
      </c>
      <c r="N26" s="270"/>
    </row>
    <row r="27" spans="1:14" ht="14.45" customHeight="1" x14ac:dyDescent="0.2">
      <c r="A27" s="787" t="s">
        <v>295</v>
      </c>
    </row>
    <row r="28" spans="1:14" ht="14.45" customHeight="1" x14ac:dyDescent="0.2">
      <c r="A28" s="788" t="s">
        <v>2780</v>
      </c>
    </row>
    <row r="29" spans="1:14" ht="14.45" customHeight="1" x14ac:dyDescent="0.2">
      <c r="A29" s="787" t="s">
        <v>2781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27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6">
    <cfRule type="expression" dxfId="49" priority="4">
      <formula>AND(LEFT(M11,6)&lt;&gt;"mezera",M11&lt;&gt;"")</formula>
    </cfRule>
  </conditionalFormatting>
  <conditionalFormatting sqref="A11:A26">
    <cfRule type="expression" dxfId="48" priority="2">
      <formula>AND(M11&lt;&gt;"",M11&lt;&gt;"mezeraKL")</formula>
    </cfRule>
  </conditionalFormatting>
  <conditionalFormatting sqref="F11:F26">
    <cfRule type="cellIs" dxfId="47" priority="1" operator="lessThan">
      <formula>0.6</formula>
    </cfRule>
  </conditionalFormatting>
  <conditionalFormatting sqref="B11:L26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6">
    <cfRule type="expression" dxfId="44" priority="6">
      <formula>$M11&lt;&gt;""</formula>
    </cfRule>
  </conditionalFormatting>
  <hyperlinks>
    <hyperlink ref="A2" location="Obsah!A1" display="Zpět na Obsah  KL 01  1.-4.měsíc" xr:uid="{FE08F0E5-C71E-4B63-85C0-E2CF44FCA2EA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33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705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5" t="s">
        <v>166</v>
      </c>
      <c r="B4" s="766" t="s">
        <v>19</v>
      </c>
      <c r="C4" s="792"/>
      <c r="D4" s="766" t="s">
        <v>20</v>
      </c>
      <c r="E4" s="792"/>
      <c r="F4" s="766" t="s">
        <v>19</v>
      </c>
      <c r="G4" s="769" t="s">
        <v>2</v>
      </c>
      <c r="H4" s="766" t="s">
        <v>20</v>
      </c>
      <c r="I4" s="769" t="s">
        <v>2</v>
      </c>
      <c r="J4" s="766" t="s">
        <v>19</v>
      </c>
      <c r="K4" s="769" t="s">
        <v>2</v>
      </c>
      <c r="L4" s="766" t="s">
        <v>20</v>
      </c>
      <c r="M4" s="770" t="s">
        <v>2</v>
      </c>
    </row>
    <row r="5" spans="1:13" ht="14.45" customHeight="1" x14ac:dyDescent="0.2">
      <c r="A5" s="789" t="s">
        <v>2782</v>
      </c>
      <c r="B5" s="780">
        <v>414384.99000000005</v>
      </c>
      <c r="C5" s="724">
        <v>1</v>
      </c>
      <c r="D5" s="793">
        <v>413</v>
      </c>
      <c r="E5" s="796" t="s">
        <v>2782</v>
      </c>
      <c r="F5" s="780">
        <v>277024.16000000009</v>
      </c>
      <c r="G5" s="748">
        <v>0.66851880904276972</v>
      </c>
      <c r="H5" s="728">
        <v>259</v>
      </c>
      <c r="I5" s="771">
        <v>0.6271186440677966</v>
      </c>
      <c r="J5" s="799">
        <v>137360.82999999996</v>
      </c>
      <c r="K5" s="748">
        <v>0.33148119095723022</v>
      </c>
      <c r="L5" s="728">
        <v>154</v>
      </c>
      <c r="M5" s="771">
        <v>0.3728813559322034</v>
      </c>
    </row>
    <row r="6" spans="1:13" ht="14.45" customHeight="1" x14ac:dyDescent="0.2">
      <c r="A6" s="790" t="s">
        <v>2783</v>
      </c>
      <c r="B6" s="781">
        <v>22805.239999999998</v>
      </c>
      <c r="C6" s="731">
        <v>1</v>
      </c>
      <c r="D6" s="794">
        <v>64</v>
      </c>
      <c r="E6" s="797" t="s">
        <v>2783</v>
      </c>
      <c r="F6" s="781">
        <v>17808.28</v>
      </c>
      <c r="G6" s="749">
        <v>0.78088544562565443</v>
      </c>
      <c r="H6" s="735">
        <v>36</v>
      </c>
      <c r="I6" s="772">
        <v>0.5625</v>
      </c>
      <c r="J6" s="800">
        <v>4996.96</v>
      </c>
      <c r="K6" s="749">
        <v>0.21911455437434557</v>
      </c>
      <c r="L6" s="735">
        <v>28</v>
      </c>
      <c r="M6" s="772">
        <v>0.4375</v>
      </c>
    </row>
    <row r="7" spans="1:13" ht="14.45" customHeight="1" x14ac:dyDescent="0.2">
      <c r="A7" s="790" t="s">
        <v>2784</v>
      </c>
      <c r="B7" s="781">
        <v>949471.82000000076</v>
      </c>
      <c r="C7" s="731">
        <v>1</v>
      </c>
      <c r="D7" s="794">
        <v>373</v>
      </c>
      <c r="E7" s="797" t="s">
        <v>2784</v>
      </c>
      <c r="F7" s="781">
        <v>716634.90000000072</v>
      </c>
      <c r="G7" s="749">
        <v>0.75477216374889378</v>
      </c>
      <c r="H7" s="735">
        <v>227</v>
      </c>
      <c r="I7" s="772">
        <v>0.60857908847184983</v>
      </c>
      <c r="J7" s="800">
        <v>232836.92000000004</v>
      </c>
      <c r="K7" s="749">
        <v>0.24522783625110628</v>
      </c>
      <c r="L7" s="735">
        <v>146</v>
      </c>
      <c r="M7" s="772">
        <v>0.39142091152815012</v>
      </c>
    </row>
    <row r="8" spans="1:13" ht="14.45" customHeight="1" x14ac:dyDescent="0.2">
      <c r="A8" s="790" t="s">
        <v>2785</v>
      </c>
      <c r="B8" s="781">
        <v>193861.06999999995</v>
      </c>
      <c r="C8" s="731">
        <v>1</v>
      </c>
      <c r="D8" s="794">
        <v>125</v>
      </c>
      <c r="E8" s="797" t="s">
        <v>2785</v>
      </c>
      <c r="F8" s="781">
        <v>162801.82999999993</v>
      </c>
      <c r="G8" s="749">
        <v>0.83978609011081995</v>
      </c>
      <c r="H8" s="735">
        <v>92</v>
      </c>
      <c r="I8" s="772">
        <v>0.73599999999999999</v>
      </c>
      <c r="J8" s="800">
        <v>31059.240000000005</v>
      </c>
      <c r="K8" s="749">
        <v>0.16021390988918</v>
      </c>
      <c r="L8" s="735">
        <v>33</v>
      </c>
      <c r="M8" s="772">
        <v>0.26400000000000001</v>
      </c>
    </row>
    <row r="9" spans="1:13" ht="14.45" customHeight="1" x14ac:dyDescent="0.2">
      <c r="A9" s="790" t="s">
        <v>2786</v>
      </c>
      <c r="B9" s="781">
        <v>752298.3899999999</v>
      </c>
      <c r="C9" s="731">
        <v>1</v>
      </c>
      <c r="D9" s="794">
        <v>284</v>
      </c>
      <c r="E9" s="797" t="s">
        <v>2786</v>
      </c>
      <c r="F9" s="781">
        <v>688457.8899999999</v>
      </c>
      <c r="G9" s="749">
        <v>0.91513939036876046</v>
      </c>
      <c r="H9" s="735">
        <v>197</v>
      </c>
      <c r="I9" s="772">
        <v>0.69366197183098588</v>
      </c>
      <c r="J9" s="800">
        <v>63840.499999999985</v>
      </c>
      <c r="K9" s="749">
        <v>8.4860609631239536E-2</v>
      </c>
      <c r="L9" s="735">
        <v>87</v>
      </c>
      <c r="M9" s="772">
        <v>0.30633802816901406</v>
      </c>
    </row>
    <row r="10" spans="1:13" ht="14.45" customHeight="1" x14ac:dyDescent="0.2">
      <c r="A10" s="790" t="s">
        <v>2787</v>
      </c>
      <c r="B10" s="781">
        <v>3513.24</v>
      </c>
      <c r="C10" s="731">
        <v>1</v>
      </c>
      <c r="D10" s="794">
        <v>6</v>
      </c>
      <c r="E10" s="797" t="s">
        <v>2787</v>
      </c>
      <c r="F10" s="781">
        <v>3513.24</v>
      </c>
      <c r="G10" s="749">
        <v>1</v>
      </c>
      <c r="H10" s="735">
        <v>6</v>
      </c>
      <c r="I10" s="772">
        <v>1</v>
      </c>
      <c r="J10" s="800"/>
      <c r="K10" s="749">
        <v>0</v>
      </c>
      <c r="L10" s="735"/>
      <c r="M10" s="772">
        <v>0</v>
      </c>
    </row>
    <row r="11" spans="1:13" ht="14.45" customHeight="1" x14ac:dyDescent="0.2">
      <c r="A11" s="790" t="s">
        <v>2788</v>
      </c>
      <c r="B11" s="781">
        <v>117751.34000000004</v>
      </c>
      <c r="C11" s="731">
        <v>1</v>
      </c>
      <c r="D11" s="794">
        <v>83</v>
      </c>
      <c r="E11" s="797" t="s">
        <v>2788</v>
      </c>
      <c r="F11" s="781">
        <v>109759.82000000004</v>
      </c>
      <c r="G11" s="749">
        <v>0.93213223730617412</v>
      </c>
      <c r="H11" s="735">
        <v>72</v>
      </c>
      <c r="I11" s="772">
        <v>0.86746987951807231</v>
      </c>
      <c r="J11" s="800">
        <v>7991.52</v>
      </c>
      <c r="K11" s="749">
        <v>6.7867762693825801E-2</v>
      </c>
      <c r="L11" s="735">
        <v>11</v>
      </c>
      <c r="M11" s="772">
        <v>0.13253012048192772</v>
      </c>
    </row>
    <row r="12" spans="1:13" ht="14.45" customHeight="1" x14ac:dyDescent="0.2">
      <c r="A12" s="790" t="s">
        <v>2789</v>
      </c>
      <c r="B12" s="781">
        <v>171293.3</v>
      </c>
      <c r="C12" s="731">
        <v>1</v>
      </c>
      <c r="D12" s="794">
        <v>170</v>
      </c>
      <c r="E12" s="797" t="s">
        <v>2789</v>
      </c>
      <c r="F12" s="781">
        <v>125339.13999999997</v>
      </c>
      <c r="G12" s="749">
        <v>0.73172237326270195</v>
      </c>
      <c r="H12" s="735">
        <v>101</v>
      </c>
      <c r="I12" s="772">
        <v>0.59411764705882353</v>
      </c>
      <c r="J12" s="800">
        <v>45954.16</v>
      </c>
      <c r="K12" s="749">
        <v>0.26827762673729799</v>
      </c>
      <c r="L12" s="735">
        <v>69</v>
      </c>
      <c r="M12" s="772">
        <v>0.40588235294117647</v>
      </c>
    </row>
    <row r="13" spans="1:13" ht="14.45" customHeight="1" x14ac:dyDescent="0.2">
      <c r="A13" s="790" t="s">
        <v>2790</v>
      </c>
      <c r="B13" s="781">
        <v>66545.260000000009</v>
      </c>
      <c r="C13" s="731">
        <v>1</v>
      </c>
      <c r="D13" s="794">
        <v>56</v>
      </c>
      <c r="E13" s="797" t="s">
        <v>2790</v>
      </c>
      <c r="F13" s="781">
        <v>44859.020000000004</v>
      </c>
      <c r="G13" s="749">
        <v>0.67411292705145331</v>
      </c>
      <c r="H13" s="735">
        <v>26</v>
      </c>
      <c r="I13" s="772">
        <v>0.4642857142857143</v>
      </c>
      <c r="J13" s="800">
        <v>21686.239999999998</v>
      </c>
      <c r="K13" s="749">
        <v>0.32588707294854652</v>
      </c>
      <c r="L13" s="735">
        <v>30</v>
      </c>
      <c r="M13" s="772">
        <v>0.5357142857142857</v>
      </c>
    </row>
    <row r="14" spans="1:13" ht="14.45" customHeight="1" x14ac:dyDescent="0.2">
      <c r="A14" s="790" t="s">
        <v>2791</v>
      </c>
      <c r="B14" s="781">
        <v>272774.11999999994</v>
      </c>
      <c r="C14" s="731">
        <v>1</v>
      </c>
      <c r="D14" s="794">
        <v>291</v>
      </c>
      <c r="E14" s="797" t="s">
        <v>2791</v>
      </c>
      <c r="F14" s="781">
        <v>139051.48999999996</v>
      </c>
      <c r="G14" s="749">
        <v>0.50976789880212969</v>
      </c>
      <c r="H14" s="735">
        <v>173</v>
      </c>
      <c r="I14" s="772">
        <v>0.59450171821305842</v>
      </c>
      <c r="J14" s="800">
        <v>133722.62999999998</v>
      </c>
      <c r="K14" s="749">
        <v>0.49023210119787025</v>
      </c>
      <c r="L14" s="735">
        <v>118</v>
      </c>
      <c r="M14" s="772">
        <v>0.40549828178694158</v>
      </c>
    </row>
    <row r="15" spans="1:13" ht="14.45" customHeight="1" x14ac:dyDescent="0.2">
      <c r="A15" s="790" t="s">
        <v>2792</v>
      </c>
      <c r="B15" s="781">
        <v>1552150.5699999994</v>
      </c>
      <c r="C15" s="731">
        <v>1</v>
      </c>
      <c r="D15" s="794">
        <v>399</v>
      </c>
      <c r="E15" s="797" t="s">
        <v>2792</v>
      </c>
      <c r="F15" s="781">
        <v>1243316.1599999995</v>
      </c>
      <c r="G15" s="749">
        <v>0.80102806005476646</v>
      </c>
      <c r="H15" s="735">
        <v>303</v>
      </c>
      <c r="I15" s="772">
        <v>0.75939849624060152</v>
      </c>
      <c r="J15" s="800">
        <v>308834.40999999992</v>
      </c>
      <c r="K15" s="749">
        <v>0.19897193994523357</v>
      </c>
      <c r="L15" s="735">
        <v>96</v>
      </c>
      <c r="M15" s="772">
        <v>0.24060150375939848</v>
      </c>
    </row>
    <row r="16" spans="1:13" ht="14.45" customHeight="1" x14ac:dyDescent="0.2">
      <c r="A16" s="790" t="s">
        <v>2793</v>
      </c>
      <c r="B16" s="781">
        <v>20729.759999999998</v>
      </c>
      <c r="C16" s="731">
        <v>1</v>
      </c>
      <c r="D16" s="794">
        <v>19</v>
      </c>
      <c r="E16" s="797" t="s">
        <v>2793</v>
      </c>
      <c r="F16" s="781">
        <v>12619.619999999999</v>
      </c>
      <c r="G16" s="749">
        <v>0.60876826359784197</v>
      </c>
      <c r="H16" s="735">
        <v>6</v>
      </c>
      <c r="I16" s="772">
        <v>0.31578947368421051</v>
      </c>
      <c r="J16" s="800">
        <v>8110.1399999999994</v>
      </c>
      <c r="K16" s="749">
        <v>0.39123173640215808</v>
      </c>
      <c r="L16" s="735">
        <v>13</v>
      </c>
      <c r="M16" s="772">
        <v>0.68421052631578949</v>
      </c>
    </row>
    <row r="17" spans="1:13" ht="14.45" customHeight="1" x14ac:dyDescent="0.2">
      <c r="A17" s="790" t="s">
        <v>2794</v>
      </c>
      <c r="B17" s="781">
        <v>73416.680000000008</v>
      </c>
      <c r="C17" s="731">
        <v>1</v>
      </c>
      <c r="D17" s="794">
        <v>90</v>
      </c>
      <c r="E17" s="797" t="s">
        <v>2794</v>
      </c>
      <c r="F17" s="781">
        <v>59333.380000000005</v>
      </c>
      <c r="G17" s="749">
        <v>0.80817302008208491</v>
      </c>
      <c r="H17" s="735">
        <v>57</v>
      </c>
      <c r="I17" s="772">
        <v>0.6333333333333333</v>
      </c>
      <c r="J17" s="800">
        <v>14083.3</v>
      </c>
      <c r="K17" s="749">
        <v>0.19182697991791509</v>
      </c>
      <c r="L17" s="735">
        <v>33</v>
      </c>
      <c r="M17" s="772">
        <v>0.36666666666666664</v>
      </c>
    </row>
    <row r="18" spans="1:13" ht="14.45" customHeight="1" x14ac:dyDescent="0.2">
      <c r="A18" s="790" t="s">
        <v>2795</v>
      </c>
      <c r="B18" s="781">
        <v>1265524.9400000011</v>
      </c>
      <c r="C18" s="731">
        <v>1</v>
      </c>
      <c r="D18" s="794">
        <v>753</v>
      </c>
      <c r="E18" s="797" t="s">
        <v>2795</v>
      </c>
      <c r="F18" s="781">
        <v>1020093.340000001</v>
      </c>
      <c r="G18" s="749">
        <v>0.80606340322301362</v>
      </c>
      <c r="H18" s="735">
        <v>543</v>
      </c>
      <c r="I18" s="772">
        <v>0.7211155378486056</v>
      </c>
      <c r="J18" s="800">
        <v>245431.6</v>
      </c>
      <c r="K18" s="749">
        <v>0.1939365967769863</v>
      </c>
      <c r="L18" s="735">
        <v>210</v>
      </c>
      <c r="M18" s="772">
        <v>0.2788844621513944</v>
      </c>
    </row>
    <row r="19" spans="1:13" ht="14.45" customHeight="1" x14ac:dyDescent="0.2">
      <c r="A19" s="790" t="s">
        <v>2796</v>
      </c>
      <c r="B19" s="781">
        <v>618257.53999999992</v>
      </c>
      <c r="C19" s="731">
        <v>1</v>
      </c>
      <c r="D19" s="794">
        <v>649</v>
      </c>
      <c r="E19" s="797" t="s">
        <v>2796</v>
      </c>
      <c r="F19" s="781">
        <v>516741.7099999999</v>
      </c>
      <c r="G19" s="749">
        <v>0.83580332881989594</v>
      </c>
      <c r="H19" s="735">
        <v>475</v>
      </c>
      <c r="I19" s="772">
        <v>0.73189522342064717</v>
      </c>
      <c r="J19" s="800">
        <v>101515.83000000003</v>
      </c>
      <c r="K19" s="749">
        <v>0.16419667118010409</v>
      </c>
      <c r="L19" s="735">
        <v>174</v>
      </c>
      <c r="M19" s="772">
        <v>0.26810477657935283</v>
      </c>
    </row>
    <row r="20" spans="1:13" ht="14.45" customHeight="1" x14ac:dyDescent="0.2">
      <c r="A20" s="790" t="s">
        <v>2797</v>
      </c>
      <c r="B20" s="781">
        <v>20310.25</v>
      </c>
      <c r="C20" s="731">
        <v>1</v>
      </c>
      <c r="D20" s="794">
        <v>45</v>
      </c>
      <c r="E20" s="797" t="s">
        <v>2797</v>
      </c>
      <c r="F20" s="781">
        <v>17951.55</v>
      </c>
      <c r="G20" s="749">
        <v>0.88386652059920479</v>
      </c>
      <c r="H20" s="735">
        <v>32</v>
      </c>
      <c r="I20" s="772">
        <v>0.71111111111111114</v>
      </c>
      <c r="J20" s="800">
        <v>2358.7000000000003</v>
      </c>
      <c r="K20" s="749">
        <v>0.11613347940079517</v>
      </c>
      <c r="L20" s="735">
        <v>13</v>
      </c>
      <c r="M20" s="772">
        <v>0.28888888888888886</v>
      </c>
    </row>
    <row r="21" spans="1:13" ht="14.45" customHeight="1" x14ac:dyDescent="0.2">
      <c r="A21" s="790" t="s">
        <v>2798</v>
      </c>
      <c r="B21" s="781">
        <v>174158.82</v>
      </c>
      <c r="C21" s="731">
        <v>1</v>
      </c>
      <c r="D21" s="794">
        <v>191</v>
      </c>
      <c r="E21" s="797" t="s">
        <v>2798</v>
      </c>
      <c r="F21" s="781">
        <v>129617.37000000001</v>
      </c>
      <c r="G21" s="749">
        <v>0.74424809492852562</v>
      </c>
      <c r="H21" s="735">
        <v>103</v>
      </c>
      <c r="I21" s="772">
        <v>0.53926701570680624</v>
      </c>
      <c r="J21" s="800">
        <v>44541.44999999999</v>
      </c>
      <c r="K21" s="749">
        <v>0.25575190507147433</v>
      </c>
      <c r="L21" s="735">
        <v>88</v>
      </c>
      <c r="M21" s="772">
        <v>0.4607329842931937</v>
      </c>
    </row>
    <row r="22" spans="1:13" ht="14.45" customHeight="1" x14ac:dyDescent="0.2">
      <c r="A22" s="790" t="s">
        <v>2799</v>
      </c>
      <c r="B22" s="781">
        <v>275460.84999999998</v>
      </c>
      <c r="C22" s="731">
        <v>1</v>
      </c>
      <c r="D22" s="794">
        <v>260</v>
      </c>
      <c r="E22" s="797" t="s">
        <v>2799</v>
      </c>
      <c r="F22" s="781">
        <v>173004.41999999998</v>
      </c>
      <c r="G22" s="749">
        <v>0.62805447670694403</v>
      </c>
      <c r="H22" s="735">
        <v>185</v>
      </c>
      <c r="I22" s="772">
        <v>0.71153846153846156</v>
      </c>
      <c r="J22" s="800">
        <v>102456.43000000002</v>
      </c>
      <c r="K22" s="749">
        <v>0.37194552329305608</v>
      </c>
      <c r="L22" s="735">
        <v>75</v>
      </c>
      <c r="M22" s="772">
        <v>0.28846153846153844</v>
      </c>
    </row>
    <row r="23" spans="1:13" ht="14.45" customHeight="1" x14ac:dyDescent="0.2">
      <c r="A23" s="790" t="s">
        <v>2800</v>
      </c>
      <c r="B23" s="781">
        <v>229213.40999999997</v>
      </c>
      <c r="C23" s="731">
        <v>1</v>
      </c>
      <c r="D23" s="794">
        <v>230</v>
      </c>
      <c r="E23" s="797" t="s">
        <v>2800</v>
      </c>
      <c r="F23" s="781">
        <v>137257.69999999995</v>
      </c>
      <c r="G23" s="749">
        <v>0.59882054893734171</v>
      </c>
      <c r="H23" s="735">
        <v>179</v>
      </c>
      <c r="I23" s="772">
        <v>0.77826086956521734</v>
      </c>
      <c r="J23" s="800">
        <v>91955.710000000021</v>
      </c>
      <c r="K23" s="749">
        <v>0.40117945106265829</v>
      </c>
      <c r="L23" s="735">
        <v>51</v>
      </c>
      <c r="M23" s="772">
        <v>0.22173913043478261</v>
      </c>
    </row>
    <row r="24" spans="1:13" ht="14.45" customHeight="1" x14ac:dyDescent="0.2">
      <c r="A24" s="790" t="s">
        <v>2801</v>
      </c>
      <c r="B24" s="781">
        <v>521073.92000000004</v>
      </c>
      <c r="C24" s="731">
        <v>1</v>
      </c>
      <c r="D24" s="794">
        <v>662</v>
      </c>
      <c r="E24" s="797" t="s">
        <v>2801</v>
      </c>
      <c r="F24" s="781">
        <v>408488.69000000006</v>
      </c>
      <c r="G24" s="749">
        <v>0.78393616398993837</v>
      </c>
      <c r="H24" s="735">
        <v>485</v>
      </c>
      <c r="I24" s="772">
        <v>0.73262839879154074</v>
      </c>
      <c r="J24" s="800">
        <v>112585.22999999998</v>
      </c>
      <c r="K24" s="749">
        <v>0.21606383601006163</v>
      </c>
      <c r="L24" s="735">
        <v>177</v>
      </c>
      <c r="M24" s="772">
        <v>0.26737160120845921</v>
      </c>
    </row>
    <row r="25" spans="1:13" ht="14.45" customHeight="1" x14ac:dyDescent="0.2">
      <c r="A25" s="790" t="s">
        <v>2802</v>
      </c>
      <c r="B25" s="781">
        <v>293017.31000000006</v>
      </c>
      <c r="C25" s="731">
        <v>1</v>
      </c>
      <c r="D25" s="794">
        <v>342</v>
      </c>
      <c r="E25" s="797" t="s">
        <v>2802</v>
      </c>
      <c r="F25" s="781">
        <v>196357.32</v>
      </c>
      <c r="G25" s="749">
        <v>0.67012191191025527</v>
      </c>
      <c r="H25" s="735">
        <v>245</v>
      </c>
      <c r="I25" s="772">
        <v>0.716374269005848</v>
      </c>
      <c r="J25" s="800">
        <v>96659.99000000002</v>
      </c>
      <c r="K25" s="749">
        <v>0.32987808808974461</v>
      </c>
      <c r="L25" s="735">
        <v>97</v>
      </c>
      <c r="M25" s="772">
        <v>0.28362573099415206</v>
      </c>
    </row>
    <row r="26" spans="1:13" ht="14.45" customHeight="1" x14ac:dyDescent="0.2">
      <c r="A26" s="790" t="s">
        <v>2803</v>
      </c>
      <c r="B26" s="781">
        <v>559924.53999999992</v>
      </c>
      <c r="C26" s="731">
        <v>1</v>
      </c>
      <c r="D26" s="794">
        <v>344</v>
      </c>
      <c r="E26" s="797" t="s">
        <v>2803</v>
      </c>
      <c r="F26" s="781">
        <v>354297.80999999994</v>
      </c>
      <c r="G26" s="749">
        <v>0.63275992511419488</v>
      </c>
      <c r="H26" s="735">
        <v>189</v>
      </c>
      <c r="I26" s="772">
        <v>0.54941860465116277</v>
      </c>
      <c r="J26" s="800">
        <v>205626.72999999998</v>
      </c>
      <c r="K26" s="749">
        <v>0.36724007488580518</v>
      </c>
      <c r="L26" s="735">
        <v>155</v>
      </c>
      <c r="M26" s="772">
        <v>0.45058139534883723</v>
      </c>
    </row>
    <row r="27" spans="1:13" ht="14.45" customHeight="1" x14ac:dyDescent="0.2">
      <c r="A27" s="790" t="s">
        <v>2804</v>
      </c>
      <c r="B27" s="781">
        <v>654892.8600000001</v>
      </c>
      <c r="C27" s="731">
        <v>1</v>
      </c>
      <c r="D27" s="794">
        <v>251</v>
      </c>
      <c r="E27" s="797" t="s">
        <v>2804</v>
      </c>
      <c r="F27" s="781">
        <v>570481.76000000013</v>
      </c>
      <c r="G27" s="749">
        <v>0.87110700825170095</v>
      </c>
      <c r="H27" s="735">
        <v>216</v>
      </c>
      <c r="I27" s="772">
        <v>0.8605577689243028</v>
      </c>
      <c r="J27" s="800">
        <v>84411.1</v>
      </c>
      <c r="K27" s="749">
        <v>0.1288929917482991</v>
      </c>
      <c r="L27" s="735">
        <v>35</v>
      </c>
      <c r="M27" s="772">
        <v>0.1394422310756972</v>
      </c>
    </row>
    <row r="28" spans="1:13" ht="14.45" customHeight="1" x14ac:dyDescent="0.2">
      <c r="A28" s="790" t="s">
        <v>2805</v>
      </c>
      <c r="B28" s="781">
        <v>163917.82000000007</v>
      </c>
      <c r="C28" s="731">
        <v>1</v>
      </c>
      <c r="D28" s="794">
        <v>298</v>
      </c>
      <c r="E28" s="797" t="s">
        <v>2805</v>
      </c>
      <c r="F28" s="781">
        <v>87938.170000000013</v>
      </c>
      <c r="G28" s="749">
        <v>0.53647718106548747</v>
      </c>
      <c r="H28" s="735">
        <v>186</v>
      </c>
      <c r="I28" s="772">
        <v>0.62416107382550334</v>
      </c>
      <c r="J28" s="800">
        <v>75979.650000000038</v>
      </c>
      <c r="K28" s="749">
        <v>0.46352281893451247</v>
      </c>
      <c r="L28" s="735">
        <v>112</v>
      </c>
      <c r="M28" s="772">
        <v>0.37583892617449666</v>
      </c>
    </row>
    <row r="29" spans="1:13" ht="14.45" customHeight="1" x14ac:dyDescent="0.2">
      <c r="A29" s="790" t="s">
        <v>2806</v>
      </c>
      <c r="B29" s="781">
        <v>191058.76999999996</v>
      </c>
      <c r="C29" s="731">
        <v>1</v>
      </c>
      <c r="D29" s="794">
        <v>172</v>
      </c>
      <c r="E29" s="797" t="s">
        <v>2806</v>
      </c>
      <c r="F29" s="781">
        <v>153341.99999999997</v>
      </c>
      <c r="G29" s="749">
        <v>0.80259074210516479</v>
      </c>
      <c r="H29" s="735">
        <v>110</v>
      </c>
      <c r="I29" s="772">
        <v>0.63953488372093026</v>
      </c>
      <c r="J29" s="800">
        <v>37716.770000000004</v>
      </c>
      <c r="K29" s="749">
        <v>0.19740925789483524</v>
      </c>
      <c r="L29" s="735">
        <v>62</v>
      </c>
      <c r="M29" s="772">
        <v>0.36046511627906974</v>
      </c>
    </row>
    <row r="30" spans="1:13" ht="14.45" customHeight="1" x14ac:dyDescent="0.2">
      <c r="A30" s="790" t="s">
        <v>2807</v>
      </c>
      <c r="B30" s="781">
        <v>150498.17000000001</v>
      </c>
      <c r="C30" s="731">
        <v>1</v>
      </c>
      <c r="D30" s="794">
        <v>121</v>
      </c>
      <c r="E30" s="797" t="s">
        <v>2807</v>
      </c>
      <c r="F30" s="781">
        <v>85610.079999999987</v>
      </c>
      <c r="G30" s="749">
        <v>0.56884465771244908</v>
      </c>
      <c r="H30" s="735">
        <v>54</v>
      </c>
      <c r="I30" s="772">
        <v>0.4462809917355372</v>
      </c>
      <c r="J30" s="800">
        <v>64888.090000000018</v>
      </c>
      <c r="K30" s="749">
        <v>0.43115534228755081</v>
      </c>
      <c r="L30" s="735">
        <v>67</v>
      </c>
      <c r="M30" s="772">
        <v>0.55371900826446285</v>
      </c>
    </row>
    <row r="31" spans="1:13" ht="14.45" customHeight="1" x14ac:dyDescent="0.2">
      <c r="A31" s="790" t="s">
        <v>2808</v>
      </c>
      <c r="B31" s="781">
        <v>244057.56000000011</v>
      </c>
      <c r="C31" s="731">
        <v>1</v>
      </c>
      <c r="D31" s="794">
        <v>236</v>
      </c>
      <c r="E31" s="797" t="s">
        <v>2808</v>
      </c>
      <c r="F31" s="781">
        <v>176991.65000000011</v>
      </c>
      <c r="G31" s="749">
        <v>0.72520453781476812</v>
      </c>
      <c r="H31" s="735">
        <v>142</v>
      </c>
      <c r="I31" s="772">
        <v>0.60169491525423724</v>
      </c>
      <c r="J31" s="800">
        <v>67065.910000000018</v>
      </c>
      <c r="K31" s="749">
        <v>0.27479546218523199</v>
      </c>
      <c r="L31" s="735">
        <v>94</v>
      </c>
      <c r="M31" s="772">
        <v>0.39830508474576271</v>
      </c>
    </row>
    <row r="32" spans="1:13" ht="14.45" customHeight="1" x14ac:dyDescent="0.2">
      <c r="A32" s="790" t="s">
        <v>2809</v>
      </c>
      <c r="B32" s="781">
        <v>81159.580000000016</v>
      </c>
      <c r="C32" s="731">
        <v>1</v>
      </c>
      <c r="D32" s="794">
        <v>192</v>
      </c>
      <c r="E32" s="797" t="s">
        <v>2809</v>
      </c>
      <c r="F32" s="781">
        <v>61571.360000000015</v>
      </c>
      <c r="G32" s="749">
        <v>0.75864562137950942</v>
      </c>
      <c r="H32" s="735">
        <v>136</v>
      </c>
      <c r="I32" s="772">
        <v>0.70833333333333337</v>
      </c>
      <c r="J32" s="800">
        <v>19588.22</v>
      </c>
      <c r="K32" s="749">
        <v>0.24135437862049061</v>
      </c>
      <c r="L32" s="735">
        <v>56</v>
      </c>
      <c r="M32" s="772">
        <v>0.29166666666666669</v>
      </c>
    </row>
    <row r="33" spans="1:13" ht="14.45" customHeight="1" thickBot="1" x14ac:dyDescent="0.25">
      <c r="A33" s="791" t="s">
        <v>2810</v>
      </c>
      <c r="B33" s="782">
        <v>27731.35</v>
      </c>
      <c r="C33" s="738">
        <v>1</v>
      </c>
      <c r="D33" s="795">
        <v>60</v>
      </c>
      <c r="E33" s="798" t="s">
        <v>2810</v>
      </c>
      <c r="F33" s="782">
        <v>22385.019999999997</v>
      </c>
      <c r="G33" s="750">
        <v>0.80720989061116744</v>
      </c>
      <c r="H33" s="742">
        <v>39</v>
      </c>
      <c r="I33" s="773">
        <v>0.65</v>
      </c>
      <c r="J33" s="801">
        <v>5346.3300000000008</v>
      </c>
      <c r="K33" s="750">
        <v>0.19279010938883254</v>
      </c>
      <c r="L33" s="742">
        <v>21</v>
      </c>
      <c r="M33" s="773">
        <v>0.35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19358D90-27D1-4728-B03A-2A0CF08C941B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3013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6" t="s">
        <v>4799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705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10081253.469999971</v>
      </c>
      <c r="N3" s="70">
        <f>SUBTOTAL(9,N7:N1048576)</f>
        <v>13333</v>
      </c>
      <c r="O3" s="70">
        <f>SUBTOTAL(9,O7:O1048576)</f>
        <v>7179</v>
      </c>
      <c r="P3" s="70">
        <f>SUBTOTAL(9,P7:P1048576)</f>
        <v>7712648.8799999943</v>
      </c>
      <c r="Q3" s="71">
        <f>IF(M3=0,0,P3/M3)</f>
        <v>0.76504860263175356</v>
      </c>
      <c r="R3" s="70">
        <f>SUBTOTAL(9,R7:R1048576)</f>
        <v>9260</v>
      </c>
      <c r="S3" s="71">
        <f>IF(N3=0,0,R3/N3)</f>
        <v>0.6945173629340734</v>
      </c>
      <c r="T3" s="70">
        <f>SUBTOTAL(9,T7:T1048576)</f>
        <v>4874</v>
      </c>
      <c r="U3" s="72">
        <f>IF(O3=0,0,T3/O3)</f>
        <v>0.67892464131494634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30" customFormat="1" ht="14.45" customHeight="1" thickBot="1" x14ac:dyDescent="0.25">
      <c r="A6" s="802" t="s">
        <v>23</v>
      </c>
      <c r="B6" s="803" t="s">
        <v>5</v>
      </c>
      <c r="C6" s="802" t="s">
        <v>24</v>
      </c>
      <c r="D6" s="803" t="s">
        <v>6</v>
      </c>
      <c r="E6" s="803" t="s">
        <v>192</v>
      </c>
      <c r="F6" s="803" t="s">
        <v>25</v>
      </c>
      <c r="G6" s="803" t="s">
        <v>26</v>
      </c>
      <c r="H6" s="803" t="s">
        <v>8</v>
      </c>
      <c r="I6" s="803" t="s">
        <v>10</v>
      </c>
      <c r="J6" s="803" t="s">
        <v>11</v>
      </c>
      <c r="K6" s="803" t="s">
        <v>12</v>
      </c>
      <c r="L6" s="803" t="s">
        <v>27</v>
      </c>
      <c r="M6" s="804" t="s">
        <v>14</v>
      </c>
      <c r="N6" s="805" t="s">
        <v>28</v>
      </c>
      <c r="O6" s="805" t="s">
        <v>28</v>
      </c>
      <c r="P6" s="805" t="s">
        <v>14</v>
      </c>
      <c r="Q6" s="805" t="s">
        <v>2</v>
      </c>
      <c r="R6" s="805" t="s">
        <v>28</v>
      </c>
      <c r="S6" s="805" t="s">
        <v>2</v>
      </c>
      <c r="T6" s="805" t="s">
        <v>28</v>
      </c>
      <c r="U6" s="806" t="s">
        <v>2</v>
      </c>
    </row>
    <row r="7" spans="1:21" ht="14.45" customHeight="1" x14ac:dyDescent="0.2">
      <c r="A7" s="807">
        <v>32</v>
      </c>
      <c r="B7" s="808" t="s">
        <v>2767</v>
      </c>
      <c r="C7" s="808" t="s">
        <v>2771</v>
      </c>
      <c r="D7" s="809" t="s">
        <v>4795</v>
      </c>
      <c r="E7" s="810" t="s">
        <v>2796</v>
      </c>
      <c r="F7" s="808" t="s">
        <v>2768</v>
      </c>
      <c r="G7" s="808" t="s">
        <v>2811</v>
      </c>
      <c r="H7" s="808" t="s">
        <v>670</v>
      </c>
      <c r="I7" s="808" t="s">
        <v>2253</v>
      </c>
      <c r="J7" s="808" t="s">
        <v>915</v>
      </c>
      <c r="K7" s="808" t="s">
        <v>2254</v>
      </c>
      <c r="L7" s="811">
        <v>490.89</v>
      </c>
      <c r="M7" s="811">
        <v>1472.67</v>
      </c>
      <c r="N7" s="808">
        <v>3</v>
      </c>
      <c r="O7" s="812">
        <v>1</v>
      </c>
      <c r="P7" s="811"/>
      <c r="Q7" s="813">
        <v>0</v>
      </c>
      <c r="R7" s="808"/>
      <c r="S7" s="813">
        <v>0</v>
      </c>
      <c r="T7" s="812"/>
      <c r="U7" s="231">
        <v>0</v>
      </c>
    </row>
    <row r="8" spans="1:21" ht="14.45" customHeight="1" x14ac:dyDescent="0.2">
      <c r="A8" s="822">
        <v>32</v>
      </c>
      <c r="B8" s="823" t="s">
        <v>2767</v>
      </c>
      <c r="C8" s="823" t="s">
        <v>2771</v>
      </c>
      <c r="D8" s="824" t="s">
        <v>4795</v>
      </c>
      <c r="E8" s="825" t="s">
        <v>2798</v>
      </c>
      <c r="F8" s="823" t="s">
        <v>2768</v>
      </c>
      <c r="G8" s="823" t="s">
        <v>2812</v>
      </c>
      <c r="H8" s="823" t="s">
        <v>329</v>
      </c>
      <c r="I8" s="823" t="s">
        <v>2813</v>
      </c>
      <c r="J8" s="823" t="s">
        <v>2814</v>
      </c>
      <c r="K8" s="823" t="s">
        <v>825</v>
      </c>
      <c r="L8" s="826">
        <v>87.67</v>
      </c>
      <c r="M8" s="826">
        <v>87.67</v>
      </c>
      <c r="N8" s="823">
        <v>1</v>
      </c>
      <c r="O8" s="827">
        <v>1</v>
      </c>
      <c r="P8" s="826"/>
      <c r="Q8" s="828">
        <v>0</v>
      </c>
      <c r="R8" s="823"/>
      <c r="S8" s="828">
        <v>0</v>
      </c>
      <c r="T8" s="827"/>
      <c r="U8" s="829">
        <v>0</v>
      </c>
    </row>
    <row r="9" spans="1:21" ht="14.45" customHeight="1" x14ac:dyDescent="0.2">
      <c r="A9" s="822">
        <v>32</v>
      </c>
      <c r="B9" s="823" t="s">
        <v>2767</v>
      </c>
      <c r="C9" s="823" t="s">
        <v>2771</v>
      </c>
      <c r="D9" s="824" t="s">
        <v>4795</v>
      </c>
      <c r="E9" s="825" t="s">
        <v>2803</v>
      </c>
      <c r="F9" s="823" t="s">
        <v>2768</v>
      </c>
      <c r="G9" s="823" t="s">
        <v>2815</v>
      </c>
      <c r="H9" s="823" t="s">
        <v>670</v>
      </c>
      <c r="I9" s="823" t="s">
        <v>2816</v>
      </c>
      <c r="J9" s="823" t="s">
        <v>776</v>
      </c>
      <c r="K9" s="823" t="s">
        <v>738</v>
      </c>
      <c r="L9" s="826">
        <v>65.989999999999995</v>
      </c>
      <c r="M9" s="826">
        <v>65.989999999999995</v>
      </c>
      <c r="N9" s="823">
        <v>1</v>
      </c>
      <c r="O9" s="827">
        <v>1</v>
      </c>
      <c r="P9" s="826">
        <v>65.989999999999995</v>
      </c>
      <c r="Q9" s="828">
        <v>1</v>
      </c>
      <c r="R9" s="823">
        <v>1</v>
      </c>
      <c r="S9" s="828">
        <v>1</v>
      </c>
      <c r="T9" s="827">
        <v>1</v>
      </c>
      <c r="U9" s="829">
        <v>1</v>
      </c>
    </row>
    <row r="10" spans="1:21" ht="14.45" customHeight="1" x14ac:dyDescent="0.2">
      <c r="A10" s="822">
        <v>32</v>
      </c>
      <c r="B10" s="823" t="s">
        <v>2767</v>
      </c>
      <c r="C10" s="823" t="s">
        <v>2771</v>
      </c>
      <c r="D10" s="824" t="s">
        <v>4795</v>
      </c>
      <c r="E10" s="825" t="s">
        <v>2805</v>
      </c>
      <c r="F10" s="823" t="s">
        <v>2768</v>
      </c>
      <c r="G10" s="823" t="s">
        <v>2817</v>
      </c>
      <c r="H10" s="823" t="s">
        <v>329</v>
      </c>
      <c r="I10" s="823" t="s">
        <v>2818</v>
      </c>
      <c r="J10" s="823" t="s">
        <v>2819</v>
      </c>
      <c r="K10" s="823" t="s">
        <v>2820</v>
      </c>
      <c r="L10" s="826">
        <v>1437.8</v>
      </c>
      <c r="M10" s="826">
        <v>1437.8</v>
      </c>
      <c r="N10" s="823">
        <v>1</v>
      </c>
      <c r="O10" s="827">
        <v>1</v>
      </c>
      <c r="P10" s="826">
        <v>1437.8</v>
      </c>
      <c r="Q10" s="828">
        <v>1</v>
      </c>
      <c r="R10" s="823">
        <v>1</v>
      </c>
      <c r="S10" s="828">
        <v>1</v>
      </c>
      <c r="T10" s="827">
        <v>1</v>
      </c>
      <c r="U10" s="829">
        <v>1</v>
      </c>
    </row>
    <row r="11" spans="1:21" ht="14.45" customHeight="1" x14ac:dyDescent="0.2">
      <c r="A11" s="822">
        <v>32</v>
      </c>
      <c r="B11" s="823" t="s">
        <v>2767</v>
      </c>
      <c r="C11" s="823" t="s">
        <v>2771</v>
      </c>
      <c r="D11" s="824" t="s">
        <v>4795</v>
      </c>
      <c r="E11" s="825" t="s">
        <v>2808</v>
      </c>
      <c r="F11" s="823" t="s">
        <v>2768</v>
      </c>
      <c r="G11" s="823" t="s">
        <v>2821</v>
      </c>
      <c r="H11" s="823" t="s">
        <v>329</v>
      </c>
      <c r="I11" s="823" t="s">
        <v>2822</v>
      </c>
      <c r="J11" s="823" t="s">
        <v>1413</v>
      </c>
      <c r="K11" s="823" t="s">
        <v>2823</v>
      </c>
      <c r="L11" s="826">
        <v>69.59</v>
      </c>
      <c r="M11" s="826">
        <v>139.18</v>
      </c>
      <c r="N11" s="823">
        <v>2</v>
      </c>
      <c r="O11" s="827">
        <v>1</v>
      </c>
      <c r="P11" s="826"/>
      <c r="Q11" s="828">
        <v>0</v>
      </c>
      <c r="R11" s="823"/>
      <c r="S11" s="828">
        <v>0</v>
      </c>
      <c r="T11" s="827"/>
      <c r="U11" s="829">
        <v>0</v>
      </c>
    </row>
    <row r="12" spans="1:21" ht="14.45" customHeight="1" x14ac:dyDescent="0.2">
      <c r="A12" s="822">
        <v>32</v>
      </c>
      <c r="B12" s="823" t="s">
        <v>2767</v>
      </c>
      <c r="C12" s="823" t="s">
        <v>2771</v>
      </c>
      <c r="D12" s="824" t="s">
        <v>4795</v>
      </c>
      <c r="E12" s="825" t="s">
        <v>2808</v>
      </c>
      <c r="F12" s="823" t="s">
        <v>2768</v>
      </c>
      <c r="G12" s="823" t="s">
        <v>2824</v>
      </c>
      <c r="H12" s="823" t="s">
        <v>670</v>
      </c>
      <c r="I12" s="823" t="s">
        <v>2406</v>
      </c>
      <c r="J12" s="823" t="s">
        <v>2407</v>
      </c>
      <c r="K12" s="823" t="s">
        <v>2408</v>
      </c>
      <c r="L12" s="826">
        <v>10252.75</v>
      </c>
      <c r="M12" s="826">
        <v>10252.75</v>
      </c>
      <c r="N12" s="823">
        <v>1</v>
      </c>
      <c r="O12" s="827">
        <v>1</v>
      </c>
      <c r="P12" s="826"/>
      <c r="Q12" s="828">
        <v>0</v>
      </c>
      <c r="R12" s="823"/>
      <c r="S12" s="828">
        <v>0</v>
      </c>
      <c r="T12" s="827"/>
      <c r="U12" s="829">
        <v>0</v>
      </c>
    </row>
    <row r="13" spans="1:21" ht="14.45" customHeight="1" x14ac:dyDescent="0.2">
      <c r="A13" s="822">
        <v>32</v>
      </c>
      <c r="B13" s="823" t="s">
        <v>2767</v>
      </c>
      <c r="C13" s="823" t="s">
        <v>2771</v>
      </c>
      <c r="D13" s="824" t="s">
        <v>4795</v>
      </c>
      <c r="E13" s="825" t="s">
        <v>2809</v>
      </c>
      <c r="F13" s="823" t="s">
        <v>2768</v>
      </c>
      <c r="G13" s="823" t="s">
        <v>2825</v>
      </c>
      <c r="H13" s="823" t="s">
        <v>329</v>
      </c>
      <c r="I13" s="823" t="s">
        <v>2826</v>
      </c>
      <c r="J13" s="823" t="s">
        <v>789</v>
      </c>
      <c r="K13" s="823" t="s">
        <v>2827</v>
      </c>
      <c r="L13" s="826">
        <v>57.64</v>
      </c>
      <c r="M13" s="826">
        <v>57.64</v>
      </c>
      <c r="N13" s="823">
        <v>1</v>
      </c>
      <c r="O13" s="827">
        <v>1</v>
      </c>
      <c r="P13" s="826"/>
      <c r="Q13" s="828">
        <v>0</v>
      </c>
      <c r="R13" s="823"/>
      <c r="S13" s="828">
        <v>0</v>
      </c>
      <c r="T13" s="827"/>
      <c r="U13" s="829">
        <v>0</v>
      </c>
    </row>
    <row r="14" spans="1:21" ht="14.45" customHeight="1" x14ac:dyDescent="0.2">
      <c r="A14" s="822">
        <v>32</v>
      </c>
      <c r="B14" s="823" t="s">
        <v>2767</v>
      </c>
      <c r="C14" s="823" t="s">
        <v>2771</v>
      </c>
      <c r="D14" s="824" t="s">
        <v>4795</v>
      </c>
      <c r="E14" s="825" t="s">
        <v>2809</v>
      </c>
      <c r="F14" s="823" t="s">
        <v>2768</v>
      </c>
      <c r="G14" s="823" t="s">
        <v>2828</v>
      </c>
      <c r="H14" s="823" t="s">
        <v>329</v>
      </c>
      <c r="I14" s="823" t="s">
        <v>2829</v>
      </c>
      <c r="J14" s="823" t="s">
        <v>1854</v>
      </c>
      <c r="K14" s="823" t="s">
        <v>2830</v>
      </c>
      <c r="L14" s="826">
        <v>33.4</v>
      </c>
      <c r="M14" s="826">
        <v>33.4</v>
      </c>
      <c r="N14" s="823">
        <v>1</v>
      </c>
      <c r="O14" s="827">
        <v>1</v>
      </c>
      <c r="P14" s="826">
        <v>33.4</v>
      </c>
      <c r="Q14" s="828">
        <v>1</v>
      </c>
      <c r="R14" s="823">
        <v>1</v>
      </c>
      <c r="S14" s="828">
        <v>1</v>
      </c>
      <c r="T14" s="827">
        <v>1</v>
      </c>
      <c r="U14" s="829">
        <v>1</v>
      </c>
    </row>
    <row r="15" spans="1:21" ht="14.45" customHeight="1" x14ac:dyDescent="0.2">
      <c r="A15" s="822">
        <v>32</v>
      </c>
      <c r="B15" s="823" t="s">
        <v>2767</v>
      </c>
      <c r="C15" s="823" t="s">
        <v>2771</v>
      </c>
      <c r="D15" s="824" t="s">
        <v>4795</v>
      </c>
      <c r="E15" s="825" t="s">
        <v>2809</v>
      </c>
      <c r="F15" s="823" t="s">
        <v>2768</v>
      </c>
      <c r="G15" s="823" t="s">
        <v>2831</v>
      </c>
      <c r="H15" s="823" t="s">
        <v>329</v>
      </c>
      <c r="I15" s="823" t="s">
        <v>2832</v>
      </c>
      <c r="J15" s="823" t="s">
        <v>891</v>
      </c>
      <c r="K15" s="823" t="s">
        <v>2347</v>
      </c>
      <c r="L15" s="826">
        <v>49.08</v>
      </c>
      <c r="M15" s="826">
        <v>49.08</v>
      </c>
      <c r="N15" s="823">
        <v>1</v>
      </c>
      <c r="O15" s="827">
        <v>1</v>
      </c>
      <c r="P15" s="826"/>
      <c r="Q15" s="828">
        <v>0</v>
      </c>
      <c r="R15" s="823"/>
      <c r="S15" s="828">
        <v>0</v>
      </c>
      <c r="T15" s="827"/>
      <c r="U15" s="829">
        <v>0</v>
      </c>
    </row>
    <row r="16" spans="1:21" ht="14.45" customHeight="1" x14ac:dyDescent="0.2">
      <c r="A16" s="822">
        <v>32</v>
      </c>
      <c r="B16" s="823" t="s">
        <v>2767</v>
      </c>
      <c r="C16" s="823" t="s">
        <v>2771</v>
      </c>
      <c r="D16" s="824" t="s">
        <v>4795</v>
      </c>
      <c r="E16" s="825" t="s">
        <v>2810</v>
      </c>
      <c r="F16" s="823" t="s">
        <v>2768</v>
      </c>
      <c r="G16" s="823" t="s">
        <v>2833</v>
      </c>
      <c r="H16" s="823" t="s">
        <v>670</v>
      </c>
      <c r="I16" s="823" t="s">
        <v>2444</v>
      </c>
      <c r="J16" s="823" t="s">
        <v>682</v>
      </c>
      <c r="K16" s="823" t="s">
        <v>683</v>
      </c>
      <c r="L16" s="826">
        <v>21.76</v>
      </c>
      <c r="M16" s="826">
        <v>21.76</v>
      </c>
      <c r="N16" s="823">
        <v>1</v>
      </c>
      <c r="O16" s="827">
        <v>1</v>
      </c>
      <c r="P16" s="826">
        <v>21.76</v>
      </c>
      <c r="Q16" s="828">
        <v>1</v>
      </c>
      <c r="R16" s="823">
        <v>1</v>
      </c>
      <c r="S16" s="828">
        <v>1</v>
      </c>
      <c r="T16" s="827">
        <v>1</v>
      </c>
      <c r="U16" s="829">
        <v>1</v>
      </c>
    </row>
    <row r="17" spans="1:21" ht="14.45" customHeight="1" x14ac:dyDescent="0.2">
      <c r="A17" s="822">
        <v>32</v>
      </c>
      <c r="B17" s="823" t="s">
        <v>2767</v>
      </c>
      <c r="C17" s="823" t="s">
        <v>2771</v>
      </c>
      <c r="D17" s="824" t="s">
        <v>4795</v>
      </c>
      <c r="E17" s="825" t="s">
        <v>2810</v>
      </c>
      <c r="F17" s="823" t="s">
        <v>2768</v>
      </c>
      <c r="G17" s="823" t="s">
        <v>2834</v>
      </c>
      <c r="H17" s="823" t="s">
        <v>670</v>
      </c>
      <c r="I17" s="823" t="s">
        <v>2290</v>
      </c>
      <c r="J17" s="823" t="s">
        <v>2288</v>
      </c>
      <c r="K17" s="823" t="s">
        <v>2291</v>
      </c>
      <c r="L17" s="826">
        <v>31.09</v>
      </c>
      <c r="M17" s="826">
        <v>31.09</v>
      </c>
      <c r="N17" s="823">
        <v>1</v>
      </c>
      <c r="O17" s="827">
        <v>1</v>
      </c>
      <c r="P17" s="826">
        <v>31.09</v>
      </c>
      <c r="Q17" s="828">
        <v>1</v>
      </c>
      <c r="R17" s="823">
        <v>1</v>
      </c>
      <c r="S17" s="828">
        <v>1</v>
      </c>
      <c r="T17" s="827">
        <v>1</v>
      </c>
      <c r="U17" s="829">
        <v>1</v>
      </c>
    </row>
    <row r="18" spans="1:21" ht="14.45" customHeight="1" x14ac:dyDescent="0.2">
      <c r="A18" s="822">
        <v>32</v>
      </c>
      <c r="B18" s="823" t="s">
        <v>2767</v>
      </c>
      <c r="C18" s="823" t="s">
        <v>2771</v>
      </c>
      <c r="D18" s="824" t="s">
        <v>4795</v>
      </c>
      <c r="E18" s="825" t="s">
        <v>2810</v>
      </c>
      <c r="F18" s="823" t="s">
        <v>2768</v>
      </c>
      <c r="G18" s="823" t="s">
        <v>2835</v>
      </c>
      <c r="H18" s="823" t="s">
        <v>329</v>
      </c>
      <c r="I18" s="823" t="s">
        <v>2836</v>
      </c>
      <c r="J18" s="823" t="s">
        <v>695</v>
      </c>
      <c r="K18" s="823" t="s">
        <v>681</v>
      </c>
      <c r="L18" s="826">
        <v>58.62</v>
      </c>
      <c r="M18" s="826">
        <v>58.62</v>
      </c>
      <c r="N18" s="823">
        <v>1</v>
      </c>
      <c r="O18" s="827">
        <v>1</v>
      </c>
      <c r="P18" s="826">
        <v>58.62</v>
      </c>
      <c r="Q18" s="828">
        <v>1</v>
      </c>
      <c r="R18" s="823">
        <v>1</v>
      </c>
      <c r="S18" s="828">
        <v>1</v>
      </c>
      <c r="T18" s="827">
        <v>1</v>
      </c>
      <c r="U18" s="829">
        <v>1</v>
      </c>
    </row>
    <row r="19" spans="1:21" ht="14.45" customHeight="1" x14ac:dyDescent="0.2">
      <c r="A19" s="822">
        <v>32</v>
      </c>
      <c r="B19" s="823" t="s">
        <v>2767</v>
      </c>
      <c r="C19" s="823" t="s">
        <v>2771</v>
      </c>
      <c r="D19" s="824" t="s">
        <v>4795</v>
      </c>
      <c r="E19" s="825" t="s">
        <v>2810</v>
      </c>
      <c r="F19" s="823" t="s">
        <v>2768</v>
      </c>
      <c r="G19" s="823" t="s">
        <v>2825</v>
      </c>
      <c r="H19" s="823" t="s">
        <v>329</v>
      </c>
      <c r="I19" s="823" t="s">
        <v>2826</v>
      </c>
      <c r="J19" s="823" t="s">
        <v>789</v>
      </c>
      <c r="K19" s="823" t="s">
        <v>2827</v>
      </c>
      <c r="L19" s="826">
        <v>57.64</v>
      </c>
      <c r="M19" s="826">
        <v>57.64</v>
      </c>
      <c r="N19" s="823">
        <v>1</v>
      </c>
      <c r="O19" s="827">
        <v>1</v>
      </c>
      <c r="P19" s="826">
        <v>57.64</v>
      </c>
      <c r="Q19" s="828">
        <v>1</v>
      </c>
      <c r="R19" s="823">
        <v>1</v>
      </c>
      <c r="S19" s="828">
        <v>1</v>
      </c>
      <c r="T19" s="827">
        <v>1</v>
      </c>
      <c r="U19" s="829">
        <v>1</v>
      </c>
    </row>
    <row r="20" spans="1:21" ht="14.45" customHeight="1" x14ac:dyDescent="0.2">
      <c r="A20" s="822">
        <v>32</v>
      </c>
      <c r="B20" s="823" t="s">
        <v>2767</v>
      </c>
      <c r="C20" s="823" t="s">
        <v>2771</v>
      </c>
      <c r="D20" s="824" t="s">
        <v>4795</v>
      </c>
      <c r="E20" s="825" t="s">
        <v>2810</v>
      </c>
      <c r="F20" s="823" t="s">
        <v>2768</v>
      </c>
      <c r="G20" s="823" t="s">
        <v>2837</v>
      </c>
      <c r="H20" s="823" t="s">
        <v>329</v>
      </c>
      <c r="I20" s="823" t="s">
        <v>2838</v>
      </c>
      <c r="J20" s="823" t="s">
        <v>1756</v>
      </c>
      <c r="K20" s="823" t="s">
        <v>2839</v>
      </c>
      <c r="L20" s="826">
        <v>421.79</v>
      </c>
      <c r="M20" s="826">
        <v>421.79</v>
      </c>
      <c r="N20" s="823">
        <v>1</v>
      </c>
      <c r="O20" s="827">
        <v>1</v>
      </c>
      <c r="P20" s="826">
        <v>421.79</v>
      </c>
      <c r="Q20" s="828">
        <v>1</v>
      </c>
      <c r="R20" s="823">
        <v>1</v>
      </c>
      <c r="S20" s="828">
        <v>1</v>
      </c>
      <c r="T20" s="827">
        <v>1</v>
      </c>
      <c r="U20" s="829">
        <v>1</v>
      </c>
    </row>
    <row r="21" spans="1:21" ht="14.45" customHeight="1" x14ac:dyDescent="0.2">
      <c r="A21" s="822">
        <v>32</v>
      </c>
      <c r="B21" s="823" t="s">
        <v>2767</v>
      </c>
      <c r="C21" s="823" t="s">
        <v>2773</v>
      </c>
      <c r="D21" s="824" t="s">
        <v>4796</v>
      </c>
      <c r="E21" s="825" t="s">
        <v>2782</v>
      </c>
      <c r="F21" s="823" t="s">
        <v>2768</v>
      </c>
      <c r="G21" s="823" t="s">
        <v>2840</v>
      </c>
      <c r="H21" s="823" t="s">
        <v>329</v>
      </c>
      <c r="I21" s="823" t="s">
        <v>2841</v>
      </c>
      <c r="J21" s="823" t="s">
        <v>2842</v>
      </c>
      <c r="K21" s="823" t="s">
        <v>2843</v>
      </c>
      <c r="L21" s="826">
        <v>247.17</v>
      </c>
      <c r="M21" s="826">
        <v>7662.27</v>
      </c>
      <c r="N21" s="823">
        <v>31</v>
      </c>
      <c r="O21" s="827">
        <v>8.5</v>
      </c>
      <c r="P21" s="826">
        <v>4696.2300000000005</v>
      </c>
      <c r="Q21" s="828">
        <v>0.61290322580645162</v>
      </c>
      <c r="R21" s="823">
        <v>19</v>
      </c>
      <c r="S21" s="828">
        <v>0.61290322580645162</v>
      </c>
      <c r="T21" s="827">
        <v>5</v>
      </c>
      <c r="U21" s="829">
        <v>0.58823529411764708</v>
      </c>
    </row>
    <row r="22" spans="1:21" ht="14.45" customHeight="1" x14ac:dyDescent="0.2">
      <c r="A22" s="822">
        <v>32</v>
      </c>
      <c r="B22" s="823" t="s">
        <v>2767</v>
      </c>
      <c r="C22" s="823" t="s">
        <v>2773</v>
      </c>
      <c r="D22" s="824" t="s">
        <v>4796</v>
      </c>
      <c r="E22" s="825" t="s">
        <v>2782</v>
      </c>
      <c r="F22" s="823" t="s">
        <v>2768</v>
      </c>
      <c r="G22" s="823" t="s">
        <v>2840</v>
      </c>
      <c r="H22" s="823" t="s">
        <v>329</v>
      </c>
      <c r="I22" s="823" t="s">
        <v>2844</v>
      </c>
      <c r="J22" s="823" t="s">
        <v>964</v>
      </c>
      <c r="K22" s="823" t="s">
        <v>2845</v>
      </c>
      <c r="L22" s="826">
        <v>329.56</v>
      </c>
      <c r="M22" s="826">
        <v>4284.2800000000007</v>
      </c>
      <c r="N22" s="823">
        <v>13</v>
      </c>
      <c r="O22" s="827">
        <v>5</v>
      </c>
      <c r="P22" s="826">
        <v>2636.48</v>
      </c>
      <c r="Q22" s="828">
        <v>0.61538461538461531</v>
      </c>
      <c r="R22" s="823">
        <v>8</v>
      </c>
      <c r="S22" s="828">
        <v>0.61538461538461542</v>
      </c>
      <c r="T22" s="827">
        <v>3</v>
      </c>
      <c r="U22" s="829">
        <v>0.6</v>
      </c>
    </row>
    <row r="23" spans="1:21" ht="14.45" customHeight="1" x14ac:dyDescent="0.2">
      <c r="A23" s="822">
        <v>32</v>
      </c>
      <c r="B23" s="823" t="s">
        <v>2767</v>
      </c>
      <c r="C23" s="823" t="s">
        <v>2773</v>
      </c>
      <c r="D23" s="824" t="s">
        <v>4796</v>
      </c>
      <c r="E23" s="825" t="s">
        <v>2782</v>
      </c>
      <c r="F23" s="823" t="s">
        <v>2768</v>
      </c>
      <c r="G23" s="823" t="s">
        <v>2840</v>
      </c>
      <c r="H23" s="823" t="s">
        <v>329</v>
      </c>
      <c r="I23" s="823" t="s">
        <v>2846</v>
      </c>
      <c r="J23" s="823" t="s">
        <v>962</v>
      </c>
      <c r="K23" s="823" t="s">
        <v>2843</v>
      </c>
      <c r="L23" s="826">
        <v>247.17</v>
      </c>
      <c r="M23" s="826">
        <v>2471.6999999999998</v>
      </c>
      <c r="N23" s="823">
        <v>10</v>
      </c>
      <c r="O23" s="827">
        <v>3</v>
      </c>
      <c r="P23" s="826"/>
      <c r="Q23" s="828">
        <v>0</v>
      </c>
      <c r="R23" s="823"/>
      <c r="S23" s="828">
        <v>0</v>
      </c>
      <c r="T23" s="827"/>
      <c r="U23" s="829">
        <v>0</v>
      </c>
    </row>
    <row r="24" spans="1:21" ht="14.45" customHeight="1" x14ac:dyDescent="0.2">
      <c r="A24" s="822">
        <v>32</v>
      </c>
      <c r="B24" s="823" t="s">
        <v>2767</v>
      </c>
      <c r="C24" s="823" t="s">
        <v>2773</v>
      </c>
      <c r="D24" s="824" t="s">
        <v>4796</v>
      </c>
      <c r="E24" s="825" t="s">
        <v>2782</v>
      </c>
      <c r="F24" s="823" t="s">
        <v>2768</v>
      </c>
      <c r="G24" s="823" t="s">
        <v>2847</v>
      </c>
      <c r="H24" s="823" t="s">
        <v>329</v>
      </c>
      <c r="I24" s="823" t="s">
        <v>2848</v>
      </c>
      <c r="J24" s="823" t="s">
        <v>687</v>
      </c>
      <c r="K24" s="823" t="s">
        <v>1911</v>
      </c>
      <c r="L24" s="826">
        <v>41.41</v>
      </c>
      <c r="M24" s="826">
        <v>41.41</v>
      </c>
      <c r="N24" s="823">
        <v>1</v>
      </c>
      <c r="O24" s="827">
        <v>1</v>
      </c>
      <c r="P24" s="826">
        <v>41.41</v>
      </c>
      <c r="Q24" s="828">
        <v>1</v>
      </c>
      <c r="R24" s="823">
        <v>1</v>
      </c>
      <c r="S24" s="828">
        <v>1</v>
      </c>
      <c r="T24" s="827">
        <v>1</v>
      </c>
      <c r="U24" s="829">
        <v>1</v>
      </c>
    </row>
    <row r="25" spans="1:21" ht="14.45" customHeight="1" x14ac:dyDescent="0.2">
      <c r="A25" s="822">
        <v>32</v>
      </c>
      <c r="B25" s="823" t="s">
        <v>2767</v>
      </c>
      <c r="C25" s="823" t="s">
        <v>2773</v>
      </c>
      <c r="D25" s="824" t="s">
        <v>4796</v>
      </c>
      <c r="E25" s="825" t="s">
        <v>2782</v>
      </c>
      <c r="F25" s="823" t="s">
        <v>2768</v>
      </c>
      <c r="G25" s="823" t="s">
        <v>2833</v>
      </c>
      <c r="H25" s="823" t="s">
        <v>329</v>
      </c>
      <c r="I25" s="823" t="s">
        <v>2849</v>
      </c>
      <c r="J25" s="823" t="s">
        <v>2850</v>
      </c>
      <c r="K25" s="823" t="s">
        <v>681</v>
      </c>
      <c r="L25" s="826">
        <v>72.55</v>
      </c>
      <c r="M25" s="826">
        <v>290.2</v>
      </c>
      <c r="N25" s="823">
        <v>4</v>
      </c>
      <c r="O25" s="827">
        <v>3.5</v>
      </c>
      <c r="P25" s="826">
        <v>290.2</v>
      </c>
      <c r="Q25" s="828">
        <v>1</v>
      </c>
      <c r="R25" s="823">
        <v>4</v>
      </c>
      <c r="S25" s="828">
        <v>1</v>
      </c>
      <c r="T25" s="827">
        <v>3.5</v>
      </c>
      <c r="U25" s="829">
        <v>1</v>
      </c>
    </row>
    <row r="26" spans="1:21" ht="14.45" customHeight="1" x14ac:dyDescent="0.2">
      <c r="A26" s="822">
        <v>32</v>
      </c>
      <c r="B26" s="823" t="s">
        <v>2767</v>
      </c>
      <c r="C26" s="823" t="s">
        <v>2773</v>
      </c>
      <c r="D26" s="824" t="s">
        <v>4796</v>
      </c>
      <c r="E26" s="825" t="s">
        <v>2782</v>
      </c>
      <c r="F26" s="823" t="s">
        <v>2768</v>
      </c>
      <c r="G26" s="823" t="s">
        <v>2833</v>
      </c>
      <c r="H26" s="823" t="s">
        <v>329</v>
      </c>
      <c r="I26" s="823" t="s">
        <v>2851</v>
      </c>
      <c r="J26" s="823" t="s">
        <v>2852</v>
      </c>
      <c r="K26" s="823" t="s">
        <v>684</v>
      </c>
      <c r="L26" s="826">
        <v>65.28</v>
      </c>
      <c r="M26" s="826">
        <v>65.28</v>
      </c>
      <c r="N26" s="823">
        <v>1</v>
      </c>
      <c r="O26" s="827">
        <v>1</v>
      </c>
      <c r="P26" s="826"/>
      <c r="Q26" s="828">
        <v>0</v>
      </c>
      <c r="R26" s="823"/>
      <c r="S26" s="828">
        <v>0</v>
      </c>
      <c r="T26" s="827"/>
      <c r="U26" s="829">
        <v>0</v>
      </c>
    </row>
    <row r="27" spans="1:21" ht="14.45" customHeight="1" x14ac:dyDescent="0.2">
      <c r="A27" s="822">
        <v>32</v>
      </c>
      <c r="B27" s="823" t="s">
        <v>2767</v>
      </c>
      <c r="C27" s="823" t="s">
        <v>2773</v>
      </c>
      <c r="D27" s="824" t="s">
        <v>4796</v>
      </c>
      <c r="E27" s="825" t="s">
        <v>2782</v>
      </c>
      <c r="F27" s="823" t="s">
        <v>2768</v>
      </c>
      <c r="G27" s="823" t="s">
        <v>2833</v>
      </c>
      <c r="H27" s="823" t="s">
        <v>329</v>
      </c>
      <c r="I27" s="823" t="s">
        <v>2853</v>
      </c>
      <c r="J27" s="823" t="s">
        <v>2852</v>
      </c>
      <c r="K27" s="823" t="s">
        <v>2854</v>
      </c>
      <c r="L27" s="826">
        <v>36.270000000000003</v>
      </c>
      <c r="M27" s="826">
        <v>36.270000000000003</v>
      </c>
      <c r="N27" s="823">
        <v>1</v>
      </c>
      <c r="O27" s="827">
        <v>1</v>
      </c>
      <c r="P27" s="826">
        <v>36.270000000000003</v>
      </c>
      <c r="Q27" s="828">
        <v>1</v>
      </c>
      <c r="R27" s="823">
        <v>1</v>
      </c>
      <c r="S27" s="828">
        <v>1</v>
      </c>
      <c r="T27" s="827">
        <v>1</v>
      </c>
      <c r="U27" s="829">
        <v>1</v>
      </c>
    </row>
    <row r="28" spans="1:21" ht="14.45" customHeight="1" x14ac:dyDescent="0.2">
      <c r="A28" s="822">
        <v>32</v>
      </c>
      <c r="B28" s="823" t="s">
        <v>2767</v>
      </c>
      <c r="C28" s="823" t="s">
        <v>2773</v>
      </c>
      <c r="D28" s="824" t="s">
        <v>4796</v>
      </c>
      <c r="E28" s="825" t="s">
        <v>2782</v>
      </c>
      <c r="F28" s="823" t="s">
        <v>2768</v>
      </c>
      <c r="G28" s="823" t="s">
        <v>2833</v>
      </c>
      <c r="H28" s="823" t="s">
        <v>670</v>
      </c>
      <c r="I28" s="823" t="s">
        <v>2445</v>
      </c>
      <c r="J28" s="823" t="s">
        <v>682</v>
      </c>
      <c r="K28" s="823" t="s">
        <v>681</v>
      </c>
      <c r="L28" s="826">
        <v>72.55</v>
      </c>
      <c r="M28" s="826">
        <v>580.4</v>
      </c>
      <c r="N28" s="823">
        <v>8</v>
      </c>
      <c r="O28" s="827">
        <v>5.5</v>
      </c>
      <c r="P28" s="826">
        <v>435.3</v>
      </c>
      <c r="Q28" s="828">
        <v>0.75</v>
      </c>
      <c r="R28" s="823">
        <v>6</v>
      </c>
      <c r="S28" s="828">
        <v>0.75</v>
      </c>
      <c r="T28" s="827">
        <v>4.5</v>
      </c>
      <c r="U28" s="829">
        <v>0.81818181818181823</v>
      </c>
    </row>
    <row r="29" spans="1:21" ht="14.45" customHeight="1" x14ac:dyDescent="0.2">
      <c r="A29" s="822">
        <v>32</v>
      </c>
      <c r="B29" s="823" t="s">
        <v>2767</v>
      </c>
      <c r="C29" s="823" t="s">
        <v>2773</v>
      </c>
      <c r="D29" s="824" t="s">
        <v>4796</v>
      </c>
      <c r="E29" s="825" t="s">
        <v>2782</v>
      </c>
      <c r="F29" s="823" t="s">
        <v>2768</v>
      </c>
      <c r="G29" s="823" t="s">
        <v>2833</v>
      </c>
      <c r="H29" s="823" t="s">
        <v>670</v>
      </c>
      <c r="I29" s="823" t="s">
        <v>2446</v>
      </c>
      <c r="J29" s="823" t="s">
        <v>682</v>
      </c>
      <c r="K29" s="823" t="s">
        <v>684</v>
      </c>
      <c r="L29" s="826">
        <v>65.28</v>
      </c>
      <c r="M29" s="826">
        <v>522.24</v>
      </c>
      <c r="N29" s="823">
        <v>8</v>
      </c>
      <c r="O29" s="827">
        <v>3.5</v>
      </c>
      <c r="P29" s="826">
        <v>261.12</v>
      </c>
      <c r="Q29" s="828">
        <v>0.5</v>
      </c>
      <c r="R29" s="823">
        <v>4</v>
      </c>
      <c r="S29" s="828">
        <v>0.5</v>
      </c>
      <c r="T29" s="827">
        <v>2</v>
      </c>
      <c r="U29" s="829">
        <v>0.5714285714285714</v>
      </c>
    </row>
    <row r="30" spans="1:21" ht="14.45" customHeight="1" x14ac:dyDescent="0.2">
      <c r="A30" s="822">
        <v>32</v>
      </c>
      <c r="B30" s="823" t="s">
        <v>2767</v>
      </c>
      <c r="C30" s="823" t="s">
        <v>2773</v>
      </c>
      <c r="D30" s="824" t="s">
        <v>4796</v>
      </c>
      <c r="E30" s="825" t="s">
        <v>2782</v>
      </c>
      <c r="F30" s="823" t="s">
        <v>2768</v>
      </c>
      <c r="G30" s="823" t="s">
        <v>2833</v>
      </c>
      <c r="H30" s="823" t="s">
        <v>329</v>
      </c>
      <c r="I30" s="823" t="s">
        <v>2855</v>
      </c>
      <c r="J30" s="823" t="s">
        <v>680</v>
      </c>
      <c r="K30" s="823" t="s">
        <v>681</v>
      </c>
      <c r="L30" s="826">
        <v>72.55</v>
      </c>
      <c r="M30" s="826">
        <v>145.1</v>
      </c>
      <c r="N30" s="823">
        <v>2</v>
      </c>
      <c r="O30" s="827">
        <v>2</v>
      </c>
      <c r="P30" s="826">
        <v>72.55</v>
      </c>
      <c r="Q30" s="828">
        <v>0.5</v>
      </c>
      <c r="R30" s="823">
        <v>1</v>
      </c>
      <c r="S30" s="828">
        <v>0.5</v>
      </c>
      <c r="T30" s="827">
        <v>1</v>
      </c>
      <c r="U30" s="829">
        <v>0.5</v>
      </c>
    </row>
    <row r="31" spans="1:21" ht="14.45" customHeight="1" x14ac:dyDescent="0.2">
      <c r="A31" s="822">
        <v>32</v>
      </c>
      <c r="B31" s="823" t="s">
        <v>2767</v>
      </c>
      <c r="C31" s="823" t="s">
        <v>2773</v>
      </c>
      <c r="D31" s="824" t="s">
        <v>4796</v>
      </c>
      <c r="E31" s="825" t="s">
        <v>2782</v>
      </c>
      <c r="F31" s="823" t="s">
        <v>2768</v>
      </c>
      <c r="G31" s="823" t="s">
        <v>2856</v>
      </c>
      <c r="H31" s="823" t="s">
        <v>670</v>
      </c>
      <c r="I31" s="823" t="s">
        <v>2479</v>
      </c>
      <c r="J31" s="823" t="s">
        <v>2480</v>
      </c>
      <c r="K31" s="823" t="s">
        <v>2481</v>
      </c>
      <c r="L31" s="826">
        <v>23.4</v>
      </c>
      <c r="M31" s="826">
        <v>163.80000000000001</v>
      </c>
      <c r="N31" s="823">
        <v>7</v>
      </c>
      <c r="O31" s="827">
        <v>3</v>
      </c>
      <c r="P31" s="826">
        <v>163.80000000000001</v>
      </c>
      <c r="Q31" s="828">
        <v>1</v>
      </c>
      <c r="R31" s="823">
        <v>7</v>
      </c>
      <c r="S31" s="828">
        <v>1</v>
      </c>
      <c r="T31" s="827">
        <v>3</v>
      </c>
      <c r="U31" s="829">
        <v>1</v>
      </c>
    </row>
    <row r="32" spans="1:21" ht="14.45" customHeight="1" x14ac:dyDescent="0.2">
      <c r="A32" s="822">
        <v>32</v>
      </c>
      <c r="B32" s="823" t="s">
        <v>2767</v>
      </c>
      <c r="C32" s="823" t="s">
        <v>2773</v>
      </c>
      <c r="D32" s="824" t="s">
        <v>4796</v>
      </c>
      <c r="E32" s="825" t="s">
        <v>2782</v>
      </c>
      <c r="F32" s="823" t="s">
        <v>2768</v>
      </c>
      <c r="G32" s="823" t="s">
        <v>2856</v>
      </c>
      <c r="H32" s="823" t="s">
        <v>670</v>
      </c>
      <c r="I32" s="823" t="s">
        <v>2482</v>
      </c>
      <c r="J32" s="823" t="s">
        <v>2480</v>
      </c>
      <c r="K32" s="823" t="s">
        <v>2483</v>
      </c>
      <c r="L32" s="826">
        <v>11.71</v>
      </c>
      <c r="M32" s="826">
        <v>11.71</v>
      </c>
      <c r="N32" s="823">
        <v>1</v>
      </c>
      <c r="O32" s="827">
        <v>1</v>
      </c>
      <c r="P32" s="826"/>
      <c r="Q32" s="828">
        <v>0</v>
      </c>
      <c r="R32" s="823"/>
      <c r="S32" s="828">
        <v>0</v>
      </c>
      <c r="T32" s="827"/>
      <c r="U32" s="829">
        <v>0</v>
      </c>
    </row>
    <row r="33" spans="1:21" ht="14.45" customHeight="1" x14ac:dyDescent="0.2">
      <c r="A33" s="822">
        <v>32</v>
      </c>
      <c r="B33" s="823" t="s">
        <v>2767</v>
      </c>
      <c r="C33" s="823" t="s">
        <v>2773</v>
      </c>
      <c r="D33" s="824" t="s">
        <v>4796</v>
      </c>
      <c r="E33" s="825" t="s">
        <v>2782</v>
      </c>
      <c r="F33" s="823" t="s">
        <v>2768</v>
      </c>
      <c r="G33" s="823" t="s">
        <v>2834</v>
      </c>
      <c r="H33" s="823" t="s">
        <v>329</v>
      </c>
      <c r="I33" s="823" t="s">
        <v>2857</v>
      </c>
      <c r="J33" s="823" t="s">
        <v>2858</v>
      </c>
      <c r="K33" s="823" t="s">
        <v>2291</v>
      </c>
      <c r="L33" s="826">
        <v>31.09</v>
      </c>
      <c r="M33" s="826">
        <v>31.09</v>
      </c>
      <c r="N33" s="823">
        <v>1</v>
      </c>
      <c r="O33" s="827">
        <v>1</v>
      </c>
      <c r="P33" s="826">
        <v>31.09</v>
      </c>
      <c r="Q33" s="828">
        <v>1</v>
      </c>
      <c r="R33" s="823">
        <v>1</v>
      </c>
      <c r="S33" s="828">
        <v>1</v>
      </c>
      <c r="T33" s="827">
        <v>1</v>
      </c>
      <c r="U33" s="829">
        <v>1</v>
      </c>
    </row>
    <row r="34" spans="1:21" ht="14.45" customHeight="1" x14ac:dyDescent="0.2">
      <c r="A34" s="822">
        <v>32</v>
      </c>
      <c r="B34" s="823" t="s">
        <v>2767</v>
      </c>
      <c r="C34" s="823" t="s">
        <v>2773</v>
      </c>
      <c r="D34" s="824" t="s">
        <v>4796</v>
      </c>
      <c r="E34" s="825" t="s">
        <v>2782</v>
      </c>
      <c r="F34" s="823" t="s">
        <v>2768</v>
      </c>
      <c r="G34" s="823" t="s">
        <v>2834</v>
      </c>
      <c r="H34" s="823" t="s">
        <v>670</v>
      </c>
      <c r="I34" s="823" t="s">
        <v>2290</v>
      </c>
      <c r="J34" s="823" t="s">
        <v>2288</v>
      </c>
      <c r="K34" s="823" t="s">
        <v>2291</v>
      </c>
      <c r="L34" s="826">
        <v>31.09</v>
      </c>
      <c r="M34" s="826">
        <v>62.18</v>
      </c>
      <c r="N34" s="823">
        <v>2</v>
      </c>
      <c r="O34" s="827">
        <v>0.5</v>
      </c>
      <c r="P34" s="826">
        <v>62.18</v>
      </c>
      <c r="Q34" s="828">
        <v>1</v>
      </c>
      <c r="R34" s="823">
        <v>2</v>
      </c>
      <c r="S34" s="828">
        <v>1</v>
      </c>
      <c r="T34" s="827">
        <v>0.5</v>
      </c>
      <c r="U34" s="829">
        <v>1</v>
      </c>
    </row>
    <row r="35" spans="1:21" ht="14.45" customHeight="1" x14ac:dyDescent="0.2">
      <c r="A35" s="822">
        <v>32</v>
      </c>
      <c r="B35" s="823" t="s">
        <v>2767</v>
      </c>
      <c r="C35" s="823" t="s">
        <v>2773</v>
      </c>
      <c r="D35" s="824" t="s">
        <v>4796</v>
      </c>
      <c r="E35" s="825" t="s">
        <v>2782</v>
      </c>
      <c r="F35" s="823" t="s">
        <v>2768</v>
      </c>
      <c r="G35" s="823" t="s">
        <v>2834</v>
      </c>
      <c r="H35" s="823" t="s">
        <v>329</v>
      </c>
      <c r="I35" s="823" t="s">
        <v>2859</v>
      </c>
      <c r="J35" s="823" t="s">
        <v>2860</v>
      </c>
      <c r="K35" s="823" t="s">
        <v>2291</v>
      </c>
      <c r="L35" s="826">
        <v>31.09</v>
      </c>
      <c r="M35" s="826">
        <v>31.09</v>
      </c>
      <c r="N35" s="823">
        <v>1</v>
      </c>
      <c r="O35" s="827">
        <v>1</v>
      </c>
      <c r="P35" s="826"/>
      <c r="Q35" s="828">
        <v>0</v>
      </c>
      <c r="R35" s="823"/>
      <c r="S35" s="828">
        <v>0</v>
      </c>
      <c r="T35" s="827"/>
      <c r="U35" s="829">
        <v>0</v>
      </c>
    </row>
    <row r="36" spans="1:21" ht="14.45" customHeight="1" x14ac:dyDescent="0.2">
      <c r="A36" s="822">
        <v>32</v>
      </c>
      <c r="B36" s="823" t="s">
        <v>2767</v>
      </c>
      <c r="C36" s="823" t="s">
        <v>2773</v>
      </c>
      <c r="D36" s="824" t="s">
        <v>4796</v>
      </c>
      <c r="E36" s="825" t="s">
        <v>2782</v>
      </c>
      <c r="F36" s="823" t="s">
        <v>2768</v>
      </c>
      <c r="G36" s="823" t="s">
        <v>2861</v>
      </c>
      <c r="H36" s="823" t="s">
        <v>670</v>
      </c>
      <c r="I36" s="823" t="s">
        <v>2607</v>
      </c>
      <c r="J36" s="823" t="s">
        <v>2325</v>
      </c>
      <c r="K36" s="823" t="s">
        <v>2608</v>
      </c>
      <c r="L36" s="826">
        <v>139.77000000000001</v>
      </c>
      <c r="M36" s="826">
        <v>139.77000000000001</v>
      </c>
      <c r="N36" s="823">
        <v>1</v>
      </c>
      <c r="O36" s="827">
        <v>0.5</v>
      </c>
      <c r="P36" s="826">
        <v>139.77000000000001</v>
      </c>
      <c r="Q36" s="828">
        <v>1</v>
      </c>
      <c r="R36" s="823">
        <v>1</v>
      </c>
      <c r="S36" s="828">
        <v>1</v>
      </c>
      <c r="T36" s="827">
        <v>0.5</v>
      </c>
      <c r="U36" s="829">
        <v>1</v>
      </c>
    </row>
    <row r="37" spans="1:21" ht="14.45" customHeight="1" x14ac:dyDescent="0.2">
      <c r="A37" s="822">
        <v>32</v>
      </c>
      <c r="B37" s="823" t="s">
        <v>2767</v>
      </c>
      <c r="C37" s="823" t="s">
        <v>2773</v>
      </c>
      <c r="D37" s="824" t="s">
        <v>4796</v>
      </c>
      <c r="E37" s="825" t="s">
        <v>2782</v>
      </c>
      <c r="F37" s="823" t="s">
        <v>2768</v>
      </c>
      <c r="G37" s="823" t="s">
        <v>2862</v>
      </c>
      <c r="H37" s="823" t="s">
        <v>670</v>
      </c>
      <c r="I37" s="823" t="s">
        <v>2577</v>
      </c>
      <c r="J37" s="823" t="s">
        <v>2578</v>
      </c>
      <c r="K37" s="823" t="s">
        <v>2579</v>
      </c>
      <c r="L37" s="826">
        <v>229.38</v>
      </c>
      <c r="M37" s="826">
        <v>229.38</v>
      </c>
      <c r="N37" s="823">
        <v>1</v>
      </c>
      <c r="O37" s="827">
        <v>1</v>
      </c>
      <c r="P37" s="826">
        <v>229.38</v>
      </c>
      <c r="Q37" s="828">
        <v>1</v>
      </c>
      <c r="R37" s="823">
        <v>1</v>
      </c>
      <c r="S37" s="828">
        <v>1</v>
      </c>
      <c r="T37" s="827">
        <v>1</v>
      </c>
      <c r="U37" s="829">
        <v>1</v>
      </c>
    </row>
    <row r="38" spans="1:21" ht="14.45" customHeight="1" x14ac:dyDescent="0.2">
      <c r="A38" s="822">
        <v>32</v>
      </c>
      <c r="B38" s="823" t="s">
        <v>2767</v>
      </c>
      <c r="C38" s="823" t="s">
        <v>2773</v>
      </c>
      <c r="D38" s="824" t="s">
        <v>4796</v>
      </c>
      <c r="E38" s="825" t="s">
        <v>2782</v>
      </c>
      <c r="F38" s="823" t="s">
        <v>2768</v>
      </c>
      <c r="G38" s="823" t="s">
        <v>2863</v>
      </c>
      <c r="H38" s="823" t="s">
        <v>329</v>
      </c>
      <c r="I38" s="823" t="s">
        <v>2864</v>
      </c>
      <c r="J38" s="823" t="s">
        <v>2865</v>
      </c>
      <c r="K38" s="823" t="s">
        <v>2866</v>
      </c>
      <c r="L38" s="826">
        <v>0</v>
      </c>
      <c r="M38" s="826">
        <v>0</v>
      </c>
      <c r="N38" s="823">
        <v>5</v>
      </c>
      <c r="O38" s="827">
        <v>2.5</v>
      </c>
      <c r="P38" s="826">
        <v>0</v>
      </c>
      <c r="Q38" s="828"/>
      <c r="R38" s="823">
        <v>2</v>
      </c>
      <c r="S38" s="828">
        <v>0.4</v>
      </c>
      <c r="T38" s="827">
        <v>1</v>
      </c>
      <c r="U38" s="829">
        <v>0.4</v>
      </c>
    </row>
    <row r="39" spans="1:21" ht="14.45" customHeight="1" x14ac:dyDescent="0.2">
      <c r="A39" s="822">
        <v>32</v>
      </c>
      <c r="B39" s="823" t="s">
        <v>2767</v>
      </c>
      <c r="C39" s="823" t="s">
        <v>2773</v>
      </c>
      <c r="D39" s="824" t="s">
        <v>4796</v>
      </c>
      <c r="E39" s="825" t="s">
        <v>2782</v>
      </c>
      <c r="F39" s="823" t="s">
        <v>2768</v>
      </c>
      <c r="G39" s="823" t="s">
        <v>2863</v>
      </c>
      <c r="H39" s="823" t="s">
        <v>329</v>
      </c>
      <c r="I39" s="823" t="s">
        <v>2867</v>
      </c>
      <c r="J39" s="823" t="s">
        <v>2865</v>
      </c>
      <c r="K39" s="823" t="s">
        <v>1066</v>
      </c>
      <c r="L39" s="826">
        <v>0</v>
      </c>
      <c r="M39" s="826">
        <v>0</v>
      </c>
      <c r="N39" s="823">
        <v>1</v>
      </c>
      <c r="O39" s="827">
        <v>1</v>
      </c>
      <c r="P39" s="826"/>
      <c r="Q39" s="828"/>
      <c r="R39" s="823"/>
      <c r="S39" s="828">
        <v>0</v>
      </c>
      <c r="T39" s="827"/>
      <c r="U39" s="829">
        <v>0</v>
      </c>
    </row>
    <row r="40" spans="1:21" ht="14.45" customHeight="1" x14ac:dyDescent="0.2">
      <c r="A40" s="822">
        <v>32</v>
      </c>
      <c r="B40" s="823" t="s">
        <v>2767</v>
      </c>
      <c r="C40" s="823" t="s">
        <v>2773</v>
      </c>
      <c r="D40" s="824" t="s">
        <v>4796</v>
      </c>
      <c r="E40" s="825" t="s">
        <v>2782</v>
      </c>
      <c r="F40" s="823" t="s">
        <v>2768</v>
      </c>
      <c r="G40" s="823" t="s">
        <v>2868</v>
      </c>
      <c r="H40" s="823" t="s">
        <v>670</v>
      </c>
      <c r="I40" s="823" t="s">
        <v>2501</v>
      </c>
      <c r="J40" s="823" t="s">
        <v>1329</v>
      </c>
      <c r="K40" s="823" t="s">
        <v>2502</v>
      </c>
      <c r="L40" s="826">
        <v>117.55</v>
      </c>
      <c r="M40" s="826">
        <v>117.55</v>
      </c>
      <c r="N40" s="823">
        <v>1</v>
      </c>
      <c r="O40" s="827">
        <v>0.5</v>
      </c>
      <c r="P40" s="826"/>
      <c r="Q40" s="828">
        <v>0</v>
      </c>
      <c r="R40" s="823"/>
      <c r="S40" s="828">
        <v>0</v>
      </c>
      <c r="T40" s="827"/>
      <c r="U40" s="829">
        <v>0</v>
      </c>
    </row>
    <row r="41" spans="1:21" ht="14.45" customHeight="1" x14ac:dyDescent="0.2">
      <c r="A41" s="822">
        <v>32</v>
      </c>
      <c r="B41" s="823" t="s">
        <v>2767</v>
      </c>
      <c r="C41" s="823" t="s">
        <v>2773</v>
      </c>
      <c r="D41" s="824" t="s">
        <v>4796</v>
      </c>
      <c r="E41" s="825" t="s">
        <v>2782</v>
      </c>
      <c r="F41" s="823" t="s">
        <v>2768</v>
      </c>
      <c r="G41" s="823" t="s">
        <v>2868</v>
      </c>
      <c r="H41" s="823" t="s">
        <v>670</v>
      </c>
      <c r="I41" s="823" t="s">
        <v>2503</v>
      </c>
      <c r="J41" s="823" t="s">
        <v>1329</v>
      </c>
      <c r="K41" s="823" t="s">
        <v>738</v>
      </c>
      <c r="L41" s="826">
        <v>58.77</v>
      </c>
      <c r="M41" s="826">
        <v>58.77</v>
      </c>
      <c r="N41" s="823">
        <v>1</v>
      </c>
      <c r="O41" s="827">
        <v>0.5</v>
      </c>
      <c r="P41" s="826">
        <v>58.77</v>
      </c>
      <c r="Q41" s="828">
        <v>1</v>
      </c>
      <c r="R41" s="823">
        <v>1</v>
      </c>
      <c r="S41" s="828">
        <v>1</v>
      </c>
      <c r="T41" s="827">
        <v>0.5</v>
      </c>
      <c r="U41" s="829">
        <v>1</v>
      </c>
    </row>
    <row r="42" spans="1:21" ht="14.45" customHeight="1" x14ac:dyDescent="0.2">
      <c r="A42" s="822">
        <v>32</v>
      </c>
      <c r="B42" s="823" t="s">
        <v>2767</v>
      </c>
      <c r="C42" s="823" t="s">
        <v>2773</v>
      </c>
      <c r="D42" s="824" t="s">
        <v>4796</v>
      </c>
      <c r="E42" s="825" t="s">
        <v>2782</v>
      </c>
      <c r="F42" s="823" t="s">
        <v>2768</v>
      </c>
      <c r="G42" s="823" t="s">
        <v>2869</v>
      </c>
      <c r="H42" s="823" t="s">
        <v>329</v>
      </c>
      <c r="I42" s="823" t="s">
        <v>2870</v>
      </c>
      <c r="J42" s="823" t="s">
        <v>2871</v>
      </c>
      <c r="K42" s="823" t="s">
        <v>771</v>
      </c>
      <c r="L42" s="826">
        <v>78.33</v>
      </c>
      <c r="M42" s="826">
        <v>78.33</v>
      </c>
      <c r="N42" s="823">
        <v>1</v>
      </c>
      <c r="O42" s="827">
        <v>1</v>
      </c>
      <c r="P42" s="826">
        <v>78.33</v>
      </c>
      <c r="Q42" s="828">
        <v>1</v>
      </c>
      <c r="R42" s="823">
        <v>1</v>
      </c>
      <c r="S42" s="828">
        <v>1</v>
      </c>
      <c r="T42" s="827">
        <v>1</v>
      </c>
      <c r="U42" s="829">
        <v>1</v>
      </c>
    </row>
    <row r="43" spans="1:21" ht="14.45" customHeight="1" x14ac:dyDescent="0.2">
      <c r="A43" s="822">
        <v>32</v>
      </c>
      <c r="B43" s="823" t="s">
        <v>2767</v>
      </c>
      <c r="C43" s="823" t="s">
        <v>2773</v>
      </c>
      <c r="D43" s="824" t="s">
        <v>4796</v>
      </c>
      <c r="E43" s="825" t="s">
        <v>2782</v>
      </c>
      <c r="F43" s="823" t="s">
        <v>2768</v>
      </c>
      <c r="G43" s="823" t="s">
        <v>2815</v>
      </c>
      <c r="H43" s="823" t="s">
        <v>670</v>
      </c>
      <c r="I43" s="823" t="s">
        <v>2872</v>
      </c>
      <c r="J43" s="823" t="s">
        <v>1928</v>
      </c>
      <c r="K43" s="823" t="s">
        <v>775</v>
      </c>
      <c r="L43" s="826">
        <v>264</v>
      </c>
      <c r="M43" s="826">
        <v>792</v>
      </c>
      <c r="N43" s="823">
        <v>3</v>
      </c>
      <c r="O43" s="827">
        <v>2</v>
      </c>
      <c r="P43" s="826">
        <v>792</v>
      </c>
      <c r="Q43" s="828">
        <v>1</v>
      </c>
      <c r="R43" s="823">
        <v>3</v>
      </c>
      <c r="S43" s="828">
        <v>1</v>
      </c>
      <c r="T43" s="827">
        <v>2</v>
      </c>
      <c r="U43" s="829">
        <v>1</v>
      </c>
    </row>
    <row r="44" spans="1:21" ht="14.45" customHeight="1" x14ac:dyDescent="0.2">
      <c r="A44" s="822">
        <v>32</v>
      </c>
      <c r="B44" s="823" t="s">
        <v>2767</v>
      </c>
      <c r="C44" s="823" t="s">
        <v>2773</v>
      </c>
      <c r="D44" s="824" t="s">
        <v>4796</v>
      </c>
      <c r="E44" s="825" t="s">
        <v>2782</v>
      </c>
      <c r="F44" s="823" t="s">
        <v>2768</v>
      </c>
      <c r="G44" s="823" t="s">
        <v>2815</v>
      </c>
      <c r="H44" s="823" t="s">
        <v>329</v>
      </c>
      <c r="I44" s="823" t="s">
        <v>2873</v>
      </c>
      <c r="J44" s="823" t="s">
        <v>774</v>
      </c>
      <c r="K44" s="823" t="s">
        <v>738</v>
      </c>
      <c r="L44" s="826">
        <v>65.989999999999995</v>
      </c>
      <c r="M44" s="826">
        <v>593.91</v>
      </c>
      <c r="N44" s="823">
        <v>9</v>
      </c>
      <c r="O44" s="827">
        <v>3.5</v>
      </c>
      <c r="P44" s="826">
        <v>263.95999999999998</v>
      </c>
      <c r="Q44" s="828">
        <v>0.44444444444444442</v>
      </c>
      <c r="R44" s="823">
        <v>4</v>
      </c>
      <c r="S44" s="828">
        <v>0.44444444444444442</v>
      </c>
      <c r="T44" s="827">
        <v>1.5</v>
      </c>
      <c r="U44" s="829">
        <v>0.42857142857142855</v>
      </c>
    </row>
    <row r="45" spans="1:21" ht="14.45" customHeight="1" x14ac:dyDescent="0.2">
      <c r="A45" s="822">
        <v>32</v>
      </c>
      <c r="B45" s="823" t="s">
        <v>2767</v>
      </c>
      <c r="C45" s="823" t="s">
        <v>2773</v>
      </c>
      <c r="D45" s="824" t="s">
        <v>4796</v>
      </c>
      <c r="E45" s="825" t="s">
        <v>2782</v>
      </c>
      <c r="F45" s="823" t="s">
        <v>2768</v>
      </c>
      <c r="G45" s="823" t="s">
        <v>2815</v>
      </c>
      <c r="H45" s="823" t="s">
        <v>329</v>
      </c>
      <c r="I45" s="823" t="s">
        <v>2874</v>
      </c>
      <c r="J45" s="823" t="s">
        <v>774</v>
      </c>
      <c r="K45" s="823" t="s">
        <v>1929</v>
      </c>
      <c r="L45" s="826">
        <v>132</v>
      </c>
      <c r="M45" s="826">
        <v>264</v>
      </c>
      <c r="N45" s="823">
        <v>2</v>
      </c>
      <c r="O45" s="827">
        <v>0.5</v>
      </c>
      <c r="P45" s="826">
        <v>264</v>
      </c>
      <c r="Q45" s="828">
        <v>1</v>
      </c>
      <c r="R45" s="823">
        <v>2</v>
      </c>
      <c r="S45" s="828">
        <v>1</v>
      </c>
      <c r="T45" s="827">
        <v>0.5</v>
      </c>
      <c r="U45" s="829">
        <v>1</v>
      </c>
    </row>
    <row r="46" spans="1:21" ht="14.45" customHeight="1" x14ac:dyDescent="0.2">
      <c r="A46" s="822">
        <v>32</v>
      </c>
      <c r="B46" s="823" t="s">
        <v>2767</v>
      </c>
      <c r="C46" s="823" t="s">
        <v>2773</v>
      </c>
      <c r="D46" s="824" t="s">
        <v>4796</v>
      </c>
      <c r="E46" s="825" t="s">
        <v>2782</v>
      </c>
      <c r="F46" s="823" t="s">
        <v>2768</v>
      </c>
      <c r="G46" s="823" t="s">
        <v>2875</v>
      </c>
      <c r="H46" s="823" t="s">
        <v>329</v>
      </c>
      <c r="I46" s="823" t="s">
        <v>2876</v>
      </c>
      <c r="J46" s="823" t="s">
        <v>1506</v>
      </c>
      <c r="K46" s="823" t="s">
        <v>2877</v>
      </c>
      <c r="L46" s="826">
        <v>0</v>
      </c>
      <c r="M46" s="826">
        <v>0</v>
      </c>
      <c r="N46" s="823">
        <v>3</v>
      </c>
      <c r="O46" s="827">
        <v>2</v>
      </c>
      <c r="P46" s="826">
        <v>0</v>
      </c>
      <c r="Q46" s="828"/>
      <c r="R46" s="823">
        <v>3</v>
      </c>
      <c r="S46" s="828">
        <v>1</v>
      </c>
      <c r="T46" s="827">
        <v>2</v>
      </c>
      <c r="U46" s="829">
        <v>1</v>
      </c>
    </row>
    <row r="47" spans="1:21" ht="14.45" customHeight="1" x14ac:dyDescent="0.2">
      <c r="A47" s="822">
        <v>32</v>
      </c>
      <c r="B47" s="823" t="s">
        <v>2767</v>
      </c>
      <c r="C47" s="823" t="s">
        <v>2773</v>
      </c>
      <c r="D47" s="824" t="s">
        <v>4796</v>
      </c>
      <c r="E47" s="825" t="s">
        <v>2782</v>
      </c>
      <c r="F47" s="823" t="s">
        <v>2768</v>
      </c>
      <c r="G47" s="823" t="s">
        <v>2817</v>
      </c>
      <c r="H47" s="823" t="s">
        <v>329</v>
      </c>
      <c r="I47" s="823" t="s">
        <v>2878</v>
      </c>
      <c r="J47" s="823" t="s">
        <v>2819</v>
      </c>
      <c r="K47" s="823" t="s">
        <v>2879</v>
      </c>
      <c r="L47" s="826">
        <v>718.91</v>
      </c>
      <c r="M47" s="826">
        <v>1437.82</v>
      </c>
      <c r="N47" s="823">
        <v>2</v>
      </c>
      <c r="O47" s="827">
        <v>0.5</v>
      </c>
      <c r="P47" s="826">
        <v>1437.82</v>
      </c>
      <c r="Q47" s="828">
        <v>1</v>
      </c>
      <c r="R47" s="823">
        <v>2</v>
      </c>
      <c r="S47" s="828">
        <v>1</v>
      </c>
      <c r="T47" s="827">
        <v>0.5</v>
      </c>
      <c r="U47" s="829">
        <v>1</v>
      </c>
    </row>
    <row r="48" spans="1:21" ht="14.45" customHeight="1" x14ac:dyDescent="0.2">
      <c r="A48" s="822">
        <v>32</v>
      </c>
      <c r="B48" s="823" t="s">
        <v>2767</v>
      </c>
      <c r="C48" s="823" t="s">
        <v>2773</v>
      </c>
      <c r="D48" s="824" t="s">
        <v>4796</v>
      </c>
      <c r="E48" s="825" t="s">
        <v>2782</v>
      </c>
      <c r="F48" s="823" t="s">
        <v>2768</v>
      </c>
      <c r="G48" s="823" t="s">
        <v>2880</v>
      </c>
      <c r="H48" s="823" t="s">
        <v>329</v>
      </c>
      <c r="I48" s="823" t="s">
        <v>2881</v>
      </c>
      <c r="J48" s="823" t="s">
        <v>2882</v>
      </c>
      <c r="K48" s="823" t="s">
        <v>2883</v>
      </c>
      <c r="L48" s="826">
        <v>4909.76</v>
      </c>
      <c r="M48" s="826">
        <v>4909.76</v>
      </c>
      <c r="N48" s="823">
        <v>1</v>
      </c>
      <c r="O48" s="827">
        <v>1</v>
      </c>
      <c r="P48" s="826"/>
      <c r="Q48" s="828">
        <v>0</v>
      </c>
      <c r="R48" s="823"/>
      <c r="S48" s="828">
        <v>0</v>
      </c>
      <c r="T48" s="827"/>
      <c r="U48" s="829">
        <v>0</v>
      </c>
    </row>
    <row r="49" spans="1:21" ht="14.45" customHeight="1" x14ac:dyDescent="0.2">
      <c r="A49" s="822">
        <v>32</v>
      </c>
      <c r="B49" s="823" t="s">
        <v>2767</v>
      </c>
      <c r="C49" s="823" t="s">
        <v>2773</v>
      </c>
      <c r="D49" s="824" t="s">
        <v>4796</v>
      </c>
      <c r="E49" s="825" t="s">
        <v>2782</v>
      </c>
      <c r="F49" s="823" t="s">
        <v>2768</v>
      </c>
      <c r="G49" s="823" t="s">
        <v>2884</v>
      </c>
      <c r="H49" s="823" t="s">
        <v>329</v>
      </c>
      <c r="I49" s="823" t="s">
        <v>2885</v>
      </c>
      <c r="J49" s="823" t="s">
        <v>912</v>
      </c>
      <c r="K49" s="823" t="s">
        <v>826</v>
      </c>
      <c r="L49" s="826">
        <v>236.03</v>
      </c>
      <c r="M49" s="826">
        <v>236.03</v>
      </c>
      <c r="N49" s="823">
        <v>1</v>
      </c>
      <c r="O49" s="827">
        <v>1</v>
      </c>
      <c r="P49" s="826">
        <v>236.03</v>
      </c>
      <c r="Q49" s="828">
        <v>1</v>
      </c>
      <c r="R49" s="823">
        <v>1</v>
      </c>
      <c r="S49" s="828">
        <v>1</v>
      </c>
      <c r="T49" s="827">
        <v>1</v>
      </c>
      <c r="U49" s="829">
        <v>1</v>
      </c>
    </row>
    <row r="50" spans="1:21" ht="14.45" customHeight="1" x14ac:dyDescent="0.2">
      <c r="A50" s="822">
        <v>32</v>
      </c>
      <c r="B50" s="823" t="s">
        <v>2767</v>
      </c>
      <c r="C50" s="823" t="s">
        <v>2773</v>
      </c>
      <c r="D50" s="824" t="s">
        <v>4796</v>
      </c>
      <c r="E50" s="825" t="s">
        <v>2782</v>
      </c>
      <c r="F50" s="823" t="s">
        <v>2768</v>
      </c>
      <c r="G50" s="823" t="s">
        <v>2884</v>
      </c>
      <c r="H50" s="823" t="s">
        <v>329</v>
      </c>
      <c r="I50" s="823" t="s">
        <v>2886</v>
      </c>
      <c r="J50" s="823" t="s">
        <v>824</v>
      </c>
      <c r="K50" s="823" t="s">
        <v>826</v>
      </c>
      <c r="L50" s="826">
        <v>236.03</v>
      </c>
      <c r="M50" s="826">
        <v>236.03</v>
      </c>
      <c r="N50" s="823">
        <v>1</v>
      </c>
      <c r="O50" s="827">
        <v>0.5</v>
      </c>
      <c r="P50" s="826">
        <v>236.03</v>
      </c>
      <c r="Q50" s="828">
        <v>1</v>
      </c>
      <c r="R50" s="823">
        <v>1</v>
      </c>
      <c r="S50" s="828">
        <v>1</v>
      </c>
      <c r="T50" s="827">
        <v>0.5</v>
      </c>
      <c r="U50" s="829">
        <v>1</v>
      </c>
    </row>
    <row r="51" spans="1:21" ht="14.45" customHeight="1" x14ac:dyDescent="0.2">
      <c r="A51" s="822">
        <v>32</v>
      </c>
      <c r="B51" s="823" t="s">
        <v>2767</v>
      </c>
      <c r="C51" s="823" t="s">
        <v>2773</v>
      </c>
      <c r="D51" s="824" t="s">
        <v>4796</v>
      </c>
      <c r="E51" s="825" t="s">
        <v>2782</v>
      </c>
      <c r="F51" s="823" t="s">
        <v>2768</v>
      </c>
      <c r="G51" s="823" t="s">
        <v>2884</v>
      </c>
      <c r="H51" s="823" t="s">
        <v>329</v>
      </c>
      <c r="I51" s="823" t="s">
        <v>2887</v>
      </c>
      <c r="J51" s="823" t="s">
        <v>824</v>
      </c>
      <c r="K51" s="823" t="s">
        <v>2888</v>
      </c>
      <c r="L51" s="826">
        <v>0</v>
      </c>
      <c r="M51" s="826">
        <v>0</v>
      </c>
      <c r="N51" s="823">
        <v>1</v>
      </c>
      <c r="O51" s="827">
        <v>0.5</v>
      </c>
      <c r="P51" s="826">
        <v>0</v>
      </c>
      <c r="Q51" s="828"/>
      <c r="R51" s="823">
        <v>1</v>
      </c>
      <c r="S51" s="828">
        <v>1</v>
      </c>
      <c r="T51" s="827">
        <v>0.5</v>
      </c>
      <c r="U51" s="829">
        <v>1</v>
      </c>
    </row>
    <row r="52" spans="1:21" ht="14.45" customHeight="1" x14ac:dyDescent="0.2">
      <c r="A52" s="822">
        <v>32</v>
      </c>
      <c r="B52" s="823" t="s">
        <v>2767</v>
      </c>
      <c r="C52" s="823" t="s">
        <v>2773</v>
      </c>
      <c r="D52" s="824" t="s">
        <v>4796</v>
      </c>
      <c r="E52" s="825" t="s">
        <v>2782</v>
      </c>
      <c r="F52" s="823" t="s">
        <v>2768</v>
      </c>
      <c r="G52" s="823" t="s">
        <v>2884</v>
      </c>
      <c r="H52" s="823" t="s">
        <v>329</v>
      </c>
      <c r="I52" s="823" t="s">
        <v>2887</v>
      </c>
      <c r="J52" s="823" t="s">
        <v>824</v>
      </c>
      <c r="K52" s="823" t="s">
        <v>2888</v>
      </c>
      <c r="L52" s="826">
        <v>656.81</v>
      </c>
      <c r="M52" s="826">
        <v>7881.7199999999993</v>
      </c>
      <c r="N52" s="823">
        <v>12</v>
      </c>
      <c r="O52" s="827">
        <v>12</v>
      </c>
      <c r="P52" s="826">
        <v>5254.48</v>
      </c>
      <c r="Q52" s="828">
        <v>0.66666666666666663</v>
      </c>
      <c r="R52" s="823">
        <v>8</v>
      </c>
      <c r="S52" s="828">
        <v>0.66666666666666663</v>
      </c>
      <c r="T52" s="827">
        <v>8</v>
      </c>
      <c r="U52" s="829">
        <v>0.66666666666666663</v>
      </c>
    </row>
    <row r="53" spans="1:21" ht="14.45" customHeight="1" x14ac:dyDescent="0.2">
      <c r="A53" s="822">
        <v>32</v>
      </c>
      <c r="B53" s="823" t="s">
        <v>2767</v>
      </c>
      <c r="C53" s="823" t="s">
        <v>2773</v>
      </c>
      <c r="D53" s="824" t="s">
        <v>4796</v>
      </c>
      <c r="E53" s="825" t="s">
        <v>2782</v>
      </c>
      <c r="F53" s="823" t="s">
        <v>2768</v>
      </c>
      <c r="G53" s="823" t="s">
        <v>2884</v>
      </c>
      <c r="H53" s="823" t="s">
        <v>329</v>
      </c>
      <c r="I53" s="823" t="s">
        <v>2889</v>
      </c>
      <c r="J53" s="823" t="s">
        <v>824</v>
      </c>
      <c r="K53" s="823" t="s">
        <v>825</v>
      </c>
      <c r="L53" s="826">
        <v>656.81</v>
      </c>
      <c r="M53" s="826">
        <v>3940.8599999999997</v>
      </c>
      <c r="N53" s="823">
        <v>6</v>
      </c>
      <c r="O53" s="827">
        <v>4.5</v>
      </c>
      <c r="P53" s="826">
        <v>2627.24</v>
      </c>
      <c r="Q53" s="828">
        <v>0.66666666666666663</v>
      </c>
      <c r="R53" s="823">
        <v>4</v>
      </c>
      <c r="S53" s="828">
        <v>0.66666666666666663</v>
      </c>
      <c r="T53" s="827">
        <v>3</v>
      </c>
      <c r="U53" s="829">
        <v>0.66666666666666663</v>
      </c>
    </row>
    <row r="54" spans="1:21" ht="14.45" customHeight="1" x14ac:dyDescent="0.2">
      <c r="A54" s="822">
        <v>32</v>
      </c>
      <c r="B54" s="823" t="s">
        <v>2767</v>
      </c>
      <c r="C54" s="823" t="s">
        <v>2773</v>
      </c>
      <c r="D54" s="824" t="s">
        <v>4796</v>
      </c>
      <c r="E54" s="825" t="s">
        <v>2782</v>
      </c>
      <c r="F54" s="823" t="s">
        <v>2768</v>
      </c>
      <c r="G54" s="823" t="s">
        <v>2890</v>
      </c>
      <c r="H54" s="823" t="s">
        <v>329</v>
      </c>
      <c r="I54" s="823" t="s">
        <v>2891</v>
      </c>
      <c r="J54" s="823" t="s">
        <v>817</v>
      </c>
      <c r="K54" s="823" t="s">
        <v>2892</v>
      </c>
      <c r="L54" s="826">
        <v>182.22</v>
      </c>
      <c r="M54" s="826">
        <v>182.22</v>
      </c>
      <c r="N54" s="823">
        <v>1</v>
      </c>
      <c r="O54" s="827">
        <v>0.5</v>
      </c>
      <c r="P54" s="826"/>
      <c r="Q54" s="828">
        <v>0</v>
      </c>
      <c r="R54" s="823"/>
      <c r="S54" s="828">
        <v>0</v>
      </c>
      <c r="T54" s="827"/>
      <c r="U54" s="829">
        <v>0</v>
      </c>
    </row>
    <row r="55" spans="1:21" ht="14.45" customHeight="1" x14ac:dyDescent="0.2">
      <c r="A55" s="822">
        <v>32</v>
      </c>
      <c r="B55" s="823" t="s">
        <v>2767</v>
      </c>
      <c r="C55" s="823" t="s">
        <v>2773</v>
      </c>
      <c r="D55" s="824" t="s">
        <v>4796</v>
      </c>
      <c r="E55" s="825" t="s">
        <v>2782</v>
      </c>
      <c r="F55" s="823" t="s">
        <v>2768</v>
      </c>
      <c r="G55" s="823" t="s">
        <v>2890</v>
      </c>
      <c r="H55" s="823" t="s">
        <v>329</v>
      </c>
      <c r="I55" s="823" t="s">
        <v>2893</v>
      </c>
      <c r="J55" s="823" t="s">
        <v>817</v>
      </c>
      <c r="K55" s="823" t="s">
        <v>2892</v>
      </c>
      <c r="L55" s="826">
        <v>182.22</v>
      </c>
      <c r="M55" s="826">
        <v>182.22</v>
      </c>
      <c r="N55" s="823">
        <v>1</v>
      </c>
      <c r="O55" s="827">
        <v>1</v>
      </c>
      <c r="P55" s="826"/>
      <c r="Q55" s="828">
        <v>0</v>
      </c>
      <c r="R55" s="823"/>
      <c r="S55" s="828">
        <v>0</v>
      </c>
      <c r="T55" s="827"/>
      <c r="U55" s="829">
        <v>0</v>
      </c>
    </row>
    <row r="56" spans="1:21" ht="14.45" customHeight="1" x14ac:dyDescent="0.2">
      <c r="A56" s="822">
        <v>32</v>
      </c>
      <c r="B56" s="823" t="s">
        <v>2767</v>
      </c>
      <c r="C56" s="823" t="s">
        <v>2773</v>
      </c>
      <c r="D56" s="824" t="s">
        <v>4796</v>
      </c>
      <c r="E56" s="825" t="s">
        <v>2782</v>
      </c>
      <c r="F56" s="823" t="s">
        <v>2768</v>
      </c>
      <c r="G56" s="823" t="s">
        <v>2890</v>
      </c>
      <c r="H56" s="823" t="s">
        <v>329</v>
      </c>
      <c r="I56" s="823" t="s">
        <v>2894</v>
      </c>
      <c r="J56" s="823" t="s">
        <v>817</v>
      </c>
      <c r="K56" s="823" t="s">
        <v>2895</v>
      </c>
      <c r="L56" s="826">
        <v>273.33</v>
      </c>
      <c r="M56" s="826">
        <v>273.33</v>
      </c>
      <c r="N56" s="823">
        <v>1</v>
      </c>
      <c r="O56" s="827">
        <v>0.5</v>
      </c>
      <c r="P56" s="826">
        <v>273.33</v>
      </c>
      <c r="Q56" s="828">
        <v>1</v>
      </c>
      <c r="R56" s="823">
        <v>1</v>
      </c>
      <c r="S56" s="828">
        <v>1</v>
      </c>
      <c r="T56" s="827">
        <v>0.5</v>
      </c>
      <c r="U56" s="829">
        <v>1</v>
      </c>
    </row>
    <row r="57" spans="1:21" ht="14.45" customHeight="1" x14ac:dyDescent="0.2">
      <c r="A57" s="822">
        <v>32</v>
      </c>
      <c r="B57" s="823" t="s">
        <v>2767</v>
      </c>
      <c r="C57" s="823" t="s">
        <v>2773</v>
      </c>
      <c r="D57" s="824" t="s">
        <v>4796</v>
      </c>
      <c r="E57" s="825" t="s">
        <v>2782</v>
      </c>
      <c r="F57" s="823" t="s">
        <v>2768</v>
      </c>
      <c r="G57" s="823" t="s">
        <v>2896</v>
      </c>
      <c r="H57" s="823" t="s">
        <v>329</v>
      </c>
      <c r="I57" s="823" t="s">
        <v>2897</v>
      </c>
      <c r="J57" s="823" t="s">
        <v>2898</v>
      </c>
      <c r="K57" s="823" t="s">
        <v>2899</v>
      </c>
      <c r="L57" s="826">
        <v>46.75</v>
      </c>
      <c r="M57" s="826">
        <v>93.5</v>
      </c>
      <c r="N57" s="823">
        <v>2</v>
      </c>
      <c r="O57" s="827">
        <v>1</v>
      </c>
      <c r="P57" s="826"/>
      <c r="Q57" s="828">
        <v>0</v>
      </c>
      <c r="R57" s="823"/>
      <c r="S57" s="828">
        <v>0</v>
      </c>
      <c r="T57" s="827"/>
      <c r="U57" s="829">
        <v>0</v>
      </c>
    </row>
    <row r="58" spans="1:21" ht="14.45" customHeight="1" x14ac:dyDescent="0.2">
      <c r="A58" s="822">
        <v>32</v>
      </c>
      <c r="B58" s="823" t="s">
        <v>2767</v>
      </c>
      <c r="C58" s="823" t="s">
        <v>2773</v>
      </c>
      <c r="D58" s="824" t="s">
        <v>4796</v>
      </c>
      <c r="E58" s="825" t="s">
        <v>2782</v>
      </c>
      <c r="F58" s="823" t="s">
        <v>2768</v>
      </c>
      <c r="G58" s="823" t="s">
        <v>2900</v>
      </c>
      <c r="H58" s="823" t="s">
        <v>329</v>
      </c>
      <c r="I58" s="823" t="s">
        <v>2901</v>
      </c>
      <c r="J58" s="823" t="s">
        <v>2902</v>
      </c>
      <c r="K58" s="823" t="s">
        <v>2903</v>
      </c>
      <c r="L58" s="826">
        <v>923.74</v>
      </c>
      <c r="M58" s="826">
        <v>2771.2200000000003</v>
      </c>
      <c r="N58" s="823">
        <v>3</v>
      </c>
      <c r="O58" s="827">
        <v>0.5</v>
      </c>
      <c r="P58" s="826">
        <v>2771.2200000000003</v>
      </c>
      <c r="Q58" s="828">
        <v>1</v>
      </c>
      <c r="R58" s="823">
        <v>3</v>
      </c>
      <c r="S58" s="828">
        <v>1</v>
      </c>
      <c r="T58" s="827">
        <v>0.5</v>
      </c>
      <c r="U58" s="829">
        <v>1</v>
      </c>
    </row>
    <row r="59" spans="1:21" ht="14.45" customHeight="1" x14ac:dyDescent="0.2">
      <c r="A59" s="822">
        <v>32</v>
      </c>
      <c r="B59" s="823" t="s">
        <v>2767</v>
      </c>
      <c r="C59" s="823" t="s">
        <v>2773</v>
      </c>
      <c r="D59" s="824" t="s">
        <v>4796</v>
      </c>
      <c r="E59" s="825" t="s">
        <v>2782</v>
      </c>
      <c r="F59" s="823" t="s">
        <v>2768</v>
      </c>
      <c r="G59" s="823" t="s">
        <v>2900</v>
      </c>
      <c r="H59" s="823" t="s">
        <v>329</v>
      </c>
      <c r="I59" s="823" t="s">
        <v>2904</v>
      </c>
      <c r="J59" s="823" t="s">
        <v>2902</v>
      </c>
      <c r="K59" s="823" t="s">
        <v>2905</v>
      </c>
      <c r="L59" s="826">
        <v>4618.72</v>
      </c>
      <c r="M59" s="826">
        <v>9237.44</v>
      </c>
      <c r="N59" s="823">
        <v>2</v>
      </c>
      <c r="O59" s="827">
        <v>1</v>
      </c>
      <c r="P59" s="826">
        <v>9237.44</v>
      </c>
      <c r="Q59" s="828">
        <v>1</v>
      </c>
      <c r="R59" s="823">
        <v>2</v>
      </c>
      <c r="S59" s="828">
        <v>1</v>
      </c>
      <c r="T59" s="827">
        <v>1</v>
      </c>
      <c r="U59" s="829">
        <v>1</v>
      </c>
    </row>
    <row r="60" spans="1:21" ht="14.45" customHeight="1" x14ac:dyDescent="0.2">
      <c r="A60" s="822">
        <v>32</v>
      </c>
      <c r="B60" s="823" t="s">
        <v>2767</v>
      </c>
      <c r="C60" s="823" t="s">
        <v>2773</v>
      </c>
      <c r="D60" s="824" t="s">
        <v>4796</v>
      </c>
      <c r="E60" s="825" t="s">
        <v>2782</v>
      </c>
      <c r="F60" s="823" t="s">
        <v>2768</v>
      </c>
      <c r="G60" s="823" t="s">
        <v>2906</v>
      </c>
      <c r="H60" s="823" t="s">
        <v>670</v>
      </c>
      <c r="I60" s="823" t="s">
        <v>2907</v>
      </c>
      <c r="J60" s="823" t="s">
        <v>2491</v>
      </c>
      <c r="K60" s="823" t="s">
        <v>2908</v>
      </c>
      <c r="L60" s="826">
        <v>246.39</v>
      </c>
      <c r="M60" s="826">
        <v>492.78</v>
      </c>
      <c r="N60" s="823">
        <v>2</v>
      </c>
      <c r="O60" s="827">
        <v>1</v>
      </c>
      <c r="P60" s="826">
        <v>492.78</v>
      </c>
      <c r="Q60" s="828">
        <v>1</v>
      </c>
      <c r="R60" s="823">
        <v>2</v>
      </c>
      <c r="S60" s="828">
        <v>1</v>
      </c>
      <c r="T60" s="827">
        <v>1</v>
      </c>
      <c r="U60" s="829">
        <v>1</v>
      </c>
    </row>
    <row r="61" spans="1:21" ht="14.45" customHeight="1" x14ac:dyDescent="0.2">
      <c r="A61" s="822">
        <v>32</v>
      </c>
      <c r="B61" s="823" t="s">
        <v>2767</v>
      </c>
      <c r="C61" s="823" t="s">
        <v>2773</v>
      </c>
      <c r="D61" s="824" t="s">
        <v>4796</v>
      </c>
      <c r="E61" s="825" t="s">
        <v>2782</v>
      </c>
      <c r="F61" s="823" t="s">
        <v>2768</v>
      </c>
      <c r="G61" s="823" t="s">
        <v>2909</v>
      </c>
      <c r="H61" s="823" t="s">
        <v>329</v>
      </c>
      <c r="I61" s="823" t="s">
        <v>2910</v>
      </c>
      <c r="J61" s="823" t="s">
        <v>2911</v>
      </c>
      <c r="K61" s="823" t="s">
        <v>2912</v>
      </c>
      <c r="L61" s="826">
        <v>104.68</v>
      </c>
      <c r="M61" s="826">
        <v>209.36</v>
      </c>
      <c r="N61" s="823">
        <v>2</v>
      </c>
      <c r="O61" s="827">
        <v>0.5</v>
      </c>
      <c r="P61" s="826">
        <v>209.36</v>
      </c>
      <c r="Q61" s="828">
        <v>1</v>
      </c>
      <c r="R61" s="823">
        <v>2</v>
      </c>
      <c r="S61" s="828">
        <v>1</v>
      </c>
      <c r="T61" s="827">
        <v>0.5</v>
      </c>
      <c r="U61" s="829">
        <v>1</v>
      </c>
    </row>
    <row r="62" spans="1:21" ht="14.45" customHeight="1" x14ac:dyDescent="0.2">
      <c r="A62" s="822">
        <v>32</v>
      </c>
      <c r="B62" s="823" t="s">
        <v>2767</v>
      </c>
      <c r="C62" s="823" t="s">
        <v>2773</v>
      </c>
      <c r="D62" s="824" t="s">
        <v>4796</v>
      </c>
      <c r="E62" s="825" t="s">
        <v>2782</v>
      </c>
      <c r="F62" s="823" t="s">
        <v>2768</v>
      </c>
      <c r="G62" s="823" t="s">
        <v>2913</v>
      </c>
      <c r="H62" s="823" t="s">
        <v>329</v>
      </c>
      <c r="I62" s="823" t="s">
        <v>2914</v>
      </c>
      <c r="J62" s="823" t="s">
        <v>1685</v>
      </c>
      <c r="K62" s="823" t="s">
        <v>2486</v>
      </c>
      <c r="L62" s="826">
        <v>3922.65</v>
      </c>
      <c r="M62" s="826">
        <v>11767.95</v>
      </c>
      <c r="N62" s="823">
        <v>3</v>
      </c>
      <c r="O62" s="827">
        <v>3</v>
      </c>
      <c r="P62" s="826">
        <v>11767.95</v>
      </c>
      <c r="Q62" s="828">
        <v>1</v>
      </c>
      <c r="R62" s="823">
        <v>3</v>
      </c>
      <c r="S62" s="828">
        <v>1</v>
      </c>
      <c r="T62" s="827">
        <v>3</v>
      </c>
      <c r="U62" s="829">
        <v>1</v>
      </c>
    </row>
    <row r="63" spans="1:21" ht="14.45" customHeight="1" x14ac:dyDescent="0.2">
      <c r="A63" s="822">
        <v>32</v>
      </c>
      <c r="B63" s="823" t="s">
        <v>2767</v>
      </c>
      <c r="C63" s="823" t="s">
        <v>2773</v>
      </c>
      <c r="D63" s="824" t="s">
        <v>4796</v>
      </c>
      <c r="E63" s="825" t="s">
        <v>2782</v>
      </c>
      <c r="F63" s="823" t="s">
        <v>2768</v>
      </c>
      <c r="G63" s="823" t="s">
        <v>2915</v>
      </c>
      <c r="H63" s="823" t="s">
        <v>670</v>
      </c>
      <c r="I63" s="823" t="s">
        <v>2403</v>
      </c>
      <c r="J63" s="823" t="s">
        <v>1477</v>
      </c>
      <c r="K63" s="823" t="s">
        <v>2404</v>
      </c>
      <c r="L63" s="826">
        <v>846.47</v>
      </c>
      <c r="M63" s="826">
        <v>1692.94</v>
      </c>
      <c r="N63" s="823">
        <v>2</v>
      </c>
      <c r="O63" s="827">
        <v>1.5</v>
      </c>
      <c r="P63" s="826">
        <v>1692.94</v>
      </c>
      <c r="Q63" s="828">
        <v>1</v>
      </c>
      <c r="R63" s="823">
        <v>2</v>
      </c>
      <c r="S63" s="828">
        <v>1</v>
      </c>
      <c r="T63" s="827">
        <v>1.5</v>
      </c>
      <c r="U63" s="829">
        <v>1</v>
      </c>
    </row>
    <row r="64" spans="1:21" ht="14.45" customHeight="1" x14ac:dyDescent="0.2">
      <c r="A64" s="822">
        <v>32</v>
      </c>
      <c r="B64" s="823" t="s">
        <v>2767</v>
      </c>
      <c r="C64" s="823" t="s">
        <v>2773</v>
      </c>
      <c r="D64" s="824" t="s">
        <v>4796</v>
      </c>
      <c r="E64" s="825" t="s">
        <v>2782</v>
      </c>
      <c r="F64" s="823" t="s">
        <v>2768</v>
      </c>
      <c r="G64" s="823" t="s">
        <v>2916</v>
      </c>
      <c r="H64" s="823" t="s">
        <v>670</v>
      </c>
      <c r="I64" s="823" t="s">
        <v>2572</v>
      </c>
      <c r="J64" s="823" t="s">
        <v>921</v>
      </c>
      <c r="K64" s="823" t="s">
        <v>2573</v>
      </c>
      <c r="L64" s="826">
        <v>42.51</v>
      </c>
      <c r="M64" s="826">
        <v>42.51</v>
      </c>
      <c r="N64" s="823">
        <v>1</v>
      </c>
      <c r="O64" s="827">
        <v>1</v>
      </c>
      <c r="P64" s="826">
        <v>42.51</v>
      </c>
      <c r="Q64" s="828">
        <v>1</v>
      </c>
      <c r="R64" s="823">
        <v>1</v>
      </c>
      <c r="S64" s="828">
        <v>1</v>
      </c>
      <c r="T64" s="827">
        <v>1</v>
      </c>
      <c r="U64" s="829">
        <v>1</v>
      </c>
    </row>
    <row r="65" spans="1:21" ht="14.45" customHeight="1" x14ac:dyDescent="0.2">
      <c r="A65" s="822">
        <v>32</v>
      </c>
      <c r="B65" s="823" t="s">
        <v>2767</v>
      </c>
      <c r="C65" s="823" t="s">
        <v>2773</v>
      </c>
      <c r="D65" s="824" t="s">
        <v>4796</v>
      </c>
      <c r="E65" s="825" t="s">
        <v>2782</v>
      </c>
      <c r="F65" s="823" t="s">
        <v>2768</v>
      </c>
      <c r="G65" s="823" t="s">
        <v>2916</v>
      </c>
      <c r="H65" s="823" t="s">
        <v>329</v>
      </c>
      <c r="I65" s="823" t="s">
        <v>2917</v>
      </c>
      <c r="J65" s="823" t="s">
        <v>2918</v>
      </c>
      <c r="K65" s="823" t="s">
        <v>2573</v>
      </c>
      <c r="L65" s="826">
        <v>42.51</v>
      </c>
      <c r="M65" s="826">
        <v>212.55</v>
      </c>
      <c r="N65" s="823">
        <v>5</v>
      </c>
      <c r="O65" s="827">
        <v>2.5</v>
      </c>
      <c r="P65" s="826">
        <v>127.53</v>
      </c>
      <c r="Q65" s="828">
        <v>0.6</v>
      </c>
      <c r="R65" s="823">
        <v>3</v>
      </c>
      <c r="S65" s="828">
        <v>0.6</v>
      </c>
      <c r="T65" s="827">
        <v>2</v>
      </c>
      <c r="U65" s="829">
        <v>0.8</v>
      </c>
    </row>
    <row r="66" spans="1:21" ht="14.45" customHeight="1" x14ac:dyDescent="0.2">
      <c r="A66" s="822">
        <v>32</v>
      </c>
      <c r="B66" s="823" t="s">
        <v>2767</v>
      </c>
      <c r="C66" s="823" t="s">
        <v>2773</v>
      </c>
      <c r="D66" s="824" t="s">
        <v>4796</v>
      </c>
      <c r="E66" s="825" t="s">
        <v>2782</v>
      </c>
      <c r="F66" s="823" t="s">
        <v>2768</v>
      </c>
      <c r="G66" s="823" t="s">
        <v>2919</v>
      </c>
      <c r="H66" s="823" t="s">
        <v>670</v>
      </c>
      <c r="I66" s="823" t="s">
        <v>2472</v>
      </c>
      <c r="J66" s="823" t="s">
        <v>2470</v>
      </c>
      <c r="K66" s="823" t="s">
        <v>2473</v>
      </c>
      <c r="L66" s="826">
        <v>339.47</v>
      </c>
      <c r="M66" s="826">
        <v>1357.88</v>
      </c>
      <c r="N66" s="823">
        <v>4</v>
      </c>
      <c r="O66" s="827">
        <v>3</v>
      </c>
      <c r="P66" s="826">
        <v>1357.88</v>
      </c>
      <c r="Q66" s="828">
        <v>1</v>
      </c>
      <c r="R66" s="823">
        <v>4</v>
      </c>
      <c r="S66" s="828">
        <v>1</v>
      </c>
      <c r="T66" s="827">
        <v>3</v>
      </c>
      <c r="U66" s="829">
        <v>1</v>
      </c>
    </row>
    <row r="67" spans="1:21" ht="14.45" customHeight="1" x14ac:dyDescent="0.2">
      <c r="A67" s="822">
        <v>32</v>
      </c>
      <c r="B67" s="823" t="s">
        <v>2767</v>
      </c>
      <c r="C67" s="823" t="s">
        <v>2773</v>
      </c>
      <c r="D67" s="824" t="s">
        <v>4796</v>
      </c>
      <c r="E67" s="825" t="s">
        <v>2782</v>
      </c>
      <c r="F67" s="823" t="s">
        <v>2768</v>
      </c>
      <c r="G67" s="823" t="s">
        <v>2920</v>
      </c>
      <c r="H67" s="823" t="s">
        <v>329</v>
      </c>
      <c r="I67" s="823" t="s">
        <v>2921</v>
      </c>
      <c r="J67" s="823" t="s">
        <v>1058</v>
      </c>
      <c r="K67" s="823" t="s">
        <v>2922</v>
      </c>
      <c r="L67" s="826">
        <v>1630.51</v>
      </c>
      <c r="M67" s="826">
        <v>4891.53</v>
      </c>
      <c r="N67" s="823">
        <v>3</v>
      </c>
      <c r="O67" s="827">
        <v>1</v>
      </c>
      <c r="P67" s="826">
        <v>4891.53</v>
      </c>
      <c r="Q67" s="828">
        <v>1</v>
      </c>
      <c r="R67" s="823">
        <v>3</v>
      </c>
      <c r="S67" s="828">
        <v>1</v>
      </c>
      <c r="T67" s="827">
        <v>1</v>
      </c>
      <c r="U67" s="829">
        <v>1</v>
      </c>
    </row>
    <row r="68" spans="1:21" ht="14.45" customHeight="1" x14ac:dyDescent="0.2">
      <c r="A68" s="822">
        <v>32</v>
      </c>
      <c r="B68" s="823" t="s">
        <v>2767</v>
      </c>
      <c r="C68" s="823" t="s">
        <v>2773</v>
      </c>
      <c r="D68" s="824" t="s">
        <v>4796</v>
      </c>
      <c r="E68" s="825" t="s">
        <v>2782</v>
      </c>
      <c r="F68" s="823" t="s">
        <v>2768</v>
      </c>
      <c r="G68" s="823" t="s">
        <v>2923</v>
      </c>
      <c r="H68" s="823" t="s">
        <v>329</v>
      </c>
      <c r="I68" s="823" t="s">
        <v>2924</v>
      </c>
      <c r="J68" s="823" t="s">
        <v>2925</v>
      </c>
      <c r="K68" s="823" t="s">
        <v>2926</v>
      </c>
      <c r="L68" s="826">
        <v>75.05</v>
      </c>
      <c r="M68" s="826">
        <v>450.3</v>
      </c>
      <c r="N68" s="823">
        <v>6</v>
      </c>
      <c r="O68" s="827">
        <v>6</v>
      </c>
      <c r="P68" s="826">
        <v>375.25</v>
      </c>
      <c r="Q68" s="828">
        <v>0.83333333333333326</v>
      </c>
      <c r="R68" s="823">
        <v>5</v>
      </c>
      <c r="S68" s="828">
        <v>0.83333333333333337</v>
      </c>
      <c r="T68" s="827">
        <v>5</v>
      </c>
      <c r="U68" s="829">
        <v>0.83333333333333337</v>
      </c>
    </row>
    <row r="69" spans="1:21" ht="14.45" customHeight="1" x14ac:dyDescent="0.2">
      <c r="A69" s="822">
        <v>32</v>
      </c>
      <c r="B69" s="823" t="s">
        <v>2767</v>
      </c>
      <c r="C69" s="823" t="s">
        <v>2773</v>
      </c>
      <c r="D69" s="824" t="s">
        <v>4796</v>
      </c>
      <c r="E69" s="825" t="s">
        <v>2782</v>
      </c>
      <c r="F69" s="823" t="s">
        <v>2768</v>
      </c>
      <c r="G69" s="823" t="s">
        <v>2923</v>
      </c>
      <c r="H69" s="823" t="s">
        <v>329</v>
      </c>
      <c r="I69" s="823" t="s">
        <v>2927</v>
      </c>
      <c r="J69" s="823" t="s">
        <v>1031</v>
      </c>
      <c r="K69" s="823" t="s">
        <v>2928</v>
      </c>
      <c r="L69" s="826">
        <v>45.03</v>
      </c>
      <c r="M69" s="826">
        <v>180.12</v>
      </c>
      <c r="N69" s="823">
        <v>4</v>
      </c>
      <c r="O69" s="827">
        <v>3</v>
      </c>
      <c r="P69" s="826">
        <v>90.06</v>
      </c>
      <c r="Q69" s="828">
        <v>0.5</v>
      </c>
      <c r="R69" s="823">
        <v>2</v>
      </c>
      <c r="S69" s="828">
        <v>0.5</v>
      </c>
      <c r="T69" s="827">
        <v>2</v>
      </c>
      <c r="U69" s="829">
        <v>0.66666666666666663</v>
      </c>
    </row>
    <row r="70" spans="1:21" ht="14.45" customHeight="1" x14ac:dyDescent="0.2">
      <c r="A70" s="822">
        <v>32</v>
      </c>
      <c r="B70" s="823" t="s">
        <v>2767</v>
      </c>
      <c r="C70" s="823" t="s">
        <v>2773</v>
      </c>
      <c r="D70" s="824" t="s">
        <v>4796</v>
      </c>
      <c r="E70" s="825" t="s">
        <v>2782</v>
      </c>
      <c r="F70" s="823" t="s">
        <v>2768</v>
      </c>
      <c r="G70" s="823" t="s">
        <v>2929</v>
      </c>
      <c r="H70" s="823" t="s">
        <v>329</v>
      </c>
      <c r="I70" s="823" t="s">
        <v>2930</v>
      </c>
      <c r="J70" s="823" t="s">
        <v>2931</v>
      </c>
      <c r="K70" s="823" t="s">
        <v>2932</v>
      </c>
      <c r="L70" s="826">
        <v>159.71</v>
      </c>
      <c r="M70" s="826">
        <v>479.13</v>
      </c>
      <c r="N70" s="823">
        <v>3</v>
      </c>
      <c r="O70" s="827">
        <v>0.5</v>
      </c>
      <c r="P70" s="826">
        <v>479.13</v>
      </c>
      <c r="Q70" s="828">
        <v>1</v>
      </c>
      <c r="R70" s="823">
        <v>3</v>
      </c>
      <c r="S70" s="828">
        <v>1</v>
      </c>
      <c r="T70" s="827">
        <v>0.5</v>
      </c>
      <c r="U70" s="829">
        <v>1</v>
      </c>
    </row>
    <row r="71" spans="1:21" ht="14.45" customHeight="1" x14ac:dyDescent="0.2">
      <c r="A71" s="822">
        <v>32</v>
      </c>
      <c r="B71" s="823" t="s">
        <v>2767</v>
      </c>
      <c r="C71" s="823" t="s">
        <v>2773</v>
      </c>
      <c r="D71" s="824" t="s">
        <v>4796</v>
      </c>
      <c r="E71" s="825" t="s">
        <v>2782</v>
      </c>
      <c r="F71" s="823" t="s">
        <v>2768</v>
      </c>
      <c r="G71" s="823" t="s">
        <v>2933</v>
      </c>
      <c r="H71" s="823" t="s">
        <v>329</v>
      </c>
      <c r="I71" s="823" t="s">
        <v>2934</v>
      </c>
      <c r="J71" s="823" t="s">
        <v>2935</v>
      </c>
      <c r="K71" s="823" t="s">
        <v>2936</v>
      </c>
      <c r="L71" s="826">
        <v>49.2</v>
      </c>
      <c r="M71" s="826">
        <v>49.2</v>
      </c>
      <c r="N71" s="823">
        <v>1</v>
      </c>
      <c r="O71" s="827">
        <v>0.5</v>
      </c>
      <c r="P71" s="826"/>
      <c r="Q71" s="828">
        <v>0</v>
      </c>
      <c r="R71" s="823"/>
      <c r="S71" s="828">
        <v>0</v>
      </c>
      <c r="T71" s="827"/>
      <c r="U71" s="829">
        <v>0</v>
      </c>
    </row>
    <row r="72" spans="1:21" ht="14.45" customHeight="1" x14ac:dyDescent="0.2">
      <c r="A72" s="822">
        <v>32</v>
      </c>
      <c r="B72" s="823" t="s">
        <v>2767</v>
      </c>
      <c r="C72" s="823" t="s">
        <v>2773</v>
      </c>
      <c r="D72" s="824" t="s">
        <v>4796</v>
      </c>
      <c r="E72" s="825" t="s">
        <v>2782</v>
      </c>
      <c r="F72" s="823" t="s">
        <v>2768</v>
      </c>
      <c r="G72" s="823" t="s">
        <v>2937</v>
      </c>
      <c r="H72" s="823" t="s">
        <v>329</v>
      </c>
      <c r="I72" s="823" t="s">
        <v>2938</v>
      </c>
      <c r="J72" s="823" t="s">
        <v>2939</v>
      </c>
      <c r="K72" s="823" t="s">
        <v>2940</v>
      </c>
      <c r="L72" s="826">
        <v>3633.21</v>
      </c>
      <c r="M72" s="826">
        <v>10899.630000000001</v>
      </c>
      <c r="N72" s="823">
        <v>3</v>
      </c>
      <c r="O72" s="827">
        <v>2</v>
      </c>
      <c r="P72" s="826">
        <v>10899.630000000001</v>
      </c>
      <c r="Q72" s="828">
        <v>1</v>
      </c>
      <c r="R72" s="823">
        <v>3</v>
      </c>
      <c r="S72" s="828">
        <v>1</v>
      </c>
      <c r="T72" s="827">
        <v>2</v>
      </c>
      <c r="U72" s="829">
        <v>1</v>
      </c>
    </row>
    <row r="73" spans="1:21" ht="14.45" customHeight="1" x14ac:dyDescent="0.2">
      <c r="A73" s="822">
        <v>32</v>
      </c>
      <c r="B73" s="823" t="s">
        <v>2767</v>
      </c>
      <c r="C73" s="823" t="s">
        <v>2773</v>
      </c>
      <c r="D73" s="824" t="s">
        <v>4796</v>
      </c>
      <c r="E73" s="825" t="s">
        <v>2782</v>
      </c>
      <c r="F73" s="823" t="s">
        <v>2768</v>
      </c>
      <c r="G73" s="823" t="s">
        <v>2937</v>
      </c>
      <c r="H73" s="823" t="s">
        <v>329</v>
      </c>
      <c r="I73" s="823" t="s">
        <v>2941</v>
      </c>
      <c r="J73" s="823" t="s">
        <v>2939</v>
      </c>
      <c r="K73" s="823" t="s">
        <v>2942</v>
      </c>
      <c r="L73" s="826">
        <v>4359.8599999999997</v>
      </c>
      <c r="M73" s="826">
        <v>4359.8599999999997</v>
      </c>
      <c r="N73" s="823">
        <v>1</v>
      </c>
      <c r="O73" s="827">
        <v>1</v>
      </c>
      <c r="P73" s="826"/>
      <c r="Q73" s="828">
        <v>0</v>
      </c>
      <c r="R73" s="823"/>
      <c r="S73" s="828">
        <v>0</v>
      </c>
      <c r="T73" s="827"/>
      <c r="U73" s="829">
        <v>0</v>
      </c>
    </row>
    <row r="74" spans="1:21" ht="14.45" customHeight="1" x14ac:dyDescent="0.2">
      <c r="A74" s="822">
        <v>32</v>
      </c>
      <c r="B74" s="823" t="s">
        <v>2767</v>
      </c>
      <c r="C74" s="823" t="s">
        <v>2773</v>
      </c>
      <c r="D74" s="824" t="s">
        <v>4796</v>
      </c>
      <c r="E74" s="825" t="s">
        <v>2782</v>
      </c>
      <c r="F74" s="823" t="s">
        <v>2768</v>
      </c>
      <c r="G74" s="823" t="s">
        <v>2943</v>
      </c>
      <c r="H74" s="823" t="s">
        <v>329</v>
      </c>
      <c r="I74" s="823" t="s">
        <v>2944</v>
      </c>
      <c r="J74" s="823" t="s">
        <v>2945</v>
      </c>
      <c r="K74" s="823" t="s">
        <v>2946</v>
      </c>
      <c r="L74" s="826">
        <v>0</v>
      </c>
      <c r="M74" s="826">
        <v>0</v>
      </c>
      <c r="N74" s="823">
        <v>1</v>
      </c>
      <c r="O74" s="827">
        <v>0.5</v>
      </c>
      <c r="P74" s="826"/>
      <c r="Q74" s="828"/>
      <c r="R74" s="823"/>
      <c r="S74" s="828">
        <v>0</v>
      </c>
      <c r="T74" s="827"/>
      <c r="U74" s="829">
        <v>0</v>
      </c>
    </row>
    <row r="75" spans="1:21" ht="14.45" customHeight="1" x14ac:dyDescent="0.2">
      <c r="A75" s="822">
        <v>32</v>
      </c>
      <c r="B75" s="823" t="s">
        <v>2767</v>
      </c>
      <c r="C75" s="823" t="s">
        <v>2773</v>
      </c>
      <c r="D75" s="824" t="s">
        <v>4796</v>
      </c>
      <c r="E75" s="825" t="s">
        <v>2782</v>
      </c>
      <c r="F75" s="823" t="s">
        <v>2768</v>
      </c>
      <c r="G75" s="823" t="s">
        <v>2947</v>
      </c>
      <c r="H75" s="823" t="s">
        <v>670</v>
      </c>
      <c r="I75" s="823" t="s">
        <v>2948</v>
      </c>
      <c r="J75" s="823" t="s">
        <v>2949</v>
      </c>
      <c r="K75" s="823" t="s">
        <v>2950</v>
      </c>
      <c r="L75" s="826">
        <v>186.87</v>
      </c>
      <c r="M75" s="826">
        <v>186.87</v>
      </c>
      <c r="N75" s="823">
        <v>1</v>
      </c>
      <c r="O75" s="827">
        <v>1</v>
      </c>
      <c r="P75" s="826"/>
      <c r="Q75" s="828">
        <v>0</v>
      </c>
      <c r="R75" s="823"/>
      <c r="S75" s="828">
        <v>0</v>
      </c>
      <c r="T75" s="827"/>
      <c r="U75" s="829">
        <v>0</v>
      </c>
    </row>
    <row r="76" spans="1:21" ht="14.45" customHeight="1" x14ac:dyDescent="0.2">
      <c r="A76" s="822">
        <v>32</v>
      </c>
      <c r="B76" s="823" t="s">
        <v>2767</v>
      </c>
      <c r="C76" s="823" t="s">
        <v>2773</v>
      </c>
      <c r="D76" s="824" t="s">
        <v>4796</v>
      </c>
      <c r="E76" s="825" t="s">
        <v>2782</v>
      </c>
      <c r="F76" s="823" t="s">
        <v>2768</v>
      </c>
      <c r="G76" s="823" t="s">
        <v>2951</v>
      </c>
      <c r="H76" s="823" t="s">
        <v>329</v>
      </c>
      <c r="I76" s="823" t="s">
        <v>2952</v>
      </c>
      <c r="J76" s="823" t="s">
        <v>2953</v>
      </c>
      <c r="K76" s="823" t="s">
        <v>2954</v>
      </c>
      <c r="L76" s="826">
        <v>73.09</v>
      </c>
      <c r="M76" s="826">
        <v>1388.71</v>
      </c>
      <c r="N76" s="823">
        <v>19</v>
      </c>
      <c r="O76" s="827">
        <v>9.5</v>
      </c>
      <c r="P76" s="826">
        <v>292.36</v>
      </c>
      <c r="Q76" s="828">
        <v>0.2105263157894737</v>
      </c>
      <c r="R76" s="823">
        <v>4</v>
      </c>
      <c r="S76" s="828">
        <v>0.21052631578947367</v>
      </c>
      <c r="T76" s="827">
        <v>1.5</v>
      </c>
      <c r="U76" s="829">
        <v>0.15789473684210525</v>
      </c>
    </row>
    <row r="77" spans="1:21" ht="14.45" customHeight="1" x14ac:dyDescent="0.2">
      <c r="A77" s="822">
        <v>32</v>
      </c>
      <c r="B77" s="823" t="s">
        <v>2767</v>
      </c>
      <c r="C77" s="823" t="s">
        <v>2773</v>
      </c>
      <c r="D77" s="824" t="s">
        <v>4796</v>
      </c>
      <c r="E77" s="825" t="s">
        <v>2782</v>
      </c>
      <c r="F77" s="823" t="s">
        <v>2768</v>
      </c>
      <c r="G77" s="823" t="s">
        <v>2951</v>
      </c>
      <c r="H77" s="823" t="s">
        <v>329</v>
      </c>
      <c r="I77" s="823" t="s">
        <v>2955</v>
      </c>
      <c r="J77" s="823" t="s">
        <v>2953</v>
      </c>
      <c r="K77" s="823" t="s">
        <v>2956</v>
      </c>
      <c r="L77" s="826">
        <v>243.64</v>
      </c>
      <c r="M77" s="826">
        <v>1461.84</v>
      </c>
      <c r="N77" s="823">
        <v>6</v>
      </c>
      <c r="O77" s="827">
        <v>5</v>
      </c>
      <c r="P77" s="826">
        <v>487.28</v>
      </c>
      <c r="Q77" s="828">
        <v>0.33333333333333331</v>
      </c>
      <c r="R77" s="823">
        <v>2</v>
      </c>
      <c r="S77" s="828">
        <v>0.33333333333333331</v>
      </c>
      <c r="T77" s="827">
        <v>2</v>
      </c>
      <c r="U77" s="829">
        <v>0.4</v>
      </c>
    </row>
    <row r="78" spans="1:21" ht="14.45" customHeight="1" x14ac:dyDescent="0.2">
      <c r="A78" s="822">
        <v>32</v>
      </c>
      <c r="B78" s="823" t="s">
        <v>2767</v>
      </c>
      <c r="C78" s="823" t="s">
        <v>2773</v>
      </c>
      <c r="D78" s="824" t="s">
        <v>4796</v>
      </c>
      <c r="E78" s="825" t="s">
        <v>2782</v>
      </c>
      <c r="F78" s="823" t="s">
        <v>2768</v>
      </c>
      <c r="G78" s="823" t="s">
        <v>2957</v>
      </c>
      <c r="H78" s="823" t="s">
        <v>329</v>
      </c>
      <c r="I78" s="823" t="s">
        <v>2958</v>
      </c>
      <c r="J78" s="823" t="s">
        <v>2959</v>
      </c>
      <c r="K78" s="823" t="s">
        <v>2960</v>
      </c>
      <c r="L78" s="826">
        <v>0</v>
      </c>
      <c r="M78" s="826">
        <v>0</v>
      </c>
      <c r="N78" s="823">
        <v>6</v>
      </c>
      <c r="O78" s="827">
        <v>2</v>
      </c>
      <c r="P78" s="826">
        <v>0</v>
      </c>
      <c r="Q78" s="828"/>
      <c r="R78" s="823">
        <v>6</v>
      </c>
      <c r="S78" s="828">
        <v>1</v>
      </c>
      <c r="T78" s="827">
        <v>2</v>
      </c>
      <c r="U78" s="829">
        <v>1</v>
      </c>
    </row>
    <row r="79" spans="1:21" ht="14.45" customHeight="1" x14ac:dyDescent="0.2">
      <c r="A79" s="822">
        <v>32</v>
      </c>
      <c r="B79" s="823" t="s">
        <v>2767</v>
      </c>
      <c r="C79" s="823" t="s">
        <v>2773</v>
      </c>
      <c r="D79" s="824" t="s">
        <v>4796</v>
      </c>
      <c r="E79" s="825" t="s">
        <v>2782</v>
      </c>
      <c r="F79" s="823" t="s">
        <v>2768</v>
      </c>
      <c r="G79" s="823" t="s">
        <v>2961</v>
      </c>
      <c r="H79" s="823" t="s">
        <v>329</v>
      </c>
      <c r="I79" s="823" t="s">
        <v>2962</v>
      </c>
      <c r="J79" s="823" t="s">
        <v>2963</v>
      </c>
      <c r="K79" s="823" t="s">
        <v>2964</v>
      </c>
      <c r="L79" s="826">
        <v>57.48</v>
      </c>
      <c r="M79" s="826">
        <v>172.44</v>
      </c>
      <c r="N79" s="823">
        <v>3</v>
      </c>
      <c r="O79" s="827">
        <v>2.5</v>
      </c>
      <c r="P79" s="826">
        <v>172.44</v>
      </c>
      <c r="Q79" s="828">
        <v>1</v>
      </c>
      <c r="R79" s="823">
        <v>3</v>
      </c>
      <c r="S79" s="828">
        <v>1</v>
      </c>
      <c r="T79" s="827">
        <v>2.5</v>
      </c>
      <c r="U79" s="829">
        <v>1</v>
      </c>
    </row>
    <row r="80" spans="1:21" ht="14.45" customHeight="1" x14ac:dyDescent="0.2">
      <c r="A80" s="822">
        <v>32</v>
      </c>
      <c r="B80" s="823" t="s">
        <v>2767</v>
      </c>
      <c r="C80" s="823" t="s">
        <v>2773</v>
      </c>
      <c r="D80" s="824" t="s">
        <v>4796</v>
      </c>
      <c r="E80" s="825" t="s">
        <v>2782</v>
      </c>
      <c r="F80" s="823" t="s">
        <v>2768</v>
      </c>
      <c r="G80" s="823" t="s">
        <v>2835</v>
      </c>
      <c r="H80" s="823" t="s">
        <v>329</v>
      </c>
      <c r="I80" s="823" t="s">
        <v>2965</v>
      </c>
      <c r="J80" s="823" t="s">
        <v>695</v>
      </c>
      <c r="K80" s="823" t="s">
        <v>2966</v>
      </c>
      <c r="L80" s="826">
        <v>31.65</v>
      </c>
      <c r="M80" s="826">
        <v>253.2</v>
      </c>
      <c r="N80" s="823">
        <v>8</v>
      </c>
      <c r="O80" s="827">
        <v>4</v>
      </c>
      <c r="P80" s="826">
        <v>94.949999999999989</v>
      </c>
      <c r="Q80" s="828">
        <v>0.37499999999999994</v>
      </c>
      <c r="R80" s="823">
        <v>3</v>
      </c>
      <c r="S80" s="828">
        <v>0.375</v>
      </c>
      <c r="T80" s="827">
        <v>1.5</v>
      </c>
      <c r="U80" s="829">
        <v>0.375</v>
      </c>
    </row>
    <row r="81" spans="1:21" ht="14.45" customHeight="1" x14ac:dyDescent="0.2">
      <c r="A81" s="822">
        <v>32</v>
      </c>
      <c r="B81" s="823" t="s">
        <v>2767</v>
      </c>
      <c r="C81" s="823" t="s">
        <v>2773</v>
      </c>
      <c r="D81" s="824" t="s">
        <v>4796</v>
      </c>
      <c r="E81" s="825" t="s">
        <v>2782</v>
      </c>
      <c r="F81" s="823" t="s">
        <v>2768</v>
      </c>
      <c r="G81" s="823" t="s">
        <v>2835</v>
      </c>
      <c r="H81" s="823" t="s">
        <v>329</v>
      </c>
      <c r="I81" s="823" t="s">
        <v>2967</v>
      </c>
      <c r="J81" s="823" t="s">
        <v>2968</v>
      </c>
      <c r="K81" s="823" t="s">
        <v>2969</v>
      </c>
      <c r="L81" s="826">
        <v>26.37</v>
      </c>
      <c r="M81" s="826">
        <v>26.37</v>
      </c>
      <c r="N81" s="823">
        <v>1</v>
      </c>
      <c r="O81" s="827">
        <v>1</v>
      </c>
      <c r="P81" s="826"/>
      <c r="Q81" s="828">
        <v>0</v>
      </c>
      <c r="R81" s="823"/>
      <c r="S81" s="828">
        <v>0</v>
      </c>
      <c r="T81" s="827"/>
      <c r="U81" s="829">
        <v>0</v>
      </c>
    </row>
    <row r="82" spans="1:21" ht="14.45" customHeight="1" x14ac:dyDescent="0.2">
      <c r="A82" s="822">
        <v>32</v>
      </c>
      <c r="B82" s="823" t="s">
        <v>2767</v>
      </c>
      <c r="C82" s="823" t="s">
        <v>2773</v>
      </c>
      <c r="D82" s="824" t="s">
        <v>4796</v>
      </c>
      <c r="E82" s="825" t="s">
        <v>2782</v>
      </c>
      <c r="F82" s="823" t="s">
        <v>2768</v>
      </c>
      <c r="G82" s="823" t="s">
        <v>2835</v>
      </c>
      <c r="H82" s="823" t="s">
        <v>329</v>
      </c>
      <c r="I82" s="823" t="s">
        <v>2970</v>
      </c>
      <c r="J82" s="823" t="s">
        <v>2968</v>
      </c>
      <c r="K82" s="823" t="s">
        <v>2971</v>
      </c>
      <c r="L82" s="826">
        <v>52.75</v>
      </c>
      <c r="M82" s="826">
        <v>474.75</v>
      </c>
      <c r="N82" s="823">
        <v>9</v>
      </c>
      <c r="O82" s="827">
        <v>7.5</v>
      </c>
      <c r="P82" s="826">
        <v>158.25</v>
      </c>
      <c r="Q82" s="828">
        <v>0.33333333333333331</v>
      </c>
      <c r="R82" s="823">
        <v>3</v>
      </c>
      <c r="S82" s="828">
        <v>0.33333333333333331</v>
      </c>
      <c r="T82" s="827">
        <v>2.5</v>
      </c>
      <c r="U82" s="829">
        <v>0.33333333333333331</v>
      </c>
    </row>
    <row r="83" spans="1:21" ht="14.45" customHeight="1" x14ac:dyDescent="0.2">
      <c r="A83" s="822">
        <v>32</v>
      </c>
      <c r="B83" s="823" t="s">
        <v>2767</v>
      </c>
      <c r="C83" s="823" t="s">
        <v>2773</v>
      </c>
      <c r="D83" s="824" t="s">
        <v>4796</v>
      </c>
      <c r="E83" s="825" t="s">
        <v>2782</v>
      </c>
      <c r="F83" s="823" t="s">
        <v>2768</v>
      </c>
      <c r="G83" s="823" t="s">
        <v>2835</v>
      </c>
      <c r="H83" s="823" t="s">
        <v>329</v>
      </c>
      <c r="I83" s="823" t="s">
        <v>2972</v>
      </c>
      <c r="J83" s="823" t="s">
        <v>695</v>
      </c>
      <c r="K83" s="823" t="s">
        <v>2973</v>
      </c>
      <c r="L83" s="826">
        <v>10.55</v>
      </c>
      <c r="M83" s="826">
        <v>10.55</v>
      </c>
      <c r="N83" s="823">
        <v>1</v>
      </c>
      <c r="O83" s="827">
        <v>0.5</v>
      </c>
      <c r="P83" s="826">
        <v>10.55</v>
      </c>
      <c r="Q83" s="828">
        <v>1</v>
      </c>
      <c r="R83" s="823">
        <v>1</v>
      </c>
      <c r="S83" s="828">
        <v>1</v>
      </c>
      <c r="T83" s="827">
        <v>0.5</v>
      </c>
      <c r="U83" s="829">
        <v>1</v>
      </c>
    </row>
    <row r="84" spans="1:21" ht="14.45" customHeight="1" x14ac:dyDescent="0.2">
      <c r="A84" s="822">
        <v>32</v>
      </c>
      <c r="B84" s="823" t="s">
        <v>2767</v>
      </c>
      <c r="C84" s="823" t="s">
        <v>2773</v>
      </c>
      <c r="D84" s="824" t="s">
        <v>4796</v>
      </c>
      <c r="E84" s="825" t="s">
        <v>2782</v>
      </c>
      <c r="F84" s="823" t="s">
        <v>2768</v>
      </c>
      <c r="G84" s="823" t="s">
        <v>2835</v>
      </c>
      <c r="H84" s="823" t="s">
        <v>329</v>
      </c>
      <c r="I84" s="823" t="s">
        <v>2974</v>
      </c>
      <c r="J84" s="823" t="s">
        <v>695</v>
      </c>
      <c r="K84" s="823" t="s">
        <v>681</v>
      </c>
      <c r="L84" s="826">
        <v>58.62</v>
      </c>
      <c r="M84" s="826">
        <v>117.24</v>
      </c>
      <c r="N84" s="823">
        <v>2</v>
      </c>
      <c r="O84" s="827">
        <v>2</v>
      </c>
      <c r="P84" s="826">
        <v>58.62</v>
      </c>
      <c r="Q84" s="828">
        <v>0.5</v>
      </c>
      <c r="R84" s="823">
        <v>1</v>
      </c>
      <c r="S84" s="828">
        <v>0.5</v>
      </c>
      <c r="T84" s="827">
        <v>1</v>
      </c>
      <c r="U84" s="829">
        <v>0.5</v>
      </c>
    </row>
    <row r="85" spans="1:21" ht="14.45" customHeight="1" x14ac:dyDescent="0.2">
      <c r="A85" s="822">
        <v>32</v>
      </c>
      <c r="B85" s="823" t="s">
        <v>2767</v>
      </c>
      <c r="C85" s="823" t="s">
        <v>2773</v>
      </c>
      <c r="D85" s="824" t="s">
        <v>4796</v>
      </c>
      <c r="E85" s="825" t="s">
        <v>2782</v>
      </c>
      <c r="F85" s="823" t="s">
        <v>2768</v>
      </c>
      <c r="G85" s="823" t="s">
        <v>2975</v>
      </c>
      <c r="H85" s="823" t="s">
        <v>670</v>
      </c>
      <c r="I85" s="823" t="s">
        <v>2976</v>
      </c>
      <c r="J85" s="823" t="s">
        <v>2977</v>
      </c>
      <c r="K85" s="823" t="s">
        <v>2978</v>
      </c>
      <c r="L85" s="826">
        <v>426.03</v>
      </c>
      <c r="M85" s="826">
        <v>1704.12</v>
      </c>
      <c r="N85" s="823">
        <v>4</v>
      </c>
      <c r="O85" s="827">
        <v>2</v>
      </c>
      <c r="P85" s="826">
        <v>1704.12</v>
      </c>
      <c r="Q85" s="828">
        <v>1</v>
      </c>
      <c r="R85" s="823">
        <v>4</v>
      </c>
      <c r="S85" s="828">
        <v>1</v>
      </c>
      <c r="T85" s="827">
        <v>2</v>
      </c>
      <c r="U85" s="829">
        <v>1</v>
      </c>
    </row>
    <row r="86" spans="1:21" ht="14.45" customHeight="1" x14ac:dyDescent="0.2">
      <c r="A86" s="822">
        <v>32</v>
      </c>
      <c r="B86" s="823" t="s">
        <v>2767</v>
      </c>
      <c r="C86" s="823" t="s">
        <v>2773</v>
      </c>
      <c r="D86" s="824" t="s">
        <v>4796</v>
      </c>
      <c r="E86" s="825" t="s">
        <v>2782</v>
      </c>
      <c r="F86" s="823" t="s">
        <v>2768</v>
      </c>
      <c r="G86" s="823" t="s">
        <v>2979</v>
      </c>
      <c r="H86" s="823" t="s">
        <v>329</v>
      </c>
      <c r="I86" s="823" t="s">
        <v>2980</v>
      </c>
      <c r="J86" s="823" t="s">
        <v>2981</v>
      </c>
      <c r="K86" s="823" t="s">
        <v>2982</v>
      </c>
      <c r="L86" s="826">
        <v>3161.19</v>
      </c>
      <c r="M86" s="826">
        <v>183349.02000000005</v>
      </c>
      <c r="N86" s="823">
        <v>58</v>
      </c>
      <c r="O86" s="827">
        <v>41.5</v>
      </c>
      <c r="P86" s="826">
        <v>132769.98000000004</v>
      </c>
      <c r="Q86" s="828">
        <v>0.72413793103448276</v>
      </c>
      <c r="R86" s="823">
        <v>42</v>
      </c>
      <c r="S86" s="828">
        <v>0.72413793103448276</v>
      </c>
      <c r="T86" s="827">
        <v>27</v>
      </c>
      <c r="U86" s="829">
        <v>0.6506024096385542</v>
      </c>
    </row>
    <row r="87" spans="1:21" ht="14.45" customHeight="1" x14ac:dyDescent="0.2">
      <c r="A87" s="822">
        <v>32</v>
      </c>
      <c r="B87" s="823" t="s">
        <v>2767</v>
      </c>
      <c r="C87" s="823" t="s">
        <v>2773</v>
      </c>
      <c r="D87" s="824" t="s">
        <v>4796</v>
      </c>
      <c r="E87" s="825" t="s">
        <v>2782</v>
      </c>
      <c r="F87" s="823" t="s">
        <v>2768</v>
      </c>
      <c r="G87" s="823" t="s">
        <v>2983</v>
      </c>
      <c r="H87" s="823" t="s">
        <v>329</v>
      </c>
      <c r="I87" s="823" t="s">
        <v>2984</v>
      </c>
      <c r="J87" s="823" t="s">
        <v>2985</v>
      </c>
      <c r="K87" s="823" t="s">
        <v>2986</v>
      </c>
      <c r="L87" s="826">
        <v>73.150000000000006</v>
      </c>
      <c r="M87" s="826">
        <v>2048.1999999999998</v>
      </c>
      <c r="N87" s="823">
        <v>28</v>
      </c>
      <c r="O87" s="827">
        <v>14</v>
      </c>
      <c r="P87" s="826">
        <v>1536.15</v>
      </c>
      <c r="Q87" s="828">
        <v>0.75000000000000011</v>
      </c>
      <c r="R87" s="823">
        <v>21</v>
      </c>
      <c r="S87" s="828">
        <v>0.75</v>
      </c>
      <c r="T87" s="827">
        <v>9.5</v>
      </c>
      <c r="U87" s="829">
        <v>0.6785714285714286</v>
      </c>
    </row>
    <row r="88" spans="1:21" ht="14.45" customHeight="1" x14ac:dyDescent="0.2">
      <c r="A88" s="822">
        <v>32</v>
      </c>
      <c r="B88" s="823" t="s">
        <v>2767</v>
      </c>
      <c r="C88" s="823" t="s">
        <v>2773</v>
      </c>
      <c r="D88" s="824" t="s">
        <v>4796</v>
      </c>
      <c r="E88" s="825" t="s">
        <v>2782</v>
      </c>
      <c r="F88" s="823" t="s">
        <v>2768</v>
      </c>
      <c r="G88" s="823" t="s">
        <v>2987</v>
      </c>
      <c r="H88" s="823" t="s">
        <v>670</v>
      </c>
      <c r="I88" s="823" t="s">
        <v>2315</v>
      </c>
      <c r="J88" s="823" t="s">
        <v>1075</v>
      </c>
      <c r="K88" s="823" t="s">
        <v>2316</v>
      </c>
      <c r="L88" s="826">
        <v>118.65</v>
      </c>
      <c r="M88" s="826">
        <v>118.65</v>
      </c>
      <c r="N88" s="823">
        <v>1</v>
      </c>
      <c r="O88" s="827">
        <v>1</v>
      </c>
      <c r="P88" s="826"/>
      <c r="Q88" s="828">
        <v>0</v>
      </c>
      <c r="R88" s="823"/>
      <c r="S88" s="828">
        <v>0</v>
      </c>
      <c r="T88" s="827"/>
      <c r="U88" s="829">
        <v>0</v>
      </c>
    </row>
    <row r="89" spans="1:21" ht="14.45" customHeight="1" x14ac:dyDescent="0.2">
      <c r="A89" s="822">
        <v>32</v>
      </c>
      <c r="B89" s="823" t="s">
        <v>2767</v>
      </c>
      <c r="C89" s="823" t="s">
        <v>2773</v>
      </c>
      <c r="D89" s="824" t="s">
        <v>4796</v>
      </c>
      <c r="E89" s="825" t="s">
        <v>2782</v>
      </c>
      <c r="F89" s="823" t="s">
        <v>2768</v>
      </c>
      <c r="G89" s="823" t="s">
        <v>2987</v>
      </c>
      <c r="H89" s="823" t="s">
        <v>670</v>
      </c>
      <c r="I89" s="823" t="s">
        <v>2988</v>
      </c>
      <c r="J89" s="823" t="s">
        <v>1761</v>
      </c>
      <c r="K89" s="823" t="s">
        <v>2989</v>
      </c>
      <c r="L89" s="826">
        <v>237.31</v>
      </c>
      <c r="M89" s="826">
        <v>474.62</v>
      </c>
      <c r="N89" s="823">
        <v>2</v>
      </c>
      <c r="O89" s="827">
        <v>1.5</v>
      </c>
      <c r="P89" s="826"/>
      <c r="Q89" s="828">
        <v>0</v>
      </c>
      <c r="R89" s="823"/>
      <c r="S89" s="828">
        <v>0</v>
      </c>
      <c r="T89" s="827"/>
      <c r="U89" s="829">
        <v>0</v>
      </c>
    </row>
    <row r="90" spans="1:21" ht="14.45" customHeight="1" x14ac:dyDescent="0.2">
      <c r="A90" s="822">
        <v>32</v>
      </c>
      <c r="B90" s="823" t="s">
        <v>2767</v>
      </c>
      <c r="C90" s="823" t="s">
        <v>2773</v>
      </c>
      <c r="D90" s="824" t="s">
        <v>4796</v>
      </c>
      <c r="E90" s="825" t="s">
        <v>2782</v>
      </c>
      <c r="F90" s="823" t="s">
        <v>2768</v>
      </c>
      <c r="G90" s="823" t="s">
        <v>2987</v>
      </c>
      <c r="H90" s="823" t="s">
        <v>329</v>
      </c>
      <c r="I90" s="823" t="s">
        <v>2990</v>
      </c>
      <c r="J90" s="823" t="s">
        <v>2991</v>
      </c>
      <c r="K90" s="823" t="s">
        <v>2699</v>
      </c>
      <c r="L90" s="826">
        <v>36.909999999999997</v>
      </c>
      <c r="M90" s="826">
        <v>73.819999999999993</v>
      </c>
      <c r="N90" s="823">
        <v>2</v>
      </c>
      <c r="O90" s="827">
        <v>1</v>
      </c>
      <c r="P90" s="826"/>
      <c r="Q90" s="828">
        <v>0</v>
      </c>
      <c r="R90" s="823"/>
      <c r="S90" s="828">
        <v>0</v>
      </c>
      <c r="T90" s="827"/>
      <c r="U90" s="829">
        <v>0</v>
      </c>
    </row>
    <row r="91" spans="1:21" ht="14.45" customHeight="1" x14ac:dyDescent="0.2">
      <c r="A91" s="822">
        <v>32</v>
      </c>
      <c r="B91" s="823" t="s">
        <v>2767</v>
      </c>
      <c r="C91" s="823" t="s">
        <v>2773</v>
      </c>
      <c r="D91" s="824" t="s">
        <v>4796</v>
      </c>
      <c r="E91" s="825" t="s">
        <v>2782</v>
      </c>
      <c r="F91" s="823" t="s">
        <v>2768</v>
      </c>
      <c r="G91" s="823" t="s">
        <v>2992</v>
      </c>
      <c r="H91" s="823" t="s">
        <v>329</v>
      </c>
      <c r="I91" s="823" t="s">
        <v>2993</v>
      </c>
      <c r="J91" s="823" t="s">
        <v>2994</v>
      </c>
      <c r="K91" s="823" t="s">
        <v>2995</v>
      </c>
      <c r="L91" s="826">
        <v>727.03</v>
      </c>
      <c r="M91" s="826">
        <v>4362.18</v>
      </c>
      <c r="N91" s="823">
        <v>6</v>
      </c>
      <c r="O91" s="827">
        <v>2.5</v>
      </c>
      <c r="P91" s="826">
        <v>2908.12</v>
      </c>
      <c r="Q91" s="828">
        <v>0.66666666666666663</v>
      </c>
      <c r="R91" s="823">
        <v>4</v>
      </c>
      <c r="S91" s="828">
        <v>0.66666666666666663</v>
      </c>
      <c r="T91" s="827">
        <v>1.5</v>
      </c>
      <c r="U91" s="829">
        <v>0.6</v>
      </c>
    </row>
    <row r="92" spans="1:21" ht="14.45" customHeight="1" x14ac:dyDescent="0.2">
      <c r="A92" s="822">
        <v>32</v>
      </c>
      <c r="B92" s="823" t="s">
        <v>2767</v>
      </c>
      <c r="C92" s="823" t="s">
        <v>2773</v>
      </c>
      <c r="D92" s="824" t="s">
        <v>4796</v>
      </c>
      <c r="E92" s="825" t="s">
        <v>2782</v>
      </c>
      <c r="F92" s="823" t="s">
        <v>2768</v>
      </c>
      <c r="G92" s="823" t="s">
        <v>2996</v>
      </c>
      <c r="H92" s="823" t="s">
        <v>329</v>
      </c>
      <c r="I92" s="823" t="s">
        <v>2997</v>
      </c>
      <c r="J92" s="823" t="s">
        <v>1496</v>
      </c>
      <c r="K92" s="823" t="s">
        <v>2922</v>
      </c>
      <c r="L92" s="826">
        <v>1782.8</v>
      </c>
      <c r="M92" s="826">
        <v>23176.399999999994</v>
      </c>
      <c r="N92" s="823">
        <v>13</v>
      </c>
      <c r="O92" s="827">
        <v>11.5</v>
      </c>
      <c r="P92" s="826">
        <v>21393.599999999995</v>
      </c>
      <c r="Q92" s="828">
        <v>0.92307692307692313</v>
      </c>
      <c r="R92" s="823">
        <v>12</v>
      </c>
      <c r="S92" s="828">
        <v>0.92307692307692313</v>
      </c>
      <c r="T92" s="827">
        <v>11</v>
      </c>
      <c r="U92" s="829">
        <v>0.95652173913043481</v>
      </c>
    </row>
    <row r="93" spans="1:21" ht="14.45" customHeight="1" x14ac:dyDescent="0.2">
      <c r="A93" s="822">
        <v>32</v>
      </c>
      <c r="B93" s="823" t="s">
        <v>2767</v>
      </c>
      <c r="C93" s="823" t="s">
        <v>2773</v>
      </c>
      <c r="D93" s="824" t="s">
        <v>4796</v>
      </c>
      <c r="E93" s="825" t="s">
        <v>2782</v>
      </c>
      <c r="F93" s="823" t="s">
        <v>2768</v>
      </c>
      <c r="G93" s="823" t="s">
        <v>2998</v>
      </c>
      <c r="H93" s="823" t="s">
        <v>670</v>
      </c>
      <c r="I93" s="823" t="s">
        <v>2242</v>
      </c>
      <c r="J93" s="823" t="s">
        <v>2240</v>
      </c>
      <c r="K93" s="823" t="s">
        <v>2243</v>
      </c>
      <c r="L93" s="826">
        <v>43.21</v>
      </c>
      <c r="M93" s="826">
        <v>86.42</v>
      </c>
      <c r="N93" s="823">
        <v>2</v>
      </c>
      <c r="O93" s="827">
        <v>1</v>
      </c>
      <c r="P93" s="826">
        <v>86.42</v>
      </c>
      <c r="Q93" s="828">
        <v>1</v>
      </c>
      <c r="R93" s="823">
        <v>2</v>
      </c>
      <c r="S93" s="828">
        <v>1</v>
      </c>
      <c r="T93" s="827">
        <v>1</v>
      </c>
      <c r="U93" s="829">
        <v>1</v>
      </c>
    </row>
    <row r="94" spans="1:21" ht="14.45" customHeight="1" x14ac:dyDescent="0.2">
      <c r="A94" s="822">
        <v>32</v>
      </c>
      <c r="B94" s="823" t="s">
        <v>2767</v>
      </c>
      <c r="C94" s="823" t="s">
        <v>2773</v>
      </c>
      <c r="D94" s="824" t="s">
        <v>4796</v>
      </c>
      <c r="E94" s="825" t="s">
        <v>2782</v>
      </c>
      <c r="F94" s="823" t="s">
        <v>2768</v>
      </c>
      <c r="G94" s="823" t="s">
        <v>2999</v>
      </c>
      <c r="H94" s="823" t="s">
        <v>329</v>
      </c>
      <c r="I94" s="823" t="s">
        <v>3000</v>
      </c>
      <c r="J94" s="823" t="s">
        <v>3001</v>
      </c>
      <c r="K94" s="823" t="s">
        <v>681</v>
      </c>
      <c r="L94" s="826">
        <v>109.95</v>
      </c>
      <c r="M94" s="826">
        <v>109.95</v>
      </c>
      <c r="N94" s="823">
        <v>1</v>
      </c>
      <c r="O94" s="827">
        <v>1</v>
      </c>
      <c r="P94" s="826"/>
      <c r="Q94" s="828">
        <v>0</v>
      </c>
      <c r="R94" s="823"/>
      <c r="S94" s="828">
        <v>0</v>
      </c>
      <c r="T94" s="827"/>
      <c r="U94" s="829">
        <v>0</v>
      </c>
    </row>
    <row r="95" spans="1:21" ht="14.45" customHeight="1" x14ac:dyDescent="0.2">
      <c r="A95" s="822">
        <v>32</v>
      </c>
      <c r="B95" s="823" t="s">
        <v>2767</v>
      </c>
      <c r="C95" s="823" t="s">
        <v>2773</v>
      </c>
      <c r="D95" s="824" t="s">
        <v>4796</v>
      </c>
      <c r="E95" s="825" t="s">
        <v>2782</v>
      </c>
      <c r="F95" s="823" t="s">
        <v>2768</v>
      </c>
      <c r="G95" s="823" t="s">
        <v>3002</v>
      </c>
      <c r="H95" s="823" t="s">
        <v>329</v>
      </c>
      <c r="I95" s="823" t="s">
        <v>3003</v>
      </c>
      <c r="J95" s="823" t="s">
        <v>3004</v>
      </c>
      <c r="K95" s="823" t="s">
        <v>3005</v>
      </c>
      <c r="L95" s="826">
        <v>0</v>
      </c>
      <c r="M95" s="826">
        <v>0</v>
      </c>
      <c r="N95" s="823">
        <v>8</v>
      </c>
      <c r="O95" s="827">
        <v>3</v>
      </c>
      <c r="P95" s="826">
        <v>0</v>
      </c>
      <c r="Q95" s="828"/>
      <c r="R95" s="823">
        <v>7</v>
      </c>
      <c r="S95" s="828">
        <v>0.875</v>
      </c>
      <c r="T95" s="827">
        <v>2.5</v>
      </c>
      <c r="U95" s="829">
        <v>0.83333333333333337</v>
      </c>
    </row>
    <row r="96" spans="1:21" ht="14.45" customHeight="1" x14ac:dyDescent="0.2">
      <c r="A96" s="822">
        <v>32</v>
      </c>
      <c r="B96" s="823" t="s">
        <v>2767</v>
      </c>
      <c r="C96" s="823" t="s">
        <v>2773</v>
      </c>
      <c r="D96" s="824" t="s">
        <v>4796</v>
      </c>
      <c r="E96" s="825" t="s">
        <v>2782</v>
      </c>
      <c r="F96" s="823" t="s">
        <v>2768</v>
      </c>
      <c r="G96" s="823" t="s">
        <v>3002</v>
      </c>
      <c r="H96" s="823" t="s">
        <v>329</v>
      </c>
      <c r="I96" s="823" t="s">
        <v>3006</v>
      </c>
      <c r="J96" s="823" t="s">
        <v>3004</v>
      </c>
      <c r="K96" s="823" t="s">
        <v>2588</v>
      </c>
      <c r="L96" s="826">
        <v>0</v>
      </c>
      <c r="M96" s="826">
        <v>0</v>
      </c>
      <c r="N96" s="823">
        <v>1</v>
      </c>
      <c r="O96" s="827">
        <v>0.5</v>
      </c>
      <c r="P96" s="826"/>
      <c r="Q96" s="828"/>
      <c r="R96" s="823"/>
      <c r="S96" s="828">
        <v>0</v>
      </c>
      <c r="T96" s="827"/>
      <c r="U96" s="829">
        <v>0</v>
      </c>
    </row>
    <row r="97" spans="1:21" ht="14.45" customHeight="1" x14ac:dyDescent="0.2">
      <c r="A97" s="822">
        <v>32</v>
      </c>
      <c r="B97" s="823" t="s">
        <v>2767</v>
      </c>
      <c r="C97" s="823" t="s">
        <v>2773</v>
      </c>
      <c r="D97" s="824" t="s">
        <v>4796</v>
      </c>
      <c r="E97" s="825" t="s">
        <v>2782</v>
      </c>
      <c r="F97" s="823" t="s">
        <v>2768</v>
      </c>
      <c r="G97" s="823" t="s">
        <v>2811</v>
      </c>
      <c r="H97" s="823" t="s">
        <v>670</v>
      </c>
      <c r="I97" s="823" t="s">
        <v>2247</v>
      </c>
      <c r="J97" s="823" t="s">
        <v>915</v>
      </c>
      <c r="K97" s="823" t="s">
        <v>2248</v>
      </c>
      <c r="L97" s="826">
        <v>368.16</v>
      </c>
      <c r="M97" s="826">
        <v>2208.96</v>
      </c>
      <c r="N97" s="823">
        <v>6</v>
      </c>
      <c r="O97" s="827">
        <v>1.5</v>
      </c>
      <c r="P97" s="826">
        <v>1104.48</v>
      </c>
      <c r="Q97" s="828">
        <v>0.5</v>
      </c>
      <c r="R97" s="823">
        <v>3</v>
      </c>
      <c r="S97" s="828">
        <v>0.5</v>
      </c>
      <c r="T97" s="827">
        <v>0.5</v>
      </c>
      <c r="U97" s="829">
        <v>0.33333333333333331</v>
      </c>
    </row>
    <row r="98" spans="1:21" ht="14.45" customHeight="1" x14ac:dyDescent="0.2">
      <c r="A98" s="822">
        <v>32</v>
      </c>
      <c r="B98" s="823" t="s">
        <v>2767</v>
      </c>
      <c r="C98" s="823" t="s">
        <v>2773</v>
      </c>
      <c r="D98" s="824" t="s">
        <v>4796</v>
      </c>
      <c r="E98" s="825" t="s">
        <v>2782</v>
      </c>
      <c r="F98" s="823" t="s">
        <v>2768</v>
      </c>
      <c r="G98" s="823" t="s">
        <v>2811</v>
      </c>
      <c r="H98" s="823" t="s">
        <v>670</v>
      </c>
      <c r="I98" s="823" t="s">
        <v>2558</v>
      </c>
      <c r="J98" s="823" t="s">
        <v>1691</v>
      </c>
      <c r="K98" s="823" t="s">
        <v>2559</v>
      </c>
      <c r="L98" s="826">
        <v>1385.62</v>
      </c>
      <c r="M98" s="826">
        <v>6928.0999999999995</v>
      </c>
      <c r="N98" s="823">
        <v>5</v>
      </c>
      <c r="O98" s="827">
        <v>1.5</v>
      </c>
      <c r="P98" s="826">
        <v>4156.8599999999997</v>
      </c>
      <c r="Q98" s="828">
        <v>0.6</v>
      </c>
      <c r="R98" s="823">
        <v>3</v>
      </c>
      <c r="S98" s="828">
        <v>0.6</v>
      </c>
      <c r="T98" s="827">
        <v>0.5</v>
      </c>
      <c r="U98" s="829">
        <v>0.33333333333333331</v>
      </c>
    </row>
    <row r="99" spans="1:21" ht="14.45" customHeight="1" x14ac:dyDescent="0.2">
      <c r="A99" s="822">
        <v>32</v>
      </c>
      <c r="B99" s="823" t="s">
        <v>2767</v>
      </c>
      <c r="C99" s="823" t="s">
        <v>2773</v>
      </c>
      <c r="D99" s="824" t="s">
        <v>4796</v>
      </c>
      <c r="E99" s="825" t="s">
        <v>2782</v>
      </c>
      <c r="F99" s="823" t="s">
        <v>2768</v>
      </c>
      <c r="G99" s="823" t="s">
        <v>2811</v>
      </c>
      <c r="H99" s="823" t="s">
        <v>670</v>
      </c>
      <c r="I99" s="823" t="s">
        <v>2253</v>
      </c>
      <c r="J99" s="823" t="s">
        <v>915</v>
      </c>
      <c r="K99" s="823" t="s">
        <v>2254</v>
      </c>
      <c r="L99" s="826">
        <v>490.89</v>
      </c>
      <c r="M99" s="826">
        <v>13254.029999999999</v>
      </c>
      <c r="N99" s="823">
        <v>27</v>
      </c>
      <c r="O99" s="827">
        <v>8</v>
      </c>
      <c r="P99" s="826">
        <v>13254.029999999999</v>
      </c>
      <c r="Q99" s="828">
        <v>1</v>
      </c>
      <c r="R99" s="823">
        <v>27</v>
      </c>
      <c r="S99" s="828">
        <v>1</v>
      </c>
      <c r="T99" s="827">
        <v>8</v>
      </c>
      <c r="U99" s="829">
        <v>1</v>
      </c>
    </row>
    <row r="100" spans="1:21" ht="14.45" customHeight="1" x14ac:dyDescent="0.2">
      <c r="A100" s="822">
        <v>32</v>
      </c>
      <c r="B100" s="823" t="s">
        <v>2767</v>
      </c>
      <c r="C100" s="823" t="s">
        <v>2773</v>
      </c>
      <c r="D100" s="824" t="s">
        <v>4796</v>
      </c>
      <c r="E100" s="825" t="s">
        <v>2782</v>
      </c>
      <c r="F100" s="823" t="s">
        <v>2768</v>
      </c>
      <c r="G100" s="823" t="s">
        <v>3007</v>
      </c>
      <c r="H100" s="823" t="s">
        <v>329</v>
      </c>
      <c r="I100" s="823" t="s">
        <v>3008</v>
      </c>
      <c r="J100" s="823" t="s">
        <v>714</v>
      </c>
      <c r="K100" s="823" t="s">
        <v>683</v>
      </c>
      <c r="L100" s="826">
        <v>35.25</v>
      </c>
      <c r="M100" s="826">
        <v>70.5</v>
      </c>
      <c r="N100" s="823">
        <v>2</v>
      </c>
      <c r="O100" s="827">
        <v>2</v>
      </c>
      <c r="P100" s="826">
        <v>70.5</v>
      </c>
      <c r="Q100" s="828">
        <v>1</v>
      </c>
      <c r="R100" s="823">
        <v>2</v>
      </c>
      <c r="S100" s="828">
        <v>1</v>
      </c>
      <c r="T100" s="827">
        <v>2</v>
      </c>
      <c r="U100" s="829">
        <v>1</v>
      </c>
    </row>
    <row r="101" spans="1:21" ht="14.45" customHeight="1" x14ac:dyDescent="0.2">
      <c r="A101" s="822">
        <v>32</v>
      </c>
      <c r="B101" s="823" t="s">
        <v>2767</v>
      </c>
      <c r="C101" s="823" t="s">
        <v>2773</v>
      </c>
      <c r="D101" s="824" t="s">
        <v>4796</v>
      </c>
      <c r="E101" s="825" t="s">
        <v>2782</v>
      </c>
      <c r="F101" s="823" t="s">
        <v>2768</v>
      </c>
      <c r="G101" s="823" t="s">
        <v>3007</v>
      </c>
      <c r="H101" s="823" t="s">
        <v>329</v>
      </c>
      <c r="I101" s="823" t="s">
        <v>3009</v>
      </c>
      <c r="J101" s="823" t="s">
        <v>714</v>
      </c>
      <c r="K101" s="823" t="s">
        <v>3010</v>
      </c>
      <c r="L101" s="826">
        <v>0</v>
      </c>
      <c r="M101" s="826">
        <v>0</v>
      </c>
      <c r="N101" s="823">
        <v>1</v>
      </c>
      <c r="O101" s="827">
        <v>1</v>
      </c>
      <c r="P101" s="826">
        <v>0</v>
      </c>
      <c r="Q101" s="828"/>
      <c r="R101" s="823">
        <v>1</v>
      </c>
      <c r="S101" s="828">
        <v>1</v>
      </c>
      <c r="T101" s="827">
        <v>1</v>
      </c>
      <c r="U101" s="829">
        <v>1</v>
      </c>
    </row>
    <row r="102" spans="1:21" ht="14.45" customHeight="1" x14ac:dyDescent="0.2">
      <c r="A102" s="822">
        <v>32</v>
      </c>
      <c r="B102" s="823" t="s">
        <v>2767</v>
      </c>
      <c r="C102" s="823" t="s">
        <v>2773</v>
      </c>
      <c r="D102" s="824" t="s">
        <v>4796</v>
      </c>
      <c r="E102" s="825" t="s">
        <v>2782</v>
      </c>
      <c r="F102" s="823" t="s">
        <v>2768</v>
      </c>
      <c r="G102" s="823" t="s">
        <v>3011</v>
      </c>
      <c r="H102" s="823" t="s">
        <v>329</v>
      </c>
      <c r="I102" s="823" t="s">
        <v>3012</v>
      </c>
      <c r="J102" s="823" t="s">
        <v>955</v>
      </c>
      <c r="K102" s="823" t="s">
        <v>3013</v>
      </c>
      <c r="L102" s="826">
        <v>185.26</v>
      </c>
      <c r="M102" s="826">
        <v>1111.56</v>
      </c>
      <c r="N102" s="823">
        <v>6</v>
      </c>
      <c r="O102" s="827">
        <v>6</v>
      </c>
      <c r="P102" s="826">
        <v>926.3</v>
      </c>
      <c r="Q102" s="828">
        <v>0.83333333333333337</v>
      </c>
      <c r="R102" s="823">
        <v>5</v>
      </c>
      <c r="S102" s="828">
        <v>0.83333333333333337</v>
      </c>
      <c r="T102" s="827">
        <v>5</v>
      </c>
      <c r="U102" s="829">
        <v>0.83333333333333337</v>
      </c>
    </row>
    <row r="103" spans="1:21" ht="14.45" customHeight="1" x14ac:dyDescent="0.2">
      <c r="A103" s="822">
        <v>32</v>
      </c>
      <c r="B103" s="823" t="s">
        <v>2767</v>
      </c>
      <c r="C103" s="823" t="s">
        <v>2773</v>
      </c>
      <c r="D103" s="824" t="s">
        <v>4796</v>
      </c>
      <c r="E103" s="825" t="s">
        <v>2782</v>
      </c>
      <c r="F103" s="823" t="s">
        <v>2768</v>
      </c>
      <c r="G103" s="823" t="s">
        <v>3011</v>
      </c>
      <c r="H103" s="823" t="s">
        <v>329</v>
      </c>
      <c r="I103" s="823" t="s">
        <v>3014</v>
      </c>
      <c r="J103" s="823" t="s">
        <v>955</v>
      </c>
      <c r="K103" s="823" t="s">
        <v>3013</v>
      </c>
      <c r="L103" s="826">
        <v>301.2</v>
      </c>
      <c r="M103" s="826">
        <v>4517.9999999999991</v>
      </c>
      <c r="N103" s="823">
        <v>15</v>
      </c>
      <c r="O103" s="827">
        <v>13.5</v>
      </c>
      <c r="P103" s="826">
        <v>3313.1999999999994</v>
      </c>
      <c r="Q103" s="828">
        <v>0.73333333333333339</v>
      </c>
      <c r="R103" s="823">
        <v>11</v>
      </c>
      <c r="S103" s="828">
        <v>0.73333333333333328</v>
      </c>
      <c r="T103" s="827">
        <v>10</v>
      </c>
      <c r="U103" s="829">
        <v>0.7407407407407407</v>
      </c>
    </row>
    <row r="104" spans="1:21" ht="14.45" customHeight="1" x14ac:dyDescent="0.2">
      <c r="A104" s="822">
        <v>32</v>
      </c>
      <c r="B104" s="823" t="s">
        <v>2767</v>
      </c>
      <c r="C104" s="823" t="s">
        <v>2773</v>
      </c>
      <c r="D104" s="824" t="s">
        <v>4796</v>
      </c>
      <c r="E104" s="825" t="s">
        <v>2782</v>
      </c>
      <c r="F104" s="823" t="s">
        <v>2768</v>
      </c>
      <c r="G104" s="823" t="s">
        <v>3015</v>
      </c>
      <c r="H104" s="823" t="s">
        <v>329</v>
      </c>
      <c r="I104" s="823" t="s">
        <v>3016</v>
      </c>
      <c r="J104" s="823" t="s">
        <v>3017</v>
      </c>
      <c r="K104" s="823" t="s">
        <v>3018</v>
      </c>
      <c r="L104" s="826">
        <v>463.19</v>
      </c>
      <c r="M104" s="826">
        <v>463.19</v>
      </c>
      <c r="N104" s="823">
        <v>1</v>
      </c>
      <c r="O104" s="827">
        <v>1</v>
      </c>
      <c r="P104" s="826">
        <v>463.19</v>
      </c>
      <c r="Q104" s="828">
        <v>1</v>
      </c>
      <c r="R104" s="823">
        <v>1</v>
      </c>
      <c r="S104" s="828">
        <v>1</v>
      </c>
      <c r="T104" s="827">
        <v>1</v>
      </c>
      <c r="U104" s="829">
        <v>1</v>
      </c>
    </row>
    <row r="105" spans="1:21" ht="14.45" customHeight="1" x14ac:dyDescent="0.2">
      <c r="A105" s="822">
        <v>32</v>
      </c>
      <c r="B105" s="823" t="s">
        <v>2767</v>
      </c>
      <c r="C105" s="823" t="s">
        <v>2773</v>
      </c>
      <c r="D105" s="824" t="s">
        <v>4796</v>
      </c>
      <c r="E105" s="825" t="s">
        <v>2782</v>
      </c>
      <c r="F105" s="823" t="s">
        <v>2768</v>
      </c>
      <c r="G105" s="823" t="s">
        <v>2825</v>
      </c>
      <c r="H105" s="823" t="s">
        <v>329</v>
      </c>
      <c r="I105" s="823" t="s">
        <v>2826</v>
      </c>
      <c r="J105" s="823" t="s">
        <v>789</v>
      </c>
      <c r="K105" s="823" t="s">
        <v>2827</v>
      </c>
      <c r="L105" s="826">
        <v>57.64</v>
      </c>
      <c r="M105" s="826">
        <v>345.84</v>
      </c>
      <c r="N105" s="823">
        <v>6</v>
      </c>
      <c r="O105" s="827">
        <v>5</v>
      </c>
      <c r="P105" s="826">
        <v>288.2</v>
      </c>
      <c r="Q105" s="828">
        <v>0.83333333333333337</v>
      </c>
      <c r="R105" s="823">
        <v>5</v>
      </c>
      <c r="S105" s="828">
        <v>0.83333333333333337</v>
      </c>
      <c r="T105" s="827">
        <v>4.5</v>
      </c>
      <c r="U105" s="829">
        <v>0.9</v>
      </c>
    </row>
    <row r="106" spans="1:21" ht="14.45" customHeight="1" x14ac:dyDescent="0.2">
      <c r="A106" s="822">
        <v>32</v>
      </c>
      <c r="B106" s="823" t="s">
        <v>2767</v>
      </c>
      <c r="C106" s="823" t="s">
        <v>2773</v>
      </c>
      <c r="D106" s="824" t="s">
        <v>4796</v>
      </c>
      <c r="E106" s="825" t="s">
        <v>2782</v>
      </c>
      <c r="F106" s="823" t="s">
        <v>2768</v>
      </c>
      <c r="G106" s="823" t="s">
        <v>2825</v>
      </c>
      <c r="H106" s="823" t="s">
        <v>329</v>
      </c>
      <c r="I106" s="823" t="s">
        <v>2826</v>
      </c>
      <c r="J106" s="823" t="s">
        <v>789</v>
      </c>
      <c r="K106" s="823" t="s">
        <v>2827</v>
      </c>
      <c r="L106" s="826">
        <v>27.37</v>
      </c>
      <c r="M106" s="826">
        <v>27.37</v>
      </c>
      <c r="N106" s="823">
        <v>1</v>
      </c>
      <c r="O106" s="827">
        <v>0.5</v>
      </c>
      <c r="P106" s="826">
        <v>27.37</v>
      </c>
      <c r="Q106" s="828">
        <v>1</v>
      </c>
      <c r="R106" s="823">
        <v>1</v>
      </c>
      <c r="S106" s="828">
        <v>1</v>
      </c>
      <c r="T106" s="827">
        <v>0.5</v>
      </c>
      <c r="U106" s="829">
        <v>1</v>
      </c>
    </row>
    <row r="107" spans="1:21" ht="14.45" customHeight="1" x14ac:dyDescent="0.2">
      <c r="A107" s="822">
        <v>32</v>
      </c>
      <c r="B107" s="823" t="s">
        <v>2767</v>
      </c>
      <c r="C107" s="823" t="s">
        <v>2773</v>
      </c>
      <c r="D107" s="824" t="s">
        <v>4796</v>
      </c>
      <c r="E107" s="825" t="s">
        <v>2782</v>
      </c>
      <c r="F107" s="823" t="s">
        <v>2768</v>
      </c>
      <c r="G107" s="823" t="s">
        <v>2825</v>
      </c>
      <c r="H107" s="823" t="s">
        <v>670</v>
      </c>
      <c r="I107" s="823" t="s">
        <v>2230</v>
      </c>
      <c r="J107" s="823" t="s">
        <v>789</v>
      </c>
      <c r="K107" s="823" t="s">
        <v>2231</v>
      </c>
      <c r="L107" s="826">
        <v>102.93</v>
      </c>
      <c r="M107" s="826">
        <v>308.79000000000002</v>
      </c>
      <c r="N107" s="823">
        <v>3</v>
      </c>
      <c r="O107" s="827">
        <v>2.5</v>
      </c>
      <c r="P107" s="826">
        <v>102.93</v>
      </c>
      <c r="Q107" s="828">
        <v>0.33333333333333331</v>
      </c>
      <c r="R107" s="823">
        <v>1</v>
      </c>
      <c r="S107" s="828">
        <v>0.33333333333333331</v>
      </c>
      <c r="T107" s="827">
        <v>1</v>
      </c>
      <c r="U107" s="829">
        <v>0.4</v>
      </c>
    </row>
    <row r="108" spans="1:21" ht="14.45" customHeight="1" x14ac:dyDescent="0.2">
      <c r="A108" s="822">
        <v>32</v>
      </c>
      <c r="B108" s="823" t="s">
        <v>2767</v>
      </c>
      <c r="C108" s="823" t="s">
        <v>2773</v>
      </c>
      <c r="D108" s="824" t="s">
        <v>4796</v>
      </c>
      <c r="E108" s="825" t="s">
        <v>2782</v>
      </c>
      <c r="F108" s="823" t="s">
        <v>2768</v>
      </c>
      <c r="G108" s="823" t="s">
        <v>2825</v>
      </c>
      <c r="H108" s="823" t="s">
        <v>670</v>
      </c>
      <c r="I108" s="823" t="s">
        <v>2230</v>
      </c>
      <c r="J108" s="823" t="s">
        <v>789</v>
      </c>
      <c r="K108" s="823" t="s">
        <v>2231</v>
      </c>
      <c r="L108" s="826">
        <v>48.89</v>
      </c>
      <c r="M108" s="826">
        <v>48.89</v>
      </c>
      <c r="N108" s="823">
        <v>1</v>
      </c>
      <c r="O108" s="827">
        <v>0.5</v>
      </c>
      <c r="P108" s="826">
        <v>48.89</v>
      </c>
      <c r="Q108" s="828">
        <v>1</v>
      </c>
      <c r="R108" s="823">
        <v>1</v>
      </c>
      <c r="S108" s="828">
        <v>1</v>
      </c>
      <c r="T108" s="827">
        <v>0.5</v>
      </c>
      <c r="U108" s="829">
        <v>1</v>
      </c>
    </row>
    <row r="109" spans="1:21" ht="14.45" customHeight="1" x14ac:dyDescent="0.2">
      <c r="A109" s="822">
        <v>32</v>
      </c>
      <c r="B109" s="823" t="s">
        <v>2767</v>
      </c>
      <c r="C109" s="823" t="s">
        <v>2773</v>
      </c>
      <c r="D109" s="824" t="s">
        <v>4796</v>
      </c>
      <c r="E109" s="825" t="s">
        <v>2782</v>
      </c>
      <c r="F109" s="823" t="s">
        <v>2768</v>
      </c>
      <c r="G109" s="823" t="s">
        <v>2825</v>
      </c>
      <c r="H109" s="823" t="s">
        <v>670</v>
      </c>
      <c r="I109" s="823" t="s">
        <v>2667</v>
      </c>
      <c r="J109" s="823" t="s">
        <v>789</v>
      </c>
      <c r="K109" s="823" t="s">
        <v>2668</v>
      </c>
      <c r="L109" s="826">
        <v>28.81</v>
      </c>
      <c r="M109" s="826">
        <v>28.81</v>
      </c>
      <c r="N109" s="823">
        <v>1</v>
      </c>
      <c r="O109" s="827">
        <v>1</v>
      </c>
      <c r="P109" s="826">
        <v>28.81</v>
      </c>
      <c r="Q109" s="828">
        <v>1</v>
      </c>
      <c r="R109" s="823">
        <v>1</v>
      </c>
      <c r="S109" s="828">
        <v>1</v>
      </c>
      <c r="T109" s="827">
        <v>1</v>
      </c>
      <c r="U109" s="829">
        <v>1</v>
      </c>
    </row>
    <row r="110" spans="1:21" ht="14.45" customHeight="1" x14ac:dyDescent="0.2">
      <c r="A110" s="822">
        <v>32</v>
      </c>
      <c r="B110" s="823" t="s">
        <v>2767</v>
      </c>
      <c r="C110" s="823" t="s">
        <v>2773</v>
      </c>
      <c r="D110" s="824" t="s">
        <v>4796</v>
      </c>
      <c r="E110" s="825" t="s">
        <v>2782</v>
      </c>
      <c r="F110" s="823" t="s">
        <v>2768</v>
      </c>
      <c r="G110" s="823" t="s">
        <v>3019</v>
      </c>
      <c r="H110" s="823" t="s">
        <v>329</v>
      </c>
      <c r="I110" s="823" t="s">
        <v>3020</v>
      </c>
      <c r="J110" s="823" t="s">
        <v>3021</v>
      </c>
      <c r="K110" s="823" t="s">
        <v>3022</v>
      </c>
      <c r="L110" s="826">
        <v>0</v>
      </c>
      <c r="M110" s="826">
        <v>0</v>
      </c>
      <c r="N110" s="823">
        <v>2</v>
      </c>
      <c r="O110" s="827">
        <v>2</v>
      </c>
      <c r="P110" s="826"/>
      <c r="Q110" s="828"/>
      <c r="R110" s="823"/>
      <c r="S110" s="828">
        <v>0</v>
      </c>
      <c r="T110" s="827"/>
      <c r="U110" s="829">
        <v>0</v>
      </c>
    </row>
    <row r="111" spans="1:21" ht="14.45" customHeight="1" x14ac:dyDescent="0.2">
      <c r="A111" s="822">
        <v>32</v>
      </c>
      <c r="B111" s="823" t="s">
        <v>2767</v>
      </c>
      <c r="C111" s="823" t="s">
        <v>2773</v>
      </c>
      <c r="D111" s="824" t="s">
        <v>4796</v>
      </c>
      <c r="E111" s="825" t="s">
        <v>2782</v>
      </c>
      <c r="F111" s="823" t="s">
        <v>2768</v>
      </c>
      <c r="G111" s="823" t="s">
        <v>3023</v>
      </c>
      <c r="H111" s="823" t="s">
        <v>670</v>
      </c>
      <c r="I111" s="823" t="s">
        <v>3024</v>
      </c>
      <c r="J111" s="823" t="s">
        <v>3025</v>
      </c>
      <c r="K111" s="823" t="s">
        <v>3026</v>
      </c>
      <c r="L111" s="826">
        <v>78.790000000000006</v>
      </c>
      <c r="M111" s="826">
        <v>157.58000000000001</v>
      </c>
      <c r="N111" s="823">
        <v>2</v>
      </c>
      <c r="O111" s="827">
        <v>0.5</v>
      </c>
      <c r="P111" s="826"/>
      <c r="Q111" s="828">
        <v>0</v>
      </c>
      <c r="R111" s="823"/>
      <c r="S111" s="828">
        <v>0</v>
      </c>
      <c r="T111" s="827"/>
      <c r="U111" s="829">
        <v>0</v>
      </c>
    </row>
    <row r="112" spans="1:21" ht="14.45" customHeight="1" x14ac:dyDescent="0.2">
      <c r="A112" s="822">
        <v>32</v>
      </c>
      <c r="B112" s="823" t="s">
        <v>2767</v>
      </c>
      <c r="C112" s="823" t="s">
        <v>2773</v>
      </c>
      <c r="D112" s="824" t="s">
        <v>4796</v>
      </c>
      <c r="E112" s="825" t="s">
        <v>2782</v>
      </c>
      <c r="F112" s="823" t="s">
        <v>2768</v>
      </c>
      <c r="G112" s="823" t="s">
        <v>3027</v>
      </c>
      <c r="H112" s="823" t="s">
        <v>329</v>
      </c>
      <c r="I112" s="823" t="s">
        <v>3028</v>
      </c>
      <c r="J112" s="823" t="s">
        <v>3029</v>
      </c>
      <c r="K112" s="823" t="s">
        <v>3030</v>
      </c>
      <c r="L112" s="826">
        <v>218.62</v>
      </c>
      <c r="M112" s="826">
        <v>218.62</v>
      </c>
      <c r="N112" s="823">
        <v>1</v>
      </c>
      <c r="O112" s="827">
        <v>1</v>
      </c>
      <c r="P112" s="826"/>
      <c r="Q112" s="828">
        <v>0</v>
      </c>
      <c r="R112" s="823"/>
      <c r="S112" s="828">
        <v>0</v>
      </c>
      <c r="T112" s="827"/>
      <c r="U112" s="829">
        <v>0</v>
      </c>
    </row>
    <row r="113" spans="1:21" ht="14.45" customHeight="1" x14ac:dyDescent="0.2">
      <c r="A113" s="822">
        <v>32</v>
      </c>
      <c r="B113" s="823" t="s">
        <v>2767</v>
      </c>
      <c r="C113" s="823" t="s">
        <v>2773</v>
      </c>
      <c r="D113" s="824" t="s">
        <v>4796</v>
      </c>
      <c r="E113" s="825" t="s">
        <v>2782</v>
      </c>
      <c r="F113" s="823" t="s">
        <v>2768</v>
      </c>
      <c r="G113" s="823" t="s">
        <v>2812</v>
      </c>
      <c r="H113" s="823" t="s">
        <v>329</v>
      </c>
      <c r="I113" s="823" t="s">
        <v>3031</v>
      </c>
      <c r="J113" s="823" t="s">
        <v>2814</v>
      </c>
      <c r="K113" s="823" t="s">
        <v>3032</v>
      </c>
      <c r="L113" s="826">
        <v>21.92</v>
      </c>
      <c r="M113" s="826">
        <v>197.28000000000003</v>
      </c>
      <c r="N113" s="823">
        <v>9</v>
      </c>
      <c r="O113" s="827">
        <v>4.5</v>
      </c>
      <c r="P113" s="826">
        <v>87.68</v>
      </c>
      <c r="Q113" s="828">
        <v>0.44444444444444442</v>
      </c>
      <c r="R113" s="823">
        <v>4</v>
      </c>
      <c r="S113" s="828">
        <v>0.44444444444444442</v>
      </c>
      <c r="T113" s="827">
        <v>3</v>
      </c>
      <c r="U113" s="829">
        <v>0.66666666666666663</v>
      </c>
    </row>
    <row r="114" spans="1:21" ht="14.45" customHeight="1" x14ac:dyDescent="0.2">
      <c r="A114" s="822">
        <v>32</v>
      </c>
      <c r="B114" s="823" t="s">
        <v>2767</v>
      </c>
      <c r="C114" s="823" t="s">
        <v>2773</v>
      </c>
      <c r="D114" s="824" t="s">
        <v>4796</v>
      </c>
      <c r="E114" s="825" t="s">
        <v>2782</v>
      </c>
      <c r="F114" s="823" t="s">
        <v>2768</v>
      </c>
      <c r="G114" s="823" t="s">
        <v>2812</v>
      </c>
      <c r="H114" s="823" t="s">
        <v>329</v>
      </c>
      <c r="I114" s="823" t="s">
        <v>2813</v>
      </c>
      <c r="J114" s="823" t="s">
        <v>2814</v>
      </c>
      <c r="K114" s="823" t="s">
        <v>825</v>
      </c>
      <c r="L114" s="826">
        <v>87.67</v>
      </c>
      <c r="M114" s="826">
        <v>1578.06</v>
      </c>
      <c r="N114" s="823">
        <v>18</v>
      </c>
      <c r="O114" s="827">
        <v>11</v>
      </c>
      <c r="P114" s="826">
        <v>1490.3899999999999</v>
      </c>
      <c r="Q114" s="828">
        <v>0.94444444444444442</v>
      </c>
      <c r="R114" s="823">
        <v>17</v>
      </c>
      <c r="S114" s="828">
        <v>0.94444444444444442</v>
      </c>
      <c r="T114" s="827">
        <v>10.5</v>
      </c>
      <c r="U114" s="829">
        <v>0.95454545454545459</v>
      </c>
    </row>
    <row r="115" spans="1:21" ht="14.45" customHeight="1" x14ac:dyDescent="0.2">
      <c r="A115" s="822">
        <v>32</v>
      </c>
      <c r="B115" s="823" t="s">
        <v>2767</v>
      </c>
      <c r="C115" s="823" t="s">
        <v>2773</v>
      </c>
      <c r="D115" s="824" t="s">
        <v>4796</v>
      </c>
      <c r="E115" s="825" t="s">
        <v>2782</v>
      </c>
      <c r="F115" s="823" t="s">
        <v>2768</v>
      </c>
      <c r="G115" s="823" t="s">
        <v>3033</v>
      </c>
      <c r="H115" s="823" t="s">
        <v>329</v>
      </c>
      <c r="I115" s="823" t="s">
        <v>3034</v>
      </c>
      <c r="J115" s="823" t="s">
        <v>3035</v>
      </c>
      <c r="K115" s="823" t="s">
        <v>3036</v>
      </c>
      <c r="L115" s="826">
        <v>338.58</v>
      </c>
      <c r="M115" s="826">
        <v>677.16</v>
      </c>
      <c r="N115" s="823">
        <v>2</v>
      </c>
      <c r="O115" s="827">
        <v>1</v>
      </c>
      <c r="P115" s="826">
        <v>677.16</v>
      </c>
      <c r="Q115" s="828">
        <v>1</v>
      </c>
      <c r="R115" s="823">
        <v>2</v>
      </c>
      <c r="S115" s="828">
        <v>1</v>
      </c>
      <c r="T115" s="827">
        <v>1</v>
      </c>
      <c r="U115" s="829">
        <v>1</v>
      </c>
    </row>
    <row r="116" spans="1:21" ht="14.45" customHeight="1" x14ac:dyDescent="0.2">
      <c r="A116" s="822">
        <v>32</v>
      </c>
      <c r="B116" s="823" t="s">
        <v>2767</v>
      </c>
      <c r="C116" s="823" t="s">
        <v>2773</v>
      </c>
      <c r="D116" s="824" t="s">
        <v>4796</v>
      </c>
      <c r="E116" s="825" t="s">
        <v>2782</v>
      </c>
      <c r="F116" s="823" t="s">
        <v>2768</v>
      </c>
      <c r="G116" s="823" t="s">
        <v>3033</v>
      </c>
      <c r="H116" s="823" t="s">
        <v>670</v>
      </c>
      <c r="I116" s="823" t="s">
        <v>3037</v>
      </c>
      <c r="J116" s="823" t="s">
        <v>3038</v>
      </c>
      <c r="K116" s="823" t="s">
        <v>3039</v>
      </c>
      <c r="L116" s="826">
        <v>2573.2199999999998</v>
      </c>
      <c r="M116" s="826">
        <v>5146.4399999999996</v>
      </c>
      <c r="N116" s="823">
        <v>2</v>
      </c>
      <c r="O116" s="827">
        <v>1</v>
      </c>
      <c r="P116" s="826">
        <v>5146.4399999999996</v>
      </c>
      <c r="Q116" s="828">
        <v>1</v>
      </c>
      <c r="R116" s="823">
        <v>2</v>
      </c>
      <c r="S116" s="828">
        <v>1</v>
      </c>
      <c r="T116" s="827">
        <v>1</v>
      </c>
      <c r="U116" s="829">
        <v>1</v>
      </c>
    </row>
    <row r="117" spans="1:21" ht="14.45" customHeight="1" x14ac:dyDescent="0.2">
      <c r="A117" s="822">
        <v>32</v>
      </c>
      <c r="B117" s="823" t="s">
        <v>2767</v>
      </c>
      <c r="C117" s="823" t="s">
        <v>2773</v>
      </c>
      <c r="D117" s="824" t="s">
        <v>4796</v>
      </c>
      <c r="E117" s="825" t="s">
        <v>2782</v>
      </c>
      <c r="F117" s="823" t="s">
        <v>2768</v>
      </c>
      <c r="G117" s="823" t="s">
        <v>3040</v>
      </c>
      <c r="H117" s="823" t="s">
        <v>329</v>
      </c>
      <c r="I117" s="823" t="s">
        <v>3041</v>
      </c>
      <c r="J117" s="823" t="s">
        <v>777</v>
      </c>
      <c r="K117" s="823" t="s">
        <v>3042</v>
      </c>
      <c r="L117" s="826">
        <v>0</v>
      </c>
      <c r="M117" s="826">
        <v>0</v>
      </c>
      <c r="N117" s="823">
        <v>3</v>
      </c>
      <c r="O117" s="827">
        <v>3</v>
      </c>
      <c r="P117" s="826"/>
      <c r="Q117" s="828"/>
      <c r="R117" s="823"/>
      <c r="S117" s="828">
        <v>0</v>
      </c>
      <c r="T117" s="827"/>
      <c r="U117" s="829">
        <v>0</v>
      </c>
    </row>
    <row r="118" spans="1:21" ht="14.45" customHeight="1" x14ac:dyDescent="0.2">
      <c r="A118" s="822">
        <v>32</v>
      </c>
      <c r="B118" s="823" t="s">
        <v>2767</v>
      </c>
      <c r="C118" s="823" t="s">
        <v>2773</v>
      </c>
      <c r="D118" s="824" t="s">
        <v>4796</v>
      </c>
      <c r="E118" s="825" t="s">
        <v>2782</v>
      </c>
      <c r="F118" s="823" t="s">
        <v>2768</v>
      </c>
      <c r="G118" s="823" t="s">
        <v>3043</v>
      </c>
      <c r="H118" s="823" t="s">
        <v>329</v>
      </c>
      <c r="I118" s="823" t="s">
        <v>3044</v>
      </c>
      <c r="J118" s="823" t="s">
        <v>3045</v>
      </c>
      <c r="K118" s="823" t="s">
        <v>3046</v>
      </c>
      <c r="L118" s="826">
        <v>1240.29</v>
      </c>
      <c r="M118" s="826">
        <v>1240.29</v>
      </c>
      <c r="N118" s="823">
        <v>1</v>
      </c>
      <c r="O118" s="827">
        <v>1</v>
      </c>
      <c r="P118" s="826">
        <v>1240.29</v>
      </c>
      <c r="Q118" s="828">
        <v>1</v>
      </c>
      <c r="R118" s="823">
        <v>1</v>
      </c>
      <c r="S118" s="828">
        <v>1</v>
      </c>
      <c r="T118" s="827">
        <v>1</v>
      </c>
      <c r="U118" s="829">
        <v>1</v>
      </c>
    </row>
    <row r="119" spans="1:21" ht="14.45" customHeight="1" x14ac:dyDescent="0.2">
      <c r="A119" s="822">
        <v>32</v>
      </c>
      <c r="B119" s="823" t="s">
        <v>2767</v>
      </c>
      <c r="C119" s="823" t="s">
        <v>2773</v>
      </c>
      <c r="D119" s="824" t="s">
        <v>4796</v>
      </c>
      <c r="E119" s="825" t="s">
        <v>2782</v>
      </c>
      <c r="F119" s="823" t="s">
        <v>2768</v>
      </c>
      <c r="G119" s="823" t="s">
        <v>3047</v>
      </c>
      <c r="H119" s="823" t="s">
        <v>329</v>
      </c>
      <c r="I119" s="823" t="s">
        <v>3048</v>
      </c>
      <c r="J119" s="823" t="s">
        <v>3049</v>
      </c>
      <c r="K119" s="823" t="s">
        <v>3050</v>
      </c>
      <c r="L119" s="826">
        <v>477.84</v>
      </c>
      <c r="M119" s="826">
        <v>477.84</v>
      </c>
      <c r="N119" s="823">
        <v>1</v>
      </c>
      <c r="O119" s="827">
        <v>1</v>
      </c>
      <c r="P119" s="826"/>
      <c r="Q119" s="828">
        <v>0</v>
      </c>
      <c r="R119" s="823"/>
      <c r="S119" s="828">
        <v>0</v>
      </c>
      <c r="T119" s="827"/>
      <c r="U119" s="829">
        <v>0</v>
      </c>
    </row>
    <row r="120" spans="1:21" ht="14.45" customHeight="1" x14ac:dyDescent="0.2">
      <c r="A120" s="822">
        <v>32</v>
      </c>
      <c r="B120" s="823" t="s">
        <v>2767</v>
      </c>
      <c r="C120" s="823" t="s">
        <v>2773</v>
      </c>
      <c r="D120" s="824" t="s">
        <v>4796</v>
      </c>
      <c r="E120" s="825" t="s">
        <v>2782</v>
      </c>
      <c r="F120" s="823" t="s">
        <v>2768</v>
      </c>
      <c r="G120" s="823" t="s">
        <v>3051</v>
      </c>
      <c r="H120" s="823" t="s">
        <v>329</v>
      </c>
      <c r="I120" s="823" t="s">
        <v>3052</v>
      </c>
      <c r="J120" s="823" t="s">
        <v>1530</v>
      </c>
      <c r="K120" s="823" t="s">
        <v>3053</v>
      </c>
      <c r="L120" s="826">
        <v>128.69999999999999</v>
      </c>
      <c r="M120" s="826">
        <v>257.39999999999998</v>
      </c>
      <c r="N120" s="823">
        <v>2</v>
      </c>
      <c r="O120" s="827">
        <v>2</v>
      </c>
      <c r="P120" s="826">
        <v>128.69999999999999</v>
      </c>
      <c r="Q120" s="828">
        <v>0.5</v>
      </c>
      <c r="R120" s="823">
        <v>1</v>
      </c>
      <c r="S120" s="828">
        <v>0.5</v>
      </c>
      <c r="T120" s="827">
        <v>1</v>
      </c>
      <c r="U120" s="829">
        <v>0.5</v>
      </c>
    </row>
    <row r="121" spans="1:21" ht="14.45" customHeight="1" x14ac:dyDescent="0.2">
      <c r="A121" s="822">
        <v>32</v>
      </c>
      <c r="B121" s="823" t="s">
        <v>2767</v>
      </c>
      <c r="C121" s="823" t="s">
        <v>2773</v>
      </c>
      <c r="D121" s="824" t="s">
        <v>4796</v>
      </c>
      <c r="E121" s="825" t="s">
        <v>2782</v>
      </c>
      <c r="F121" s="823" t="s">
        <v>2768</v>
      </c>
      <c r="G121" s="823" t="s">
        <v>3051</v>
      </c>
      <c r="H121" s="823" t="s">
        <v>329</v>
      </c>
      <c r="I121" s="823" t="s">
        <v>3054</v>
      </c>
      <c r="J121" s="823" t="s">
        <v>1530</v>
      </c>
      <c r="K121" s="823" t="s">
        <v>3055</v>
      </c>
      <c r="L121" s="826">
        <v>181.04</v>
      </c>
      <c r="M121" s="826">
        <v>2896.64</v>
      </c>
      <c r="N121" s="823">
        <v>16</v>
      </c>
      <c r="O121" s="827">
        <v>16</v>
      </c>
      <c r="P121" s="826">
        <v>905.19999999999993</v>
      </c>
      <c r="Q121" s="828">
        <v>0.3125</v>
      </c>
      <c r="R121" s="823">
        <v>5</v>
      </c>
      <c r="S121" s="828">
        <v>0.3125</v>
      </c>
      <c r="T121" s="827">
        <v>5</v>
      </c>
      <c r="U121" s="829">
        <v>0.3125</v>
      </c>
    </row>
    <row r="122" spans="1:21" ht="14.45" customHeight="1" x14ac:dyDescent="0.2">
      <c r="A122" s="822">
        <v>32</v>
      </c>
      <c r="B122" s="823" t="s">
        <v>2767</v>
      </c>
      <c r="C122" s="823" t="s">
        <v>2773</v>
      </c>
      <c r="D122" s="824" t="s">
        <v>4796</v>
      </c>
      <c r="E122" s="825" t="s">
        <v>2782</v>
      </c>
      <c r="F122" s="823" t="s">
        <v>2768</v>
      </c>
      <c r="G122" s="823" t="s">
        <v>3056</v>
      </c>
      <c r="H122" s="823" t="s">
        <v>670</v>
      </c>
      <c r="I122" s="823" t="s">
        <v>3057</v>
      </c>
      <c r="J122" s="823" t="s">
        <v>1827</v>
      </c>
      <c r="K122" s="823" t="s">
        <v>1828</v>
      </c>
      <c r="L122" s="826">
        <v>155.30000000000001</v>
      </c>
      <c r="M122" s="826">
        <v>310.60000000000002</v>
      </c>
      <c r="N122" s="823">
        <v>2</v>
      </c>
      <c r="O122" s="827">
        <v>1</v>
      </c>
      <c r="P122" s="826">
        <v>310.60000000000002</v>
      </c>
      <c r="Q122" s="828">
        <v>1</v>
      </c>
      <c r="R122" s="823">
        <v>2</v>
      </c>
      <c r="S122" s="828">
        <v>1</v>
      </c>
      <c r="T122" s="827">
        <v>1</v>
      </c>
      <c r="U122" s="829">
        <v>1</v>
      </c>
    </row>
    <row r="123" spans="1:21" ht="14.45" customHeight="1" x14ac:dyDescent="0.2">
      <c r="A123" s="822">
        <v>32</v>
      </c>
      <c r="B123" s="823" t="s">
        <v>2767</v>
      </c>
      <c r="C123" s="823" t="s">
        <v>2773</v>
      </c>
      <c r="D123" s="824" t="s">
        <v>4796</v>
      </c>
      <c r="E123" s="825" t="s">
        <v>2782</v>
      </c>
      <c r="F123" s="823" t="s">
        <v>2768</v>
      </c>
      <c r="G123" s="823" t="s">
        <v>3058</v>
      </c>
      <c r="H123" s="823" t="s">
        <v>670</v>
      </c>
      <c r="I123" s="823" t="s">
        <v>2459</v>
      </c>
      <c r="J123" s="823" t="s">
        <v>1153</v>
      </c>
      <c r="K123" s="823" t="s">
        <v>1155</v>
      </c>
      <c r="L123" s="826">
        <v>0</v>
      </c>
      <c r="M123" s="826">
        <v>0</v>
      </c>
      <c r="N123" s="823">
        <v>19</v>
      </c>
      <c r="O123" s="827">
        <v>8.5</v>
      </c>
      <c r="P123" s="826">
        <v>0</v>
      </c>
      <c r="Q123" s="828"/>
      <c r="R123" s="823">
        <v>16</v>
      </c>
      <c r="S123" s="828">
        <v>0.84210526315789469</v>
      </c>
      <c r="T123" s="827">
        <v>7.5</v>
      </c>
      <c r="U123" s="829">
        <v>0.88235294117647056</v>
      </c>
    </row>
    <row r="124" spans="1:21" ht="14.45" customHeight="1" x14ac:dyDescent="0.2">
      <c r="A124" s="822">
        <v>32</v>
      </c>
      <c r="B124" s="823" t="s">
        <v>2767</v>
      </c>
      <c r="C124" s="823" t="s">
        <v>2773</v>
      </c>
      <c r="D124" s="824" t="s">
        <v>4796</v>
      </c>
      <c r="E124" s="825" t="s">
        <v>2782</v>
      </c>
      <c r="F124" s="823" t="s">
        <v>2768</v>
      </c>
      <c r="G124" s="823" t="s">
        <v>3059</v>
      </c>
      <c r="H124" s="823" t="s">
        <v>329</v>
      </c>
      <c r="I124" s="823" t="s">
        <v>3060</v>
      </c>
      <c r="J124" s="823" t="s">
        <v>1882</v>
      </c>
      <c r="K124" s="823" t="s">
        <v>3061</v>
      </c>
      <c r="L124" s="826">
        <v>42.08</v>
      </c>
      <c r="M124" s="826">
        <v>126.24</v>
      </c>
      <c r="N124" s="823">
        <v>3</v>
      </c>
      <c r="O124" s="827">
        <v>1.5</v>
      </c>
      <c r="P124" s="826">
        <v>84.16</v>
      </c>
      <c r="Q124" s="828">
        <v>0.66666666666666663</v>
      </c>
      <c r="R124" s="823">
        <v>2</v>
      </c>
      <c r="S124" s="828">
        <v>0.66666666666666663</v>
      </c>
      <c r="T124" s="827">
        <v>0.5</v>
      </c>
      <c r="U124" s="829">
        <v>0.33333333333333331</v>
      </c>
    </row>
    <row r="125" spans="1:21" ht="14.45" customHeight="1" x14ac:dyDescent="0.2">
      <c r="A125" s="822">
        <v>32</v>
      </c>
      <c r="B125" s="823" t="s">
        <v>2767</v>
      </c>
      <c r="C125" s="823" t="s">
        <v>2773</v>
      </c>
      <c r="D125" s="824" t="s">
        <v>4796</v>
      </c>
      <c r="E125" s="825" t="s">
        <v>2782</v>
      </c>
      <c r="F125" s="823" t="s">
        <v>2768</v>
      </c>
      <c r="G125" s="823" t="s">
        <v>3062</v>
      </c>
      <c r="H125" s="823" t="s">
        <v>329</v>
      </c>
      <c r="I125" s="823" t="s">
        <v>3063</v>
      </c>
      <c r="J125" s="823" t="s">
        <v>735</v>
      </c>
      <c r="K125" s="823" t="s">
        <v>3064</v>
      </c>
      <c r="L125" s="826">
        <v>42.54</v>
      </c>
      <c r="M125" s="826">
        <v>212.7</v>
      </c>
      <c r="N125" s="823">
        <v>5</v>
      </c>
      <c r="O125" s="827">
        <v>3</v>
      </c>
      <c r="P125" s="826">
        <v>170.16</v>
      </c>
      <c r="Q125" s="828">
        <v>0.8</v>
      </c>
      <c r="R125" s="823">
        <v>4</v>
      </c>
      <c r="S125" s="828">
        <v>0.8</v>
      </c>
      <c r="T125" s="827">
        <v>2</v>
      </c>
      <c r="U125" s="829">
        <v>0.66666666666666663</v>
      </c>
    </row>
    <row r="126" spans="1:21" ht="14.45" customHeight="1" x14ac:dyDescent="0.2">
      <c r="A126" s="822">
        <v>32</v>
      </c>
      <c r="B126" s="823" t="s">
        <v>2767</v>
      </c>
      <c r="C126" s="823" t="s">
        <v>2773</v>
      </c>
      <c r="D126" s="824" t="s">
        <v>4796</v>
      </c>
      <c r="E126" s="825" t="s">
        <v>2782</v>
      </c>
      <c r="F126" s="823" t="s">
        <v>2768</v>
      </c>
      <c r="G126" s="823" t="s">
        <v>3062</v>
      </c>
      <c r="H126" s="823" t="s">
        <v>329</v>
      </c>
      <c r="I126" s="823" t="s">
        <v>3065</v>
      </c>
      <c r="J126" s="823" t="s">
        <v>1432</v>
      </c>
      <c r="K126" s="823" t="s">
        <v>3066</v>
      </c>
      <c r="L126" s="826">
        <v>66.88</v>
      </c>
      <c r="M126" s="826">
        <v>401.28</v>
      </c>
      <c r="N126" s="823">
        <v>6</v>
      </c>
      <c r="O126" s="827">
        <v>2</v>
      </c>
      <c r="P126" s="826">
        <v>401.28</v>
      </c>
      <c r="Q126" s="828">
        <v>1</v>
      </c>
      <c r="R126" s="823">
        <v>6</v>
      </c>
      <c r="S126" s="828">
        <v>1</v>
      </c>
      <c r="T126" s="827">
        <v>2</v>
      </c>
      <c r="U126" s="829">
        <v>1</v>
      </c>
    </row>
    <row r="127" spans="1:21" ht="14.45" customHeight="1" x14ac:dyDescent="0.2">
      <c r="A127" s="822">
        <v>32</v>
      </c>
      <c r="B127" s="823" t="s">
        <v>2767</v>
      </c>
      <c r="C127" s="823" t="s">
        <v>2773</v>
      </c>
      <c r="D127" s="824" t="s">
        <v>4796</v>
      </c>
      <c r="E127" s="825" t="s">
        <v>2782</v>
      </c>
      <c r="F127" s="823" t="s">
        <v>2768</v>
      </c>
      <c r="G127" s="823" t="s">
        <v>3067</v>
      </c>
      <c r="H127" s="823" t="s">
        <v>329</v>
      </c>
      <c r="I127" s="823" t="s">
        <v>3068</v>
      </c>
      <c r="J127" s="823" t="s">
        <v>3069</v>
      </c>
      <c r="K127" s="823" t="s">
        <v>3070</v>
      </c>
      <c r="L127" s="826">
        <v>60.39</v>
      </c>
      <c r="M127" s="826">
        <v>483.12</v>
      </c>
      <c r="N127" s="823">
        <v>8</v>
      </c>
      <c r="O127" s="827">
        <v>3</v>
      </c>
      <c r="P127" s="826">
        <v>120.78</v>
      </c>
      <c r="Q127" s="828">
        <v>0.25</v>
      </c>
      <c r="R127" s="823">
        <v>2</v>
      </c>
      <c r="S127" s="828">
        <v>0.25</v>
      </c>
      <c r="T127" s="827">
        <v>1</v>
      </c>
      <c r="U127" s="829">
        <v>0.33333333333333331</v>
      </c>
    </row>
    <row r="128" spans="1:21" ht="14.45" customHeight="1" x14ac:dyDescent="0.2">
      <c r="A128" s="822">
        <v>32</v>
      </c>
      <c r="B128" s="823" t="s">
        <v>2767</v>
      </c>
      <c r="C128" s="823" t="s">
        <v>2773</v>
      </c>
      <c r="D128" s="824" t="s">
        <v>4796</v>
      </c>
      <c r="E128" s="825" t="s">
        <v>2782</v>
      </c>
      <c r="F128" s="823" t="s">
        <v>2768</v>
      </c>
      <c r="G128" s="823" t="s">
        <v>3071</v>
      </c>
      <c r="H128" s="823" t="s">
        <v>670</v>
      </c>
      <c r="I128" s="823" t="s">
        <v>3072</v>
      </c>
      <c r="J128" s="823" t="s">
        <v>3073</v>
      </c>
      <c r="K128" s="823" t="s">
        <v>3074</v>
      </c>
      <c r="L128" s="826">
        <v>102.85</v>
      </c>
      <c r="M128" s="826">
        <v>205.7</v>
      </c>
      <c r="N128" s="823">
        <v>2</v>
      </c>
      <c r="O128" s="827">
        <v>1</v>
      </c>
      <c r="P128" s="826">
        <v>205.7</v>
      </c>
      <c r="Q128" s="828">
        <v>1</v>
      </c>
      <c r="R128" s="823">
        <v>2</v>
      </c>
      <c r="S128" s="828">
        <v>1</v>
      </c>
      <c r="T128" s="827">
        <v>1</v>
      </c>
      <c r="U128" s="829">
        <v>1</v>
      </c>
    </row>
    <row r="129" spans="1:21" ht="14.45" customHeight="1" x14ac:dyDescent="0.2">
      <c r="A129" s="822">
        <v>32</v>
      </c>
      <c r="B129" s="823" t="s">
        <v>2767</v>
      </c>
      <c r="C129" s="823" t="s">
        <v>2773</v>
      </c>
      <c r="D129" s="824" t="s">
        <v>4796</v>
      </c>
      <c r="E129" s="825" t="s">
        <v>2782</v>
      </c>
      <c r="F129" s="823" t="s">
        <v>2768</v>
      </c>
      <c r="G129" s="823" t="s">
        <v>3075</v>
      </c>
      <c r="H129" s="823" t="s">
        <v>329</v>
      </c>
      <c r="I129" s="823" t="s">
        <v>3076</v>
      </c>
      <c r="J129" s="823" t="s">
        <v>3077</v>
      </c>
      <c r="K129" s="823" t="s">
        <v>3078</v>
      </c>
      <c r="L129" s="826">
        <v>50.89</v>
      </c>
      <c r="M129" s="826">
        <v>101.78</v>
      </c>
      <c r="N129" s="823">
        <v>2</v>
      </c>
      <c r="O129" s="827">
        <v>1.5</v>
      </c>
      <c r="P129" s="826">
        <v>50.89</v>
      </c>
      <c r="Q129" s="828">
        <v>0.5</v>
      </c>
      <c r="R129" s="823">
        <v>1</v>
      </c>
      <c r="S129" s="828">
        <v>0.5</v>
      </c>
      <c r="T129" s="827">
        <v>0.5</v>
      </c>
      <c r="U129" s="829">
        <v>0.33333333333333331</v>
      </c>
    </row>
    <row r="130" spans="1:21" ht="14.45" customHeight="1" x14ac:dyDescent="0.2">
      <c r="A130" s="822">
        <v>32</v>
      </c>
      <c r="B130" s="823" t="s">
        <v>2767</v>
      </c>
      <c r="C130" s="823" t="s">
        <v>2773</v>
      </c>
      <c r="D130" s="824" t="s">
        <v>4796</v>
      </c>
      <c r="E130" s="825" t="s">
        <v>2782</v>
      </c>
      <c r="F130" s="823" t="s">
        <v>2768</v>
      </c>
      <c r="G130" s="823" t="s">
        <v>2828</v>
      </c>
      <c r="H130" s="823" t="s">
        <v>329</v>
      </c>
      <c r="I130" s="823" t="s">
        <v>3079</v>
      </c>
      <c r="J130" s="823" t="s">
        <v>3080</v>
      </c>
      <c r="K130" s="823" t="s">
        <v>3081</v>
      </c>
      <c r="L130" s="826">
        <v>166.96</v>
      </c>
      <c r="M130" s="826">
        <v>333.92</v>
      </c>
      <c r="N130" s="823">
        <v>2</v>
      </c>
      <c r="O130" s="827">
        <v>1</v>
      </c>
      <c r="P130" s="826"/>
      <c r="Q130" s="828">
        <v>0</v>
      </c>
      <c r="R130" s="823"/>
      <c r="S130" s="828">
        <v>0</v>
      </c>
      <c r="T130" s="827"/>
      <c r="U130" s="829">
        <v>0</v>
      </c>
    </row>
    <row r="131" spans="1:21" ht="14.45" customHeight="1" x14ac:dyDescent="0.2">
      <c r="A131" s="822">
        <v>32</v>
      </c>
      <c r="B131" s="823" t="s">
        <v>2767</v>
      </c>
      <c r="C131" s="823" t="s">
        <v>2773</v>
      </c>
      <c r="D131" s="824" t="s">
        <v>4796</v>
      </c>
      <c r="E131" s="825" t="s">
        <v>2782</v>
      </c>
      <c r="F131" s="823" t="s">
        <v>2768</v>
      </c>
      <c r="G131" s="823" t="s">
        <v>2828</v>
      </c>
      <c r="H131" s="823" t="s">
        <v>329</v>
      </c>
      <c r="I131" s="823" t="s">
        <v>3082</v>
      </c>
      <c r="J131" s="823" t="s">
        <v>3080</v>
      </c>
      <c r="K131" s="823" t="s">
        <v>3083</v>
      </c>
      <c r="L131" s="826">
        <v>100.17</v>
      </c>
      <c r="M131" s="826">
        <v>100.17</v>
      </c>
      <c r="N131" s="823">
        <v>1</v>
      </c>
      <c r="O131" s="827">
        <v>1</v>
      </c>
      <c r="P131" s="826">
        <v>100.17</v>
      </c>
      <c r="Q131" s="828">
        <v>1</v>
      </c>
      <c r="R131" s="823">
        <v>1</v>
      </c>
      <c r="S131" s="828">
        <v>1</v>
      </c>
      <c r="T131" s="827">
        <v>1</v>
      </c>
      <c r="U131" s="829">
        <v>1</v>
      </c>
    </row>
    <row r="132" spans="1:21" ht="14.45" customHeight="1" x14ac:dyDescent="0.2">
      <c r="A132" s="822">
        <v>32</v>
      </c>
      <c r="B132" s="823" t="s">
        <v>2767</v>
      </c>
      <c r="C132" s="823" t="s">
        <v>2773</v>
      </c>
      <c r="D132" s="824" t="s">
        <v>4796</v>
      </c>
      <c r="E132" s="825" t="s">
        <v>2782</v>
      </c>
      <c r="F132" s="823" t="s">
        <v>2768</v>
      </c>
      <c r="G132" s="823" t="s">
        <v>3084</v>
      </c>
      <c r="H132" s="823" t="s">
        <v>670</v>
      </c>
      <c r="I132" s="823" t="s">
        <v>2303</v>
      </c>
      <c r="J132" s="823" t="s">
        <v>949</v>
      </c>
      <c r="K132" s="823" t="s">
        <v>950</v>
      </c>
      <c r="L132" s="826">
        <v>32.159999999999997</v>
      </c>
      <c r="M132" s="826">
        <v>32.159999999999997</v>
      </c>
      <c r="N132" s="823">
        <v>1</v>
      </c>
      <c r="O132" s="827">
        <v>1</v>
      </c>
      <c r="P132" s="826"/>
      <c r="Q132" s="828">
        <v>0</v>
      </c>
      <c r="R132" s="823"/>
      <c r="S132" s="828">
        <v>0</v>
      </c>
      <c r="T132" s="827"/>
      <c r="U132" s="829">
        <v>0</v>
      </c>
    </row>
    <row r="133" spans="1:21" ht="14.45" customHeight="1" x14ac:dyDescent="0.2">
      <c r="A133" s="822">
        <v>32</v>
      </c>
      <c r="B133" s="823" t="s">
        <v>2767</v>
      </c>
      <c r="C133" s="823" t="s">
        <v>2773</v>
      </c>
      <c r="D133" s="824" t="s">
        <v>4796</v>
      </c>
      <c r="E133" s="825" t="s">
        <v>2782</v>
      </c>
      <c r="F133" s="823" t="s">
        <v>2768</v>
      </c>
      <c r="G133" s="823" t="s">
        <v>3085</v>
      </c>
      <c r="H133" s="823" t="s">
        <v>329</v>
      </c>
      <c r="I133" s="823" t="s">
        <v>3086</v>
      </c>
      <c r="J133" s="823" t="s">
        <v>3087</v>
      </c>
      <c r="K133" s="823" t="s">
        <v>1877</v>
      </c>
      <c r="L133" s="826">
        <v>615.15</v>
      </c>
      <c r="M133" s="826">
        <v>615.15</v>
      </c>
      <c r="N133" s="823">
        <v>1</v>
      </c>
      <c r="O133" s="827">
        <v>0.5</v>
      </c>
      <c r="P133" s="826">
        <v>615.15</v>
      </c>
      <c r="Q133" s="828">
        <v>1</v>
      </c>
      <c r="R133" s="823">
        <v>1</v>
      </c>
      <c r="S133" s="828">
        <v>1</v>
      </c>
      <c r="T133" s="827">
        <v>0.5</v>
      </c>
      <c r="U133" s="829">
        <v>1</v>
      </c>
    </row>
    <row r="134" spans="1:21" ht="14.45" customHeight="1" x14ac:dyDescent="0.2">
      <c r="A134" s="822">
        <v>32</v>
      </c>
      <c r="B134" s="823" t="s">
        <v>2767</v>
      </c>
      <c r="C134" s="823" t="s">
        <v>2773</v>
      </c>
      <c r="D134" s="824" t="s">
        <v>4796</v>
      </c>
      <c r="E134" s="825" t="s">
        <v>2782</v>
      </c>
      <c r="F134" s="823" t="s">
        <v>2768</v>
      </c>
      <c r="G134" s="823" t="s">
        <v>3085</v>
      </c>
      <c r="H134" s="823" t="s">
        <v>670</v>
      </c>
      <c r="I134" s="823" t="s">
        <v>2626</v>
      </c>
      <c r="J134" s="823" t="s">
        <v>1876</v>
      </c>
      <c r="K134" s="823" t="s">
        <v>1877</v>
      </c>
      <c r="L134" s="826">
        <v>902.57</v>
      </c>
      <c r="M134" s="826">
        <v>2707.71</v>
      </c>
      <c r="N134" s="823">
        <v>3</v>
      </c>
      <c r="O134" s="827">
        <v>1.5</v>
      </c>
      <c r="P134" s="826">
        <v>2707.71</v>
      </c>
      <c r="Q134" s="828">
        <v>1</v>
      </c>
      <c r="R134" s="823">
        <v>3</v>
      </c>
      <c r="S134" s="828">
        <v>1</v>
      </c>
      <c r="T134" s="827">
        <v>1.5</v>
      </c>
      <c r="U134" s="829">
        <v>1</v>
      </c>
    </row>
    <row r="135" spans="1:21" ht="14.45" customHeight="1" x14ac:dyDescent="0.2">
      <c r="A135" s="822">
        <v>32</v>
      </c>
      <c r="B135" s="823" t="s">
        <v>2767</v>
      </c>
      <c r="C135" s="823" t="s">
        <v>2773</v>
      </c>
      <c r="D135" s="824" t="s">
        <v>4796</v>
      </c>
      <c r="E135" s="825" t="s">
        <v>2782</v>
      </c>
      <c r="F135" s="823" t="s">
        <v>2768</v>
      </c>
      <c r="G135" s="823" t="s">
        <v>3088</v>
      </c>
      <c r="H135" s="823" t="s">
        <v>329</v>
      </c>
      <c r="I135" s="823" t="s">
        <v>3089</v>
      </c>
      <c r="J135" s="823" t="s">
        <v>3090</v>
      </c>
      <c r="K135" s="823" t="s">
        <v>3091</v>
      </c>
      <c r="L135" s="826">
        <v>221.48</v>
      </c>
      <c r="M135" s="826">
        <v>221.48</v>
      </c>
      <c r="N135" s="823">
        <v>1</v>
      </c>
      <c r="O135" s="827">
        <v>1</v>
      </c>
      <c r="P135" s="826">
        <v>221.48</v>
      </c>
      <c r="Q135" s="828">
        <v>1</v>
      </c>
      <c r="R135" s="823">
        <v>1</v>
      </c>
      <c r="S135" s="828">
        <v>1</v>
      </c>
      <c r="T135" s="827">
        <v>1</v>
      </c>
      <c r="U135" s="829">
        <v>1</v>
      </c>
    </row>
    <row r="136" spans="1:21" ht="14.45" customHeight="1" x14ac:dyDescent="0.2">
      <c r="A136" s="822">
        <v>32</v>
      </c>
      <c r="B136" s="823" t="s">
        <v>2767</v>
      </c>
      <c r="C136" s="823" t="s">
        <v>2773</v>
      </c>
      <c r="D136" s="824" t="s">
        <v>4796</v>
      </c>
      <c r="E136" s="825" t="s">
        <v>2782</v>
      </c>
      <c r="F136" s="823" t="s">
        <v>2768</v>
      </c>
      <c r="G136" s="823" t="s">
        <v>3092</v>
      </c>
      <c r="H136" s="823" t="s">
        <v>329</v>
      </c>
      <c r="I136" s="823" t="s">
        <v>3093</v>
      </c>
      <c r="J136" s="823" t="s">
        <v>3094</v>
      </c>
      <c r="K136" s="823" t="s">
        <v>3095</v>
      </c>
      <c r="L136" s="826">
        <v>318.07</v>
      </c>
      <c r="M136" s="826">
        <v>1272.28</v>
      </c>
      <c r="N136" s="823">
        <v>4</v>
      </c>
      <c r="O136" s="827">
        <v>3</v>
      </c>
      <c r="P136" s="826">
        <v>954.21</v>
      </c>
      <c r="Q136" s="828">
        <v>0.75</v>
      </c>
      <c r="R136" s="823">
        <v>3</v>
      </c>
      <c r="S136" s="828">
        <v>0.75</v>
      </c>
      <c r="T136" s="827">
        <v>2.5</v>
      </c>
      <c r="U136" s="829">
        <v>0.83333333333333337</v>
      </c>
    </row>
    <row r="137" spans="1:21" ht="14.45" customHeight="1" x14ac:dyDescent="0.2">
      <c r="A137" s="822">
        <v>32</v>
      </c>
      <c r="B137" s="823" t="s">
        <v>2767</v>
      </c>
      <c r="C137" s="823" t="s">
        <v>2773</v>
      </c>
      <c r="D137" s="824" t="s">
        <v>4796</v>
      </c>
      <c r="E137" s="825" t="s">
        <v>2782</v>
      </c>
      <c r="F137" s="823" t="s">
        <v>2768</v>
      </c>
      <c r="G137" s="823" t="s">
        <v>3096</v>
      </c>
      <c r="H137" s="823" t="s">
        <v>670</v>
      </c>
      <c r="I137" s="823" t="s">
        <v>3097</v>
      </c>
      <c r="J137" s="823" t="s">
        <v>3098</v>
      </c>
      <c r="K137" s="823" t="s">
        <v>3099</v>
      </c>
      <c r="L137" s="826">
        <v>184.74</v>
      </c>
      <c r="M137" s="826">
        <v>554.22</v>
      </c>
      <c r="N137" s="823">
        <v>3</v>
      </c>
      <c r="O137" s="827">
        <v>3</v>
      </c>
      <c r="P137" s="826"/>
      <c r="Q137" s="828">
        <v>0</v>
      </c>
      <c r="R137" s="823"/>
      <c r="S137" s="828">
        <v>0</v>
      </c>
      <c r="T137" s="827"/>
      <c r="U137" s="829">
        <v>0</v>
      </c>
    </row>
    <row r="138" spans="1:21" ht="14.45" customHeight="1" x14ac:dyDescent="0.2">
      <c r="A138" s="822">
        <v>32</v>
      </c>
      <c r="B138" s="823" t="s">
        <v>2767</v>
      </c>
      <c r="C138" s="823" t="s">
        <v>2773</v>
      </c>
      <c r="D138" s="824" t="s">
        <v>4796</v>
      </c>
      <c r="E138" s="825" t="s">
        <v>2782</v>
      </c>
      <c r="F138" s="823" t="s">
        <v>2768</v>
      </c>
      <c r="G138" s="823" t="s">
        <v>3096</v>
      </c>
      <c r="H138" s="823" t="s">
        <v>670</v>
      </c>
      <c r="I138" s="823" t="s">
        <v>3100</v>
      </c>
      <c r="J138" s="823" t="s">
        <v>3101</v>
      </c>
      <c r="K138" s="823" t="s">
        <v>3102</v>
      </c>
      <c r="L138" s="826">
        <v>120.61</v>
      </c>
      <c r="M138" s="826">
        <v>120.61</v>
      </c>
      <c r="N138" s="823">
        <v>1</v>
      </c>
      <c r="O138" s="827">
        <v>0.5</v>
      </c>
      <c r="P138" s="826">
        <v>120.61</v>
      </c>
      <c r="Q138" s="828">
        <v>1</v>
      </c>
      <c r="R138" s="823">
        <v>1</v>
      </c>
      <c r="S138" s="828">
        <v>1</v>
      </c>
      <c r="T138" s="827">
        <v>0.5</v>
      </c>
      <c r="U138" s="829">
        <v>1</v>
      </c>
    </row>
    <row r="139" spans="1:21" ht="14.45" customHeight="1" x14ac:dyDescent="0.2">
      <c r="A139" s="822">
        <v>32</v>
      </c>
      <c r="B139" s="823" t="s">
        <v>2767</v>
      </c>
      <c r="C139" s="823" t="s">
        <v>2773</v>
      </c>
      <c r="D139" s="824" t="s">
        <v>4796</v>
      </c>
      <c r="E139" s="825" t="s">
        <v>2782</v>
      </c>
      <c r="F139" s="823" t="s">
        <v>2768</v>
      </c>
      <c r="G139" s="823" t="s">
        <v>3096</v>
      </c>
      <c r="H139" s="823" t="s">
        <v>329</v>
      </c>
      <c r="I139" s="823" t="s">
        <v>3103</v>
      </c>
      <c r="J139" s="823" t="s">
        <v>3101</v>
      </c>
      <c r="K139" s="823" t="s">
        <v>2590</v>
      </c>
      <c r="L139" s="826">
        <v>184.74</v>
      </c>
      <c r="M139" s="826">
        <v>184.74</v>
      </c>
      <c r="N139" s="823">
        <v>1</v>
      </c>
      <c r="O139" s="827">
        <v>1</v>
      </c>
      <c r="P139" s="826"/>
      <c r="Q139" s="828">
        <v>0</v>
      </c>
      <c r="R139" s="823"/>
      <c r="S139" s="828">
        <v>0</v>
      </c>
      <c r="T139" s="827"/>
      <c r="U139" s="829">
        <v>0</v>
      </c>
    </row>
    <row r="140" spans="1:21" ht="14.45" customHeight="1" x14ac:dyDescent="0.2">
      <c r="A140" s="822">
        <v>32</v>
      </c>
      <c r="B140" s="823" t="s">
        <v>2767</v>
      </c>
      <c r="C140" s="823" t="s">
        <v>2773</v>
      </c>
      <c r="D140" s="824" t="s">
        <v>4796</v>
      </c>
      <c r="E140" s="825" t="s">
        <v>2782</v>
      </c>
      <c r="F140" s="823" t="s">
        <v>2768</v>
      </c>
      <c r="G140" s="823" t="s">
        <v>3104</v>
      </c>
      <c r="H140" s="823" t="s">
        <v>329</v>
      </c>
      <c r="I140" s="823" t="s">
        <v>3105</v>
      </c>
      <c r="J140" s="823" t="s">
        <v>3106</v>
      </c>
      <c r="K140" s="823" t="s">
        <v>3107</v>
      </c>
      <c r="L140" s="826">
        <v>0</v>
      </c>
      <c r="M140" s="826">
        <v>0</v>
      </c>
      <c r="N140" s="823">
        <v>1</v>
      </c>
      <c r="O140" s="827">
        <v>1</v>
      </c>
      <c r="P140" s="826">
        <v>0</v>
      </c>
      <c r="Q140" s="828"/>
      <c r="R140" s="823">
        <v>1</v>
      </c>
      <c r="S140" s="828">
        <v>1</v>
      </c>
      <c r="T140" s="827">
        <v>1</v>
      </c>
      <c r="U140" s="829">
        <v>1</v>
      </c>
    </row>
    <row r="141" spans="1:21" ht="14.45" customHeight="1" x14ac:dyDescent="0.2">
      <c r="A141" s="822">
        <v>32</v>
      </c>
      <c r="B141" s="823" t="s">
        <v>2767</v>
      </c>
      <c r="C141" s="823" t="s">
        <v>2773</v>
      </c>
      <c r="D141" s="824" t="s">
        <v>4796</v>
      </c>
      <c r="E141" s="825" t="s">
        <v>2782</v>
      </c>
      <c r="F141" s="823" t="s">
        <v>2768</v>
      </c>
      <c r="G141" s="823" t="s">
        <v>3104</v>
      </c>
      <c r="H141" s="823" t="s">
        <v>670</v>
      </c>
      <c r="I141" s="823" t="s">
        <v>2487</v>
      </c>
      <c r="J141" s="823" t="s">
        <v>1333</v>
      </c>
      <c r="K141" s="823" t="s">
        <v>2488</v>
      </c>
      <c r="L141" s="826">
        <v>0</v>
      </c>
      <c r="M141" s="826">
        <v>0</v>
      </c>
      <c r="N141" s="823">
        <v>5</v>
      </c>
      <c r="O141" s="827">
        <v>5</v>
      </c>
      <c r="P141" s="826">
        <v>0</v>
      </c>
      <c r="Q141" s="828"/>
      <c r="R141" s="823">
        <v>3</v>
      </c>
      <c r="S141" s="828">
        <v>0.6</v>
      </c>
      <c r="T141" s="827">
        <v>3</v>
      </c>
      <c r="U141" s="829">
        <v>0.6</v>
      </c>
    </row>
    <row r="142" spans="1:21" ht="14.45" customHeight="1" x14ac:dyDescent="0.2">
      <c r="A142" s="822">
        <v>32</v>
      </c>
      <c r="B142" s="823" t="s">
        <v>2767</v>
      </c>
      <c r="C142" s="823" t="s">
        <v>2773</v>
      </c>
      <c r="D142" s="824" t="s">
        <v>4796</v>
      </c>
      <c r="E142" s="825" t="s">
        <v>2782</v>
      </c>
      <c r="F142" s="823" t="s">
        <v>2768</v>
      </c>
      <c r="G142" s="823" t="s">
        <v>3104</v>
      </c>
      <c r="H142" s="823" t="s">
        <v>670</v>
      </c>
      <c r="I142" s="823" t="s">
        <v>2485</v>
      </c>
      <c r="J142" s="823" t="s">
        <v>1333</v>
      </c>
      <c r="K142" s="823" t="s">
        <v>2486</v>
      </c>
      <c r="L142" s="826">
        <v>0</v>
      </c>
      <c r="M142" s="826">
        <v>0</v>
      </c>
      <c r="N142" s="823">
        <v>3</v>
      </c>
      <c r="O142" s="827">
        <v>2.5</v>
      </c>
      <c r="P142" s="826">
        <v>0</v>
      </c>
      <c r="Q142" s="828"/>
      <c r="R142" s="823">
        <v>3</v>
      </c>
      <c r="S142" s="828">
        <v>1</v>
      </c>
      <c r="T142" s="827">
        <v>2.5</v>
      </c>
      <c r="U142" s="829">
        <v>1</v>
      </c>
    </row>
    <row r="143" spans="1:21" ht="14.45" customHeight="1" x14ac:dyDescent="0.2">
      <c r="A143" s="822">
        <v>32</v>
      </c>
      <c r="B143" s="823" t="s">
        <v>2767</v>
      </c>
      <c r="C143" s="823" t="s">
        <v>2773</v>
      </c>
      <c r="D143" s="824" t="s">
        <v>4796</v>
      </c>
      <c r="E143" s="825" t="s">
        <v>2782</v>
      </c>
      <c r="F143" s="823" t="s">
        <v>2768</v>
      </c>
      <c r="G143" s="823" t="s">
        <v>3108</v>
      </c>
      <c r="H143" s="823" t="s">
        <v>329</v>
      </c>
      <c r="I143" s="823" t="s">
        <v>3109</v>
      </c>
      <c r="J143" s="823" t="s">
        <v>3110</v>
      </c>
      <c r="K143" s="823" t="s">
        <v>3111</v>
      </c>
      <c r="L143" s="826">
        <v>17988.349999999999</v>
      </c>
      <c r="M143" s="826">
        <v>35976.699999999997</v>
      </c>
      <c r="N143" s="823">
        <v>2</v>
      </c>
      <c r="O143" s="827">
        <v>1</v>
      </c>
      <c r="P143" s="826"/>
      <c r="Q143" s="828">
        <v>0</v>
      </c>
      <c r="R143" s="823"/>
      <c r="S143" s="828">
        <v>0</v>
      </c>
      <c r="T143" s="827"/>
      <c r="U143" s="829">
        <v>0</v>
      </c>
    </row>
    <row r="144" spans="1:21" ht="14.45" customHeight="1" x14ac:dyDescent="0.2">
      <c r="A144" s="822">
        <v>32</v>
      </c>
      <c r="B144" s="823" t="s">
        <v>2767</v>
      </c>
      <c r="C144" s="823" t="s">
        <v>2773</v>
      </c>
      <c r="D144" s="824" t="s">
        <v>4796</v>
      </c>
      <c r="E144" s="825" t="s">
        <v>2782</v>
      </c>
      <c r="F144" s="823" t="s">
        <v>2768</v>
      </c>
      <c r="G144" s="823" t="s">
        <v>3112</v>
      </c>
      <c r="H144" s="823" t="s">
        <v>329</v>
      </c>
      <c r="I144" s="823" t="s">
        <v>3113</v>
      </c>
      <c r="J144" s="823" t="s">
        <v>3114</v>
      </c>
      <c r="K144" s="823" t="s">
        <v>3115</v>
      </c>
      <c r="L144" s="826">
        <v>99.94</v>
      </c>
      <c r="M144" s="826">
        <v>99.94</v>
      </c>
      <c r="N144" s="823">
        <v>1</v>
      </c>
      <c r="O144" s="827">
        <v>0.5</v>
      </c>
      <c r="P144" s="826">
        <v>99.94</v>
      </c>
      <c r="Q144" s="828">
        <v>1</v>
      </c>
      <c r="R144" s="823">
        <v>1</v>
      </c>
      <c r="S144" s="828">
        <v>1</v>
      </c>
      <c r="T144" s="827">
        <v>0.5</v>
      </c>
      <c r="U144" s="829">
        <v>1</v>
      </c>
    </row>
    <row r="145" spans="1:21" ht="14.45" customHeight="1" x14ac:dyDescent="0.2">
      <c r="A145" s="822">
        <v>32</v>
      </c>
      <c r="B145" s="823" t="s">
        <v>2767</v>
      </c>
      <c r="C145" s="823" t="s">
        <v>2773</v>
      </c>
      <c r="D145" s="824" t="s">
        <v>4796</v>
      </c>
      <c r="E145" s="825" t="s">
        <v>2782</v>
      </c>
      <c r="F145" s="823" t="s">
        <v>2768</v>
      </c>
      <c r="G145" s="823" t="s">
        <v>3112</v>
      </c>
      <c r="H145" s="823" t="s">
        <v>329</v>
      </c>
      <c r="I145" s="823" t="s">
        <v>3116</v>
      </c>
      <c r="J145" s="823" t="s">
        <v>1322</v>
      </c>
      <c r="K145" s="823" t="s">
        <v>3117</v>
      </c>
      <c r="L145" s="826">
        <v>50.32</v>
      </c>
      <c r="M145" s="826">
        <v>1459.28</v>
      </c>
      <c r="N145" s="823">
        <v>29</v>
      </c>
      <c r="O145" s="827">
        <v>14</v>
      </c>
      <c r="P145" s="826">
        <v>855.43999999999994</v>
      </c>
      <c r="Q145" s="828">
        <v>0.58620689655172409</v>
      </c>
      <c r="R145" s="823">
        <v>17</v>
      </c>
      <c r="S145" s="828">
        <v>0.58620689655172409</v>
      </c>
      <c r="T145" s="827">
        <v>8</v>
      </c>
      <c r="U145" s="829">
        <v>0.5714285714285714</v>
      </c>
    </row>
    <row r="146" spans="1:21" ht="14.45" customHeight="1" x14ac:dyDescent="0.2">
      <c r="A146" s="822">
        <v>32</v>
      </c>
      <c r="B146" s="823" t="s">
        <v>2767</v>
      </c>
      <c r="C146" s="823" t="s">
        <v>2773</v>
      </c>
      <c r="D146" s="824" t="s">
        <v>4796</v>
      </c>
      <c r="E146" s="825" t="s">
        <v>2782</v>
      </c>
      <c r="F146" s="823" t="s">
        <v>2768</v>
      </c>
      <c r="G146" s="823" t="s">
        <v>3118</v>
      </c>
      <c r="H146" s="823" t="s">
        <v>670</v>
      </c>
      <c r="I146" s="823" t="s">
        <v>2356</v>
      </c>
      <c r="J146" s="823" t="s">
        <v>1403</v>
      </c>
      <c r="K146" s="823" t="s">
        <v>2357</v>
      </c>
      <c r="L146" s="826">
        <v>154.36000000000001</v>
      </c>
      <c r="M146" s="826">
        <v>308.72000000000003</v>
      </c>
      <c r="N146" s="823">
        <v>2</v>
      </c>
      <c r="O146" s="827">
        <v>1.5</v>
      </c>
      <c r="P146" s="826">
        <v>154.36000000000001</v>
      </c>
      <c r="Q146" s="828">
        <v>0.5</v>
      </c>
      <c r="R146" s="823">
        <v>1</v>
      </c>
      <c r="S146" s="828">
        <v>0.5</v>
      </c>
      <c r="T146" s="827">
        <v>1</v>
      </c>
      <c r="U146" s="829">
        <v>0.66666666666666663</v>
      </c>
    </row>
    <row r="147" spans="1:21" ht="14.45" customHeight="1" x14ac:dyDescent="0.2">
      <c r="A147" s="822">
        <v>32</v>
      </c>
      <c r="B147" s="823" t="s">
        <v>2767</v>
      </c>
      <c r="C147" s="823" t="s">
        <v>2773</v>
      </c>
      <c r="D147" s="824" t="s">
        <v>4796</v>
      </c>
      <c r="E147" s="825" t="s">
        <v>2782</v>
      </c>
      <c r="F147" s="823" t="s">
        <v>2768</v>
      </c>
      <c r="G147" s="823" t="s">
        <v>2831</v>
      </c>
      <c r="H147" s="823" t="s">
        <v>329</v>
      </c>
      <c r="I147" s="823" t="s">
        <v>3119</v>
      </c>
      <c r="J147" s="823" t="s">
        <v>891</v>
      </c>
      <c r="K147" s="823" t="s">
        <v>3120</v>
      </c>
      <c r="L147" s="826">
        <v>63.14</v>
      </c>
      <c r="M147" s="826">
        <v>63.14</v>
      </c>
      <c r="N147" s="823">
        <v>1</v>
      </c>
      <c r="O147" s="827">
        <v>1</v>
      </c>
      <c r="P147" s="826">
        <v>63.14</v>
      </c>
      <c r="Q147" s="828">
        <v>1</v>
      </c>
      <c r="R147" s="823">
        <v>1</v>
      </c>
      <c r="S147" s="828">
        <v>1</v>
      </c>
      <c r="T147" s="827">
        <v>1</v>
      </c>
      <c r="U147" s="829">
        <v>1</v>
      </c>
    </row>
    <row r="148" spans="1:21" ht="14.45" customHeight="1" x14ac:dyDescent="0.2">
      <c r="A148" s="822">
        <v>32</v>
      </c>
      <c r="B148" s="823" t="s">
        <v>2767</v>
      </c>
      <c r="C148" s="823" t="s">
        <v>2773</v>
      </c>
      <c r="D148" s="824" t="s">
        <v>4796</v>
      </c>
      <c r="E148" s="825" t="s">
        <v>2782</v>
      </c>
      <c r="F148" s="823" t="s">
        <v>2768</v>
      </c>
      <c r="G148" s="823" t="s">
        <v>2831</v>
      </c>
      <c r="H148" s="823" t="s">
        <v>670</v>
      </c>
      <c r="I148" s="823" t="s">
        <v>2340</v>
      </c>
      <c r="J148" s="823" t="s">
        <v>2341</v>
      </c>
      <c r="K148" s="823" t="s">
        <v>2342</v>
      </c>
      <c r="L148" s="826">
        <v>49.08</v>
      </c>
      <c r="M148" s="826">
        <v>147.24</v>
      </c>
      <c r="N148" s="823">
        <v>3</v>
      </c>
      <c r="O148" s="827">
        <v>2.5</v>
      </c>
      <c r="P148" s="826">
        <v>98.16</v>
      </c>
      <c r="Q148" s="828">
        <v>0.66666666666666663</v>
      </c>
      <c r="R148" s="823">
        <v>2</v>
      </c>
      <c r="S148" s="828">
        <v>0.66666666666666663</v>
      </c>
      <c r="T148" s="827">
        <v>1.5</v>
      </c>
      <c r="U148" s="829">
        <v>0.6</v>
      </c>
    </row>
    <row r="149" spans="1:21" ht="14.45" customHeight="1" x14ac:dyDescent="0.2">
      <c r="A149" s="822">
        <v>32</v>
      </c>
      <c r="B149" s="823" t="s">
        <v>2767</v>
      </c>
      <c r="C149" s="823" t="s">
        <v>2773</v>
      </c>
      <c r="D149" s="824" t="s">
        <v>4796</v>
      </c>
      <c r="E149" s="825" t="s">
        <v>2782</v>
      </c>
      <c r="F149" s="823" t="s">
        <v>2768</v>
      </c>
      <c r="G149" s="823" t="s">
        <v>2837</v>
      </c>
      <c r="H149" s="823" t="s">
        <v>329</v>
      </c>
      <c r="I149" s="823" t="s">
        <v>2838</v>
      </c>
      <c r="J149" s="823" t="s">
        <v>1756</v>
      </c>
      <c r="K149" s="823" t="s">
        <v>2839</v>
      </c>
      <c r="L149" s="826">
        <v>421.79</v>
      </c>
      <c r="M149" s="826">
        <v>18136.970000000005</v>
      </c>
      <c r="N149" s="823">
        <v>43</v>
      </c>
      <c r="O149" s="827">
        <v>32</v>
      </c>
      <c r="P149" s="826">
        <v>8435.8000000000011</v>
      </c>
      <c r="Q149" s="828">
        <v>0.46511627906976738</v>
      </c>
      <c r="R149" s="823">
        <v>20</v>
      </c>
      <c r="S149" s="828">
        <v>0.46511627906976744</v>
      </c>
      <c r="T149" s="827">
        <v>14</v>
      </c>
      <c r="U149" s="829">
        <v>0.4375</v>
      </c>
    </row>
    <row r="150" spans="1:21" ht="14.45" customHeight="1" x14ac:dyDescent="0.2">
      <c r="A150" s="822">
        <v>32</v>
      </c>
      <c r="B150" s="823" t="s">
        <v>2767</v>
      </c>
      <c r="C150" s="823" t="s">
        <v>2773</v>
      </c>
      <c r="D150" s="824" t="s">
        <v>4796</v>
      </c>
      <c r="E150" s="825" t="s">
        <v>2782</v>
      </c>
      <c r="F150" s="823" t="s">
        <v>2768</v>
      </c>
      <c r="G150" s="823" t="s">
        <v>3121</v>
      </c>
      <c r="H150" s="823" t="s">
        <v>329</v>
      </c>
      <c r="I150" s="823" t="s">
        <v>3122</v>
      </c>
      <c r="J150" s="823" t="s">
        <v>1092</v>
      </c>
      <c r="K150" s="823" t="s">
        <v>1093</v>
      </c>
      <c r="L150" s="826">
        <v>121.92</v>
      </c>
      <c r="M150" s="826">
        <v>853.44</v>
      </c>
      <c r="N150" s="823">
        <v>7</v>
      </c>
      <c r="O150" s="827">
        <v>3.5</v>
      </c>
      <c r="P150" s="826">
        <v>609.6</v>
      </c>
      <c r="Q150" s="828">
        <v>0.7142857142857143</v>
      </c>
      <c r="R150" s="823">
        <v>5</v>
      </c>
      <c r="S150" s="828">
        <v>0.7142857142857143</v>
      </c>
      <c r="T150" s="827">
        <v>2.5</v>
      </c>
      <c r="U150" s="829">
        <v>0.7142857142857143</v>
      </c>
    </row>
    <row r="151" spans="1:21" ht="14.45" customHeight="1" x14ac:dyDescent="0.2">
      <c r="A151" s="822">
        <v>32</v>
      </c>
      <c r="B151" s="823" t="s">
        <v>2767</v>
      </c>
      <c r="C151" s="823" t="s">
        <v>2773</v>
      </c>
      <c r="D151" s="824" t="s">
        <v>4796</v>
      </c>
      <c r="E151" s="825" t="s">
        <v>2782</v>
      </c>
      <c r="F151" s="823" t="s">
        <v>2768</v>
      </c>
      <c r="G151" s="823" t="s">
        <v>3121</v>
      </c>
      <c r="H151" s="823" t="s">
        <v>329</v>
      </c>
      <c r="I151" s="823" t="s">
        <v>3122</v>
      </c>
      <c r="J151" s="823" t="s">
        <v>1092</v>
      </c>
      <c r="K151" s="823" t="s">
        <v>1093</v>
      </c>
      <c r="L151" s="826">
        <v>107.27</v>
      </c>
      <c r="M151" s="826">
        <v>214.54</v>
      </c>
      <c r="N151" s="823">
        <v>2</v>
      </c>
      <c r="O151" s="827">
        <v>1</v>
      </c>
      <c r="P151" s="826">
        <v>214.54</v>
      </c>
      <c r="Q151" s="828">
        <v>1</v>
      </c>
      <c r="R151" s="823">
        <v>2</v>
      </c>
      <c r="S151" s="828">
        <v>1</v>
      </c>
      <c r="T151" s="827">
        <v>1</v>
      </c>
      <c r="U151" s="829">
        <v>1</v>
      </c>
    </row>
    <row r="152" spans="1:21" ht="14.45" customHeight="1" x14ac:dyDescent="0.2">
      <c r="A152" s="822">
        <v>32</v>
      </c>
      <c r="B152" s="823" t="s">
        <v>2767</v>
      </c>
      <c r="C152" s="823" t="s">
        <v>2773</v>
      </c>
      <c r="D152" s="824" t="s">
        <v>4796</v>
      </c>
      <c r="E152" s="825" t="s">
        <v>2782</v>
      </c>
      <c r="F152" s="823" t="s">
        <v>2768</v>
      </c>
      <c r="G152" s="823" t="s">
        <v>3121</v>
      </c>
      <c r="H152" s="823" t="s">
        <v>329</v>
      </c>
      <c r="I152" s="823" t="s">
        <v>3123</v>
      </c>
      <c r="J152" s="823" t="s">
        <v>1092</v>
      </c>
      <c r="K152" s="823" t="s">
        <v>1093</v>
      </c>
      <c r="L152" s="826">
        <v>121.92</v>
      </c>
      <c r="M152" s="826">
        <v>243.84</v>
      </c>
      <c r="N152" s="823">
        <v>2</v>
      </c>
      <c r="O152" s="827">
        <v>1</v>
      </c>
      <c r="P152" s="826">
        <v>243.84</v>
      </c>
      <c r="Q152" s="828">
        <v>1</v>
      </c>
      <c r="R152" s="823">
        <v>2</v>
      </c>
      <c r="S152" s="828">
        <v>1</v>
      </c>
      <c r="T152" s="827">
        <v>1</v>
      </c>
      <c r="U152" s="829">
        <v>1</v>
      </c>
    </row>
    <row r="153" spans="1:21" ht="14.45" customHeight="1" x14ac:dyDescent="0.2">
      <c r="A153" s="822">
        <v>32</v>
      </c>
      <c r="B153" s="823" t="s">
        <v>2767</v>
      </c>
      <c r="C153" s="823" t="s">
        <v>2773</v>
      </c>
      <c r="D153" s="824" t="s">
        <v>4796</v>
      </c>
      <c r="E153" s="825" t="s">
        <v>2782</v>
      </c>
      <c r="F153" s="823" t="s">
        <v>2768</v>
      </c>
      <c r="G153" s="823" t="s">
        <v>3124</v>
      </c>
      <c r="H153" s="823" t="s">
        <v>329</v>
      </c>
      <c r="I153" s="823" t="s">
        <v>3125</v>
      </c>
      <c r="J153" s="823" t="s">
        <v>953</v>
      </c>
      <c r="K153" s="823" t="s">
        <v>3126</v>
      </c>
      <c r="L153" s="826">
        <v>0</v>
      </c>
      <c r="M153" s="826">
        <v>0</v>
      </c>
      <c r="N153" s="823">
        <v>1</v>
      </c>
      <c r="O153" s="827">
        <v>1</v>
      </c>
      <c r="P153" s="826"/>
      <c r="Q153" s="828"/>
      <c r="R153" s="823"/>
      <c r="S153" s="828">
        <v>0</v>
      </c>
      <c r="T153" s="827"/>
      <c r="U153" s="829">
        <v>0</v>
      </c>
    </row>
    <row r="154" spans="1:21" ht="14.45" customHeight="1" x14ac:dyDescent="0.2">
      <c r="A154" s="822">
        <v>32</v>
      </c>
      <c r="B154" s="823" t="s">
        <v>2767</v>
      </c>
      <c r="C154" s="823" t="s">
        <v>2773</v>
      </c>
      <c r="D154" s="824" t="s">
        <v>4796</v>
      </c>
      <c r="E154" s="825" t="s">
        <v>2784</v>
      </c>
      <c r="F154" s="823" t="s">
        <v>2768</v>
      </c>
      <c r="G154" s="823" t="s">
        <v>3127</v>
      </c>
      <c r="H154" s="823" t="s">
        <v>329</v>
      </c>
      <c r="I154" s="823" t="s">
        <v>3128</v>
      </c>
      <c r="J154" s="823" t="s">
        <v>1674</v>
      </c>
      <c r="K154" s="823" t="s">
        <v>3129</v>
      </c>
      <c r="L154" s="826">
        <v>52.16</v>
      </c>
      <c r="M154" s="826">
        <v>104.32</v>
      </c>
      <c r="N154" s="823">
        <v>2</v>
      </c>
      <c r="O154" s="827">
        <v>1</v>
      </c>
      <c r="P154" s="826">
        <v>104.32</v>
      </c>
      <c r="Q154" s="828">
        <v>1</v>
      </c>
      <c r="R154" s="823">
        <v>2</v>
      </c>
      <c r="S154" s="828">
        <v>1</v>
      </c>
      <c r="T154" s="827">
        <v>1</v>
      </c>
      <c r="U154" s="829">
        <v>1</v>
      </c>
    </row>
    <row r="155" spans="1:21" ht="14.45" customHeight="1" x14ac:dyDescent="0.2">
      <c r="A155" s="822">
        <v>32</v>
      </c>
      <c r="B155" s="823" t="s">
        <v>2767</v>
      </c>
      <c r="C155" s="823" t="s">
        <v>2773</v>
      </c>
      <c r="D155" s="824" t="s">
        <v>4796</v>
      </c>
      <c r="E155" s="825" t="s">
        <v>2784</v>
      </c>
      <c r="F155" s="823" t="s">
        <v>2768</v>
      </c>
      <c r="G155" s="823" t="s">
        <v>2840</v>
      </c>
      <c r="H155" s="823" t="s">
        <v>329</v>
      </c>
      <c r="I155" s="823" t="s">
        <v>2841</v>
      </c>
      <c r="J155" s="823" t="s">
        <v>2842</v>
      </c>
      <c r="K155" s="823" t="s">
        <v>2843</v>
      </c>
      <c r="L155" s="826">
        <v>247.17</v>
      </c>
      <c r="M155" s="826">
        <v>1483.02</v>
      </c>
      <c r="N155" s="823">
        <v>6</v>
      </c>
      <c r="O155" s="827">
        <v>1</v>
      </c>
      <c r="P155" s="826"/>
      <c r="Q155" s="828">
        <v>0</v>
      </c>
      <c r="R155" s="823"/>
      <c r="S155" s="828">
        <v>0</v>
      </c>
      <c r="T155" s="827"/>
      <c r="U155" s="829">
        <v>0</v>
      </c>
    </row>
    <row r="156" spans="1:21" ht="14.45" customHeight="1" x14ac:dyDescent="0.2">
      <c r="A156" s="822">
        <v>32</v>
      </c>
      <c r="B156" s="823" t="s">
        <v>2767</v>
      </c>
      <c r="C156" s="823" t="s">
        <v>2773</v>
      </c>
      <c r="D156" s="824" t="s">
        <v>4796</v>
      </c>
      <c r="E156" s="825" t="s">
        <v>2784</v>
      </c>
      <c r="F156" s="823" t="s">
        <v>2768</v>
      </c>
      <c r="G156" s="823" t="s">
        <v>2840</v>
      </c>
      <c r="H156" s="823" t="s">
        <v>329</v>
      </c>
      <c r="I156" s="823" t="s">
        <v>3130</v>
      </c>
      <c r="J156" s="823" t="s">
        <v>2842</v>
      </c>
      <c r="K156" s="823" t="s">
        <v>3131</v>
      </c>
      <c r="L156" s="826">
        <v>922.76</v>
      </c>
      <c r="M156" s="826">
        <v>2768.2799999999997</v>
      </c>
      <c r="N156" s="823">
        <v>3</v>
      </c>
      <c r="O156" s="827">
        <v>2.5</v>
      </c>
      <c r="P156" s="826">
        <v>2768.2799999999997</v>
      </c>
      <c r="Q156" s="828">
        <v>1</v>
      </c>
      <c r="R156" s="823">
        <v>3</v>
      </c>
      <c r="S156" s="828">
        <v>1</v>
      </c>
      <c r="T156" s="827">
        <v>2.5</v>
      </c>
      <c r="U156" s="829">
        <v>1</v>
      </c>
    </row>
    <row r="157" spans="1:21" ht="14.45" customHeight="1" x14ac:dyDescent="0.2">
      <c r="A157" s="822">
        <v>32</v>
      </c>
      <c r="B157" s="823" t="s">
        <v>2767</v>
      </c>
      <c r="C157" s="823" t="s">
        <v>2773</v>
      </c>
      <c r="D157" s="824" t="s">
        <v>4796</v>
      </c>
      <c r="E157" s="825" t="s">
        <v>2784</v>
      </c>
      <c r="F157" s="823" t="s">
        <v>2768</v>
      </c>
      <c r="G157" s="823" t="s">
        <v>2840</v>
      </c>
      <c r="H157" s="823" t="s">
        <v>329</v>
      </c>
      <c r="I157" s="823" t="s">
        <v>2844</v>
      </c>
      <c r="J157" s="823" t="s">
        <v>964</v>
      </c>
      <c r="K157" s="823" t="s">
        <v>2845</v>
      </c>
      <c r="L157" s="826">
        <v>329.56</v>
      </c>
      <c r="M157" s="826">
        <v>988.68000000000006</v>
      </c>
      <c r="N157" s="823">
        <v>3</v>
      </c>
      <c r="O157" s="827">
        <v>1.5</v>
      </c>
      <c r="P157" s="826">
        <v>659.12</v>
      </c>
      <c r="Q157" s="828">
        <v>0.66666666666666663</v>
      </c>
      <c r="R157" s="823">
        <v>2</v>
      </c>
      <c r="S157" s="828">
        <v>0.66666666666666663</v>
      </c>
      <c r="T157" s="827">
        <v>0.5</v>
      </c>
      <c r="U157" s="829">
        <v>0.33333333333333331</v>
      </c>
    </row>
    <row r="158" spans="1:21" ht="14.45" customHeight="1" x14ac:dyDescent="0.2">
      <c r="A158" s="822">
        <v>32</v>
      </c>
      <c r="B158" s="823" t="s">
        <v>2767</v>
      </c>
      <c r="C158" s="823" t="s">
        <v>2773</v>
      </c>
      <c r="D158" s="824" t="s">
        <v>4796</v>
      </c>
      <c r="E158" s="825" t="s">
        <v>2784</v>
      </c>
      <c r="F158" s="823" t="s">
        <v>2768</v>
      </c>
      <c r="G158" s="823" t="s">
        <v>2833</v>
      </c>
      <c r="H158" s="823" t="s">
        <v>329</v>
      </c>
      <c r="I158" s="823" t="s">
        <v>2851</v>
      </c>
      <c r="J158" s="823" t="s">
        <v>2852</v>
      </c>
      <c r="K158" s="823" t="s">
        <v>684</v>
      </c>
      <c r="L158" s="826">
        <v>65.28</v>
      </c>
      <c r="M158" s="826">
        <v>65.28</v>
      </c>
      <c r="N158" s="823">
        <v>1</v>
      </c>
      <c r="O158" s="827">
        <v>0.5</v>
      </c>
      <c r="P158" s="826">
        <v>65.28</v>
      </c>
      <c r="Q158" s="828">
        <v>1</v>
      </c>
      <c r="R158" s="823">
        <v>1</v>
      </c>
      <c r="S158" s="828">
        <v>1</v>
      </c>
      <c r="T158" s="827">
        <v>0.5</v>
      </c>
      <c r="U158" s="829">
        <v>1</v>
      </c>
    </row>
    <row r="159" spans="1:21" ht="14.45" customHeight="1" x14ac:dyDescent="0.2">
      <c r="A159" s="822">
        <v>32</v>
      </c>
      <c r="B159" s="823" t="s">
        <v>2767</v>
      </c>
      <c r="C159" s="823" t="s">
        <v>2773</v>
      </c>
      <c r="D159" s="824" t="s">
        <v>4796</v>
      </c>
      <c r="E159" s="825" t="s">
        <v>2784</v>
      </c>
      <c r="F159" s="823" t="s">
        <v>2768</v>
      </c>
      <c r="G159" s="823" t="s">
        <v>2833</v>
      </c>
      <c r="H159" s="823" t="s">
        <v>329</v>
      </c>
      <c r="I159" s="823" t="s">
        <v>3132</v>
      </c>
      <c r="J159" s="823" t="s">
        <v>2852</v>
      </c>
      <c r="K159" s="823" t="s">
        <v>3133</v>
      </c>
      <c r="L159" s="826">
        <v>121.75</v>
      </c>
      <c r="M159" s="826">
        <v>243.5</v>
      </c>
      <c r="N159" s="823">
        <v>2</v>
      </c>
      <c r="O159" s="827">
        <v>2</v>
      </c>
      <c r="P159" s="826"/>
      <c r="Q159" s="828">
        <v>0</v>
      </c>
      <c r="R159" s="823"/>
      <c r="S159" s="828">
        <v>0</v>
      </c>
      <c r="T159" s="827"/>
      <c r="U159" s="829">
        <v>0</v>
      </c>
    </row>
    <row r="160" spans="1:21" ht="14.45" customHeight="1" x14ac:dyDescent="0.2">
      <c r="A160" s="822">
        <v>32</v>
      </c>
      <c r="B160" s="823" t="s">
        <v>2767</v>
      </c>
      <c r="C160" s="823" t="s">
        <v>2773</v>
      </c>
      <c r="D160" s="824" t="s">
        <v>4796</v>
      </c>
      <c r="E160" s="825" t="s">
        <v>2784</v>
      </c>
      <c r="F160" s="823" t="s">
        <v>2768</v>
      </c>
      <c r="G160" s="823" t="s">
        <v>2833</v>
      </c>
      <c r="H160" s="823" t="s">
        <v>670</v>
      </c>
      <c r="I160" s="823" t="s">
        <v>2445</v>
      </c>
      <c r="J160" s="823" t="s">
        <v>682</v>
      </c>
      <c r="K160" s="823" t="s">
        <v>681</v>
      </c>
      <c r="L160" s="826">
        <v>72.55</v>
      </c>
      <c r="M160" s="826">
        <v>2249.0499999999993</v>
      </c>
      <c r="N160" s="823">
        <v>31</v>
      </c>
      <c r="O160" s="827">
        <v>25.5</v>
      </c>
      <c r="P160" s="826">
        <v>1160.7999999999997</v>
      </c>
      <c r="Q160" s="828">
        <v>0.51612903225806461</v>
      </c>
      <c r="R160" s="823">
        <v>16</v>
      </c>
      <c r="S160" s="828">
        <v>0.5161290322580645</v>
      </c>
      <c r="T160" s="827">
        <v>12</v>
      </c>
      <c r="U160" s="829">
        <v>0.47058823529411764</v>
      </c>
    </row>
    <row r="161" spans="1:21" ht="14.45" customHeight="1" x14ac:dyDescent="0.2">
      <c r="A161" s="822">
        <v>32</v>
      </c>
      <c r="B161" s="823" t="s">
        <v>2767</v>
      </c>
      <c r="C161" s="823" t="s">
        <v>2773</v>
      </c>
      <c r="D161" s="824" t="s">
        <v>4796</v>
      </c>
      <c r="E161" s="825" t="s">
        <v>2784</v>
      </c>
      <c r="F161" s="823" t="s">
        <v>2768</v>
      </c>
      <c r="G161" s="823" t="s">
        <v>2833</v>
      </c>
      <c r="H161" s="823" t="s">
        <v>670</v>
      </c>
      <c r="I161" s="823" t="s">
        <v>2444</v>
      </c>
      <c r="J161" s="823" t="s">
        <v>682</v>
      </c>
      <c r="K161" s="823" t="s">
        <v>683</v>
      </c>
      <c r="L161" s="826">
        <v>21.76</v>
      </c>
      <c r="M161" s="826">
        <v>65.28</v>
      </c>
      <c r="N161" s="823">
        <v>3</v>
      </c>
      <c r="O161" s="827">
        <v>2</v>
      </c>
      <c r="P161" s="826">
        <v>65.28</v>
      </c>
      <c r="Q161" s="828">
        <v>1</v>
      </c>
      <c r="R161" s="823">
        <v>3</v>
      </c>
      <c r="S161" s="828">
        <v>1</v>
      </c>
      <c r="T161" s="827">
        <v>2</v>
      </c>
      <c r="U161" s="829">
        <v>1</v>
      </c>
    </row>
    <row r="162" spans="1:21" ht="14.45" customHeight="1" x14ac:dyDescent="0.2">
      <c r="A162" s="822">
        <v>32</v>
      </c>
      <c r="B162" s="823" t="s">
        <v>2767</v>
      </c>
      <c r="C162" s="823" t="s">
        <v>2773</v>
      </c>
      <c r="D162" s="824" t="s">
        <v>4796</v>
      </c>
      <c r="E162" s="825" t="s">
        <v>2784</v>
      </c>
      <c r="F162" s="823" t="s">
        <v>2768</v>
      </c>
      <c r="G162" s="823" t="s">
        <v>2833</v>
      </c>
      <c r="H162" s="823" t="s">
        <v>670</v>
      </c>
      <c r="I162" s="823" t="s">
        <v>2446</v>
      </c>
      <c r="J162" s="823" t="s">
        <v>682</v>
      </c>
      <c r="K162" s="823" t="s">
        <v>684</v>
      </c>
      <c r="L162" s="826">
        <v>65.28</v>
      </c>
      <c r="M162" s="826">
        <v>652.80000000000007</v>
      </c>
      <c r="N162" s="823">
        <v>10</v>
      </c>
      <c r="O162" s="827">
        <v>3.5</v>
      </c>
      <c r="P162" s="826">
        <v>456.96000000000004</v>
      </c>
      <c r="Q162" s="828">
        <v>0.7</v>
      </c>
      <c r="R162" s="823">
        <v>7</v>
      </c>
      <c r="S162" s="828">
        <v>0.7</v>
      </c>
      <c r="T162" s="827">
        <v>2.5</v>
      </c>
      <c r="U162" s="829">
        <v>0.7142857142857143</v>
      </c>
    </row>
    <row r="163" spans="1:21" ht="14.45" customHeight="1" x14ac:dyDescent="0.2">
      <c r="A163" s="822">
        <v>32</v>
      </c>
      <c r="B163" s="823" t="s">
        <v>2767</v>
      </c>
      <c r="C163" s="823" t="s">
        <v>2773</v>
      </c>
      <c r="D163" s="824" t="s">
        <v>4796</v>
      </c>
      <c r="E163" s="825" t="s">
        <v>2784</v>
      </c>
      <c r="F163" s="823" t="s">
        <v>2768</v>
      </c>
      <c r="G163" s="823" t="s">
        <v>2833</v>
      </c>
      <c r="H163" s="823" t="s">
        <v>329</v>
      </c>
      <c r="I163" s="823" t="s">
        <v>2855</v>
      </c>
      <c r="J163" s="823" t="s">
        <v>680</v>
      </c>
      <c r="K163" s="823" t="s">
        <v>681</v>
      </c>
      <c r="L163" s="826">
        <v>72.55</v>
      </c>
      <c r="M163" s="826">
        <v>145.1</v>
      </c>
      <c r="N163" s="823">
        <v>2</v>
      </c>
      <c r="O163" s="827">
        <v>2</v>
      </c>
      <c r="P163" s="826"/>
      <c r="Q163" s="828">
        <v>0</v>
      </c>
      <c r="R163" s="823"/>
      <c r="S163" s="828">
        <v>0</v>
      </c>
      <c r="T163" s="827"/>
      <c r="U163" s="829">
        <v>0</v>
      </c>
    </row>
    <row r="164" spans="1:21" ht="14.45" customHeight="1" x14ac:dyDescent="0.2">
      <c r="A164" s="822">
        <v>32</v>
      </c>
      <c r="B164" s="823" t="s">
        <v>2767</v>
      </c>
      <c r="C164" s="823" t="s">
        <v>2773</v>
      </c>
      <c r="D164" s="824" t="s">
        <v>4796</v>
      </c>
      <c r="E164" s="825" t="s">
        <v>2784</v>
      </c>
      <c r="F164" s="823" t="s">
        <v>2768</v>
      </c>
      <c r="G164" s="823" t="s">
        <v>2834</v>
      </c>
      <c r="H164" s="823" t="s">
        <v>329</v>
      </c>
      <c r="I164" s="823" t="s">
        <v>3134</v>
      </c>
      <c r="J164" s="823" t="s">
        <v>2858</v>
      </c>
      <c r="K164" s="823" t="s">
        <v>2590</v>
      </c>
      <c r="L164" s="826">
        <v>103.64</v>
      </c>
      <c r="M164" s="826">
        <v>103.64</v>
      </c>
      <c r="N164" s="823">
        <v>1</v>
      </c>
      <c r="O164" s="827">
        <v>0.5</v>
      </c>
      <c r="P164" s="826"/>
      <c r="Q164" s="828">
        <v>0</v>
      </c>
      <c r="R164" s="823"/>
      <c r="S164" s="828">
        <v>0</v>
      </c>
      <c r="T164" s="827"/>
      <c r="U164" s="829">
        <v>0</v>
      </c>
    </row>
    <row r="165" spans="1:21" ht="14.45" customHeight="1" x14ac:dyDescent="0.2">
      <c r="A165" s="822">
        <v>32</v>
      </c>
      <c r="B165" s="823" t="s">
        <v>2767</v>
      </c>
      <c r="C165" s="823" t="s">
        <v>2773</v>
      </c>
      <c r="D165" s="824" t="s">
        <v>4796</v>
      </c>
      <c r="E165" s="825" t="s">
        <v>2784</v>
      </c>
      <c r="F165" s="823" t="s">
        <v>2768</v>
      </c>
      <c r="G165" s="823" t="s">
        <v>2834</v>
      </c>
      <c r="H165" s="823" t="s">
        <v>670</v>
      </c>
      <c r="I165" s="823" t="s">
        <v>2287</v>
      </c>
      <c r="J165" s="823" t="s">
        <v>2288</v>
      </c>
      <c r="K165" s="823" t="s">
        <v>2289</v>
      </c>
      <c r="L165" s="826">
        <v>93.27</v>
      </c>
      <c r="M165" s="826">
        <v>93.27</v>
      </c>
      <c r="N165" s="823">
        <v>1</v>
      </c>
      <c r="O165" s="827">
        <v>0.5</v>
      </c>
      <c r="P165" s="826">
        <v>93.27</v>
      </c>
      <c r="Q165" s="828">
        <v>1</v>
      </c>
      <c r="R165" s="823">
        <v>1</v>
      </c>
      <c r="S165" s="828">
        <v>1</v>
      </c>
      <c r="T165" s="827">
        <v>0.5</v>
      </c>
      <c r="U165" s="829">
        <v>1</v>
      </c>
    </row>
    <row r="166" spans="1:21" ht="14.45" customHeight="1" x14ac:dyDescent="0.2">
      <c r="A166" s="822">
        <v>32</v>
      </c>
      <c r="B166" s="823" t="s">
        <v>2767</v>
      </c>
      <c r="C166" s="823" t="s">
        <v>2773</v>
      </c>
      <c r="D166" s="824" t="s">
        <v>4796</v>
      </c>
      <c r="E166" s="825" t="s">
        <v>2784</v>
      </c>
      <c r="F166" s="823" t="s">
        <v>2768</v>
      </c>
      <c r="G166" s="823" t="s">
        <v>2834</v>
      </c>
      <c r="H166" s="823" t="s">
        <v>670</v>
      </c>
      <c r="I166" s="823" t="s">
        <v>3135</v>
      </c>
      <c r="J166" s="823" t="s">
        <v>2288</v>
      </c>
      <c r="K166" s="823" t="s">
        <v>3136</v>
      </c>
      <c r="L166" s="826">
        <v>186.55</v>
      </c>
      <c r="M166" s="826">
        <v>186.55</v>
      </c>
      <c r="N166" s="823">
        <v>1</v>
      </c>
      <c r="O166" s="827">
        <v>1</v>
      </c>
      <c r="P166" s="826">
        <v>186.55</v>
      </c>
      <c r="Q166" s="828">
        <v>1</v>
      </c>
      <c r="R166" s="823">
        <v>1</v>
      </c>
      <c r="S166" s="828">
        <v>1</v>
      </c>
      <c r="T166" s="827">
        <v>1</v>
      </c>
      <c r="U166" s="829">
        <v>1</v>
      </c>
    </row>
    <row r="167" spans="1:21" ht="14.45" customHeight="1" x14ac:dyDescent="0.2">
      <c r="A167" s="822">
        <v>32</v>
      </c>
      <c r="B167" s="823" t="s">
        <v>2767</v>
      </c>
      <c r="C167" s="823" t="s">
        <v>2773</v>
      </c>
      <c r="D167" s="824" t="s">
        <v>4796</v>
      </c>
      <c r="E167" s="825" t="s">
        <v>2784</v>
      </c>
      <c r="F167" s="823" t="s">
        <v>2768</v>
      </c>
      <c r="G167" s="823" t="s">
        <v>2834</v>
      </c>
      <c r="H167" s="823" t="s">
        <v>670</v>
      </c>
      <c r="I167" s="823" t="s">
        <v>2292</v>
      </c>
      <c r="J167" s="823" t="s">
        <v>2288</v>
      </c>
      <c r="K167" s="823" t="s">
        <v>2293</v>
      </c>
      <c r="L167" s="826">
        <v>62.18</v>
      </c>
      <c r="M167" s="826">
        <v>248.72</v>
      </c>
      <c r="N167" s="823">
        <v>4</v>
      </c>
      <c r="O167" s="827">
        <v>1.5</v>
      </c>
      <c r="P167" s="826">
        <v>62.18</v>
      </c>
      <c r="Q167" s="828">
        <v>0.25</v>
      </c>
      <c r="R167" s="823">
        <v>1</v>
      </c>
      <c r="S167" s="828">
        <v>0.25</v>
      </c>
      <c r="T167" s="827">
        <v>1</v>
      </c>
      <c r="U167" s="829">
        <v>0.66666666666666663</v>
      </c>
    </row>
    <row r="168" spans="1:21" ht="14.45" customHeight="1" x14ac:dyDescent="0.2">
      <c r="A168" s="822">
        <v>32</v>
      </c>
      <c r="B168" s="823" t="s">
        <v>2767</v>
      </c>
      <c r="C168" s="823" t="s">
        <v>2773</v>
      </c>
      <c r="D168" s="824" t="s">
        <v>4796</v>
      </c>
      <c r="E168" s="825" t="s">
        <v>2784</v>
      </c>
      <c r="F168" s="823" t="s">
        <v>2768</v>
      </c>
      <c r="G168" s="823" t="s">
        <v>3137</v>
      </c>
      <c r="H168" s="823" t="s">
        <v>670</v>
      </c>
      <c r="I168" s="823" t="s">
        <v>3138</v>
      </c>
      <c r="J168" s="823" t="s">
        <v>3139</v>
      </c>
      <c r="K168" s="823" t="s">
        <v>3140</v>
      </c>
      <c r="L168" s="826">
        <v>6696.51</v>
      </c>
      <c r="M168" s="826">
        <v>107144.16000000002</v>
      </c>
      <c r="N168" s="823">
        <v>16</v>
      </c>
      <c r="O168" s="827">
        <v>3.5</v>
      </c>
      <c r="P168" s="826">
        <v>93751.140000000014</v>
      </c>
      <c r="Q168" s="828">
        <v>0.875</v>
      </c>
      <c r="R168" s="823">
        <v>14</v>
      </c>
      <c r="S168" s="828">
        <v>0.875</v>
      </c>
      <c r="T168" s="827">
        <v>2.5</v>
      </c>
      <c r="U168" s="829">
        <v>0.7142857142857143</v>
      </c>
    </row>
    <row r="169" spans="1:21" ht="14.45" customHeight="1" x14ac:dyDescent="0.2">
      <c r="A169" s="822">
        <v>32</v>
      </c>
      <c r="B169" s="823" t="s">
        <v>2767</v>
      </c>
      <c r="C169" s="823" t="s">
        <v>2773</v>
      </c>
      <c r="D169" s="824" t="s">
        <v>4796</v>
      </c>
      <c r="E169" s="825" t="s">
        <v>2784</v>
      </c>
      <c r="F169" s="823" t="s">
        <v>2768</v>
      </c>
      <c r="G169" s="823" t="s">
        <v>3137</v>
      </c>
      <c r="H169" s="823" t="s">
        <v>670</v>
      </c>
      <c r="I169" s="823" t="s">
        <v>3141</v>
      </c>
      <c r="J169" s="823" t="s">
        <v>3142</v>
      </c>
      <c r="K169" s="823" t="s">
        <v>3140</v>
      </c>
      <c r="L169" s="826">
        <v>6696.51</v>
      </c>
      <c r="M169" s="826">
        <v>33482.550000000003</v>
      </c>
      <c r="N169" s="823">
        <v>5</v>
      </c>
      <c r="O169" s="827">
        <v>2.5</v>
      </c>
      <c r="P169" s="826">
        <v>20089.53</v>
      </c>
      <c r="Q169" s="828">
        <v>0.59999999999999987</v>
      </c>
      <c r="R169" s="823">
        <v>3</v>
      </c>
      <c r="S169" s="828">
        <v>0.6</v>
      </c>
      <c r="T169" s="827">
        <v>1.5</v>
      </c>
      <c r="U169" s="829">
        <v>0.6</v>
      </c>
    </row>
    <row r="170" spans="1:21" ht="14.45" customHeight="1" x14ac:dyDescent="0.2">
      <c r="A170" s="822">
        <v>32</v>
      </c>
      <c r="B170" s="823" t="s">
        <v>2767</v>
      </c>
      <c r="C170" s="823" t="s">
        <v>2773</v>
      </c>
      <c r="D170" s="824" t="s">
        <v>4796</v>
      </c>
      <c r="E170" s="825" t="s">
        <v>2784</v>
      </c>
      <c r="F170" s="823" t="s">
        <v>2768</v>
      </c>
      <c r="G170" s="823" t="s">
        <v>3143</v>
      </c>
      <c r="H170" s="823" t="s">
        <v>329</v>
      </c>
      <c r="I170" s="823" t="s">
        <v>3144</v>
      </c>
      <c r="J170" s="823" t="s">
        <v>3145</v>
      </c>
      <c r="K170" s="823" t="s">
        <v>3146</v>
      </c>
      <c r="L170" s="826">
        <v>550.39</v>
      </c>
      <c r="M170" s="826">
        <v>550.39</v>
      </c>
      <c r="N170" s="823">
        <v>1</v>
      </c>
      <c r="O170" s="827">
        <v>0.5</v>
      </c>
      <c r="P170" s="826">
        <v>550.39</v>
      </c>
      <c r="Q170" s="828">
        <v>1</v>
      </c>
      <c r="R170" s="823">
        <v>1</v>
      </c>
      <c r="S170" s="828">
        <v>1</v>
      </c>
      <c r="T170" s="827">
        <v>0.5</v>
      </c>
      <c r="U170" s="829">
        <v>1</v>
      </c>
    </row>
    <row r="171" spans="1:21" ht="14.45" customHeight="1" x14ac:dyDescent="0.2">
      <c r="A171" s="822">
        <v>32</v>
      </c>
      <c r="B171" s="823" t="s">
        <v>2767</v>
      </c>
      <c r="C171" s="823" t="s">
        <v>2773</v>
      </c>
      <c r="D171" s="824" t="s">
        <v>4796</v>
      </c>
      <c r="E171" s="825" t="s">
        <v>2784</v>
      </c>
      <c r="F171" s="823" t="s">
        <v>2768</v>
      </c>
      <c r="G171" s="823" t="s">
        <v>2861</v>
      </c>
      <c r="H171" s="823" t="s">
        <v>670</v>
      </c>
      <c r="I171" s="823" t="s">
        <v>2321</v>
      </c>
      <c r="J171" s="823" t="s">
        <v>2322</v>
      </c>
      <c r="K171" s="823" t="s">
        <v>2323</v>
      </c>
      <c r="L171" s="826">
        <v>130.51</v>
      </c>
      <c r="M171" s="826">
        <v>391.53</v>
      </c>
      <c r="N171" s="823">
        <v>3</v>
      </c>
      <c r="O171" s="827">
        <v>0.5</v>
      </c>
      <c r="P171" s="826">
        <v>391.53</v>
      </c>
      <c r="Q171" s="828">
        <v>1</v>
      </c>
      <c r="R171" s="823">
        <v>3</v>
      </c>
      <c r="S171" s="828">
        <v>1</v>
      </c>
      <c r="T171" s="827">
        <v>0.5</v>
      </c>
      <c r="U171" s="829">
        <v>1</v>
      </c>
    </row>
    <row r="172" spans="1:21" ht="14.45" customHeight="1" x14ac:dyDescent="0.2">
      <c r="A172" s="822">
        <v>32</v>
      </c>
      <c r="B172" s="823" t="s">
        <v>2767</v>
      </c>
      <c r="C172" s="823" t="s">
        <v>2773</v>
      </c>
      <c r="D172" s="824" t="s">
        <v>4796</v>
      </c>
      <c r="E172" s="825" t="s">
        <v>2784</v>
      </c>
      <c r="F172" s="823" t="s">
        <v>2768</v>
      </c>
      <c r="G172" s="823" t="s">
        <v>3147</v>
      </c>
      <c r="H172" s="823" t="s">
        <v>670</v>
      </c>
      <c r="I172" s="823" t="s">
        <v>2371</v>
      </c>
      <c r="J172" s="823" t="s">
        <v>2372</v>
      </c>
      <c r="K172" s="823" t="s">
        <v>2373</v>
      </c>
      <c r="L172" s="826">
        <v>119.7</v>
      </c>
      <c r="M172" s="826">
        <v>359.1</v>
      </c>
      <c r="N172" s="823">
        <v>3</v>
      </c>
      <c r="O172" s="827">
        <v>2</v>
      </c>
      <c r="P172" s="826">
        <v>239.4</v>
      </c>
      <c r="Q172" s="828">
        <v>0.66666666666666663</v>
      </c>
      <c r="R172" s="823">
        <v>2</v>
      </c>
      <c r="S172" s="828">
        <v>0.66666666666666663</v>
      </c>
      <c r="T172" s="827">
        <v>1</v>
      </c>
      <c r="U172" s="829">
        <v>0.5</v>
      </c>
    </row>
    <row r="173" spans="1:21" ht="14.45" customHeight="1" x14ac:dyDescent="0.2">
      <c r="A173" s="822">
        <v>32</v>
      </c>
      <c r="B173" s="823" t="s">
        <v>2767</v>
      </c>
      <c r="C173" s="823" t="s">
        <v>2773</v>
      </c>
      <c r="D173" s="824" t="s">
        <v>4796</v>
      </c>
      <c r="E173" s="825" t="s">
        <v>2784</v>
      </c>
      <c r="F173" s="823" t="s">
        <v>2768</v>
      </c>
      <c r="G173" s="823" t="s">
        <v>3147</v>
      </c>
      <c r="H173" s="823" t="s">
        <v>670</v>
      </c>
      <c r="I173" s="823" t="s">
        <v>2374</v>
      </c>
      <c r="J173" s="823" t="s">
        <v>2372</v>
      </c>
      <c r="K173" s="823" t="s">
        <v>2375</v>
      </c>
      <c r="L173" s="826">
        <v>119.7</v>
      </c>
      <c r="M173" s="826">
        <v>1436.4</v>
      </c>
      <c r="N173" s="823">
        <v>12</v>
      </c>
      <c r="O173" s="827">
        <v>1</v>
      </c>
      <c r="P173" s="826">
        <v>1436.4</v>
      </c>
      <c r="Q173" s="828">
        <v>1</v>
      </c>
      <c r="R173" s="823">
        <v>12</v>
      </c>
      <c r="S173" s="828">
        <v>1</v>
      </c>
      <c r="T173" s="827">
        <v>1</v>
      </c>
      <c r="U173" s="829">
        <v>1</v>
      </c>
    </row>
    <row r="174" spans="1:21" ht="14.45" customHeight="1" x14ac:dyDescent="0.2">
      <c r="A174" s="822">
        <v>32</v>
      </c>
      <c r="B174" s="823" t="s">
        <v>2767</v>
      </c>
      <c r="C174" s="823" t="s">
        <v>2773</v>
      </c>
      <c r="D174" s="824" t="s">
        <v>4796</v>
      </c>
      <c r="E174" s="825" t="s">
        <v>2784</v>
      </c>
      <c r="F174" s="823" t="s">
        <v>2768</v>
      </c>
      <c r="G174" s="823" t="s">
        <v>3148</v>
      </c>
      <c r="H174" s="823" t="s">
        <v>329</v>
      </c>
      <c r="I174" s="823" t="s">
        <v>3149</v>
      </c>
      <c r="J174" s="823" t="s">
        <v>716</v>
      </c>
      <c r="K174" s="823" t="s">
        <v>3150</v>
      </c>
      <c r="L174" s="826">
        <v>46.03</v>
      </c>
      <c r="M174" s="826">
        <v>92.06</v>
      </c>
      <c r="N174" s="823">
        <v>2</v>
      </c>
      <c r="O174" s="827">
        <v>1</v>
      </c>
      <c r="P174" s="826">
        <v>92.06</v>
      </c>
      <c r="Q174" s="828">
        <v>1</v>
      </c>
      <c r="R174" s="823">
        <v>2</v>
      </c>
      <c r="S174" s="828">
        <v>1</v>
      </c>
      <c r="T174" s="827">
        <v>1</v>
      </c>
      <c r="U174" s="829">
        <v>1</v>
      </c>
    </row>
    <row r="175" spans="1:21" ht="14.45" customHeight="1" x14ac:dyDescent="0.2">
      <c r="A175" s="822">
        <v>32</v>
      </c>
      <c r="B175" s="823" t="s">
        <v>2767</v>
      </c>
      <c r="C175" s="823" t="s">
        <v>2773</v>
      </c>
      <c r="D175" s="824" t="s">
        <v>4796</v>
      </c>
      <c r="E175" s="825" t="s">
        <v>2784</v>
      </c>
      <c r="F175" s="823" t="s">
        <v>2768</v>
      </c>
      <c r="G175" s="823" t="s">
        <v>3151</v>
      </c>
      <c r="H175" s="823" t="s">
        <v>329</v>
      </c>
      <c r="I175" s="823" t="s">
        <v>3152</v>
      </c>
      <c r="J175" s="823" t="s">
        <v>1652</v>
      </c>
      <c r="K175" s="823" t="s">
        <v>1653</v>
      </c>
      <c r="L175" s="826">
        <v>117.03</v>
      </c>
      <c r="M175" s="826">
        <v>234.06</v>
      </c>
      <c r="N175" s="823">
        <v>2</v>
      </c>
      <c r="O175" s="827">
        <v>1.5</v>
      </c>
      <c r="P175" s="826"/>
      <c r="Q175" s="828">
        <v>0</v>
      </c>
      <c r="R175" s="823"/>
      <c r="S175" s="828">
        <v>0</v>
      </c>
      <c r="T175" s="827"/>
      <c r="U175" s="829">
        <v>0</v>
      </c>
    </row>
    <row r="176" spans="1:21" ht="14.45" customHeight="1" x14ac:dyDescent="0.2">
      <c r="A176" s="822">
        <v>32</v>
      </c>
      <c r="B176" s="823" t="s">
        <v>2767</v>
      </c>
      <c r="C176" s="823" t="s">
        <v>2773</v>
      </c>
      <c r="D176" s="824" t="s">
        <v>4796</v>
      </c>
      <c r="E176" s="825" t="s">
        <v>2784</v>
      </c>
      <c r="F176" s="823" t="s">
        <v>2768</v>
      </c>
      <c r="G176" s="823" t="s">
        <v>3151</v>
      </c>
      <c r="H176" s="823" t="s">
        <v>670</v>
      </c>
      <c r="I176" s="823" t="s">
        <v>2284</v>
      </c>
      <c r="J176" s="823" t="s">
        <v>737</v>
      </c>
      <c r="K176" s="823" t="s">
        <v>1653</v>
      </c>
      <c r="L176" s="826">
        <v>117.03</v>
      </c>
      <c r="M176" s="826">
        <v>117.03</v>
      </c>
      <c r="N176" s="823">
        <v>1</v>
      </c>
      <c r="O176" s="827">
        <v>1</v>
      </c>
      <c r="P176" s="826">
        <v>117.03</v>
      </c>
      <c r="Q176" s="828">
        <v>1</v>
      </c>
      <c r="R176" s="823">
        <v>1</v>
      </c>
      <c r="S176" s="828">
        <v>1</v>
      </c>
      <c r="T176" s="827">
        <v>1</v>
      </c>
      <c r="U176" s="829">
        <v>1</v>
      </c>
    </row>
    <row r="177" spans="1:21" ht="14.45" customHeight="1" x14ac:dyDescent="0.2">
      <c r="A177" s="822">
        <v>32</v>
      </c>
      <c r="B177" s="823" t="s">
        <v>2767</v>
      </c>
      <c r="C177" s="823" t="s">
        <v>2773</v>
      </c>
      <c r="D177" s="824" t="s">
        <v>4796</v>
      </c>
      <c r="E177" s="825" t="s">
        <v>2784</v>
      </c>
      <c r="F177" s="823" t="s">
        <v>2768</v>
      </c>
      <c r="G177" s="823" t="s">
        <v>3151</v>
      </c>
      <c r="H177" s="823" t="s">
        <v>670</v>
      </c>
      <c r="I177" s="823" t="s">
        <v>3153</v>
      </c>
      <c r="J177" s="823" t="s">
        <v>737</v>
      </c>
      <c r="K177" s="823" t="s">
        <v>2296</v>
      </c>
      <c r="L177" s="826">
        <v>35.11</v>
      </c>
      <c r="M177" s="826">
        <v>35.11</v>
      </c>
      <c r="N177" s="823">
        <v>1</v>
      </c>
      <c r="O177" s="827">
        <v>1</v>
      </c>
      <c r="P177" s="826">
        <v>35.11</v>
      </c>
      <c r="Q177" s="828">
        <v>1</v>
      </c>
      <c r="R177" s="823">
        <v>1</v>
      </c>
      <c r="S177" s="828">
        <v>1</v>
      </c>
      <c r="T177" s="827">
        <v>1</v>
      </c>
      <c r="U177" s="829">
        <v>1</v>
      </c>
    </row>
    <row r="178" spans="1:21" ht="14.45" customHeight="1" x14ac:dyDescent="0.2">
      <c r="A178" s="822">
        <v>32</v>
      </c>
      <c r="B178" s="823" t="s">
        <v>2767</v>
      </c>
      <c r="C178" s="823" t="s">
        <v>2773</v>
      </c>
      <c r="D178" s="824" t="s">
        <v>4796</v>
      </c>
      <c r="E178" s="825" t="s">
        <v>2784</v>
      </c>
      <c r="F178" s="823" t="s">
        <v>2768</v>
      </c>
      <c r="G178" s="823" t="s">
        <v>2863</v>
      </c>
      <c r="H178" s="823" t="s">
        <v>329</v>
      </c>
      <c r="I178" s="823" t="s">
        <v>2864</v>
      </c>
      <c r="J178" s="823" t="s">
        <v>2865</v>
      </c>
      <c r="K178" s="823" t="s">
        <v>2866</v>
      </c>
      <c r="L178" s="826">
        <v>0</v>
      </c>
      <c r="M178" s="826">
        <v>0</v>
      </c>
      <c r="N178" s="823">
        <v>1</v>
      </c>
      <c r="O178" s="827">
        <v>1</v>
      </c>
      <c r="P178" s="826"/>
      <c r="Q178" s="828"/>
      <c r="R178" s="823"/>
      <c r="S178" s="828">
        <v>0</v>
      </c>
      <c r="T178" s="827"/>
      <c r="U178" s="829">
        <v>0</v>
      </c>
    </row>
    <row r="179" spans="1:21" ht="14.45" customHeight="1" x14ac:dyDescent="0.2">
      <c r="A179" s="822">
        <v>32</v>
      </c>
      <c r="B179" s="823" t="s">
        <v>2767</v>
      </c>
      <c r="C179" s="823" t="s">
        <v>2773</v>
      </c>
      <c r="D179" s="824" t="s">
        <v>4796</v>
      </c>
      <c r="E179" s="825" t="s">
        <v>2784</v>
      </c>
      <c r="F179" s="823" t="s">
        <v>2768</v>
      </c>
      <c r="G179" s="823" t="s">
        <v>2863</v>
      </c>
      <c r="H179" s="823" t="s">
        <v>329</v>
      </c>
      <c r="I179" s="823" t="s">
        <v>2867</v>
      </c>
      <c r="J179" s="823" t="s">
        <v>2865</v>
      </c>
      <c r="K179" s="823" t="s">
        <v>1066</v>
      </c>
      <c r="L179" s="826">
        <v>0</v>
      </c>
      <c r="M179" s="826">
        <v>0</v>
      </c>
      <c r="N179" s="823">
        <v>1</v>
      </c>
      <c r="O179" s="827">
        <v>1</v>
      </c>
      <c r="P179" s="826"/>
      <c r="Q179" s="828"/>
      <c r="R179" s="823"/>
      <c r="S179" s="828">
        <v>0</v>
      </c>
      <c r="T179" s="827"/>
      <c r="U179" s="829">
        <v>0</v>
      </c>
    </row>
    <row r="180" spans="1:21" ht="14.45" customHeight="1" x14ac:dyDescent="0.2">
      <c r="A180" s="822">
        <v>32</v>
      </c>
      <c r="B180" s="823" t="s">
        <v>2767</v>
      </c>
      <c r="C180" s="823" t="s">
        <v>2773</v>
      </c>
      <c r="D180" s="824" t="s">
        <v>4796</v>
      </c>
      <c r="E180" s="825" t="s">
        <v>2784</v>
      </c>
      <c r="F180" s="823" t="s">
        <v>2768</v>
      </c>
      <c r="G180" s="823" t="s">
        <v>3154</v>
      </c>
      <c r="H180" s="823" t="s">
        <v>670</v>
      </c>
      <c r="I180" s="823" t="s">
        <v>2362</v>
      </c>
      <c r="J180" s="823" t="s">
        <v>1318</v>
      </c>
      <c r="K180" s="823" t="s">
        <v>771</v>
      </c>
      <c r="L180" s="826">
        <v>96.04</v>
      </c>
      <c r="M180" s="826">
        <v>192.08</v>
      </c>
      <c r="N180" s="823">
        <v>2</v>
      </c>
      <c r="O180" s="827">
        <v>0.5</v>
      </c>
      <c r="P180" s="826">
        <v>192.08</v>
      </c>
      <c r="Q180" s="828">
        <v>1</v>
      </c>
      <c r="R180" s="823">
        <v>2</v>
      </c>
      <c r="S180" s="828">
        <v>1</v>
      </c>
      <c r="T180" s="827">
        <v>0.5</v>
      </c>
      <c r="U180" s="829">
        <v>1</v>
      </c>
    </row>
    <row r="181" spans="1:21" ht="14.45" customHeight="1" x14ac:dyDescent="0.2">
      <c r="A181" s="822">
        <v>32</v>
      </c>
      <c r="B181" s="823" t="s">
        <v>2767</v>
      </c>
      <c r="C181" s="823" t="s">
        <v>2773</v>
      </c>
      <c r="D181" s="824" t="s">
        <v>4796</v>
      </c>
      <c r="E181" s="825" t="s">
        <v>2784</v>
      </c>
      <c r="F181" s="823" t="s">
        <v>2768</v>
      </c>
      <c r="G181" s="823" t="s">
        <v>2868</v>
      </c>
      <c r="H181" s="823" t="s">
        <v>670</v>
      </c>
      <c r="I181" s="823" t="s">
        <v>2501</v>
      </c>
      <c r="J181" s="823" t="s">
        <v>1329</v>
      </c>
      <c r="K181" s="823" t="s">
        <v>2502</v>
      </c>
      <c r="L181" s="826">
        <v>117.55</v>
      </c>
      <c r="M181" s="826">
        <v>117.55</v>
      </c>
      <c r="N181" s="823">
        <v>1</v>
      </c>
      <c r="O181" s="827">
        <v>1</v>
      </c>
      <c r="P181" s="826">
        <v>117.55</v>
      </c>
      <c r="Q181" s="828">
        <v>1</v>
      </c>
      <c r="R181" s="823">
        <v>1</v>
      </c>
      <c r="S181" s="828">
        <v>1</v>
      </c>
      <c r="T181" s="827">
        <v>1</v>
      </c>
      <c r="U181" s="829">
        <v>1</v>
      </c>
    </row>
    <row r="182" spans="1:21" ht="14.45" customHeight="1" x14ac:dyDescent="0.2">
      <c r="A182" s="822">
        <v>32</v>
      </c>
      <c r="B182" s="823" t="s">
        <v>2767</v>
      </c>
      <c r="C182" s="823" t="s">
        <v>2773</v>
      </c>
      <c r="D182" s="824" t="s">
        <v>4796</v>
      </c>
      <c r="E182" s="825" t="s">
        <v>2784</v>
      </c>
      <c r="F182" s="823" t="s">
        <v>2768</v>
      </c>
      <c r="G182" s="823" t="s">
        <v>2868</v>
      </c>
      <c r="H182" s="823" t="s">
        <v>670</v>
      </c>
      <c r="I182" s="823" t="s">
        <v>3155</v>
      </c>
      <c r="J182" s="823" t="s">
        <v>1329</v>
      </c>
      <c r="K182" s="823" t="s">
        <v>3156</v>
      </c>
      <c r="L182" s="826">
        <v>0</v>
      </c>
      <c r="M182" s="826">
        <v>0</v>
      </c>
      <c r="N182" s="823">
        <v>1</v>
      </c>
      <c r="O182" s="827">
        <v>0.5</v>
      </c>
      <c r="P182" s="826">
        <v>0</v>
      </c>
      <c r="Q182" s="828"/>
      <c r="R182" s="823">
        <v>1</v>
      </c>
      <c r="S182" s="828">
        <v>1</v>
      </c>
      <c r="T182" s="827">
        <v>0.5</v>
      </c>
      <c r="U182" s="829">
        <v>1</v>
      </c>
    </row>
    <row r="183" spans="1:21" ht="14.45" customHeight="1" x14ac:dyDescent="0.2">
      <c r="A183" s="822">
        <v>32</v>
      </c>
      <c r="B183" s="823" t="s">
        <v>2767</v>
      </c>
      <c r="C183" s="823" t="s">
        <v>2773</v>
      </c>
      <c r="D183" s="824" t="s">
        <v>4796</v>
      </c>
      <c r="E183" s="825" t="s">
        <v>2784</v>
      </c>
      <c r="F183" s="823" t="s">
        <v>2768</v>
      </c>
      <c r="G183" s="823" t="s">
        <v>2868</v>
      </c>
      <c r="H183" s="823" t="s">
        <v>670</v>
      </c>
      <c r="I183" s="823" t="s">
        <v>2503</v>
      </c>
      <c r="J183" s="823" t="s">
        <v>1329</v>
      </c>
      <c r="K183" s="823" t="s">
        <v>738</v>
      </c>
      <c r="L183" s="826">
        <v>58.77</v>
      </c>
      <c r="M183" s="826">
        <v>117.54</v>
      </c>
      <c r="N183" s="823">
        <v>2</v>
      </c>
      <c r="O183" s="827">
        <v>2</v>
      </c>
      <c r="P183" s="826">
        <v>58.77</v>
      </c>
      <c r="Q183" s="828">
        <v>0.5</v>
      </c>
      <c r="R183" s="823">
        <v>1</v>
      </c>
      <c r="S183" s="828">
        <v>0.5</v>
      </c>
      <c r="T183" s="827">
        <v>1</v>
      </c>
      <c r="U183" s="829">
        <v>0.5</v>
      </c>
    </row>
    <row r="184" spans="1:21" ht="14.45" customHeight="1" x14ac:dyDescent="0.2">
      <c r="A184" s="822">
        <v>32</v>
      </c>
      <c r="B184" s="823" t="s">
        <v>2767</v>
      </c>
      <c r="C184" s="823" t="s">
        <v>2773</v>
      </c>
      <c r="D184" s="824" t="s">
        <v>4796</v>
      </c>
      <c r="E184" s="825" t="s">
        <v>2784</v>
      </c>
      <c r="F184" s="823" t="s">
        <v>2768</v>
      </c>
      <c r="G184" s="823" t="s">
        <v>2868</v>
      </c>
      <c r="H184" s="823" t="s">
        <v>670</v>
      </c>
      <c r="I184" s="823" t="s">
        <v>2504</v>
      </c>
      <c r="J184" s="823" t="s">
        <v>1329</v>
      </c>
      <c r="K184" s="823" t="s">
        <v>1261</v>
      </c>
      <c r="L184" s="826">
        <v>176.32</v>
      </c>
      <c r="M184" s="826">
        <v>176.32</v>
      </c>
      <c r="N184" s="823">
        <v>1</v>
      </c>
      <c r="O184" s="827">
        <v>1</v>
      </c>
      <c r="P184" s="826"/>
      <c r="Q184" s="828">
        <v>0</v>
      </c>
      <c r="R184" s="823"/>
      <c r="S184" s="828">
        <v>0</v>
      </c>
      <c r="T184" s="827"/>
      <c r="U184" s="829">
        <v>0</v>
      </c>
    </row>
    <row r="185" spans="1:21" ht="14.45" customHeight="1" x14ac:dyDescent="0.2">
      <c r="A185" s="822">
        <v>32</v>
      </c>
      <c r="B185" s="823" t="s">
        <v>2767</v>
      </c>
      <c r="C185" s="823" t="s">
        <v>2773</v>
      </c>
      <c r="D185" s="824" t="s">
        <v>4796</v>
      </c>
      <c r="E185" s="825" t="s">
        <v>2784</v>
      </c>
      <c r="F185" s="823" t="s">
        <v>2768</v>
      </c>
      <c r="G185" s="823" t="s">
        <v>2869</v>
      </c>
      <c r="H185" s="823" t="s">
        <v>329</v>
      </c>
      <c r="I185" s="823" t="s">
        <v>2870</v>
      </c>
      <c r="J185" s="823" t="s">
        <v>2871</v>
      </c>
      <c r="K185" s="823" t="s">
        <v>771</v>
      </c>
      <c r="L185" s="826">
        <v>78.33</v>
      </c>
      <c r="M185" s="826">
        <v>156.66</v>
      </c>
      <c r="N185" s="823">
        <v>2</v>
      </c>
      <c r="O185" s="827">
        <v>1</v>
      </c>
      <c r="P185" s="826">
        <v>156.66</v>
      </c>
      <c r="Q185" s="828">
        <v>1</v>
      </c>
      <c r="R185" s="823">
        <v>2</v>
      </c>
      <c r="S185" s="828">
        <v>1</v>
      </c>
      <c r="T185" s="827">
        <v>1</v>
      </c>
      <c r="U185" s="829">
        <v>1</v>
      </c>
    </row>
    <row r="186" spans="1:21" ht="14.45" customHeight="1" x14ac:dyDescent="0.2">
      <c r="A186" s="822">
        <v>32</v>
      </c>
      <c r="B186" s="823" t="s">
        <v>2767</v>
      </c>
      <c r="C186" s="823" t="s">
        <v>2773</v>
      </c>
      <c r="D186" s="824" t="s">
        <v>4796</v>
      </c>
      <c r="E186" s="825" t="s">
        <v>2784</v>
      </c>
      <c r="F186" s="823" t="s">
        <v>2768</v>
      </c>
      <c r="G186" s="823" t="s">
        <v>2869</v>
      </c>
      <c r="H186" s="823" t="s">
        <v>329</v>
      </c>
      <c r="I186" s="823" t="s">
        <v>3157</v>
      </c>
      <c r="J186" s="823" t="s">
        <v>2871</v>
      </c>
      <c r="K186" s="823" t="s">
        <v>771</v>
      </c>
      <c r="L186" s="826">
        <v>78.33</v>
      </c>
      <c r="M186" s="826">
        <v>156.66</v>
      </c>
      <c r="N186" s="823">
        <v>2</v>
      </c>
      <c r="O186" s="827">
        <v>1</v>
      </c>
      <c r="P186" s="826"/>
      <c r="Q186" s="828">
        <v>0</v>
      </c>
      <c r="R186" s="823"/>
      <c r="S186" s="828">
        <v>0</v>
      </c>
      <c r="T186" s="827"/>
      <c r="U186" s="829">
        <v>0</v>
      </c>
    </row>
    <row r="187" spans="1:21" ht="14.45" customHeight="1" x14ac:dyDescent="0.2">
      <c r="A187" s="822">
        <v>32</v>
      </c>
      <c r="B187" s="823" t="s">
        <v>2767</v>
      </c>
      <c r="C187" s="823" t="s">
        <v>2773</v>
      </c>
      <c r="D187" s="824" t="s">
        <v>4796</v>
      </c>
      <c r="E187" s="825" t="s">
        <v>2784</v>
      </c>
      <c r="F187" s="823" t="s">
        <v>2768</v>
      </c>
      <c r="G187" s="823" t="s">
        <v>2815</v>
      </c>
      <c r="H187" s="823" t="s">
        <v>670</v>
      </c>
      <c r="I187" s="823" t="s">
        <v>3158</v>
      </c>
      <c r="J187" s="823" t="s">
        <v>1928</v>
      </c>
      <c r="K187" s="823" t="s">
        <v>775</v>
      </c>
      <c r="L187" s="826">
        <v>264</v>
      </c>
      <c r="M187" s="826">
        <v>264</v>
      </c>
      <c r="N187" s="823">
        <v>1</v>
      </c>
      <c r="O187" s="827">
        <v>1</v>
      </c>
      <c r="P187" s="826">
        <v>264</v>
      </c>
      <c r="Q187" s="828">
        <v>1</v>
      </c>
      <c r="R187" s="823">
        <v>1</v>
      </c>
      <c r="S187" s="828">
        <v>1</v>
      </c>
      <c r="T187" s="827">
        <v>1</v>
      </c>
      <c r="U187" s="829">
        <v>1</v>
      </c>
    </row>
    <row r="188" spans="1:21" ht="14.45" customHeight="1" x14ac:dyDescent="0.2">
      <c r="A188" s="822">
        <v>32</v>
      </c>
      <c r="B188" s="823" t="s">
        <v>2767</v>
      </c>
      <c r="C188" s="823" t="s">
        <v>2773</v>
      </c>
      <c r="D188" s="824" t="s">
        <v>4796</v>
      </c>
      <c r="E188" s="825" t="s">
        <v>2784</v>
      </c>
      <c r="F188" s="823" t="s">
        <v>2768</v>
      </c>
      <c r="G188" s="823" t="s">
        <v>2815</v>
      </c>
      <c r="H188" s="823" t="s">
        <v>670</v>
      </c>
      <c r="I188" s="823" t="s">
        <v>2872</v>
      </c>
      <c r="J188" s="823" t="s">
        <v>1928</v>
      </c>
      <c r="K188" s="823" t="s">
        <v>775</v>
      </c>
      <c r="L188" s="826">
        <v>264</v>
      </c>
      <c r="M188" s="826">
        <v>264</v>
      </c>
      <c r="N188" s="823">
        <v>1</v>
      </c>
      <c r="O188" s="827">
        <v>1</v>
      </c>
      <c r="P188" s="826"/>
      <c r="Q188" s="828">
        <v>0</v>
      </c>
      <c r="R188" s="823"/>
      <c r="S188" s="828">
        <v>0</v>
      </c>
      <c r="T188" s="827"/>
      <c r="U188" s="829">
        <v>0</v>
      </c>
    </row>
    <row r="189" spans="1:21" ht="14.45" customHeight="1" x14ac:dyDescent="0.2">
      <c r="A189" s="822">
        <v>32</v>
      </c>
      <c r="B189" s="823" t="s">
        <v>2767</v>
      </c>
      <c r="C189" s="823" t="s">
        <v>2773</v>
      </c>
      <c r="D189" s="824" t="s">
        <v>4796</v>
      </c>
      <c r="E189" s="825" t="s">
        <v>2784</v>
      </c>
      <c r="F189" s="823" t="s">
        <v>2768</v>
      </c>
      <c r="G189" s="823" t="s">
        <v>2815</v>
      </c>
      <c r="H189" s="823" t="s">
        <v>329</v>
      </c>
      <c r="I189" s="823" t="s">
        <v>3159</v>
      </c>
      <c r="J189" s="823" t="s">
        <v>1928</v>
      </c>
      <c r="K189" s="823" t="s">
        <v>775</v>
      </c>
      <c r="L189" s="826">
        <v>264</v>
      </c>
      <c r="M189" s="826">
        <v>264</v>
      </c>
      <c r="N189" s="823">
        <v>1</v>
      </c>
      <c r="O189" s="827">
        <v>1</v>
      </c>
      <c r="P189" s="826"/>
      <c r="Q189" s="828">
        <v>0</v>
      </c>
      <c r="R189" s="823"/>
      <c r="S189" s="828">
        <v>0</v>
      </c>
      <c r="T189" s="827"/>
      <c r="U189" s="829">
        <v>0</v>
      </c>
    </row>
    <row r="190" spans="1:21" ht="14.45" customHeight="1" x14ac:dyDescent="0.2">
      <c r="A190" s="822">
        <v>32</v>
      </c>
      <c r="B190" s="823" t="s">
        <v>2767</v>
      </c>
      <c r="C190" s="823" t="s">
        <v>2773</v>
      </c>
      <c r="D190" s="824" t="s">
        <v>4796</v>
      </c>
      <c r="E190" s="825" t="s">
        <v>2784</v>
      </c>
      <c r="F190" s="823" t="s">
        <v>2768</v>
      </c>
      <c r="G190" s="823" t="s">
        <v>2815</v>
      </c>
      <c r="H190" s="823" t="s">
        <v>329</v>
      </c>
      <c r="I190" s="823" t="s">
        <v>2873</v>
      </c>
      <c r="J190" s="823" t="s">
        <v>774</v>
      </c>
      <c r="K190" s="823" t="s">
        <v>738</v>
      </c>
      <c r="L190" s="826">
        <v>65.989999999999995</v>
      </c>
      <c r="M190" s="826">
        <v>131.97999999999999</v>
      </c>
      <c r="N190" s="823">
        <v>2</v>
      </c>
      <c r="O190" s="827">
        <v>0.5</v>
      </c>
      <c r="P190" s="826">
        <v>131.97999999999999</v>
      </c>
      <c r="Q190" s="828">
        <v>1</v>
      </c>
      <c r="R190" s="823">
        <v>2</v>
      </c>
      <c r="S190" s="828">
        <v>1</v>
      </c>
      <c r="T190" s="827">
        <v>0.5</v>
      </c>
      <c r="U190" s="829">
        <v>1</v>
      </c>
    </row>
    <row r="191" spans="1:21" ht="14.45" customHeight="1" x14ac:dyDescent="0.2">
      <c r="A191" s="822">
        <v>32</v>
      </c>
      <c r="B191" s="823" t="s">
        <v>2767</v>
      </c>
      <c r="C191" s="823" t="s">
        <v>2773</v>
      </c>
      <c r="D191" s="824" t="s">
        <v>4796</v>
      </c>
      <c r="E191" s="825" t="s">
        <v>2784</v>
      </c>
      <c r="F191" s="823" t="s">
        <v>2768</v>
      </c>
      <c r="G191" s="823" t="s">
        <v>2815</v>
      </c>
      <c r="H191" s="823" t="s">
        <v>329</v>
      </c>
      <c r="I191" s="823" t="s">
        <v>3160</v>
      </c>
      <c r="J191" s="823" t="s">
        <v>774</v>
      </c>
      <c r="K191" s="823" t="s">
        <v>775</v>
      </c>
      <c r="L191" s="826">
        <v>264</v>
      </c>
      <c r="M191" s="826">
        <v>1056</v>
      </c>
      <c r="N191" s="823">
        <v>4</v>
      </c>
      <c r="O191" s="827">
        <v>3</v>
      </c>
      <c r="P191" s="826">
        <v>1056</v>
      </c>
      <c r="Q191" s="828">
        <v>1</v>
      </c>
      <c r="R191" s="823">
        <v>4</v>
      </c>
      <c r="S191" s="828">
        <v>1</v>
      </c>
      <c r="T191" s="827">
        <v>3</v>
      </c>
      <c r="U191" s="829">
        <v>1</v>
      </c>
    </row>
    <row r="192" spans="1:21" ht="14.45" customHeight="1" x14ac:dyDescent="0.2">
      <c r="A192" s="822">
        <v>32</v>
      </c>
      <c r="B192" s="823" t="s">
        <v>2767</v>
      </c>
      <c r="C192" s="823" t="s">
        <v>2773</v>
      </c>
      <c r="D192" s="824" t="s">
        <v>4796</v>
      </c>
      <c r="E192" s="825" t="s">
        <v>2784</v>
      </c>
      <c r="F192" s="823" t="s">
        <v>2768</v>
      </c>
      <c r="G192" s="823" t="s">
        <v>2875</v>
      </c>
      <c r="H192" s="823" t="s">
        <v>329</v>
      </c>
      <c r="I192" s="823" t="s">
        <v>2876</v>
      </c>
      <c r="J192" s="823" t="s">
        <v>1506</v>
      </c>
      <c r="K192" s="823" t="s">
        <v>2877</v>
      </c>
      <c r="L192" s="826">
        <v>0</v>
      </c>
      <c r="M192" s="826">
        <v>0</v>
      </c>
      <c r="N192" s="823">
        <v>1</v>
      </c>
      <c r="O192" s="827">
        <v>1</v>
      </c>
      <c r="P192" s="826">
        <v>0</v>
      </c>
      <c r="Q192" s="828"/>
      <c r="R192" s="823">
        <v>1</v>
      </c>
      <c r="S192" s="828">
        <v>1</v>
      </c>
      <c r="T192" s="827">
        <v>1</v>
      </c>
      <c r="U192" s="829">
        <v>1</v>
      </c>
    </row>
    <row r="193" spans="1:21" ht="14.45" customHeight="1" x14ac:dyDescent="0.2">
      <c r="A193" s="822">
        <v>32</v>
      </c>
      <c r="B193" s="823" t="s">
        <v>2767</v>
      </c>
      <c r="C193" s="823" t="s">
        <v>2773</v>
      </c>
      <c r="D193" s="824" t="s">
        <v>4796</v>
      </c>
      <c r="E193" s="825" t="s">
        <v>2784</v>
      </c>
      <c r="F193" s="823" t="s">
        <v>2768</v>
      </c>
      <c r="G193" s="823" t="s">
        <v>2817</v>
      </c>
      <c r="H193" s="823" t="s">
        <v>329</v>
      </c>
      <c r="I193" s="823" t="s">
        <v>3161</v>
      </c>
      <c r="J193" s="823" t="s">
        <v>2819</v>
      </c>
      <c r="K193" s="823" t="s">
        <v>3162</v>
      </c>
      <c r="L193" s="826">
        <v>359.45</v>
      </c>
      <c r="M193" s="826">
        <v>359.45</v>
      </c>
      <c r="N193" s="823">
        <v>1</v>
      </c>
      <c r="O193" s="827">
        <v>1</v>
      </c>
      <c r="P193" s="826">
        <v>359.45</v>
      </c>
      <c r="Q193" s="828">
        <v>1</v>
      </c>
      <c r="R193" s="823">
        <v>1</v>
      </c>
      <c r="S193" s="828">
        <v>1</v>
      </c>
      <c r="T193" s="827">
        <v>1</v>
      </c>
      <c r="U193" s="829">
        <v>1</v>
      </c>
    </row>
    <row r="194" spans="1:21" ht="14.45" customHeight="1" x14ac:dyDescent="0.2">
      <c r="A194" s="822">
        <v>32</v>
      </c>
      <c r="B194" s="823" t="s">
        <v>2767</v>
      </c>
      <c r="C194" s="823" t="s">
        <v>2773</v>
      </c>
      <c r="D194" s="824" t="s">
        <v>4796</v>
      </c>
      <c r="E194" s="825" t="s">
        <v>2784</v>
      </c>
      <c r="F194" s="823" t="s">
        <v>2768</v>
      </c>
      <c r="G194" s="823" t="s">
        <v>2817</v>
      </c>
      <c r="H194" s="823" t="s">
        <v>329</v>
      </c>
      <c r="I194" s="823" t="s">
        <v>2878</v>
      </c>
      <c r="J194" s="823" t="s">
        <v>2819</v>
      </c>
      <c r="K194" s="823" t="s">
        <v>2879</v>
      </c>
      <c r="L194" s="826">
        <v>718.91</v>
      </c>
      <c r="M194" s="826">
        <v>718.91</v>
      </c>
      <c r="N194" s="823">
        <v>1</v>
      </c>
      <c r="O194" s="827">
        <v>0.5</v>
      </c>
      <c r="P194" s="826">
        <v>718.91</v>
      </c>
      <c r="Q194" s="828">
        <v>1</v>
      </c>
      <c r="R194" s="823">
        <v>1</v>
      </c>
      <c r="S194" s="828">
        <v>1</v>
      </c>
      <c r="T194" s="827">
        <v>0.5</v>
      </c>
      <c r="U194" s="829">
        <v>1</v>
      </c>
    </row>
    <row r="195" spans="1:21" ht="14.45" customHeight="1" x14ac:dyDescent="0.2">
      <c r="A195" s="822">
        <v>32</v>
      </c>
      <c r="B195" s="823" t="s">
        <v>2767</v>
      </c>
      <c r="C195" s="823" t="s">
        <v>2773</v>
      </c>
      <c r="D195" s="824" t="s">
        <v>4796</v>
      </c>
      <c r="E195" s="825" t="s">
        <v>2784</v>
      </c>
      <c r="F195" s="823" t="s">
        <v>2768</v>
      </c>
      <c r="G195" s="823" t="s">
        <v>2817</v>
      </c>
      <c r="H195" s="823" t="s">
        <v>329</v>
      </c>
      <c r="I195" s="823" t="s">
        <v>2818</v>
      </c>
      <c r="J195" s="823" t="s">
        <v>2819</v>
      </c>
      <c r="K195" s="823" t="s">
        <v>2820</v>
      </c>
      <c r="L195" s="826">
        <v>1437.8</v>
      </c>
      <c r="M195" s="826">
        <v>8626.7999999999993</v>
      </c>
      <c r="N195" s="823">
        <v>6</v>
      </c>
      <c r="O195" s="827">
        <v>2</v>
      </c>
      <c r="P195" s="826">
        <v>8626.7999999999993</v>
      </c>
      <c r="Q195" s="828">
        <v>1</v>
      </c>
      <c r="R195" s="823">
        <v>6</v>
      </c>
      <c r="S195" s="828">
        <v>1</v>
      </c>
      <c r="T195" s="827">
        <v>2</v>
      </c>
      <c r="U195" s="829">
        <v>1</v>
      </c>
    </row>
    <row r="196" spans="1:21" ht="14.45" customHeight="1" x14ac:dyDescent="0.2">
      <c r="A196" s="822">
        <v>32</v>
      </c>
      <c r="B196" s="823" t="s">
        <v>2767</v>
      </c>
      <c r="C196" s="823" t="s">
        <v>2773</v>
      </c>
      <c r="D196" s="824" t="s">
        <v>4796</v>
      </c>
      <c r="E196" s="825" t="s">
        <v>2784</v>
      </c>
      <c r="F196" s="823" t="s">
        <v>2768</v>
      </c>
      <c r="G196" s="823" t="s">
        <v>2884</v>
      </c>
      <c r="H196" s="823" t="s">
        <v>329</v>
      </c>
      <c r="I196" s="823" t="s">
        <v>3163</v>
      </c>
      <c r="J196" s="823" t="s">
        <v>912</v>
      </c>
      <c r="K196" s="823" t="s">
        <v>3164</v>
      </c>
      <c r="L196" s="826">
        <v>516</v>
      </c>
      <c r="M196" s="826">
        <v>516</v>
      </c>
      <c r="N196" s="823">
        <v>1</v>
      </c>
      <c r="O196" s="827">
        <v>1</v>
      </c>
      <c r="P196" s="826">
        <v>516</v>
      </c>
      <c r="Q196" s="828">
        <v>1</v>
      </c>
      <c r="R196" s="823">
        <v>1</v>
      </c>
      <c r="S196" s="828">
        <v>1</v>
      </c>
      <c r="T196" s="827">
        <v>1</v>
      </c>
      <c r="U196" s="829">
        <v>1</v>
      </c>
    </row>
    <row r="197" spans="1:21" ht="14.45" customHeight="1" x14ac:dyDescent="0.2">
      <c r="A197" s="822">
        <v>32</v>
      </c>
      <c r="B197" s="823" t="s">
        <v>2767</v>
      </c>
      <c r="C197" s="823" t="s">
        <v>2773</v>
      </c>
      <c r="D197" s="824" t="s">
        <v>4796</v>
      </c>
      <c r="E197" s="825" t="s">
        <v>2784</v>
      </c>
      <c r="F197" s="823" t="s">
        <v>2768</v>
      </c>
      <c r="G197" s="823" t="s">
        <v>2884</v>
      </c>
      <c r="H197" s="823" t="s">
        <v>329</v>
      </c>
      <c r="I197" s="823" t="s">
        <v>2886</v>
      </c>
      <c r="J197" s="823" t="s">
        <v>824</v>
      </c>
      <c r="K197" s="823" t="s">
        <v>826</v>
      </c>
      <c r="L197" s="826">
        <v>236.03</v>
      </c>
      <c r="M197" s="826">
        <v>708.09</v>
      </c>
      <c r="N197" s="823">
        <v>3</v>
      </c>
      <c r="O197" s="827">
        <v>1</v>
      </c>
      <c r="P197" s="826">
        <v>708.09</v>
      </c>
      <c r="Q197" s="828">
        <v>1</v>
      </c>
      <c r="R197" s="823">
        <v>3</v>
      </c>
      <c r="S197" s="828">
        <v>1</v>
      </c>
      <c r="T197" s="827">
        <v>1</v>
      </c>
      <c r="U197" s="829">
        <v>1</v>
      </c>
    </row>
    <row r="198" spans="1:21" ht="14.45" customHeight="1" x14ac:dyDescent="0.2">
      <c r="A198" s="822">
        <v>32</v>
      </c>
      <c r="B198" s="823" t="s">
        <v>2767</v>
      </c>
      <c r="C198" s="823" t="s">
        <v>2773</v>
      </c>
      <c r="D198" s="824" t="s">
        <v>4796</v>
      </c>
      <c r="E198" s="825" t="s">
        <v>2784</v>
      </c>
      <c r="F198" s="823" t="s">
        <v>2768</v>
      </c>
      <c r="G198" s="823" t="s">
        <v>3165</v>
      </c>
      <c r="H198" s="823" t="s">
        <v>329</v>
      </c>
      <c r="I198" s="823" t="s">
        <v>3166</v>
      </c>
      <c r="J198" s="823" t="s">
        <v>1098</v>
      </c>
      <c r="K198" s="823" t="s">
        <v>1099</v>
      </c>
      <c r="L198" s="826">
        <v>42.05</v>
      </c>
      <c r="M198" s="826">
        <v>42.05</v>
      </c>
      <c r="N198" s="823">
        <v>1</v>
      </c>
      <c r="O198" s="827">
        <v>1</v>
      </c>
      <c r="P198" s="826">
        <v>42.05</v>
      </c>
      <c r="Q198" s="828">
        <v>1</v>
      </c>
      <c r="R198" s="823">
        <v>1</v>
      </c>
      <c r="S198" s="828">
        <v>1</v>
      </c>
      <c r="T198" s="827">
        <v>1</v>
      </c>
      <c r="U198" s="829">
        <v>1</v>
      </c>
    </row>
    <row r="199" spans="1:21" ht="14.45" customHeight="1" x14ac:dyDescent="0.2">
      <c r="A199" s="822">
        <v>32</v>
      </c>
      <c r="B199" s="823" t="s">
        <v>2767</v>
      </c>
      <c r="C199" s="823" t="s">
        <v>2773</v>
      </c>
      <c r="D199" s="824" t="s">
        <v>4796</v>
      </c>
      <c r="E199" s="825" t="s">
        <v>2784</v>
      </c>
      <c r="F199" s="823" t="s">
        <v>2768</v>
      </c>
      <c r="G199" s="823" t="s">
        <v>3165</v>
      </c>
      <c r="H199" s="823" t="s">
        <v>329</v>
      </c>
      <c r="I199" s="823" t="s">
        <v>3166</v>
      </c>
      <c r="J199" s="823" t="s">
        <v>1098</v>
      </c>
      <c r="K199" s="823" t="s">
        <v>1099</v>
      </c>
      <c r="L199" s="826">
        <v>52.78</v>
      </c>
      <c r="M199" s="826">
        <v>52.78</v>
      </c>
      <c r="N199" s="823">
        <v>1</v>
      </c>
      <c r="O199" s="827">
        <v>0.5</v>
      </c>
      <c r="P199" s="826">
        <v>52.78</v>
      </c>
      <c r="Q199" s="828">
        <v>1</v>
      </c>
      <c r="R199" s="823">
        <v>1</v>
      </c>
      <c r="S199" s="828">
        <v>1</v>
      </c>
      <c r="T199" s="827">
        <v>0.5</v>
      </c>
      <c r="U199" s="829">
        <v>1</v>
      </c>
    </row>
    <row r="200" spans="1:21" ht="14.45" customHeight="1" x14ac:dyDescent="0.2">
      <c r="A200" s="822">
        <v>32</v>
      </c>
      <c r="B200" s="823" t="s">
        <v>2767</v>
      </c>
      <c r="C200" s="823" t="s">
        <v>2773</v>
      </c>
      <c r="D200" s="824" t="s">
        <v>4796</v>
      </c>
      <c r="E200" s="825" t="s">
        <v>2784</v>
      </c>
      <c r="F200" s="823" t="s">
        <v>2768</v>
      </c>
      <c r="G200" s="823" t="s">
        <v>3165</v>
      </c>
      <c r="H200" s="823" t="s">
        <v>329</v>
      </c>
      <c r="I200" s="823" t="s">
        <v>3167</v>
      </c>
      <c r="J200" s="823" t="s">
        <v>1098</v>
      </c>
      <c r="K200" s="823" t="s">
        <v>1100</v>
      </c>
      <c r="L200" s="826">
        <v>52.78</v>
      </c>
      <c r="M200" s="826">
        <v>52.78</v>
      </c>
      <c r="N200" s="823">
        <v>1</v>
      </c>
      <c r="O200" s="827">
        <v>0.5</v>
      </c>
      <c r="P200" s="826">
        <v>52.78</v>
      </c>
      <c r="Q200" s="828">
        <v>1</v>
      </c>
      <c r="R200" s="823">
        <v>1</v>
      </c>
      <c r="S200" s="828">
        <v>1</v>
      </c>
      <c r="T200" s="827">
        <v>0.5</v>
      </c>
      <c r="U200" s="829">
        <v>1</v>
      </c>
    </row>
    <row r="201" spans="1:21" ht="14.45" customHeight="1" x14ac:dyDescent="0.2">
      <c r="A201" s="822">
        <v>32</v>
      </c>
      <c r="B201" s="823" t="s">
        <v>2767</v>
      </c>
      <c r="C201" s="823" t="s">
        <v>2773</v>
      </c>
      <c r="D201" s="824" t="s">
        <v>4796</v>
      </c>
      <c r="E201" s="825" t="s">
        <v>2784</v>
      </c>
      <c r="F201" s="823" t="s">
        <v>2768</v>
      </c>
      <c r="G201" s="823" t="s">
        <v>3168</v>
      </c>
      <c r="H201" s="823" t="s">
        <v>329</v>
      </c>
      <c r="I201" s="823" t="s">
        <v>3169</v>
      </c>
      <c r="J201" s="823" t="s">
        <v>1610</v>
      </c>
      <c r="K201" s="823" t="s">
        <v>3170</v>
      </c>
      <c r="L201" s="826">
        <v>0</v>
      </c>
      <c r="M201" s="826">
        <v>0</v>
      </c>
      <c r="N201" s="823">
        <v>1</v>
      </c>
      <c r="O201" s="827">
        <v>1</v>
      </c>
      <c r="P201" s="826"/>
      <c r="Q201" s="828"/>
      <c r="R201" s="823"/>
      <c r="S201" s="828">
        <v>0</v>
      </c>
      <c r="T201" s="827"/>
      <c r="U201" s="829">
        <v>0</v>
      </c>
    </row>
    <row r="202" spans="1:21" ht="14.45" customHeight="1" x14ac:dyDescent="0.2">
      <c r="A202" s="822">
        <v>32</v>
      </c>
      <c r="B202" s="823" t="s">
        <v>2767</v>
      </c>
      <c r="C202" s="823" t="s">
        <v>2773</v>
      </c>
      <c r="D202" s="824" t="s">
        <v>4796</v>
      </c>
      <c r="E202" s="825" t="s">
        <v>2784</v>
      </c>
      <c r="F202" s="823" t="s">
        <v>2768</v>
      </c>
      <c r="G202" s="823" t="s">
        <v>2890</v>
      </c>
      <c r="H202" s="823" t="s">
        <v>329</v>
      </c>
      <c r="I202" s="823" t="s">
        <v>3171</v>
      </c>
      <c r="J202" s="823" t="s">
        <v>817</v>
      </c>
      <c r="K202" s="823" t="s">
        <v>3172</v>
      </c>
      <c r="L202" s="826">
        <v>45.56</v>
      </c>
      <c r="M202" s="826">
        <v>45.56</v>
      </c>
      <c r="N202" s="823">
        <v>1</v>
      </c>
      <c r="O202" s="827">
        <v>1</v>
      </c>
      <c r="P202" s="826">
        <v>45.56</v>
      </c>
      <c r="Q202" s="828">
        <v>1</v>
      </c>
      <c r="R202" s="823">
        <v>1</v>
      </c>
      <c r="S202" s="828">
        <v>1</v>
      </c>
      <c r="T202" s="827">
        <v>1</v>
      </c>
      <c r="U202" s="829">
        <v>1</v>
      </c>
    </row>
    <row r="203" spans="1:21" ht="14.45" customHeight="1" x14ac:dyDescent="0.2">
      <c r="A203" s="822">
        <v>32</v>
      </c>
      <c r="B203" s="823" t="s">
        <v>2767</v>
      </c>
      <c r="C203" s="823" t="s">
        <v>2773</v>
      </c>
      <c r="D203" s="824" t="s">
        <v>4796</v>
      </c>
      <c r="E203" s="825" t="s">
        <v>2784</v>
      </c>
      <c r="F203" s="823" t="s">
        <v>2768</v>
      </c>
      <c r="G203" s="823" t="s">
        <v>2890</v>
      </c>
      <c r="H203" s="823" t="s">
        <v>329</v>
      </c>
      <c r="I203" s="823" t="s">
        <v>2891</v>
      </c>
      <c r="J203" s="823" t="s">
        <v>817</v>
      </c>
      <c r="K203" s="823" t="s">
        <v>2892</v>
      </c>
      <c r="L203" s="826">
        <v>182.22</v>
      </c>
      <c r="M203" s="826">
        <v>182.22</v>
      </c>
      <c r="N203" s="823">
        <v>1</v>
      </c>
      <c r="O203" s="827">
        <v>1</v>
      </c>
      <c r="P203" s="826">
        <v>182.22</v>
      </c>
      <c r="Q203" s="828">
        <v>1</v>
      </c>
      <c r="R203" s="823">
        <v>1</v>
      </c>
      <c r="S203" s="828">
        <v>1</v>
      </c>
      <c r="T203" s="827">
        <v>1</v>
      </c>
      <c r="U203" s="829">
        <v>1</v>
      </c>
    </row>
    <row r="204" spans="1:21" ht="14.45" customHeight="1" x14ac:dyDescent="0.2">
      <c r="A204" s="822">
        <v>32</v>
      </c>
      <c r="B204" s="823" t="s">
        <v>2767</v>
      </c>
      <c r="C204" s="823" t="s">
        <v>2773</v>
      </c>
      <c r="D204" s="824" t="s">
        <v>4796</v>
      </c>
      <c r="E204" s="825" t="s">
        <v>2784</v>
      </c>
      <c r="F204" s="823" t="s">
        <v>2768</v>
      </c>
      <c r="G204" s="823" t="s">
        <v>3173</v>
      </c>
      <c r="H204" s="823" t="s">
        <v>329</v>
      </c>
      <c r="I204" s="823" t="s">
        <v>3174</v>
      </c>
      <c r="J204" s="823" t="s">
        <v>1681</v>
      </c>
      <c r="K204" s="823" t="s">
        <v>3175</v>
      </c>
      <c r="L204" s="826">
        <v>477.5</v>
      </c>
      <c r="M204" s="826">
        <v>4297.5</v>
      </c>
      <c r="N204" s="823">
        <v>9</v>
      </c>
      <c r="O204" s="827">
        <v>4.5</v>
      </c>
      <c r="P204" s="826">
        <v>2865</v>
      </c>
      <c r="Q204" s="828">
        <v>0.66666666666666663</v>
      </c>
      <c r="R204" s="823">
        <v>6</v>
      </c>
      <c r="S204" s="828">
        <v>0.66666666666666663</v>
      </c>
      <c r="T204" s="827">
        <v>3</v>
      </c>
      <c r="U204" s="829">
        <v>0.66666666666666663</v>
      </c>
    </row>
    <row r="205" spans="1:21" ht="14.45" customHeight="1" x14ac:dyDescent="0.2">
      <c r="A205" s="822">
        <v>32</v>
      </c>
      <c r="B205" s="823" t="s">
        <v>2767</v>
      </c>
      <c r="C205" s="823" t="s">
        <v>2773</v>
      </c>
      <c r="D205" s="824" t="s">
        <v>4796</v>
      </c>
      <c r="E205" s="825" t="s">
        <v>2784</v>
      </c>
      <c r="F205" s="823" t="s">
        <v>2768</v>
      </c>
      <c r="G205" s="823" t="s">
        <v>3176</v>
      </c>
      <c r="H205" s="823" t="s">
        <v>329</v>
      </c>
      <c r="I205" s="823" t="s">
        <v>3177</v>
      </c>
      <c r="J205" s="823" t="s">
        <v>3178</v>
      </c>
      <c r="K205" s="823" t="s">
        <v>3179</v>
      </c>
      <c r="L205" s="826">
        <v>406.66</v>
      </c>
      <c r="M205" s="826">
        <v>406.66</v>
      </c>
      <c r="N205" s="823">
        <v>1</v>
      </c>
      <c r="O205" s="827">
        <v>1</v>
      </c>
      <c r="P205" s="826">
        <v>406.66</v>
      </c>
      <c r="Q205" s="828">
        <v>1</v>
      </c>
      <c r="R205" s="823">
        <v>1</v>
      </c>
      <c r="S205" s="828">
        <v>1</v>
      </c>
      <c r="T205" s="827">
        <v>1</v>
      </c>
      <c r="U205" s="829">
        <v>1</v>
      </c>
    </row>
    <row r="206" spans="1:21" ht="14.45" customHeight="1" x14ac:dyDescent="0.2">
      <c r="A206" s="822">
        <v>32</v>
      </c>
      <c r="B206" s="823" t="s">
        <v>2767</v>
      </c>
      <c r="C206" s="823" t="s">
        <v>2773</v>
      </c>
      <c r="D206" s="824" t="s">
        <v>4796</v>
      </c>
      <c r="E206" s="825" t="s">
        <v>2784</v>
      </c>
      <c r="F206" s="823" t="s">
        <v>2768</v>
      </c>
      <c r="G206" s="823" t="s">
        <v>3176</v>
      </c>
      <c r="H206" s="823" t="s">
        <v>329</v>
      </c>
      <c r="I206" s="823" t="s">
        <v>3180</v>
      </c>
      <c r="J206" s="823" t="s">
        <v>3181</v>
      </c>
      <c r="K206" s="823" t="s">
        <v>3179</v>
      </c>
      <c r="L206" s="826">
        <v>406.66</v>
      </c>
      <c r="M206" s="826">
        <v>406.66</v>
      </c>
      <c r="N206" s="823">
        <v>1</v>
      </c>
      <c r="O206" s="827">
        <v>1</v>
      </c>
      <c r="P206" s="826"/>
      <c r="Q206" s="828">
        <v>0</v>
      </c>
      <c r="R206" s="823"/>
      <c r="S206" s="828">
        <v>0</v>
      </c>
      <c r="T206" s="827"/>
      <c r="U206" s="829">
        <v>0</v>
      </c>
    </row>
    <row r="207" spans="1:21" ht="14.45" customHeight="1" x14ac:dyDescent="0.2">
      <c r="A207" s="822">
        <v>32</v>
      </c>
      <c r="B207" s="823" t="s">
        <v>2767</v>
      </c>
      <c r="C207" s="823" t="s">
        <v>2773</v>
      </c>
      <c r="D207" s="824" t="s">
        <v>4796</v>
      </c>
      <c r="E207" s="825" t="s">
        <v>2784</v>
      </c>
      <c r="F207" s="823" t="s">
        <v>2768</v>
      </c>
      <c r="G207" s="823" t="s">
        <v>2915</v>
      </c>
      <c r="H207" s="823" t="s">
        <v>670</v>
      </c>
      <c r="I207" s="823" t="s">
        <v>2403</v>
      </c>
      <c r="J207" s="823" t="s">
        <v>1477</v>
      </c>
      <c r="K207" s="823" t="s">
        <v>2404</v>
      </c>
      <c r="L207" s="826">
        <v>846.47</v>
      </c>
      <c r="M207" s="826">
        <v>6771.7600000000011</v>
      </c>
      <c r="N207" s="823">
        <v>8</v>
      </c>
      <c r="O207" s="827">
        <v>6</v>
      </c>
      <c r="P207" s="826">
        <v>5925.2900000000009</v>
      </c>
      <c r="Q207" s="828">
        <v>0.875</v>
      </c>
      <c r="R207" s="823">
        <v>7</v>
      </c>
      <c r="S207" s="828">
        <v>0.875</v>
      </c>
      <c r="T207" s="827">
        <v>5.5</v>
      </c>
      <c r="U207" s="829">
        <v>0.91666666666666663</v>
      </c>
    </row>
    <row r="208" spans="1:21" ht="14.45" customHeight="1" x14ac:dyDescent="0.2">
      <c r="A208" s="822">
        <v>32</v>
      </c>
      <c r="B208" s="823" t="s">
        <v>2767</v>
      </c>
      <c r="C208" s="823" t="s">
        <v>2773</v>
      </c>
      <c r="D208" s="824" t="s">
        <v>4796</v>
      </c>
      <c r="E208" s="825" t="s">
        <v>2784</v>
      </c>
      <c r="F208" s="823" t="s">
        <v>2768</v>
      </c>
      <c r="G208" s="823" t="s">
        <v>2915</v>
      </c>
      <c r="H208" s="823" t="s">
        <v>670</v>
      </c>
      <c r="I208" s="823" t="s">
        <v>2403</v>
      </c>
      <c r="J208" s="823" t="s">
        <v>1477</v>
      </c>
      <c r="K208" s="823" t="s">
        <v>2404</v>
      </c>
      <c r="L208" s="826">
        <v>3231.81</v>
      </c>
      <c r="M208" s="826">
        <v>3231.81</v>
      </c>
      <c r="N208" s="823">
        <v>1</v>
      </c>
      <c r="O208" s="827">
        <v>1</v>
      </c>
      <c r="P208" s="826">
        <v>3231.81</v>
      </c>
      <c r="Q208" s="828">
        <v>1</v>
      </c>
      <c r="R208" s="823">
        <v>1</v>
      </c>
      <c r="S208" s="828">
        <v>1</v>
      </c>
      <c r="T208" s="827">
        <v>1</v>
      </c>
      <c r="U208" s="829">
        <v>1</v>
      </c>
    </row>
    <row r="209" spans="1:21" ht="14.45" customHeight="1" x14ac:dyDescent="0.2">
      <c r="A209" s="822">
        <v>32</v>
      </c>
      <c r="B209" s="823" t="s">
        <v>2767</v>
      </c>
      <c r="C209" s="823" t="s">
        <v>2773</v>
      </c>
      <c r="D209" s="824" t="s">
        <v>4796</v>
      </c>
      <c r="E209" s="825" t="s">
        <v>2784</v>
      </c>
      <c r="F209" s="823" t="s">
        <v>2768</v>
      </c>
      <c r="G209" s="823" t="s">
        <v>3182</v>
      </c>
      <c r="H209" s="823" t="s">
        <v>329</v>
      </c>
      <c r="I209" s="823" t="s">
        <v>3183</v>
      </c>
      <c r="J209" s="823" t="s">
        <v>3184</v>
      </c>
      <c r="K209" s="823" t="s">
        <v>3185</v>
      </c>
      <c r="L209" s="826">
        <v>43.48</v>
      </c>
      <c r="M209" s="826">
        <v>130.44</v>
      </c>
      <c r="N209" s="823">
        <v>3</v>
      </c>
      <c r="O209" s="827">
        <v>1</v>
      </c>
      <c r="P209" s="826"/>
      <c r="Q209" s="828">
        <v>0</v>
      </c>
      <c r="R209" s="823"/>
      <c r="S209" s="828">
        <v>0</v>
      </c>
      <c r="T209" s="827"/>
      <c r="U209" s="829">
        <v>0</v>
      </c>
    </row>
    <row r="210" spans="1:21" ht="14.45" customHeight="1" x14ac:dyDescent="0.2">
      <c r="A210" s="822">
        <v>32</v>
      </c>
      <c r="B210" s="823" t="s">
        <v>2767</v>
      </c>
      <c r="C210" s="823" t="s">
        <v>2773</v>
      </c>
      <c r="D210" s="824" t="s">
        <v>4796</v>
      </c>
      <c r="E210" s="825" t="s">
        <v>2784</v>
      </c>
      <c r="F210" s="823" t="s">
        <v>2768</v>
      </c>
      <c r="G210" s="823" t="s">
        <v>2916</v>
      </c>
      <c r="H210" s="823" t="s">
        <v>670</v>
      </c>
      <c r="I210" s="823" t="s">
        <v>2572</v>
      </c>
      <c r="J210" s="823" t="s">
        <v>921</v>
      </c>
      <c r="K210" s="823" t="s">
        <v>2573</v>
      </c>
      <c r="L210" s="826">
        <v>42.51</v>
      </c>
      <c r="M210" s="826">
        <v>340.08</v>
      </c>
      <c r="N210" s="823">
        <v>8</v>
      </c>
      <c r="O210" s="827">
        <v>5.5</v>
      </c>
      <c r="P210" s="826">
        <v>170.04</v>
      </c>
      <c r="Q210" s="828">
        <v>0.5</v>
      </c>
      <c r="R210" s="823">
        <v>4</v>
      </c>
      <c r="S210" s="828">
        <v>0.5</v>
      </c>
      <c r="T210" s="827">
        <v>2.5</v>
      </c>
      <c r="U210" s="829">
        <v>0.45454545454545453</v>
      </c>
    </row>
    <row r="211" spans="1:21" ht="14.45" customHeight="1" x14ac:dyDescent="0.2">
      <c r="A211" s="822">
        <v>32</v>
      </c>
      <c r="B211" s="823" t="s">
        <v>2767</v>
      </c>
      <c r="C211" s="823" t="s">
        <v>2773</v>
      </c>
      <c r="D211" s="824" t="s">
        <v>4796</v>
      </c>
      <c r="E211" s="825" t="s">
        <v>2784</v>
      </c>
      <c r="F211" s="823" t="s">
        <v>2768</v>
      </c>
      <c r="G211" s="823" t="s">
        <v>2916</v>
      </c>
      <c r="H211" s="823" t="s">
        <v>670</v>
      </c>
      <c r="I211" s="823" t="s">
        <v>2268</v>
      </c>
      <c r="J211" s="823" t="s">
        <v>921</v>
      </c>
      <c r="K211" s="823" t="s">
        <v>2269</v>
      </c>
      <c r="L211" s="826">
        <v>85.02</v>
      </c>
      <c r="M211" s="826">
        <v>170.04</v>
      </c>
      <c r="N211" s="823">
        <v>2</v>
      </c>
      <c r="O211" s="827">
        <v>2</v>
      </c>
      <c r="P211" s="826">
        <v>170.04</v>
      </c>
      <c r="Q211" s="828">
        <v>1</v>
      </c>
      <c r="R211" s="823">
        <v>2</v>
      </c>
      <c r="S211" s="828">
        <v>1</v>
      </c>
      <c r="T211" s="827">
        <v>2</v>
      </c>
      <c r="U211" s="829">
        <v>1</v>
      </c>
    </row>
    <row r="212" spans="1:21" ht="14.45" customHeight="1" x14ac:dyDescent="0.2">
      <c r="A212" s="822">
        <v>32</v>
      </c>
      <c r="B212" s="823" t="s">
        <v>2767</v>
      </c>
      <c r="C212" s="823" t="s">
        <v>2773</v>
      </c>
      <c r="D212" s="824" t="s">
        <v>4796</v>
      </c>
      <c r="E212" s="825" t="s">
        <v>2784</v>
      </c>
      <c r="F212" s="823" t="s">
        <v>2768</v>
      </c>
      <c r="G212" s="823" t="s">
        <v>2916</v>
      </c>
      <c r="H212" s="823" t="s">
        <v>670</v>
      </c>
      <c r="I212" s="823" t="s">
        <v>3186</v>
      </c>
      <c r="J212" s="823" t="s">
        <v>3187</v>
      </c>
      <c r="K212" s="823" t="s">
        <v>3188</v>
      </c>
      <c r="L212" s="826">
        <v>98.29</v>
      </c>
      <c r="M212" s="826">
        <v>98.29</v>
      </c>
      <c r="N212" s="823">
        <v>1</v>
      </c>
      <c r="O212" s="827">
        <v>1</v>
      </c>
      <c r="P212" s="826"/>
      <c r="Q212" s="828">
        <v>0</v>
      </c>
      <c r="R212" s="823"/>
      <c r="S212" s="828">
        <v>0</v>
      </c>
      <c r="T212" s="827"/>
      <c r="U212" s="829">
        <v>0</v>
      </c>
    </row>
    <row r="213" spans="1:21" ht="14.45" customHeight="1" x14ac:dyDescent="0.2">
      <c r="A213" s="822">
        <v>32</v>
      </c>
      <c r="B213" s="823" t="s">
        <v>2767</v>
      </c>
      <c r="C213" s="823" t="s">
        <v>2773</v>
      </c>
      <c r="D213" s="824" t="s">
        <v>4796</v>
      </c>
      <c r="E213" s="825" t="s">
        <v>2784</v>
      </c>
      <c r="F213" s="823" t="s">
        <v>2768</v>
      </c>
      <c r="G213" s="823" t="s">
        <v>2916</v>
      </c>
      <c r="H213" s="823" t="s">
        <v>670</v>
      </c>
      <c r="I213" s="823" t="s">
        <v>3189</v>
      </c>
      <c r="J213" s="823" t="s">
        <v>3187</v>
      </c>
      <c r="K213" s="823" t="s">
        <v>3190</v>
      </c>
      <c r="L213" s="826">
        <v>196.56</v>
      </c>
      <c r="M213" s="826">
        <v>196.56</v>
      </c>
      <c r="N213" s="823">
        <v>1</v>
      </c>
      <c r="O213" s="827">
        <v>0.5</v>
      </c>
      <c r="P213" s="826">
        <v>196.56</v>
      </c>
      <c r="Q213" s="828">
        <v>1</v>
      </c>
      <c r="R213" s="823">
        <v>1</v>
      </c>
      <c r="S213" s="828">
        <v>1</v>
      </c>
      <c r="T213" s="827">
        <v>0.5</v>
      </c>
      <c r="U213" s="829">
        <v>1</v>
      </c>
    </row>
    <row r="214" spans="1:21" ht="14.45" customHeight="1" x14ac:dyDescent="0.2">
      <c r="A214" s="822">
        <v>32</v>
      </c>
      <c r="B214" s="823" t="s">
        <v>2767</v>
      </c>
      <c r="C214" s="823" t="s">
        <v>2773</v>
      </c>
      <c r="D214" s="824" t="s">
        <v>4796</v>
      </c>
      <c r="E214" s="825" t="s">
        <v>2784</v>
      </c>
      <c r="F214" s="823" t="s">
        <v>2768</v>
      </c>
      <c r="G214" s="823" t="s">
        <v>3191</v>
      </c>
      <c r="H214" s="823" t="s">
        <v>329</v>
      </c>
      <c r="I214" s="823" t="s">
        <v>3192</v>
      </c>
      <c r="J214" s="823" t="s">
        <v>3193</v>
      </c>
      <c r="K214" s="823" t="s">
        <v>3194</v>
      </c>
      <c r="L214" s="826">
        <v>0</v>
      </c>
      <c r="M214" s="826">
        <v>0</v>
      </c>
      <c r="N214" s="823">
        <v>1</v>
      </c>
      <c r="O214" s="827">
        <v>1</v>
      </c>
      <c r="P214" s="826">
        <v>0</v>
      </c>
      <c r="Q214" s="828"/>
      <c r="R214" s="823">
        <v>1</v>
      </c>
      <c r="S214" s="828">
        <v>1</v>
      </c>
      <c r="T214" s="827">
        <v>1</v>
      </c>
      <c r="U214" s="829">
        <v>1</v>
      </c>
    </row>
    <row r="215" spans="1:21" ht="14.45" customHeight="1" x14ac:dyDescent="0.2">
      <c r="A215" s="822">
        <v>32</v>
      </c>
      <c r="B215" s="823" t="s">
        <v>2767</v>
      </c>
      <c r="C215" s="823" t="s">
        <v>2773</v>
      </c>
      <c r="D215" s="824" t="s">
        <v>4796</v>
      </c>
      <c r="E215" s="825" t="s">
        <v>2784</v>
      </c>
      <c r="F215" s="823" t="s">
        <v>2768</v>
      </c>
      <c r="G215" s="823" t="s">
        <v>3195</v>
      </c>
      <c r="H215" s="823" t="s">
        <v>329</v>
      </c>
      <c r="I215" s="823" t="s">
        <v>3196</v>
      </c>
      <c r="J215" s="823" t="s">
        <v>1033</v>
      </c>
      <c r="K215" s="823" t="s">
        <v>1035</v>
      </c>
      <c r="L215" s="826">
        <v>105.63</v>
      </c>
      <c r="M215" s="826">
        <v>2112.6</v>
      </c>
      <c r="N215" s="823">
        <v>20</v>
      </c>
      <c r="O215" s="827">
        <v>1.5</v>
      </c>
      <c r="P215" s="826">
        <v>1056.3</v>
      </c>
      <c r="Q215" s="828">
        <v>0.5</v>
      </c>
      <c r="R215" s="823">
        <v>10</v>
      </c>
      <c r="S215" s="828">
        <v>0.5</v>
      </c>
      <c r="T215" s="827">
        <v>0.5</v>
      </c>
      <c r="U215" s="829">
        <v>0.33333333333333331</v>
      </c>
    </row>
    <row r="216" spans="1:21" ht="14.45" customHeight="1" x14ac:dyDescent="0.2">
      <c r="A216" s="822">
        <v>32</v>
      </c>
      <c r="B216" s="823" t="s">
        <v>2767</v>
      </c>
      <c r="C216" s="823" t="s">
        <v>2773</v>
      </c>
      <c r="D216" s="824" t="s">
        <v>4796</v>
      </c>
      <c r="E216" s="825" t="s">
        <v>2784</v>
      </c>
      <c r="F216" s="823" t="s">
        <v>2768</v>
      </c>
      <c r="G216" s="823" t="s">
        <v>3195</v>
      </c>
      <c r="H216" s="823" t="s">
        <v>329</v>
      </c>
      <c r="I216" s="823" t="s">
        <v>3197</v>
      </c>
      <c r="J216" s="823" t="s">
        <v>1033</v>
      </c>
      <c r="K216" s="823" t="s">
        <v>1035</v>
      </c>
      <c r="L216" s="826">
        <v>105.63</v>
      </c>
      <c r="M216" s="826">
        <v>1056.3</v>
      </c>
      <c r="N216" s="823">
        <v>10</v>
      </c>
      <c r="O216" s="827">
        <v>1</v>
      </c>
      <c r="P216" s="826"/>
      <c r="Q216" s="828">
        <v>0</v>
      </c>
      <c r="R216" s="823"/>
      <c r="S216" s="828">
        <v>0</v>
      </c>
      <c r="T216" s="827"/>
      <c r="U216" s="829">
        <v>0</v>
      </c>
    </row>
    <row r="217" spans="1:21" ht="14.45" customHeight="1" x14ac:dyDescent="0.2">
      <c r="A217" s="822">
        <v>32</v>
      </c>
      <c r="B217" s="823" t="s">
        <v>2767</v>
      </c>
      <c r="C217" s="823" t="s">
        <v>2773</v>
      </c>
      <c r="D217" s="824" t="s">
        <v>4796</v>
      </c>
      <c r="E217" s="825" t="s">
        <v>2784</v>
      </c>
      <c r="F217" s="823" t="s">
        <v>2768</v>
      </c>
      <c r="G217" s="823" t="s">
        <v>2919</v>
      </c>
      <c r="H217" s="823" t="s">
        <v>670</v>
      </c>
      <c r="I217" s="823" t="s">
        <v>3198</v>
      </c>
      <c r="J217" s="823" t="s">
        <v>3199</v>
      </c>
      <c r="K217" s="823" t="s">
        <v>3200</v>
      </c>
      <c r="L217" s="826">
        <v>763.63</v>
      </c>
      <c r="M217" s="826">
        <v>763.63</v>
      </c>
      <c r="N217" s="823">
        <v>1</v>
      </c>
      <c r="O217" s="827">
        <v>0.5</v>
      </c>
      <c r="P217" s="826">
        <v>763.63</v>
      </c>
      <c r="Q217" s="828">
        <v>1</v>
      </c>
      <c r="R217" s="823">
        <v>1</v>
      </c>
      <c r="S217" s="828">
        <v>1</v>
      </c>
      <c r="T217" s="827">
        <v>0.5</v>
      </c>
      <c r="U217" s="829">
        <v>1</v>
      </c>
    </row>
    <row r="218" spans="1:21" ht="14.45" customHeight="1" x14ac:dyDescent="0.2">
      <c r="A218" s="822">
        <v>32</v>
      </c>
      <c r="B218" s="823" t="s">
        <v>2767</v>
      </c>
      <c r="C218" s="823" t="s">
        <v>2773</v>
      </c>
      <c r="D218" s="824" t="s">
        <v>4796</v>
      </c>
      <c r="E218" s="825" t="s">
        <v>2784</v>
      </c>
      <c r="F218" s="823" t="s">
        <v>2768</v>
      </c>
      <c r="G218" s="823" t="s">
        <v>3201</v>
      </c>
      <c r="H218" s="823" t="s">
        <v>329</v>
      </c>
      <c r="I218" s="823" t="s">
        <v>3202</v>
      </c>
      <c r="J218" s="823" t="s">
        <v>3203</v>
      </c>
      <c r="K218" s="823" t="s">
        <v>3204</v>
      </c>
      <c r="L218" s="826">
        <v>46.85</v>
      </c>
      <c r="M218" s="826">
        <v>46.85</v>
      </c>
      <c r="N218" s="823">
        <v>1</v>
      </c>
      <c r="O218" s="827">
        <v>0.5</v>
      </c>
      <c r="P218" s="826"/>
      <c r="Q218" s="828">
        <v>0</v>
      </c>
      <c r="R218" s="823"/>
      <c r="S218" s="828">
        <v>0</v>
      </c>
      <c r="T218" s="827"/>
      <c r="U218" s="829">
        <v>0</v>
      </c>
    </row>
    <row r="219" spans="1:21" ht="14.45" customHeight="1" x14ac:dyDescent="0.2">
      <c r="A219" s="822">
        <v>32</v>
      </c>
      <c r="B219" s="823" t="s">
        <v>2767</v>
      </c>
      <c r="C219" s="823" t="s">
        <v>2773</v>
      </c>
      <c r="D219" s="824" t="s">
        <v>4796</v>
      </c>
      <c r="E219" s="825" t="s">
        <v>2784</v>
      </c>
      <c r="F219" s="823" t="s">
        <v>2768</v>
      </c>
      <c r="G219" s="823" t="s">
        <v>3205</v>
      </c>
      <c r="H219" s="823" t="s">
        <v>329</v>
      </c>
      <c r="I219" s="823" t="s">
        <v>3206</v>
      </c>
      <c r="J219" s="823" t="s">
        <v>3207</v>
      </c>
      <c r="K219" s="823" t="s">
        <v>3208</v>
      </c>
      <c r="L219" s="826">
        <v>50.64</v>
      </c>
      <c r="M219" s="826">
        <v>101.28</v>
      </c>
      <c r="N219" s="823">
        <v>2</v>
      </c>
      <c r="O219" s="827">
        <v>1</v>
      </c>
      <c r="P219" s="826"/>
      <c r="Q219" s="828">
        <v>0</v>
      </c>
      <c r="R219" s="823"/>
      <c r="S219" s="828">
        <v>0</v>
      </c>
      <c r="T219" s="827"/>
      <c r="U219" s="829">
        <v>0</v>
      </c>
    </row>
    <row r="220" spans="1:21" ht="14.45" customHeight="1" x14ac:dyDescent="0.2">
      <c r="A220" s="822">
        <v>32</v>
      </c>
      <c r="B220" s="823" t="s">
        <v>2767</v>
      </c>
      <c r="C220" s="823" t="s">
        <v>2773</v>
      </c>
      <c r="D220" s="824" t="s">
        <v>4796</v>
      </c>
      <c r="E220" s="825" t="s">
        <v>2784</v>
      </c>
      <c r="F220" s="823" t="s">
        <v>2768</v>
      </c>
      <c r="G220" s="823" t="s">
        <v>3205</v>
      </c>
      <c r="H220" s="823" t="s">
        <v>329</v>
      </c>
      <c r="I220" s="823" t="s">
        <v>3209</v>
      </c>
      <c r="J220" s="823" t="s">
        <v>1114</v>
      </c>
      <c r="K220" s="823" t="s">
        <v>3208</v>
      </c>
      <c r="L220" s="826">
        <v>50.64</v>
      </c>
      <c r="M220" s="826">
        <v>506.4</v>
      </c>
      <c r="N220" s="823">
        <v>10</v>
      </c>
      <c r="O220" s="827">
        <v>6</v>
      </c>
      <c r="P220" s="826">
        <v>303.83999999999997</v>
      </c>
      <c r="Q220" s="828">
        <v>0.6</v>
      </c>
      <c r="R220" s="823">
        <v>6</v>
      </c>
      <c r="S220" s="828">
        <v>0.6</v>
      </c>
      <c r="T220" s="827">
        <v>3</v>
      </c>
      <c r="U220" s="829">
        <v>0.5</v>
      </c>
    </row>
    <row r="221" spans="1:21" ht="14.45" customHeight="1" x14ac:dyDescent="0.2">
      <c r="A221" s="822">
        <v>32</v>
      </c>
      <c r="B221" s="823" t="s">
        <v>2767</v>
      </c>
      <c r="C221" s="823" t="s">
        <v>2773</v>
      </c>
      <c r="D221" s="824" t="s">
        <v>4796</v>
      </c>
      <c r="E221" s="825" t="s">
        <v>2784</v>
      </c>
      <c r="F221" s="823" t="s">
        <v>2768</v>
      </c>
      <c r="G221" s="823" t="s">
        <v>3210</v>
      </c>
      <c r="H221" s="823" t="s">
        <v>329</v>
      </c>
      <c r="I221" s="823" t="s">
        <v>3211</v>
      </c>
      <c r="J221" s="823" t="s">
        <v>3212</v>
      </c>
      <c r="K221" s="823" t="s">
        <v>3213</v>
      </c>
      <c r="L221" s="826">
        <v>0</v>
      </c>
      <c r="M221" s="826">
        <v>0</v>
      </c>
      <c r="N221" s="823">
        <v>2</v>
      </c>
      <c r="O221" s="827">
        <v>0.5</v>
      </c>
      <c r="P221" s="826"/>
      <c r="Q221" s="828"/>
      <c r="R221" s="823"/>
      <c r="S221" s="828">
        <v>0</v>
      </c>
      <c r="T221" s="827"/>
      <c r="U221" s="829">
        <v>0</v>
      </c>
    </row>
    <row r="222" spans="1:21" ht="14.45" customHeight="1" x14ac:dyDescent="0.2">
      <c r="A222" s="822">
        <v>32</v>
      </c>
      <c r="B222" s="823" t="s">
        <v>2767</v>
      </c>
      <c r="C222" s="823" t="s">
        <v>2773</v>
      </c>
      <c r="D222" s="824" t="s">
        <v>4796</v>
      </c>
      <c r="E222" s="825" t="s">
        <v>2784</v>
      </c>
      <c r="F222" s="823" t="s">
        <v>2768</v>
      </c>
      <c r="G222" s="823" t="s">
        <v>3214</v>
      </c>
      <c r="H222" s="823" t="s">
        <v>329</v>
      </c>
      <c r="I222" s="823" t="s">
        <v>3215</v>
      </c>
      <c r="J222" s="823" t="s">
        <v>1807</v>
      </c>
      <c r="K222" s="823" t="s">
        <v>3216</v>
      </c>
      <c r="L222" s="826">
        <v>0</v>
      </c>
      <c r="M222" s="826">
        <v>0</v>
      </c>
      <c r="N222" s="823">
        <v>1</v>
      </c>
      <c r="O222" s="827">
        <v>1</v>
      </c>
      <c r="P222" s="826"/>
      <c r="Q222" s="828"/>
      <c r="R222" s="823"/>
      <c r="S222" s="828">
        <v>0</v>
      </c>
      <c r="T222" s="827"/>
      <c r="U222" s="829">
        <v>0</v>
      </c>
    </row>
    <row r="223" spans="1:21" ht="14.45" customHeight="1" x14ac:dyDescent="0.2">
      <c r="A223" s="822">
        <v>32</v>
      </c>
      <c r="B223" s="823" t="s">
        <v>2767</v>
      </c>
      <c r="C223" s="823" t="s">
        <v>2773</v>
      </c>
      <c r="D223" s="824" t="s">
        <v>4796</v>
      </c>
      <c r="E223" s="825" t="s">
        <v>2784</v>
      </c>
      <c r="F223" s="823" t="s">
        <v>2768</v>
      </c>
      <c r="G223" s="823" t="s">
        <v>2920</v>
      </c>
      <c r="H223" s="823" t="s">
        <v>329</v>
      </c>
      <c r="I223" s="823" t="s">
        <v>2921</v>
      </c>
      <c r="J223" s="823" t="s">
        <v>1058</v>
      </c>
      <c r="K223" s="823" t="s">
        <v>2922</v>
      </c>
      <c r="L223" s="826">
        <v>1630.51</v>
      </c>
      <c r="M223" s="826">
        <v>11413.57</v>
      </c>
      <c r="N223" s="823">
        <v>7</v>
      </c>
      <c r="O223" s="827">
        <v>4.5</v>
      </c>
      <c r="P223" s="826">
        <v>11413.57</v>
      </c>
      <c r="Q223" s="828">
        <v>1</v>
      </c>
      <c r="R223" s="823">
        <v>7</v>
      </c>
      <c r="S223" s="828">
        <v>1</v>
      </c>
      <c r="T223" s="827">
        <v>4.5</v>
      </c>
      <c r="U223" s="829">
        <v>1</v>
      </c>
    </row>
    <row r="224" spans="1:21" ht="14.45" customHeight="1" x14ac:dyDescent="0.2">
      <c r="A224" s="822">
        <v>32</v>
      </c>
      <c r="B224" s="823" t="s">
        <v>2767</v>
      </c>
      <c r="C224" s="823" t="s">
        <v>2773</v>
      </c>
      <c r="D224" s="824" t="s">
        <v>4796</v>
      </c>
      <c r="E224" s="825" t="s">
        <v>2784</v>
      </c>
      <c r="F224" s="823" t="s">
        <v>2768</v>
      </c>
      <c r="G224" s="823" t="s">
        <v>2923</v>
      </c>
      <c r="H224" s="823" t="s">
        <v>329</v>
      </c>
      <c r="I224" s="823" t="s">
        <v>2924</v>
      </c>
      <c r="J224" s="823" t="s">
        <v>2925</v>
      </c>
      <c r="K224" s="823" t="s">
        <v>2926</v>
      </c>
      <c r="L224" s="826">
        <v>75.05</v>
      </c>
      <c r="M224" s="826">
        <v>150.1</v>
      </c>
      <c r="N224" s="823">
        <v>2</v>
      </c>
      <c r="O224" s="827">
        <v>0.5</v>
      </c>
      <c r="P224" s="826"/>
      <c r="Q224" s="828">
        <v>0</v>
      </c>
      <c r="R224" s="823"/>
      <c r="S224" s="828">
        <v>0</v>
      </c>
      <c r="T224" s="827"/>
      <c r="U224" s="829">
        <v>0</v>
      </c>
    </row>
    <row r="225" spans="1:21" ht="14.45" customHeight="1" x14ac:dyDescent="0.2">
      <c r="A225" s="822">
        <v>32</v>
      </c>
      <c r="B225" s="823" t="s">
        <v>2767</v>
      </c>
      <c r="C225" s="823" t="s">
        <v>2773</v>
      </c>
      <c r="D225" s="824" t="s">
        <v>4796</v>
      </c>
      <c r="E225" s="825" t="s">
        <v>2784</v>
      </c>
      <c r="F225" s="823" t="s">
        <v>2768</v>
      </c>
      <c r="G225" s="823" t="s">
        <v>2923</v>
      </c>
      <c r="H225" s="823" t="s">
        <v>329</v>
      </c>
      <c r="I225" s="823" t="s">
        <v>2927</v>
      </c>
      <c r="J225" s="823" t="s">
        <v>1031</v>
      </c>
      <c r="K225" s="823" t="s">
        <v>2928</v>
      </c>
      <c r="L225" s="826">
        <v>45.03</v>
      </c>
      <c r="M225" s="826">
        <v>315.21000000000004</v>
      </c>
      <c r="N225" s="823">
        <v>7</v>
      </c>
      <c r="O225" s="827">
        <v>3</v>
      </c>
      <c r="P225" s="826"/>
      <c r="Q225" s="828">
        <v>0</v>
      </c>
      <c r="R225" s="823"/>
      <c r="S225" s="828">
        <v>0</v>
      </c>
      <c r="T225" s="827"/>
      <c r="U225" s="829">
        <v>0</v>
      </c>
    </row>
    <row r="226" spans="1:21" ht="14.45" customHeight="1" x14ac:dyDescent="0.2">
      <c r="A226" s="822">
        <v>32</v>
      </c>
      <c r="B226" s="823" t="s">
        <v>2767</v>
      </c>
      <c r="C226" s="823" t="s">
        <v>2773</v>
      </c>
      <c r="D226" s="824" t="s">
        <v>4796</v>
      </c>
      <c r="E226" s="825" t="s">
        <v>2784</v>
      </c>
      <c r="F226" s="823" t="s">
        <v>2768</v>
      </c>
      <c r="G226" s="823" t="s">
        <v>3217</v>
      </c>
      <c r="H226" s="823" t="s">
        <v>329</v>
      </c>
      <c r="I226" s="823" t="s">
        <v>3218</v>
      </c>
      <c r="J226" s="823" t="s">
        <v>1301</v>
      </c>
      <c r="K226" s="823" t="s">
        <v>1302</v>
      </c>
      <c r="L226" s="826">
        <v>94.7</v>
      </c>
      <c r="M226" s="826">
        <v>94.7</v>
      </c>
      <c r="N226" s="823">
        <v>1</v>
      </c>
      <c r="O226" s="827">
        <v>1</v>
      </c>
      <c r="P226" s="826"/>
      <c r="Q226" s="828">
        <v>0</v>
      </c>
      <c r="R226" s="823"/>
      <c r="S226" s="828">
        <v>0</v>
      </c>
      <c r="T226" s="827"/>
      <c r="U226" s="829">
        <v>0</v>
      </c>
    </row>
    <row r="227" spans="1:21" ht="14.45" customHeight="1" x14ac:dyDescent="0.2">
      <c r="A227" s="822">
        <v>32</v>
      </c>
      <c r="B227" s="823" t="s">
        <v>2767</v>
      </c>
      <c r="C227" s="823" t="s">
        <v>2773</v>
      </c>
      <c r="D227" s="824" t="s">
        <v>4796</v>
      </c>
      <c r="E227" s="825" t="s">
        <v>2784</v>
      </c>
      <c r="F227" s="823" t="s">
        <v>2768</v>
      </c>
      <c r="G227" s="823" t="s">
        <v>3219</v>
      </c>
      <c r="H227" s="823" t="s">
        <v>329</v>
      </c>
      <c r="I227" s="823" t="s">
        <v>3220</v>
      </c>
      <c r="J227" s="823" t="s">
        <v>3221</v>
      </c>
      <c r="K227" s="823" t="s">
        <v>3222</v>
      </c>
      <c r="L227" s="826">
        <v>35.25</v>
      </c>
      <c r="M227" s="826">
        <v>35.25</v>
      </c>
      <c r="N227" s="823">
        <v>1</v>
      </c>
      <c r="O227" s="827">
        <v>1</v>
      </c>
      <c r="P227" s="826">
        <v>35.25</v>
      </c>
      <c r="Q227" s="828">
        <v>1</v>
      </c>
      <c r="R227" s="823">
        <v>1</v>
      </c>
      <c r="S227" s="828">
        <v>1</v>
      </c>
      <c r="T227" s="827">
        <v>1</v>
      </c>
      <c r="U227" s="829">
        <v>1</v>
      </c>
    </row>
    <row r="228" spans="1:21" ht="14.45" customHeight="1" x14ac:dyDescent="0.2">
      <c r="A228" s="822">
        <v>32</v>
      </c>
      <c r="B228" s="823" t="s">
        <v>2767</v>
      </c>
      <c r="C228" s="823" t="s">
        <v>2773</v>
      </c>
      <c r="D228" s="824" t="s">
        <v>4796</v>
      </c>
      <c r="E228" s="825" t="s">
        <v>2784</v>
      </c>
      <c r="F228" s="823" t="s">
        <v>2768</v>
      </c>
      <c r="G228" s="823" t="s">
        <v>3219</v>
      </c>
      <c r="H228" s="823" t="s">
        <v>329</v>
      </c>
      <c r="I228" s="823" t="s">
        <v>3223</v>
      </c>
      <c r="J228" s="823" t="s">
        <v>3224</v>
      </c>
      <c r="K228" s="823" t="s">
        <v>2078</v>
      </c>
      <c r="L228" s="826">
        <v>0</v>
      </c>
      <c r="M228" s="826">
        <v>0</v>
      </c>
      <c r="N228" s="823">
        <v>2</v>
      </c>
      <c r="O228" s="827">
        <v>1</v>
      </c>
      <c r="P228" s="826"/>
      <c r="Q228" s="828"/>
      <c r="R228" s="823"/>
      <c r="S228" s="828">
        <v>0</v>
      </c>
      <c r="T228" s="827"/>
      <c r="U228" s="829">
        <v>0</v>
      </c>
    </row>
    <row r="229" spans="1:21" ht="14.45" customHeight="1" x14ac:dyDescent="0.2">
      <c r="A229" s="822">
        <v>32</v>
      </c>
      <c r="B229" s="823" t="s">
        <v>2767</v>
      </c>
      <c r="C229" s="823" t="s">
        <v>2773</v>
      </c>
      <c r="D229" s="824" t="s">
        <v>4796</v>
      </c>
      <c r="E229" s="825" t="s">
        <v>2784</v>
      </c>
      <c r="F229" s="823" t="s">
        <v>2768</v>
      </c>
      <c r="G229" s="823" t="s">
        <v>3225</v>
      </c>
      <c r="H229" s="823" t="s">
        <v>670</v>
      </c>
      <c r="I229" s="823" t="s">
        <v>3226</v>
      </c>
      <c r="J229" s="823" t="s">
        <v>3227</v>
      </c>
      <c r="K229" s="823" t="s">
        <v>3228</v>
      </c>
      <c r="L229" s="826">
        <v>4449.93</v>
      </c>
      <c r="M229" s="826">
        <v>177997.2</v>
      </c>
      <c r="N229" s="823">
        <v>40</v>
      </c>
      <c r="O229" s="827">
        <v>4</v>
      </c>
      <c r="P229" s="826">
        <v>133497.90000000002</v>
      </c>
      <c r="Q229" s="828">
        <v>0.75000000000000011</v>
      </c>
      <c r="R229" s="823">
        <v>30</v>
      </c>
      <c r="S229" s="828">
        <v>0.75</v>
      </c>
      <c r="T229" s="827">
        <v>3</v>
      </c>
      <c r="U229" s="829">
        <v>0.75</v>
      </c>
    </row>
    <row r="230" spans="1:21" ht="14.45" customHeight="1" x14ac:dyDescent="0.2">
      <c r="A230" s="822">
        <v>32</v>
      </c>
      <c r="B230" s="823" t="s">
        <v>2767</v>
      </c>
      <c r="C230" s="823" t="s">
        <v>2773</v>
      </c>
      <c r="D230" s="824" t="s">
        <v>4796</v>
      </c>
      <c r="E230" s="825" t="s">
        <v>2784</v>
      </c>
      <c r="F230" s="823" t="s">
        <v>2768</v>
      </c>
      <c r="G230" s="823" t="s">
        <v>2937</v>
      </c>
      <c r="H230" s="823" t="s">
        <v>329</v>
      </c>
      <c r="I230" s="823" t="s">
        <v>2938</v>
      </c>
      <c r="J230" s="823" t="s">
        <v>2939</v>
      </c>
      <c r="K230" s="823" t="s">
        <v>2940</v>
      </c>
      <c r="L230" s="826">
        <v>3633.21</v>
      </c>
      <c r="M230" s="826">
        <v>116262.72000000002</v>
      </c>
      <c r="N230" s="823">
        <v>32</v>
      </c>
      <c r="O230" s="827">
        <v>8</v>
      </c>
      <c r="P230" s="826">
        <v>116262.72000000002</v>
      </c>
      <c r="Q230" s="828">
        <v>1</v>
      </c>
      <c r="R230" s="823">
        <v>32</v>
      </c>
      <c r="S230" s="828">
        <v>1</v>
      </c>
      <c r="T230" s="827">
        <v>8</v>
      </c>
      <c r="U230" s="829">
        <v>1</v>
      </c>
    </row>
    <row r="231" spans="1:21" ht="14.45" customHeight="1" x14ac:dyDescent="0.2">
      <c r="A231" s="822">
        <v>32</v>
      </c>
      <c r="B231" s="823" t="s">
        <v>2767</v>
      </c>
      <c r="C231" s="823" t="s">
        <v>2773</v>
      </c>
      <c r="D231" s="824" t="s">
        <v>4796</v>
      </c>
      <c r="E231" s="825" t="s">
        <v>2784</v>
      </c>
      <c r="F231" s="823" t="s">
        <v>2768</v>
      </c>
      <c r="G231" s="823" t="s">
        <v>3229</v>
      </c>
      <c r="H231" s="823" t="s">
        <v>329</v>
      </c>
      <c r="I231" s="823" t="s">
        <v>3230</v>
      </c>
      <c r="J231" s="823" t="s">
        <v>3231</v>
      </c>
      <c r="K231" s="823"/>
      <c r="L231" s="826">
        <v>0</v>
      </c>
      <c r="M231" s="826">
        <v>0</v>
      </c>
      <c r="N231" s="823">
        <v>5</v>
      </c>
      <c r="O231" s="827">
        <v>1</v>
      </c>
      <c r="P231" s="826">
        <v>0</v>
      </c>
      <c r="Q231" s="828"/>
      <c r="R231" s="823">
        <v>5</v>
      </c>
      <c r="S231" s="828">
        <v>1</v>
      </c>
      <c r="T231" s="827">
        <v>1</v>
      </c>
      <c r="U231" s="829">
        <v>1</v>
      </c>
    </row>
    <row r="232" spans="1:21" ht="14.45" customHeight="1" x14ac:dyDescent="0.2">
      <c r="A232" s="822">
        <v>32</v>
      </c>
      <c r="B232" s="823" t="s">
        <v>2767</v>
      </c>
      <c r="C232" s="823" t="s">
        <v>2773</v>
      </c>
      <c r="D232" s="824" t="s">
        <v>4796</v>
      </c>
      <c r="E232" s="825" t="s">
        <v>2784</v>
      </c>
      <c r="F232" s="823" t="s">
        <v>2768</v>
      </c>
      <c r="G232" s="823" t="s">
        <v>3232</v>
      </c>
      <c r="H232" s="823" t="s">
        <v>329</v>
      </c>
      <c r="I232" s="823" t="s">
        <v>3233</v>
      </c>
      <c r="J232" s="823" t="s">
        <v>1442</v>
      </c>
      <c r="K232" s="823" t="s">
        <v>3234</v>
      </c>
      <c r="L232" s="826">
        <v>42.14</v>
      </c>
      <c r="M232" s="826">
        <v>84.28</v>
      </c>
      <c r="N232" s="823">
        <v>2</v>
      </c>
      <c r="O232" s="827">
        <v>1.5</v>
      </c>
      <c r="P232" s="826">
        <v>42.14</v>
      </c>
      <c r="Q232" s="828">
        <v>0.5</v>
      </c>
      <c r="R232" s="823">
        <v>1</v>
      </c>
      <c r="S232" s="828">
        <v>0.5</v>
      </c>
      <c r="T232" s="827">
        <v>1</v>
      </c>
      <c r="U232" s="829">
        <v>0.66666666666666663</v>
      </c>
    </row>
    <row r="233" spans="1:21" ht="14.45" customHeight="1" x14ac:dyDescent="0.2">
      <c r="A233" s="822">
        <v>32</v>
      </c>
      <c r="B233" s="823" t="s">
        <v>2767</v>
      </c>
      <c r="C233" s="823" t="s">
        <v>2773</v>
      </c>
      <c r="D233" s="824" t="s">
        <v>4796</v>
      </c>
      <c r="E233" s="825" t="s">
        <v>2784</v>
      </c>
      <c r="F233" s="823" t="s">
        <v>2768</v>
      </c>
      <c r="G233" s="823" t="s">
        <v>3235</v>
      </c>
      <c r="H233" s="823" t="s">
        <v>329</v>
      </c>
      <c r="I233" s="823" t="s">
        <v>3236</v>
      </c>
      <c r="J233" s="823" t="s">
        <v>1163</v>
      </c>
      <c r="K233" s="823" t="s">
        <v>3237</v>
      </c>
      <c r="L233" s="826">
        <v>0</v>
      </c>
      <c r="M233" s="826">
        <v>0</v>
      </c>
      <c r="N233" s="823">
        <v>2</v>
      </c>
      <c r="O233" s="827">
        <v>1</v>
      </c>
      <c r="P233" s="826">
        <v>0</v>
      </c>
      <c r="Q233" s="828"/>
      <c r="R233" s="823">
        <v>2</v>
      </c>
      <c r="S233" s="828">
        <v>1</v>
      </c>
      <c r="T233" s="827">
        <v>1</v>
      </c>
      <c r="U233" s="829">
        <v>1</v>
      </c>
    </row>
    <row r="234" spans="1:21" ht="14.45" customHeight="1" x14ac:dyDescent="0.2">
      <c r="A234" s="822">
        <v>32</v>
      </c>
      <c r="B234" s="823" t="s">
        <v>2767</v>
      </c>
      <c r="C234" s="823" t="s">
        <v>2773</v>
      </c>
      <c r="D234" s="824" t="s">
        <v>4796</v>
      </c>
      <c r="E234" s="825" t="s">
        <v>2784</v>
      </c>
      <c r="F234" s="823" t="s">
        <v>2768</v>
      </c>
      <c r="G234" s="823" t="s">
        <v>3238</v>
      </c>
      <c r="H234" s="823" t="s">
        <v>329</v>
      </c>
      <c r="I234" s="823" t="s">
        <v>3239</v>
      </c>
      <c r="J234" s="823" t="s">
        <v>718</v>
      </c>
      <c r="K234" s="823" t="s">
        <v>3240</v>
      </c>
      <c r="L234" s="826">
        <v>0</v>
      </c>
      <c r="M234" s="826">
        <v>0</v>
      </c>
      <c r="N234" s="823">
        <v>1</v>
      </c>
      <c r="O234" s="827">
        <v>0.5</v>
      </c>
      <c r="P234" s="826"/>
      <c r="Q234" s="828"/>
      <c r="R234" s="823"/>
      <c r="S234" s="828">
        <v>0</v>
      </c>
      <c r="T234" s="827"/>
      <c r="U234" s="829">
        <v>0</v>
      </c>
    </row>
    <row r="235" spans="1:21" ht="14.45" customHeight="1" x14ac:dyDescent="0.2">
      <c r="A235" s="822">
        <v>32</v>
      </c>
      <c r="B235" s="823" t="s">
        <v>2767</v>
      </c>
      <c r="C235" s="823" t="s">
        <v>2773</v>
      </c>
      <c r="D235" s="824" t="s">
        <v>4796</v>
      </c>
      <c r="E235" s="825" t="s">
        <v>2784</v>
      </c>
      <c r="F235" s="823" t="s">
        <v>2768</v>
      </c>
      <c r="G235" s="823" t="s">
        <v>3241</v>
      </c>
      <c r="H235" s="823" t="s">
        <v>329</v>
      </c>
      <c r="I235" s="823" t="s">
        <v>3242</v>
      </c>
      <c r="J235" s="823" t="s">
        <v>3243</v>
      </c>
      <c r="K235" s="823" t="s">
        <v>3244</v>
      </c>
      <c r="L235" s="826">
        <v>237.31</v>
      </c>
      <c r="M235" s="826">
        <v>237.31</v>
      </c>
      <c r="N235" s="823">
        <v>1</v>
      </c>
      <c r="O235" s="827">
        <v>1</v>
      </c>
      <c r="P235" s="826"/>
      <c r="Q235" s="828">
        <v>0</v>
      </c>
      <c r="R235" s="823"/>
      <c r="S235" s="828">
        <v>0</v>
      </c>
      <c r="T235" s="827"/>
      <c r="U235" s="829">
        <v>0</v>
      </c>
    </row>
    <row r="236" spans="1:21" ht="14.45" customHeight="1" x14ac:dyDescent="0.2">
      <c r="A236" s="822">
        <v>32</v>
      </c>
      <c r="B236" s="823" t="s">
        <v>2767</v>
      </c>
      <c r="C236" s="823" t="s">
        <v>2773</v>
      </c>
      <c r="D236" s="824" t="s">
        <v>4796</v>
      </c>
      <c r="E236" s="825" t="s">
        <v>2784</v>
      </c>
      <c r="F236" s="823" t="s">
        <v>2768</v>
      </c>
      <c r="G236" s="823" t="s">
        <v>3245</v>
      </c>
      <c r="H236" s="823" t="s">
        <v>329</v>
      </c>
      <c r="I236" s="823" t="s">
        <v>3246</v>
      </c>
      <c r="J236" s="823" t="s">
        <v>3247</v>
      </c>
      <c r="K236" s="823" t="s">
        <v>3248</v>
      </c>
      <c r="L236" s="826">
        <v>29.27</v>
      </c>
      <c r="M236" s="826">
        <v>58.54</v>
      </c>
      <c r="N236" s="823">
        <v>2</v>
      </c>
      <c r="O236" s="827">
        <v>1</v>
      </c>
      <c r="P236" s="826">
        <v>29.27</v>
      </c>
      <c r="Q236" s="828">
        <v>0.5</v>
      </c>
      <c r="R236" s="823">
        <v>1</v>
      </c>
      <c r="S236" s="828">
        <v>0.5</v>
      </c>
      <c r="T236" s="827">
        <v>0.5</v>
      </c>
      <c r="U236" s="829">
        <v>0.5</v>
      </c>
    </row>
    <row r="237" spans="1:21" ht="14.45" customHeight="1" x14ac:dyDescent="0.2">
      <c r="A237" s="822">
        <v>32</v>
      </c>
      <c r="B237" s="823" t="s">
        <v>2767</v>
      </c>
      <c r="C237" s="823" t="s">
        <v>2773</v>
      </c>
      <c r="D237" s="824" t="s">
        <v>4796</v>
      </c>
      <c r="E237" s="825" t="s">
        <v>2784</v>
      </c>
      <c r="F237" s="823" t="s">
        <v>2768</v>
      </c>
      <c r="G237" s="823" t="s">
        <v>3249</v>
      </c>
      <c r="H237" s="823" t="s">
        <v>329</v>
      </c>
      <c r="I237" s="823" t="s">
        <v>3250</v>
      </c>
      <c r="J237" s="823" t="s">
        <v>1445</v>
      </c>
      <c r="K237" s="823" t="s">
        <v>1319</v>
      </c>
      <c r="L237" s="826">
        <v>111.72</v>
      </c>
      <c r="M237" s="826">
        <v>558.59999999999991</v>
      </c>
      <c r="N237" s="823">
        <v>5</v>
      </c>
      <c r="O237" s="827">
        <v>3</v>
      </c>
      <c r="P237" s="826">
        <v>558.59999999999991</v>
      </c>
      <c r="Q237" s="828">
        <v>1</v>
      </c>
      <c r="R237" s="823">
        <v>5</v>
      </c>
      <c r="S237" s="828">
        <v>1</v>
      </c>
      <c r="T237" s="827">
        <v>3</v>
      </c>
      <c r="U237" s="829">
        <v>1</v>
      </c>
    </row>
    <row r="238" spans="1:21" ht="14.45" customHeight="1" x14ac:dyDescent="0.2">
      <c r="A238" s="822">
        <v>32</v>
      </c>
      <c r="B238" s="823" t="s">
        <v>2767</v>
      </c>
      <c r="C238" s="823" t="s">
        <v>2773</v>
      </c>
      <c r="D238" s="824" t="s">
        <v>4796</v>
      </c>
      <c r="E238" s="825" t="s">
        <v>2784</v>
      </c>
      <c r="F238" s="823" t="s">
        <v>2768</v>
      </c>
      <c r="G238" s="823" t="s">
        <v>3251</v>
      </c>
      <c r="H238" s="823" t="s">
        <v>329</v>
      </c>
      <c r="I238" s="823" t="s">
        <v>3252</v>
      </c>
      <c r="J238" s="823" t="s">
        <v>1991</v>
      </c>
      <c r="K238" s="823" t="s">
        <v>3253</v>
      </c>
      <c r="L238" s="826">
        <v>24.37</v>
      </c>
      <c r="M238" s="826">
        <v>24.37</v>
      </c>
      <c r="N238" s="823">
        <v>1</v>
      </c>
      <c r="O238" s="827">
        <v>0.5</v>
      </c>
      <c r="P238" s="826">
        <v>24.37</v>
      </c>
      <c r="Q238" s="828">
        <v>1</v>
      </c>
      <c r="R238" s="823">
        <v>1</v>
      </c>
      <c r="S238" s="828">
        <v>1</v>
      </c>
      <c r="T238" s="827">
        <v>0.5</v>
      </c>
      <c r="U238" s="829">
        <v>1</v>
      </c>
    </row>
    <row r="239" spans="1:21" ht="14.45" customHeight="1" x14ac:dyDescent="0.2">
      <c r="A239" s="822">
        <v>32</v>
      </c>
      <c r="B239" s="823" t="s">
        <v>2767</v>
      </c>
      <c r="C239" s="823" t="s">
        <v>2773</v>
      </c>
      <c r="D239" s="824" t="s">
        <v>4796</v>
      </c>
      <c r="E239" s="825" t="s">
        <v>2784</v>
      </c>
      <c r="F239" s="823" t="s">
        <v>2768</v>
      </c>
      <c r="G239" s="823" t="s">
        <v>2947</v>
      </c>
      <c r="H239" s="823" t="s">
        <v>329</v>
      </c>
      <c r="I239" s="823" t="s">
        <v>3254</v>
      </c>
      <c r="J239" s="823" t="s">
        <v>3255</v>
      </c>
      <c r="K239" s="823" t="s">
        <v>3256</v>
      </c>
      <c r="L239" s="826">
        <v>300.33</v>
      </c>
      <c r="M239" s="826">
        <v>300.33</v>
      </c>
      <c r="N239" s="823">
        <v>1</v>
      </c>
      <c r="O239" s="827">
        <v>0.5</v>
      </c>
      <c r="P239" s="826">
        <v>300.33</v>
      </c>
      <c r="Q239" s="828">
        <v>1</v>
      </c>
      <c r="R239" s="823">
        <v>1</v>
      </c>
      <c r="S239" s="828">
        <v>1</v>
      </c>
      <c r="T239" s="827">
        <v>0.5</v>
      </c>
      <c r="U239" s="829">
        <v>1</v>
      </c>
    </row>
    <row r="240" spans="1:21" ht="14.45" customHeight="1" x14ac:dyDescent="0.2">
      <c r="A240" s="822">
        <v>32</v>
      </c>
      <c r="B240" s="823" t="s">
        <v>2767</v>
      </c>
      <c r="C240" s="823" t="s">
        <v>2773</v>
      </c>
      <c r="D240" s="824" t="s">
        <v>4796</v>
      </c>
      <c r="E240" s="825" t="s">
        <v>2784</v>
      </c>
      <c r="F240" s="823" t="s">
        <v>2768</v>
      </c>
      <c r="G240" s="823" t="s">
        <v>2947</v>
      </c>
      <c r="H240" s="823" t="s">
        <v>670</v>
      </c>
      <c r="I240" s="823" t="s">
        <v>2948</v>
      </c>
      <c r="J240" s="823" t="s">
        <v>2949</v>
      </c>
      <c r="K240" s="823" t="s">
        <v>2950</v>
      </c>
      <c r="L240" s="826">
        <v>186.87</v>
      </c>
      <c r="M240" s="826">
        <v>186.87</v>
      </c>
      <c r="N240" s="823">
        <v>1</v>
      </c>
      <c r="O240" s="827">
        <v>0.5</v>
      </c>
      <c r="P240" s="826"/>
      <c r="Q240" s="828">
        <v>0</v>
      </c>
      <c r="R240" s="823"/>
      <c r="S240" s="828">
        <v>0</v>
      </c>
      <c r="T240" s="827"/>
      <c r="U240" s="829">
        <v>0</v>
      </c>
    </row>
    <row r="241" spans="1:21" ht="14.45" customHeight="1" x14ac:dyDescent="0.2">
      <c r="A241" s="822">
        <v>32</v>
      </c>
      <c r="B241" s="823" t="s">
        <v>2767</v>
      </c>
      <c r="C241" s="823" t="s">
        <v>2773</v>
      </c>
      <c r="D241" s="824" t="s">
        <v>4796</v>
      </c>
      <c r="E241" s="825" t="s">
        <v>2784</v>
      </c>
      <c r="F241" s="823" t="s">
        <v>2768</v>
      </c>
      <c r="G241" s="823" t="s">
        <v>3257</v>
      </c>
      <c r="H241" s="823" t="s">
        <v>329</v>
      </c>
      <c r="I241" s="823" t="s">
        <v>3258</v>
      </c>
      <c r="J241" s="823" t="s">
        <v>783</v>
      </c>
      <c r="K241" s="823" t="s">
        <v>3259</v>
      </c>
      <c r="L241" s="826">
        <v>73.989999999999995</v>
      </c>
      <c r="M241" s="826">
        <v>147.97999999999999</v>
      </c>
      <c r="N241" s="823">
        <v>2</v>
      </c>
      <c r="O241" s="827">
        <v>1.5</v>
      </c>
      <c r="P241" s="826">
        <v>147.97999999999999</v>
      </c>
      <c r="Q241" s="828">
        <v>1</v>
      </c>
      <c r="R241" s="823">
        <v>2</v>
      </c>
      <c r="S241" s="828">
        <v>1</v>
      </c>
      <c r="T241" s="827">
        <v>1.5</v>
      </c>
      <c r="U241" s="829">
        <v>1</v>
      </c>
    </row>
    <row r="242" spans="1:21" ht="14.45" customHeight="1" x14ac:dyDescent="0.2">
      <c r="A242" s="822">
        <v>32</v>
      </c>
      <c r="B242" s="823" t="s">
        <v>2767</v>
      </c>
      <c r="C242" s="823" t="s">
        <v>2773</v>
      </c>
      <c r="D242" s="824" t="s">
        <v>4796</v>
      </c>
      <c r="E242" s="825" t="s">
        <v>2784</v>
      </c>
      <c r="F242" s="823" t="s">
        <v>2768</v>
      </c>
      <c r="G242" s="823" t="s">
        <v>3260</v>
      </c>
      <c r="H242" s="823" t="s">
        <v>329</v>
      </c>
      <c r="I242" s="823" t="s">
        <v>3261</v>
      </c>
      <c r="J242" s="823" t="s">
        <v>1454</v>
      </c>
      <c r="K242" s="823" t="s">
        <v>3262</v>
      </c>
      <c r="L242" s="826">
        <v>61.97</v>
      </c>
      <c r="M242" s="826">
        <v>61.97</v>
      </c>
      <c r="N242" s="823">
        <v>1</v>
      </c>
      <c r="O242" s="827">
        <v>1</v>
      </c>
      <c r="P242" s="826">
        <v>61.97</v>
      </c>
      <c r="Q242" s="828">
        <v>1</v>
      </c>
      <c r="R242" s="823">
        <v>1</v>
      </c>
      <c r="S242" s="828">
        <v>1</v>
      </c>
      <c r="T242" s="827">
        <v>1</v>
      </c>
      <c r="U242" s="829">
        <v>1</v>
      </c>
    </row>
    <row r="243" spans="1:21" ht="14.45" customHeight="1" x14ac:dyDescent="0.2">
      <c r="A243" s="822">
        <v>32</v>
      </c>
      <c r="B243" s="823" t="s">
        <v>2767</v>
      </c>
      <c r="C243" s="823" t="s">
        <v>2773</v>
      </c>
      <c r="D243" s="824" t="s">
        <v>4796</v>
      </c>
      <c r="E243" s="825" t="s">
        <v>2784</v>
      </c>
      <c r="F243" s="823" t="s">
        <v>2768</v>
      </c>
      <c r="G243" s="823" t="s">
        <v>2951</v>
      </c>
      <c r="H243" s="823" t="s">
        <v>329</v>
      </c>
      <c r="I243" s="823" t="s">
        <v>2955</v>
      </c>
      <c r="J243" s="823" t="s">
        <v>2953</v>
      </c>
      <c r="K243" s="823" t="s">
        <v>2956</v>
      </c>
      <c r="L243" s="826">
        <v>243.64</v>
      </c>
      <c r="M243" s="826">
        <v>487.28</v>
      </c>
      <c r="N243" s="823">
        <v>2</v>
      </c>
      <c r="O243" s="827">
        <v>1</v>
      </c>
      <c r="P243" s="826"/>
      <c r="Q243" s="828">
        <v>0</v>
      </c>
      <c r="R243" s="823"/>
      <c r="S243" s="828">
        <v>0</v>
      </c>
      <c r="T243" s="827"/>
      <c r="U243" s="829">
        <v>0</v>
      </c>
    </row>
    <row r="244" spans="1:21" ht="14.45" customHeight="1" x14ac:dyDescent="0.2">
      <c r="A244" s="822">
        <v>32</v>
      </c>
      <c r="B244" s="823" t="s">
        <v>2767</v>
      </c>
      <c r="C244" s="823" t="s">
        <v>2773</v>
      </c>
      <c r="D244" s="824" t="s">
        <v>4796</v>
      </c>
      <c r="E244" s="825" t="s">
        <v>2784</v>
      </c>
      <c r="F244" s="823" t="s">
        <v>2768</v>
      </c>
      <c r="G244" s="823" t="s">
        <v>2961</v>
      </c>
      <c r="H244" s="823" t="s">
        <v>329</v>
      </c>
      <c r="I244" s="823" t="s">
        <v>2962</v>
      </c>
      <c r="J244" s="823" t="s">
        <v>2963</v>
      </c>
      <c r="K244" s="823" t="s">
        <v>2964</v>
      </c>
      <c r="L244" s="826">
        <v>57.48</v>
      </c>
      <c r="M244" s="826">
        <v>402.35999999999996</v>
      </c>
      <c r="N244" s="823">
        <v>7</v>
      </c>
      <c r="O244" s="827">
        <v>4.5</v>
      </c>
      <c r="P244" s="826">
        <v>114.96</v>
      </c>
      <c r="Q244" s="828">
        <v>0.28571428571428575</v>
      </c>
      <c r="R244" s="823">
        <v>2</v>
      </c>
      <c r="S244" s="828">
        <v>0.2857142857142857</v>
      </c>
      <c r="T244" s="827">
        <v>1.5</v>
      </c>
      <c r="U244" s="829">
        <v>0.33333333333333331</v>
      </c>
    </row>
    <row r="245" spans="1:21" ht="14.45" customHeight="1" x14ac:dyDescent="0.2">
      <c r="A245" s="822">
        <v>32</v>
      </c>
      <c r="B245" s="823" t="s">
        <v>2767</v>
      </c>
      <c r="C245" s="823" t="s">
        <v>2773</v>
      </c>
      <c r="D245" s="824" t="s">
        <v>4796</v>
      </c>
      <c r="E245" s="825" t="s">
        <v>2784</v>
      </c>
      <c r="F245" s="823" t="s">
        <v>2768</v>
      </c>
      <c r="G245" s="823" t="s">
        <v>2835</v>
      </c>
      <c r="H245" s="823" t="s">
        <v>329</v>
      </c>
      <c r="I245" s="823" t="s">
        <v>2965</v>
      </c>
      <c r="J245" s="823" t="s">
        <v>695</v>
      </c>
      <c r="K245" s="823" t="s">
        <v>2966</v>
      </c>
      <c r="L245" s="826">
        <v>31.65</v>
      </c>
      <c r="M245" s="826">
        <v>158.25</v>
      </c>
      <c r="N245" s="823">
        <v>5</v>
      </c>
      <c r="O245" s="827">
        <v>3</v>
      </c>
      <c r="P245" s="826">
        <v>126.6</v>
      </c>
      <c r="Q245" s="828">
        <v>0.79999999999999993</v>
      </c>
      <c r="R245" s="823">
        <v>4</v>
      </c>
      <c r="S245" s="828">
        <v>0.8</v>
      </c>
      <c r="T245" s="827">
        <v>2.5</v>
      </c>
      <c r="U245" s="829">
        <v>0.83333333333333337</v>
      </c>
    </row>
    <row r="246" spans="1:21" ht="14.45" customHeight="1" x14ac:dyDescent="0.2">
      <c r="A246" s="822">
        <v>32</v>
      </c>
      <c r="B246" s="823" t="s">
        <v>2767</v>
      </c>
      <c r="C246" s="823" t="s">
        <v>2773</v>
      </c>
      <c r="D246" s="824" t="s">
        <v>4796</v>
      </c>
      <c r="E246" s="825" t="s">
        <v>2784</v>
      </c>
      <c r="F246" s="823" t="s">
        <v>2768</v>
      </c>
      <c r="G246" s="823" t="s">
        <v>2835</v>
      </c>
      <c r="H246" s="823" t="s">
        <v>329</v>
      </c>
      <c r="I246" s="823" t="s">
        <v>2970</v>
      </c>
      <c r="J246" s="823" t="s">
        <v>2968</v>
      </c>
      <c r="K246" s="823" t="s">
        <v>2971</v>
      </c>
      <c r="L246" s="826">
        <v>52.75</v>
      </c>
      <c r="M246" s="826">
        <v>633</v>
      </c>
      <c r="N246" s="823">
        <v>12</v>
      </c>
      <c r="O246" s="827">
        <v>9.5</v>
      </c>
      <c r="P246" s="826">
        <v>422</v>
      </c>
      <c r="Q246" s="828">
        <v>0.66666666666666663</v>
      </c>
      <c r="R246" s="823">
        <v>8</v>
      </c>
      <c r="S246" s="828">
        <v>0.66666666666666663</v>
      </c>
      <c r="T246" s="827">
        <v>6</v>
      </c>
      <c r="U246" s="829">
        <v>0.63157894736842102</v>
      </c>
    </row>
    <row r="247" spans="1:21" ht="14.45" customHeight="1" x14ac:dyDescent="0.2">
      <c r="A247" s="822">
        <v>32</v>
      </c>
      <c r="B247" s="823" t="s">
        <v>2767</v>
      </c>
      <c r="C247" s="823" t="s">
        <v>2773</v>
      </c>
      <c r="D247" s="824" t="s">
        <v>4796</v>
      </c>
      <c r="E247" s="825" t="s">
        <v>2784</v>
      </c>
      <c r="F247" s="823" t="s">
        <v>2768</v>
      </c>
      <c r="G247" s="823" t="s">
        <v>2835</v>
      </c>
      <c r="H247" s="823" t="s">
        <v>329</v>
      </c>
      <c r="I247" s="823" t="s">
        <v>2836</v>
      </c>
      <c r="J247" s="823" t="s">
        <v>695</v>
      </c>
      <c r="K247" s="823" t="s">
        <v>681</v>
      </c>
      <c r="L247" s="826">
        <v>58.62</v>
      </c>
      <c r="M247" s="826">
        <v>175.85999999999999</v>
      </c>
      <c r="N247" s="823">
        <v>3</v>
      </c>
      <c r="O247" s="827">
        <v>2.5</v>
      </c>
      <c r="P247" s="826">
        <v>58.62</v>
      </c>
      <c r="Q247" s="828">
        <v>0.33333333333333337</v>
      </c>
      <c r="R247" s="823">
        <v>1</v>
      </c>
      <c r="S247" s="828">
        <v>0.33333333333333331</v>
      </c>
      <c r="T247" s="827">
        <v>1</v>
      </c>
      <c r="U247" s="829">
        <v>0.4</v>
      </c>
    </row>
    <row r="248" spans="1:21" ht="14.45" customHeight="1" x14ac:dyDescent="0.2">
      <c r="A248" s="822">
        <v>32</v>
      </c>
      <c r="B248" s="823" t="s">
        <v>2767</v>
      </c>
      <c r="C248" s="823" t="s">
        <v>2773</v>
      </c>
      <c r="D248" s="824" t="s">
        <v>4796</v>
      </c>
      <c r="E248" s="825" t="s">
        <v>2784</v>
      </c>
      <c r="F248" s="823" t="s">
        <v>2768</v>
      </c>
      <c r="G248" s="823" t="s">
        <v>2835</v>
      </c>
      <c r="H248" s="823" t="s">
        <v>329</v>
      </c>
      <c r="I248" s="823" t="s">
        <v>2974</v>
      </c>
      <c r="J248" s="823" t="s">
        <v>695</v>
      </c>
      <c r="K248" s="823" t="s">
        <v>681</v>
      </c>
      <c r="L248" s="826">
        <v>58.62</v>
      </c>
      <c r="M248" s="826">
        <v>58.62</v>
      </c>
      <c r="N248" s="823">
        <v>1</v>
      </c>
      <c r="O248" s="827">
        <v>1</v>
      </c>
      <c r="P248" s="826">
        <v>58.62</v>
      </c>
      <c r="Q248" s="828">
        <v>1</v>
      </c>
      <c r="R248" s="823">
        <v>1</v>
      </c>
      <c r="S248" s="828">
        <v>1</v>
      </c>
      <c r="T248" s="827">
        <v>1</v>
      </c>
      <c r="U248" s="829">
        <v>1</v>
      </c>
    </row>
    <row r="249" spans="1:21" ht="14.45" customHeight="1" x14ac:dyDescent="0.2">
      <c r="A249" s="822">
        <v>32</v>
      </c>
      <c r="B249" s="823" t="s">
        <v>2767</v>
      </c>
      <c r="C249" s="823" t="s">
        <v>2773</v>
      </c>
      <c r="D249" s="824" t="s">
        <v>4796</v>
      </c>
      <c r="E249" s="825" t="s">
        <v>2784</v>
      </c>
      <c r="F249" s="823" t="s">
        <v>2768</v>
      </c>
      <c r="G249" s="823" t="s">
        <v>3263</v>
      </c>
      <c r="H249" s="823" t="s">
        <v>329</v>
      </c>
      <c r="I249" s="823" t="s">
        <v>3264</v>
      </c>
      <c r="J249" s="823" t="s">
        <v>1167</v>
      </c>
      <c r="K249" s="823" t="s">
        <v>3265</v>
      </c>
      <c r="L249" s="826">
        <v>163.54</v>
      </c>
      <c r="M249" s="826">
        <v>327.08</v>
      </c>
      <c r="N249" s="823">
        <v>2</v>
      </c>
      <c r="O249" s="827">
        <v>1</v>
      </c>
      <c r="P249" s="826">
        <v>327.08</v>
      </c>
      <c r="Q249" s="828">
        <v>1</v>
      </c>
      <c r="R249" s="823">
        <v>2</v>
      </c>
      <c r="S249" s="828">
        <v>1</v>
      </c>
      <c r="T249" s="827">
        <v>1</v>
      </c>
      <c r="U249" s="829">
        <v>1</v>
      </c>
    </row>
    <row r="250" spans="1:21" ht="14.45" customHeight="1" x14ac:dyDescent="0.2">
      <c r="A250" s="822">
        <v>32</v>
      </c>
      <c r="B250" s="823" t="s">
        <v>2767</v>
      </c>
      <c r="C250" s="823" t="s">
        <v>2773</v>
      </c>
      <c r="D250" s="824" t="s">
        <v>4796</v>
      </c>
      <c r="E250" s="825" t="s">
        <v>2784</v>
      </c>
      <c r="F250" s="823" t="s">
        <v>2768</v>
      </c>
      <c r="G250" s="823" t="s">
        <v>3263</v>
      </c>
      <c r="H250" s="823" t="s">
        <v>329</v>
      </c>
      <c r="I250" s="823" t="s">
        <v>3266</v>
      </c>
      <c r="J250" s="823" t="s">
        <v>1167</v>
      </c>
      <c r="K250" s="823" t="s">
        <v>3267</v>
      </c>
      <c r="L250" s="826">
        <v>174.86</v>
      </c>
      <c r="M250" s="826">
        <v>174.86</v>
      </c>
      <c r="N250" s="823">
        <v>1</v>
      </c>
      <c r="O250" s="827">
        <v>1</v>
      </c>
      <c r="P250" s="826">
        <v>174.86</v>
      </c>
      <c r="Q250" s="828">
        <v>1</v>
      </c>
      <c r="R250" s="823">
        <v>1</v>
      </c>
      <c r="S250" s="828">
        <v>1</v>
      </c>
      <c r="T250" s="827">
        <v>1</v>
      </c>
      <c r="U250" s="829">
        <v>1</v>
      </c>
    </row>
    <row r="251" spans="1:21" ht="14.45" customHeight="1" x14ac:dyDescent="0.2">
      <c r="A251" s="822">
        <v>32</v>
      </c>
      <c r="B251" s="823" t="s">
        <v>2767</v>
      </c>
      <c r="C251" s="823" t="s">
        <v>2773</v>
      </c>
      <c r="D251" s="824" t="s">
        <v>4796</v>
      </c>
      <c r="E251" s="825" t="s">
        <v>2784</v>
      </c>
      <c r="F251" s="823" t="s">
        <v>2768</v>
      </c>
      <c r="G251" s="823" t="s">
        <v>2983</v>
      </c>
      <c r="H251" s="823" t="s">
        <v>329</v>
      </c>
      <c r="I251" s="823" t="s">
        <v>2984</v>
      </c>
      <c r="J251" s="823" t="s">
        <v>2985</v>
      </c>
      <c r="K251" s="823" t="s">
        <v>2986</v>
      </c>
      <c r="L251" s="826">
        <v>73.150000000000006</v>
      </c>
      <c r="M251" s="826">
        <v>1682.45</v>
      </c>
      <c r="N251" s="823">
        <v>23</v>
      </c>
      <c r="O251" s="827">
        <v>8</v>
      </c>
      <c r="P251" s="826">
        <v>365.75</v>
      </c>
      <c r="Q251" s="828">
        <v>0.21739130434782608</v>
      </c>
      <c r="R251" s="823">
        <v>5</v>
      </c>
      <c r="S251" s="828">
        <v>0.21739130434782608</v>
      </c>
      <c r="T251" s="827">
        <v>2.5</v>
      </c>
      <c r="U251" s="829">
        <v>0.3125</v>
      </c>
    </row>
    <row r="252" spans="1:21" ht="14.45" customHeight="1" x14ac:dyDescent="0.2">
      <c r="A252" s="822">
        <v>32</v>
      </c>
      <c r="B252" s="823" t="s">
        <v>2767</v>
      </c>
      <c r="C252" s="823" t="s">
        <v>2773</v>
      </c>
      <c r="D252" s="824" t="s">
        <v>4796</v>
      </c>
      <c r="E252" s="825" t="s">
        <v>2784</v>
      </c>
      <c r="F252" s="823" t="s">
        <v>2768</v>
      </c>
      <c r="G252" s="823" t="s">
        <v>3268</v>
      </c>
      <c r="H252" s="823" t="s">
        <v>329</v>
      </c>
      <c r="I252" s="823" t="s">
        <v>3269</v>
      </c>
      <c r="J252" s="823" t="s">
        <v>897</v>
      </c>
      <c r="K252" s="823" t="s">
        <v>1155</v>
      </c>
      <c r="L252" s="826">
        <v>163.54</v>
      </c>
      <c r="M252" s="826">
        <v>981.24</v>
      </c>
      <c r="N252" s="823">
        <v>6</v>
      </c>
      <c r="O252" s="827">
        <v>2</v>
      </c>
      <c r="P252" s="826">
        <v>981.24</v>
      </c>
      <c r="Q252" s="828">
        <v>1</v>
      </c>
      <c r="R252" s="823">
        <v>6</v>
      </c>
      <c r="S252" s="828">
        <v>1</v>
      </c>
      <c r="T252" s="827">
        <v>2</v>
      </c>
      <c r="U252" s="829">
        <v>1</v>
      </c>
    </row>
    <row r="253" spans="1:21" ht="14.45" customHeight="1" x14ac:dyDescent="0.2">
      <c r="A253" s="822">
        <v>32</v>
      </c>
      <c r="B253" s="823" t="s">
        <v>2767</v>
      </c>
      <c r="C253" s="823" t="s">
        <v>2773</v>
      </c>
      <c r="D253" s="824" t="s">
        <v>4796</v>
      </c>
      <c r="E253" s="825" t="s">
        <v>2784</v>
      </c>
      <c r="F253" s="823" t="s">
        <v>2768</v>
      </c>
      <c r="G253" s="823" t="s">
        <v>3270</v>
      </c>
      <c r="H253" s="823" t="s">
        <v>329</v>
      </c>
      <c r="I253" s="823" t="s">
        <v>3271</v>
      </c>
      <c r="J253" s="823" t="s">
        <v>1285</v>
      </c>
      <c r="K253" s="823" t="s">
        <v>3272</v>
      </c>
      <c r="L253" s="826">
        <v>760.22</v>
      </c>
      <c r="M253" s="826">
        <v>760.22</v>
      </c>
      <c r="N253" s="823">
        <v>1</v>
      </c>
      <c r="O253" s="827">
        <v>0.5</v>
      </c>
      <c r="P253" s="826">
        <v>760.22</v>
      </c>
      <c r="Q253" s="828">
        <v>1</v>
      </c>
      <c r="R253" s="823">
        <v>1</v>
      </c>
      <c r="S253" s="828">
        <v>1</v>
      </c>
      <c r="T253" s="827">
        <v>0.5</v>
      </c>
      <c r="U253" s="829">
        <v>1</v>
      </c>
    </row>
    <row r="254" spans="1:21" ht="14.45" customHeight="1" x14ac:dyDescent="0.2">
      <c r="A254" s="822">
        <v>32</v>
      </c>
      <c r="B254" s="823" t="s">
        <v>2767</v>
      </c>
      <c r="C254" s="823" t="s">
        <v>2773</v>
      </c>
      <c r="D254" s="824" t="s">
        <v>4796</v>
      </c>
      <c r="E254" s="825" t="s">
        <v>2784</v>
      </c>
      <c r="F254" s="823" t="s">
        <v>2768</v>
      </c>
      <c r="G254" s="823" t="s">
        <v>3270</v>
      </c>
      <c r="H254" s="823" t="s">
        <v>329</v>
      </c>
      <c r="I254" s="823" t="s">
        <v>3273</v>
      </c>
      <c r="J254" s="823" t="s">
        <v>3274</v>
      </c>
      <c r="K254" s="823" t="s">
        <v>2644</v>
      </c>
      <c r="L254" s="826">
        <v>1520.46</v>
      </c>
      <c r="M254" s="826">
        <v>1520.46</v>
      </c>
      <c r="N254" s="823">
        <v>1</v>
      </c>
      <c r="O254" s="827">
        <v>1</v>
      </c>
      <c r="P254" s="826">
        <v>1520.46</v>
      </c>
      <c r="Q254" s="828">
        <v>1</v>
      </c>
      <c r="R254" s="823">
        <v>1</v>
      </c>
      <c r="S254" s="828">
        <v>1</v>
      </c>
      <c r="T254" s="827">
        <v>1</v>
      </c>
      <c r="U254" s="829">
        <v>1</v>
      </c>
    </row>
    <row r="255" spans="1:21" ht="14.45" customHeight="1" x14ac:dyDescent="0.2">
      <c r="A255" s="822">
        <v>32</v>
      </c>
      <c r="B255" s="823" t="s">
        <v>2767</v>
      </c>
      <c r="C255" s="823" t="s">
        <v>2773</v>
      </c>
      <c r="D255" s="824" t="s">
        <v>4796</v>
      </c>
      <c r="E255" s="825" t="s">
        <v>2784</v>
      </c>
      <c r="F255" s="823" t="s">
        <v>2768</v>
      </c>
      <c r="G255" s="823" t="s">
        <v>3275</v>
      </c>
      <c r="H255" s="823" t="s">
        <v>329</v>
      </c>
      <c r="I255" s="823" t="s">
        <v>3276</v>
      </c>
      <c r="J255" s="823" t="s">
        <v>3277</v>
      </c>
      <c r="K255" s="823" t="s">
        <v>3278</v>
      </c>
      <c r="L255" s="826">
        <v>3191.25</v>
      </c>
      <c r="M255" s="826">
        <v>3191.25</v>
      </c>
      <c r="N255" s="823">
        <v>1</v>
      </c>
      <c r="O255" s="827">
        <v>1</v>
      </c>
      <c r="P255" s="826">
        <v>3191.25</v>
      </c>
      <c r="Q255" s="828">
        <v>1</v>
      </c>
      <c r="R255" s="823">
        <v>1</v>
      </c>
      <c r="S255" s="828">
        <v>1</v>
      </c>
      <c r="T255" s="827">
        <v>1</v>
      </c>
      <c r="U255" s="829">
        <v>1</v>
      </c>
    </row>
    <row r="256" spans="1:21" ht="14.45" customHeight="1" x14ac:dyDescent="0.2">
      <c r="A256" s="822">
        <v>32</v>
      </c>
      <c r="B256" s="823" t="s">
        <v>2767</v>
      </c>
      <c r="C256" s="823" t="s">
        <v>2773</v>
      </c>
      <c r="D256" s="824" t="s">
        <v>4796</v>
      </c>
      <c r="E256" s="825" t="s">
        <v>2784</v>
      </c>
      <c r="F256" s="823" t="s">
        <v>2768</v>
      </c>
      <c r="G256" s="823" t="s">
        <v>3279</v>
      </c>
      <c r="H256" s="823" t="s">
        <v>329</v>
      </c>
      <c r="I256" s="823" t="s">
        <v>3280</v>
      </c>
      <c r="J256" s="823" t="s">
        <v>881</v>
      </c>
      <c r="K256" s="823" t="s">
        <v>882</v>
      </c>
      <c r="L256" s="826">
        <v>0</v>
      </c>
      <c r="M256" s="826">
        <v>0</v>
      </c>
      <c r="N256" s="823">
        <v>11</v>
      </c>
      <c r="O256" s="827">
        <v>2.5</v>
      </c>
      <c r="P256" s="826">
        <v>0</v>
      </c>
      <c r="Q256" s="828"/>
      <c r="R256" s="823">
        <v>5</v>
      </c>
      <c r="S256" s="828">
        <v>0.45454545454545453</v>
      </c>
      <c r="T256" s="827">
        <v>1.5</v>
      </c>
      <c r="U256" s="829">
        <v>0.6</v>
      </c>
    </row>
    <row r="257" spans="1:21" ht="14.45" customHeight="1" x14ac:dyDescent="0.2">
      <c r="A257" s="822">
        <v>32</v>
      </c>
      <c r="B257" s="823" t="s">
        <v>2767</v>
      </c>
      <c r="C257" s="823" t="s">
        <v>2773</v>
      </c>
      <c r="D257" s="824" t="s">
        <v>4796</v>
      </c>
      <c r="E257" s="825" t="s">
        <v>2784</v>
      </c>
      <c r="F257" s="823" t="s">
        <v>2768</v>
      </c>
      <c r="G257" s="823" t="s">
        <v>3281</v>
      </c>
      <c r="H257" s="823" t="s">
        <v>329</v>
      </c>
      <c r="I257" s="823" t="s">
        <v>3282</v>
      </c>
      <c r="J257" s="823" t="s">
        <v>3283</v>
      </c>
      <c r="K257" s="823" t="s">
        <v>3284</v>
      </c>
      <c r="L257" s="826">
        <v>176.32</v>
      </c>
      <c r="M257" s="826">
        <v>176.32</v>
      </c>
      <c r="N257" s="823">
        <v>1</v>
      </c>
      <c r="O257" s="827">
        <v>1</v>
      </c>
      <c r="P257" s="826"/>
      <c r="Q257" s="828">
        <v>0</v>
      </c>
      <c r="R257" s="823"/>
      <c r="S257" s="828">
        <v>0</v>
      </c>
      <c r="T257" s="827"/>
      <c r="U257" s="829">
        <v>0</v>
      </c>
    </row>
    <row r="258" spans="1:21" ht="14.45" customHeight="1" x14ac:dyDescent="0.2">
      <c r="A258" s="822">
        <v>32</v>
      </c>
      <c r="B258" s="823" t="s">
        <v>2767</v>
      </c>
      <c r="C258" s="823" t="s">
        <v>2773</v>
      </c>
      <c r="D258" s="824" t="s">
        <v>4796</v>
      </c>
      <c r="E258" s="825" t="s">
        <v>2784</v>
      </c>
      <c r="F258" s="823" t="s">
        <v>2768</v>
      </c>
      <c r="G258" s="823" t="s">
        <v>3285</v>
      </c>
      <c r="H258" s="823" t="s">
        <v>329</v>
      </c>
      <c r="I258" s="823" t="s">
        <v>3286</v>
      </c>
      <c r="J258" s="823" t="s">
        <v>3287</v>
      </c>
      <c r="K258" s="823" t="s">
        <v>3288</v>
      </c>
      <c r="L258" s="826">
        <v>0</v>
      </c>
      <c r="M258" s="826">
        <v>0</v>
      </c>
      <c r="N258" s="823">
        <v>1</v>
      </c>
      <c r="O258" s="827">
        <v>1</v>
      </c>
      <c r="P258" s="826"/>
      <c r="Q258" s="828"/>
      <c r="R258" s="823"/>
      <c r="S258" s="828">
        <v>0</v>
      </c>
      <c r="T258" s="827"/>
      <c r="U258" s="829">
        <v>0</v>
      </c>
    </row>
    <row r="259" spans="1:21" ht="14.45" customHeight="1" x14ac:dyDescent="0.2">
      <c r="A259" s="822">
        <v>32</v>
      </c>
      <c r="B259" s="823" t="s">
        <v>2767</v>
      </c>
      <c r="C259" s="823" t="s">
        <v>2773</v>
      </c>
      <c r="D259" s="824" t="s">
        <v>4796</v>
      </c>
      <c r="E259" s="825" t="s">
        <v>2784</v>
      </c>
      <c r="F259" s="823" t="s">
        <v>2768</v>
      </c>
      <c r="G259" s="823" t="s">
        <v>3289</v>
      </c>
      <c r="H259" s="823" t="s">
        <v>670</v>
      </c>
      <c r="I259" s="823" t="s">
        <v>2318</v>
      </c>
      <c r="J259" s="823" t="s">
        <v>1078</v>
      </c>
      <c r="K259" s="823" t="s">
        <v>2319</v>
      </c>
      <c r="L259" s="826">
        <v>77.790000000000006</v>
      </c>
      <c r="M259" s="826">
        <v>77.790000000000006</v>
      </c>
      <c r="N259" s="823">
        <v>1</v>
      </c>
      <c r="O259" s="827">
        <v>0.5</v>
      </c>
      <c r="P259" s="826">
        <v>77.790000000000006</v>
      </c>
      <c r="Q259" s="828">
        <v>1</v>
      </c>
      <c r="R259" s="823">
        <v>1</v>
      </c>
      <c r="S259" s="828">
        <v>1</v>
      </c>
      <c r="T259" s="827">
        <v>0.5</v>
      </c>
      <c r="U259" s="829">
        <v>1</v>
      </c>
    </row>
    <row r="260" spans="1:21" ht="14.45" customHeight="1" x14ac:dyDescent="0.2">
      <c r="A260" s="822">
        <v>32</v>
      </c>
      <c r="B260" s="823" t="s">
        <v>2767</v>
      </c>
      <c r="C260" s="823" t="s">
        <v>2773</v>
      </c>
      <c r="D260" s="824" t="s">
        <v>4796</v>
      </c>
      <c r="E260" s="825" t="s">
        <v>2784</v>
      </c>
      <c r="F260" s="823" t="s">
        <v>2768</v>
      </c>
      <c r="G260" s="823" t="s">
        <v>3289</v>
      </c>
      <c r="H260" s="823" t="s">
        <v>329</v>
      </c>
      <c r="I260" s="823" t="s">
        <v>3290</v>
      </c>
      <c r="J260" s="823" t="s">
        <v>3291</v>
      </c>
      <c r="K260" s="823" t="s">
        <v>3292</v>
      </c>
      <c r="L260" s="826">
        <v>72.61</v>
      </c>
      <c r="M260" s="826">
        <v>72.61</v>
      </c>
      <c r="N260" s="823">
        <v>1</v>
      </c>
      <c r="O260" s="827">
        <v>1</v>
      </c>
      <c r="P260" s="826">
        <v>72.61</v>
      </c>
      <c r="Q260" s="828">
        <v>1</v>
      </c>
      <c r="R260" s="823">
        <v>1</v>
      </c>
      <c r="S260" s="828">
        <v>1</v>
      </c>
      <c r="T260" s="827">
        <v>1</v>
      </c>
      <c r="U260" s="829">
        <v>1</v>
      </c>
    </row>
    <row r="261" spans="1:21" ht="14.45" customHeight="1" x14ac:dyDescent="0.2">
      <c r="A261" s="822">
        <v>32</v>
      </c>
      <c r="B261" s="823" t="s">
        <v>2767</v>
      </c>
      <c r="C261" s="823" t="s">
        <v>2773</v>
      </c>
      <c r="D261" s="824" t="s">
        <v>4796</v>
      </c>
      <c r="E261" s="825" t="s">
        <v>2784</v>
      </c>
      <c r="F261" s="823" t="s">
        <v>2768</v>
      </c>
      <c r="G261" s="823" t="s">
        <v>3293</v>
      </c>
      <c r="H261" s="823" t="s">
        <v>329</v>
      </c>
      <c r="I261" s="823" t="s">
        <v>3294</v>
      </c>
      <c r="J261" s="823" t="s">
        <v>3295</v>
      </c>
      <c r="K261" s="823" t="s">
        <v>3296</v>
      </c>
      <c r="L261" s="826">
        <v>0</v>
      </c>
      <c r="M261" s="826">
        <v>0</v>
      </c>
      <c r="N261" s="823">
        <v>1</v>
      </c>
      <c r="O261" s="827">
        <v>1</v>
      </c>
      <c r="P261" s="826"/>
      <c r="Q261" s="828"/>
      <c r="R261" s="823"/>
      <c r="S261" s="828">
        <v>0</v>
      </c>
      <c r="T261" s="827"/>
      <c r="U261" s="829">
        <v>0</v>
      </c>
    </row>
    <row r="262" spans="1:21" ht="14.45" customHeight="1" x14ac:dyDescent="0.2">
      <c r="A262" s="822">
        <v>32</v>
      </c>
      <c r="B262" s="823" t="s">
        <v>2767</v>
      </c>
      <c r="C262" s="823" t="s">
        <v>2773</v>
      </c>
      <c r="D262" s="824" t="s">
        <v>4796</v>
      </c>
      <c r="E262" s="825" t="s">
        <v>2784</v>
      </c>
      <c r="F262" s="823" t="s">
        <v>2768</v>
      </c>
      <c r="G262" s="823" t="s">
        <v>3297</v>
      </c>
      <c r="H262" s="823" t="s">
        <v>329</v>
      </c>
      <c r="I262" s="823" t="s">
        <v>3298</v>
      </c>
      <c r="J262" s="823" t="s">
        <v>3299</v>
      </c>
      <c r="K262" s="823" t="s">
        <v>3300</v>
      </c>
      <c r="L262" s="826">
        <v>38.56</v>
      </c>
      <c r="M262" s="826">
        <v>115.68</v>
      </c>
      <c r="N262" s="823">
        <v>3</v>
      </c>
      <c r="O262" s="827">
        <v>1</v>
      </c>
      <c r="P262" s="826">
        <v>38.56</v>
      </c>
      <c r="Q262" s="828">
        <v>0.33333333333333331</v>
      </c>
      <c r="R262" s="823">
        <v>1</v>
      </c>
      <c r="S262" s="828">
        <v>0.33333333333333331</v>
      </c>
      <c r="T262" s="827">
        <v>0.5</v>
      </c>
      <c r="U262" s="829">
        <v>0.5</v>
      </c>
    </row>
    <row r="263" spans="1:21" ht="14.45" customHeight="1" x14ac:dyDescent="0.2">
      <c r="A263" s="822">
        <v>32</v>
      </c>
      <c r="B263" s="823" t="s">
        <v>2767</v>
      </c>
      <c r="C263" s="823" t="s">
        <v>2773</v>
      </c>
      <c r="D263" s="824" t="s">
        <v>4796</v>
      </c>
      <c r="E263" s="825" t="s">
        <v>2784</v>
      </c>
      <c r="F263" s="823" t="s">
        <v>2768</v>
      </c>
      <c r="G263" s="823" t="s">
        <v>2992</v>
      </c>
      <c r="H263" s="823" t="s">
        <v>329</v>
      </c>
      <c r="I263" s="823" t="s">
        <v>2993</v>
      </c>
      <c r="J263" s="823" t="s">
        <v>2994</v>
      </c>
      <c r="K263" s="823" t="s">
        <v>2995</v>
      </c>
      <c r="L263" s="826">
        <v>727.03</v>
      </c>
      <c r="M263" s="826">
        <v>727.03</v>
      </c>
      <c r="N263" s="823">
        <v>1</v>
      </c>
      <c r="O263" s="827">
        <v>1</v>
      </c>
      <c r="P263" s="826"/>
      <c r="Q263" s="828">
        <v>0</v>
      </c>
      <c r="R263" s="823"/>
      <c r="S263" s="828">
        <v>0</v>
      </c>
      <c r="T263" s="827"/>
      <c r="U263" s="829">
        <v>0</v>
      </c>
    </row>
    <row r="264" spans="1:21" ht="14.45" customHeight="1" x14ac:dyDescent="0.2">
      <c r="A264" s="822">
        <v>32</v>
      </c>
      <c r="B264" s="823" t="s">
        <v>2767</v>
      </c>
      <c r="C264" s="823" t="s">
        <v>2773</v>
      </c>
      <c r="D264" s="824" t="s">
        <v>4796</v>
      </c>
      <c r="E264" s="825" t="s">
        <v>2784</v>
      </c>
      <c r="F264" s="823" t="s">
        <v>2768</v>
      </c>
      <c r="G264" s="823" t="s">
        <v>2992</v>
      </c>
      <c r="H264" s="823" t="s">
        <v>329</v>
      </c>
      <c r="I264" s="823" t="s">
        <v>3301</v>
      </c>
      <c r="J264" s="823" t="s">
        <v>3302</v>
      </c>
      <c r="K264" s="823" t="s">
        <v>3303</v>
      </c>
      <c r="L264" s="826">
        <v>727.03</v>
      </c>
      <c r="M264" s="826">
        <v>1454.06</v>
      </c>
      <c r="N264" s="823">
        <v>2</v>
      </c>
      <c r="O264" s="827">
        <v>1</v>
      </c>
      <c r="P264" s="826">
        <v>1454.06</v>
      </c>
      <c r="Q264" s="828">
        <v>1</v>
      </c>
      <c r="R264" s="823">
        <v>2</v>
      </c>
      <c r="S264" s="828">
        <v>1</v>
      </c>
      <c r="T264" s="827">
        <v>1</v>
      </c>
      <c r="U264" s="829">
        <v>1</v>
      </c>
    </row>
    <row r="265" spans="1:21" ht="14.45" customHeight="1" x14ac:dyDescent="0.2">
      <c r="A265" s="822">
        <v>32</v>
      </c>
      <c r="B265" s="823" t="s">
        <v>2767</v>
      </c>
      <c r="C265" s="823" t="s">
        <v>2773</v>
      </c>
      <c r="D265" s="824" t="s">
        <v>4796</v>
      </c>
      <c r="E265" s="825" t="s">
        <v>2784</v>
      </c>
      <c r="F265" s="823" t="s">
        <v>2768</v>
      </c>
      <c r="G265" s="823" t="s">
        <v>3304</v>
      </c>
      <c r="H265" s="823" t="s">
        <v>329</v>
      </c>
      <c r="I265" s="823" t="s">
        <v>3305</v>
      </c>
      <c r="J265" s="823" t="s">
        <v>3306</v>
      </c>
      <c r="K265" s="823" t="s">
        <v>3307</v>
      </c>
      <c r="L265" s="826">
        <v>175.54</v>
      </c>
      <c r="M265" s="826">
        <v>702.16</v>
      </c>
      <c r="N265" s="823">
        <v>4</v>
      </c>
      <c r="O265" s="827">
        <v>2</v>
      </c>
      <c r="P265" s="826">
        <v>351.08</v>
      </c>
      <c r="Q265" s="828">
        <v>0.5</v>
      </c>
      <c r="R265" s="823">
        <v>2</v>
      </c>
      <c r="S265" s="828">
        <v>0.5</v>
      </c>
      <c r="T265" s="827">
        <v>1</v>
      </c>
      <c r="U265" s="829">
        <v>0.5</v>
      </c>
    </row>
    <row r="266" spans="1:21" ht="14.45" customHeight="1" x14ac:dyDescent="0.2">
      <c r="A266" s="822">
        <v>32</v>
      </c>
      <c r="B266" s="823" t="s">
        <v>2767</v>
      </c>
      <c r="C266" s="823" t="s">
        <v>2773</v>
      </c>
      <c r="D266" s="824" t="s">
        <v>4796</v>
      </c>
      <c r="E266" s="825" t="s">
        <v>2784</v>
      </c>
      <c r="F266" s="823" t="s">
        <v>2768</v>
      </c>
      <c r="G266" s="823" t="s">
        <v>3308</v>
      </c>
      <c r="H266" s="823" t="s">
        <v>329</v>
      </c>
      <c r="I266" s="823" t="s">
        <v>3309</v>
      </c>
      <c r="J266" s="823" t="s">
        <v>3310</v>
      </c>
      <c r="K266" s="823" t="s">
        <v>3311</v>
      </c>
      <c r="L266" s="826">
        <v>234.94</v>
      </c>
      <c r="M266" s="826">
        <v>234.94</v>
      </c>
      <c r="N266" s="823">
        <v>1</v>
      </c>
      <c r="O266" s="827">
        <v>0.5</v>
      </c>
      <c r="P266" s="826"/>
      <c r="Q266" s="828">
        <v>0</v>
      </c>
      <c r="R266" s="823"/>
      <c r="S266" s="828">
        <v>0</v>
      </c>
      <c r="T266" s="827"/>
      <c r="U266" s="829">
        <v>0</v>
      </c>
    </row>
    <row r="267" spans="1:21" ht="14.45" customHeight="1" x14ac:dyDescent="0.2">
      <c r="A267" s="822">
        <v>32</v>
      </c>
      <c r="B267" s="823" t="s">
        <v>2767</v>
      </c>
      <c r="C267" s="823" t="s">
        <v>2773</v>
      </c>
      <c r="D267" s="824" t="s">
        <v>4796</v>
      </c>
      <c r="E267" s="825" t="s">
        <v>2784</v>
      </c>
      <c r="F267" s="823" t="s">
        <v>2768</v>
      </c>
      <c r="G267" s="823" t="s">
        <v>3312</v>
      </c>
      <c r="H267" s="823" t="s">
        <v>329</v>
      </c>
      <c r="I267" s="823" t="s">
        <v>3313</v>
      </c>
      <c r="J267" s="823" t="s">
        <v>3314</v>
      </c>
      <c r="K267" s="823" t="s">
        <v>1913</v>
      </c>
      <c r="L267" s="826">
        <v>137.88</v>
      </c>
      <c r="M267" s="826">
        <v>413.64</v>
      </c>
      <c r="N267" s="823">
        <v>3</v>
      </c>
      <c r="O267" s="827">
        <v>0.5</v>
      </c>
      <c r="P267" s="826"/>
      <c r="Q267" s="828">
        <v>0</v>
      </c>
      <c r="R267" s="823"/>
      <c r="S267" s="828">
        <v>0</v>
      </c>
      <c r="T267" s="827"/>
      <c r="U267" s="829">
        <v>0</v>
      </c>
    </row>
    <row r="268" spans="1:21" ht="14.45" customHeight="1" x14ac:dyDescent="0.2">
      <c r="A268" s="822">
        <v>32</v>
      </c>
      <c r="B268" s="823" t="s">
        <v>2767</v>
      </c>
      <c r="C268" s="823" t="s">
        <v>2773</v>
      </c>
      <c r="D268" s="824" t="s">
        <v>4796</v>
      </c>
      <c r="E268" s="825" t="s">
        <v>2784</v>
      </c>
      <c r="F268" s="823" t="s">
        <v>2768</v>
      </c>
      <c r="G268" s="823" t="s">
        <v>3315</v>
      </c>
      <c r="H268" s="823" t="s">
        <v>670</v>
      </c>
      <c r="I268" s="823" t="s">
        <v>3316</v>
      </c>
      <c r="J268" s="823" t="s">
        <v>3317</v>
      </c>
      <c r="K268" s="823" t="s">
        <v>3318</v>
      </c>
      <c r="L268" s="826">
        <v>219.18</v>
      </c>
      <c r="M268" s="826">
        <v>219.18</v>
      </c>
      <c r="N268" s="823">
        <v>1</v>
      </c>
      <c r="O268" s="827">
        <v>0.5</v>
      </c>
      <c r="P268" s="826">
        <v>219.18</v>
      </c>
      <c r="Q268" s="828">
        <v>1</v>
      </c>
      <c r="R268" s="823">
        <v>1</v>
      </c>
      <c r="S268" s="828">
        <v>1</v>
      </c>
      <c r="T268" s="827">
        <v>0.5</v>
      </c>
      <c r="U268" s="829">
        <v>1</v>
      </c>
    </row>
    <row r="269" spans="1:21" ht="14.45" customHeight="1" x14ac:dyDescent="0.2">
      <c r="A269" s="822">
        <v>32</v>
      </c>
      <c r="B269" s="823" t="s">
        <v>2767</v>
      </c>
      <c r="C269" s="823" t="s">
        <v>2773</v>
      </c>
      <c r="D269" s="824" t="s">
        <v>4796</v>
      </c>
      <c r="E269" s="825" t="s">
        <v>2784</v>
      </c>
      <c r="F269" s="823" t="s">
        <v>2768</v>
      </c>
      <c r="G269" s="823" t="s">
        <v>3319</v>
      </c>
      <c r="H269" s="823" t="s">
        <v>329</v>
      </c>
      <c r="I269" s="823" t="s">
        <v>3320</v>
      </c>
      <c r="J269" s="823" t="s">
        <v>813</v>
      </c>
      <c r="K269" s="823" t="s">
        <v>3321</v>
      </c>
      <c r="L269" s="826">
        <v>53.57</v>
      </c>
      <c r="M269" s="826">
        <v>107.14</v>
      </c>
      <c r="N269" s="823">
        <v>2</v>
      </c>
      <c r="O269" s="827">
        <v>1.5</v>
      </c>
      <c r="P269" s="826">
        <v>107.14</v>
      </c>
      <c r="Q269" s="828">
        <v>1</v>
      </c>
      <c r="R269" s="823">
        <v>2</v>
      </c>
      <c r="S269" s="828">
        <v>1</v>
      </c>
      <c r="T269" s="827">
        <v>1.5</v>
      </c>
      <c r="U269" s="829">
        <v>1</v>
      </c>
    </row>
    <row r="270" spans="1:21" ht="14.45" customHeight="1" x14ac:dyDescent="0.2">
      <c r="A270" s="822">
        <v>32</v>
      </c>
      <c r="B270" s="823" t="s">
        <v>2767</v>
      </c>
      <c r="C270" s="823" t="s">
        <v>2773</v>
      </c>
      <c r="D270" s="824" t="s">
        <v>4796</v>
      </c>
      <c r="E270" s="825" t="s">
        <v>2784</v>
      </c>
      <c r="F270" s="823" t="s">
        <v>2768</v>
      </c>
      <c r="G270" s="823" t="s">
        <v>2999</v>
      </c>
      <c r="H270" s="823" t="s">
        <v>329</v>
      </c>
      <c r="I270" s="823" t="s">
        <v>3322</v>
      </c>
      <c r="J270" s="823" t="s">
        <v>724</v>
      </c>
      <c r="K270" s="823" t="s">
        <v>3323</v>
      </c>
      <c r="L270" s="826">
        <v>10.65</v>
      </c>
      <c r="M270" s="826">
        <v>10.65</v>
      </c>
      <c r="N270" s="823">
        <v>1</v>
      </c>
      <c r="O270" s="827">
        <v>0.5</v>
      </c>
      <c r="P270" s="826">
        <v>10.65</v>
      </c>
      <c r="Q270" s="828">
        <v>1</v>
      </c>
      <c r="R270" s="823">
        <v>1</v>
      </c>
      <c r="S270" s="828">
        <v>1</v>
      </c>
      <c r="T270" s="827">
        <v>0.5</v>
      </c>
      <c r="U270" s="829">
        <v>1</v>
      </c>
    </row>
    <row r="271" spans="1:21" ht="14.45" customHeight="1" x14ac:dyDescent="0.2">
      <c r="A271" s="822">
        <v>32</v>
      </c>
      <c r="B271" s="823" t="s">
        <v>2767</v>
      </c>
      <c r="C271" s="823" t="s">
        <v>2773</v>
      </c>
      <c r="D271" s="824" t="s">
        <v>4796</v>
      </c>
      <c r="E271" s="825" t="s">
        <v>2784</v>
      </c>
      <c r="F271" s="823" t="s">
        <v>2768</v>
      </c>
      <c r="G271" s="823" t="s">
        <v>2999</v>
      </c>
      <c r="H271" s="823" t="s">
        <v>329</v>
      </c>
      <c r="I271" s="823" t="s">
        <v>3324</v>
      </c>
      <c r="J271" s="823" t="s">
        <v>722</v>
      </c>
      <c r="K271" s="823" t="s">
        <v>1615</v>
      </c>
      <c r="L271" s="826">
        <v>234.07</v>
      </c>
      <c r="M271" s="826">
        <v>234.07</v>
      </c>
      <c r="N271" s="823">
        <v>1</v>
      </c>
      <c r="O271" s="827">
        <v>0.5</v>
      </c>
      <c r="P271" s="826"/>
      <c r="Q271" s="828">
        <v>0</v>
      </c>
      <c r="R271" s="823"/>
      <c r="S271" s="828">
        <v>0</v>
      </c>
      <c r="T271" s="827"/>
      <c r="U271" s="829">
        <v>0</v>
      </c>
    </row>
    <row r="272" spans="1:21" ht="14.45" customHeight="1" x14ac:dyDescent="0.2">
      <c r="A272" s="822">
        <v>32</v>
      </c>
      <c r="B272" s="823" t="s">
        <v>2767</v>
      </c>
      <c r="C272" s="823" t="s">
        <v>2773</v>
      </c>
      <c r="D272" s="824" t="s">
        <v>4796</v>
      </c>
      <c r="E272" s="825" t="s">
        <v>2784</v>
      </c>
      <c r="F272" s="823" t="s">
        <v>2768</v>
      </c>
      <c r="G272" s="823" t="s">
        <v>2999</v>
      </c>
      <c r="H272" s="823" t="s">
        <v>329</v>
      </c>
      <c r="I272" s="823" t="s">
        <v>3325</v>
      </c>
      <c r="J272" s="823" t="s">
        <v>722</v>
      </c>
      <c r="K272" s="823" t="s">
        <v>723</v>
      </c>
      <c r="L272" s="826">
        <v>70.23</v>
      </c>
      <c r="M272" s="826">
        <v>140.46</v>
      </c>
      <c r="N272" s="823">
        <v>2</v>
      </c>
      <c r="O272" s="827">
        <v>2</v>
      </c>
      <c r="P272" s="826">
        <v>70.23</v>
      </c>
      <c r="Q272" s="828">
        <v>0.5</v>
      </c>
      <c r="R272" s="823">
        <v>1</v>
      </c>
      <c r="S272" s="828">
        <v>0.5</v>
      </c>
      <c r="T272" s="827">
        <v>1</v>
      </c>
      <c r="U272" s="829">
        <v>0.5</v>
      </c>
    </row>
    <row r="273" spans="1:21" ht="14.45" customHeight="1" x14ac:dyDescent="0.2">
      <c r="A273" s="822">
        <v>32</v>
      </c>
      <c r="B273" s="823" t="s">
        <v>2767</v>
      </c>
      <c r="C273" s="823" t="s">
        <v>2773</v>
      </c>
      <c r="D273" s="824" t="s">
        <v>4796</v>
      </c>
      <c r="E273" s="825" t="s">
        <v>2784</v>
      </c>
      <c r="F273" s="823" t="s">
        <v>2768</v>
      </c>
      <c r="G273" s="823" t="s">
        <v>2999</v>
      </c>
      <c r="H273" s="823" t="s">
        <v>329</v>
      </c>
      <c r="I273" s="823" t="s">
        <v>3326</v>
      </c>
      <c r="J273" s="823" t="s">
        <v>724</v>
      </c>
      <c r="K273" s="823" t="s">
        <v>3327</v>
      </c>
      <c r="L273" s="826">
        <v>58.52</v>
      </c>
      <c r="M273" s="826">
        <v>58.52</v>
      </c>
      <c r="N273" s="823">
        <v>1</v>
      </c>
      <c r="O273" s="827">
        <v>1</v>
      </c>
      <c r="P273" s="826">
        <v>58.52</v>
      </c>
      <c r="Q273" s="828">
        <v>1</v>
      </c>
      <c r="R273" s="823">
        <v>1</v>
      </c>
      <c r="S273" s="828">
        <v>1</v>
      </c>
      <c r="T273" s="827">
        <v>1</v>
      </c>
      <c r="U273" s="829">
        <v>1</v>
      </c>
    </row>
    <row r="274" spans="1:21" ht="14.45" customHeight="1" x14ac:dyDescent="0.2">
      <c r="A274" s="822">
        <v>32</v>
      </c>
      <c r="B274" s="823" t="s">
        <v>2767</v>
      </c>
      <c r="C274" s="823" t="s">
        <v>2773</v>
      </c>
      <c r="D274" s="824" t="s">
        <v>4796</v>
      </c>
      <c r="E274" s="825" t="s">
        <v>2784</v>
      </c>
      <c r="F274" s="823" t="s">
        <v>2768</v>
      </c>
      <c r="G274" s="823" t="s">
        <v>3328</v>
      </c>
      <c r="H274" s="823" t="s">
        <v>329</v>
      </c>
      <c r="I274" s="823" t="s">
        <v>3329</v>
      </c>
      <c r="J274" s="823" t="s">
        <v>3330</v>
      </c>
      <c r="K274" s="823" t="s">
        <v>3331</v>
      </c>
      <c r="L274" s="826">
        <v>141.25</v>
      </c>
      <c r="M274" s="826">
        <v>282.5</v>
      </c>
      <c r="N274" s="823">
        <v>2</v>
      </c>
      <c r="O274" s="827">
        <v>1</v>
      </c>
      <c r="P274" s="826"/>
      <c r="Q274" s="828">
        <v>0</v>
      </c>
      <c r="R274" s="823"/>
      <c r="S274" s="828">
        <v>0</v>
      </c>
      <c r="T274" s="827"/>
      <c r="U274" s="829">
        <v>0</v>
      </c>
    </row>
    <row r="275" spans="1:21" ht="14.45" customHeight="1" x14ac:dyDescent="0.2">
      <c r="A275" s="822">
        <v>32</v>
      </c>
      <c r="B275" s="823" t="s">
        <v>2767</v>
      </c>
      <c r="C275" s="823" t="s">
        <v>2773</v>
      </c>
      <c r="D275" s="824" t="s">
        <v>4796</v>
      </c>
      <c r="E275" s="825" t="s">
        <v>2784</v>
      </c>
      <c r="F275" s="823" t="s">
        <v>2768</v>
      </c>
      <c r="G275" s="823" t="s">
        <v>2811</v>
      </c>
      <c r="H275" s="823" t="s">
        <v>670</v>
      </c>
      <c r="I275" s="823" t="s">
        <v>2247</v>
      </c>
      <c r="J275" s="823" t="s">
        <v>915</v>
      </c>
      <c r="K275" s="823" t="s">
        <v>2248</v>
      </c>
      <c r="L275" s="826">
        <v>368.16</v>
      </c>
      <c r="M275" s="826">
        <v>7363.1999999999989</v>
      </c>
      <c r="N275" s="823">
        <v>20</v>
      </c>
      <c r="O275" s="827">
        <v>7.5</v>
      </c>
      <c r="P275" s="826">
        <v>7363.1999999999989</v>
      </c>
      <c r="Q275" s="828">
        <v>1</v>
      </c>
      <c r="R275" s="823">
        <v>20</v>
      </c>
      <c r="S275" s="828">
        <v>1</v>
      </c>
      <c r="T275" s="827">
        <v>7.5</v>
      </c>
      <c r="U275" s="829">
        <v>1</v>
      </c>
    </row>
    <row r="276" spans="1:21" ht="14.45" customHeight="1" x14ac:dyDescent="0.2">
      <c r="A276" s="822">
        <v>32</v>
      </c>
      <c r="B276" s="823" t="s">
        <v>2767</v>
      </c>
      <c r="C276" s="823" t="s">
        <v>2773</v>
      </c>
      <c r="D276" s="824" t="s">
        <v>4796</v>
      </c>
      <c r="E276" s="825" t="s">
        <v>2784</v>
      </c>
      <c r="F276" s="823" t="s">
        <v>2768</v>
      </c>
      <c r="G276" s="823" t="s">
        <v>2811</v>
      </c>
      <c r="H276" s="823" t="s">
        <v>670</v>
      </c>
      <c r="I276" s="823" t="s">
        <v>2558</v>
      </c>
      <c r="J276" s="823" t="s">
        <v>1691</v>
      </c>
      <c r="K276" s="823" t="s">
        <v>2559</v>
      </c>
      <c r="L276" s="826">
        <v>1385.62</v>
      </c>
      <c r="M276" s="826">
        <v>13856.199999999997</v>
      </c>
      <c r="N276" s="823">
        <v>10</v>
      </c>
      <c r="O276" s="827">
        <v>2</v>
      </c>
      <c r="P276" s="826">
        <v>13856.199999999997</v>
      </c>
      <c r="Q276" s="828">
        <v>1</v>
      </c>
      <c r="R276" s="823">
        <v>10</v>
      </c>
      <c r="S276" s="828">
        <v>1</v>
      </c>
      <c r="T276" s="827">
        <v>2</v>
      </c>
      <c r="U276" s="829">
        <v>1</v>
      </c>
    </row>
    <row r="277" spans="1:21" ht="14.45" customHeight="1" x14ac:dyDescent="0.2">
      <c r="A277" s="822">
        <v>32</v>
      </c>
      <c r="B277" s="823" t="s">
        <v>2767</v>
      </c>
      <c r="C277" s="823" t="s">
        <v>2773</v>
      </c>
      <c r="D277" s="824" t="s">
        <v>4796</v>
      </c>
      <c r="E277" s="825" t="s">
        <v>2784</v>
      </c>
      <c r="F277" s="823" t="s">
        <v>2768</v>
      </c>
      <c r="G277" s="823" t="s">
        <v>2811</v>
      </c>
      <c r="H277" s="823" t="s">
        <v>670</v>
      </c>
      <c r="I277" s="823" t="s">
        <v>2253</v>
      </c>
      <c r="J277" s="823" t="s">
        <v>915</v>
      </c>
      <c r="K277" s="823" t="s">
        <v>2254</v>
      </c>
      <c r="L277" s="826">
        <v>490.89</v>
      </c>
      <c r="M277" s="826">
        <v>5399.79</v>
      </c>
      <c r="N277" s="823">
        <v>11</v>
      </c>
      <c r="O277" s="827">
        <v>5.5</v>
      </c>
      <c r="P277" s="826">
        <v>3927.12</v>
      </c>
      <c r="Q277" s="828">
        <v>0.72727272727272729</v>
      </c>
      <c r="R277" s="823">
        <v>8</v>
      </c>
      <c r="S277" s="828">
        <v>0.72727272727272729</v>
      </c>
      <c r="T277" s="827">
        <v>3.5</v>
      </c>
      <c r="U277" s="829">
        <v>0.63636363636363635</v>
      </c>
    </row>
    <row r="278" spans="1:21" ht="14.45" customHeight="1" x14ac:dyDescent="0.2">
      <c r="A278" s="822">
        <v>32</v>
      </c>
      <c r="B278" s="823" t="s">
        <v>2767</v>
      </c>
      <c r="C278" s="823" t="s">
        <v>2773</v>
      </c>
      <c r="D278" s="824" t="s">
        <v>4796</v>
      </c>
      <c r="E278" s="825" t="s">
        <v>2784</v>
      </c>
      <c r="F278" s="823" t="s">
        <v>2768</v>
      </c>
      <c r="G278" s="823" t="s">
        <v>2811</v>
      </c>
      <c r="H278" s="823" t="s">
        <v>670</v>
      </c>
      <c r="I278" s="823" t="s">
        <v>2560</v>
      </c>
      <c r="J278" s="823" t="s">
        <v>1691</v>
      </c>
      <c r="K278" s="823" t="s">
        <v>2561</v>
      </c>
      <c r="L278" s="826">
        <v>1847.49</v>
      </c>
      <c r="M278" s="826">
        <v>3694.98</v>
      </c>
      <c r="N278" s="823">
        <v>2</v>
      </c>
      <c r="O278" s="827">
        <v>1</v>
      </c>
      <c r="P278" s="826"/>
      <c r="Q278" s="828">
        <v>0</v>
      </c>
      <c r="R278" s="823"/>
      <c r="S278" s="828">
        <v>0</v>
      </c>
      <c r="T278" s="827"/>
      <c r="U278" s="829">
        <v>0</v>
      </c>
    </row>
    <row r="279" spans="1:21" ht="14.45" customHeight="1" x14ac:dyDescent="0.2">
      <c r="A279" s="822">
        <v>32</v>
      </c>
      <c r="B279" s="823" t="s">
        <v>2767</v>
      </c>
      <c r="C279" s="823" t="s">
        <v>2773</v>
      </c>
      <c r="D279" s="824" t="s">
        <v>4796</v>
      </c>
      <c r="E279" s="825" t="s">
        <v>2784</v>
      </c>
      <c r="F279" s="823" t="s">
        <v>2768</v>
      </c>
      <c r="G279" s="823" t="s">
        <v>3332</v>
      </c>
      <c r="H279" s="823" t="s">
        <v>670</v>
      </c>
      <c r="I279" s="823" t="s">
        <v>3333</v>
      </c>
      <c r="J279" s="823" t="s">
        <v>3334</v>
      </c>
      <c r="K279" s="823" t="s">
        <v>3335</v>
      </c>
      <c r="L279" s="826">
        <v>114.65</v>
      </c>
      <c r="M279" s="826">
        <v>229.3</v>
      </c>
      <c r="N279" s="823">
        <v>2</v>
      </c>
      <c r="O279" s="827">
        <v>2</v>
      </c>
      <c r="P279" s="826">
        <v>114.65</v>
      </c>
      <c r="Q279" s="828">
        <v>0.5</v>
      </c>
      <c r="R279" s="823">
        <v>1</v>
      </c>
      <c r="S279" s="828">
        <v>0.5</v>
      </c>
      <c r="T279" s="827">
        <v>1</v>
      </c>
      <c r="U279" s="829">
        <v>0.5</v>
      </c>
    </row>
    <row r="280" spans="1:21" ht="14.45" customHeight="1" x14ac:dyDescent="0.2">
      <c r="A280" s="822">
        <v>32</v>
      </c>
      <c r="B280" s="823" t="s">
        <v>2767</v>
      </c>
      <c r="C280" s="823" t="s">
        <v>2773</v>
      </c>
      <c r="D280" s="824" t="s">
        <v>4796</v>
      </c>
      <c r="E280" s="825" t="s">
        <v>2784</v>
      </c>
      <c r="F280" s="823" t="s">
        <v>2768</v>
      </c>
      <c r="G280" s="823" t="s">
        <v>3011</v>
      </c>
      <c r="H280" s="823" t="s">
        <v>329</v>
      </c>
      <c r="I280" s="823" t="s">
        <v>3336</v>
      </c>
      <c r="J280" s="823" t="s">
        <v>3337</v>
      </c>
      <c r="K280" s="823" t="s">
        <v>3338</v>
      </c>
      <c r="L280" s="826">
        <v>205.84</v>
      </c>
      <c r="M280" s="826">
        <v>205.84</v>
      </c>
      <c r="N280" s="823">
        <v>1</v>
      </c>
      <c r="O280" s="827">
        <v>0.5</v>
      </c>
      <c r="P280" s="826">
        <v>205.84</v>
      </c>
      <c r="Q280" s="828">
        <v>1</v>
      </c>
      <c r="R280" s="823">
        <v>1</v>
      </c>
      <c r="S280" s="828">
        <v>1</v>
      </c>
      <c r="T280" s="827">
        <v>0.5</v>
      </c>
      <c r="U280" s="829">
        <v>1</v>
      </c>
    </row>
    <row r="281" spans="1:21" ht="14.45" customHeight="1" x14ac:dyDescent="0.2">
      <c r="A281" s="822">
        <v>32</v>
      </c>
      <c r="B281" s="823" t="s">
        <v>2767</v>
      </c>
      <c r="C281" s="823" t="s">
        <v>2773</v>
      </c>
      <c r="D281" s="824" t="s">
        <v>4796</v>
      </c>
      <c r="E281" s="825" t="s">
        <v>2784</v>
      </c>
      <c r="F281" s="823" t="s">
        <v>2768</v>
      </c>
      <c r="G281" s="823" t="s">
        <v>3011</v>
      </c>
      <c r="H281" s="823" t="s">
        <v>329</v>
      </c>
      <c r="I281" s="823" t="s">
        <v>3339</v>
      </c>
      <c r="J281" s="823" t="s">
        <v>3340</v>
      </c>
      <c r="K281" s="823" t="s">
        <v>3341</v>
      </c>
      <c r="L281" s="826">
        <v>54.75</v>
      </c>
      <c r="M281" s="826">
        <v>164.25</v>
      </c>
      <c r="N281" s="823">
        <v>3</v>
      </c>
      <c r="O281" s="827">
        <v>0.5</v>
      </c>
      <c r="P281" s="826">
        <v>164.25</v>
      </c>
      <c r="Q281" s="828">
        <v>1</v>
      </c>
      <c r="R281" s="823">
        <v>3</v>
      </c>
      <c r="S281" s="828">
        <v>1</v>
      </c>
      <c r="T281" s="827">
        <v>0.5</v>
      </c>
      <c r="U281" s="829">
        <v>1</v>
      </c>
    </row>
    <row r="282" spans="1:21" ht="14.45" customHeight="1" x14ac:dyDescent="0.2">
      <c r="A282" s="822">
        <v>32</v>
      </c>
      <c r="B282" s="823" t="s">
        <v>2767</v>
      </c>
      <c r="C282" s="823" t="s">
        <v>2773</v>
      </c>
      <c r="D282" s="824" t="s">
        <v>4796</v>
      </c>
      <c r="E282" s="825" t="s">
        <v>2784</v>
      </c>
      <c r="F282" s="823" t="s">
        <v>2768</v>
      </c>
      <c r="G282" s="823" t="s">
        <v>3011</v>
      </c>
      <c r="H282" s="823" t="s">
        <v>329</v>
      </c>
      <c r="I282" s="823" t="s">
        <v>3012</v>
      </c>
      <c r="J282" s="823" t="s">
        <v>955</v>
      </c>
      <c r="K282" s="823" t="s">
        <v>3013</v>
      </c>
      <c r="L282" s="826">
        <v>185.26</v>
      </c>
      <c r="M282" s="826">
        <v>370.52</v>
      </c>
      <c r="N282" s="823">
        <v>2</v>
      </c>
      <c r="O282" s="827">
        <v>2</v>
      </c>
      <c r="P282" s="826"/>
      <c r="Q282" s="828">
        <v>0</v>
      </c>
      <c r="R282" s="823"/>
      <c r="S282" s="828">
        <v>0</v>
      </c>
      <c r="T282" s="827"/>
      <c r="U282" s="829">
        <v>0</v>
      </c>
    </row>
    <row r="283" spans="1:21" ht="14.45" customHeight="1" x14ac:dyDescent="0.2">
      <c r="A283" s="822">
        <v>32</v>
      </c>
      <c r="B283" s="823" t="s">
        <v>2767</v>
      </c>
      <c r="C283" s="823" t="s">
        <v>2773</v>
      </c>
      <c r="D283" s="824" t="s">
        <v>4796</v>
      </c>
      <c r="E283" s="825" t="s">
        <v>2784</v>
      </c>
      <c r="F283" s="823" t="s">
        <v>2768</v>
      </c>
      <c r="G283" s="823" t="s">
        <v>3011</v>
      </c>
      <c r="H283" s="823" t="s">
        <v>329</v>
      </c>
      <c r="I283" s="823" t="s">
        <v>3014</v>
      </c>
      <c r="J283" s="823" t="s">
        <v>955</v>
      </c>
      <c r="K283" s="823" t="s">
        <v>3013</v>
      </c>
      <c r="L283" s="826">
        <v>301.2</v>
      </c>
      <c r="M283" s="826">
        <v>301.2</v>
      </c>
      <c r="N283" s="823">
        <v>1</v>
      </c>
      <c r="O283" s="827">
        <v>1</v>
      </c>
      <c r="P283" s="826"/>
      <c r="Q283" s="828">
        <v>0</v>
      </c>
      <c r="R283" s="823"/>
      <c r="S283" s="828">
        <v>0</v>
      </c>
      <c r="T283" s="827"/>
      <c r="U283" s="829">
        <v>0</v>
      </c>
    </row>
    <row r="284" spans="1:21" ht="14.45" customHeight="1" x14ac:dyDescent="0.2">
      <c r="A284" s="822">
        <v>32</v>
      </c>
      <c r="B284" s="823" t="s">
        <v>2767</v>
      </c>
      <c r="C284" s="823" t="s">
        <v>2773</v>
      </c>
      <c r="D284" s="824" t="s">
        <v>4796</v>
      </c>
      <c r="E284" s="825" t="s">
        <v>2784</v>
      </c>
      <c r="F284" s="823" t="s">
        <v>2768</v>
      </c>
      <c r="G284" s="823" t="s">
        <v>3011</v>
      </c>
      <c r="H284" s="823" t="s">
        <v>329</v>
      </c>
      <c r="I284" s="823" t="s">
        <v>3014</v>
      </c>
      <c r="J284" s="823" t="s">
        <v>955</v>
      </c>
      <c r="K284" s="823" t="s">
        <v>3013</v>
      </c>
      <c r="L284" s="826">
        <v>87.98</v>
      </c>
      <c r="M284" s="826">
        <v>87.98</v>
      </c>
      <c r="N284" s="823">
        <v>1</v>
      </c>
      <c r="O284" s="827">
        <v>0.5</v>
      </c>
      <c r="P284" s="826">
        <v>87.98</v>
      </c>
      <c r="Q284" s="828">
        <v>1</v>
      </c>
      <c r="R284" s="823">
        <v>1</v>
      </c>
      <c r="S284" s="828">
        <v>1</v>
      </c>
      <c r="T284" s="827">
        <v>0.5</v>
      </c>
      <c r="U284" s="829">
        <v>1</v>
      </c>
    </row>
    <row r="285" spans="1:21" ht="14.45" customHeight="1" x14ac:dyDescent="0.2">
      <c r="A285" s="822">
        <v>32</v>
      </c>
      <c r="B285" s="823" t="s">
        <v>2767</v>
      </c>
      <c r="C285" s="823" t="s">
        <v>2773</v>
      </c>
      <c r="D285" s="824" t="s">
        <v>4796</v>
      </c>
      <c r="E285" s="825" t="s">
        <v>2784</v>
      </c>
      <c r="F285" s="823" t="s">
        <v>2768</v>
      </c>
      <c r="G285" s="823" t="s">
        <v>3342</v>
      </c>
      <c r="H285" s="823" t="s">
        <v>329</v>
      </c>
      <c r="I285" s="823" t="s">
        <v>3343</v>
      </c>
      <c r="J285" s="823" t="s">
        <v>3344</v>
      </c>
      <c r="K285" s="823" t="s">
        <v>3345</v>
      </c>
      <c r="L285" s="826">
        <v>453.18</v>
      </c>
      <c r="M285" s="826">
        <v>453.18</v>
      </c>
      <c r="N285" s="823">
        <v>1</v>
      </c>
      <c r="O285" s="827">
        <v>0.5</v>
      </c>
      <c r="P285" s="826">
        <v>453.18</v>
      </c>
      <c r="Q285" s="828">
        <v>1</v>
      </c>
      <c r="R285" s="823">
        <v>1</v>
      </c>
      <c r="S285" s="828">
        <v>1</v>
      </c>
      <c r="T285" s="827">
        <v>0.5</v>
      </c>
      <c r="U285" s="829">
        <v>1</v>
      </c>
    </row>
    <row r="286" spans="1:21" ht="14.45" customHeight="1" x14ac:dyDescent="0.2">
      <c r="A286" s="822">
        <v>32</v>
      </c>
      <c r="B286" s="823" t="s">
        <v>2767</v>
      </c>
      <c r="C286" s="823" t="s">
        <v>2773</v>
      </c>
      <c r="D286" s="824" t="s">
        <v>4796</v>
      </c>
      <c r="E286" s="825" t="s">
        <v>2784</v>
      </c>
      <c r="F286" s="823" t="s">
        <v>2768</v>
      </c>
      <c r="G286" s="823" t="s">
        <v>3342</v>
      </c>
      <c r="H286" s="823" t="s">
        <v>329</v>
      </c>
      <c r="I286" s="823" t="s">
        <v>3346</v>
      </c>
      <c r="J286" s="823" t="s">
        <v>2547</v>
      </c>
      <c r="K286" s="823" t="s">
        <v>2548</v>
      </c>
      <c r="L286" s="826">
        <v>453.18</v>
      </c>
      <c r="M286" s="826">
        <v>453.18</v>
      </c>
      <c r="N286" s="823">
        <v>1</v>
      </c>
      <c r="O286" s="827">
        <v>0.5</v>
      </c>
      <c r="P286" s="826">
        <v>453.18</v>
      </c>
      <c r="Q286" s="828">
        <v>1</v>
      </c>
      <c r="R286" s="823">
        <v>1</v>
      </c>
      <c r="S286" s="828">
        <v>1</v>
      </c>
      <c r="T286" s="827">
        <v>0.5</v>
      </c>
      <c r="U286" s="829">
        <v>1</v>
      </c>
    </row>
    <row r="287" spans="1:21" ht="14.45" customHeight="1" x14ac:dyDescent="0.2">
      <c r="A287" s="822">
        <v>32</v>
      </c>
      <c r="B287" s="823" t="s">
        <v>2767</v>
      </c>
      <c r="C287" s="823" t="s">
        <v>2773</v>
      </c>
      <c r="D287" s="824" t="s">
        <v>4796</v>
      </c>
      <c r="E287" s="825" t="s">
        <v>2784</v>
      </c>
      <c r="F287" s="823" t="s">
        <v>2768</v>
      </c>
      <c r="G287" s="823" t="s">
        <v>3342</v>
      </c>
      <c r="H287" s="823" t="s">
        <v>329</v>
      </c>
      <c r="I287" s="823" t="s">
        <v>3347</v>
      </c>
      <c r="J287" s="823" t="s">
        <v>3348</v>
      </c>
      <c r="K287" s="823" t="s">
        <v>3349</v>
      </c>
      <c r="L287" s="826">
        <v>226.6</v>
      </c>
      <c r="M287" s="826">
        <v>679.8</v>
      </c>
      <c r="N287" s="823">
        <v>3</v>
      </c>
      <c r="O287" s="827">
        <v>1.5</v>
      </c>
      <c r="P287" s="826">
        <v>679.8</v>
      </c>
      <c r="Q287" s="828">
        <v>1</v>
      </c>
      <c r="R287" s="823">
        <v>3</v>
      </c>
      <c r="S287" s="828">
        <v>1</v>
      </c>
      <c r="T287" s="827">
        <v>1.5</v>
      </c>
      <c r="U287" s="829">
        <v>1</v>
      </c>
    </row>
    <row r="288" spans="1:21" ht="14.45" customHeight="1" x14ac:dyDescent="0.2">
      <c r="A288" s="822">
        <v>32</v>
      </c>
      <c r="B288" s="823" t="s">
        <v>2767</v>
      </c>
      <c r="C288" s="823" t="s">
        <v>2773</v>
      </c>
      <c r="D288" s="824" t="s">
        <v>4796</v>
      </c>
      <c r="E288" s="825" t="s">
        <v>2784</v>
      </c>
      <c r="F288" s="823" t="s">
        <v>2768</v>
      </c>
      <c r="G288" s="823" t="s">
        <v>3015</v>
      </c>
      <c r="H288" s="823" t="s">
        <v>329</v>
      </c>
      <c r="I288" s="823" t="s">
        <v>3016</v>
      </c>
      <c r="J288" s="823" t="s">
        <v>3017</v>
      </c>
      <c r="K288" s="823" t="s">
        <v>3018</v>
      </c>
      <c r="L288" s="826">
        <v>463.19</v>
      </c>
      <c r="M288" s="826">
        <v>463.19</v>
      </c>
      <c r="N288" s="823">
        <v>1</v>
      </c>
      <c r="O288" s="827">
        <v>1</v>
      </c>
      <c r="P288" s="826"/>
      <c r="Q288" s="828">
        <v>0</v>
      </c>
      <c r="R288" s="823"/>
      <c r="S288" s="828">
        <v>0</v>
      </c>
      <c r="T288" s="827"/>
      <c r="U288" s="829">
        <v>0</v>
      </c>
    </row>
    <row r="289" spans="1:21" ht="14.45" customHeight="1" x14ac:dyDescent="0.2">
      <c r="A289" s="822">
        <v>32</v>
      </c>
      <c r="B289" s="823" t="s">
        <v>2767</v>
      </c>
      <c r="C289" s="823" t="s">
        <v>2773</v>
      </c>
      <c r="D289" s="824" t="s">
        <v>4796</v>
      </c>
      <c r="E289" s="825" t="s">
        <v>2784</v>
      </c>
      <c r="F289" s="823" t="s">
        <v>2768</v>
      </c>
      <c r="G289" s="823" t="s">
        <v>2825</v>
      </c>
      <c r="H289" s="823" t="s">
        <v>329</v>
      </c>
      <c r="I289" s="823" t="s">
        <v>3350</v>
      </c>
      <c r="J289" s="823" t="s">
        <v>3351</v>
      </c>
      <c r="K289" s="823" t="s">
        <v>3352</v>
      </c>
      <c r="L289" s="826">
        <v>172.91</v>
      </c>
      <c r="M289" s="826">
        <v>691.64</v>
      </c>
      <c r="N289" s="823">
        <v>4</v>
      </c>
      <c r="O289" s="827">
        <v>1.5</v>
      </c>
      <c r="P289" s="826"/>
      <c r="Q289" s="828">
        <v>0</v>
      </c>
      <c r="R289" s="823"/>
      <c r="S289" s="828">
        <v>0</v>
      </c>
      <c r="T289" s="827"/>
      <c r="U289" s="829">
        <v>0</v>
      </c>
    </row>
    <row r="290" spans="1:21" ht="14.45" customHeight="1" x14ac:dyDescent="0.2">
      <c r="A290" s="822">
        <v>32</v>
      </c>
      <c r="B290" s="823" t="s">
        <v>2767</v>
      </c>
      <c r="C290" s="823" t="s">
        <v>2773</v>
      </c>
      <c r="D290" s="824" t="s">
        <v>4796</v>
      </c>
      <c r="E290" s="825" t="s">
        <v>2784</v>
      </c>
      <c r="F290" s="823" t="s">
        <v>2768</v>
      </c>
      <c r="G290" s="823" t="s">
        <v>2825</v>
      </c>
      <c r="H290" s="823" t="s">
        <v>329</v>
      </c>
      <c r="I290" s="823" t="s">
        <v>2826</v>
      </c>
      <c r="J290" s="823" t="s">
        <v>789</v>
      </c>
      <c r="K290" s="823" t="s">
        <v>2827</v>
      </c>
      <c r="L290" s="826">
        <v>57.64</v>
      </c>
      <c r="M290" s="826">
        <v>230.56</v>
      </c>
      <c r="N290" s="823">
        <v>4</v>
      </c>
      <c r="O290" s="827">
        <v>2</v>
      </c>
      <c r="P290" s="826">
        <v>230.56</v>
      </c>
      <c r="Q290" s="828">
        <v>1</v>
      </c>
      <c r="R290" s="823">
        <v>4</v>
      </c>
      <c r="S290" s="828">
        <v>1</v>
      </c>
      <c r="T290" s="827">
        <v>2</v>
      </c>
      <c r="U290" s="829">
        <v>1</v>
      </c>
    </row>
    <row r="291" spans="1:21" ht="14.45" customHeight="1" x14ac:dyDescent="0.2">
      <c r="A291" s="822">
        <v>32</v>
      </c>
      <c r="B291" s="823" t="s">
        <v>2767</v>
      </c>
      <c r="C291" s="823" t="s">
        <v>2773</v>
      </c>
      <c r="D291" s="824" t="s">
        <v>4796</v>
      </c>
      <c r="E291" s="825" t="s">
        <v>2784</v>
      </c>
      <c r="F291" s="823" t="s">
        <v>2768</v>
      </c>
      <c r="G291" s="823" t="s">
        <v>2825</v>
      </c>
      <c r="H291" s="823" t="s">
        <v>329</v>
      </c>
      <c r="I291" s="823" t="s">
        <v>2826</v>
      </c>
      <c r="J291" s="823" t="s">
        <v>789</v>
      </c>
      <c r="K291" s="823" t="s">
        <v>2827</v>
      </c>
      <c r="L291" s="826">
        <v>27.37</v>
      </c>
      <c r="M291" s="826">
        <v>27.37</v>
      </c>
      <c r="N291" s="823">
        <v>1</v>
      </c>
      <c r="O291" s="827">
        <v>0.5</v>
      </c>
      <c r="P291" s="826">
        <v>27.37</v>
      </c>
      <c r="Q291" s="828">
        <v>1</v>
      </c>
      <c r="R291" s="823">
        <v>1</v>
      </c>
      <c r="S291" s="828">
        <v>1</v>
      </c>
      <c r="T291" s="827">
        <v>0.5</v>
      </c>
      <c r="U291" s="829">
        <v>1</v>
      </c>
    </row>
    <row r="292" spans="1:21" ht="14.45" customHeight="1" x14ac:dyDescent="0.2">
      <c r="A292" s="822">
        <v>32</v>
      </c>
      <c r="B292" s="823" t="s">
        <v>2767</v>
      </c>
      <c r="C292" s="823" t="s">
        <v>2773</v>
      </c>
      <c r="D292" s="824" t="s">
        <v>4796</v>
      </c>
      <c r="E292" s="825" t="s">
        <v>2784</v>
      </c>
      <c r="F292" s="823" t="s">
        <v>2768</v>
      </c>
      <c r="G292" s="823" t="s">
        <v>2825</v>
      </c>
      <c r="H292" s="823" t="s">
        <v>670</v>
      </c>
      <c r="I292" s="823" t="s">
        <v>2230</v>
      </c>
      <c r="J292" s="823" t="s">
        <v>789</v>
      </c>
      <c r="K292" s="823" t="s">
        <v>2231</v>
      </c>
      <c r="L292" s="826">
        <v>102.93</v>
      </c>
      <c r="M292" s="826">
        <v>205.86</v>
      </c>
      <c r="N292" s="823">
        <v>2</v>
      </c>
      <c r="O292" s="827">
        <v>1</v>
      </c>
      <c r="P292" s="826">
        <v>102.93</v>
      </c>
      <c r="Q292" s="828">
        <v>0.5</v>
      </c>
      <c r="R292" s="823">
        <v>1</v>
      </c>
      <c r="S292" s="828">
        <v>0.5</v>
      </c>
      <c r="T292" s="827">
        <v>0.5</v>
      </c>
      <c r="U292" s="829">
        <v>0.5</v>
      </c>
    </row>
    <row r="293" spans="1:21" ht="14.45" customHeight="1" x14ac:dyDescent="0.2">
      <c r="A293" s="822">
        <v>32</v>
      </c>
      <c r="B293" s="823" t="s">
        <v>2767</v>
      </c>
      <c r="C293" s="823" t="s">
        <v>2773</v>
      </c>
      <c r="D293" s="824" t="s">
        <v>4796</v>
      </c>
      <c r="E293" s="825" t="s">
        <v>2784</v>
      </c>
      <c r="F293" s="823" t="s">
        <v>2768</v>
      </c>
      <c r="G293" s="823" t="s">
        <v>2825</v>
      </c>
      <c r="H293" s="823" t="s">
        <v>329</v>
      </c>
      <c r="I293" s="823" t="s">
        <v>3353</v>
      </c>
      <c r="J293" s="823" t="s">
        <v>789</v>
      </c>
      <c r="K293" s="823" t="s">
        <v>790</v>
      </c>
      <c r="L293" s="826">
        <v>205.84</v>
      </c>
      <c r="M293" s="826">
        <v>617.52</v>
      </c>
      <c r="N293" s="823">
        <v>3</v>
      </c>
      <c r="O293" s="827">
        <v>2.5</v>
      </c>
      <c r="P293" s="826">
        <v>617.52</v>
      </c>
      <c r="Q293" s="828">
        <v>1</v>
      </c>
      <c r="R293" s="823">
        <v>3</v>
      </c>
      <c r="S293" s="828">
        <v>1</v>
      </c>
      <c r="T293" s="827">
        <v>2.5</v>
      </c>
      <c r="U293" s="829">
        <v>1</v>
      </c>
    </row>
    <row r="294" spans="1:21" ht="14.45" customHeight="1" x14ac:dyDescent="0.2">
      <c r="A294" s="822">
        <v>32</v>
      </c>
      <c r="B294" s="823" t="s">
        <v>2767</v>
      </c>
      <c r="C294" s="823" t="s">
        <v>2773</v>
      </c>
      <c r="D294" s="824" t="s">
        <v>4796</v>
      </c>
      <c r="E294" s="825" t="s">
        <v>2784</v>
      </c>
      <c r="F294" s="823" t="s">
        <v>2768</v>
      </c>
      <c r="G294" s="823" t="s">
        <v>2825</v>
      </c>
      <c r="H294" s="823" t="s">
        <v>329</v>
      </c>
      <c r="I294" s="823" t="s">
        <v>3353</v>
      </c>
      <c r="J294" s="823" t="s">
        <v>789</v>
      </c>
      <c r="K294" s="823" t="s">
        <v>790</v>
      </c>
      <c r="L294" s="826">
        <v>97.76</v>
      </c>
      <c r="M294" s="826">
        <v>97.76</v>
      </c>
      <c r="N294" s="823">
        <v>1</v>
      </c>
      <c r="O294" s="827">
        <v>0.5</v>
      </c>
      <c r="P294" s="826">
        <v>97.76</v>
      </c>
      <c r="Q294" s="828">
        <v>1</v>
      </c>
      <c r="R294" s="823">
        <v>1</v>
      </c>
      <c r="S294" s="828">
        <v>1</v>
      </c>
      <c r="T294" s="827">
        <v>0.5</v>
      </c>
      <c r="U294" s="829">
        <v>1</v>
      </c>
    </row>
    <row r="295" spans="1:21" ht="14.45" customHeight="1" x14ac:dyDescent="0.2">
      <c r="A295" s="822">
        <v>32</v>
      </c>
      <c r="B295" s="823" t="s">
        <v>2767</v>
      </c>
      <c r="C295" s="823" t="s">
        <v>2773</v>
      </c>
      <c r="D295" s="824" t="s">
        <v>4796</v>
      </c>
      <c r="E295" s="825" t="s">
        <v>2784</v>
      </c>
      <c r="F295" s="823" t="s">
        <v>2768</v>
      </c>
      <c r="G295" s="823" t="s">
        <v>2825</v>
      </c>
      <c r="H295" s="823" t="s">
        <v>670</v>
      </c>
      <c r="I295" s="823" t="s">
        <v>2667</v>
      </c>
      <c r="J295" s="823" t="s">
        <v>789</v>
      </c>
      <c r="K295" s="823" t="s">
        <v>2668</v>
      </c>
      <c r="L295" s="826">
        <v>28.81</v>
      </c>
      <c r="M295" s="826">
        <v>144.04999999999998</v>
      </c>
      <c r="N295" s="823">
        <v>5</v>
      </c>
      <c r="O295" s="827">
        <v>3</v>
      </c>
      <c r="P295" s="826">
        <v>86.429999999999993</v>
      </c>
      <c r="Q295" s="828">
        <v>0.6</v>
      </c>
      <c r="R295" s="823">
        <v>3</v>
      </c>
      <c r="S295" s="828">
        <v>0.6</v>
      </c>
      <c r="T295" s="827">
        <v>2.5</v>
      </c>
      <c r="U295" s="829">
        <v>0.83333333333333337</v>
      </c>
    </row>
    <row r="296" spans="1:21" ht="14.45" customHeight="1" x14ac:dyDescent="0.2">
      <c r="A296" s="822">
        <v>32</v>
      </c>
      <c r="B296" s="823" t="s">
        <v>2767</v>
      </c>
      <c r="C296" s="823" t="s">
        <v>2773</v>
      </c>
      <c r="D296" s="824" t="s">
        <v>4796</v>
      </c>
      <c r="E296" s="825" t="s">
        <v>2784</v>
      </c>
      <c r="F296" s="823" t="s">
        <v>2768</v>
      </c>
      <c r="G296" s="823" t="s">
        <v>3354</v>
      </c>
      <c r="H296" s="823" t="s">
        <v>670</v>
      </c>
      <c r="I296" s="823" t="s">
        <v>2584</v>
      </c>
      <c r="J296" s="823" t="s">
        <v>1197</v>
      </c>
      <c r="K296" s="823" t="s">
        <v>2585</v>
      </c>
      <c r="L296" s="826">
        <v>103.4</v>
      </c>
      <c r="M296" s="826">
        <v>206.8</v>
      </c>
      <c r="N296" s="823">
        <v>2</v>
      </c>
      <c r="O296" s="827">
        <v>2</v>
      </c>
      <c r="P296" s="826">
        <v>103.4</v>
      </c>
      <c r="Q296" s="828">
        <v>0.5</v>
      </c>
      <c r="R296" s="823">
        <v>1</v>
      </c>
      <c r="S296" s="828">
        <v>0.5</v>
      </c>
      <c r="T296" s="827">
        <v>1</v>
      </c>
      <c r="U296" s="829">
        <v>0.5</v>
      </c>
    </row>
    <row r="297" spans="1:21" ht="14.45" customHeight="1" x14ac:dyDescent="0.2">
      <c r="A297" s="822">
        <v>32</v>
      </c>
      <c r="B297" s="823" t="s">
        <v>2767</v>
      </c>
      <c r="C297" s="823" t="s">
        <v>2773</v>
      </c>
      <c r="D297" s="824" t="s">
        <v>4796</v>
      </c>
      <c r="E297" s="825" t="s">
        <v>2784</v>
      </c>
      <c r="F297" s="823" t="s">
        <v>2768</v>
      </c>
      <c r="G297" s="823" t="s">
        <v>3355</v>
      </c>
      <c r="H297" s="823" t="s">
        <v>329</v>
      </c>
      <c r="I297" s="823" t="s">
        <v>3356</v>
      </c>
      <c r="J297" s="823" t="s">
        <v>678</v>
      </c>
      <c r="K297" s="823" t="s">
        <v>3357</v>
      </c>
      <c r="L297" s="826">
        <v>127.91</v>
      </c>
      <c r="M297" s="826">
        <v>127.91</v>
      </c>
      <c r="N297" s="823">
        <v>1</v>
      </c>
      <c r="O297" s="827">
        <v>1</v>
      </c>
      <c r="P297" s="826">
        <v>127.91</v>
      </c>
      <c r="Q297" s="828">
        <v>1</v>
      </c>
      <c r="R297" s="823">
        <v>1</v>
      </c>
      <c r="S297" s="828">
        <v>1</v>
      </c>
      <c r="T297" s="827">
        <v>1</v>
      </c>
      <c r="U297" s="829">
        <v>1</v>
      </c>
    </row>
    <row r="298" spans="1:21" ht="14.45" customHeight="1" x14ac:dyDescent="0.2">
      <c r="A298" s="822">
        <v>32</v>
      </c>
      <c r="B298" s="823" t="s">
        <v>2767</v>
      </c>
      <c r="C298" s="823" t="s">
        <v>2773</v>
      </c>
      <c r="D298" s="824" t="s">
        <v>4796</v>
      </c>
      <c r="E298" s="825" t="s">
        <v>2784</v>
      </c>
      <c r="F298" s="823" t="s">
        <v>2768</v>
      </c>
      <c r="G298" s="823" t="s">
        <v>3358</v>
      </c>
      <c r="H298" s="823" t="s">
        <v>329</v>
      </c>
      <c r="I298" s="823" t="s">
        <v>3359</v>
      </c>
      <c r="J298" s="823" t="s">
        <v>3360</v>
      </c>
      <c r="K298" s="823" t="s">
        <v>3361</v>
      </c>
      <c r="L298" s="826">
        <v>161.46</v>
      </c>
      <c r="M298" s="826">
        <v>322.92</v>
      </c>
      <c r="N298" s="823">
        <v>2</v>
      </c>
      <c r="O298" s="827">
        <v>2</v>
      </c>
      <c r="P298" s="826">
        <v>322.92</v>
      </c>
      <c r="Q298" s="828">
        <v>1</v>
      </c>
      <c r="R298" s="823">
        <v>2</v>
      </c>
      <c r="S298" s="828">
        <v>1</v>
      </c>
      <c r="T298" s="827">
        <v>2</v>
      </c>
      <c r="U298" s="829">
        <v>1</v>
      </c>
    </row>
    <row r="299" spans="1:21" ht="14.45" customHeight="1" x14ac:dyDescent="0.2">
      <c r="A299" s="822">
        <v>32</v>
      </c>
      <c r="B299" s="823" t="s">
        <v>2767</v>
      </c>
      <c r="C299" s="823" t="s">
        <v>2773</v>
      </c>
      <c r="D299" s="824" t="s">
        <v>4796</v>
      </c>
      <c r="E299" s="825" t="s">
        <v>2784</v>
      </c>
      <c r="F299" s="823" t="s">
        <v>2768</v>
      </c>
      <c r="G299" s="823" t="s">
        <v>2812</v>
      </c>
      <c r="H299" s="823" t="s">
        <v>329</v>
      </c>
      <c r="I299" s="823" t="s">
        <v>3031</v>
      </c>
      <c r="J299" s="823" t="s">
        <v>2814</v>
      </c>
      <c r="K299" s="823" t="s">
        <v>3032</v>
      </c>
      <c r="L299" s="826">
        <v>21.92</v>
      </c>
      <c r="M299" s="826">
        <v>109.60000000000001</v>
      </c>
      <c r="N299" s="823">
        <v>5</v>
      </c>
      <c r="O299" s="827">
        <v>2</v>
      </c>
      <c r="P299" s="826">
        <v>65.760000000000005</v>
      </c>
      <c r="Q299" s="828">
        <v>0.6</v>
      </c>
      <c r="R299" s="823">
        <v>3</v>
      </c>
      <c r="S299" s="828">
        <v>0.6</v>
      </c>
      <c r="T299" s="827">
        <v>1</v>
      </c>
      <c r="U299" s="829">
        <v>0.5</v>
      </c>
    </row>
    <row r="300" spans="1:21" ht="14.45" customHeight="1" x14ac:dyDescent="0.2">
      <c r="A300" s="822">
        <v>32</v>
      </c>
      <c r="B300" s="823" t="s">
        <v>2767</v>
      </c>
      <c r="C300" s="823" t="s">
        <v>2773</v>
      </c>
      <c r="D300" s="824" t="s">
        <v>4796</v>
      </c>
      <c r="E300" s="825" t="s">
        <v>2784</v>
      </c>
      <c r="F300" s="823" t="s">
        <v>2768</v>
      </c>
      <c r="G300" s="823" t="s">
        <v>2812</v>
      </c>
      <c r="H300" s="823" t="s">
        <v>329</v>
      </c>
      <c r="I300" s="823" t="s">
        <v>2813</v>
      </c>
      <c r="J300" s="823" t="s">
        <v>2814</v>
      </c>
      <c r="K300" s="823" t="s">
        <v>825</v>
      </c>
      <c r="L300" s="826">
        <v>87.67</v>
      </c>
      <c r="M300" s="826">
        <v>876.69999999999993</v>
      </c>
      <c r="N300" s="823">
        <v>10</v>
      </c>
      <c r="O300" s="827">
        <v>5.5</v>
      </c>
      <c r="P300" s="826">
        <v>701.3599999999999</v>
      </c>
      <c r="Q300" s="828">
        <v>0.79999999999999993</v>
      </c>
      <c r="R300" s="823">
        <v>8</v>
      </c>
      <c r="S300" s="828">
        <v>0.8</v>
      </c>
      <c r="T300" s="827">
        <v>4</v>
      </c>
      <c r="U300" s="829">
        <v>0.72727272727272729</v>
      </c>
    </row>
    <row r="301" spans="1:21" ht="14.45" customHeight="1" x14ac:dyDescent="0.2">
      <c r="A301" s="822">
        <v>32</v>
      </c>
      <c r="B301" s="823" t="s">
        <v>2767</v>
      </c>
      <c r="C301" s="823" t="s">
        <v>2773</v>
      </c>
      <c r="D301" s="824" t="s">
        <v>4796</v>
      </c>
      <c r="E301" s="825" t="s">
        <v>2784</v>
      </c>
      <c r="F301" s="823" t="s">
        <v>2768</v>
      </c>
      <c r="G301" s="823" t="s">
        <v>3362</v>
      </c>
      <c r="H301" s="823" t="s">
        <v>670</v>
      </c>
      <c r="I301" s="823" t="s">
        <v>2300</v>
      </c>
      <c r="J301" s="823" t="s">
        <v>2299</v>
      </c>
      <c r="K301" s="823" t="s">
        <v>2301</v>
      </c>
      <c r="L301" s="826">
        <v>7.47</v>
      </c>
      <c r="M301" s="826">
        <v>14.94</v>
      </c>
      <c r="N301" s="823">
        <v>2</v>
      </c>
      <c r="O301" s="827">
        <v>0.5</v>
      </c>
      <c r="P301" s="826">
        <v>14.94</v>
      </c>
      <c r="Q301" s="828">
        <v>1</v>
      </c>
      <c r="R301" s="823">
        <v>2</v>
      </c>
      <c r="S301" s="828">
        <v>1</v>
      </c>
      <c r="T301" s="827">
        <v>0.5</v>
      </c>
      <c r="U301" s="829">
        <v>1</v>
      </c>
    </row>
    <row r="302" spans="1:21" ht="14.45" customHeight="1" x14ac:dyDescent="0.2">
      <c r="A302" s="822">
        <v>32</v>
      </c>
      <c r="B302" s="823" t="s">
        <v>2767</v>
      </c>
      <c r="C302" s="823" t="s">
        <v>2773</v>
      </c>
      <c r="D302" s="824" t="s">
        <v>4796</v>
      </c>
      <c r="E302" s="825" t="s">
        <v>2784</v>
      </c>
      <c r="F302" s="823" t="s">
        <v>2768</v>
      </c>
      <c r="G302" s="823" t="s">
        <v>3047</v>
      </c>
      <c r="H302" s="823" t="s">
        <v>329</v>
      </c>
      <c r="I302" s="823" t="s">
        <v>3363</v>
      </c>
      <c r="J302" s="823" t="s">
        <v>3049</v>
      </c>
      <c r="K302" s="823" t="s">
        <v>3107</v>
      </c>
      <c r="L302" s="826">
        <v>310.58999999999997</v>
      </c>
      <c r="M302" s="826">
        <v>310.58999999999997</v>
      </c>
      <c r="N302" s="823">
        <v>1</v>
      </c>
      <c r="O302" s="827">
        <v>1</v>
      </c>
      <c r="P302" s="826">
        <v>310.58999999999997</v>
      </c>
      <c r="Q302" s="828">
        <v>1</v>
      </c>
      <c r="R302" s="823">
        <v>1</v>
      </c>
      <c r="S302" s="828">
        <v>1</v>
      </c>
      <c r="T302" s="827">
        <v>1</v>
      </c>
      <c r="U302" s="829">
        <v>1</v>
      </c>
    </row>
    <row r="303" spans="1:21" ht="14.45" customHeight="1" x14ac:dyDescent="0.2">
      <c r="A303" s="822">
        <v>32</v>
      </c>
      <c r="B303" s="823" t="s">
        <v>2767</v>
      </c>
      <c r="C303" s="823" t="s">
        <v>2773</v>
      </c>
      <c r="D303" s="824" t="s">
        <v>4796</v>
      </c>
      <c r="E303" s="825" t="s">
        <v>2784</v>
      </c>
      <c r="F303" s="823" t="s">
        <v>2768</v>
      </c>
      <c r="G303" s="823" t="s">
        <v>3364</v>
      </c>
      <c r="H303" s="823" t="s">
        <v>329</v>
      </c>
      <c r="I303" s="823" t="s">
        <v>3365</v>
      </c>
      <c r="J303" s="823" t="s">
        <v>3366</v>
      </c>
      <c r="K303" s="823" t="s">
        <v>3367</v>
      </c>
      <c r="L303" s="826">
        <v>0</v>
      </c>
      <c r="M303" s="826">
        <v>0</v>
      </c>
      <c r="N303" s="823">
        <v>3</v>
      </c>
      <c r="O303" s="827">
        <v>3</v>
      </c>
      <c r="P303" s="826">
        <v>0</v>
      </c>
      <c r="Q303" s="828"/>
      <c r="R303" s="823">
        <v>2</v>
      </c>
      <c r="S303" s="828">
        <v>0.66666666666666663</v>
      </c>
      <c r="T303" s="827">
        <v>2</v>
      </c>
      <c r="U303" s="829">
        <v>0.66666666666666663</v>
      </c>
    </row>
    <row r="304" spans="1:21" ht="14.45" customHeight="1" x14ac:dyDescent="0.2">
      <c r="A304" s="822">
        <v>32</v>
      </c>
      <c r="B304" s="823" t="s">
        <v>2767</v>
      </c>
      <c r="C304" s="823" t="s">
        <v>2773</v>
      </c>
      <c r="D304" s="824" t="s">
        <v>4796</v>
      </c>
      <c r="E304" s="825" t="s">
        <v>2784</v>
      </c>
      <c r="F304" s="823" t="s">
        <v>2768</v>
      </c>
      <c r="G304" s="823" t="s">
        <v>3051</v>
      </c>
      <c r="H304" s="823" t="s">
        <v>329</v>
      </c>
      <c r="I304" s="823" t="s">
        <v>3054</v>
      </c>
      <c r="J304" s="823" t="s">
        <v>1530</v>
      </c>
      <c r="K304" s="823" t="s">
        <v>3055</v>
      </c>
      <c r="L304" s="826">
        <v>181.04</v>
      </c>
      <c r="M304" s="826">
        <v>2353.52</v>
      </c>
      <c r="N304" s="823">
        <v>13</v>
      </c>
      <c r="O304" s="827">
        <v>7.5</v>
      </c>
      <c r="P304" s="826">
        <v>362.08</v>
      </c>
      <c r="Q304" s="828">
        <v>0.15384615384615383</v>
      </c>
      <c r="R304" s="823">
        <v>2</v>
      </c>
      <c r="S304" s="828">
        <v>0.15384615384615385</v>
      </c>
      <c r="T304" s="827">
        <v>1</v>
      </c>
      <c r="U304" s="829">
        <v>0.13333333333333333</v>
      </c>
    </row>
    <row r="305" spans="1:21" ht="14.45" customHeight="1" x14ac:dyDescent="0.2">
      <c r="A305" s="822">
        <v>32</v>
      </c>
      <c r="B305" s="823" t="s">
        <v>2767</v>
      </c>
      <c r="C305" s="823" t="s">
        <v>2773</v>
      </c>
      <c r="D305" s="824" t="s">
        <v>4796</v>
      </c>
      <c r="E305" s="825" t="s">
        <v>2784</v>
      </c>
      <c r="F305" s="823" t="s">
        <v>2768</v>
      </c>
      <c r="G305" s="823" t="s">
        <v>3368</v>
      </c>
      <c r="H305" s="823" t="s">
        <v>670</v>
      </c>
      <c r="I305" s="823" t="s">
        <v>2656</v>
      </c>
      <c r="J305" s="823" t="s">
        <v>1878</v>
      </c>
      <c r="K305" s="823" t="s">
        <v>1879</v>
      </c>
      <c r="L305" s="826">
        <v>63.75</v>
      </c>
      <c r="M305" s="826">
        <v>63.75</v>
      </c>
      <c r="N305" s="823">
        <v>1</v>
      </c>
      <c r="O305" s="827">
        <v>1</v>
      </c>
      <c r="P305" s="826">
        <v>63.75</v>
      </c>
      <c r="Q305" s="828">
        <v>1</v>
      </c>
      <c r="R305" s="823">
        <v>1</v>
      </c>
      <c r="S305" s="828">
        <v>1</v>
      </c>
      <c r="T305" s="827">
        <v>1</v>
      </c>
      <c r="U305" s="829">
        <v>1</v>
      </c>
    </row>
    <row r="306" spans="1:21" ht="14.45" customHeight="1" x14ac:dyDescent="0.2">
      <c r="A306" s="822">
        <v>32</v>
      </c>
      <c r="B306" s="823" t="s">
        <v>2767</v>
      </c>
      <c r="C306" s="823" t="s">
        <v>2773</v>
      </c>
      <c r="D306" s="824" t="s">
        <v>4796</v>
      </c>
      <c r="E306" s="825" t="s">
        <v>2784</v>
      </c>
      <c r="F306" s="823" t="s">
        <v>2768</v>
      </c>
      <c r="G306" s="823" t="s">
        <v>3369</v>
      </c>
      <c r="H306" s="823" t="s">
        <v>329</v>
      </c>
      <c r="I306" s="823" t="s">
        <v>3370</v>
      </c>
      <c r="J306" s="823" t="s">
        <v>3371</v>
      </c>
      <c r="K306" s="823" t="s">
        <v>3372</v>
      </c>
      <c r="L306" s="826">
        <v>2903.33</v>
      </c>
      <c r="M306" s="826">
        <v>2903.33</v>
      </c>
      <c r="N306" s="823">
        <v>1</v>
      </c>
      <c r="O306" s="827">
        <v>0.5</v>
      </c>
      <c r="P306" s="826"/>
      <c r="Q306" s="828">
        <v>0</v>
      </c>
      <c r="R306" s="823"/>
      <c r="S306" s="828">
        <v>0</v>
      </c>
      <c r="T306" s="827"/>
      <c r="U306" s="829">
        <v>0</v>
      </c>
    </row>
    <row r="307" spans="1:21" ht="14.45" customHeight="1" x14ac:dyDescent="0.2">
      <c r="A307" s="822">
        <v>32</v>
      </c>
      <c r="B307" s="823" t="s">
        <v>2767</v>
      </c>
      <c r="C307" s="823" t="s">
        <v>2773</v>
      </c>
      <c r="D307" s="824" t="s">
        <v>4796</v>
      </c>
      <c r="E307" s="825" t="s">
        <v>2784</v>
      </c>
      <c r="F307" s="823" t="s">
        <v>2768</v>
      </c>
      <c r="G307" s="823" t="s">
        <v>3059</v>
      </c>
      <c r="H307" s="823" t="s">
        <v>329</v>
      </c>
      <c r="I307" s="823" t="s">
        <v>3373</v>
      </c>
      <c r="J307" s="823" t="s">
        <v>1882</v>
      </c>
      <c r="K307" s="823" t="s">
        <v>3374</v>
      </c>
      <c r="L307" s="826">
        <v>210.38</v>
      </c>
      <c r="M307" s="826">
        <v>841.52</v>
      </c>
      <c r="N307" s="823">
        <v>4</v>
      </c>
      <c r="O307" s="827">
        <v>1.5</v>
      </c>
      <c r="P307" s="826">
        <v>420.76</v>
      </c>
      <c r="Q307" s="828">
        <v>0.5</v>
      </c>
      <c r="R307" s="823">
        <v>2</v>
      </c>
      <c r="S307" s="828">
        <v>0.5</v>
      </c>
      <c r="T307" s="827">
        <v>0.5</v>
      </c>
      <c r="U307" s="829">
        <v>0.33333333333333331</v>
      </c>
    </row>
    <row r="308" spans="1:21" ht="14.45" customHeight="1" x14ac:dyDescent="0.2">
      <c r="A308" s="822">
        <v>32</v>
      </c>
      <c r="B308" s="823" t="s">
        <v>2767</v>
      </c>
      <c r="C308" s="823" t="s">
        <v>2773</v>
      </c>
      <c r="D308" s="824" t="s">
        <v>4796</v>
      </c>
      <c r="E308" s="825" t="s">
        <v>2784</v>
      </c>
      <c r="F308" s="823" t="s">
        <v>2768</v>
      </c>
      <c r="G308" s="823" t="s">
        <v>3059</v>
      </c>
      <c r="H308" s="823" t="s">
        <v>329</v>
      </c>
      <c r="I308" s="823" t="s">
        <v>3060</v>
      </c>
      <c r="J308" s="823" t="s">
        <v>1882</v>
      </c>
      <c r="K308" s="823" t="s">
        <v>3061</v>
      </c>
      <c r="L308" s="826">
        <v>42.08</v>
      </c>
      <c r="M308" s="826">
        <v>84.16</v>
      </c>
      <c r="N308" s="823">
        <v>2</v>
      </c>
      <c r="O308" s="827">
        <v>0.5</v>
      </c>
      <c r="P308" s="826">
        <v>84.16</v>
      </c>
      <c r="Q308" s="828">
        <v>1</v>
      </c>
      <c r="R308" s="823">
        <v>2</v>
      </c>
      <c r="S308" s="828">
        <v>1</v>
      </c>
      <c r="T308" s="827">
        <v>0.5</v>
      </c>
      <c r="U308" s="829">
        <v>1</v>
      </c>
    </row>
    <row r="309" spans="1:21" ht="14.45" customHeight="1" x14ac:dyDescent="0.2">
      <c r="A309" s="822">
        <v>32</v>
      </c>
      <c r="B309" s="823" t="s">
        <v>2767</v>
      </c>
      <c r="C309" s="823" t="s">
        <v>2773</v>
      </c>
      <c r="D309" s="824" t="s">
        <v>4796</v>
      </c>
      <c r="E309" s="825" t="s">
        <v>2784</v>
      </c>
      <c r="F309" s="823" t="s">
        <v>2768</v>
      </c>
      <c r="G309" s="823" t="s">
        <v>3059</v>
      </c>
      <c r="H309" s="823" t="s">
        <v>329</v>
      </c>
      <c r="I309" s="823" t="s">
        <v>3375</v>
      </c>
      <c r="J309" s="823" t="s">
        <v>1882</v>
      </c>
      <c r="K309" s="823" t="s">
        <v>3376</v>
      </c>
      <c r="L309" s="826">
        <v>126.23</v>
      </c>
      <c r="M309" s="826">
        <v>504.92</v>
      </c>
      <c r="N309" s="823">
        <v>4</v>
      </c>
      <c r="O309" s="827">
        <v>1</v>
      </c>
      <c r="P309" s="826">
        <v>504.92</v>
      </c>
      <c r="Q309" s="828">
        <v>1</v>
      </c>
      <c r="R309" s="823">
        <v>4</v>
      </c>
      <c r="S309" s="828">
        <v>1</v>
      </c>
      <c r="T309" s="827">
        <v>1</v>
      </c>
      <c r="U309" s="829">
        <v>1</v>
      </c>
    </row>
    <row r="310" spans="1:21" ht="14.45" customHeight="1" x14ac:dyDescent="0.2">
      <c r="A310" s="822">
        <v>32</v>
      </c>
      <c r="B310" s="823" t="s">
        <v>2767</v>
      </c>
      <c r="C310" s="823" t="s">
        <v>2773</v>
      </c>
      <c r="D310" s="824" t="s">
        <v>4796</v>
      </c>
      <c r="E310" s="825" t="s">
        <v>2784</v>
      </c>
      <c r="F310" s="823" t="s">
        <v>2768</v>
      </c>
      <c r="G310" s="823" t="s">
        <v>3062</v>
      </c>
      <c r="H310" s="823" t="s">
        <v>329</v>
      </c>
      <c r="I310" s="823" t="s">
        <v>3377</v>
      </c>
      <c r="J310" s="823" t="s">
        <v>735</v>
      </c>
      <c r="K310" s="823" t="s">
        <v>3378</v>
      </c>
      <c r="L310" s="826">
        <v>24.05</v>
      </c>
      <c r="M310" s="826">
        <v>24.05</v>
      </c>
      <c r="N310" s="823">
        <v>1</v>
      </c>
      <c r="O310" s="827">
        <v>1</v>
      </c>
      <c r="P310" s="826"/>
      <c r="Q310" s="828">
        <v>0</v>
      </c>
      <c r="R310" s="823"/>
      <c r="S310" s="828">
        <v>0</v>
      </c>
      <c r="T310" s="827"/>
      <c r="U310" s="829">
        <v>0</v>
      </c>
    </row>
    <row r="311" spans="1:21" ht="14.45" customHeight="1" x14ac:dyDescent="0.2">
      <c r="A311" s="822">
        <v>32</v>
      </c>
      <c r="B311" s="823" t="s">
        <v>2767</v>
      </c>
      <c r="C311" s="823" t="s">
        <v>2773</v>
      </c>
      <c r="D311" s="824" t="s">
        <v>4796</v>
      </c>
      <c r="E311" s="825" t="s">
        <v>2784</v>
      </c>
      <c r="F311" s="823" t="s">
        <v>2768</v>
      </c>
      <c r="G311" s="823" t="s">
        <v>3062</v>
      </c>
      <c r="H311" s="823" t="s">
        <v>329</v>
      </c>
      <c r="I311" s="823" t="s">
        <v>3065</v>
      </c>
      <c r="J311" s="823" t="s">
        <v>1432</v>
      </c>
      <c r="K311" s="823" t="s">
        <v>3066</v>
      </c>
      <c r="L311" s="826">
        <v>66.88</v>
      </c>
      <c r="M311" s="826">
        <v>535.04</v>
      </c>
      <c r="N311" s="823">
        <v>8</v>
      </c>
      <c r="O311" s="827">
        <v>4.5</v>
      </c>
      <c r="P311" s="826">
        <v>267.52</v>
      </c>
      <c r="Q311" s="828">
        <v>0.5</v>
      </c>
      <c r="R311" s="823">
        <v>4</v>
      </c>
      <c r="S311" s="828">
        <v>0.5</v>
      </c>
      <c r="T311" s="827">
        <v>3</v>
      </c>
      <c r="U311" s="829">
        <v>0.66666666666666663</v>
      </c>
    </row>
    <row r="312" spans="1:21" ht="14.45" customHeight="1" x14ac:dyDescent="0.2">
      <c r="A312" s="822">
        <v>32</v>
      </c>
      <c r="B312" s="823" t="s">
        <v>2767</v>
      </c>
      <c r="C312" s="823" t="s">
        <v>2773</v>
      </c>
      <c r="D312" s="824" t="s">
        <v>4796</v>
      </c>
      <c r="E312" s="825" t="s">
        <v>2784</v>
      </c>
      <c r="F312" s="823" t="s">
        <v>2768</v>
      </c>
      <c r="G312" s="823" t="s">
        <v>3062</v>
      </c>
      <c r="H312" s="823" t="s">
        <v>329</v>
      </c>
      <c r="I312" s="823" t="s">
        <v>3379</v>
      </c>
      <c r="J312" s="823" t="s">
        <v>735</v>
      </c>
      <c r="K312" s="823" t="s">
        <v>736</v>
      </c>
      <c r="L312" s="826">
        <v>59.56</v>
      </c>
      <c r="M312" s="826">
        <v>536.04</v>
      </c>
      <c r="N312" s="823">
        <v>9</v>
      </c>
      <c r="O312" s="827">
        <v>6.5</v>
      </c>
      <c r="P312" s="826">
        <v>297.8</v>
      </c>
      <c r="Q312" s="828">
        <v>0.55555555555555558</v>
      </c>
      <c r="R312" s="823">
        <v>5</v>
      </c>
      <c r="S312" s="828">
        <v>0.55555555555555558</v>
      </c>
      <c r="T312" s="827">
        <v>3.5</v>
      </c>
      <c r="U312" s="829">
        <v>0.53846153846153844</v>
      </c>
    </row>
    <row r="313" spans="1:21" ht="14.45" customHeight="1" x14ac:dyDescent="0.2">
      <c r="A313" s="822">
        <v>32</v>
      </c>
      <c r="B313" s="823" t="s">
        <v>2767</v>
      </c>
      <c r="C313" s="823" t="s">
        <v>2773</v>
      </c>
      <c r="D313" s="824" t="s">
        <v>4796</v>
      </c>
      <c r="E313" s="825" t="s">
        <v>2784</v>
      </c>
      <c r="F313" s="823" t="s">
        <v>2768</v>
      </c>
      <c r="G313" s="823" t="s">
        <v>3380</v>
      </c>
      <c r="H313" s="823" t="s">
        <v>670</v>
      </c>
      <c r="I313" s="823" t="s">
        <v>2330</v>
      </c>
      <c r="J313" s="823" t="s">
        <v>909</v>
      </c>
      <c r="K313" s="823" t="s">
        <v>2331</v>
      </c>
      <c r="L313" s="826">
        <v>300.31</v>
      </c>
      <c r="M313" s="826">
        <v>300.31</v>
      </c>
      <c r="N313" s="823">
        <v>1</v>
      </c>
      <c r="O313" s="827">
        <v>1</v>
      </c>
      <c r="P313" s="826">
        <v>300.31</v>
      </c>
      <c r="Q313" s="828">
        <v>1</v>
      </c>
      <c r="R313" s="823">
        <v>1</v>
      </c>
      <c r="S313" s="828">
        <v>1</v>
      </c>
      <c r="T313" s="827">
        <v>1</v>
      </c>
      <c r="U313" s="829">
        <v>1</v>
      </c>
    </row>
    <row r="314" spans="1:21" ht="14.45" customHeight="1" x14ac:dyDescent="0.2">
      <c r="A314" s="822">
        <v>32</v>
      </c>
      <c r="B314" s="823" t="s">
        <v>2767</v>
      </c>
      <c r="C314" s="823" t="s">
        <v>2773</v>
      </c>
      <c r="D314" s="824" t="s">
        <v>4796</v>
      </c>
      <c r="E314" s="825" t="s">
        <v>2784</v>
      </c>
      <c r="F314" s="823" t="s">
        <v>2768</v>
      </c>
      <c r="G314" s="823" t="s">
        <v>3075</v>
      </c>
      <c r="H314" s="823" t="s">
        <v>329</v>
      </c>
      <c r="I314" s="823" t="s">
        <v>3381</v>
      </c>
      <c r="J314" s="823" t="s">
        <v>3382</v>
      </c>
      <c r="K314" s="823" t="s">
        <v>3383</v>
      </c>
      <c r="L314" s="826">
        <v>101.78</v>
      </c>
      <c r="M314" s="826">
        <v>203.56</v>
      </c>
      <c r="N314" s="823">
        <v>2</v>
      </c>
      <c r="O314" s="827">
        <v>1</v>
      </c>
      <c r="P314" s="826">
        <v>203.56</v>
      </c>
      <c r="Q314" s="828">
        <v>1</v>
      </c>
      <c r="R314" s="823">
        <v>2</v>
      </c>
      <c r="S314" s="828">
        <v>1</v>
      </c>
      <c r="T314" s="827">
        <v>1</v>
      </c>
      <c r="U314" s="829">
        <v>1</v>
      </c>
    </row>
    <row r="315" spans="1:21" ht="14.45" customHeight="1" x14ac:dyDescent="0.2">
      <c r="A315" s="822">
        <v>32</v>
      </c>
      <c r="B315" s="823" t="s">
        <v>2767</v>
      </c>
      <c r="C315" s="823" t="s">
        <v>2773</v>
      </c>
      <c r="D315" s="824" t="s">
        <v>4796</v>
      </c>
      <c r="E315" s="825" t="s">
        <v>2784</v>
      </c>
      <c r="F315" s="823" t="s">
        <v>2768</v>
      </c>
      <c r="G315" s="823" t="s">
        <v>3075</v>
      </c>
      <c r="H315" s="823" t="s">
        <v>329</v>
      </c>
      <c r="I315" s="823" t="s">
        <v>3384</v>
      </c>
      <c r="J315" s="823" t="s">
        <v>3385</v>
      </c>
      <c r="K315" s="823" t="s">
        <v>3078</v>
      </c>
      <c r="L315" s="826">
        <v>50.89</v>
      </c>
      <c r="M315" s="826">
        <v>101.78</v>
      </c>
      <c r="N315" s="823">
        <v>2</v>
      </c>
      <c r="O315" s="827">
        <v>1</v>
      </c>
      <c r="P315" s="826">
        <v>101.78</v>
      </c>
      <c r="Q315" s="828">
        <v>1</v>
      </c>
      <c r="R315" s="823">
        <v>2</v>
      </c>
      <c r="S315" s="828">
        <v>1</v>
      </c>
      <c r="T315" s="827">
        <v>1</v>
      </c>
      <c r="U315" s="829">
        <v>1</v>
      </c>
    </row>
    <row r="316" spans="1:21" ht="14.45" customHeight="1" x14ac:dyDescent="0.2">
      <c r="A316" s="822">
        <v>32</v>
      </c>
      <c r="B316" s="823" t="s">
        <v>2767</v>
      </c>
      <c r="C316" s="823" t="s">
        <v>2773</v>
      </c>
      <c r="D316" s="824" t="s">
        <v>4796</v>
      </c>
      <c r="E316" s="825" t="s">
        <v>2784</v>
      </c>
      <c r="F316" s="823" t="s">
        <v>2768</v>
      </c>
      <c r="G316" s="823" t="s">
        <v>3075</v>
      </c>
      <c r="H316" s="823" t="s">
        <v>329</v>
      </c>
      <c r="I316" s="823" t="s">
        <v>3386</v>
      </c>
      <c r="J316" s="823" t="s">
        <v>3385</v>
      </c>
      <c r="K316" s="823" t="s">
        <v>3383</v>
      </c>
      <c r="L316" s="826">
        <v>101.78</v>
      </c>
      <c r="M316" s="826">
        <v>203.56</v>
      </c>
      <c r="N316" s="823">
        <v>2</v>
      </c>
      <c r="O316" s="827">
        <v>1</v>
      </c>
      <c r="P316" s="826">
        <v>203.56</v>
      </c>
      <c r="Q316" s="828">
        <v>1</v>
      </c>
      <c r="R316" s="823">
        <v>2</v>
      </c>
      <c r="S316" s="828">
        <v>1</v>
      </c>
      <c r="T316" s="827">
        <v>1</v>
      </c>
      <c r="U316" s="829">
        <v>1</v>
      </c>
    </row>
    <row r="317" spans="1:21" ht="14.45" customHeight="1" x14ac:dyDescent="0.2">
      <c r="A317" s="822">
        <v>32</v>
      </c>
      <c r="B317" s="823" t="s">
        <v>2767</v>
      </c>
      <c r="C317" s="823" t="s">
        <v>2773</v>
      </c>
      <c r="D317" s="824" t="s">
        <v>4796</v>
      </c>
      <c r="E317" s="825" t="s">
        <v>2784</v>
      </c>
      <c r="F317" s="823" t="s">
        <v>2768</v>
      </c>
      <c r="G317" s="823" t="s">
        <v>3387</v>
      </c>
      <c r="H317" s="823" t="s">
        <v>329</v>
      </c>
      <c r="I317" s="823" t="s">
        <v>3388</v>
      </c>
      <c r="J317" s="823" t="s">
        <v>1849</v>
      </c>
      <c r="K317" s="823" t="s">
        <v>3389</v>
      </c>
      <c r="L317" s="826">
        <v>55.16</v>
      </c>
      <c r="M317" s="826">
        <v>220.64</v>
      </c>
      <c r="N317" s="823">
        <v>4</v>
      </c>
      <c r="O317" s="827">
        <v>2.5</v>
      </c>
      <c r="P317" s="826">
        <v>220.64</v>
      </c>
      <c r="Q317" s="828">
        <v>1</v>
      </c>
      <c r="R317" s="823">
        <v>4</v>
      </c>
      <c r="S317" s="828">
        <v>1</v>
      </c>
      <c r="T317" s="827">
        <v>2.5</v>
      </c>
      <c r="U317" s="829">
        <v>1</v>
      </c>
    </row>
    <row r="318" spans="1:21" ht="14.45" customHeight="1" x14ac:dyDescent="0.2">
      <c r="A318" s="822">
        <v>32</v>
      </c>
      <c r="B318" s="823" t="s">
        <v>2767</v>
      </c>
      <c r="C318" s="823" t="s">
        <v>2773</v>
      </c>
      <c r="D318" s="824" t="s">
        <v>4796</v>
      </c>
      <c r="E318" s="825" t="s">
        <v>2784</v>
      </c>
      <c r="F318" s="823" t="s">
        <v>2768</v>
      </c>
      <c r="G318" s="823" t="s">
        <v>3390</v>
      </c>
      <c r="H318" s="823" t="s">
        <v>329</v>
      </c>
      <c r="I318" s="823" t="s">
        <v>3391</v>
      </c>
      <c r="J318" s="823" t="s">
        <v>3392</v>
      </c>
      <c r="K318" s="823" t="s">
        <v>3393</v>
      </c>
      <c r="L318" s="826">
        <v>25.12</v>
      </c>
      <c r="M318" s="826">
        <v>25.12</v>
      </c>
      <c r="N318" s="823">
        <v>1</v>
      </c>
      <c r="O318" s="827">
        <v>0.5</v>
      </c>
      <c r="P318" s="826">
        <v>25.12</v>
      </c>
      <c r="Q318" s="828">
        <v>1</v>
      </c>
      <c r="R318" s="823">
        <v>1</v>
      </c>
      <c r="S318" s="828">
        <v>1</v>
      </c>
      <c r="T318" s="827">
        <v>0.5</v>
      </c>
      <c r="U318" s="829">
        <v>1</v>
      </c>
    </row>
    <row r="319" spans="1:21" ht="14.45" customHeight="1" x14ac:dyDescent="0.2">
      <c r="A319" s="822">
        <v>32</v>
      </c>
      <c r="B319" s="823" t="s">
        <v>2767</v>
      </c>
      <c r="C319" s="823" t="s">
        <v>2773</v>
      </c>
      <c r="D319" s="824" t="s">
        <v>4796</v>
      </c>
      <c r="E319" s="825" t="s">
        <v>2784</v>
      </c>
      <c r="F319" s="823" t="s">
        <v>2768</v>
      </c>
      <c r="G319" s="823" t="s">
        <v>3394</v>
      </c>
      <c r="H319" s="823" t="s">
        <v>329</v>
      </c>
      <c r="I319" s="823" t="s">
        <v>3395</v>
      </c>
      <c r="J319" s="823" t="s">
        <v>3396</v>
      </c>
      <c r="K319" s="823" t="s">
        <v>3397</v>
      </c>
      <c r="L319" s="826">
        <v>33.18</v>
      </c>
      <c r="M319" s="826">
        <v>66.36</v>
      </c>
      <c r="N319" s="823">
        <v>2</v>
      </c>
      <c r="O319" s="827">
        <v>2</v>
      </c>
      <c r="P319" s="826">
        <v>33.18</v>
      </c>
      <c r="Q319" s="828">
        <v>0.5</v>
      </c>
      <c r="R319" s="823">
        <v>1</v>
      </c>
      <c r="S319" s="828">
        <v>0.5</v>
      </c>
      <c r="T319" s="827">
        <v>1</v>
      </c>
      <c r="U319" s="829">
        <v>0.5</v>
      </c>
    </row>
    <row r="320" spans="1:21" ht="14.45" customHeight="1" x14ac:dyDescent="0.2">
      <c r="A320" s="822">
        <v>32</v>
      </c>
      <c r="B320" s="823" t="s">
        <v>2767</v>
      </c>
      <c r="C320" s="823" t="s">
        <v>2773</v>
      </c>
      <c r="D320" s="824" t="s">
        <v>4796</v>
      </c>
      <c r="E320" s="825" t="s">
        <v>2784</v>
      </c>
      <c r="F320" s="823" t="s">
        <v>2768</v>
      </c>
      <c r="G320" s="823" t="s">
        <v>3398</v>
      </c>
      <c r="H320" s="823" t="s">
        <v>329</v>
      </c>
      <c r="I320" s="823" t="s">
        <v>3399</v>
      </c>
      <c r="J320" s="823" t="s">
        <v>3400</v>
      </c>
      <c r="K320" s="823" t="s">
        <v>3401</v>
      </c>
      <c r="L320" s="826">
        <v>393.94</v>
      </c>
      <c r="M320" s="826">
        <v>393.94</v>
      </c>
      <c r="N320" s="823">
        <v>1</v>
      </c>
      <c r="O320" s="827">
        <v>0.5</v>
      </c>
      <c r="P320" s="826"/>
      <c r="Q320" s="828">
        <v>0</v>
      </c>
      <c r="R320" s="823"/>
      <c r="S320" s="828">
        <v>0</v>
      </c>
      <c r="T320" s="827"/>
      <c r="U320" s="829">
        <v>0</v>
      </c>
    </row>
    <row r="321" spans="1:21" ht="14.45" customHeight="1" x14ac:dyDescent="0.2">
      <c r="A321" s="822">
        <v>32</v>
      </c>
      <c r="B321" s="823" t="s">
        <v>2767</v>
      </c>
      <c r="C321" s="823" t="s">
        <v>2773</v>
      </c>
      <c r="D321" s="824" t="s">
        <v>4796</v>
      </c>
      <c r="E321" s="825" t="s">
        <v>2784</v>
      </c>
      <c r="F321" s="823" t="s">
        <v>2768</v>
      </c>
      <c r="G321" s="823" t="s">
        <v>3085</v>
      </c>
      <c r="H321" s="823" t="s">
        <v>670</v>
      </c>
      <c r="I321" s="823" t="s">
        <v>2626</v>
      </c>
      <c r="J321" s="823" t="s">
        <v>1876</v>
      </c>
      <c r="K321" s="823" t="s">
        <v>1877</v>
      </c>
      <c r="L321" s="826">
        <v>902.57</v>
      </c>
      <c r="M321" s="826">
        <v>33395.089999999997</v>
      </c>
      <c r="N321" s="823">
        <v>37</v>
      </c>
      <c r="O321" s="827">
        <v>13.5</v>
      </c>
      <c r="P321" s="826">
        <v>26174.53</v>
      </c>
      <c r="Q321" s="828">
        <v>0.78378378378378388</v>
      </c>
      <c r="R321" s="823">
        <v>29</v>
      </c>
      <c r="S321" s="828">
        <v>0.78378378378378377</v>
      </c>
      <c r="T321" s="827">
        <v>10</v>
      </c>
      <c r="U321" s="829">
        <v>0.7407407407407407</v>
      </c>
    </row>
    <row r="322" spans="1:21" ht="14.45" customHeight="1" x14ac:dyDescent="0.2">
      <c r="A322" s="822">
        <v>32</v>
      </c>
      <c r="B322" s="823" t="s">
        <v>2767</v>
      </c>
      <c r="C322" s="823" t="s">
        <v>2773</v>
      </c>
      <c r="D322" s="824" t="s">
        <v>4796</v>
      </c>
      <c r="E322" s="825" t="s">
        <v>2784</v>
      </c>
      <c r="F322" s="823" t="s">
        <v>2768</v>
      </c>
      <c r="G322" s="823" t="s">
        <v>3402</v>
      </c>
      <c r="H322" s="823" t="s">
        <v>329</v>
      </c>
      <c r="I322" s="823" t="s">
        <v>3403</v>
      </c>
      <c r="J322" s="823" t="s">
        <v>1309</v>
      </c>
      <c r="K322" s="823" t="s">
        <v>1310</v>
      </c>
      <c r="L322" s="826">
        <v>16664.490000000002</v>
      </c>
      <c r="M322" s="826">
        <v>66657.960000000006</v>
      </c>
      <c r="N322" s="823">
        <v>4</v>
      </c>
      <c r="O322" s="827">
        <v>3.5</v>
      </c>
      <c r="P322" s="826">
        <v>33328.980000000003</v>
      </c>
      <c r="Q322" s="828">
        <v>0.5</v>
      </c>
      <c r="R322" s="823">
        <v>2</v>
      </c>
      <c r="S322" s="828">
        <v>0.5</v>
      </c>
      <c r="T322" s="827">
        <v>2</v>
      </c>
      <c r="U322" s="829">
        <v>0.5714285714285714</v>
      </c>
    </row>
    <row r="323" spans="1:21" ht="14.45" customHeight="1" x14ac:dyDescent="0.2">
      <c r="A323" s="822">
        <v>32</v>
      </c>
      <c r="B323" s="823" t="s">
        <v>2767</v>
      </c>
      <c r="C323" s="823" t="s">
        <v>2773</v>
      </c>
      <c r="D323" s="824" t="s">
        <v>4796</v>
      </c>
      <c r="E323" s="825" t="s">
        <v>2784</v>
      </c>
      <c r="F323" s="823" t="s">
        <v>2768</v>
      </c>
      <c r="G323" s="823" t="s">
        <v>3092</v>
      </c>
      <c r="H323" s="823" t="s">
        <v>329</v>
      </c>
      <c r="I323" s="823" t="s">
        <v>3404</v>
      </c>
      <c r="J323" s="823" t="s">
        <v>3094</v>
      </c>
      <c r="K323" s="823" t="s">
        <v>3405</v>
      </c>
      <c r="L323" s="826">
        <v>311.02</v>
      </c>
      <c r="M323" s="826">
        <v>311.02</v>
      </c>
      <c r="N323" s="823">
        <v>1</v>
      </c>
      <c r="O323" s="827">
        <v>0.5</v>
      </c>
      <c r="P323" s="826">
        <v>311.02</v>
      </c>
      <c r="Q323" s="828">
        <v>1</v>
      </c>
      <c r="R323" s="823">
        <v>1</v>
      </c>
      <c r="S323" s="828">
        <v>1</v>
      </c>
      <c r="T323" s="827">
        <v>0.5</v>
      </c>
      <c r="U323" s="829">
        <v>1</v>
      </c>
    </row>
    <row r="324" spans="1:21" ht="14.45" customHeight="1" x14ac:dyDescent="0.2">
      <c r="A324" s="822">
        <v>32</v>
      </c>
      <c r="B324" s="823" t="s">
        <v>2767</v>
      </c>
      <c r="C324" s="823" t="s">
        <v>2773</v>
      </c>
      <c r="D324" s="824" t="s">
        <v>4796</v>
      </c>
      <c r="E324" s="825" t="s">
        <v>2784</v>
      </c>
      <c r="F324" s="823" t="s">
        <v>2768</v>
      </c>
      <c r="G324" s="823" t="s">
        <v>3096</v>
      </c>
      <c r="H324" s="823" t="s">
        <v>670</v>
      </c>
      <c r="I324" s="823" t="s">
        <v>3097</v>
      </c>
      <c r="J324" s="823" t="s">
        <v>3098</v>
      </c>
      <c r="K324" s="823" t="s">
        <v>3099</v>
      </c>
      <c r="L324" s="826">
        <v>184.74</v>
      </c>
      <c r="M324" s="826">
        <v>738.96</v>
      </c>
      <c r="N324" s="823">
        <v>4</v>
      </c>
      <c r="O324" s="827">
        <v>1.5</v>
      </c>
      <c r="P324" s="826">
        <v>738.96</v>
      </c>
      <c r="Q324" s="828">
        <v>1</v>
      </c>
      <c r="R324" s="823">
        <v>4</v>
      </c>
      <c r="S324" s="828">
        <v>1</v>
      </c>
      <c r="T324" s="827">
        <v>1.5</v>
      </c>
      <c r="U324" s="829">
        <v>1</v>
      </c>
    </row>
    <row r="325" spans="1:21" ht="14.45" customHeight="1" x14ac:dyDescent="0.2">
      <c r="A325" s="822">
        <v>32</v>
      </c>
      <c r="B325" s="823" t="s">
        <v>2767</v>
      </c>
      <c r="C325" s="823" t="s">
        <v>2773</v>
      </c>
      <c r="D325" s="824" t="s">
        <v>4796</v>
      </c>
      <c r="E325" s="825" t="s">
        <v>2784</v>
      </c>
      <c r="F325" s="823" t="s">
        <v>2768</v>
      </c>
      <c r="G325" s="823" t="s">
        <v>3096</v>
      </c>
      <c r="H325" s="823" t="s">
        <v>670</v>
      </c>
      <c r="I325" s="823" t="s">
        <v>3100</v>
      </c>
      <c r="J325" s="823" t="s">
        <v>3101</v>
      </c>
      <c r="K325" s="823" t="s">
        <v>3102</v>
      </c>
      <c r="L325" s="826">
        <v>120.61</v>
      </c>
      <c r="M325" s="826">
        <v>120.61</v>
      </c>
      <c r="N325" s="823">
        <v>1</v>
      </c>
      <c r="O325" s="827">
        <v>0.5</v>
      </c>
      <c r="P325" s="826">
        <v>120.61</v>
      </c>
      <c r="Q325" s="828">
        <v>1</v>
      </c>
      <c r="R325" s="823">
        <v>1</v>
      </c>
      <c r="S325" s="828">
        <v>1</v>
      </c>
      <c r="T325" s="827">
        <v>0.5</v>
      </c>
      <c r="U325" s="829">
        <v>1</v>
      </c>
    </row>
    <row r="326" spans="1:21" ht="14.45" customHeight="1" x14ac:dyDescent="0.2">
      <c r="A326" s="822">
        <v>32</v>
      </c>
      <c r="B326" s="823" t="s">
        <v>2767</v>
      </c>
      <c r="C326" s="823" t="s">
        <v>2773</v>
      </c>
      <c r="D326" s="824" t="s">
        <v>4796</v>
      </c>
      <c r="E326" s="825" t="s">
        <v>2784</v>
      </c>
      <c r="F326" s="823" t="s">
        <v>2768</v>
      </c>
      <c r="G326" s="823" t="s">
        <v>3104</v>
      </c>
      <c r="H326" s="823" t="s">
        <v>670</v>
      </c>
      <c r="I326" s="823" t="s">
        <v>2487</v>
      </c>
      <c r="J326" s="823" t="s">
        <v>1333</v>
      </c>
      <c r="K326" s="823" t="s">
        <v>2488</v>
      </c>
      <c r="L326" s="826">
        <v>0</v>
      </c>
      <c r="M326" s="826">
        <v>0</v>
      </c>
      <c r="N326" s="823">
        <v>3</v>
      </c>
      <c r="O326" s="827">
        <v>2</v>
      </c>
      <c r="P326" s="826">
        <v>0</v>
      </c>
      <c r="Q326" s="828"/>
      <c r="R326" s="823">
        <v>2</v>
      </c>
      <c r="S326" s="828">
        <v>0.66666666666666663</v>
      </c>
      <c r="T326" s="827">
        <v>1.5</v>
      </c>
      <c r="U326" s="829">
        <v>0.75</v>
      </c>
    </row>
    <row r="327" spans="1:21" ht="14.45" customHeight="1" x14ac:dyDescent="0.2">
      <c r="A327" s="822">
        <v>32</v>
      </c>
      <c r="B327" s="823" t="s">
        <v>2767</v>
      </c>
      <c r="C327" s="823" t="s">
        <v>2773</v>
      </c>
      <c r="D327" s="824" t="s">
        <v>4796</v>
      </c>
      <c r="E327" s="825" t="s">
        <v>2784</v>
      </c>
      <c r="F327" s="823" t="s">
        <v>2768</v>
      </c>
      <c r="G327" s="823" t="s">
        <v>3104</v>
      </c>
      <c r="H327" s="823" t="s">
        <v>670</v>
      </c>
      <c r="I327" s="823" t="s">
        <v>2485</v>
      </c>
      <c r="J327" s="823" t="s">
        <v>1333</v>
      </c>
      <c r="K327" s="823" t="s">
        <v>2486</v>
      </c>
      <c r="L327" s="826">
        <v>0</v>
      </c>
      <c r="M327" s="826">
        <v>0</v>
      </c>
      <c r="N327" s="823">
        <v>1</v>
      </c>
      <c r="O327" s="827">
        <v>0.5</v>
      </c>
      <c r="P327" s="826"/>
      <c r="Q327" s="828"/>
      <c r="R327" s="823"/>
      <c r="S327" s="828">
        <v>0</v>
      </c>
      <c r="T327" s="827"/>
      <c r="U327" s="829">
        <v>0</v>
      </c>
    </row>
    <row r="328" spans="1:21" ht="14.45" customHeight="1" x14ac:dyDescent="0.2">
      <c r="A328" s="822">
        <v>32</v>
      </c>
      <c r="B328" s="823" t="s">
        <v>2767</v>
      </c>
      <c r="C328" s="823" t="s">
        <v>2773</v>
      </c>
      <c r="D328" s="824" t="s">
        <v>4796</v>
      </c>
      <c r="E328" s="825" t="s">
        <v>2784</v>
      </c>
      <c r="F328" s="823" t="s">
        <v>2768</v>
      </c>
      <c r="G328" s="823" t="s">
        <v>3406</v>
      </c>
      <c r="H328" s="823" t="s">
        <v>329</v>
      </c>
      <c r="I328" s="823" t="s">
        <v>3407</v>
      </c>
      <c r="J328" s="823" t="s">
        <v>3408</v>
      </c>
      <c r="K328" s="823" t="s">
        <v>3409</v>
      </c>
      <c r="L328" s="826">
        <v>0</v>
      </c>
      <c r="M328" s="826">
        <v>0</v>
      </c>
      <c r="N328" s="823">
        <v>1</v>
      </c>
      <c r="O328" s="827">
        <v>0.5</v>
      </c>
      <c r="P328" s="826"/>
      <c r="Q328" s="828"/>
      <c r="R328" s="823"/>
      <c r="S328" s="828">
        <v>0</v>
      </c>
      <c r="T328" s="827"/>
      <c r="U328" s="829">
        <v>0</v>
      </c>
    </row>
    <row r="329" spans="1:21" ht="14.45" customHeight="1" x14ac:dyDescent="0.2">
      <c r="A329" s="822">
        <v>32</v>
      </c>
      <c r="B329" s="823" t="s">
        <v>2767</v>
      </c>
      <c r="C329" s="823" t="s">
        <v>2773</v>
      </c>
      <c r="D329" s="824" t="s">
        <v>4796</v>
      </c>
      <c r="E329" s="825" t="s">
        <v>2784</v>
      </c>
      <c r="F329" s="823" t="s">
        <v>2768</v>
      </c>
      <c r="G329" s="823" t="s">
        <v>3410</v>
      </c>
      <c r="H329" s="823" t="s">
        <v>670</v>
      </c>
      <c r="I329" s="823" t="s">
        <v>3411</v>
      </c>
      <c r="J329" s="823" t="s">
        <v>2257</v>
      </c>
      <c r="K329" s="823" t="s">
        <v>3412</v>
      </c>
      <c r="L329" s="826">
        <v>4961.1400000000003</v>
      </c>
      <c r="M329" s="826">
        <v>4961.1400000000003</v>
      </c>
      <c r="N329" s="823">
        <v>1</v>
      </c>
      <c r="O329" s="827">
        <v>1</v>
      </c>
      <c r="P329" s="826">
        <v>4961.1400000000003</v>
      </c>
      <c r="Q329" s="828">
        <v>1</v>
      </c>
      <c r="R329" s="823">
        <v>1</v>
      </c>
      <c r="S329" s="828">
        <v>1</v>
      </c>
      <c r="T329" s="827">
        <v>1</v>
      </c>
      <c r="U329" s="829">
        <v>1</v>
      </c>
    </row>
    <row r="330" spans="1:21" ht="14.45" customHeight="1" x14ac:dyDescent="0.2">
      <c r="A330" s="822">
        <v>32</v>
      </c>
      <c r="B330" s="823" t="s">
        <v>2767</v>
      </c>
      <c r="C330" s="823" t="s">
        <v>2773</v>
      </c>
      <c r="D330" s="824" t="s">
        <v>4796</v>
      </c>
      <c r="E330" s="825" t="s">
        <v>2784</v>
      </c>
      <c r="F330" s="823" t="s">
        <v>2768</v>
      </c>
      <c r="G330" s="823" t="s">
        <v>3413</v>
      </c>
      <c r="H330" s="823" t="s">
        <v>670</v>
      </c>
      <c r="I330" s="823" t="s">
        <v>2618</v>
      </c>
      <c r="J330" s="823" t="s">
        <v>2619</v>
      </c>
      <c r="K330" s="823" t="s">
        <v>2620</v>
      </c>
      <c r="L330" s="826">
        <v>7689.56</v>
      </c>
      <c r="M330" s="826">
        <v>46137.36</v>
      </c>
      <c r="N330" s="823">
        <v>6</v>
      </c>
      <c r="O330" s="827">
        <v>2</v>
      </c>
      <c r="P330" s="826"/>
      <c r="Q330" s="828">
        <v>0</v>
      </c>
      <c r="R330" s="823"/>
      <c r="S330" s="828">
        <v>0</v>
      </c>
      <c r="T330" s="827"/>
      <c r="U330" s="829">
        <v>0</v>
      </c>
    </row>
    <row r="331" spans="1:21" ht="14.45" customHeight="1" x14ac:dyDescent="0.2">
      <c r="A331" s="822">
        <v>32</v>
      </c>
      <c r="B331" s="823" t="s">
        <v>2767</v>
      </c>
      <c r="C331" s="823" t="s">
        <v>2773</v>
      </c>
      <c r="D331" s="824" t="s">
        <v>4796</v>
      </c>
      <c r="E331" s="825" t="s">
        <v>2784</v>
      </c>
      <c r="F331" s="823" t="s">
        <v>2768</v>
      </c>
      <c r="G331" s="823" t="s">
        <v>3413</v>
      </c>
      <c r="H331" s="823" t="s">
        <v>329</v>
      </c>
      <c r="I331" s="823" t="s">
        <v>3414</v>
      </c>
      <c r="J331" s="823" t="s">
        <v>2619</v>
      </c>
      <c r="K331" s="823" t="s">
        <v>3415</v>
      </c>
      <c r="L331" s="826">
        <v>11717.43</v>
      </c>
      <c r="M331" s="826">
        <v>222631.17</v>
      </c>
      <c r="N331" s="823">
        <v>19</v>
      </c>
      <c r="O331" s="827">
        <v>5</v>
      </c>
      <c r="P331" s="826">
        <v>187478.88</v>
      </c>
      <c r="Q331" s="828">
        <v>0.84210526315789469</v>
      </c>
      <c r="R331" s="823">
        <v>16</v>
      </c>
      <c r="S331" s="828">
        <v>0.84210526315789469</v>
      </c>
      <c r="T331" s="827">
        <v>3</v>
      </c>
      <c r="U331" s="829">
        <v>0.6</v>
      </c>
    </row>
    <row r="332" spans="1:21" ht="14.45" customHeight="1" x14ac:dyDescent="0.2">
      <c r="A332" s="822">
        <v>32</v>
      </c>
      <c r="B332" s="823" t="s">
        <v>2767</v>
      </c>
      <c r="C332" s="823" t="s">
        <v>2773</v>
      </c>
      <c r="D332" s="824" t="s">
        <v>4796</v>
      </c>
      <c r="E332" s="825" t="s">
        <v>2784</v>
      </c>
      <c r="F332" s="823" t="s">
        <v>2768</v>
      </c>
      <c r="G332" s="823" t="s">
        <v>3416</v>
      </c>
      <c r="H332" s="823" t="s">
        <v>329</v>
      </c>
      <c r="I332" s="823" t="s">
        <v>3417</v>
      </c>
      <c r="J332" s="823" t="s">
        <v>3418</v>
      </c>
      <c r="K332" s="823" t="s">
        <v>3419</v>
      </c>
      <c r="L332" s="826">
        <v>0</v>
      </c>
      <c r="M332" s="826">
        <v>0</v>
      </c>
      <c r="N332" s="823">
        <v>1</v>
      </c>
      <c r="O332" s="827">
        <v>0.5</v>
      </c>
      <c r="P332" s="826">
        <v>0</v>
      </c>
      <c r="Q332" s="828"/>
      <c r="R332" s="823">
        <v>1</v>
      </c>
      <c r="S332" s="828">
        <v>1</v>
      </c>
      <c r="T332" s="827">
        <v>0.5</v>
      </c>
      <c r="U332" s="829">
        <v>1</v>
      </c>
    </row>
    <row r="333" spans="1:21" ht="14.45" customHeight="1" x14ac:dyDescent="0.2">
      <c r="A333" s="822">
        <v>32</v>
      </c>
      <c r="B333" s="823" t="s">
        <v>2767</v>
      </c>
      <c r="C333" s="823" t="s">
        <v>2773</v>
      </c>
      <c r="D333" s="824" t="s">
        <v>4796</v>
      </c>
      <c r="E333" s="825" t="s">
        <v>2784</v>
      </c>
      <c r="F333" s="823" t="s">
        <v>2768</v>
      </c>
      <c r="G333" s="823" t="s">
        <v>3420</v>
      </c>
      <c r="H333" s="823" t="s">
        <v>670</v>
      </c>
      <c r="I333" s="823" t="s">
        <v>3421</v>
      </c>
      <c r="J333" s="823" t="s">
        <v>3422</v>
      </c>
      <c r="K333" s="823" t="s">
        <v>3423</v>
      </c>
      <c r="L333" s="826">
        <v>414.07</v>
      </c>
      <c r="M333" s="826">
        <v>828.14</v>
      </c>
      <c r="N333" s="823">
        <v>2</v>
      </c>
      <c r="O333" s="827">
        <v>2</v>
      </c>
      <c r="P333" s="826">
        <v>414.07</v>
      </c>
      <c r="Q333" s="828">
        <v>0.5</v>
      </c>
      <c r="R333" s="823">
        <v>1</v>
      </c>
      <c r="S333" s="828">
        <v>0.5</v>
      </c>
      <c r="T333" s="827">
        <v>1</v>
      </c>
      <c r="U333" s="829">
        <v>0.5</v>
      </c>
    </row>
    <row r="334" spans="1:21" ht="14.45" customHeight="1" x14ac:dyDescent="0.2">
      <c r="A334" s="822">
        <v>32</v>
      </c>
      <c r="B334" s="823" t="s">
        <v>2767</v>
      </c>
      <c r="C334" s="823" t="s">
        <v>2773</v>
      </c>
      <c r="D334" s="824" t="s">
        <v>4796</v>
      </c>
      <c r="E334" s="825" t="s">
        <v>2784</v>
      </c>
      <c r="F334" s="823" t="s">
        <v>2768</v>
      </c>
      <c r="G334" s="823" t="s">
        <v>3112</v>
      </c>
      <c r="H334" s="823" t="s">
        <v>329</v>
      </c>
      <c r="I334" s="823" t="s">
        <v>3116</v>
      </c>
      <c r="J334" s="823" t="s">
        <v>1322</v>
      </c>
      <c r="K334" s="823" t="s">
        <v>3117</v>
      </c>
      <c r="L334" s="826">
        <v>50.32</v>
      </c>
      <c r="M334" s="826">
        <v>251.60000000000002</v>
      </c>
      <c r="N334" s="823">
        <v>5</v>
      </c>
      <c r="O334" s="827">
        <v>4</v>
      </c>
      <c r="P334" s="826">
        <v>150.96</v>
      </c>
      <c r="Q334" s="828">
        <v>0.6</v>
      </c>
      <c r="R334" s="823">
        <v>3</v>
      </c>
      <c r="S334" s="828">
        <v>0.6</v>
      </c>
      <c r="T334" s="827">
        <v>2.5</v>
      </c>
      <c r="U334" s="829">
        <v>0.625</v>
      </c>
    </row>
    <row r="335" spans="1:21" ht="14.45" customHeight="1" x14ac:dyDescent="0.2">
      <c r="A335" s="822">
        <v>32</v>
      </c>
      <c r="B335" s="823" t="s">
        <v>2767</v>
      </c>
      <c r="C335" s="823" t="s">
        <v>2773</v>
      </c>
      <c r="D335" s="824" t="s">
        <v>4796</v>
      </c>
      <c r="E335" s="825" t="s">
        <v>2784</v>
      </c>
      <c r="F335" s="823" t="s">
        <v>2768</v>
      </c>
      <c r="G335" s="823" t="s">
        <v>3424</v>
      </c>
      <c r="H335" s="823" t="s">
        <v>329</v>
      </c>
      <c r="I335" s="823" t="s">
        <v>3425</v>
      </c>
      <c r="J335" s="823" t="s">
        <v>1083</v>
      </c>
      <c r="K335" s="823" t="s">
        <v>3426</v>
      </c>
      <c r="L335" s="826">
        <v>0</v>
      </c>
      <c r="M335" s="826">
        <v>0</v>
      </c>
      <c r="N335" s="823">
        <v>1</v>
      </c>
      <c r="O335" s="827">
        <v>1</v>
      </c>
      <c r="P335" s="826">
        <v>0</v>
      </c>
      <c r="Q335" s="828"/>
      <c r="R335" s="823">
        <v>1</v>
      </c>
      <c r="S335" s="828">
        <v>1</v>
      </c>
      <c r="T335" s="827">
        <v>1</v>
      </c>
      <c r="U335" s="829">
        <v>1</v>
      </c>
    </row>
    <row r="336" spans="1:21" ht="14.45" customHeight="1" x14ac:dyDescent="0.2">
      <c r="A336" s="822">
        <v>32</v>
      </c>
      <c r="B336" s="823" t="s">
        <v>2767</v>
      </c>
      <c r="C336" s="823" t="s">
        <v>2773</v>
      </c>
      <c r="D336" s="824" t="s">
        <v>4796</v>
      </c>
      <c r="E336" s="825" t="s">
        <v>2784</v>
      </c>
      <c r="F336" s="823" t="s">
        <v>2768</v>
      </c>
      <c r="G336" s="823" t="s">
        <v>3118</v>
      </c>
      <c r="H336" s="823" t="s">
        <v>670</v>
      </c>
      <c r="I336" s="823" t="s">
        <v>2356</v>
      </c>
      <c r="J336" s="823" t="s">
        <v>1403</v>
      </c>
      <c r="K336" s="823" t="s">
        <v>2357</v>
      </c>
      <c r="L336" s="826">
        <v>154.36000000000001</v>
      </c>
      <c r="M336" s="826">
        <v>1080.52</v>
      </c>
      <c r="N336" s="823">
        <v>7</v>
      </c>
      <c r="O336" s="827">
        <v>5.5</v>
      </c>
      <c r="P336" s="826">
        <v>617.44000000000005</v>
      </c>
      <c r="Q336" s="828">
        <v>0.57142857142857151</v>
      </c>
      <c r="R336" s="823">
        <v>4</v>
      </c>
      <c r="S336" s="828">
        <v>0.5714285714285714</v>
      </c>
      <c r="T336" s="827">
        <v>2.5</v>
      </c>
      <c r="U336" s="829">
        <v>0.45454545454545453</v>
      </c>
    </row>
    <row r="337" spans="1:21" ht="14.45" customHeight="1" x14ac:dyDescent="0.2">
      <c r="A337" s="822">
        <v>32</v>
      </c>
      <c r="B337" s="823" t="s">
        <v>2767</v>
      </c>
      <c r="C337" s="823" t="s">
        <v>2773</v>
      </c>
      <c r="D337" s="824" t="s">
        <v>4796</v>
      </c>
      <c r="E337" s="825" t="s">
        <v>2784</v>
      </c>
      <c r="F337" s="823" t="s">
        <v>2768</v>
      </c>
      <c r="G337" s="823" t="s">
        <v>3118</v>
      </c>
      <c r="H337" s="823" t="s">
        <v>670</v>
      </c>
      <c r="I337" s="823" t="s">
        <v>3427</v>
      </c>
      <c r="J337" s="823" t="s">
        <v>3428</v>
      </c>
      <c r="K337" s="823" t="s">
        <v>3429</v>
      </c>
      <c r="L337" s="826">
        <v>149.52000000000001</v>
      </c>
      <c r="M337" s="826">
        <v>1046.6400000000001</v>
      </c>
      <c r="N337" s="823">
        <v>7</v>
      </c>
      <c r="O337" s="827">
        <v>2</v>
      </c>
      <c r="P337" s="826">
        <v>747.60000000000014</v>
      </c>
      <c r="Q337" s="828">
        <v>0.7142857142857143</v>
      </c>
      <c r="R337" s="823">
        <v>5</v>
      </c>
      <c r="S337" s="828">
        <v>0.7142857142857143</v>
      </c>
      <c r="T337" s="827">
        <v>1.5</v>
      </c>
      <c r="U337" s="829">
        <v>0.75</v>
      </c>
    </row>
    <row r="338" spans="1:21" ht="14.45" customHeight="1" x14ac:dyDescent="0.2">
      <c r="A338" s="822">
        <v>32</v>
      </c>
      <c r="B338" s="823" t="s">
        <v>2767</v>
      </c>
      <c r="C338" s="823" t="s">
        <v>2773</v>
      </c>
      <c r="D338" s="824" t="s">
        <v>4796</v>
      </c>
      <c r="E338" s="825" t="s">
        <v>2784</v>
      </c>
      <c r="F338" s="823" t="s">
        <v>2768</v>
      </c>
      <c r="G338" s="823" t="s">
        <v>3118</v>
      </c>
      <c r="H338" s="823" t="s">
        <v>329</v>
      </c>
      <c r="I338" s="823" t="s">
        <v>3430</v>
      </c>
      <c r="J338" s="823" t="s">
        <v>1403</v>
      </c>
      <c r="K338" s="823" t="s">
        <v>3431</v>
      </c>
      <c r="L338" s="826">
        <v>225.06</v>
      </c>
      <c r="M338" s="826">
        <v>1350.3600000000001</v>
      </c>
      <c r="N338" s="823">
        <v>6</v>
      </c>
      <c r="O338" s="827">
        <v>4</v>
      </c>
      <c r="P338" s="826">
        <v>675.18000000000006</v>
      </c>
      <c r="Q338" s="828">
        <v>0.5</v>
      </c>
      <c r="R338" s="823">
        <v>3</v>
      </c>
      <c r="S338" s="828">
        <v>0.5</v>
      </c>
      <c r="T338" s="827">
        <v>2</v>
      </c>
      <c r="U338" s="829">
        <v>0.5</v>
      </c>
    </row>
    <row r="339" spans="1:21" ht="14.45" customHeight="1" x14ac:dyDescent="0.2">
      <c r="A339" s="822">
        <v>32</v>
      </c>
      <c r="B339" s="823" t="s">
        <v>2767</v>
      </c>
      <c r="C339" s="823" t="s">
        <v>2773</v>
      </c>
      <c r="D339" s="824" t="s">
        <v>4796</v>
      </c>
      <c r="E339" s="825" t="s">
        <v>2784</v>
      </c>
      <c r="F339" s="823" t="s">
        <v>2768</v>
      </c>
      <c r="G339" s="823" t="s">
        <v>3432</v>
      </c>
      <c r="H339" s="823" t="s">
        <v>329</v>
      </c>
      <c r="I339" s="823" t="s">
        <v>3433</v>
      </c>
      <c r="J339" s="823" t="s">
        <v>3434</v>
      </c>
      <c r="K339" s="823" t="s">
        <v>3435</v>
      </c>
      <c r="L339" s="826">
        <v>239.96</v>
      </c>
      <c r="M339" s="826">
        <v>239.96</v>
      </c>
      <c r="N339" s="823">
        <v>1</v>
      </c>
      <c r="O339" s="827">
        <v>0.5</v>
      </c>
      <c r="P339" s="826">
        <v>239.96</v>
      </c>
      <c r="Q339" s="828">
        <v>1</v>
      </c>
      <c r="R339" s="823">
        <v>1</v>
      </c>
      <c r="S339" s="828">
        <v>1</v>
      </c>
      <c r="T339" s="827">
        <v>0.5</v>
      </c>
      <c r="U339" s="829">
        <v>1</v>
      </c>
    </row>
    <row r="340" spans="1:21" ht="14.45" customHeight="1" x14ac:dyDescent="0.2">
      <c r="A340" s="822">
        <v>32</v>
      </c>
      <c r="B340" s="823" t="s">
        <v>2767</v>
      </c>
      <c r="C340" s="823" t="s">
        <v>2773</v>
      </c>
      <c r="D340" s="824" t="s">
        <v>4796</v>
      </c>
      <c r="E340" s="825" t="s">
        <v>2784</v>
      </c>
      <c r="F340" s="823" t="s">
        <v>2768</v>
      </c>
      <c r="G340" s="823" t="s">
        <v>2831</v>
      </c>
      <c r="H340" s="823" t="s">
        <v>670</v>
      </c>
      <c r="I340" s="823" t="s">
        <v>2343</v>
      </c>
      <c r="J340" s="823" t="s">
        <v>2341</v>
      </c>
      <c r="K340" s="823" t="s">
        <v>2344</v>
      </c>
      <c r="L340" s="826">
        <v>84.18</v>
      </c>
      <c r="M340" s="826">
        <v>84.18</v>
      </c>
      <c r="N340" s="823">
        <v>1</v>
      </c>
      <c r="O340" s="827">
        <v>1</v>
      </c>
      <c r="P340" s="826">
        <v>84.18</v>
      </c>
      <c r="Q340" s="828">
        <v>1</v>
      </c>
      <c r="R340" s="823">
        <v>1</v>
      </c>
      <c r="S340" s="828">
        <v>1</v>
      </c>
      <c r="T340" s="827">
        <v>1</v>
      </c>
      <c r="U340" s="829">
        <v>1</v>
      </c>
    </row>
    <row r="341" spans="1:21" ht="14.45" customHeight="1" x14ac:dyDescent="0.2">
      <c r="A341" s="822">
        <v>32</v>
      </c>
      <c r="B341" s="823" t="s">
        <v>2767</v>
      </c>
      <c r="C341" s="823" t="s">
        <v>2773</v>
      </c>
      <c r="D341" s="824" t="s">
        <v>4796</v>
      </c>
      <c r="E341" s="825" t="s">
        <v>2784</v>
      </c>
      <c r="F341" s="823" t="s">
        <v>2768</v>
      </c>
      <c r="G341" s="823" t="s">
        <v>2837</v>
      </c>
      <c r="H341" s="823" t="s">
        <v>329</v>
      </c>
      <c r="I341" s="823" t="s">
        <v>2838</v>
      </c>
      <c r="J341" s="823" t="s">
        <v>1756</v>
      </c>
      <c r="K341" s="823" t="s">
        <v>2839</v>
      </c>
      <c r="L341" s="826">
        <v>421.79</v>
      </c>
      <c r="M341" s="826">
        <v>8435.8000000000011</v>
      </c>
      <c r="N341" s="823">
        <v>20</v>
      </c>
      <c r="O341" s="827">
        <v>12.5</v>
      </c>
      <c r="P341" s="826">
        <v>3374.32</v>
      </c>
      <c r="Q341" s="828">
        <v>0.39999999999999997</v>
      </c>
      <c r="R341" s="823">
        <v>8</v>
      </c>
      <c r="S341" s="828">
        <v>0.4</v>
      </c>
      <c r="T341" s="827">
        <v>5.5</v>
      </c>
      <c r="U341" s="829">
        <v>0.44</v>
      </c>
    </row>
    <row r="342" spans="1:21" ht="14.45" customHeight="1" x14ac:dyDescent="0.2">
      <c r="A342" s="822">
        <v>32</v>
      </c>
      <c r="B342" s="823" t="s">
        <v>2767</v>
      </c>
      <c r="C342" s="823" t="s">
        <v>2773</v>
      </c>
      <c r="D342" s="824" t="s">
        <v>4796</v>
      </c>
      <c r="E342" s="825" t="s">
        <v>2784</v>
      </c>
      <c r="F342" s="823" t="s">
        <v>2768</v>
      </c>
      <c r="G342" s="823" t="s">
        <v>3436</v>
      </c>
      <c r="H342" s="823" t="s">
        <v>670</v>
      </c>
      <c r="I342" s="823" t="s">
        <v>2514</v>
      </c>
      <c r="J342" s="823" t="s">
        <v>1357</v>
      </c>
      <c r="K342" s="823" t="s">
        <v>1354</v>
      </c>
      <c r="L342" s="826">
        <v>127.34</v>
      </c>
      <c r="M342" s="826">
        <v>509.36</v>
      </c>
      <c r="N342" s="823">
        <v>4</v>
      </c>
      <c r="O342" s="827">
        <v>1.5</v>
      </c>
      <c r="P342" s="826">
        <v>382.02</v>
      </c>
      <c r="Q342" s="828">
        <v>0.74999999999999989</v>
      </c>
      <c r="R342" s="823">
        <v>3</v>
      </c>
      <c r="S342" s="828">
        <v>0.75</v>
      </c>
      <c r="T342" s="827">
        <v>1</v>
      </c>
      <c r="U342" s="829">
        <v>0.66666666666666663</v>
      </c>
    </row>
    <row r="343" spans="1:21" ht="14.45" customHeight="1" x14ac:dyDescent="0.2">
      <c r="A343" s="822">
        <v>32</v>
      </c>
      <c r="B343" s="823" t="s">
        <v>2767</v>
      </c>
      <c r="C343" s="823" t="s">
        <v>2773</v>
      </c>
      <c r="D343" s="824" t="s">
        <v>4796</v>
      </c>
      <c r="E343" s="825" t="s">
        <v>2784</v>
      </c>
      <c r="F343" s="823" t="s">
        <v>2768</v>
      </c>
      <c r="G343" s="823" t="s">
        <v>3436</v>
      </c>
      <c r="H343" s="823" t="s">
        <v>670</v>
      </c>
      <c r="I343" s="823" t="s">
        <v>2514</v>
      </c>
      <c r="J343" s="823" t="s">
        <v>1357</v>
      </c>
      <c r="K343" s="823" t="s">
        <v>1354</v>
      </c>
      <c r="L343" s="826">
        <v>179.65</v>
      </c>
      <c r="M343" s="826">
        <v>538.95000000000005</v>
      </c>
      <c r="N343" s="823">
        <v>3</v>
      </c>
      <c r="O343" s="827">
        <v>1</v>
      </c>
      <c r="P343" s="826"/>
      <c r="Q343" s="828">
        <v>0</v>
      </c>
      <c r="R343" s="823"/>
      <c r="S343" s="828">
        <v>0</v>
      </c>
      <c r="T343" s="827"/>
      <c r="U343" s="829">
        <v>0</v>
      </c>
    </row>
    <row r="344" spans="1:21" ht="14.45" customHeight="1" x14ac:dyDescent="0.2">
      <c r="A344" s="822">
        <v>32</v>
      </c>
      <c r="B344" s="823" t="s">
        <v>2767</v>
      </c>
      <c r="C344" s="823" t="s">
        <v>2773</v>
      </c>
      <c r="D344" s="824" t="s">
        <v>4796</v>
      </c>
      <c r="E344" s="825" t="s">
        <v>2784</v>
      </c>
      <c r="F344" s="823" t="s">
        <v>2768</v>
      </c>
      <c r="G344" s="823" t="s">
        <v>3436</v>
      </c>
      <c r="H344" s="823" t="s">
        <v>670</v>
      </c>
      <c r="I344" s="823" t="s">
        <v>2513</v>
      </c>
      <c r="J344" s="823" t="s">
        <v>1359</v>
      </c>
      <c r="K344" s="823" t="s">
        <v>1354</v>
      </c>
      <c r="L344" s="826">
        <v>127.34</v>
      </c>
      <c r="M344" s="826">
        <v>127.34</v>
      </c>
      <c r="N344" s="823">
        <v>1</v>
      </c>
      <c r="O344" s="827">
        <v>0.5</v>
      </c>
      <c r="P344" s="826"/>
      <c r="Q344" s="828">
        <v>0</v>
      </c>
      <c r="R344" s="823"/>
      <c r="S344" s="828">
        <v>0</v>
      </c>
      <c r="T344" s="827"/>
      <c r="U344" s="829">
        <v>0</v>
      </c>
    </row>
    <row r="345" spans="1:21" ht="14.45" customHeight="1" x14ac:dyDescent="0.2">
      <c r="A345" s="822">
        <v>32</v>
      </c>
      <c r="B345" s="823" t="s">
        <v>2767</v>
      </c>
      <c r="C345" s="823" t="s">
        <v>2773</v>
      </c>
      <c r="D345" s="824" t="s">
        <v>4796</v>
      </c>
      <c r="E345" s="825" t="s">
        <v>2784</v>
      </c>
      <c r="F345" s="823" t="s">
        <v>2768</v>
      </c>
      <c r="G345" s="823" t="s">
        <v>3436</v>
      </c>
      <c r="H345" s="823" t="s">
        <v>670</v>
      </c>
      <c r="I345" s="823" t="s">
        <v>2515</v>
      </c>
      <c r="J345" s="823" t="s">
        <v>1358</v>
      </c>
      <c r="K345" s="823" t="s">
        <v>1354</v>
      </c>
      <c r="L345" s="826">
        <v>127.34</v>
      </c>
      <c r="M345" s="826">
        <v>127.34</v>
      </c>
      <c r="N345" s="823">
        <v>1</v>
      </c>
      <c r="O345" s="827">
        <v>0.5</v>
      </c>
      <c r="P345" s="826"/>
      <c r="Q345" s="828">
        <v>0</v>
      </c>
      <c r="R345" s="823"/>
      <c r="S345" s="828">
        <v>0</v>
      </c>
      <c r="T345" s="827"/>
      <c r="U345" s="829">
        <v>0</v>
      </c>
    </row>
    <row r="346" spans="1:21" ht="14.45" customHeight="1" x14ac:dyDescent="0.2">
      <c r="A346" s="822">
        <v>32</v>
      </c>
      <c r="B346" s="823" t="s">
        <v>2767</v>
      </c>
      <c r="C346" s="823" t="s">
        <v>2773</v>
      </c>
      <c r="D346" s="824" t="s">
        <v>4796</v>
      </c>
      <c r="E346" s="825" t="s">
        <v>2784</v>
      </c>
      <c r="F346" s="823" t="s">
        <v>2768</v>
      </c>
      <c r="G346" s="823" t="s">
        <v>3436</v>
      </c>
      <c r="H346" s="823" t="s">
        <v>329</v>
      </c>
      <c r="I346" s="823" t="s">
        <v>3437</v>
      </c>
      <c r="J346" s="823" t="s">
        <v>1355</v>
      </c>
      <c r="K346" s="823" t="s">
        <v>1354</v>
      </c>
      <c r="L346" s="826">
        <v>185.95</v>
      </c>
      <c r="M346" s="826">
        <v>557.84999999999991</v>
      </c>
      <c r="N346" s="823">
        <v>3</v>
      </c>
      <c r="O346" s="827">
        <v>1</v>
      </c>
      <c r="P346" s="826"/>
      <c r="Q346" s="828">
        <v>0</v>
      </c>
      <c r="R346" s="823"/>
      <c r="S346" s="828">
        <v>0</v>
      </c>
      <c r="T346" s="827"/>
      <c r="U346" s="829">
        <v>0</v>
      </c>
    </row>
    <row r="347" spans="1:21" ht="14.45" customHeight="1" x14ac:dyDescent="0.2">
      <c r="A347" s="822">
        <v>32</v>
      </c>
      <c r="B347" s="823" t="s">
        <v>2767</v>
      </c>
      <c r="C347" s="823" t="s">
        <v>2773</v>
      </c>
      <c r="D347" s="824" t="s">
        <v>4796</v>
      </c>
      <c r="E347" s="825" t="s">
        <v>2784</v>
      </c>
      <c r="F347" s="823" t="s">
        <v>2768</v>
      </c>
      <c r="G347" s="823" t="s">
        <v>3436</v>
      </c>
      <c r="H347" s="823" t="s">
        <v>670</v>
      </c>
      <c r="I347" s="823" t="s">
        <v>2713</v>
      </c>
      <c r="J347" s="823" t="s">
        <v>2714</v>
      </c>
      <c r="K347" s="823" t="s">
        <v>1354</v>
      </c>
      <c r="L347" s="826">
        <v>127.34</v>
      </c>
      <c r="M347" s="826">
        <v>127.34</v>
      </c>
      <c r="N347" s="823">
        <v>1</v>
      </c>
      <c r="O347" s="827">
        <v>0.5</v>
      </c>
      <c r="P347" s="826"/>
      <c r="Q347" s="828">
        <v>0</v>
      </c>
      <c r="R347" s="823"/>
      <c r="S347" s="828">
        <v>0</v>
      </c>
      <c r="T347" s="827"/>
      <c r="U347" s="829">
        <v>0</v>
      </c>
    </row>
    <row r="348" spans="1:21" ht="14.45" customHeight="1" x14ac:dyDescent="0.2">
      <c r="A348" s="822">
        <v>32</v>
      </c>
      <c r="B348" s="823" t="s">
        <v>2767</v>
      </c>
      <c r="C348" s="823" t="s">
        <v>2773</v>
      </c>
      <c r="D348" s="824" t="s">
        <v>4796</v>
      </c>
      <c r="E348" s="825" t="s">
        <v>2784</v>
      </c>
      <c r="F348" s="823" t="s">
        <v>2768</v>
      </c>
      <c r="G348" s="823" t="s">
        <v>3436</v>
      </c>
      <c r="H348" s="823" t="s">
        <v>329</v>
      </c>
      <c r="I348" s="823" t="s">
        <v>3438</v>
      </c>
      <c r="J348" s="823" t="s">
        <v>1356</v>
      </c>
      <c r="K348" s="823" t="s">
        <v>1354</v>
      </c>
      <c r="L348" s="826">
        <v>185.95</v>
      </c>
      <c r="M348" s="826">
        <v>557.84999999999991</v>
      </c>
      <c r="N348" s="823">
        <v>3</v>
      </c>
      <c r="O348" s="827">
        <v>1</v>
      </c>
      <c r="P348" s="826"/>
      <c r="Q348" s="828">
        <v>0</v>
      </c>
      <c r="R348" s="823"/>
      <c r="S348" s="828">
        <v>0</v>
      </c>
      <c r="T348" s="827"/>
      <c r="U348" s="829">
        <v>0</v>
      </c>
    </row>
    <row r="349" spans="1:21" ht="14.45" customHeight="1" x14ac:dyDescent="0.2">
      <c r="A349" s="822">
        <v>32</v>
      </c>
      <c r="B349" s="823" t="s">
        <v>2767</v>
      </c>
      <c r="C349" s="823" t="s">
        <v>2773</v>
      </c>
      <c r="D349" s="824" t="s">
        <v>4796</v>
      </c>
      <c r="E349" s="825" t="s">
        <v>2784</v>
      </c>
      <c r="F349" s="823" t="s">
        <v>2768</v>
      </c>
      <c r="G349" s="823" t="s">
        <v>3121</v>
      </c>
      <c r="H349" s="823" t="s">
        <v>329</v>
      </c>
      <c r="I349" s="823" t="s">
        <v>3439</v>
      </c>
      <c r="J349" s="823" t="s">
        <v>1088</v>
      </c>
      <c r="K349" s="823" t="s">
        <v>3440</v>
      </c>
      <c r="L349" s="826">
        <v>0</v>
      </c>
      <c r="M349" s="826">
        <v>0</v>
      </c>
      <c r="N349" s="823">
        <v>1</v>
      </c>
      <c r="O349" s="827">
        <v>1</v>
      </c>
      <c r="P349" s="826"/>
      <c r="Q349" s="828"/>
      <c r="R349" s="823"/>
      <c r="S349" s="828">
        <v>0</v>
      </c>
      <c r="T349" s="827"/>
      <c r="U349" s="829">
        <v>0</v>
      </c>
    </row>
    <row r="350" spans="1:21" ht="14.45" customHeight="1" x14ac:dyDescent="0.2">
      <c r="A350" s="822">
        <v>32</v>
      </c>
      <c r="B350" s="823" t="s">
        <v>2767</v>
      </c>
      <c r="C350" s="823" t="s">
        <v>2773</v>
      </c>
      <c r="D350" s="824" t="s">
        <v>4796</v>
      </c>
      <c r="E350" s="825" t="s">
        <v>2786</v>
      </c>
      <c r="F350" s="823" t="s">
        <v>2768</v>
      </c>
      <c r="G350" s="823" t="s">
        <v>2840</v>
      </c>
      <c r="H350" s="823" t="s">
        <v>329</v>
      </c>
      <c r="I350" s="823" t="s">
        <v>3130</v>
      </c>
      <c r="J350" s="823" t="s">
        <v>2842</v>
      </c>
      <c r="K350" s="823" t="s">
        <v>3131</v>
      </c>
      <c r="L350" s="826">
        <v>922.76</v>
      </c>
      <c r="M350" s="826">
        <v>11073.119999999999</v>
      </c>
      <c r="N350" s="823">
        <v>12</v>
      </c>
      <c r="O350" s="827">
        <v>6</v>
      </c>
      <c r="P350" s="826">
        <v>5536.5599999999995</v>
      </c>
      <c r="Q350" s="828">
        <v>0.5</v>
      </c>
      <c r="R350" s="823">
        <v>6</v>
      </c>
      <c r="S350" s="828">
        <v>0.5</v>
      </c>
      <c r="T350" s="827">
        <v>4</v>
      </c>
      <c r="U350" s="829">
        <v>0.66666666666666663</v>
      </c>
    </row>
    <row r="351" spans="1:21" ht="14.45" customHeight="1" x14ac:dyDescent="0.2">
      <c r="A351" s="822">
        <v>32</v>
      </c>
      <c r="B351" s="823" t="s">
        <v>2767</v>
      </c>
      <c r="C351" s="823" t="s">
        <v>2773</v>
      </c>
      <c r="D351" s="824" t="s">
        <v>4796</v>
      </c>
      <c r="E351" s="825" t="s">
        <v>2786</v>
      </c>
      <c r="F351" s="823" t="s">
        <v>2768</v>
      </c>
      <c r="G351" s="823" t="s">
        <v>2840</v>
      </c>
      <c r="H351" s="823" t="s">
        <v>329</v>
      </c>
      <c r="I351" s="823" t="s">
        <v>2846</v>
      </c>
      <c r="J351" s="823" t="s">
        <v>962</v>
      </c>
      <c r="K351" s="823" t="s">
        <v>2843</v>
      </c>
      <c r="L351" s="826">
        <v>247.17</v>
      </c>
      <c r="M351" s="826">
        <v>247.17</v>
      </c>
      <c r="N351" s="823">
        <v>1</v>
      </c>
      <c r="O351" s="827">
        <v>1</v>
      </c>
      <c r="P351" s="826"/>
      <c r="Q351" s="828">
        <v>0</v>
      </c>
      <c r="R351" s="823"/>
      <c r="S351" s="828">
        <v>0</v>
      </c>
      <c r="T351" s="827"/>
      <c r="U351" s="829">
        <v>0</v>
      </c>
    </row>
    <row r="352" spans="1:21" ht="14.45" customHeight="1" x14ac:dyDescent="0.2">
      <c r="A352" s="822">
        <v>32</v>
      </c>
      <c r="B352" s="823" t="s">
        <v>2767</v>
      </c>
      <c r="C352" s="823" t="s">
        <v>2773</v>
      </c>
      <c r="D352" s="824" t="s">
        <v>4796</v>
      </c>
      <c r="E352" s="825" t="s">
        <v>2786</v>
      </c>
      <c r="F352" s="823" t="s">
        <v>2768</v>
      </c>
      <c r="G352" s="823" t="s">
        <v>2833</v>
      </c>
      <c r="H352" s="823" t="s">
        <v>329</v>
      </c>
      <c r="I352" s="823" t="s">
        <v>2849</v>
      </c>
      <c r="J352" s="823" t="s">
        <v>2850</v>
      </c>
      <c r="K352" s="823" t="s">
        <v>681</v>
      </c>
      <c r="L352" s="826">
        <v>72.55</v>
      </c>
      <c r="M352" s="826">
        <v>145.1</v>
      </c>
      <c r="N352" s="823">
        <v>2</v>
      </c>
      <c r="O352" s="827">
        <v>1.5</v>
      </c>
      <c r="P352" s="826"/>
      <c r="Q352" s="828">
        <v>0</v>
      </c>
      <c r="R352" s="823"/>
      <c r="S352" s="828">
        <v>0</v>
      </c>
      <c r="T352" s="827"/>
      <c r="U352" s="829">
        <v>0</v>
      </c>
    </row>
    <row r="353" spans="1:21" ht="14.45" customHeight="1" x14ac:dyDescent="0.2">
      <c r="A353" s="822">
        <v>32</v>
      </c>
      <c r="B353" s="823" t="s">
        <v>2767</v>
      </c>
      <c r="C353" s="823" t="s">
        <v>2773</v>
      </c>
      <c r="D353" s="824" t="s">
        <v>4796</v>
      </c>
      <c r="E353" s="825" t="s">
        <v>2786</v>
      </c>
      <c r="F353" s="823" t="s">
        <v>2768</v>
      </c>
      <c r="G353" s="823" t="s">
        <v>2833</v>
      </c>
      <c r="H353" s="823" t="s">
        <v>670</v>
      </c>
      <c r="I353" s="823" t="s">
        <v>2445</v>
      </c>
      <c r="J353" s="823" t="s">
        <v>682</v>
      </c>
      <c r="K353" s="823" t="s">
        <v>681</v>
      </c>
      <c r="L353" s="826">
        <v>72.55</v>
      </c>
      <c r="M353" s="826">
        <v>72.55</v>
      </c>
      <c r="N353" s="823">
        <v>1</v>
      </c>
      <c r="O353" s="827">
        <v>1</v>
      </c>
      <c r="P353" s="826">
        <v>72.55</v>
      </c>
      <c r="Q353" s="828">
        <v>1</v>
      </c>
      <c r="R353" s="823">
        <v>1</v>
      </c>
      <c r="S353" s="828">
        <v>1</v>
      </c>
      <c r="T353" s="827">
        <v>1</v>
      </c>
      <c r="U353" s="829">
        <v>1</v>
      </c>
    </row>
    <row r="354" spans="1:21" ht="14.45" customHeight="1" x14ac:dyDescent="0.2">
      <c r="A354" s="822">
        <v>32</v>
      </c>
      <c r="B354" s="823" t="s">
        <v>2767</v>
      </c>
      <c r="C354" s="823" t="s">
        <v>2773</v>
      </c>
      <c r="D354" s="824" t="s">
        <v>4796</v>
      </c>
      <c r="E354" s="825" t="s">
        <v>2786</v>
      </c>
      <c r="F354" s="823" t="s">
        <v>2768</v>
      </c>
      <c r="G354" s="823" t="s">
        <v>2833</v>
      </c>
      <c r="H354" s="823" t="s">
        <v>670</v>
      </c>
      <c r="I354" s="823" t="s">
        <v>2446</v>
      </c>
      <c r="J354" s="823" t="s">
        <v>682</v>
      </c>
      <c r="K354" s="823" t="s">
        <v>684</v>
      </c>
      <c r="L354" s="826">
        <v>65.28</v>
      </c>
      <c r="M354" s="826">
        <v>522.24</v>
      </c>
      <c r="N354" s="823">
        <v>8</v>
      </c>
      <c r="O354" s="827">
        <v>5</v>
      </c>
      <c r="P354" s="826">
        <v>391.68</v>
      </c>
      <c r="Q354" s="828">
        <v>0.75</v>
      </c>
      <c r="R354" s="823">
        <v>6</v>
      </c>
      <c r="S354" s="828">
        <v>0.75</v>
      </c>
      <c r="T354" s="827">
        <v>3</v>
      </c>
      <c r="U354" s="829">
        <v>0.6</v>
      </c>
    </row>
    <row r="355" spans="1:21" ht="14.45" customHeight="1" x14ac:dyDescent="0.2">
      <c r="A355" s="822">
        <v>32</v>
      </c>
      <c r="B355" s="823" t="s">
        <v>2767</v>
      </c>
      <c r="C355" s="823" t="s">
        <v>2773</v>
      </c>
      <c r="D355" s="824" t="s">
        <v>4796</v>
      </c>
      <c r="E355" s="825" t="s">
        <v>2786</v>
      </c>
      <c r="F355" s="823" t="s">
        <v>2768</v>
      </c>
      <c r="G355" s="823" t="s">
        <v>2833</v>
      </c>
      <c r="H355" s="823" t="s">
        <v>329</v>
      </c>
      <c r="I355" s="823" t="s">
        <v>2855</v>
      </c>
      <c r="J355" s="823" t="s">
        <v>680</v>
      </c>
      <c r="K355" s="823" t="s">
        <v>681</v>
      </c>
      <c r="L355" s="826">
        <v>72.55</v>
      </c>
      <c r="M355" s="826">
        <v>507.85</v>
      </c>
      <c r="N355" s="823">
        <v>7</v>
      </c>
      <c r="O355" s="827">
        <v>6</v>
      </c>
      <c r="P355" s="826">
        <v>507.85</v>
      </c>
      <c r="Q355" s="828">
        <v>1</v>
      </c>
      <c r="R355" s="823">
        <v>7</v>
      </c>
      <c r="S355" s="828">
        <v>1</v>
      </c>
      <c r="T355" s="827">
        <v>6</v>
      </c>
      <c r="U355" s="829">
        <v>1</v>
      </c>
    </row>
    <row r="356" spans="1:21" ht="14.45" customHeight="1" x14ac:dyDescent="0.2">
      <c r="A356" s="822">
        <v>32</v>
      </c>
      <c r="B356" s="823" t="s">
        <v>2767</v>
      </c>
      <c r="C356" s="823" t="s">
        <v>2773</v>
      </c>
      <c r="D356" s="824" t="s">
        <v>4796</v>
      </c>
      <c r="E356" s="825" t="s">
        <v>2786</v>
      </c>
      <c r="F356" s="823" t="s">
        <v>2768</v>
      </c>
      <c r="G356" s="823" t="s">
        <v>2856</v>
      </c>
      <c r="H356" s="823" t="s">
        <v>670</v>
      </c>
      <c r="I356" s="823" t="s">
        <v>2482</v>
      </c>
      <c r="J356" s="823" t="s">
        <v>2480</v>
      </c>
      <c r="K356" s="823" t="s">
        <v>2483</v>
      </c>
      <c r="L356" s="826">
        <v>11.71</v>
      </c>
      <c r="M356" s="826">
        <v>11.71</v>
      </c>
      <c r="N356" s="823">
        <v>1</v>
      </c>
      <c r="O356" s="827">
        <v>1</v>
      </c>
      <c r="P356" s="826">
        <v>11.71</v>
      </c>
      <c r="Q356" s="828">
        <v>1</v>
      </c>
      <c r="R356" s="823">
        <v>1</v>
      </c>
      <c r="S356" s="828">
        <v>1</v>
      </c>
      <c r="T356" s="827">
        <v>1</v>
      </c>
      <c r="U356" s="829">
        <v>1</v>
      </c>
    </row>
    <row r="357" spans="1:21" ht="14.45" customHeight="1" x14ac:dyDescent="0.2">
      <c r="A357" s="822">
        <v>32</v>
      </c>
      <c r="B357" s="823" t="s">
        <v>2767</v>
      </c>
      <c r="C357" s="823" t="s">
        <v>2773</v>
      </c>
      <c r="D357" s="824" t="s">
        <v>4796</v>
      </c>
      <c r="E357" s="825" t="s">
        <v>2786</v>
      </c>
      <c r="F357" s="823" t="s">
        <v>2768</v>
      </c>
      <c r="G357" s="823" t="s">
        <v>3441</v>
      </c>
      <c r="H357" s="823" t="s">
        <v>329</v>
      </c>
      <c r="I357" s="823" t="s">
        <v>3442</v>
      </c>
      <c r="J357" s="823" t="s">
        <v>3443</v>
      </c>
      <c r="K357" s="823" t="s">
        <v>3444</v>
      </c>
      <c r="L357" s="826">
        <v>0</v>
      </c>
      <c r="M357" s="826">
        <v>0</v>
      </c>
      <c r="N357" s="823">
        <v>1</v>
      </c>
      <c r="O357" s="827">
        <v>1</v>
      </c>
      <c r="P357" s="826">
        <v>0</v>
      </c>
      <c r="Q357" s="828"/>
      <c r="R357" s="823">
        <v>1</v>
      </c>
      <c r="S357" s="828">
        <v>1</v>
      </c>
      <c r="T357" s="827">
        <v>1</v>
      </c>
      <c r="U357" s="829">
        <v>1</v>
      </c>
    </row>
    <row r="358" spans="1:21" ht="14.45" customHeight="1" x14ac:dyDescent="0.2">
      <c r="A358" s="822">
        <v>32</v>
      </c>
      <c r="B358" s="823" t="s">
        <v>2767</v>
      </c>
      <c r="C358" s="823" t="s">
        <v>2773</v>
      </c>
      <c r="D358" s="824" t="s">
        <v>4796</v>
      </c>
      <c r="E358" s="825" t="s">
        <v>2786</v>
      </c>
      <c r="F358" s="823" t="s">
        <v>2768</v>
      </c>
      <c r="G358" s="823" t="s">
        <v>3137</v>
      </c>
      <c r="H358" s="823" t="s">
        <v>670</v>
      </c>
      <c r="I358" s="823" t="s">
        <v>3138</v>
      </c>
      <c r="J358" s="823" t="s">
        <v>3139</v>
      </c>
      <c r="K358" s="823" t="s">
        <v>3140</v>
      </c>
      <c r="L358" s="826">
        <v>6696.51</v>
      </c>
      <c r="M358" s="826">
        <v>415183.62000000005</v>
      </c>
      <c r="N358" s="823">
        <v>62</v>
      </c>
      <c r="O358" s="827">
        <v>20.5</v>
      </c>
      <c r="P358" s="826">
        <v>415183.62000000005</v>
      </c>
      <c r="Q358" s="828">
        <v>1</v>
      </c>
      <c r="R358" s="823">
        <v>62</v>
      </c>
      <c r="S358" s="828">
        <v>1</v>
      </c>
      <c r="T358" s="827">
        <v>20.5</v>
      </c>
      <c r="U358" s="829">
        <v>1</v>
      </c>
    </row>
    <row r="359" spans="1:21" ht="14.45" customHeight="1" x14ac:dyDescent="0.2">
      <c r="A359" s="822">
        <v>32</v>
      </c>
      <c r="B359" s="823" t="s">
        <v>2767</v>
      </c>
      <c r="C359" s="823" t="s">
        <v>2773</v>
      </c>
      <c r="D359" s="824" t="s">
        <v>4796</v>
      </c>
      <c r="E359" s="825" t="s">
        <v>2786</v>
      </c>
      <c r="F359" s="823" t="s">
        <v>2768</v>
      </c>
      <c r="G359" s="823" t="s">
        <v>3445</v>
      </c>
      <c r="H359" s="823" t="s">
        <v>670</v>
      </c>
      <c r="I359" s="823" t="s">
        <v>3446</v>
      </c>
      <c r="J359" s="823" t="s">
        <v>3447</v>
      </c>
      <c r="K359" s="823" t="s">
        <v>3448</v>
      </c>
      <c r="L359" s="826">
        <v>1091.07</v>
      </c>
      <c r="M359" s="826">
        <v>2182.14</v>
      </c>
      <c r="N359" s="823">
        <v>2</v>
      </c>
      <c r="O359" s="827">
        <v>1</v>
      </c>
      <c r="P359" s="826">
        <v>2182.14</v>
      </c>
      <c r="Q359" s="828">
        <v>1</v>
      </c>
      <c r="R359" s="823">
        <v>2</v>
      </c>
      <c r="S359" s="828">
        <v>1</v>
      </c>
      <c r="T359" s="827">
        <v>1</v>
      </c>
      <c r="U359" s="829">
        <v>1</v>
      </c>
    </row>
    <row r="360" spans="1:21" ht="14.45" customHeight="1" x14ac:dyDescent="0.2">
      <c r="A360" s="822">
        <v>32</v>
      </c>
      <c r="B360" s="823" t="s">
        <v>2767</v>
      </c>
      <c r="C360" s="823" t="s">
        <v>2773</v>
      </c>
      <c r="D360" s="824" t="s">
        <v>4796</v>
      </c>
      <c r="E360" s="825" t="s">
        <v>2786</v>
      </c>
      <c r="F360" s="823" t="s">
        <v>2768</v>
      </c>
      <c r="G360" s="823" t="s">
        <v>3449</v>
      </c>
      <c r="H360" s="823" t="s">
        <v>670</v>
      </c>
      <c r="I360" s="823" t="s">
        <v>2440</v>
      </c>
      <c r="J360" s="823" t="s">
        <v>1017</v>
      </c>
      <c r="K360" s="823" t="s">
        <v>1018</v>
      </c>
      <c r="L360" s="826">
        <v>369.29</v>
      </c>
      <c r="M360" s="826">
        <v>4431.4800000000005</v>
      </c>
      <c r="N360" s="823">
        <v>12</v>
      </c>
      <c r="O360" s="827">
        <v>6.5</v>
      </c>
      <c r="P360" s="826">
        <v>2215.7400000000002</v>
      </c>
      <c r="Q360" s="828">
        <v>0.5</v>
      </c>
      <c r="R360" s="823">
        <v>6</v>
      </c>
      <c r="S360" s="828">
        <v>0.5</v>
      </c>
      <c r="T360" s="827">
        <v>4</v>
      </c>
      <c r="U360" s="829">
        <v>0.61538461538461542</v>
      </c>
    </row>
    <row r="361" spans="1:21" ht="14.45" customHeight="1" x14ac:dyDescent="0.2">
      <c r="A361" s="822">
        <v>32</v>
      </c>
      <c r="B361" s="823" t="s">
        <v>2767</v>
      </c>
      <c r="C361" s="823" t="s">
        <v>2773</v>
      </c>
      <c r="D361" s="824" t="s">
        <v>4796</v>
      </c>
      <c r="E361" s="825" t="s">
        <v>2786</v>
      </c>
      <c r="F361" s="823" t="s">
        <v>2768</v>
      </c>
      <c r="G361" s="823" t="s">
        <v>3147</v>
      </c>
      <c r="H361" s="823" t="s">
        <v>670</v>
      </c>
      <c r="I361" s="823" t="s">
        <v>2371</v>
      </c>
      <c r="J361" s="823" t="s">
        <v>2372</v>
      </c>
      <c r="K361" s="823" t="s">
        <v>2373</v>
      </c>
      <c r="L361" s="826">
        <v>119.7</v>
      </c>
      <c r="M361" s="826">
        <v>239.4</v>
      </c>
      <c r="N361" s="823">
        <v>2</v>
      </c>
      <c r="O361" s="827">
        <v>2</v>
      </c>
      <c r="P361" s="826">
        <v>239.4</v>
      </c>
      <c r="Q361" s="828">
        <v>1</v>
      </c>
      <c r="R361" s="823">
        <v>2</v>
      </c>
      <c r="S361" s="828">
        <v>1</v>
      </c>
      <c r="T361" s="827">
        <v>2</v>
      </c>
      <c r="U361" s="829">
        <v>1</v>
      </c>
    </row>
    <row r="362" spans="1:21" ht="14.45" customHeight="1" x14ac:dyDescent="0.2">
      <c r="A362" s="822">
        <v>32</v>
      </c>
      <c r="B362" s="823" t="s">
        <v>2767</v>
      </c>
      <c r="C362" s="823" t="s">
        <v>2773</v>
      </c>
      <c r="D362" s="824" t="s">
        <v>4796</v>
      </c>
      <c r="E362" s="825" t="s">
        <v>2786</v>
      </c>
      <c r="F362" s="823" t="s">
        <v>2768</v>
      </c>
      <c r="G362" s="823" t="s">
        <v>3450</v>
      </c>
      <c r="H362" s="823" t="s">
        <v>329</v>
      </c>
      <c r="I362" s="823" t="s">
        <v>3451</v>
      </c>
      <c r="J362" s="823" t="s">
        <v>3452</v>
      </c>
      <c r="K362" s="823" t="s">
        <v>3453</v>
      </c>
      <c r="L362" s="826">
        <v>86.02</v>
      </c>
      <c r="M362" s="826">
        <v>86.02</v>
      </c>
      <c r="N362" s="823">
        <v>1</v>
      </c>
      <c r="O362" s="827">
        <v>1</v>
      </c>
      <c r="P362" s="826">
        <v>86.02</v>
      </c>
      <c r="Q362" s="828">
        <v>1</v>
      </c>
      <c r="R362" s="823">
        <v>1</v>
      </c>
      <c r="S362" s="828">
        <v>1</v>
      </c>
      <c r="T362" s="827">
        <v>1</v>
      </c>
      <c r="U362" s="829">
        <v>1</v>
      </c>
    </row>
    <row r="363" spans="1:21" ht="14.45" customHeight="1" x14ac:dyDescent="0.2">
      <c r="A363" s="822">
        <v>32</v>
      </c>
      <c r="B363" s="823" t="s">
        <v>2767</v>
      </c>
      <c r="C363" s="823" t="s">
        <v>2773</v>
      </c>
      <c r="D363" s="824" t="s">
        <v>4796</v>
      </c>
      <c r="E363" s="825" t="s">
        <v>2786</v>
      </c>
      <c r="F363" s="823" t="s">
        <v>2768</v>
      </c>
      <c r="G363" s="823" t="s">
        <v>3151</v>
      </c>
      <c r="H363" s="823" t="s">
        <v>670</v>
      </c>
      <c r="I363" s="823" t="s">
        <v>3454</v>
      </c>
      <c r="J363" s="823" t="s">
        <v>737</v>
      </c>
      <c r="K363" s="823" t="s">
        <v>3107</v>
      </c>
      <c r="L363" s="826">
        <v>234.07</v>
      </c>
      <c r="M363" s="826">
        <v>468.14</v>
      </c>
      <c r="N363" s="823">
        <v>2</v>
      </c>
      <c r="O363" s="827">
        <v>1.5</v>
      </c>
      <c r="P363" s="826">
        <v>468.14</v>
      </c>
      <c r="Q363" s="828">
        <v>1</v>
      </c>
      <c r="R363" s="823">
        <v>2</v>
      </c>
      <c r="S363" s="828">
        <v>1</v>
      </c>
      <c r="T363" s="827">
        <v>1.5</v>
      </c>
      <c r="U363" s="829">
        <v>1</v>
      </c>
    </row>
    <row r="364" spans="1:21" ht="14.45" customHeight="1" x14ac:dyDescent="0.2">
      <c r="A364" s="822">
        <v>32</v>
      </c>
      <c r="B364" s="823" t="s">
        <v>2767</v>
      </c>
      <c r="C364" s="823" t="s">
        <v>2773</v>
      </c>
      <c r="D364" s="824" t="s">
        <v>4796</v>
      </c>
      <c r="E364" s="825" t="s">
        <v>2786</v>
      </c>
      <c r="F364" s="823" t="s">
        <v>2768</v>
      </c>
      <c r="G364" s="823" t="s">
        <v>2863</v>
      </c>
      <c r="H364" s="823" t="s">
        <v>329</v>
      </c>
      <c r="I364" s="823" t="s">
        <v>2864</v>
      </c>
      <c r="J364" s="823" t="s">
        <v>2865</v>
      </c>
      <c r="K364" s="823" t="s">
        <v>2866</v>
      </c>
      <c r="L364" s="826">
        <v>0</v>
      </c>
      <c r="M364" s="826">
        <v>0</v>
      </c>
      <c r="N364" s="823">
        <v>1</v>
      </c>
      <c r="O364" s="827">
        <v>1</v>
      </c>
      <c r="P364" s="826">
        <v>0</v>
      </c>
      <c r="Q364" s="828"/>
      <c r="R364" s="823">
        <v>1</v>
      </c>
      <c r="S364" s="828">
        <v>1</v>
      </c>
      <c r="T364" s="827">
        <v>1</v>
      </c>
      <c r="U364" s="829">
        <v>1</v>
      </c>
    </row>
    <row r="365" spans="1:21" ht="14.45" customHeight="1" x14ac:dyDescent="0.2">
      <c r="A365" s="822">
        <v>32</v>
      </c>
      <c r="B365" s="823" t="s">
        <v>2767</v>
      </c>
      <c r="C365" s="823" t="s">
        <v>2773</v>
      </c>
      <c r="D365" s="824" t="s">
        <v>4796</v>
      </c>
      <c r="E365" s="825" t="s">
        <v>2786</v>
      </c>
      <c r="F365" s="823" t="s">
        <v>2768</v>
      </c>
      <c r="G365" s="823" t="s">
        <v>2863</v>
      </c>
      <c r="H365" s="823" t="s">
        <v>329</v>
      </c>
      <c r="I365" s="823" t="s">
        <v>2867</v>
      </c>
      <c r="J365" s="823" t="s">
        <v>2865</v>
      </c>
      <c r="K365" s="823" t="s">
        <v>1066</v>
      </c>
      <c r="L365" s="826">
        <v>0</v>
      </c>
      <c r="M365" s="826">
        <v>0</v>
      </c>
      <c r="N365" s="823">
        <v>1</v>
      </c>
      <c r="O365" s="827">
        <v>0.5</v>
      </c>
      <c r="P365" s="826">
        <v>0</v>
      </c>
      <c r="Q365" s="828"/>
      <c r="R365" s="823">
        <v>1</v>
      </c>
      <c r="S365" s="828">
        <v>1</v>
      </c>
      <c r="T365" s="827">
        <v>0.5</v>
      </c>
      <c r="U365" s="829">
        <v>1</v>
      </c>
    </row>
    <row r="366" spans="1:21" ht="14.45" customHeight="1" x14ac:dyDescent="0.2">
      <c r="A366" s="822">
        <v>32</v>
      </c>
      <c r="B366" s="823" t="s">
        <v>2767</v>
      </c>
      <c r="C366" s="823" t="s">
        <v>2773</v>
      </c>
      <c r="D366" s="824" t="s">
        <v>4796</v>
      </c>
      <c r="E366" s="825" t="s">
        <v>2786</v>
      </c>
      <c r="F366" s="823" t="s">
        <v>2768</v>
      </c>
      <c r="G366" s="823" t="s">
        <v>2868</v>
      </c>
      <c r="H366" s="823" t="s">
        <v>670</v>
      </c>
      <c r="I366" s="823" t="s">
        <v>2503</v>
      </c>
      <c r="J366" s="823" t="s">
        <v>1329</v>
      </c>
      <c r="K366" s="823" t="s">
        <v>738</v>
      </c>
      <c r="L366" s="826">
        <v>58.77</v>
      </c>
      <c r="M366" s="826">
        <v>176.31</v>
      </c>
      <c r="N366" s="823">
        <v>3</v>
      </c>
      <c r="O366" s="827">
        <v>2.5</v>
      </c>
      <c r="P366" s="826">
        <v>117.54</v>
      </c>
      <c r="Q366" s="828">
        <v>0.66666666666666674</v>
      </c>
      <c r="R366" s="823">
        <v>2</v>
      </c>
      <c r="S366" s="828">
        <v>0.66666666666666663</v>
      </c>
      <c r="T366" s="827">
        <v>1.5</v>
      </c>
      <c r="U366" s="829">
        <v>0.6</v>
      </c>
    </row>
    <row r="367" spans="1:21" ht="14.45" customHeight="1" x14ac:dyDescent="0.2">
      <c r="A367" s="822">
        <v>32</v>
      </c>
      <c r="B367" s="823" t="s">
        <v>2767</v>
      </c>
      <c r="C367" s="823" t="s">
        <v>2773</v>
      </c>
      <c r="D367" s="824" t="s">
        <v>4796</v>
      </c>
      <c r="E367" s="825" t="s">
        <v>2786</v>
      </c>
      <c r="F367" s="823" t="s">
        <v>2768</v>
      </c>
      <c r="G367" s="823" t="s">
        <v>2869</v>
      </c>
      <c r="H367" s="823" t="s">
        <v>329</v>
      </c>
      <c r="I367" s="823" t="s">
        <v>2870</v>
      </c>
      <c r="J367" s="823" t="s">
        <v>2871</v>
      </c>
      <c r="K367" s="823" t="s">
        <v>771</v>
      </c>
      <c r="L367" s="826">
        <v>78.33</v>
      </c>
      <c r="M367" s="826">
        <v>78.33</v>
      </c>
      <c r="N367" s="823">
        <v>1</v>
      </c>
      <c r="O367" s="827">
        <v>1</v>
      </c>
      <c r="P367" s="826">
        <v>78.33</v>
      </c>
      <c r="Q367" s="828">
        <v>1</v>
      </c>
      <c r="R367" s="823">
        <v>1</v>
      </c>
      <c r="S367" s="828">
        <v>1</v>
      </c>
      <c r="T367" s="827">
        <v>1</v>
      </c>
      <c r="U367" s="829">
        <v>1</v>
      </c>
    </row>
    <row r="368" spans="1:21" ht="14.45" customHeight="1" x14ac:dyDescent="0.2">
      <c r="A368" s="822">
        <v>32</v>
      </c>
      <c r="B368" s="823" t="s">
        <v>2767</v>
      </c>
      <c r="C368" s="823" t="s">
        <v>2773</v>
      </c>
      <c r="D368" s="824" t="s">
        <v>4796</v>
      </c>
      <c r="E368" s="825" t="s">
        <v>2786</v>
      </c>
      <c r="F368" s="823" t="s">
        <v>2768</v>
      </c>
      <c r="G368" s="823" t="s">
        <v>2869</v>
      </c>
      <c r="H368" s="823" t="s">
        <v>329</v>
      </c>
      <c r="I368" s="823" t="s">
        <v>3157</v>
      </c>
      <c r="J368" s="823" t="s">
        <v>2871</v>
      </c>
      <c r="K368" s="823" t="s">
        <v>771</v>
      </c>
      <c r="L368" s="826">
        <v>78.33</v>
      </c>
      <c r="M368" s="826">
        <v>156.66</v>
      </c>
      <c r="N368" s="823">
        <v>2</v>
      </c>
      <c r="O368" s="827">
        <v>2</v>
      </c>
      <c r="P368" s="826">
        <v>78.33</v>
      </c>
      <c r="Q368" s="828">
        <v>0.5</v>
      </c>
      <c r="R368" s="823">
        <v>1</v>
      </c>
      <c r="S368" s="828">
        <v>0.5</v>
      </c>
      <c r="T368" s="827">
        <v>1</v>
      </c>
      <c r="U368" s="829">
        <v>0.5</v>
      </c>
    </row>
    <row r="369" spans="1:21" ht="14.45" customHeight="1" x14ac:dyDescent="0.2">
      <c r="A369" s="822">
        <v>32</v>
      </c>
      <c r="B369" s="823" t="s">
        <v>2767</v>
      </c>
      <c r="C369" s="823" t="s">
        <v>2773</v>
      </c>
      <c r="D369" s="824" t="s">
        <v>4796</v>
      </c>
      <c r="E369" s="825" t="s">
        <v>2786</v>
      </c>
      <c r="F369" s="823" t="s">
        <v>2768</v>
      </c>
      <c r="G369" s="823" t="s">
        <v>2815</v>
      </c>
      <c r="H369" s="823" t="s">
        <v>329</v>
      </c>
      <c r="I369" s="823" t="s">
        <v>3160</v>
      </c>
      <c r="J369" s="823" t="s">
        <v>774</v>
      </c>
      <c r="K369" s="823" t="s">
        <v>775</v>
      </c>
      <c r="L369" s="826">
        <v>264</v>
      </c>
      <c r="M369" s="826">
        <v>264</v>
      </c>
      <c r="N369" s="823">
        <v>1</v>
      </c>
      <c r="O369" s="827">
        <v>0.5</v>
      </c>
      <c r="P369" s="826">
        <v>264</v>
      </c>
      <c r="Q369" s="828">
        <v>1</v>
      </c>
      <c r="R369" s="823">
        <v>1</v>
      </c>
      <c r="S369" s="828">
        <v>1</v>
      </c>
      <c r="T369" s="827">
        <v>0.5</v>
      </c>
      <c r="U369" s="829">
        <v>1</v>
      </c>
    </row>
    <row r="370" spans="1:21" ht="14.45" customHeight="1" x14ac:dyDescent="0.2">
      <c r="A370" s="822">
        <v>32</v>
      </c>
      <c r="B370" s="823" t="s">
        <v>2767</v>
      </c>
      <c r="C370" s="823" t="s">
        <v>2773</v>
      </c>
      <c r="D370" s="824" t="s">
        <v>4796</v>
      </c>
      <c r="E370" s="825" t="s">
        <v>2786</v>
      </c>
      <c r="F370" s="823" t="s">
        <v>2768</v>
      </c>
      <c r="G370" s="823" t="s">
        <v>2817</v>
      </c>
      <c r="H370" s="823" t="s">
        <v>329</v>
      </c>
      <c r="I370" s="823" t="s">
        <v>2818</v>
      </c>
      <c r="J370" s="823" t="s">
        <v>2819</v>
      </c>
      <c r="K370" s="823" t="s">
        <v>2820</v>
      </c>
      <c r="L370" s="826">
        <v>1437.8</v>
      </c>
      <c r="M370" s="826">
        <v>10064.6</v>
      </c>
      <c r="N370" s="823">
        <v>7</v>
      </c>
      <c r="O370" s="827">
        <v>3</v>
      </c>
      <c r="P370" s="826">
        <v>10064.6</v>
      </c>
      <c r="Q370" s="828">
        <v>1</v>
      </c>
      <c r="R370" s="823">
        <v>7</v>
      </c>
      <c r="S370" s="828">
        <v>1</v>
      </c>
      <c r="T370" s="827">
        <v>3</v>
      </c>
      <c r="U370" s="829">
        <v>1</v>
      </c>
    </row>
    <row r="371" spans="1:21" ht="14.45" customHeight="1" x14ac:dyDescent="0.2">
      <c r="A371" s="822">
        <v>32</v>
      </c>
      <c r="B371" s="823" t="s">
        <v>2767</v>
      </c>
      <c r="C371" s="823" t="s">
        <v>2773</v>
      </c>
      <c r="D371" s="824" t="s">
        <v>4796</v>
      </c>
      <c r="E371" s="825" t="s">
        <v>2786</v>
      </c>
      <c r="F371" s="823" t="s">
        <v>2768</v>
      </c>
      <c r="G371" s="823" t="s">
        <v>2817</v>
      </c>
      <c r="H371" s="823" t="s">
        <v>329</v>
      </c>
      <c r="I371" s="823" t="s">
        <v>3455</v>
      </c>
      <c r="J371" s="823" t="s">
        <v>3456</v>
      </c>
      <c r="K371" s="823" t="s">
        <v>2820</v>
      </c>
      <c r="L371" s="826">
        <v>1437.8</v>
      </c>
      <c r="M371" s="826">
        <v>11502.4</v>
      </c>
      <c r="N371" s="823">
        <v>8</v>
      </c>
      <c r="O371" s="827">
        <v>2</v>
      </c>
      <c r="P371" s="826">
        <v>5751.2</v>
      </c>
      <c r="Q371" s="828">
        <v>0.5</v>
      </c>
      <c r="R371" s="823">
        <v>4</v>
      </c>
      <c r="S371" s="828">
        <v>0.5</v>
      </c>
      <c r="T371" s="827">
        <v>1</v>
      </c>
      <c r="U371" s="829">
        <v>0.5</v>
      </c>
    </row>
    <row r="372" spans="1:21" ht="14.45" customHeight="1" x14ac:dyDescent="0.2">
      <c r="A372" s="822">
        <v>32</v>
      </c>
      <c r="B372" s="823" t="s">
        <v>2767</v>
      </c>
      <c r="C372" s="823" t="s">
        <v>2773</v>
      </c>
      <c r="D372" s="824" t="s">
        <v>4796</v>
      </c>
      <c r="E372" s="825" t="s">
        <v>2786</v>
      </c>
      <c r="F372" s="823" t="s">
        <v>2768</v>
      </c>
      <c r="G372" s="823" t="s">
        <v>3165</v>
      </c>
      <c r="H372" s="823" t="s">
        <v>329</v>
      </c>
      <c r="I372" s="823" t="s">
        <v>3167</v>
      </c>
      <c r="J372" s="823" t="s">
        <v>1098</v>
      </c>
      <c r="K372" s="823" t="s">
        <v>1100</v>
      </c>
      <c r="L372" s="826">
        <v>42.05</v>
      </c>
      <c r="M372" s="826">
        <v>42.05</v>
      </c>
      <c r="N372" s="823">
        <v>1</v>
      </c>
      <c r="O372" s="827">
        <v>1</v>
      </c>
      <c r="P372" s="826">
        <v>42.05</v>
      </c>
      <c r="Q372" s="828">
        <v>1</v>
      </c>
      <c r="R372" s="823">
        <v>1</v>
      </c>
      <c r="S372" s="828">
        <v>1</v>
      </c>
      <c r="T372" s="827">
        <v>1</v>
      </c>
      <c r="U372" s="829">
        <v>1</v>
      </c>
    </row>
    <row r="373" spans="1:21" ht="14.45" customHeight="1" x14ac:dyDescent="0.2">
      <c r="A373" s="822">
        <v>32</v>
      </c>
      <c r="B373" s="823" t="s">
        <v>2767</v>
      </c>
      <c r="C373" s="823" t="s">
        <v>2773</v>
      </c>
      <c r="D373" s="824" t="s">
        <v>4796</v>
      </c>
      <c r="E373" s="825" t="s">
        <v>2786</v>
      </c>
      <c r="F373" s="823" t="s">
        <v>2768</v>
      </c>
      <c r="G373" s="823" t="s">
        <v>2915</v>
      </c>
      <c r="H373" s="823" t="s">
        <v>670</v>
      </c>
      <c r="I373" s="823" t="s">
        <v>2403</v>
      </c>
      <c r="J373" s="823" t="s">
        <v>1477</v>
      </c>
      <c r="K373" s="823" t="s">
        <v>2404</v>
      </c>
      <c r="L373" s="826">
        <v>846.47</v>
      </c>
      <c r="M373" s="826">
        <v>11850.580000000002</v>
      </c>
      <c r="N373" s="823">
        <v>14</v>
      </c>
      <c r="O373" s="827">
        <v>9.5</v>
      </c>
      <c r="P373" s="826">
        <v>7618.2300000000014</v>
      </c>
      <c r="Q373" s="828">
        <v>0.6428571428571429</v>
      </c>
      <c r="R373" s="823">
        <v>9</v>
      </c>
      <c r="S373" s="828">
        <v>0.6428571428571429</v>
      </c>
      <c r="T373" s="827">
        <v>6</v>
      </c>
      <c r="U373" s="829">
        <v>0.63157894736842102</v>
      </c>
    </row>
    <row r="374" spans="1:21" ht="14.45" customHeight="1" x14ac:dyDescent="0.2">
      <c r="A374" s="822">
        <v>32</v>
      </c>
      <c r="B374" s="823" t="s">
        <v>2767</v>
      </c>
      <c r="C374" s="823" t="s">
        <v>2773</v>
      </c>
      <c r="D374" s="824" t="s">
        <v>4796</v>
      </c>
      <c r="E374" s="825" t="s">
        <v>2786</v>
      </c>
      <c r="F374" s="823" t="s">
        <v>2768</v>
      </c>
      <c r="G374" s="823" t="s">
        <v>2915</v>
      </c>
      <c r="H374" s="823" t="s">
        <v>670</v>
      </c>
      <c r="I374" s="823" t="s">
        <v>2403</v>
      </c>
      <c r="J374" s="823" t="s">
        <v>1477</v>
      </c>
      <c r="K374" s="823" t="s">
        <v>2404</v>
      </c>
      <c r="L374" s="826">
        <v>3231.81</v>
      </c>
      <c r="M374" s="826">
        <v>3231.81</v>
      </c>
      <c r="N374" s="823">
        <v>1</v>
      </c>
      <c r="O374" s="827">
        <v>1</v>
      </c>
      <c r="P374" s="826"/>
      <c r="Q374" s="828">
        <v>0</v>
      </c>
      <c r="R374" s="823"/>
      <c r="S374" s="828">
        <v>0</v>
      </c>
      <c r="T374" s="827"/>
      <c r="U374" s="829">
        <v>0</v>
      </c>
    </row>
    <row r="375" spans="1:21" ht="14.45" customHeight="1" x14ac:dyDescent="0.2">
      <c r="A375" s="822">
        <v>32</v>
      </c>
      <c r="B375" s="823" t="s">
        <v>2767</v>
      </c>
      <c r="C375" s="823" t="s">
        <v>2773</v>
      </c>
      <c r="D375" s="824" t="s">
        <v>4796</v>
      </c>
      <c r="E375" s="825" t="s">
        <v>2786</v>
      </c>
      <c r="F375" s="823" t="s">
        <v>2768</v>
      </c>
      <c r="G375" s="823" t="s">
        <v>2916</v>
      </c>
      <c r="H375" s="823" t="s">
        <v>670</v>
      </c>
      <c r="I375" s="823" t="s">
        <v>2268</v>
      </c>
      <c r="J375" s="823" t="s">
        <v>921</v>
      </c>
      <c r="K375" s="823" t="s">
        <v>2269</v>
      </c>
      <c r="L375" s="826">
        <v>85.02</v>
      </c>
      <c r="M375" s="826">
        <v>85.02</v>
      </c>
      <c r="N375" s="823">
        <v>1</v>
      </c>
      <c r="O375" s="827">
        <v>1</v>
      </c>
      <c r="P375" s="826">
        <v>85.02</v>
      </c>
      <c r="Q375" s="828">
        <v>1</v>
      </c>
      <c r="R375" s="823">
        <v>1</v>
      </c>
      <c r="S375" s="828">
        <v>1</v>
      </c>
      <c r="T375" s="827">
        <v>1</v>
      </c>
      <c r="U375" s="829">
        <v>1</v>
      </c>
    </row>
    <row r="376" spans="1:21" ht="14.45" customHeight="1" x14ac:dyDescent="0.2">
      <c r="A376" s="822">
        <v>32</v>
      </c>
      <c r="B376" s="823" t="s">
        <v>2767</v>
      </c>
      <c r="C376" s="823" t="s">
        <v>2773</v>
      </c>
      <c r="D376" s="824" t="s">
        <v>4796</v>
      </c>
      <c r="E376" s="825" t="s">
        <v>2786</v>
      </c>
      <c r="F376" s="823" t="s">
        <v>2768</v>
      </c>
      <c r="G376" s="823" t="s">
        <v>3195</v>
      </c>
      <c r="H376" s="823" t="s">
        <v>329</v>
      </c>
      <c r="I376" s="823" t="s">
        <v>3196</v>
      </c>
      <c r="J376" s="823" t="s">
        <v>1033</v>
      </c>
      <c r="K376" s="823" t="s">
        <v>1035</v>
      </c>
      <c r="L376" s="826">
        <v>105.63</v>
      </c>
      <c r="M376" s="826">
        <v>105.63</v>
      </c>
      <c r="N376" s="823">
        <v>1</v>
      </c>
      <c r="O376" s="827">
        <v>1</v>
      </c>
      <c r="P376" s="826"/>
      <c r="Q376" s="828">
        <v>0</v>
      </c>
      <c r="R376" s="823"/>
      <c r="S376" s="828">
        <v>0</v>
      </c>
      <c r="T376" s="827"/>
      <c r="U376" s="829">
        <v>0</v>
      </c>
    </row>
    <row r="377" spans="1:21" ht="14.45" customHeight="1" x14ac:dyDescent="0.2">
      <c r="A377" s="822">
        <v>32</v>
      </c>
      <c r="B377" s="823" t="s">
        <v>2767</v>
      </c>
      <c r="C377" s="823" t="s">
        <v>2773</v>
      </c>
      <c r="D377" s="824" t="s">
        <v>4796</v>
      </c>
      <c r="E377" s="825" t="s">
        <v>2786</v>
      </c>
      <c r="F377" s="823" t="s">
        <v>2768</v>
      </c>
      <c r="G377" s="823" t="s">
        <v>2923</v>
      </c>
      <c r="H377" s="823" t="s">
        <v>329</v>
      </c>
      <c r="I377" s="823" t="s">
        <v>2924</v>
      </c>
      <c r="J377" s="823" t="s">
        <v>2925</v>
      </c>
      <c r="K377" s="823" t="s">
        <v>2926</v>
      </c>
      <c r="L377" s="826">
        <v>75.05</v>
      </c>
      <c r="M377" s="826">
        <v>75.05</v>
      </c>
      <c r="N377" s="823">
        <v>1</v>
      </c>
      <c r="O377" s="827">
        <v>1</v>
      </c>
      <c r="P377" s="826">
        <v>75.05</v>
      </c>
      <c r="Q377" s="828">
        <v>1</v>
      </c>
      <c r="R377" s="823">
        <v>1</v>
      </c>
      <c r="S377" s="828">
        <v>1</v>
      </c>
      <c r="T377" s="827">
        <v>1</v>
      </c>
      <c r="U377" s="829">
        <v>1</v>
      </c>
    </row>
    <row r="378" spans="1:21" ht="14.45" customHeight="1" x14ac:dyDescent="0.2">
      <c r="A378" s="822">
        <v>32</v>
      </c>
      <c r="B378" s="823" t="s">
        <v>2767</v>
      </c>
      <c r="C378" s="823" t="s">
        <v>2773</v>
      </c>
      <c r="D378" s="824" t="s">
        <v>4796</v>
      </c>
      <c r="E378" s="825" t="s">
        <v>2786</v>
      </c>
      <c r="F378" s="823" t="s">
        <v>2768</v>
      </c>
      <c r="G378" s="823" t="s">
        <v>2923</v>
      </c>
      <c r="H378" s="823" t="s">
        <v>329</v>
      </c>
      <c r="I378" s="823" t="s">
        <v>2927</v>
      </c>
      <c r="J378" s="823" t="s">
        <v>1031</v>
      </c>
      <c r="K378" s="823" t="s">
        <v>2928</v>
      </c>
      <c r="L378" s="826">
        <v>45.03</v>
      </c>
      <c r="M378" s="826">
        <v>45.03</v>
      </c>
      <c r="N378" s="823">
        <v>1</v>
      </c>
      <c r="O378" s="827">
        <v>1</v>
      </c>
      <c r="P378" s="826">
        <v>45.03</v>
      </c>
      <c r="Q378" s="828">
        <v>1</v>
      </c>
      <c r="R378" s="823">
        <v>1</v>
      </c>
      <c r="S378" s="828">
        <v>1</v>
      </c>
      <c r="T378" s="827">
        <v>1</v>
      </c>
      <c r="U378" s="829">
        <v>1</v>
      </c>
    </row>
    <row r="379" spans="1:21" ht="14.45" customHeight="1" x14ac:dyDescent="0.2">
      <c r="A379" s="822">
        <v>32</v>
      </c>
      <c r="B379" s="823" t="s">
        <v>2767</v>
      </c>
      <c r="C379" s="823" t="s">
        <v>2773</v>
      </c>
      <c r="D379" s="824" t="s">
        <v>4796</v>
      </c>
      <c r="E379" s="825" t="s">
        <v>2786</v>
      </c>
      <c r="F379" s="823" t="s">
        <v>2768</v>
      </c>
      <c r="G379" s="823" t="s">
        <v>2937</v>
      </c>
      <c r="H379" s="823" t="s">
        <v>329</v>
      </c>
      <c r="I379" s="823" t="s">
        <v>2938</v>
      </c>
      <c r="J379" s="823" t="s">
        <v>2939</v>
      </c>
      <c r="K379" s="823" t="s">
        <v>2940</v>
      </c>
      <c r="L379" s="826">
        <v>3633.21</v>
      </c>
      <c r="M379" s="826">
        <v>207092.97000000003</v>
      </c>
      <c r="N379" s="823">
        <v>57</v>
      </c>
      <c r="O379" s="827">
        <v>15.5</v>
      </c>
      <c r="P379" s="826">
        <v>188926.92</v>
      </c>
      <c r="Q379" s="828">
        <v>0.91228070175438591</v>
      </c>
      <c r="R379" s="823">
        <v>52</v>
      </c>
      <c r="S379" s="828">
        <v>0.91228070175438591</v>
      </c>
      <c r="T379" s="827">
        <v>13.5</v>
      </c>
      <c r="U379" s="829">
        <v>0.87096774193548387</v>
      </c>
    </row>
    <row r="380" spans="1:21" ht="14.45" customHeight="1" x14ac:dyDescent="0.2">
      <c r="A380" s="822">
        <v>32</v>
      </c>
      <c r="B380" s="823" t="s">
        <v>2767</v>
      </c>
      <c r="C380" s="823" t="s">
        <v>2773</v>
      </c>
      <c r="D380" s="824" t="s">
        <v>4796</v>
      </c>
      <c r="E380" s="825" t="s">
        <v>2786</v>
      </c>
      <c r="F380" s="823" t="s">
        <v>2768</v>
      </c>
      <c r="G380" s="823" t="s">
        <v>3249</v>
      </c>
      <c r="H380" s="823" t="s">
        <v>329</v>
      </c>
      <c r="I380" s="823" t="s">
        <v>3250</v>
      </c>
      <c r="J380" s="823" t="s">
        <v>1445</v>
      </c>
      <c r="K380" s="823" t="s">
        <v>1319</v>
      </c>
      <c r="L380" s="826">
        <v>111.72</v>
      </c>
      <c r="M380" s="826">
        <v>111.72</v>
      </c>
      <c r="N380" s="823">
        <v>1</v>
      </c>
      <c r="O380" s="827">
        <v>1</v>
      </c>
      <c r="P380" s="826"/>
      <c r="Q380" s="828">
        <v>0</v>
      </c>
      <c r="R380" s="823"/>
      <c r="S380" s="828">
        <v>0</v>
      </c>
      <c r="T380" s="827"/>
      <c r="U380" s="829">
        <v>0</v>
      </c>
    </row>
    <row r="381" spans="1:21" ht="14.45" customHeight="1" x14ac:dyDescent="0.2">
      <c r="A381" s="822">
        <v>32</v>
      </c>
      <c r="B381" s="823" t="s">
        <v>2767</v>
      </c>
      <c r="C381" s="823" t="s">
        <v>2773</v>
      </c>
      <c r="D381" s="824" t="s">
        <v>4796</v>
      </c>
      <c r="E381" s="825" t="s">
        <v>2786</v>
      </c>
      <c r="F381" s="823" t="s">
        <v>2768</v>
      </c>
      <c r="G381" s="823" t="s">
        <v>3249</v>
      </c>
      <c r="H381" s="823" t="s">
        <v>329</v>
      </c>
      <c r="I381" s="823" t="s">
        <v>3457</v>
      </c>
      <c r="J381" s="823" t="s">
        <v>1445</v>
      </c>
      <c r="K381" s="823" t="s">
        <v>1319</v>
      </c>
      <c r="L381" s="826">
        <v>111.72</v>
      </c>
      <c r="M381" s="826">
        <v>111.72</v>
      </c>
      <c r="N381" s="823">
        <v>1</v>
      </c>
      <c r="O381" s="827">
        <v>1</v>
      </c>
      <c r="P381" s="826">
        <v>111.72</v>
      </c>
      <c r="Q381" s="828">
        <v>1</v>
      </c>
      <c r="R381" s="823">
        <v>1</v>
      </c>
      <c r="S381" s="828">
        <v>1</v>
      </c>
      <c r="T381" s="827">
        <v>1</v>
      </c>
      <c r="U381" s="829">
        <v>1</v>
      </c>
    </row>
    <row r="382" spans="1:21" ht="14.45" customHeight="1" x14ac:dyDescent="0.2">
      <c r="A382" s="822">
        <v>32</v>
      </c>
      <c r="B382" s="823" t="s">
        <v>2767</v>
      </c>
      <c r="C382" s="823" t="s">
        <v>2773</v>
      </c>
      <c r="D382" s="824" t="s">
        <v>4796</v>
      </c>
      <c r="E382" s="825" t="s">
        <v>2786</v>
      </c>
      <c r="F382" s="823" t="s">
        <v>2768</v>
      </c>
      <c r="G382" s="823" t="s">
        <v>2947</v>
      </c>
      <c r="H382" s="823" t="s">
        <v>670</v>
      </c>
      <c r="I382" s="823" t="s">
        <v>2948</v>
      </c>
      <c r="J382" s="823" t="s">
        <v>2949</v>
      </c>
      <c r="K382" s="823" t="s">
        <v>2950</v>
      </c>
      <c r="L382" s="826">
        <v>186.87</v>
      </c>
      <c r="M382" s="826">
        <v>186.87</v>
      </c>
      <c r="N382" s="823">
        <v>1</v>
      </c>
      <c r="O382" s="827">
        <v>0.5</v>
      </c>
      <c r="P382" s="826">
        <v>186.87</v>
      </c>
      <c r="Q382" s="828">
        <v>1</v>
      </c>
      <c r="R382" s="823">
        <v>1</v>
      </c>
      <c r="S382" s="828">
        <v>1</v>
      </c>
      <c r="T382" s="827">
        <v>0.5</v>
      </c>
      <c r="U382" s="829">
        <v>1</v>
      </c>
    </row>
    <row r="383" spans="1:21" ht="14.45" customHeight="1" x14ac:dyDescent="0.2">
      <c r="A383" s="822">
        <v>32</v>
      </c>
      <c r="B383" s="823" t="s">
        <v>2767</v>
      </c>
      <c r="C383" s="823" t="s">
        <v>2773</v>
      </c>
      <c r="D383" s="824" t="s">
        <v>4796</v>
      </c>
      <c r="E383" s="825" t="s">
        <v>2786</v>
      </c>
      <c r="F383" s="823" t="s">
        <v>2768</v>
      </c>
      <c r="G383" s="823" t="s">
        <v>2951</v>
      </c>
      <c r="H383" s="823" t="s">
        <v>329</v>
      </c>
      <c r="I383" s="823" t="s">
        <v>2955</v>
      </c>
      <c r="J383" s="823" t="s">
        <v>2953</v>
      </c>
      <c r="K383" s="823" t="s">
        <v>2956</v>
      </c>
      <c r="L383" s="826">
        <v>243.64</v>
      </c>
      <c r="M383" s="826">
        <v>974.56</v>
      </c>
      <c r="N383" s="823">
        <v>4</v>
      </c>
      <c r="O383" s="827">
        <v>3</v>
      </c>
      <c r="P383" s="826">
        <v>243.64</v>
      </c>
      <c r="Q383" s="828">
        <v>0.25</v>
      </c>
      <c r="R383" s="823">
        <v>1</v>
      </c>
      <c r="S383" s="828">
        <v>0.25</v>
      </c>
      <c r="T383" s="827">
        <v>1</v>
      </c>
      <c r="U383" s="829">
        <v>0.33333333333333331</v>
      </c>
    </row>
    <row r="384" spans="1:21" ht="14.45" customHeight="1" x14ac:dyDescent="0.2">
      <c r="A384" s="822">
        <v>32</v>
      </c>
      <c r="B384" s="823" t="s">
        <v>2767</v>
      </c>
      <c r="C384" s="823" t="s">
        <v>2773</v>
      </c>
      <c r="D384" s="824" t="s">
        <v>4796</v>
      </c>
      <c r="E384" s="825" t="s">
        <v>2786</v>
      </c>
      <c r="F384" s="823" t="s">
        <v>2768</v>
      </c>
      <c r="G384" s="823" t="s">
        <v>2961</v>
      </c>
      <c r="H384" s="823" t="s">
        <v>329</v>
      </c>
      <c r="I384" s="823" t="s">
        <v>2962</v>
      </c>
      <c r="J384" s="823" t="s">
        <v>2963</v>
      </c>
      <c r="K384" s="823" t="s">
        <v>2964</v>
      </c>
      <c r="L384" s="826">
        <v>57.48</v>
      </c>
      <c r="M384" s="826">
        <v>172.44</v>
      </c>
      <c r="N384" s="823">
        <v>3</v>
      </c>
      <c r="O384" s="827">
        <v>0.5</v>
      </c>
      <c r="P384" s="826">
        <v>172.44</v>
      </c>
      <c r="Q384" s="828">
        <v>1</v>
      </c>
      <c r="R384" s="823">
        <v>3</v>
      </c>
      <c r="S384" s="828">
        <v>1</v>
      </c>
      <c r="T384" s="827">
        <v>0.5</v>
      </c>
      <c r="U384" s="829">
        <v>1</v>
      </c>
    </row>
    <row r="385" spans="1:21" ht="14.45" customHeight="1" x14ac:dyDescent="0.2">
      <c r="A385" s="822">
        <v>32</v>
      </c>
      <c r="B385" s="823" t="s">
        <v>2767</v>
      </c>
      <c r="C385" s="823" t="s">
        <v>2773</v>
      </c>
      <c r="D385" s="824" t="s">
        <v>4796</v>
      </c>
      <c r="E385" s="825" t="s">
        <v>2786</v>
      </c>
      <c r="F385" s="823" t="s">
        <v>2768</v>
      </c>
      <c r="G385" s="823" t="s">
        <v>2835</v>
      </c>
      <c r="H385" s="823" t="s">
        <v>329</v>
      </c>
      <c r="I385" s="823" t="s">
        <v>2967</v>
      </c>
      <c r="J385" s="823" t="s">
        <v>2968</v>
      </c>
      <c r="K385" s="823" t="s">
        <v>2969</v>
      </c>
      <c r="L385" s="826">
        <v>26.37</v>
      </c>
      <c r="M385" s="826">
        <v>26.37</v>
      </c>
      <c r="N385" s="823">
        <v>1</v>
      </c>
      <c r="O385" s="827">
        <v>0.5</v>
      </c>
      <c r="P385" s="826">
        <v>26.37</v>
      </c>
      <c r="Q385" s="828">
        <v>1</v>
      </c>
      <c r="R385" s="823">
        <v>1</v>
      </c>
      <c r="S385" s="828">
        <v>1</v>
      </c>
      <c r="T385" s="827">
        <v>0.5</v>
      </c>
      <c r="U385" s="829">
        <v>1</v>
      </c>
    </row>
    <row r="386" spans="1:21" ht="14.45" customHeight="1" x14ac:dyDescent="0.2">
      <c r="A386" s="822">
        <v>32</v>
      </c>
      <c r="B386" s="823" t="s">
        <v>2767</v>
      </c>
      <c r="C386" s="823" t="s">
        <v>2773</v>
      </c>
      <c r="D386" s="824" t="s">
        <v>4796</v>
      </c>
      <c r="E386" s="825" t="s">
        <v>2786</v>
      </c>
      <c r="F386" s="823" t="s">
        <v>2768</v>
      </c>
      <c r="G386" s="823" t="s">
        <v>2835</v>
      </c>
      <c r="H386" s="823" t="s">
        <v>329</v>
      </c>
      <c r="I386" s="823" t="s">
        <v>2970</v>
      </c>
      <c r="J386" s="823" t="s">
        <v>2968</v>
      </c>
      <c r="K386" s="823" t="s">
        <v>2971</v>
      </c>
      <c r="L386" s="826">
        <v>52.75</v>
      </c>
      <c r="M386" s="826">
        <v>1846.25</v>
      </c>
      <c r="N386" s="823">
        <v>35</v>
      </c>
      <c r="O386" s="827">
        <v>28</v>
      </c>
      <c r="P386" s="826">
        <v>1318.75</v>
      </c>
      <c r="Q386" s="828">
        <v>0.7142857142857143</v>
      </c>
      <c r="R386" s="823">
        <v>25</v>
      </c>
      <c r="S386" s="828">
        <v>0.7142857142857143</v>
      </c>
      <c r="T386" s="827">
        <v>19.5</v>
      </c>
      <c r="U386" s="829">
        <v>0.6964285714285714</v>
      </c>
    </row>
    <row r="387" spans="1:21" ht="14.45" customHeight="1" x14ac:dyDescent="0.2">
      <c r="A387" s="822">
        <v>32</v>
      </c>
      <c r="B387" s="823" t="s">
        <v>2767</v>
      </c>
      <c r="C387" s="823" t="s">
        <v>2773</v>
      </c>
      <c r="D387" s="824" t="s">
        <v>4796</v>
      </c>
      <c r="E387" s="825" t="s">
        <v>2786</v>
      </c>
      <c r="F387" s="823" t="s">
        <v>2768</v>
      </c>
      <c r="G387" s="823" t="s">
        <v>2835</v>
      </c>
      <c r="H387" s="823" t="s">
        <v>329</v>
      </c>
      <c r="I387" s="823" t="s">
        <v>3458</v>
      </c>
      <c r="J387" s="823" t="s">
        <v>2968</v>
      </c>
      <c r="K387" s="823" t="s">
        <v>3459</v>
      </c>
      <c r="L387" s="826">
        <v>10.55</v>
      </c>
      <c r="M387" s="826">
        <v>42.2</v>
      </c>
      <c r="N387" s="823">
        <v>4</v>
      </c>
      <c r="O387" s="827">
        <v>1.5</v>
      </c>
      <c r="P387" s="826">
        <v>10.55</v>
      </c>
      <c r="Q387" s="828">
        <v>0.25</v>
      </c>
      <c r="R387" s="823">
        <v>1</v>
      </c>
      <c r="S387" s="828">
        <v>0.25</v>
      </c>
      <c r="T387" s="827">
        <v>1</v>
      </c>
      <c r="U387" s="829">
        <v>0.66666666666666663</v>
      </c>
    </row>
    <row r="388" spans="1:21" ht="14.45" customHeight="1" x14ac:dyDescent="0.2">
      <c r="A388" s="822">
        <v>32</v>
      </c>
      <c r="B388" s="823" t="s">
        <v>2767</v>
      </c>
      <c r="C388" s="823" t="s">
        <v>2773</v>
      </c>
      <c r="D388" s="824" t="s">
        <v>4796</v>
      </c>
      <c r="E388" s="825" t="s">
        <v>2786</v>
      </c>
      <c r="F388" s="823" t="s">
        <v>2768</v>
      </c>
      <c r="G388" s="823" t="s">
        <v>2835</v>
      </c>
      <c r="H388" s="823" t="s">
        <v>329</v>
      </c>
      <c r="I388" s="823" t="s">
        <v>3460</v>
      </c>
      <c r="J388" s="823" t="s">
        <v>3461</v>
      </c>
      <c r="K388" s="823" t="s">
        <v>3462</v>
      </c>
      <c r="L388" s="826">
        <v>52.75</v>
      </c>
      <c r="M388" s="826">
        <v>52.75</v>
      </c>
      <c r="N388" s="823">
        <v>1</v>
      </c>
      <c r="O388" s="827">
        <v>1</v>
      </c>
      <c r="P388" s="826"/>
      <c r="Q388" s="828">
        <v>0</v>
      </c>
      <c r="R388" s="823"/>
      <c r="S388" s="828">
        <v>0</v>
      </c>
      <c r="T388" s="827"/>
      <c r="U388" s="829">
        <v>0</v>
      </c>
    </row>
    <row r="389" spans="1:21" ht="14.45" customHeight="1" x14ac:dyDescent="0.2">
      <c r="A389" s="822">
        <v>32</v>
      </c>
      <c r="B389" s="823" t="s">
        <v>2767</v>
      </c>
      <c r="C389" s="823" t="s">
        <v>2773</v>
      </c>
      <c r="D389" s="824" t="s">
        <v>4796</v>
      </c>
      <c r="E389" s="825" t="s">
        <v>2786</v>
      </c>
      <c r="F389" s="823" t="s">
        <v>2768</v>
      </c>
      <c r="G389" s="823" t="s">
        <v>2983</v>
      </c>
      <c r="H389" s="823" t="s">
        <v>329</v>
      </c>
      <c r="I389" s="823" t="s">
        <v>2984</v>
      </c>
      <c r="J389" s="823" t="s">
        <v>2985</v>
      </c>
      <c r="K389" s="823" t="s">
        <v>2986</v>
      </c>
      <c r="L389" s="826">
        <v>73.150000000000006</v>
      </c>
      <c r="M389" s="826">
        <v>1609.3</v>
      </c>
      <c r="N389" s="823">
        <v>22</v>
      </c>
      <c r="O389" s="827">
        <v>8</v>
      </c>
      <c r="P389" s="826">
        <v>1243.55</v>
      </c>
      <c r="Q389" s="828">
        <v>0.77272727272727271</v>
      </c>
      <c r="R389" s="823">
        <v>17</v>
      </c>
      <c r="S389" s="828">
        <v>0.77272727272727271</v>
      </c>
      <c r="T389" s="827">
        <v>6.5</v>
      </c>
      <c r="U389" s="829">
        <v>0.8125</v>
      </c>
    </row>
    <row r="390" spans="1:21" ht="14.45" customHeight="1" x14ac:dyDescent="0.2">
      <c r="A390" s="822">
        <v>32</v>
      </c>
      <c r="B390" s="823" t="s">
        <v>2767</v>
      </c>
      <c r="C390" s="823" t="s">
        <v>2773</v>
      </c>
      <c r="D390" s="824" t="s">
        <v>4796</v>
      </c>
      <c r="E390" s="825" t="s">
        <v>2786</v>
      </c>
      <c r="F390" s="823" t="s">
        <v>2768</v>
      </c>
      <c r="G390" s="823" t="s">
        <v>3279</v>
      </c>
      <c r="H390" s="823" t="s">
        <v>329</v>
      </c>
      <c r="I390" s="823" t="s">
        <v>3463</v>
      </c>
      <c r="J390" s="823" t="s">
        <v>3464</v>
      </c>
      <c r="K390" s="823" t="s">
        <v>2473</v>
      </c>
      <c r="L390" s="826">
        <v>0</v>
      </c>
      <c r="M390" s="826">
        <v>0</v>
      </c>
      <c r="N390" s="823">
        <v>1</v>
      </c>
      <c r="O390" s="827">
        <v>1</v>
      </c>
      <c r="P390" s="826">
        <v>0</v>
      </c>
      <c r="Q390" s="828"/>
      <c r="R390" s="823">
        <v>1</v>
      </c>
      <c r="S390" s="828">
        <v>1</v>
      </c>
      <c r="T390" s="827">
        <v>1</v>
      </c>
      <c r="U390" s="829">
        <v>1</v>
      </c>
    </row>
    <row r="391" spans="1:21" ht="14.45" customHeight="1" x14ac:dyDescent="0.2">
      <c r="A391" s="822">
        <v>32</v>
      </c>
      <c r="B391" s="823" t="s">
        <v>2767</v>
      </c>
      <c r="C391" s="823" t="s">
        <v>2773</v>
      </c>
      <c r="D391" s="824" t="s">
        <v>4796</v>
      </c>
      <c r="E391" s="825" t="s">
        <v>2786</v>
      </c>
      <c r="F391" s="823" t="s">
        <v>2768</v>
      </c>
      <c r="G391" s="823" t="s">
        <v>3293</v>
      </c>
      <c r="H391" s="823" t="s">
        <v>329</v>
      </c>
      <c r="I391" s="823" t="s">
        <v>3294</v>
      </c>
      <c r="J391" s="823" t="s">
        <v>3295</v>
      </c>
      <c r="K391" s="823" t="s">
        <v>3296</v>
      </c>
      <c r="L391" s="826">
        <v>0</v>
      </c>
      <c r="M391" s="826">
        <v>0</v>
      </c>
      <c r="N391" s="823">
        <v>1</v>
      </c>
      <c r="O391" s="827">
        <v>1</v>
      </c>
      <c r="P391" s="826">
        <v>0</v>
      </c>
      <c r="Q391" s="828"/>
      <c r="R391" s="823">
        <v>1</v>
      </c>
      <c r="S391" s="828">
        <v>1</v>
      </c>
      <c r="T391" s="827">
        <v>1</v>
      </c>
      <c r="U391" s="829">
        <v>1</v>
      </c>
    </row>
    <row r="392" spans="1:21" ht="14.45" customHeight="1" x14ac:dyDescent="0.2">
      <c r="A392" s="822">
        <v>32</v>
      </c>
      <c r="B392" s="823" t="s">
        <v>2767</v>
      </c>
      <c r="C392" s="823" t="s">
        <v>2773</v>
      </c>
      <c r="D392" s="824" t="s">
        <v>4796</v>
      </c>
      <c r="E392" s="825" t="s">
        <v>2786</v>
      </c>
      <c r="F392" s="823" t="s">
        <v>2768</v>
      </c>
      <c r="G392" s="823" t="s">
        <v>2992</v>
      </c>
      <c r="H392" s="823" t="s">
        <v>329</v>
      </c>
      <c r="I392" s="823" t="s">
        <v>2993</v>
      </c>
      <c r="J392" s="823" t="s">
        <v>2994</v>
      </c>
      <c r="K392" s="823" t="s">
        <v>2995</v>
      </c>
      <c r="L392" s="826">
        <v>727.03</v>
      </c>
      <c r="M392" s="826">
        <v>1454.06</v>
      </c>
      <c r="N392" s="823">
        <v>2</v>
      </c>
      <c r="O392" s="827">
        <v>0.5</v>
      </c>
      <c r="P392" s="826"/>
      <c r="Q392" s="828">
        <v>0</v>
      </c>
      <c r="R392" s="823"/>
      <c r="S392" s="828">
        <v>0</v>
      </c>
      <c r="T392" s="827"/>
      <c r="U392" s="829">
        <v>0</v>
      </c>
    </row>
    <row r="393" spans="1:21" ht="14.45" customHeight="1" x14ac:dyDescent="0.2">
      <c r="A393" s="822">
        <v>32</v>
      </c>
      <c r="B393" s="823" t="s">
        <v>2767</v>
      </c>
      <c r="C393" s="823" t="s">
        <v>2773</v>
      </c>
      <c r="D393" s="824" t="s">
        <v>4796</v>
      </c>
      <c r="E393" s="825" t="s">
        <v>2786</v>
      </c>
      <c r="F393" s="823" t="s">
        <v>2768</v>
      </c>
      <c r="G393" s="823" t="s">
        <v>3465</v>
      </c>
      <c r="H393" s="823" t="s">
        <v>329</v>
      </c>
      <c r="I393" s="823" t="s">
        <v>3466</v>
      </c>
      <c r="J393" s="823" t="s">
        <v>1108</v>
      </c>
      <c r="K393" s="823" t="s">
        <v>3005</v>
      </c>
      <c r="L393" s="826">
        <v>443.19</v>
      </c>
      <c r="M393" s="826">
        <v>886.38</v>
      </c>
      <c r="N393" s="823">
        <v>2</v>
      </c>
      <c r="O393" s="827">
        <v>2</v>
      </c>
      <c r="P393" s="826">
        <v>886.38</v>
      </c>
      <c r="Q393" s="828">
        <v>1</v>
      </c>
      <c r="R393" s="823">
        <v>2</v>
      </c>
      <c r="S393" s="828">
        <v>1</v>
      </c>
      <c r="T393" s="827">
        <v>2</v>
      </c>
      <c r="U393" s="829">
        <v>1</v>
      </c>
    </row>
    <row r="394" spans="1:21" ht="14.45" customHeight="1" x14ac:dyDescent="0.2">
      <c r="A394" s="822">
        <v>32</v>
      </c>
      <c r="B394" s="823" t="s">
        <v>2767</v>
      </c>
      <c r="C394" s="823" t="s">
        <v>2773</v>
      </c>
      <c r="D394" s="824" t="s">
        <v>4796</v>
      </c>
      <c r="E394" s="825" t="s">
        <v>2786</v>
      </c>
      <c r="F394" s="823" t="s">
        <v>2768</v>
      </c>
      <c r="G394" s="823" t="s">
        <v>3465</v>
      </c>
      <c r="H394" s="823" t="s">
        <v>329</v>
      </c>
      <c r="I394" s="823" t="s">
        <v>3467</v>
      </c>
      <c r="J394" s="823" t="s">
        <v>1108</v>
      </c>
      <c r="K394" s="823" t="s">
        <v>3468</v>
      </c>
      <c r="L394" s="826">
        <v>688.56</v>
      </c>
      <c r="M394" s="826">
        <v>688.56</v>
      </c>
      <c r="N394" s="823">
        <v>1</v>
      </c>
      <c r="O394" s="827">
        <v>0.5</v>
      </c>
      <c r="P394" s="826">
        <v>688.56</v>
      </c>
      <c r="Q394" s="828">
        <v>1</v>
      </c>
      <c r="R394" s="823">
        <v>1</v>
      </c>
      <c r="S394" s="828">
        <v>1</v>
      </c>
      <c r="T394" s="827">
        <v>0.5</v>
      </c>
      <c r="U394" s="829">
        <v>1</v>
      </c>
    </row>
    <row r="395" spans="1:21" ht="14.45" customHeight="1" x14ac:dyDescent="0.2">
      <c r="A395" s="822">
        <v>32</v>
      </c>
      <c r="B395" s="823" t="s">
        <v>2767</v>
      </c>
      <c r="C395" s="823" t="s">
        <v>2773</v>
      </c>
      <c r="D395" s="824" t="s">
        <v>4796</v>
      </c>
      <c r="E395" s="825" t="s">
        <v>2786</v>
      </c>
      <c r="F395" s="823" t="s">
        <v>2768</v>
      </c>
      <c r="G395" s="823" t="s">
        <v>3315</v>
      </c>
      <c r="H395" s="823" t="s">
        <v>329</v>
      </c>
      <c r="I395" s="823" t="s">
        <v>3469</v>
      </c>
      <c r="J395" s="823" t="s">
        <v>3317</v>
      </c>
      <c r="K395" s="823" t="s">
        <v>3470</v>
      </c>
      <c r="L395" s="826">
        <v>32.869999999999997</v>
      </c>
      <c r="M395" s="826">
        <v>65.739999999999995</v>
      </c>
      <c r="N395" s="823">
        <v>2</v>
      </c>
      <c r="O395" s="827">
        <v>1</v>
      </c>
      <c r="P395" s="826">
        <v>65.739999999999995</v>
      </c>
      <c r="Q395" s="828">
        <v>1</v>
      </c>
      <c r="R395" s="823">
        <v>2</v>
      </c>
      <c r="S395" s="828">
        <v>1</v>
      </c>
      <c r="T395" s="827">
        <v>1</v>
      </c>
      <c r="U395" s="829">
        <v>1</v>
      </c>
    </row>
    <row r="396" spans="1:21" ht="14.45" customHeight="1" x14ac:dyDescent="0.2">
      <c r="A396" s="822">
        <v>32</v>
      </c>
      <c r="B396" s="823" t="s">
        <v>2767</v>
      </c>
      <c r="C396" s="823" t="s">
        <v>2773</v>
      </c>
      <c r="D396" s="824" t="s">
        <v>4796</v>
      </c>
      <c r="E396" s="825" t="s">
        <v>2786</v>
      </c>
      <c r="F396" s="823" t="s">
        <v>2768</v>
      </c>
      <c r="G396" s="823" t="s">
        <v>2811</v>
      </c>
      <c r="H396" s="823" t="s">
        <v>670</v>
      </c>
      <c r="I396" s="823" t="s">
        <v>2247</v>
      </c>
      <c r="J396" s="823" t="s">
        <v>915</v>
      </c>
      <c r="K396" s="823" t="s">
        <v>2248</v>
      </c>
      <c r="L396" s="826">
        <v>368.16</v>
      </c>
      <c r="M396" s="826">
        <v>1840.8000000000002</v>
      </c>
      <c r="N396" s="823">
        <v>5</v>
      </c>
      <c r="O396" s="827">
        <v>2</v>
      </c>
      <c r="P396" s="826">
        <v>1840.8000000000002</v>
      </c>
      <c r="Q396" s="828">
        <v>1</v>
      </c>
      <c r="R396" s="823">
        <v>5</v>
      </c>
      <c r="S396" s="828">
        <v>1</v>
      </c>
      <c r="T396" s="827">
        <v>2</v>
      </c>
      <c r="U396" s="829">
        <v>1</v>
      </c>
    </row>
    <row r="397" spans="1:21" ht="14.45" customHeight="1" x14ac:dyDescent="0.2">
      <c r="A397" s="822">
        <v>32</v>
      </c>
      <c r="B397" s="823" t="s">
        <v>2767</v>
      </c>
      <c r="C397" s="823" t="s">
        <v>2773</v>
      </c>
      <c r="D397" s="824" t="s">
        <v>4796</v>
      </c>
      <c r="E397" s="825" t="s">
        <v>2786</v>
      </c>
      <c r="F397" s="823" t="s">
        <v>2768</v>
      </c>
      <c r="G397" s="823" t="s">
        <v>2811</v>
      </c>
      <c r="H397" s="823" t="s">
        <v>670</v>
      </c>
      <c r="I397" s="823" t="s">
        <v>2558</v>
      </c>
      <c r="J397" s="823" t="s">
        <v>1691</v>
      </c>
      <c r="K397" s="823" t="s">
        <v>2559</v>
      </c>
      <c r="L397" s="826">
        <v>1385.62</v>
      </c>
      <c r="M397" s="826">
        <v>2771.24</v>
      </c>
      <c r="N397" s="823">
        <v>2</v>
      </c>
      <c r="O397" s="827">
        <v>1</v>
      </c>
      <c r="P397" s="826"/>
      <c r="Q397" s="828">
        <v>0</v>
      </c>
      <c r="R397" s="823"/>
      <c r="S397" s="828">
        <v>0</v>
      </c>
      <c r="T397" s="827"/>
      <c r="U397" s="829">
        <v>0</v>
      </c>
    </row>
    <row r="398" spans="1:21" ht="14.45" customHeight="1" x14ac:dyDescent="0.2">
      <c r="A398" s="822">
        <v>32</v>
      </c>
      <c r="B398" s="823" t="s">
        <v>2767</v>
      </c>
      <c r="C398" s="823" t="s">
        <v>2773</v>
      </c>
      <c r="D398" s="824" t="s">
        <v>4796</v>
      </c>
      <c r="E398" s="825" t="s">
        <v>2786</v>
      </c>
      <c r="F398" s="823" t="s">
        <v>2768</v>
      </c>
      <c r="G398" s="823" t="s">
        <v>2811</v>
      </c>
      <c r="H398" s="823" t="s">
        <v>670</v>
      </c>
      <c r="I398" s="823" t="s">
        <v>2249</v>
      </c>
      <c r="J398" s="823" t="s">
        <v>915</v>
      </c>
      <c r="K398" s="823" t="s">
        <v>2250</v>
      </c>
      <c r="L398" s="826">
        <v>736.33</v>
      </c>
      <c r="M398" s="826">
        <v>1472.66</v>
      </c>
      <c r="N398" s="823">
        <v>2</v>
      </c>
      <c r="O398" s="827">
        <v>2</v>
      </c>
      <c r="P398" s="826">
        <v>1472.66</v>
      </c>
      <c r="Q398" s="828">
        <v>1</v>
      </c>
      <c r="R398" s="823">
        <v>2</v>
      </c>
      <c r="S398" s="828">
        <v>1</v>
      </c>
      <c r="T398" s="827">
        <v>2</v>
      </c>
      <c r="U398" s="829">
        <v>1</v>
      </c>
    </row>
    <row r="399" spans="1:21" ht="14.45" customHeight="1" x14ac:dyDescent="0.2">
      <c r="A399" s="822">
        <v>32</v>
      </c>
      <c r="B399" s="823" t="s">
        <v>2767</v>
      </c>
      <c r="C399" s="823" t="s">
        <v>2773</v>
      </c>
      <c r="D399" s="824" t="s">
        <v>4796</v>
      </c>
      <c r="E399" s="825" t="s">
        <v>2786</v>
      </c>
      <c r="F399" s="823" t="s">
        <v>2768</v>
      </c>
      <c r="G399" s="823" t="s">
        <v>2811</v>
      </c>
      <c r="H399" s="823" t="s">
        <v>670</v>
      </c>
      <c r="I399" s="823" t="s">
        <v>2253</v>
      </c>
      <c r="J399" s="823" t="s">
        <v>915</v>
      </c>
      <c r="K399" s="823" t="s">
        <v>2254</v>
      </c>
      <c r="L399" s="826">
        <v>490.89</v>
      </c>
      <c r="M399" s="826">
        <v>2945.3399999999997</v>
      </c>
      <c r="N399" s="823">
        <v>6</v>
      </c>
      <c r="O399" s="827">
        <v>2</v>
      </c>
      <c r="P399" s="826">
        <v>2945.3399999999997</v>
      </c>
      <c r="Q399" s="828">
        <v>1</v>
      </c>
      <c r="R399" s="823">
        <v>6</v>
      </c>
      <c r="S399" s="828">
        <v>1</v>
      </c>
      <c r="T399" s="827">
        <v>2</v>
      </c>
      <c r="U399" s="829">
        <v>1</v>
      </c>
    </row>
    <row r="400" spans="1:21" ht="14.45" customHeight="1" x14ac:dyDescent="0.2">
      <c r="A400" s="822">
        <v>32</v>
      </c>
      <c r="B400" s="823" t="s">
        <v>2767</v>
      </c>
      <c r="C400" s="823" t="s">
        <v>2773</v>
      </c>
      <c r="D400" s="824" t="s">
        <v>4796</v>
      </c>
      <c r="E400" s="825" t="s">
        <v>2786</v>
      </c>
      <c r="F400" s="823" t="s">
        <v>2768</v>
      </c>
      <c r="G400" s="823" t="s">
        <v>2811</v>
      </c>
      <c r="H400" s="823" t="s">
        <v>670</v>
      </c>
      <c r="I400" s="823" t="s">
        <v>2251</v>
      </c>
      <c r="J400" s="823" t="s">
        <v>915</v>
      </c>
      <c r="K400" s="823" t="s">
        <v>2252</v>
      </c>
      <c r="L400" s="826">
        <v>1154.68</v>
      </c>
      <c r="M400" s="826">
        <v>2309.36</v>
      </c>
      <c r="N400" s="823">
        <v>2</v>
      </c>
      <c r="O400" s="827">
        <v>1</v>
      </c>
      <c r="P400" s="826">
        <v>2309.36</v>
      </c>
      <c r="Q400" s="828">
        <v>1</v>
      </c>
      <c r="R400" s="823">
        <v>2</v>
      </c>
      <c r="S400" s="828">
        <v>1</v>
      </c>
      <c r="T400" s="827">
        <v>1</v>
      </c>
      <c r="U400" s="829">
        <v>1</v>
      </c>
    </row>
    <row r="401" spans="1:21" ht="14.45" customHeight="1" x14ac:dyDescent="0.2">
      <c r="A401" s="822">
        <v>32</v>
      </c>
      <c r="B401" s="823" t="s">
        <v>2767</v>
      </c>
      <c r="C401" s="823" t="s">
        <v>2773</v>
      </c>
      <c r="D401" s="824" t="s">
        <v>4796</v>
      </c>
      <c r="E401" s="825" t="s">
        <v>2786</v>
      </c>
      <c r="F401" s="823" t="s">
        <v>2768</v>
      </c>
      <c r="G401" s="823" t="s">
        <v>2811</v>
      </c>
      <c r="H401" s="823" t="s">
        <v>670</v>
      </c>
      <c r="I401" s="823" t="s">
        <v>2245</v>
      </c>
      <c r="J401" s="823" t="s">
        <v>915</v>
      </c>
      <c r="K401" s="823" t="s">
        <v>2246</v>
      </c>
      <c r="L401" s="826">
        <v>923.74</v>
      </c>
      <c r="M401" s="826">
        <v>923.74</v>
      </c>
      <c r="N401" s="823">
        <v>1</v>
      </c>
      <c r="O401" s="827">
        <v>0.5</v>
      </c>
      <c r="P401" s="826"/>
      <c r="Q401" s="828">
        <v>0</v>
      </c>
      <c r="R401" s="823"/>
      <c r="S401" s="828">
        <v>0</v>
      </c>
      <c r="T401" s="827"/>
      <c r="U401" s="829">
        <v>0</v>
      </c>
    </row>
    <row r="402" spans="1:21" ht="14.45" customHeight="1" x14ac:dyDescent="0.2">
      <c r="A402" s="822">
        <v>32</v>
      </c>
      <c r="B402" s="823" t="s">
        <v>2767</v>
      </c>
      <c r="C402" s="823" t="s">
        <v>2773</v>
      </c>
      <c r="D402" s="824" t="s">
        <v>4796</v>
      </c>
      <c r="E402" s="825" t="s">
        <v>2786</v>
      </c>
      <c r="F402" s="823" t="s">
        <v>2768</v>
      </c>
      <c r="G402" s="823" t="s">
        <v>3007</v>
      </c>
      <c r="H402" s="823" t="s">
        <v>329</v>
      </c>
      <c r="I402" s="823" t="s">
        <v>3008</v>
      </c>
      <c r="J402" s="823" t="s">
        <v>714</v>
      </c>
      <c r="K402" s="823" t="s">
        <v>683</v>
      </c>
      <c r="L402" s="826">
        <v>35.25</v>
      </c>
      <c r="M402" s="826">
        <v>176.25</v>
      </c>
      <c r="N402" s="823">
        <v>5</v>
      </c>
      <c r="O402" s="827">
        <v>2.5</v>
      </c>
      <c r="P402" s="826">
        <v>176.25</v>
      </c>
      <c r="Q402" s="828">
        <v>1</v>
      </c>
      <c r="R402" s="823">
        <v>5</v>
      </c>
      <c r="S402" s="828">
        <v>1</v>
      </c>
      <c r="T402" s="827">
        <v>2.5</v>
      </c>
      <c r="U402" s="829">
        <v>1</v>
      </c>
    </row>
    <row r="403" spans="1:21" ht="14.45" customHeight="1" x14ac:dyDescent="0.2">
      <c r="A403" s="822">
        <v>32</v>
      </c>
      <c r="B403" s="823" t="s">
        <v>2767</v>
      </c>
      <c r="C403" s="823" t="s">
        <v>2773</v>
      </c>
      <c r="D403" s="824" t="s">
        <v>4796</v>
      </c>
      <c r="E403" s="825" t="s">
        <v>2786</v>
      </c>
      <c r="F403" s="823" t="s">
        <v>2768</v>
      </c>
      <c r="G403" s="823" t="s">
        <v>3011</v>
      </c>
      <c r="H403" s="823" t="s">
        <v>329</v>
      </c>
      <c r="I403" s="823" t="s">
        <v>3336</v>
      </c>
      <c r="J403" s="823" t="s">
        <v>3337</v>
      </c>
      <c r="K403" s="823" t="s">
        <v>3338</v>
      </c>
      <c r="L403" s="826">
        <v>205.84</v>
      </c>
      <c r="M403" s="826">
        <v>411.68</v>
      </c>
      <c r="N403" s="823">
        <v>2</v>
      </c>
      <c r="O403" s="827">
        <v>1.5</v>
      </c>
      <c r="P403" s="826">
        <v>205.84</v>
      </c>
      <c r="Q403" s="828">
        <v>0.5</v>
      </c>
      <c r="R403" s="823">
        <v>1</v>
      </c>
      <c r="S403" s="828">
        <v>0.5</v>
      </c>
      <c r="T403" s="827">
        <v>1</v>
      </c>
      <c r="U403" s="829">
        <v>0.66666666666666663</v>
      </c>
    </row>
    <row r="404" spans="1:21" ht="14.45" customHeight="1" x14ac:dyDescent="0.2">
      <c r="A404" s="822">
        <v>32</v>
      </c>
      <c r="B404" s="823" t="s">
        <v>2767</v>
      </c>
      <c r="C404" s="823" t="s">
        <v>2773</v>
      </c>
      <c r="D404" s="824" t="s">
        <v>4796</v>
      </c>
      <c r="E404" s="825" t="s">
        <v>2786</v>
      </c>
      <c r="F404" s="823" t="s">
        <v>2768</v>
      </c>
      <c r="G404" s="823" t="s">
        <v>3011</v>
      </c>
      <c r="H404" s="823" t="s">
        <v>329</v>
      </c>
      <c r="I404" s="823" t="s">
        <v>3012</v>
      </c>
      <c r="J404" s="823" t="s">
        <v>955</v>
      </c>
      <c r="K404" s="823" t="s">
        <v>3013</v>
      </c>
      <c r="L404" s="826">
        <v>185.26</v>
      </c>
      <c r="M404" s="826">
        <v>1667.34</v>
      </c>
      <c r="N404" s="823">
        <v>9</v>
      </c>
      <c r="O404" s="827">
        <v>8.5</v>
      </c>
      <c r="P404" s="826">
        <v>1111.56</v>
      </c>
      <c r="Q404" s="828">
        <v>0.66666666666666663</v>
      </c>
      <c r="R404" s="823">
        <v>6</v>
      </c>
      <c r="S404" s="828">
        <v>0.66666666666666663</v>
      </c>
      <c r="T404" s="827">
        <v>6</v>
      </c>
      <c r="U404" s="829">
        <v>0.70588235294117652</v>
      </c>
    </row>
    <row r="405" spans="1:21" ht="14.45" customHeight="1" x14ac:dyDescent="0.2">
      <c r="A405" s="822">
        <v>32</v>
      </c>
      <c r="B405" s="823" t="s">
        <v>2767</v>
      </c>
      <c r="C405" s="823" t="s">
        <v>2773</v>
      </c>
      <c r="D405" s="824" t="s">
        <v>4796</v>
      </c>
      <c r="E405" s="825" t="s">
        <v>2786</v>
      </c>
      <c r="F405" s="823" t="s">
        <v>2768</v>
      </c>
      <c r="G405" s="823" t="s">
        <v>3011</v>
      </c>
      <c r="H405" s="823" t="s">
        <v>329</v>
      </c>
      <c r="I405" s="823" t="s">
        <v>3012</v>
      </c>
      <c r="J405" s="823" t="s">
        <v>955</v>
      </c>
      <c r="K405" s="823" t="s">
        <v>3013</v>
      </c>
      <c r="L405" s="826">
        <v>87.98</v>
      </c>
      <c r="M405" s="826">
        <v>87.98</v>
      </c>
      <c r="N405" s="823">
        <v>1</v>
      </c>
      <c r="O405" s="827">
        <v>0.5</v>
      </c>
      <c r="P405" s="826">
        <v>87.98</v>
      </c>
      <c r="Q405" s="828">
        <v>1</v>
      </c>
      <c r="R405" s="823">
        <v>1</v>
      </c>
      <c r="S405" s="828">
        <v>1</v>
      </c>
      <c r="T405" s="827">
        <v>0.5</v>
      </c>
      <c r="U405" s="829">
        <v>1</v>
      </c>
    </row>
    <row r="406" spans="1:21" ht="14.45" customHeight="1" x14ac:dyDescent="0.2">
      <c r="A406" s="822">
        <v>32</v>
      </c>
      <c r="B406" s="823" t="s">
        <v>2767</v>
      </c>
      <c r="C406" s="823" t="s">
        <v>2773</v>
      </c>
      <c r="D406" s="824" t="s">
        <v>4796</v>
      </c>
      <c r="E406" s="825" t="s">
        <v>2786</v>
      </c>
      <c r="F406" s="823" t="s">
        <v>2768</v>
      </c>
      <c r="G406" s="823" t="s">
        <v>3011</v>
      </c>
      <c r="H406" s="823" t="s">
        <v>329</v>
      </c>
      <c r="I406" s="823" t="s">
        <v>3014</v>
      </c>
      <c r="J406" s="823" t="s">
        <v>955</v>
      </c>
      <c r="K406" s="823" t="s">
        <v>3013</v>
      </c>
      <c r="L406" s="826">
        <v>301.2</v>
      </c>
      <c r="M406" s="826">
        <v>301.2</v>
      </c>
      <c r="N406" s="823">
        <v>1</v>
      </c>
      <c r="O406" s="827">
        <v>1</v>
      </c>
      <c r="P406" s="826">
        <v>301.2</v>
      </c>
      <c r="Q406" s="828">
        <v>1</v>
      </c>
      <c r="R406" s="823">
        <v>1</v>
      </c>
      <c r="S406" s="828">
        <v>1</v>
      </c>
      <c r="T406" s="827">
        <v>1</v>
      </c>
      <c r="U406" s="829">
        <v>1</v>
      </c>
    </row>
    <row r="407" spans="1:21" ht="14.45" customHeight="1" x14ac:dyDescent="0.2">
      <c r="A407" s="822">
        <v>32</v>
      </c>
      <c r="B407" s="823" t="s">
        <v>2767</v>
      </c>
      <c r="C407" s="823" t="s">
        <v>2773</v>
      </c>
      <c r="D407" s="824" t="s">
        <v>4796</v>
      </c>
      <c r="E407" s="825" t="s">
        <v>2786</v>
      </c>
      <c r="F407" s="823" t="s">
        <v>2768</v>
      </c>
      <c r="G407" s="823" t="s">
        <v>3011</v>
      </c>
      <c r="H407" s="823" t="s">
        <v>329</v>
      </c>
      <c r="I407" s="823" t="s">
        <v>3471</v>
      </c>
      <c r="J407" s="823" t="s">
        <v>3472</v>
      </c>
      <c r="K407" s="823" t="s">
        <v>3338</v>
      </c>
      <c r="L407" s="826">
        <v>205.84</v>
      </c>
      <c r="M407" s="826">
        <v>205.84</v>
      </c>
      <c r="N407" s="823">
        <v>1</v>
      </c>
      <c r="O407" s="827">
        <v>1</v>
      </c>
      <c r="P407" s="826"/>
      <c r="Q407" s="828">
        <v>0</v>
      </c>
      <c r="R407" s="823"/>
      <c r="S407" s="828">
        <v>0</v>
      </c>
      <c r="T407" s="827"/>
      <c r="U407" s="829">
        <v>0</v>
      </c>
    </row>
    <row r="408" spans="1:21" ht="14.45" customHeight="1" x14ac:dyDescent="0.2">
      <c r="A408" s="822">
        <v>32</v>
      </c>
      <c r="B408" s="823" t="s">
        <v>2767</v>
      </c>
      <c r="C408" s="823" t="s">
        <v>2773</v>
      </c>
      <c r="D408" s="824" t="s">
        <v>4796</v>
      </c>
      <c r="E408" s="825" t="s">
        <v>2786</v>
      </c>
      <c r="F408" s="823" t="s">
        <v>2768</v>
      </c>
      <c r="G408" s="823" t="s">
        <v>3011</v>
      </c>
      <c r="H408" s="823" t="s">
        <v>329</v>
      </c>
      <c r="I408" s="823" t="s">
        <v>3473</v>
      </c>
      <c r="J408" s="823" t="s">
        <v>3472</v>
      </c>
      <c r="K408" s="823" t="s">
        <v>3474</v>
      </c>
      <c r="L408" s="826">
        <v>112.87</v>
      </c>
      <c r="M408" s="826">
        <v>112.87</v>
      </c>
      <c r="N408" s="823">
        <v>1</v>
      </c>
      <c r="O408" s="827">
        <v>1</v>
      </c>
      <c r="P408" s="826">
        <v>112.87</v>
      </c>
      <c r="Q408" s="828">
        <v>1</v>
      </c>
      <c r="R408" s="823">
        <v>1</v>
      </c>
      <c r="S408" s="828">
        <v>1</v>
      </c>
      <c r="T408" s="827">
        <v>1</v>
      </c>
      <c r="U408" s="829">
        <v>1</v>
      </c>
    </row>
    <row r="409" spans="1:21" ht="14.45" customHeight="1" x14ac:dyDescent="0.2">
      <c r="A409" s="822">
        <v>32</v>
      </c>
      <c r="B409" s="823" t="s">
        <v>2767</v>
      </c>
      <c r="C409" s="823" t="s">
        <v>2773</v>
      </c>
      <c r="D409" s="824" t="s">
        <v>4796</v>
      </c>
      <c r="E409" s="825" t="s">
        <v>2786</v>
      </c>
      <c r="F409" s="823" t="s">
        <v>2768</v>
      </c>
      <c r="G409" s="823" t="s">
        <v>3342</v>
      </c>
      <c r="H409" s="823" t="s">
        <v>329</v>
      </c>
      <c r="I409" s="823" t="s">
        <v>3343</v>
      </c>
      <c r="J409" s="823" t="s">
        <v>3344</v>
      </c>
      <c r="K409" s="823" t="s">
        <v>3345</v>
      </c>
      <c r="L409" s="826">
        <v>453.18</v>
      </c>
      <c r="M409" s="826">
        <v>453.18</v>
      </c>
      <c r="N409" s="823">
        <v>1</v>
      </c>
      <c r="O409" s="827">
        <v>0.5</v>
      </c>
      <c r="P409" s="826">
        <v>453.18</v>
      </c>
      <c r="Q409" s="828">
        <v>1</v>
      </c>
      <c r="R409" s="823">
        <v>1</v>
      </c>
      <c r="S409" s="828">
        <v>1</v>
      </c>
      <c r="T409" s="827">
        <v>0.5</v>
      </c>
      <c r="U409" s="829">
        <v>1</v>
      </c>
    </row>
    <row r="410" spans="1:21" ht="14.45" customHeight="1" x14ac:dyDescent="0.2">
      <c r="A410" s="822">
        <v>32</v>
      </c>
      <c r="B410" s="823" t="s">
        <v>2767</v>
      </c>
      <c r="C410" s="823" t="s">
        <v>2773</v>
      </c>
      <c r="D410" s="824" t="s">
        <v>4796</v>
      </c>
      <c r="E410" s="825" t="s">
        <v>2786</v>
      </c>
      <c r="F410" s="823" t="s">
        <v>2768</v>
      </c>
      <c r="G410" s="823" t="s">
        <v>2825</v>
      </c>
      <c r="H410" s="823" t="s">
        <v>329</v>
      </c>
      <c r="I410" s="823" t="s">
        <v>2826</v>
      </c>
      <c r="J410" s="823" t="s">
        <v>789</v>
      </c>
      <c r="K410" s="823" t="s">
        <v>2827</v>
      </c>
      <c r="L410" s="826">
        <v>57.64</v>
      </c>
      <c r="M410" s="826">
        <v>57.64</v>
      </c>
      <c r="N410" s="823">
        <v>1</v>
      </c>
      <c r="O410" s="827">
        <v>1</v>
      </c>
      <c r="P410" s="826"/>
      <c r="Q410" s="828">
        <v>0</v>
      </c>
      <c r="R410" s="823"/>
      <c r="S410" s="828">
        <v>0</v>
      </c>
      <c r="T410" s="827"/>
      <c r="U410" s="829">
        <v>0</v>
      </c>
    </row>
    <row r="411" spans="1:21" ht="14.45" customHeight="1" x14ac:dyDescent="0.2">
      <c r="A411" s="822">
        <v>32</v>
      </c>
      <c r="B411" s="823" t="s">
        <v>2767</v>
      </c>
      <c r="C411" s="823" t="s">
        <v>2773</v>
      </c>
      <c r="D411" s="824" t="s">
        <v>4796</v>
      </c>
      <c r="E411" s="825" t="s">
        <v>2786</v>
      </c>
      <c r="F411" s="823" t="s">
        <v>2768</v>
      </c>
      <c r="G411" s="823" t="s">
        <v>2825</v>
      </c>
      <c r="H411" s="823" t="s">
        <v>329</v>
      </c>
      <c r="I411" s="823" t="s">
        <v>2826</v>
      </c>
      <c r="J411" s="823" t="s">
        <v>789</v>
      </c>
      <c r="K411" s="823" t="s">
        <v>2827</v>
      </c>
      <c r="L411" s="826">
        <v>27.37</v>
      </c>
      <c r="M411" s="826">
        <v>54.74</v>
      </c>
      <c r="N411" s="823">
        <v>2</v>
      </c>
      <c r="O411" s="827">
        <v>1.5</v>
      </c>
      <c r="P411" s="826">
        <v>54.74</v>
      </c>
      <c r="Q411" s="828">
        <v>1</v>
      </c>
      <c r="R411" s="823">
        <v>2</v>
      </c>
      <c r="S411" s="828">
        <v>1</v>
      </c>
      <c r="T411" s="827">
        <v>1.5</v>
      </c>
      <c r="U411" s="829">
        <v>1</v>
      </c>
    </row>
    <row r="412" spans="1:21" ht="14.45" customHeight="1" x14ac:dyDescent="0.2">
      <c r="A412" s="822">
        <v>32</v>
      </c>
      <c r="B412" s="823" t="s">
        <v>2767</v>
      </c>
      <c r="C412" s="823" t="s">
        <v>2773</v>
      </c>
      <c r="D412" s="824" t="s">
        <v>4796</v>
      </c>
      <c r="E412" s="825" t="s">
        <v>2786</v>
      </c>
      <c r="F412" s="823" t="s">
        <v>2768</v>
      </c>
      <c r="G412" s="823" t="s">
        <v>2825</v>
      </c>
      <c r="H412" s="823" t="s">
        <v>670</v>
      </c>
      <c r="I412" s="823" t="s">
        <v>2230</v>
      </c>
      <c r="J412" s="823" t="s">
        <v>789</v>
      </c>
      <c r="K412" s="823" t="s">
        <v>2231</v>
      </c>
      <c r="L412" s="826">
        <v>102.93</v>
      </c>
      <c r="M412" s="826">
        <v>411.72</v>
      </c>
      <c r="N412" s="823">
        <v>4</v>
      </c>
      <c r="O412" s="827">
        <v>3.5</v>
      </c>
      <c r="P412" s="826">
        <v>411.72</v>
      </c>
      <c r="Q412" s="828">
        <v>1</v>
      </c>
      <c r="R412" s="823">
        <v>4</v>
      </c>
      <c r="S412" s="828">
        <v>1</v>
      </c>
      <c r="T412" s="827">
        <v>3.5</v>
      </c>
      <c r="U412" s="829">
        <v>1</v>
      </c>
    </row>
    <row r="413" spans="1:21" ht="14.45" customHeight="1" x14ac:dyDescent="0.2">
      <c r="A413" s="822">
        <v>32</v>
      </c>
      <c r="B413" s="823" t="s">
        <v>2767</v>
      </c>
      <c r="C413" s="823" t="s">
        <v>2773</v>
      </c>
      <c r="D413" s="824" t="s">
        <v>4796</v>
      </c>
      <c r="E413" s="825" t="s">
        <v>2786</v>
      </c>
      <c r="F413" s="823" t="s">
        <v>2768</v>
      </c>
      <c r="G413" s="823" t="s">
        <v>2825</v>
      </c>
      <c r="H413" s="823" t="s">
        <v>329</v>
      </c>
      <c r="I413" s="823" t="s">
        <v>3353</v>
      </c>
      <c r="J413" s="823" t="s">
        <v>789</v>
      </c>
      <c r="K413" s="823" t="s">
        <v>790</v>
      </c>
      <c r="L413" s="826">
        <v>205.84</v>
      </c>
      <c r="M413" s="826">
        <v>411.68</v>
      </c>
      <c r="N413" s="823">
        <v>2</v>
      </c>
      <c r="O413" s="827">
        <v>1.5</v>
      </c>
      <c r="P413" s="826">
        <v>205.84</v>
      </c>
      <c r="Q413" s="828">
        <v>0.5</v>
      </c>
      <c r="R413" s="823">
        <v>1</v>
      </c>
      <c r="S413" s="828">
        <v>0.5</v>
      </c>
      <c r="T413" s="827">
        <v>0.5</v>
      </c>
      <c r="U413" s="829">
        <v>0.33333333333333331</v>
      </c>
    </row>
    <row r="414" spans="1:21" ht="14.45" customHeight="1" x14ac:dyDescent="0.2">
      <c r="A414" s="822">
        <v>32</v>
      </c>
      <c r="B414" s="823" t="s">
        <v>2767</v>
      </c>
      <c r="C414" s="823" t="s">
        <v>2773</v>
      </c>
      <c r="D414" s="824" t="s">
        <v>4796</v>
      </c>
      <c r="E414" s="825" t="s">
        <v>2786</v>
      </c>
      <c r="F414" s="823" t="s">
        <v>2768</v>
      </c>
      <c r="G414" s="823" t="s">
        <v>3475</v>
      </c>
      <c r="H414" s="823" t="s">
        <v>329</v>
      </c>
      <c r="I414" s="823" t="s">
        <v>3476</v>
      </c>
      <c r="J414" s="823" t="s">
        <v>3477</v>
      </c>
      <c r="K414" s="823" t="s">
        <v>1174</v>
      </c>
      <c r="L414" s="826">
        <v>0</v>
      </c>
      <c r="M414" s="826">
        <v>0</v>
      </c>
      <c r="N414" s="823">
        <v>1</v>
      </c>
      <c r="O414" s="827">
        <v>1</v>
      </c>
      <c r="P414" s="826"/>
      <c r="Q414" s="828"/>
      <c r="R414" s="823"/>
      <c r="S414" s="828">
        <v>0</v>
      </c>
      <c r="T414" s="827"/>
      <c r="U414" s="829">
        <v>0</v>
      </c>
    </row>
    <row r="415" spans="1:21" ht="14.45" customHeight="1" x14ac:dyDescent="0.2">
      <c r="A415" s="822">
        <v>32</v>
      </c>
      <c r="B415" s="823" t="s">
        <v>2767</v>
      </c>
      <c r="C415" s="823" t="s">
        <v>2773</v>
      </c>
      <c r="D415" s="824" t="s">
        <v>4796</v>
      </c>
      <c r="E415" s="825" t="s">
        <v>2786</v>
      </c>
      <c r="F415" s="823" t="s">
        <v>2768</v>
      </c>
      <c r="G415" s="823" t="s">
        <v>3355</v>
      </c>
      <c r="H415" s="823" t="s">
        <v>329</v>
      </c>
      <c r="I415" s="823" t="s">
        <v>3356</v>
      </c>
      <c r="J415" s="823" t="s">
        <v>678</v>
      </c>
      <c r="K415" s="823" t="s">
        <v>3357</v>
      </c>
      <c r="L415" s="826">
        <v>127.91</v>
      </c>
      <c r="M415" s="826">
        <v>127.91</v>
      </c>
      <c r="N415" s="823">
        <v>1</v>
      </c>
      <c r="O415" s="827">
        <v>0.5</v>
      </c>
      <c r="P415" s="826"/>
      <c r="Q415" s="828">
        <v>0</v>
      </c>
      <c r="R415" s="823"/>
      <c r="S415" s="828">
        <v>0</v>
      </c>
      <c r="T415" s="827"/>
      <c r="U415" s="829">
        <v>0</v>
      </c>
    </row>
    <row r="416" spans="1:21" ht="14.45" customHeight="1" x14ac:dyDescent="0.2">
      <c r="A416" s="822">
        <v>32</v>
      </c>
      <c r="B416" s="823" t="s">
        <v>2767</v>
      </c>
      <c r="C416" s="823" t="s">
        <v>2773</v>
      </c>
      <c r="D416" s="824" t="s">
        <v>4796</v>
      </c>
      <c r="E416" s="825" t="s">
        <v>2786</v>
      </c>
      <c r="F416" s="823" t="s">
        <v>2768</v>
      </c>
      <c r="G416" s="823" t="s">
        <v>2812</v>
      </c>
      <c r="H416" s="823" t="s">
        <v>329</v>
      </c>
      <c r="I416" s="823" t="s">
        <v>3031</v>
      </c>
      <c r="J416" s="823" t="s">
        <v>2814</v>
      </c>
      <c r="K416" s="823" t="s">
        <v>3032</v>
      </c>
      <c r="L416" s="826">
        <v>21.92</v>
      </c>
      <c r="M416" s="826">
        <v>263.04000000000002</v>
      </c>
      <c r="N416" s="823">
        <v>12</v>
      </c>
      <c r="O416" s="827">
        <v>5</v>
      </c>
      <c r="P416" s="826">
        <v>87.68</v>
      </c>
      <c r="Q416" s="828">
        <v>0.33333333333333331</v>
      </c>
      <c r="R416" s="823">
        <v>4</v>
      </c>
      <c r="S416" s="828">
        <v>0.33333333333333331</v>
      </c>
      <c r="T416" s="827">
        <v>2</v>
      </c>
      <c r="U416" s="829">
        <v>0.4</v>
      </c>
    </row>
    <row r="417" spans="1:21" ht="14.45" customHeight="1" x14ac:dyDescent="0.2">
      <c r="A417" s="822">
        <v>32</v>
      </c>
      <c r="B417" s="823" t="s">
        <v>2767</v>
      </c>
      <c r="C417" s="823" t="s">
        <v>2773</v>
      </c>
      <c r="D417" s="824" t="s">
        <v>4796</v>
      </c>
      <c r="E417" s="825" t="s">
        <v>2786</v>
      </c>
      <c r="F417" s="823" t="s">
        <v>2768</v>
      </c>
      <c r="G417" s="823" t="s">
        <v>2812</v>
      </c>
      <c r="H417" s="823" t="s">
        <v>329</v>
      </c>
      <c r="I417" s="823" t="s">
        <v>2813</v>
      </c>
      <c r="J417" s="823" t="s">
        <v>2814</v>
      </c>
      <c r="K417" s="823" t="s">
        <v>825</v>
      </c>
      <c r="L417" s="826">
        <v>87.67</v>
      </c>
      <c r="M417" s="826">
        <v>2454.7599999999998</v>
      </c>
      <c r="N417" s="823">
        <v>28</v>
      </c>
      <c r="O417" s="827">
        <v>11.5</v>
      </c>
      <c r="P417" s="826">
        <v>1227.3799999999999</v>
      </c>
      <c r="Q417" s="828">
        <v>0.5</v>
      </c>
      <c r="R417" s="823">
        <v>14</v>
      </c>
      <c r="S417" s="828">
        <v>0.5</v>
      </c>
      <c r="T417" s="827">
        <v>5.5</v>
      </c>
      <c r="U417" s="829">
        <v>0.47826086956521741</v>
      </c>
    </row>
    <row r="418" spans="1:21" ht="14.45" customHeight="1" x14ac:dyDescent="0.2">
      <c r="A418" s="822">
        <v>32</v>
      </c>
      <c r="B418" s="823" t="s">
        <v>2767</v>
      </c>
      <c r="C418" s="823" t="s">
        <v>2773</v>
      </c>
      <c r="D418" s="824" t="s">
        <v>4796</v>
      </c>
      <c r="E418" s="825" t="s">
        <v>2786</v>
      </c>
      <c r="F418" s="823" t="s">
        <v>2768</v>
      </c>
      <c r="G418" s="823" t="s">
        <v>2812</v>
      </c>
      <c r="H418" s="823" t="s">
        <v>329</v>
      </c>
      <c r="I418" s="823" t="s">
        <v>3478</v>
      </c>
      <c r="J418" s="823" t="s">
        <v>3479</v>
      </c>
      <c r="K418" s="823" t="s">
        <v>3480</v>
      </c>
      <c r="L418" s="826">
        <v>43.85</v>
      </c>
      <c r="M418" s="826">
        <v>87.7</v>
      </c>
      <c r="N418" s="823">
        <v>2</v>
      </c>
      <c r="O418" s="827">
        <v>0.5</v>
      </c>
      <c r="P418" s="826">
        <v>87.7</v>
      </c>
      <c r="Q418" s="828">
        <v>1</v>
      </c>
      <c r="R418" s="823">
        <v>2</v>
      </c>
      <c r="S418" s="828">
        <v>1</v>
      </c>
      <c r="T418" s="827">
        <v>0.5</v>
      </c>
      <c r="U418" s="829">
        <v>1</v>
      </c>
    </row>
    <row r="419" spans="1:21" ht="14.45" customHeight="1" x14ac:dyDescent="0.2">
      <c r="A419" s="822">
        <v>32</v>
      </c>
      <c r="B419" s="823" t="s">
        <v>2767</v>
      </c>
      <c r="C419" s="823" t="s">
        <v>2773</v>
      </c>
      <c r="D419" s="824" t="s">
        <v>4796</v>
      </c>
      <c r="E419" s="825" t="s">
        <v>2786</v>
      </c>
      <c r="F419" s="823" t="s">
        <v>2768</v>
      </c>
      <c r="G419" s="823" t="s">
        <v>2812</v>
      </c>
      <c r="H419" s="823" t="s">
        <v>329</v>
      </c>
      <c r="I419" s="823" t="s">
        <v>3481</v>
      </c>
      <c r="J419" s="823" t="s">
        <v>3479</v>
      </c>
      <c r="K419" s="823" t="s">
        <v>3032</v>
      </c>
      <c r="L419" s="826">
        <v>21.92</v>
      </c>
      <c r="M419" s="826">
        <v>109.60000000000001</v>
      </c>
      <c r="N419" s="823">
        <v>5</v>
      </c>
      <c r="O419" s="827">
        <v>2</v>
      </c>
      <c r="P419" s="826">
        <v>87.68</v>
      </c>
      <c r="Q419" s="828">
        <v>0.8</v>
      </c>
      <c r="R419" s="823">
        <v>4</v>
      </c>
      <c r="S419" s="828">
        <v>0.8</v>
      </c>
      <c r="T419" s="827">
        <v>1</v>
      </c>
      <c r="U419" s="829">
        <v>0.5</v>
      </c>
    </row>
    <row r="420" spans="1:21" ht="14.45" customHeight="1" x14ac:dyDescent="0.2">
      <c r="A420" s="822">
        <v>32</v>
      </c>
      <c r="B420" s="823" t="s">
        <v>2767</v>
      </c>
      <c r="C420" s="823" t="s">
        <v>2773</v>
      </c>
      <c r="D420" s="824" t="s">
        <v>4796</v>
      </c>
      <c r="E420" s="825" t="s">
        <v>2786</v>
      </c>
      <c r="F420" s="823" t="s">
        <v>2768</v>
      </c>
      <c r="G420" s="823" t="s">
        <v>3047</v>
      </c>
      <c r="H420" s="823" t="s">
        <v>329</v>
      </c>
      <c r="I420" s="823" t="s">
        <v>3482</v>
      </c>
      <c r="J420" s="823" t="s">
        <v>3049</v>
      </c>
      <c r="K420" s="823" t="s">
        <v>1929</v>
      </c>
      <c r="L420" s="826">
        <v>143.35</v>
      </c>
      <c r="M420" s="826">
        <v>143.35</v>
      </c>
      <c r="N420" s="823">
        <v>1</v>
      </c>
      <c r="O420" s="827">
        <v>1</v>
      </c>
      <c r="P420" s="826">
        <v>143.35</v>
      </c>
      <c r="Q420" s="828">
        <v>1</v>
      </c>
      <c r="R420" s="823">
        <v>1</v>
      </c>
      <c r="S420" s="828">
        <v>1</v>
      </c>
      <c r="T420" s="827">
        <v>1</v>
      </c>
      <c r="U420" s="829">
        <v>1</v>
      </c>
    </row>
    <row r="421" spans="1:21" ht="14.45" customHeight="1" x14ac:dyDescent="0.2">
      <c r="A421" s="822">
        <v>32</v>
      </c>
      <c r="B421" s="823" t="s">
        <v>2767</v>
      </c>
      <c r="C421" s="823" t="s">
        <v>2773</v>
      </c>
      <c r="D421" s="824" t="s">
        <v>4796</v>
      </c>
      <c r="E421" s="825" t="s">
        <v>2786</v>
      </c>
      <c r="F421" s="823" t="s">
        <v>2768</v>
      </c>
      <c r="G421" s="823" t="s">
        <v>3364</v>
      </c>
      <c r="H421" s="823" t="s">
        <v>329</v>
      </c>
      <c r="I421" s="823" t="s">
        <v>3365</v>
      </c>
      <c r="J421" s="823" t="s">
        <v>3366</v>
      </c>
      <c r="K421" s="823" t="s">
        <v>3367</v>
      </c>
      <c r="L421" s="826">
        <v>0</v>
      </c>
      <c r="M421" s="826">
        <v>0</v>
      </c>
      <c r="N421" s="823">
        <v>4</v>
      </c>
      <c r="O421" s="827">
        <v>2</v>
      </c>
      <c r="P421" s="826"/>
      <c r="Q421" s="828"/>
      <c r="R421" s="823"/>
      <c r="S421" s="828">
        <v>0</v>
      </c>
      <c r="T421" s="827"/>
      <c r="U421" s="829">
        <v>0</v>
      </c>
    </row>
    <row r="422" spans="1:21" ht="14.45" customHeight="1" x14ac:dyDescent="0.2">
      <c r="A422" s="822">
        <v>32</v>
      </c>
      <c r="B422" s="823" t="s">
        <v>2767</v>
      </c>
      <c r="C422" s="823" t="s">
        <v>2773</v>
      </c>
      <c r="D422" s="824" t="s">
        <v>4796</v>
      </c>
      <c r="E422" s="825" t="s">
        <v>2786</v>
      </c>
      <c r="F422" s="823" t="s">
        <v>2768</v>
      </c>
      <c r="G422" s="823" t="s">
        <v>3051</v>
      </c>
      <c r="H422" s="823" t="s">
        <v>329</v>
      </c>
      <c r="I422" s="823" t="s">
        <v>3054</v>
      </c>
      <c r="J422" s="823" t="s">
        <v>1530</v>
      </c>
      <c r="K422" s="823" t="s">
        <v>3055</v>
      </c>
      <c r="L422" s="826">
        <v>181.04</v>
      </c>
      <c r="M422" s="826">
        <v>2534.56</v>
      </c>
      <c r="N422" s="823">
        <v>14</v>
      </c>
      <c r="O422" s="827">
        <v>10</v>
      </c>
      <c r="P422" s="826">
        <v>905.2</v>
      </c>
      <c r="Q422" s="828">
        <v>0.35714285714285715</v>
      </c>
      <c r="R422" s="823">
        <v>5</v>
      </c>
      <c r="S422" s="828">
        <v>0.35714285714285715</v>
      </c>
      <c r="T422" s="827">
        <v>3</v>
      </c>
      <c r="U422" s="829">
        <v>0.3</v>
      </c>
    </row>
    <row r="423" spans="1:21" ht="14.45" customHeight="1" x14ac:dyDescent="0.2">
      <c r="A423" s="822">
        <v>32</v>
      </c>
      <c r="B423" s="823" t="s">
        <v>2767</v>
      </c>
      <c r="C423" s="823" t="s">
        <v>2773</v>
      </c>
      <c r="D423" s="824" t="s">
        <v>4796</v>
      </c>
      <c r="E423" s="825" t="s">
        <v>2786</v>
      </c>
      <c r="F423" s="823" t="s">
        <v>2768</v>
      </c>
      <c r="G423" s="823" t="s">
        <v>3483</v>
      </c>
      <c r="H423" s="823" t="s">
        <v>329</v>
      </c>
      <c r="I423" s="823" t="s">
        <v>3484</v>
      </c>
      <c r="J423" s="823" t="s">
        <v>1247</v>
      </c>
      <c r="K423" s="823" t="s">
        <v>3485</v>
      </c>
      <c r="L423" s="826">
        <v>243.64</v>
      </c>
      <c r="M423" s="826">
        <v>243.64</v>
      </c>
      <c r="N423" s="823">
        <v>1</v>
      </c>
      <c r="O423" s="827">
        <v>1</v>
      </c>
      <c r="P423" s="826"/>
      <c r="Q423" s="828">
        <v>0</v>
      </c>
      <c r="R423" s="823"/>
      <c r="S423" s="828">
        <v>0</v>
      </c>
      <c r="T423" s="827"/>
      <c r="U423" s="829">
        <v>0</v>
      </c>
    </row>
    <row r="424" spans="1:21" ht="14.45" customHeight="1" x14ac:dyDescent="0.2">
      <c r="A424" s="822">
        <v>32</v>
      </c>
      <c r="B424" s="823" t="s">
        <v>2767</v>
      </c>
      <c r="C424" s="823" t="s">
        <v>2773</v>
      </c>
      <c r="D424" s="824" t="s">
        <v>4796</v>
      </c>
      <c r="E424" s="825" t="s">
        <v>2786</v>
      </c>
      <c r="F424" s="823" t="s">
        <v>2768</v>
      </c>
      <c r="G424" s="823" t="s">
        <v>3059</v>
      </c>
      <c r="H424" s="823" t="s">
        <v>329</v>
      </c>
      <c r="I424" s="823" t="s">
        <v>3373</v>
      </c>
      <c r="J424" s="823" t="s">
        <v>1882</v>
      </c>
      <c r="K424" s="823" t="s">
        <v>3374</v>
      </c>
      <c r="L424" s="826">
        <v>210.38</v>
      </c>
      <c r="M424" s="826">
        <v>210.38</v>
      </c>
      <c r="N424" s="823">
        <v>1</v>
      </c>
      <c r="O424" s="827">
        <v>1</v>
      </c>
      <c r="P424" s="826">
        <v>210.38</v>
      </c>
      <c r="Q424" s="828">
        <v>1</v>
      </c>
      <c r="R424" s="823">
        <v>1</v>
      </c>
      <c r="S424" s="828">
        <v>1</v>
      </c>
      <c r="T424" s="827">
        <v>1</v>
      </c>
      <c r="U424" s="829">
        <v>1</v>
      </c>
    </row>
    <row r="425" spans="1:21" ht="14.45" customHeight="1" x14ac:dyDescent="0.2">
      <c r="A425" s="822">
        <v>32</v>
      </c>
      <c r="B425" s="823" t="s">
        <v>2767</v>
      </c>
      <c r="C425" s="823" t="s">
        <v>2773</v>
      </c>
      <c r="D425" s="824" t="s">
        <v>4796</v>
      </c>
      <c r="E425" s="825" t="s">
        <v>2786</v>
      </c>
      <c r="F425" s="823" t="s">
        <v>2768</v>
      </c>
      <c r="G425" s="823" t="s">
        <v>3062</v>
      </c>
      <c r="H425" s="823" t="s">
        <v>329</v>
      </c>
      <c r="I425" s="823" t="s">
        <v>3486</v>
      </c>
      <c r="J425" s="823" t="s">
        <v>1432</v>
      </c>
      <c r="K425" s="823" t="s">
        <v>3487</v>
      </c>
      <c r="L425" s="826">
        <v>33.44</v>
      </c>
      <c r="M425" s="826">
        <v>33.44</v>
      </c>
      <c r="N425" s="823">
        <v>1</v>
      </c>
      <c r="O425" s="827">
        <v>0.5</v>
      </c>
      <c r="P425" s="826">
        <v>33.44</v>
      </c>
      <c r="Q425" s="828">
        <v>1</v>
      </c>
      <c r="R425" s="823">
        <v>1</v>
      </c>
      <c r="S425" s="828">
        <v>1</v>
      </c>
      <c r="T425" s="827">
        <v>0.5</v>
      </c>
      <c r="U425" s="829">
        <v>1</v>
      </c>
    </row>
    <row r="426" spans="1:21" ht="14.45" customHeight="1" x14ac:dyDescent="0.2">
      <c r="A426" s="822">
        <v>32</v>
      </c>
      <c r="B426" s="823" t="s">
        <v>2767</v>
      </c>
      <c r="C426" s="823" t="s">
        <v>2773</v>
      </c>
      <c r="D426" s="824" t="s">
        <v>4796</v>
      </c>
      <c r="E426" s="825" t="s">
        <v>2786</v>
      </c>
      <c r="F426" s="823" t="s">
        <v>2768</v>
      </c>
      <c r="G426" s="823" t="s">
        <v>3092</v>
      </c>
      <c r="H426" s="823" t="s">
        <v>329</v>
      </c>
      <c r="I426" s="823" t="s">
        <v>3488</v>
      </c>
      <c r="J426" s="823" t="s">
        <v>3489</v>
      </c>
      <c r="K426" s="823" t="s">
        <v>3490</v>
      </c>
      <c r="L426" s="826">
        <v>177.92</v>
      </c>
      <c r="M426" s="826">
        <v>1245.4399999999998</v>
      </c>
      <c r="N426" s="823">
        <v>7</v>
      </c>
      <c r="O426" s="827">
        <v>4.5</v>
      </c>
      <c r="P426" s="826">
        <v>889.59999999999991</v>
      </c>
      <c r="Q426" s="828">
        <v>0.7142857142857143</v>
      </c>
      <c r="R426" s="823">
        <v>5</v>
      </c>
      <c r="S426" s="828">
        <v>0.7142857142857143</v>
      </c>
      <c r="T426" s="827">
        <v>3</v>
      </c>
      <c r="U426" s="829">
        <v>0.66666666666666663</v>
      </c>
    </row>
    <row r="427" spans="1:21" ht="14.45" customHeight="1" x14ac:dyDescent="0.2">
      <c r="A427" s="822">
        <v>32</v>
      </c>
      <c r="B427" s="823" t="s">
        <v>2767</v>
      </c>
      <c r="C427" s="823" t="s">
        <v>2773</v>
      </c>
      <c r="D427" s="824" t="s">
        <v>4796</v>
      </c>
      <c r="E427" s="825" t="s">
        <v>2786</v>
      </c>
      <c r="F427" s="823" t="s">
        <v>2768</v>
      </c>
      <c r="G427" s="823" t="s">
        <v>3092</v>
      </c>
      <c r="H427" s="823" t="s">
        <v>329</v>
      </c>
      <c r="I427" s="823" t="s">
        <v>3491</v>
      </c>
      <c r="J427" s="823" t="s">
        <v>1622</v>
      </c>
      <c r="K427" s="823" t="s">
        <v>3492</v>
      </c>
      <c r="L427" s="826">
        <v>0</v>
      </c>
      <c r="M427" s="826">
        <v>0</v>
      </c>
      <c r="N427" s="823">
        <v>2</v>
      </c>
      <c r="O427" s="827">
        <v>1</v>
      </c>
      <c r="P427" s="826"/>
      <c r="Q427" s="828"/>
      <c r="R427" s="823"/>
      <c r="S427" s="828">
        <v>0</v>
      </c>
      <c r="T427" s="827"/>
      <c r="U427" s="829">
        <v>0</v>
      </c>
    </row>
    <row r="428" spans="1:21" ht="14.45" customHeight="1" x14ac:dyDescent="0.2">
      <c r="A428" s="822">
        <v>32</v>
      </c>
      <c r="B428" s="823" t="s">
        <v>2767</v>
      </c>
      <c r="C428" s="823" t="s">
        <v>2773</v>
      </c>
      <c r="D428" s="824" t="s">
        <v>4796</v>
      </c>
      <c r="E428" s="825" t="s">
        <v>2786</v>
      </c>
      <c r="F428" s="823" t="s">
        <v>2768</v>
      </c>
      <c r="G428" s="823" t="s">
        <v>3092</v>
      </c>
      <c r="H428" s="823" t="s">
        <v>329</v>
      </c>
      <c r="I428" s="823" t="s">
        <v>3493</v>
      </c>
      <c r="J428" s="823" t="s">
        <v>3494</v>
      </c>
      <c r="K428" s="823" t="s">
        <v>3490</v>
      </c>
      <c r="L428" s="826">
        <v>177.92</v>
      </c>
      <c r="M428" s="826">
        <v>533.76</v>
      </c>
      <c r="N428" s="823">
        <v>3</v>
      </c>
      <c r="O428" s="827">
        <v>1.5</v>
      </c>
      <c r="P428" s="826">
        <v>533.76</v>
      </c>
      <c r="Q428" s="828">
        <v>1</v>
      </c>
      <c r="R428" s="823">
        <v>3</v>
      </c>
      <c r="S428" s="828">
        <v>1</v>
      </c>
      <c r="T428" s="827">
        <v>1.5</v>
      </c>
      <c r="U428" s="829">
        <v>1</v>
      </c>
    </row>
    <row r="429" spans="1:21" ht="14.45" customHeight="1" x14ac:dyDescent="0.2">
      <c r="A429" s="822">
        <v>32</v>
      </c>
      <c r="B429" s="823" t="s">
        <v>2767</v>
      </c>
      <c r="C429" s="823" t="s">
        <v>2773</v>
      </c>
      <c r="D429" s="824" t="s">
        <v>4796</v>
      </c>
      <c r="E429" s="825" t="s">
        <v>2786</v>
      </c>
      <c r="F429" s="823" t="s">
        <v>2768</v>
      </c>
      <c r="G429" s="823" t="s">
        <v>3096</v>
      </c>
      <c r="H429" s="823" t="s">
        <v>670</v>
      </c>
      <c r="I429" s="823" t="s">
        <v>3097</v>
      </c>
      <c r="J429" s="823" t="s">
        <v>3098</v>
      </c>
      <c r="K429" s="823" t="s">
        <v>3099</v>
      </c>
      <c r="L429" s="826">
        <v>184.74</v>
      </c>
      <c r="M429" s="826">
        <v>1662.66</v>
      </c>
      <c r="N429" s="823">
        <v>9</v>
      </c>
      <c r="O429" s="827">
        <v>7</v>
      </c>
      <c r="P429" s="826">
        <v>1293.18</v>
      </c>
      <c r="Q429" s="828">
        <v>0.77777777777777779</v>
      </c>
      <c r="R429" s="823">
        <v>7</v>
      </c>
      <c r="S429" s="828">
        <v>0.77777777777777779</v>
      </c>
      <c r="T429" s="827">
        <v>5</v>
      </c>
      <c r="U429" s="829">
        <v>0.7142857142857143</v>
      </c>
    </row>
    <row r="430" spans="1:21" ht="14.45" customHeight="1" x14ac:dyDescent="0.2">
      <c r="A430" s="822">
        <v>32</v>
      </c>
      <c r="B430" s="823" t="s">
        <v>2767</v>
      </c>
      <c r="C430" s="823" t="s">
        <v>2773</v>
      </c>
      <c r="D430" s="824" t="s">
        <v>4796</v>
      </c>
      <c r="E430" s="825" t="s">
        <v>2786</v>
      </c>
      <c r="F430" s="823" t="s">
        <v>2768</v>
      </c>
      <c r="G430" s="823" t="s">
        <v>3096</v>
      </c>
      <c r="H430" s="823" t="s">
        <v>329</v>
      </c>
      <c r="I430" s="823" t="s">
        <v>3103</v>
      </c>
      <c r="J430" s="823" t="s">
        <v>3101</v>
      </c>
      <c r="K430" s="823" t="s">
        <v>2590</v>
      </c>
      <c r="L430" s="826">
        <v>184.74</v>
      </c>
      <c r="M430" s="826">
        <v>184.74</v>
      </c>
      <c r="N430" s="823">
        <v>1</v>
      </c>
      <c r="O430" s="827">
        <v>0.5</v>
      </c>
      <c r="P430" s="826">
        <v>184.74</v>
      </c>
      <c r="Q430" s="828">
        <v>1</v>
      </c>
      <c r="R430" s="823">
        <v>1</v>
      </c>
      <c r="S430" s="828">
        <v>1</v>
      </c>
      <c r="T430" s="827">
        <v>0.5</v>
      </c>
      <c r="U430" s="829">
        <v>1</v>
      </c>
    </row>
    <row r="431" spans="1:21" ht="14.45" customHeight="1" x14ac:dyDescent="0.2">
      <c r="A431" s="822">
        <v>32</v>
      </c>
      <c r="B431" s="823" t="s">
        <v>2767</v>
      </c>
      <c r="C431" s="823" t="s">
        <v>2773</v>
      </c>
      <c r="D431" s="824" t="s">
        <v>4796</v>
      </c>
      <c r="E431" s="825" t="s">
        <v>2786</v>
      </c>
      <c r="F431" s="823" t="s">
        <v>2768</v>
      </c>
      <c r="G431" s="823" t="s">
        <v>3104</v>
      </c>
      <c r="H431" s="823" t="s">
        <v>329</v>
      </c>
      <c r="I431" s="823" t="s">
        <v>3495</v>
      </c>
      <c r="J431" s="823" t="s">
        <v>3106</v>
      </c>
      <c r="K431" s="823" t="s">
        <v>2486</v>
      </c>
      <c r="L431" s="826">
        <v>0</v>
      </c>
      <c r="M431" s="826">
        <v>0</v>
      </c>
      <c r="N431" s="823">
        <v>2</v>
      </c>
      <c r="O431" s="827">
        <v>2</v>
      </c>
      <c r="P431" s="826">
        <v>0</v>
      </c>
      <c r="Q431" s="828"/>
      <c r="R431" s="823">
        <v>1</v>
      </c>
      <c r="S431" s="828">
        <v>0.5</v>
      </c>
      <c r="T431" s="827">
        <v>1</v>
      </c>
      <c r="U431" s="829">
        <v>0.5</v>
      </c>
    </row>
    <row r="432" spans="1:21" ht="14.45" customHeight="1" x14ac:dyDescent="0.2">
      <c r="A432" s="822">
        <v>32</v>
      </c>
      <c r="B432" s="823" t="s">
        <v>2767</v>
      </c>
      <c r="C432" s="823" t="s">
        <v>2773</v>
      </c>
      <c r="D432" s="824" t="s">
        <v>4796</v>
      </c>
      <c r="E432" s="825" t="s">
        <v>2786</v>
      </c>
      <c r="F432" s="823" t="s">
        <v>2768</v>
      </c>
      <c r="G432" s="823" t="s">
        <v>3104</v>
      </c>
      <c r="H432" s="823" t="s">
        <v>670</v>
      </c>
      <c r="I432" s="823" t="s">
        <v>2487</v>
      </c>
      <c r="J432" s="823" t="s">
        <v>1333</v>
      </c>
      <c r="K432" s="823" t="s">
        <v>2488</v>
      </c>
      <c r="L432" s="826">
        <v>0</v>
      </c>
      <c r="M432" s="826">
        <v>0</v>
      </c>
      <c r="N432" s="823">
        <v>1</v>
      </c>
      <c r="O432" s="827">
        <v>1</v>
      </c>
      <c r="P432" s="826">
        <v>0</v>
      </c>
      <c r="Q432" s="828"/>
      <c r="R432" s="823">
        <v>1</v>
      </c>
      <c r="S432" s="828">
        <v>1</v>
      </c>
      <c r="T432" s="827">
        <v>1</v>
      </c>
      <c r="U432" s="829">
        <v>1</v>
      </c>
    </row>
    <row r="433" spans="1:21" ht="14.45" customHeight="1" x14ac:dyDescent="0.2">
      <c r="A433" s="822">
        <v>32</v>
      </c>
      <c r="B433" s="823" t="s">
        <v>2767</v>
      </c>
      <c r="C433" s="823" t="s">
        <v>2773</v>
      </c>
      <c r="D433" s="824" t="s">
        <v>4796</v>
      </c>
      <c r="E433" s="825" t="s">
        <v>2786</v>
      </c>
      <c r="F433" s="823" t="s">
        <v>2768</v>
      </c>
      <c r="G433" s="823" t="s">
        <v>3410</v>
      </c>
      <c r="H433" s="823" t="s">
        <v>670</v>
      </c>
      <c r="I433" s="823" t="s">
        <v>2256</v>
      </c>
      <c r="J433" s="823" t="s">
        <v>2257</v>
      </c>
      <c r="K433" s="823" t="s">
        <v>2258</v>
      </c>
      <c r="L433" s="826">
        <v>1771.84</v>
      </c>
      <c r="M433" s="826">
        <v>3543.68</v>
      </c>
      <c r="N433" s="823">
        <v>2</v>
      </c>
      <c r="O433" s="827">
        <v>1</v>
      </c>
      <c r="P433" s="826"/>
      <c r="Q433" s="828">
        <v>0</v>
      </c>
      <c r="R433" s="823"/>
      <c r="S433" s="828">
        <v>0</v>
      </c>
      <c r="T433" s="827"/>
      <c r="U433" s="829">
        <v>0</v>
      </c>
    </row>
    <row r="434" spans="1:21" ht="14.45" customHeight="1" x14ac:dyDescent="0.2">
      <c r="A434" s="822">
        <v>32</v>
      </c>
      <c r="B434" s="823" t="s">
        <v>2767</v>
      </c>
      <c r="C434" s="823" t="s">
        <v>2773</v>
      </c>
      <c r="D434" s="824" t="s">
        <v>4796</v>
      </c>
      <c r="E434" s="825" t="s">
        <v>2786</v>
      </c>
      <c r="F434" s="823" t="s">
        <v>2768</v>
      </c>
      <c r="G434" s="823" t="s">
        <v>3496</v>
      </c>
      <c r="H434" s="823" t="s">
        <v>329</v>
      </c>
      <c r="I434" s="823" t="s">
        <v>3497</v>
      </c>
      <c r="J434" s="823" t="s">
        <v>3498</v>
      </c>
      <c r="K434" s="823" t="s">
        <v>3499</v>
      </c>
      <c r="L434" s="826">
        <v>7444.8</v>
      </c>
      <c r="M434" s="826">
        <v>7444.8</v>
      </c>
      <c r="N434" s="823">
        <v>1</v>
      </c>
      <c r="O434" s="827">
        <v>0.5</v>
      </c>
      <c r="P434" s="826">
        <v>7444.8</v>
      </c>
      <c r="Q434" s="828">
        <v>1</v>
      </c>
      <c r="R434" s="823">
        <v>1</v>
      </c>
      <c r="S434" s="828">
        <v>1</v>
      </c>
      <c r="T434" s="827">
        <v>0.5</v>
      </c>
      <c r="U434" s="829">
        <v>1</v>
      </c>
    </row>
    <row r="435" spans="1:21" ht="14.45" customHeight="1" x14ac:dyDescent="0.2">
      <c r="A435" s="822">
        <v>32</v>
      </c>
      <c r="B435" s="823" t="s">
        <v>2767</v>
      </c>
      <c r="C435" s="823" t="s">
        <v>2773</v>
      </c>
      <c r="D435" s="824" t="s">
        <v>4796</v>
      </c>
      <c r="E435" s="825" t="s">
        <v>2786</v>
      </c>
      <c r="F435" s="823" t="s">
        <v>2768</v>
      </c>
      <c r="G435" s="823" t="s">
        <v>3112</v>
      </c>
      <c r="H435" s="823" t="s">
        <v>329</v>
      </c>
      <c r="I435" s="823" t="s">
        <v>3500</v>
      </c>
      <c r="J435" s="823" t="s">
        <v>3114</v>
      </c>
      <c r="K435" s="823" t="s">
        <v>3501</v>
      </c>
      <c r="L435" s="826">
        <v>299.83999999999997</v>
      </c>
      <c r="M435" s="826">
        <v>599.67999999999995</v>
      </c>
      <c r="N435" s="823">
        <v>2</v>
      </c>
      <c r="O435" s="827">
        <v>1</v>
      </c>
      <c r="P435" s="826"/>
      <c r="Q435" s="828">
        <v>0</v>
      </c>
      <c r="R435" s="823"/>
      <c r="S435" s="828">
        <v>0</v>
      </c>
      <c r="T435" s="827"/>
      <c r="U435" s="829">
        <v>0</v>
      </c>
    </row>
    <row r="436" spans="1:21" ht="14.45" customHeight="1" x14ac:dyDescent="0.2">
      <c r="A436" s="822">
        <v>32</v>
      </c>
      <c r="B436" s="823" t="s">
        <v>2767</v>
      </c>
      <c r="C436" s="823" t="s">
        <v>2773</v>
      </c>
      <c r="D436" s="824" t="s">
        <v>4796</v>
      </c>
      <c r="E436" s="825" t="s">
        <v>2786</v>
      </c>
      <c r="F436" s="823" t="s">
        <v>2768</v>
      </c>
      <c r="G436" s="823" t="s">
        <v>3118</v>
      </c>
      <c r="H436" s="823" t="s">
        <v>670</v>
      </c>
      <c r="I436" s="823" t="s">
        <v>2356</v>
      </c>
      <c r="J436" s="823" t="s">
        <v>1403</v>
      </c>
      <c r="K436" s="823" t="s">
        <v>2357</v>
      </c>
      <c r="L436" s="826">
        <v>154.36000000000001</v>
      </c>
      <c r="M436" s="826">
        <v>771.80000000000007</v>
      </c>
      <c r="N436" s="823">
        <v>5</v>
      </c>
      <c r="O436" s="827">
        <v>5</v>
      </c>
      <c r="P436" s="826">
        <v>617.44000000000005</v>
      </c>
      <c r="Q436" s="828">
        <v>0.8</v>
      </c>
      <c r="R436" s="823">
        <v>4</v>
      </c>
      <c r="S436" s="828">
        <v>0.8</v>
      </c>
      <c r="T436" s="827">
        <v>4</v>
      </c>
      <c r="U436" s="829">
        <v>0.8</v>
      </c>
    </row>
    <row r="437" spans="1:21" ht="14.45" customHeight="1" x14ac:dyDescent="0.2">
      <c r="A437" s="822">
        <v>32</v>
      </c>
      <c r="B437" s="823" t="s">
        <v>2767</v>
      </c>
      <c r="C437" s="823" t="s">
        <v>2773</v>
      </c>
      <c r="D437" s="824" t="s">
        <v>4796</v>
      </c>
      <c r="E437" s="825" t="s">
        <v>2786</v>
      </c>
      <c r="F437" s="823" t="s">
        <v>2768</v>
      </c>
      <c r="G437" s="823" t="s">
        <v>3118</v>
      </c>
      <c r="H437" s="823" t="s">
        <v>670</v>
      </c>
      <c r="I437" s="823" t="s">
        <v>3427</v>
      </c>
      <c r="J437" s="823" t="s">
        <v>3428</v>
      </c>
      <c r="K437" s="823" t="s">
        <v>3429</v>
      </c>
      <c r="L437" s="826">
        <v>149.52000000000001</v>
      </c>
      <c r="M437" s="826">
        <v>149.52000000000001</v>
      </c>
      <c r="N437" s="823">
        <v>1</v>
      </c>
      <c r="O437" s="827">
        <v>1</v>
      </c>
      <c r="P437" s="826">
        <v>149.52000000000001</v>
      </c>
      <c r="Q437" s="828">
        <v>1</v>
      </c>
      <c r="R437" s="823">
        <v>1</v>
      </c>
      <c r="S437" s="828">
        <v>1</v>
      </c>
      <c r="T437" s="827">
        <v>1</v>
      </c>
      <c r="U437" s="829">
        <v>1</v>
      </c>
    </row>
    <row r="438" spans="1:21" ht="14.45" customHeight="1" x14ac:dyDescent="0.2">
      <c r="A438" s="822">
        <v>32</v>
      </c>
      <c r="B438" s="823" t="s">
        <v>2767</v>
      </c>
      <c r="C438" s="823" t="s">
        <v>2773</v>
      </c>
      <c r="D438" s="824" t="s">
        <v>4796</v>
      </c>
      <c r="E438" s="825" t="s">
        <v>2786</v>
      </c>
      <c r="F438" s="823" t="s">
        <v>2768</v>
      </c>
      <c r="G438" s="823" t="s">
        <v>3432</v>
      </c>
      <c r="H438" s="823" t="s">
        <v>329</v>
      </c>
      <c r="I438" s="823" t="s">
        <v>3502</v>
      </c>
      <c r="J438" s="823" t="s">
        <v>3503</v>
      </c>
      <c r="K438" s="823" t="s">
        <v>3504</v>
      </c>
      <c r="L438" s="826">
        <v>240.7</v>
      </c>
      <c r="M438" s="826">
        <v>481.4</v>
      </c>
      <c r="N438" s="823">
        <v>2</v>
      </c>
      <c r="O438" s="827">
        <v>1</v>
      </c>
      <c r="P438" s="826">
        <v>481.4</v>
      </c>
      <c r="Q438" s="828">
        <v>1</v>
      </c>
      <c r="R438" s="823">
        <v>2</v>
      </c>
      <c r="S438" s="828">
        <v>1</v>
      </c>
      <c r="T438" s="827">
        <v>1</v>
      </c>
      <c r="U438" s="829">
        <v>1</v>
      </c>
    </row>
    <row r="439" spans="1:21" ht="14.45" customHeight="1" x14ac:dyDescent="0.2">
      <c r="A439" s="822">
        <v>32</v>
      </c>
      <c r="B439" s="823" t="s">
        <v>2767</v>
      </c>
      <c r="C439" s="823" t="s">
        <v>2773</v>
      </c>
      <c r="D439" s="824" t="s">
        <v>4796</v>
      </c>
      <c r="E439" s="825" t="s">
        <v>2786</v>
      </c>
      <c r="F439" s="823" t="s">
        <v>2768</v>
      </c>
      <c r="G439" s="823" t="s">
        <v>3432</v>
      </c>
      <c r="H439" s="823" t="s">
        <v>329</v>
      </c>
      <c r="I439" s="823" t="s">
        <v>3505</v>
      </c>
      <c r="J439" s="823" t="s">
        <v>1737</v>
      </c>
      <c r="K439" s="823" t="s">
        <v>1738</v>
      </c>
      <c r="L439" s="826">
        <v>374.79</v>
      </c>
      <c r="M439" s="826">
        <v>4497.4800000000005</v>
      </c>
      <c r="N439" s="823">
        <v>12</v>
      </c>
      <c r="O439" s="827">
        <v>1.5</v>
      </c>
      <c r="P439" s="826">
        <v>4497.4800000000005</v>
      </c>
      <c r="Q439" s="828">
        <v>1</v>
      </c>
      <c r="R439" s="823">
        <v>12</v>
      </c>
      <c r="S439" s="828">
        <v>1</v>
      </c>
      <c r="T439" s="827">
        <v>1.5</v>
      </c>
      <c r="U439" s="829">
        <v>1</v>
      </c>
    </row>
    <row r="440" spans="1:21" ht="14.45" customHeight="1" x14ac:dyDescent="0.2">
      <c r="A440" s="822">
        <v>32</v>
      </c>
      <c r="B440" s="823" t="s">
        <v>2767</v>
      </c>
      <c r="C440" s="823" t="s">
        <v>2773</v>
      </c>
      <c r="D440" s="824" t="s">
        <v>4796</v>
      </c>
      <c r="E440" s="825" t="s">
        <v>2786</v>
      </c>
      <c r="F440" s="823" t="s">
        <v>2768</v>
      </c>
      <c r="G440" s="823" t="s">
        <v>3506</v>
      </c>
      <c r="H440" s="823" t="s">
        <v>329</v>
      </c>
      <c r="I440" s="823" t="s">
        <v>3507</v>
      </c>
      <c r="J440" s="823" t="s">
        <v>3508</v>
      </c>
      <c r="K440" s="823" t="s">
        <v>3509</v>
      </c>
      <c r="L440" s="826">
        <v>0</v>
      </c>
      <c r="M440" s="826">
        <v>0</v>
      </c>
      <c r="N440" s="823">
        <v>1</v>
      </c>
      <c r="O440" s="827">
        <v>0.5</v>
      </c>
      <c r="P440" s="826">
        <v>0</v>
      </c>
      <c r="Q440" s="828"/>
      <c r="R440" s="823">
        <v>1</v>
      </c>
      <c r="S440" s="828">
        <v>1</v>
      </c>
      <c r="T440" s="827">
        <v>0.5</v>
      </c>
      <c r="U440" s="829">
        <v>1</v>
      </c>
    </row>
    <row r="441" spans="1:21" ht="14.45" customHeight="1" x14ac:dyDescent="0.2">
      <c r="A441" s="822">
        <v>32</v>
      </c>
      <c r="B441" s="823" t="s">
        <v>2767</v>
      </c>
      <c r="C441" s="823" t="s">
        <v>2773</v>
      </c>
      <c r="D441" s="824" t="s">
        <v>4796</v>
      </c>
      <c r="E441" s="825" t="s">
        <v>2786</v>
      </c>
      <c r="F441" s="823" t="s">
        <v>2768</v>
      </c>
      <c r="G441" s="823" t="s">
        <v>2837</v>
      </c>
      <c r="H441" s="823" t="s">
        <v>329</v>
      </c>
      <c r="I441" s="823" t="s">
        <v>2838</v>
      </c>
      <c r="J441" s="823" t="s">
        <v>1756</v>
      </c>
      <c r="K441" s="823" t="s">
        <v>2839</v>
      </c>
      <c r="L441" s="826">
        <v>421.79</v>
      </c>
      <c r="M441" s="826">
        <v>19824.130000000005</v>
      </c>
      <c r="N441" s="823">
        <v>47</v>
      </c>
      <c r="O441" s="827">
        <v>35</v>
      </c>
      <c r="P441" s="826">
        <v>12653.700000000006</v>
      </c>
      <c r="Q441" s="828">
        <v>0.63829787234042568</v>
      </c>
      <c r="R441" s="823">
        <v>30</v>
      </c>
      <c r="S441" s="828">
        <v>0.63829787234042556</v>
      </c>
      <c r="T441" s="827">
        <v>21</v>
      </c>
      <c r="U441" s="829">
        <v>0.6</v>
      </c>
    </row>
    <row r="442" spans="1:21" ht="14.45" customHeight="1" x14ac:dyDescent="0.2">
      <c r="A442" s="822">
        <v>32</v>
      </c>
      <c r="B442" s="823" t="s">
        <v>2767</v>
      </c>
      <c r="C442" s="823" t="s">
        <v>2773</v>
      </c>
      <c r="D442" s="824" t="s">
        <v>4796</v>
      </c>
      <c r="E442" s="825" t="s">
        <v>2786</v>
      </c>
      <c r="F442" s="823" t="s">
        <v>2768</v>
      </c>
      <c r="G442" s="823" t="s">
        <v>3121</v>
      </c>
      <c r="H442" s="823" t="s">
        <v>329</v>
      </c>
      <c r="I442" s="823" t="s">
        <v>3122</v>
      </c>
      <c r="J442" s="823" t="s">
        <v>1092</v>
      </c>
      <c r="K442" s="823" t="s">
        <v>1093</v>
      </c>
      <c r="L442" s="826">
        <v>121.92</v>
      </c>
      <c r="M442" s="826">
        <v>365.76</v>
      </c>
      <c r="N442" s="823">
        <v>3</v>
      </c>
      <c r="O442" s="827">
        <v>2</v>
      </c>
      <c r="P442" s="826">
        <v>243.84</v>
      </c>
      <c r="Q442" s="828">
        <v>0.66666666666666674</v>
      </c>
      <c r="R442" s="823">
        <v>2</v>
      </c>
      <c r="S442" s="828">
        <v>0.66666666666666663</v>
      </c>
      <c r="T442" s="827">
        <v>1</v>
      </c>
      <c r="U442" s="829">
        <v>0.5</v>
      </c>
    </row>
    <row r="443" spans="1:21" ht="14.45" customHeight="1" x14ac:dyDescent="0.2">
      <c r="A443" s="822">
        <v>32</v>
      </c>
      <c r="B443" s="823" t="s">
        <v>2767</v>
      </c>
      <c r="C443" s="823" t="s">
        <v>2773</v>
      </c>
      <c r="D443" s="824" t="s">
        <v>4796</v>
      </c>
      <c r="E443" s="825" t="s">
        <v>2788</v>
      </c>
      <c r="F443" s="823" t="s">
        <v>2768</v>
      </c>
      <c r="G443" s="823" t="s">
        <v>3510</v>
      </c>
      <c r="H443" s="823" t="s">
        <v>329</v>
      </c>
      <c r="I443" s="823" t="s">
        <v>3511</v>
      </c>
      <c r="J443" s="823" t="s">
        <v>3512</v>
      </c>
      <c r="K443" s="823" t="s">
        <v>2078</v>
      </c>
      <c r="L443" s="826">
        <v>35.11</v>
      </c>
      <c r="M443" s="826">
        <v>70.22</v>
      </c>
      <c r="N443" s="823">
        <v>2</v>
      </c>
      <c r="O443" s="827">
        <v>1</v>
      </c>
      <c r="P443" s="826">
        <v>70.22</v>
      </c>
      <c r="Q443" s="828">
        <v>1</v>
      </c>
      <c r="R443" s="823">
        <v>2</v>
      </c>
      <c r="S443" s="828">
        <v>1</v>
      </c>
      <c r="T443" s="827">
        <v>1</v>
      </c>
      <c r="U443" s="829">
        <v>1</v>
      </c>
    </row>
    <row r="444" spans="1:21" ht="14.45" customHeight="1" x14ac:dyDescent="0.2">
      <c r="A444" s="822">
        <v>32</v>
      </c>
      <c r="B444" s="823" t="s">
        <v>2767</v>
      </c>
      <c r="C444" s="823" t="s">
        <v>2773</v>
      </c>
      <c r="D444" s="824" t="s">
        <v>4796</v>
      </c>
      <c r="E444" s="825" t="s">
        <v>2788</v>
      </c>
      <c r="F444" s="823" t="s">
        <v>2768</v>
      </c>
      <c r="G444" s="823" t="s">
        <v>2840</v>
      </c>
      <c r="H444" s="823" t="s">
        <v>329</v>
      </c>
      <c r="I444" s="823" t="s">
        <v>2841</v>
      </c>
      <c r="J444" s="823" t="s">
        <v>2842</v>
      </c>
      <c r="K444" s="823" t="s">
        <v>2843</v>
      </c>
      <c r="L444" s="826">
        <v>247.17</v>
      </c>
      <c r="M444" s="826">
        <v>247.17</v>
      </c>
      <c r="N444" s="823">
        <v>1</v>
      </c>
      <c r="O444" s="827">
        <v>1</v>
      </c>
      <c r="P444" s="826">
        <v>247.17</v>
      </c>
      <c r="Q444" s="828">
        <v>1</v>
      </c>
      <c r="R444" s="823">
        <v>1</v>
      </c>
      <c r="S444" s="828">
        <v>1</v>
      </c>
      <c r="T444" s="827">
        <v>1</v>
      </c>
      <c r="U444" s="829">
        <v>1</v>
      </c>
    </row>
    <row r="445" spans="1:21" ht="14.45" customHeight="1" x14ac:dyDescent="0.2">
      <c r="A445" s="822">
        <v>32</v>
      </c>
      <c r="B445" s="823" t="s">
        <v>2767</v>
      </c>
      <c r="C445" s="823" t="s">
        <v>2773</v>
      </c>
      <c r="D445" s="824" t="s">
        <v>4796</v>
      </c>
      <c r="E445" s="825" t="s">
        <v>2788</v>
      </c>
      <c r="F445" s="823" t="s">
        <v>2768</v>
      </c>
      <c r="G445" s="823" t="s">
        <v>2840</v>
      </c>
      <c r="H445" s="823" t="s">
        <v>329</v>
      </c>
      <c r="I445" s="823" t="s">
        <v>3130</v>
      </c>
      <c r="J445" s="823" t="s">
        <v>2842</v>
      </c>
      <c r="K445" s="823" t="s">
        <v>3131</v>
      </c>
      <c r="L445" s="826">
        <v>922.76</v>
      </c>
      <c r="M445" s="826">
        <v>922.76</v>
      </c>
      <c r="N445" s="823">
        <v>1</v>
      </c>
      <c r="O445" s="827">
        <v>1</v>
      </c>
      <c r="P445" s="826">
        <v>922.76</v>
      </c>
      <c r="Q445" s="828">
        <v>1</v>
      </c>
      <c r="R445" s="823">
        <v>1</v>
      </c>
      <c r="S445" s="828">
        <v>1</v>
      </c>
      <c r="T445" s="827">
        <v>1</v>
      </c>
      <c r="U445" s="829">
        <v>1</v>
      </c>
    </row>
    <row r="446" spans="1:21" ht="14.45" customHeight="1" x14ac:dyDescent="0.2">
      <c r="A446" s="822">
        <v>32</v>
      </c>
      <c r="B446" s="823" t="s">
        <v>2767</v>
      </c>
      <c r="C446" s="823" t="s">
        <v>2773</v>
      </c>
      <c r="D446" s="824" t="s">
        <v>4796</v>
      </c>
      <c r="E446" s="825" t="s">
        <v>2788</v>
      </c>
      <c r="F446" s="823" t="s">
        <v>2768</v>
      </c>
      <c r="G446" s="823" t="s">
        <v>2840</v>
      </c>
      <c r="H446" s="823" t="s">
        <v>329</v>
      </c>
      <c r="I446" s="823" t="s">
        <v>2844</v>
      </c>
      <c r="J446" s="823" t="s">
        <v>964</v>
      </c>
      <c r="K446" s="823" t="s">
        <v>2845</v>
      </c>
      <c r="L446" s="826">
        <v>329.56</v>
      </c>
      <c r="M446" s="826">
        <v>1977.3600000000001</v>
      </c>
      <c r="N446" s="823">
        <v>6</v>
      </c>
      <c r="O446" s="827">
        <v>3</v>
      </c>
      <c r="P446" s="826">
        <v>1977.3600000000001</v>
      </c>
      <c r="Q446" s="828">
        <v>1</v>
      </c>
      <c r="R446" s="823">
        <v>6</v>
      </c>
      <c r="S446" s="828">
        <v>1</v>
      </c>
      <c r="T446" s="827">
        <v>3</v>
      </c>
      <c r="U446" s="829">
        <v>1</v>
      </c>
    </row>
    <row r="447" spans="1:21" ht="14.45" customHeight="1" x14ac:dyDescent="0.2">
      <c r="A447" s="822">
        <v>32</v>
      </c>
      <c r="B447" s="823" t="s">
        <v>2767</v>
      </c>
      <c r="C447" s="823" t="s">
        <v>2773</v>
      </c>
      <c r="D447" s="824" t="s">
        <v>4796</v>
      </c>
      <c r="E447" s="825" t="s">
        <v>2788</v>
      </c>
      <c r="F447" s="823" t="s">
        <v>2768</v>
      </c>
      <c r="G447" s="823" t="s">
        <v>3513</v>
      </c>
      <c r="H447" s="823" t="s">
        <v>329</v>
      </c>
      <c r="I447" s="823" t="s">
        <v>3514</v>
      </c>
      <c r="J447" s="823" t="s">
        <v>1269</v>
      </c>
      <c r="K447" s="823" t="s">
        <v>3515</v>
      </c>
      <c r="L447" s="826">
        <v>0</v>
      </c>
      <c r="M447" s="826">
        <v>0</v>
      </c>
      <c r="N447" s="823">
        <v>3</v>
      </c>
      <c r="O447" s="827">
        <v>0.5</v>
      </c>
      <c r="P447" s="826">
        <v>0</v>
      </c>
      <c r="Q447" s="828"/>
      <c r="R447" s="823">
        <v>3</v>
      </c>
      <c r="S447" s="828">
        <v>1</v>
      </c>
      <c r="T447" s="827">
        <v>0.5</v>
      </c>
      <c r="U447" s="829">
        <v>1</v>
      </c>
    </row>
    <row r="448" spans="1:21" ht="14.45" customHeight="1" x14ac:dyDescent="0.2">
      <c r="A448" s="822">
        <v>32</v>
      </c>
      <c r="B448" s="823" t="s">
        <v>2767</v>
      </c>
      <c r="C448" s="823" t="s">
        <v>2773</v>
      </c>
      <c r="D448" s="824" t="s">
        <v>4796</v>
      </c>
      <c r="E448" s="825" t="s">
        <v>2788</v>
      </c>
      <c r="F448" s="823" t="s">
        <v>2768</v>
      </c>
      <c r="G448" s="823" t="s">
        <v>2833</v>
      </c>
      <c r="H448" s="823" t="s">
        <v>329</v>
      </c>
      <c r="I448" s="823" t="s">
        <v>2853</v>
      </c>
      <c r="J448" s="823" t="s">
        <v>2852</v>
      </c>
      <c r="K448" s="823" t="s">
        <v>2854</v>
      </c>
      <c r="L448" s="826">
        <v>36.270000000000003</v>
      </c>
      <c r="M448" s="826">
        <v>72.540000000000006</v>
      </c>
      <c r="N448" s="823">
        <v>2</v>
      </c>
      <c r="O448" s="827">
        <v>2</v>
      </c>
      <c r="P448" s="826">
        <v>72.540000000000006</v>
      </c>
      <c r="Q448" s="828">
        <v>1</v>
      </c>
      <c r="R448" s="823">
        <v>2</v>
      </c>
      <c r="S448" s="828">
        <v>1</v>
      </c>
      <c r="T448" s="827">
        <v>2</v>
      </c>
      <c r="U448" s="829">
        <v>1</v>
      </c>
    </row>
    <row r="449" spans="1:21" ht="14.45" customHeight="1" x14ac:dyDescent="0.2">
      <c r="A449" s="822">
        <v>32</v>
      </c>
      <c r="B449" s="823" t="s">
        <v>2767</v>
      </c>
      <c r="C449" s="823" t="s">
        <v>2773</v>
      </c>
      <c r="D449" s="824" t="s">
        <v>4796</v>
      </c>
      <c r="E449" s="825" t="s">
        <v>2788</v>
      </c>
      <c r="F449" s="823" t="s">
        <v>2768</v>
      </c>
      <c r="G449" s="823" t="s">
        <v>2833</v>
      </c>
      <c r="H449" s="823" t="s">
        <v>670</v>
      </c>
      <c r="I449" s="823" t="s">
        <v>2446</v>
      </c>
      <c r="J449" s="823" t="s">
        <v>682</v>
      </c>
      <c r="K449" s="823" t="s">
        <v>684</v>
      </c>
      <c r="L449" s="826">
        <v>65.28</v>
      </c>
      <c r="M449" s="826">
        <v>65.28</v>
      </c>
      <c r="N449" s="823">
        <v>1</v>
      </c>
      <c r="O449" s="827">
        <v>0.5</v>
      </c>
      <c r="P449" s="826"/>
      <c r="Q449" s="828">
        <v>0</v>
      </c>
      <c r="R449" s="823"/>
      <c r="S449" s="828">
        <v>0</v>
      </c>
      <c r="T449" s="827"/>
      <c r="U449" s="829">
        <v>0</v>
      </c>
    </row>
    <row r="450" spans="1:21" ht="14.45" customHeight="1" x14ac:dyDescent="0.2">
      <c r="A450" s="822">
        <v>32</v>
      </c>
      <c r="B450" s="823" t="s">
        <v>2767</v>
      </c>
      <c r="C450" s="823" t="s">
        <v>2773</v>
      </c>
      <c r="D450" s="824" t="s">
        <v>4796</v>
      </c>
      <c r="E450" s="825" t="s">
        <v>2788</v>
      </c>
      <c r="F450" s="823" t="s">
        <v>2768</v>
      </c>
      <c r="G450" s="823" t="s">
        <v>2833</v>
      </c>
      <c r="H450" s="823" t="s">
        <v>329</v>
      </c>
      <c r="I450" s="823" t="s">
        <v>3516</v>
      </c>
      <c r="J450" s="823" t="s">
        <v>2852</v>
      </c>
      <c r="K450" s="823" t="s">
        <v>3517</v>
      </c>
      <c r="L450" s="826">
        <v>130.57</v>
      </c>
      <c r="M450" s="826">
        <v>130.57</v>
      </c>
      <c r="N450" s="823">
        <v>1</v>
      </c>
      <c r="O450" s="827">
        <v>1</v>
      </c>
      <c r="P450" s="826">
        <v>130.57</v>
      </c>
      <c r="Q450" s="828">
        <v>1</v>
      </c>
      <c r="R450" s="823">
        <v>1</v>
      </c>
      <c r="S450" s="828">
        <v>1</v>
      </c>
      <c r="T450" s="827">
        <v>1</v>
      </c>
      <c r="U450" s="829">
        <v>1</v>
      </c>
    </row>
    <row r="451" spans="1:21" ht="14.45" customHeight="1" x14ac:dyDescent="0.2">
      <c r="A451" s="822">
        <v>32</v>
      </c>
      <c r="B451" s="823" t="s">
        <v>2767</v>
      </c>
      <c r="C451" s="823" t="s">
        <v>2773</v>
      </c>
      <c r="D451" s="824" t="s">
        <v>4796</v>
      </c>
      <c r="E451" s="825" t="s">
        <v>2788</v>
      </c>
      <c r="F451" s="823" t="s">
        <v>2768</v>
      </c>
      <c r="G451" s="823" t="s">
        <v>2856</v>
      </c>
      <c r="H451" s="823" t="s">
        <v>670</v>
      </c>
      <c r="I451" s="823" t="s">
        <v>2482</v>
      </c>
      <c r="J451" s="823" t="s">
        <v>2480</v>
      </c>
      <c r="K451" s="823" t="s">
        <v>2483</v>
      </c>
      <c r="L451" s="826">
        <v>11.71</v>
      </c>
      <c r="M451" s="826">
        <v>11.71</v>
      </c>
      <c r="N451" s="823">
        <v>1</v>
      </c>
      <c r="O451" s="827">
        <v>0.5</v>
      </c>
      <c r="P451" s="826">
        <v>11.71</v>
      </c>
      <c r="Q451" s="828">
        <v>1</v>
      </c>
      <c r="R451" s="823">
        <v>1</v>
      </c>
      <c r="S451" s="828">
        <v>1</v>
      </c>
      <c r="T451" s="827">
        <v>0.5</v>
      </c>
      <c r="U451" s="829">
        <v>1</v>
      </c>
    </row>
    <row r="452" spans="1:21" ht="14.45" customHeight="1" x14ac:dyDescent="0.2">
      <c r="A452" s="822">
        <v>32</v>
      </c>
      <c r="B452" s="823" t="s">
        <v>2767</v>
      </c>
      <c r="C452" s="823" t="s">
        <v>2773</v>
      </c>
      <c r="D452" s="824" t="s">
        <v>4796</v>
      </c>
      <c r="E452" s="825" t="s">
        <v>2788</v>
      </c>
      <c r="F452" s="823" t="s">
        <v>2768</v>
      </c>
      <c r="G452" s="823" t="s">
        <v>2834</v>
      </c>
      <c r="H452" s="823" t="s">
        <v>329</v>
      </c>
      <c r="I452" s="823" t="s">
        <v>2857</v>
      </c>
      <c r="J452" s="823" t="s">
        <v>2858</v>
      </c>
      <c r="K452" s="823" t="s">
        <v>2291</v>
      </c>
      <c r="L452" s="826">
        <v>31.09</v>
      </c>
      <c r="M452" s="826">
        <v>62.18</v>
      </c>
      <c r="N452" s="823">
        <v>2</v>
      </c>
      <c r="O452" s="827">
        <v>1</v>
      </c>
      <c r="P452" s="826"/>
      <c r="Q452" s="828">
        <v>0</v>
      </c>
      <c r="R452" s="823"/>
      <c r="S452" s="828">
        <v>0</v>
      </c>
      <c r="T452" s="827"/>
      <c r="U452" s="829">
        <v>0</v>
      </c>
    </row>
    <row r="453" spans="1:21" ht="14.45" customHeight="1" x14ac:dyDescent="0.2">
      <c r="A453" s="822">
        <v>32</v>
      </c>
      <c r="B453" s="823" t="s">
        <v>2767</v>
      </c>
      <c r="C453" s="823" t="s">
        <v>2773</v>
      </c>
      <c r="D453" s="824" t="s">
        <v>4796</v>
      </c>
      <c r="E453" s="825" t="s">
        <v>2788</v>
      </c>
      <c r="F453" s="823" t="s">
        <v>2768</v>
      </c>
      <c r="G453" s="823" t="s">
        <v>2834</v>
      </c>
      <c r="H453" s="823" t="s">
        <v>329</v>
      </c>
      <c r="I453" s="823" t="s">
        <v>3134</v>
      </c>
      <c r="J453" s="823" t="s">
        <v>2858</v>
      </c>
      <c r="K453" s="823" t="s">
        <v>2590</v>
      </c>
      <c r="L453" s="826">
        <v>103.64</v>
      </c>
      <c r="M453" s="826">
        <v>103.64</v>
      </c>
      <c r="N453" s="823">
        <v>1</v>
      </c>
      <c r="O453" s="827">
        <v>1</v>
      </c>
      <c r="P453" s="826">
        <v>103.64</v>
      </c>
      <c r="Q453" s="828">
        <v>1</v>
      </c>
      <c r="R453" s="823">
        <v>1</v>
      </c>
      <c r="S453" s="828">
        <v>1</v>
      </c>
      <c r="T453" s="827">
        <v>1</v>
      </c>
      <c r="U453" s="829">
        <v>1</v>
      </c>
    </row>
    <row r="454" spans="1:21" ht="14.45" customHeight="1" x14ac:dyDescent="0.2">
      <c r="A454" s="822">
        <v>32</v>
      </c>
      <c r="B454" s="823" t="s">
        <v>2767</v>
      </c>
      <c r="C454" s="823" t="s">
        <v>2773</v>
      </c>
      <c r="D454" s="824" t="s">
        <v>4796</v>
      </c>
      <c r="E454" s="825" t="s">
        <v>2788</v>
      </c>
      <c r="F454" s="823" t="s">
        <v>2768</v>
      </c>
      <c r="G454" s="823" t="s">
        <v>2834</v>
      </c>
      <c r="H454" s="823" t="s">
        <v>670</v>
      </c>
      <c r="I454" s="823" t="s">
        <v>2287</v>
      </c>
      <c r="J454" s="823" t="s">
        <v>2288</v>
      </c>
      <c r="K454" s="823" t="s">
        <v>2289</v>
      </c>
      <c r="L454" s="826">
        <v>93.27</v>
      </c>
      <c r="M454" s="826">
        <v>186.54</v>
      </c>
      <c r="N454" s="823">
        <v>2</v>
      </c>
      <c r="O454" s="827">
        <v>2</v>
      </c>
      <c r="P454" s="826">
        <v>186.54</v>
      </c>
      <c r="Q454" s="828">
        <v>1</v>
      </c>
      <c r="R454" s="823">
        <v>2</v>
      </c>
      <c r="S454" s="828">
        <v>1</v>
      </c>
      <c r="T454" s="827">
        <v>2</v>
      </c>
      <c r="U454" s="829">
        <v>1</v>
      </c>
    </row>
    <row r="455" spans="1:21" ht="14.45" customHeight="1" x14ac:dyDescent="0.2">
      <c r="A455" s="822">
        <v>32</v>
      </c>
      <c r="B455" s="823" t="s">
        <v>2767</v>
      </c>
      <c r="C455" s="823" t="s">
        <v>2773</v>
      </c>
      <c r="D455" s="824" t="s">
        <v>4796</v>
      </c>
      <c r="E455" s="825" t="s">
        <v>2788</v>
      </c>
      <c r="F455" s="823" t="s">
        <v>2768</v>
      </c>
      <c r="G455" s="823" t="s">
        <v>2863</v>
      </c>
      <c r="H455" s="823" t="s">
        <v>329</v>
      </c>
      <c r="I455" s="823" t="s">
        <v>2864</v>
      </c>
      <c r="J455" s="823" t="s">
        <v>2865</v>
      </c>
      <c r="K455" s="823" t="s">
        <v>2866</v>
      </c>
      <c r="L455" s="826">
        <v>0</v>
      </c>
      <c r="M455" s="826">
        <v>0</v>
      </c>
      <c r="N455" s="823">
        <v>2</v>
      </c>
      <c r="O455" s="827">
        <v>1</v>
      </c>
      <c r="P455" s="826">
        <v>0</v>
      </c>
      <c r="Q455" s="828"/>
      <c r="R455" s="823">
        <v>2</v>
      </c>
      <c r="S455" s="828">
        <v>1</v>
      </c>
      <c r="T455" s="827">
        <v>1</v>
      </c>
      <c r="U455" s="829">
        <v>1</v>
      </c>
    </row>
    <row r="456" spans="1:21" ht="14.45" customHeight="1" x14ac:dyDescent="0.2">
      <c r="A456" s="822">
        <v>32</v>
      </c>
      <c r="B456" s="823" t="s">
        <v>2767</v>
      </c>
      <c r="C456" s="823" t="s">
        <v>2773</v>
      </c>
      <c r="D456" s="824" t="s">
        <v>4796</v>
      </c>
      <c r="E456" s="825" t="s">
        <v>2788</v>
      </c>
      <c r="F456" s="823" t="s">
        <v>2768</v>
      </c>
      <c r="G456" s="823" t="s">
        <v>2868</v>
      </c>
      <c r="H456" s="823" t="s">
        <v>670</v>
      </c>
      <c r="I456" s="823" t="s">
        <v>2501</v>
      </c>
      <c r="J456" s="823" t="s">
        <v>1329</v>
      </c>
      <c r="K456" s="823" t="s">
        <v>2502</v>
      </c>
      <c r="L456" s="826">
        <v>117.55</v>
      </c>
      <c r="M456" s="826">
        <v>117.55</v>
      </c>
      <c r="N456" s="823">
        <v>1</v>
      </c>
      <c r="O456" s="827">
        <v>1</v>
      </c>
      <c r="P456" s="826">
        <v>117.55</v>
      </c>
      <c r="Q456" s="828">
        <v>1</v>
      </c>
      <c r="R456" s="823">
        <v>1</v>
      </c>
      <c r="S456" s="828">
        <v>1</v>
      </c>
      <c r="T456" s="827">
        <v>1</v>
      </c>
      <c r="U456" s="829">
        <v>1</v>
      </c>
    </row>
    <row r="457" spans="1:21" ht="14.45" customHeight="1" x14ac:dyDescent="0.2">
      <c r="A457" s="822">
        <v>32</v>
      </c>
      <c r="B457" s="823" t="s">
        <v>2767</v>
      </c>
      <c r="C457" s="823" t="s">
        <v>2773</v>
      </c>
      <c r="D457" s="824" t="s">
        <v>4796</v>
      </c>
      <c r="E457" s="825" t="s">
        <v>2788</v>
      </c>
      <c r="F457" s="823" t="s">
        <v>2768</v>
      </c>
      <c r="G457" s="823" t="s">
        <v>2815</v>
      </c>
      <c r="H457" s="823" t="s">
        <v>329</v>
      </c>
      <c r="I457" s="823" t="s">
        <v>2874</v>
      </c>
      <c r="J457" s="823" t="s">
        <v>774</v>
      </c>
      <c r="K457" s="823" t="s">
        <v>1929</v>
      </c>
      <c r="L457" s="826">
        <v>132</v>
      </c>
      <c r="M457" s="826">
        <v>660</v>
      </c>
      <c r="N457" s="823">
        <v>5</v>
      </c>
      <c r="O457" s="827">
        <v>2</v>
      </c>
      <c r="P457" s="826">
        <v>660</v>
      </c>
      <c r="Q457" s="828">
        <v>1</v>
      </c>
      <c r="R457" s="823">
        <v>5</v>
      </c>
      <c r="S457" s="828">
        <v>1</v>
      </c>
      <c r="T457" s="827">
        <v>2</v>
      </c>
      <c r="U457" s="829">
        <v>1</v>
      </c>
    </row>
    <row r="458" spans="1:21" ht="14.45" customHeight="1" x14ac:dyDescent="0.2">
      <c r="A458" s="822">
        <v>32</v>
      </c>
      <c r="B458" s="823" t="s">
        <v>2767</v>
      </c>
      <c r="C458" s="823" t="s">
        <v>2773</v>
      </c>
      <c r="D458" s="824" t="s">
        <v>4796</v>
      </c>
      <c r="E458" s="825" t="s">
        <v>2788</v>
      </c>
      <c r="F458" s="823" t="s">
        <v>2768</v>
      </c>
      <c r="G458" s="823" t="s">
        <v>2817</v>
      </c>
      <c r="H458" s="823" t="s">
        <v>329</v>
      </c>
      <c r="I458" s="823" t="s">
        <v>2818</v>
      </c>
      <c r="J458" s="823" t="s">
        <v>2819</v>
      </c>
      <c r="K458" s="823" t="s">
        <v>2820</v>
      </c>
      <c r="L458" s="826">
        <v>1437.8</v>
      </c>
      <c r="M458" s="826">
        <v>5751.2</v>
      </c>
      <c r="N458" s="823">
        <v>4</v>
      </c>
      <c r="O458" s="827">
        <v>1</v>
      </c>
      <c r="P458" s="826">
        <v>5751.2</v>
      </c>
      <c r="Q458" s="828">
        <v>1</v>
      </c>
      <c r="R458" s="823">
        <v>4</v>
      </c>
      <c r="S458" s="828">
        <v>1</v>
      </c>
      <c r="T458" s="827">
        <v>1</v>
      </c>
      <c r="U458" s="829">
        <v>1</v>
      </c>
    </row>
    <row r="459" spans="1:21" ht="14.45" customHeight="1" x14ac:dyDescent="0.2">
      <c r="A459" s="822">
        <v>32</v>
      </c>
      <c r="B459" s="823" t="s">
        <v>2767</v>
      </c>
      <c r="C459" s="823" t="s">
        <v>2773</v>
      </c>
      <c r="D459" s="824" t="s">
        <v>4796</v>
      </c>
      <c r="E459" s="825" t="s">
        <v>2788</v>
      </c>
      <c r="F459" s="823" t="s">
        <v>2768</v>
      </c>
      <c r="G459" s="823" t="s">
        <v>2884</v>
      </c>
      <c r="H459" s="823" t="s">
        <v>329</v>
      </c>
      <c r="I459" s="823" t="s">
        <v>2885</v>
      </c>
      <c r="J459" s="823" t="s">
        <v>912</v>
      </c>
      <c r="K459" s="823" t="s">
        <v>826</v>
      </c>
      <c r="L459" s="826">
        <v>236.03</v>
      </c>
      <c r="M459" s="826">
        <v>236.03</v>
      </c>
      <c r="N459" s="823">
        <v>1</v>
      </c>
      <c r="O459" s="827">
        <v>0.5</v>
      </c>
      <c r="P459" s="826"/>
      <c r="Q459" s="828">
        <v>0</v>
      </c>
      <c r="R459" s="823"/>
      <c r="S459" s="828">
        <v>0</v>
      </c>
      <c r="T459" s="827"/>
      <c r="U459" s="829">
        <v>0</v>
      </c>
    </row>
    <row r="460" spans="1:21" ht="14.45" customHeight="1" x14ac:dyDescent="0.2">
      <c r="A460" s="822">
        <v>32</v>
      </c>
      <c r="B460" s="823" t="s">
        <v>2767</v>
      </c>
      <c r="C460" s="823" t="s">
        <v>2773</v>
      </c>
      <c r="D460" s="824" t="s">
        <v>4796</v>
      </c>
      <c r="E460" s="825" t="s">
        <v>2788</v>
      </c>
      <c r="F460" s="823" t="s">
        <v>2768</v>
      </c>
      <c r="G460" s="823" t="s">
        <v>3518</v>
      </c>
      <c r="H460" s="823" t="s">
        <v>329</v>
      </c>
      <c r="I460" s="823" t="s">
        <v>3519</v>
      </c>
      <c r="J460" s="823" t="s">
        <v>3520</v>
      </c>
      <c r="K460" s="823" t="s">
        <v>3521</v>
      </c>
      <c r="L460" s="826">
        <v>52.87</v>
      </c>
      <c r="M460" s="826">
        <v>105.74</v>
      </c>
      <c r="N460" s="823">
        <v>2</v>
      </c>
      <c r="O460" s="827">
        <v>1</v>
      </c>
      <c r="P460" s="826">
        <v>105.74</v>
      </c>
      <c r="Q460" s="828">
        <v>1</v>
      </c>
      <c r="R460" s="823">
        <v>2</v>
      </c>
      <c r="S460" s="828">
        <v>1</v>
      </c>
      <c r="T460" s="827">
        <v>1</v>
      </c>
      <c r="U460" s="829">
        <v>1</v>
      </c>
    </row>
    <row r="461" spans="1:21" ht="14.45" customHeight="1" x14ac:dyDescent="0.2">
      <c r="A461" s="822">
        <v>32</v>
      </c>
      <c r="B461" s="823" t="s">
        <v>2767</v>
      </c>
      <c r="C461" s="823" t="s">
        <v>2773</v>
      </c>
      <c r="D461" s="824" t="s">
        <v>4796</v>
      </c>
      <c r="E461" s="825" t="s">
        <v>2788</v>
      </c>
      <c r="F461" s="823" t="s">
        <v>2768</v>
      </c>
      <c r="G461" s="823" t="s">
        <v>2890</v>
      </c>
      <c r="H461" s="823" t="s">
        <v>329</v>
      </c>
      <c r="I461" s="823" t="s">
        <v>3522</v>
      </c>
      <c r="J461" s="823" t="s">
        <v>817</v>
      </c>
      <c r="K461" s="823" t="s">
        <v>2892</v>
      </c>
      <c r="L461" s="826">
        <v>182.22</v>
      </c>
      <c r="M461" s="826">
        <v>182.22</v>
      </c>
      <c r="N461" s="823">
        <v>1</v>
      </c>
      <c r="O461" s="827">
        <v>1</v>
      </c>
      <c r="P461" s="826">
        <v>182.22</v>
      </c>
      <c r="Q461" s="828">
        <v>1</v>
      </c>
      <c r="R461" s="823">
        <v>1</v>
      </c>
      <c r="S461" s="828">
        <v>1</v>
      </c>
      <c r="T461" s="827">
        <v>1</v>
      </c>
      <c r="U461" s="829">
        <v>1</v>
      </c>
    </row>
    <row r="462" spans="1:21" ht="14.45" customHeight="1" x14ac:dyDescent="0.2">
      <c r="A462" s="822">
        <v>32</v>
      </c>
      <c r="B462" s="823" t="s">
        <v>2767</v>
      </c>
      <c r="C462" s="823" t="s">
        <v>2773</v>
      </c>
      <c r="D462" s="824" t="s">
        <v>4796</v>
      </c>
      <c r="E462" s="825" t="s">
        <v>2788</v>
      </c>
      <c r="F462" s="823" t="s">
        <v>2768</v>
      </c>
      <c r="G462" s="823" t="s">
        <v>2906</v>
      </c>
      <c r="H462" s="823" t="s">
        <v>670</v>
      </c>
      <c r="I462" s="823" t="s">
        <v>2907</v>
      </c>
      <c r="J462" s="823" t="s">
        <v>2491</v>
      </c>
      <c r="K462" s="823" t="s">
        <v>2908</v>
      </c>
      <c r="L462" s="826">
        <v>246.39</v>
      </c>
      <c r="M462" s="826">
        <v>246.39</v>
      </c>
      <c r="N462" s="823">
        <v>1</v>
      </c>
      <c r="O462" s="827">
        <v>1</v>
      </c>
      <c r="P462" s="826">
        <v>246.39</v>
      </c>
      <c r="Q462" s="828">
        <v>1</v>
      </c>
      <c r="R462" s="823">
        <v>1</v>
      </c>
      <c r="S462" s="828">
        <v>1</v>
      </c>
      <c r="T462" s="827">
        <v>1</v>
      </c>
      <c r="U462" s="829">
        <v>1</v>
      </c>
    </row>
    <row r="463" spans="1:21" ht="14.45" customHeight="1" x14ac:dyDescent="0.2">
      <c r="A463" s="822">
        <v>32</v>
      </c>
      <c r="B463" s="823" t="s">
        <v>2767</v>
      </c>
      <c r="C463" s="823" t="s">
        <v>2773</v>
      </c>
      <c r="D463" s="824" t="s">
        <v>4796</v>
      </c>
      <c r="E463" s="825" t="s">
        <v>2788</v>
      </c>
      <c r="F463" s="823" t="s">
        <v>2768</v>
      </c>
      <c r="G463" s="823" t="s">
        <v>2915</v>
      </c>
      <c r="H463" s="823" t="s">
        <v>670</v>
      </c>
      <c r="I463" s="823" t="s">
        <v>2403</v>
      </c>
      <c r="J463" s="823" t="s">
        <v>1477</v>
      </c>
      <c r="K463" s="823" t="s">
        <v>2404</v>
      </c>
      <c r="L463" s="826">
        <v>846.47</v>
      </c>
      <c r="M463" s="826">
        <v>846.47</v>
      </c>
      <c r="N463" s="823">
        <v>1</v>
      </c>
      <c r="O463" s="827">
        <v>0.5</v>
      </c>
      <c r="P463" s="826"/>
      <c r="Q463" s="828">
        <v>0</v>
      </c>
      <c r="R463" s="823"/>
      <c r="S463" s="828">
        <v>0</v>
      </c>
      <c r="T463" s="827"/>
      <c r="U463" s="829">
        <v>0</v>
      </c>
    </row>
    <row r="464" spans="1:21" ht="14.45" customHeight="1" x14ac:dyDescent="0.2">
      <c r="A464" s="822">
        <v>32</v>
      </c>
      <c r="B464" s="823" t="s">
        <v>2767</v>
      </c>
      <c r="C464" s="823" t="s">
        <v>2773</v>
      </c>
      <c r="D464" s="824" t="s">
        <v>4796</v>
      </c>
      <c r="E464" s="825" t="s">
        <v>2788</v>
      </c>
      <c r="F464" s="823" t="s">
        <v>2768</v>
      </c>
      <c r="G464" s="823" t="s">
        <v>2915</v>
      </c>
      <c r="H464" s="823" t="s">
        <v>670</v>
      </c>
      <c r="I464" s="823" t="s">
        <v>2403</v>
      </c>
      <c r="J464" s="823" t="s">
        <v>1477</v>
      </c>
      <c r="K464" s="823" t="s">
        <v>2404</v>
      </c>
      <c r="L464" s="826">
        <v>3231.81</v>
      </c>
      <c r="M464" s="826">
        <v>3231.81</v>
      </c>
      <c r="N464" s="823">
        <v>1</v>
      </c>
      <c r="O464" s="827">
        <v>1</v>
      </c>
      <c r="P464" s="826"/>
      <c r="Q464" s="828">
        <v>0</v>
      </c>
      <c r="R464" s="823"/>
      <c r="S464" s="828">
        <v>0</v>
      </c>
      <c r="T464" s="827"/>
      <c r="U464" s="829">
        <v>0</v>
      </c>
    </row>
    <row r="465" spans="1:21" ht="14.45" customHeight="1" x14ac:dyDescent="0.2">
      <c r="A465" s="822">
        <v>32</v>
      </c>
      <c r="B465" s="823" t="s">
        <v>2767</v>
      </c>
      <c r="C465" s="823" t="s">
        <v>2773</v>
      </c>
      <c r="D465" s="824" t="s">
        <v>4796</v>
      </c>
      <c r="E465" s="825" t="s">
        <v>2788</v>
      </c>
      <c r="F465" s="823" t="s">
        <v>2768</v>
      </c>
      <c r="G465" s="823" t="s">
        <v>2920</v>
      </c>
      <c r="H465" s="823" t="s">
        <v>329</v>
      </c>
      <c r="I465" s="823" t="s">
        <v>2921</v>
      </c>
      <c r="J465" s="823" t="s">
        <v>1058</v>
      </c>
      <c r="K465" s="823" t="s">
        <v>2922</v>
      </c>
      <c r="L465" s="826">
        <v>1860.93</v>
      </c>
      <c r="M465" s="826">
        <v>7443.72</v>
      </c>
      <c r="N465" s="823">
        <v>4</v>
      </c>
      <c r="O465" s="827">
        <v>1</v>
      </c>
      <c r="P465" s="826">
        <v>7443.72</v>
      </c>
      <c r="Q465" s="828">
        <v>1</v>
      </c>
      <c r="R465" s="823">
        <v>4</v>
      </c>
      <c r="S465" s="828">
        <v>1</v>
      </c>
      <c r="T465" s="827">
        <v>1</v>
      </c>
      <c r="U465" s="829">
        <v>1</v>
      </c>
    </row>
    <row r="466" spans="1:21" ht="14.45" customHeight="1" x14ac:dyDescent="0.2">
      <c r="A466" s="822">
        <v>32</v>
      </c>
      <c r="B466" s="823" t="s">
        <v>2767</v>
      </c>
      <c r="C466" s="823" t="s">
        <v>2773</v>
      </c>
      <c r="D466" s="824" t="s">
        <v>4796</v>
      </c>
      <c r="E466" s="825" t="s">
        <v>2788</v>
      </c>
      <c r="F466" s="823" t="s">
        <v>2768</v>
      </c>
      <c r="G466" s="823" t="s">
        <v>2835</v>
      </c>
      <c r="H466" s="823" t="s">
        <v>329</v>
      </c>
      <c r="I466" s="823" t="s">
        <v>2970</v>
      </c>
      <c r="J466" s="823" t="s">
        <v>2968</v>
      </c>
      <c r="K466" s="823" t="s">
        <v>2971</v>
      </c>
      <c r="L466" s="826">
        <v>52.75</v>
      </c>
      <c r="M466" s="826">
        <v>158.25</v>
      </c>
      <c r="N466" s="823">
        <v>3</v>
      </c>
      <c r="O466" s="827">
        <v>2.5</v>
      </c>
      <c r="P466" s="826">
        <v>158.25</v>
      </c>
      <c r="Q466" s="828">
        <v>1</v>
      </c>
      <c r="R466" s="823">
        <v>3</v>
      </c>
      <c r="S466" s="828">
        <v>1</v>
      </c>
      <c r="T466" s="827">
        <v>2.5</v>
      </c>
      <c r="U466" s="829">
        <v>1</v>
      </c>
    </row>
    <row r="467" spans="1:21" ht="14.45" customHeight="1" x14ac:dyDescent="0.2">
      <c r="A467" s="822">
        <v>32</v>
      </c>
      <c r="B467" s="823" t="s">
        <v>2767</v>
      </c>
      <c r="C467" s="823" t="s">
        <v>2773</v>
      </c>
      <c r="D467" s="824" t="s">
        <v>4796</v>
      </c>
      <c r="E467" s="825" t="s">
        <v>2788</v>
      </c>
      <c r="F467" s="823" t="s">
        <v>2768</v>
      </c>
      <c r="G467" s="823" t="s">
        <v>2835</v>
      </c>
      <c r="H467" s="823" t="s">
        <v>329</v>
      </c>
      <c r="I467" s="823" t="s">
        <v>2836</v>
      </c>
      <c r="J467" s="823" t="s">
        <v>695</v>
      </c>
      <c r="K467" s="823" t="s">
        <v>681</v>
      </c>
      <c r="L467" s="826">
        <v>58.62</v>
      </c>
      <c r="M467" s="826">
        <v>117.24</v>
      </c>
      <c r="N467" s="823">
        <v>2</v>
      </c>
      <c r="O467" s="827">
        <v>2</v>
      </c>
      <c r="P467" s="826">
        <v>117.24</v>
      </c>
      <c r="Q467" s="828">
        <v>1</v>
      </c>
      <c r="R467" s="823">
        <v>2</v>
      </c>
      <c r="S467" s="828">
        <v>1</v>
      </c>
      <c r="T467" s="827">
        <v>2</v>
      </c>
      <c r="U467" s="829">
        <v>1</v>
      </c>
    </row>
    <row r="468" spans="1:21" ht="14.45" customHeight="1" x14ac:dyDescent="0.2">
      <c r="A468" s="822">
        <v>32</v>
      </c>
      <c r="B468" s="823" t="s">
        <v>2767</v>
      </c>
      <c r="C468" s="823" t="s">
        <v>2773</v>
      </c>
      <c r="D468" s="824" t="s">
        <v>4796</v>
      </c>
      <c r="E468" s="825" t="s">
        <v>2788</v>
      </c>
      <c r="F468" s="823" t="s">
        <v>2768</v>
      </c>
      <c r="G468" s="823" t="s">
        <v>2835</v>
      </c>
      <c r="H468" s="823" t="s">
        <v>329</v>
      </c>
      <c r="I468" s="823" t="s">
        <v>2974</v>
      </c>
      <c r="J468" s="823" t="s">
        <v>695</v>
      </c>
      <c r="K468" s="823" t="s">
        <v>681</v>
      </c>
      <c r="L468" s="826">
        <v>58.62</v>
      </c>
      <c r="M468" s="826">
        <v>58.62</v>
      </c>
      <c r="N468" s="823">
        <v>1</v>
      </c>
      <c r="O468" s="827">
        <v>1</v>
      </c>
      <c r="P468" s="826">
        <v>58.62</v>
      </c>
      <c r="Q468" s="828">
        <v>1</v>
      </c>
      <c r="R468" s="823">
        <v>1</v>
      </c>
      <c r="S468" s="828">
        <v>1</v>
      </c>
      <c r="T468" s="827">
        <v>1</v>
      </c>
      <c r="U468" s="829">
        <v>1</v>
      </c>
    </row>
    <row r="469" spans="1:21" ht="14.45" customHeight="1" x14ac:dyDescent="0.2">
      <c r="A469" s="822">
        <v>32</v>
      </c>
      <c r="B469" s="823" t="s">
        <v>2767</v>
      </c>
      <c r="C469" s="823" t="s">
        <v>2773</v>
      </c>
      <c r="D469" s="824" t="s">
        <v>4796</v>
      </c>
      <c r="E469" s="825" t="s">
        <v>2788</v>
      </c>
      <c r="F469" s="823" t="s">
        <v>2768</v>
      </c>
      <c r="G469" s="823" t="s">
        <v>2983</v>
      </c>
      <c r="H469" s="823" t="s">
        <v>329</v>
      </c>
      <c r="I469" s="823" t="s">
        <v>2984</v>
      </c>
      <c r="J469" s="823" t="s">
        <v>2985</v>
      </c>
      <c r="K469" s="823" t="s">
        <v>2986</v>
      </c>
      <c r="L469" s="826">
        <v>73.150000000000006</v>
      </c>
      <c r="M469" s="826">
        <v>731.5</v>
      </c>
      <c r="N469" s="823">
        <v>10</v>
      </c>
      <c r="O469" s="827">
        <v>2</v>
      </c>
      <c r="P469" s="826">
        <v>73.150000000000006</v>
      </c>
      <c r="Q469" s="828">
        <v>0.1</v>
      </c>
      <c r="R469" s="823">
        <v>1</v>
      </c>
      <c r="S469" s="828">
        <v>0.1</v>
      </c>
      <c r="T469" s="827">
        <v>1</v>
      </c>
      <c r="U469" s="829">
        <v>0.5</v>
      </c>
    </row>
    <row r="470" spans="1:21" ht="14.45" customHeight="1" x14ac:dyDescent="0.2">
      <c r="A470" s="822">
        <v>32</v>
      </c>
      <c r="B470" s="823" t="s">
        <v>2767</v>
      </c>
      <c r="C470" s="823" t="s">
        <v>2773</v>
      </c>
      <c r="D470" s="824" t="s">
        <v>4796</v>
      </c>
      <c r="E470" s="825" t="s">
        <v>2788</v>
      </c>
      <c r="F470" s="823" t="s">
        <v>2768</v>
      </c>
      <c r="G470" s="823" t="s">
        <v>3270</v>
      </c>
      <c r="H470" s="823" t="s">
        <v>329</v>
      </c>
      <c r="I470" s="823" t="s">
        <v>3523</v>
      </c>
      <c r="J470" s="823" t="s">
        <v>3524</v>
      </c>
      <c r="K470" s="823" t="s">
        <v>2689</v>
      </c>
      <c r="L470" s="826">
        <v>760.22</v>
      </c>
      <c r="M470" s="826">
        <v>1520.44</v>
      </c>
      <c r="N470" s="823">
        <v>2</v>
      </c>
      <c r="O470" s="827">
        <v>1</v>
      </c>
      <c r="P470" s="826"/>
      <c r="Q470" s="828">
        <v>0</v>
      </c>
      <c r="R470" s="823"/>
      <c r="S470" s="828">
        <v>0</v>
      </c>
      <c r="T470" s="827"/>
      <c r="U470" s="829">
        <v>0</v>
      </c>
    </row>
    <row r="471" spans="1:21" ht="14.45" customHeight="1" x14ac:dyDescent="0.2">
      <c r="A471" s="822">
        <v>32</v>
      </c>
      <c r="B471" s="823" t="s">
        <v>2767</v>
      </c>
      <c r="C471" s="823" t="s">
        <v>2773</v>
      </c>
      <c r="D471" s="824" t="s">
        <v>4796</v>
      </c>
      <c r="E471" s="825" t="s">
        <v>2788</v>
      </c>
      <c r="F471" s="823" t="s">
        <v>2768</v>
      </c>
      <c r="G471" s="823" t="s">
        <v>3279</v>
      </c>
      <c r="H471" s="823" t="s">
        <v>329</v>
      </c>
      <c r="I471" s="823" t="s">
        <v>3525</v>
      </c>
      <c r="J471" s="823" t="s">
        <v>3464</v>
      </c>
      <c r="K471" s="823" t="s">
        <v>2471</v>
      </c>
      <c r="L471" s="826">
        <v>0</v>
      </c>
      <c r="M471" s="826">
        <v>0</v>
      </c>
      <c r="N471" s="823">
        <v>2</v>
      </c>
      <c r="O471" s="827">
        <v>0.5</v>
      </c>
      <c r="P471" s="826">
        <v>0</v>
      </c>
      <c r="Q471" s="828"/>
      <c r="R471" s="823">
        <v>2</v>
      </c>
      <c r="S471" s="828">
        <v>1</v>
      </c>
      <c r="T471" s="827">
        <v>0.5</v>
      </c>
      <c r="U471" s="829">
        <v>1</v>
      </c>
    </row>
    <row r="472" spans="1:21" ht="14.45" customHeight="1" x14ac:dyDescent="0.2">
      <c r="A472" s="822">
        <v>32</v>
      </c>
      <c r="B472" s="823" t="s">
        <v>2767</v>
      </c>
      <c r="C472" s="823" t="s">
        <v>2773</v>
      </c>
      <c r="D472" s="824" t="s">
        <v>4796</v>
      </c>
      <c r="E472" s="825" t="s">
        <v>2788</v>
      </c>
      <c r="F472" s="823" t="s">
        <v>2768</v>
      </c>
      <c r="G472" s="823" t="s">
        <v>3526</v>
      </c>
      <c r="H472" s="823" t="s">
        <v>329</v>
      </c>
      <c r="I472" s="823" t="s">
        <v>3527</v>
      </c>
      <c r="J472" s="823" t="s">
        <v>3528</v>
      </c>
      <c r="K472" s="823" t="s">
        <v>3529</v>
      </c>
      <c r="L472" s="826">
        <v>1804.62</v>
      </c>
      <c r="M472" s="826">
        <v>7218.48</v>
      </c>
      <c r="N472" s="823">
        <v>4</v>
      </c>
      <c r="O472" s="827">
        <v>1</v>
      </c>
      <c r="P472" s="826">
        <v>7218.48</v>
      </c>
      <c r="Q472" s="828">
        <v>1</v>
      </c>
      <c r="R472" s="823">
        <v>4</v>
      </c>
      <c r="S472" s="828">
        <v>1</v>
      </c>
      <c r="T472" s="827">
        <v>1</v>
      </c>
      <c r="U472" s="829">
        <v>1</v>
      </c>
    </row>
    <row r="473" spans="1:21" ht="14.45" customHeight="1" x14ac:dyDescent="0.2">
      <c r="A473" s="822">
        <v>32</v>
      </c>
      <c r="B473" s="823" t="s">
        <v>2767</v>
      </c>
      <c r="C473" s="823" t="s">
        <v>2773</v>
      </c>
      <c r="D473" s="824" t="s">
        <v>4796</v>
      </c>
      <c r="E473" s="825" t="s">
        <v>2788</v>
      </c>
      <c r="F473" s="823" t="s">
        <v>2768</v>
      </c>
      <c r="G473" s="823" t="s">
        <v>2998</v>
      </c>
      <c r="H473" s="823" t="s">
        <v>329</v>
      </c>
      <c r="I473" s="823" t="s">
        <v>3530</v>
      </c>
      <c r="J473" s="823" t="s">
        <v>3531</v>
      </c>
      <c r="K473" s="823" t="s">
        <v>2241</v>
      </c>
      <c r="L473" s="826">
        <v>86.41</v>
      </c>
      <c r="M473" s="826">
        <v>86.41</v>
      </c>
      <c r="N473" s="823">
        <v>1</v>
      </c>
      <c r="O473" s="827">
        <v>1</v>
      </c>
      <c r="P473" s="826">
        <v>86.41</v>
      </c>
      <c r="Q473" s="828">
        <v>1</v>
      </c>
      <c r="R473" s="823">
        <v>1</v>
      </c>
      <c r="S473" s="828">
        <v>1</v>
      </c>
      <c r="T473" s="827">
        <v>1</v>
      </c>
      <c r="U473" s="829">
        <v>1</v>
      </c>
    </row>
    <row r="474" spans="1:21" ht="14.45" customHeight="1" x14ac:dyDescent="0.2">
      <c r="A474" s="822">
        <v>32</v>
      </c>
      <c r="B474" s="823" t="s">
        <v>2767</v>
      </c>
      <c r="C474" s="823" t="s">
        <v>2773</v>
      </c>
      <c r="D474" s="824" t="s">
        <v>4796</v>
      </c>
      <c r="E474" s="825" t="s">
        <v>2788</v>
      </c>
      <c r="F474" s="823" t="s">
        <v>2768</v>
      </c>
      <c r="G474" s="823" t="s">
        <v>2998</v>
      </c>
      <c r="H474" s="823" t="s">
        <v>670</v>
      </c>
      <c r="I474" s="823" t="s">
        <v>2242</v>
      </c>
      <c r="J474" s="823" t="s">
        <v>2240</v>
      </c>
      <c r="K474" s="823" t="s">
        <v>2243</v>
      </c>
      <c r="L474" s="826">
        <v>43.21</v>
      </c>
      <c r="M474" s="826">
        <v>43.21</v>
      </c>
      <c r="N474" s="823">
        <v>1</v>
      </c>
      <c r="O474" s="827">
        <v>0.5</v>
      </c>
      <c r="P474" s="826">
        <v>43.21</v>
      </c>
      <c r="Q474" s="828">
        <v>1</v>
      </c>
      <c r="R474" s="823">
        <v>1</v>
      </c>
      <c r="S474" s="828">
        <v>1</v>
      </c>
      <c r="T474" s="827">
        <v>0.5</v>
      </c>
      <c r="U474" s="829">
        <v>1</v>
      </c>
    </row>
    <row r="475" spans="1:21" ht="14.45" customHeight="1" x14ac:dyDescent="0.2">
      <c r="A475" s="822">
        <v>32</v>
      </c>
      <c r="B475" s="823" t="s">
        <v>2767</v>
      </c>
      <c r="C475" s="823" t="s">
        <v>2773</v>
      </c>
      <c r="D475" s="824" t="s">
        <v>4796</v>
      </c>
      <c r="E475" s="825" t="s">
        <v>2788</v>
      </c>
      <c r="F475" s="823" t="s">
        <v>2768</v>
      </c>
      <c r="G475" s="823" t="s">
        <v>3465</v>
      </c>
      <c r="H475" s="823" t="s">
        <v>329</v>
      </c>
      <c r="I475" s="823" t="s">
        <v>3466</v>
      </c>
      <c r="J475" s="823" t="s">
        <v>1108</v>
      </c>
      <c r="K475" s="823" t="s">
        <v>3005</v>
      </c>
      <c r="L475" s="826">
        <v>443.19</v>
      </c>
      <c r="M475" s="826">
        <v>443.19</v>
      </c>
      <c r="N475" s="823">
        <v>1</v>
      </c>
      <c r="O475" s="827">
        <v>1</v>
      </c>
      <c r="P475" s="826">
        <v>443.19</v>
      </c>
      <c r="Q475" s="828">
        <v>1</v>
      </c>
      <c r="R475" s="823">
        <v>1</v>
      </c>
      <c r="S475" s="828">
        <v>1</v>
      </c>
      <c r="T475" s="827">
        <v>1</v>
      </c>
      <c r="U475" s="829">
        <v>1</v>
      </c>
    </row>
    <row r="476" spans="1:21" ht="14.45" customHeight="1" x14ac:dyDescent="0.2">
      <c r="A476" s="822">
        <v>32</v>
      </c>
      <c r="B476" s="823" t="s">
        <v>2767</v>
      </c>
      <c r="C476" s="823" t="s">
        <v>2773</v>
      </c>
      <c r="D476" s="824" t="s">
        <v>4796</v>
      </c>
      <c r="E476" s="825" t="s">
        <v>2788</v>
      </c>
      <c r="F476" s="823" t="s">
        <v>2768</v>
      </c>
      <c r="G476" s="823" t="s">
        <v>2811</v>
      </c>
      <c r="H476" s="823" t="s">
        <v>670</v>
      </c>
      <c r="I476" s="823" t="s">
        <v>2562</v>
      </c>
      <c r="J476" s="823" t="s">
        <v>1691</v>
      </c>
      <c r="K476" s="823" t="s">
        <v>2563</v>
      </c>
      <c r="L476" s="826">
        <v>2309.36</v>
      </c>
      <c r="M476" s="826">
        <v>2309.36</v>
      </c>
      <c r="N476" s="823">
        <v>1</v>
      </c>
      <c r="O476" s="827">
        <v>0.5</v>
      </c>
      <c r="P476" s="826">
        <v>2309.36</v>
      </c>
      <c r="Q476" s="828">
        <v>1</v>
      </c>
      <c r="R476" s="823">
        <v>1</v>
      </c>
      <c r="S476" s="828">
        <v>1</v>
      </c>
      <c r="T476" s="827">
        <v>0.5</v>
      </c>
      <c r="U476" s="829">
        <v>1</v>
      </c>
    </row>
    <row r="477" spans="1:21" ht="14.45" customHeight="1" x14ac:dyDescent="0.2">
      <c r="A477" s="822">
        <v>32</v>
      </c>
      <c r="B477" s="823" t="s">
        <v>2767</v>
      </c>
      <c r="C477" s="823" t="s">
        <v>2773</v>
      </c>
      <c r="D477" s="824" t="s">
        <v>4796</v>
      </c>
      <c r="E477" s="825" t="s">
        <v>2788</v>
      </c>
      <c r="F477" s="823" t="s">
        <v>2768</v>
      </c>
      <c r="G477" s="823" t="s">
        <v>2811</v>
      </c>
      <c r="H477" s="823" t="s">
        <v>670</v>
      </c>
      <c r="I477" s="823" t="s">
        <v>2247</v>
      </c>
      <c r="J477" s="823" t="s">
        <v>915</v>
      </c>
      <c r="K477" s="823" t="s">
        <v>2248</v>
      </c>
      <c r="L477" s="826">
        <v>368.16</v>
      </c>
      <c r="M477" s="826">
        <v>736.32</v>
      </c>
      <c r="N477" s="823">
        <v>2</v>
      </c>
      <c r="O477" s="827">
        <v>0.5</v>
      </c>
      <c r="P477" s="826">
        <v>736.32</v>
      </c>
      <c r="Q477" s="828">
        <v>1</v>
      </c>
      <c r="R477" s="823">
        <v>2</v>
      </c>
      <c r="S477" s="828">
        <v>1</v>
      </c>
      <c r="T477" s="827">
        <v>0.5</v>
      </c>
      <c r="U477" s="829">
        <v>1</v>
      </c>
    </row>
    <row r="478" spans="1:21" ht="14.45" customHeight="1" x14ac:dyDescent="0.2">
      <c r="A478" s="822">
        <v>32</v>
      </c>
      <c r="B478" s="823" t="s">
        <v>2767</v>
      </c>
      <c r="C478" s="823" t="s">
        <v>2773</v>
      </c>
      <c r="D478" s="824" t="s">
        <v>4796</v>
      </c>
      <c r="E478" s="825" t="s">
        <v>2788</v>
      </c>
      <c r="F478" s="823" t="s">
        <v>2768</v>
      </c>
      <c r="G478" s="823" t="s">
        <v>2811</v>
      </c>
      <c r="H478" s="823" t="s">
        <v>670</v>
      </c>
      <c r="I478" s="823" t="s">
        <v>2253</v>
      </c>
      <c r="J478" s="823" t="s">
        <v>915</v>
      </c>
      <c r="K478" s="823" t="s">
        <v>2254</v>
      </c>
      <c r="L478" s="826">
        <v>490.89</v>
      </c>
      <c r="M478" s="826">
        <v>1963.56</v>
      </c>
      <c r="N478" s="823">
        <v>4</v>
      </c>
      <c r="O478" s="827">
        <v>3</v>
      </c>
      <c r="P478" s="826">
        <v>1472.67</v>
      </c>
      <c r="Q478" s="828">
        <v>0.75000000000000011</v>
      </c>
      <c r="R478" s="823">
        <v>3</v>
      </c>
      <c r="S478" s="828">
        <v>0.75</v>
      </c>
      <c r="T478" s="827">
        <v>2</v>
      </c>
      <c r="U478" s="829">
        <v>0.66666666666666663</v>
      </c>
    </row>
    <row r="479" spans="1:21" ht="14.45" customHeight="1" x14ac:dyDescent="0.2">
      <c r="A479" s="822">
        <v>32</v>
      </c>
      <c r="B479" s="823" t="s">
        <v>2767</v>
      </c>
      <c r="C479" s="823" t="s">
        <v>2773</v>
      </c>
      <c r="D479" s="824" t="s">
        <v>4796</v>
      </c>
      <c r="E479" s="825" t="s">
        <v>2788</v>
      </c>
      <c r="F479" s="823" t="s">
        <v>2768</v>
      </c>
      <c r="G479" s="823" t="s">
        <v>2811</v>
      </c>
      <c r="H479" s="823" t="s">
        <v>670</v>
      </c>
      <c r="I479" s="823" t="s">
        <v>2560</v>
      </c>
      <c r="J479" s="823" t="s">
        <v>1691</v>
      </c>
      <c r="K479" s="823" t="s">
        <v>2561</v>
      </c>
      <c r="L479" s="826">
        <v>1847.49</v>
      </c>
      <c r="M479" s="826">
        <v>11084.94</v>
      </c>
      <c r="N479" s="823">
        <v>6</v>
      </c>
      <c r="O479" s="827">
        <v>2</v>
      </c>
      <c r="P479" s="826">
        <v>11084.94</v>
      </c>
      <c r="Q479" s="828">
        <v>1</v>
      </c>
      <c r="R479" s="823">
        <v>6</v>
      </c>
      <c r="S479" s="828">
        <v>1</v>
      </c>
      <c r="T479" s="827">
        <v>2</v>
      </c>
      <c r="U479" s="829">
        <v>1</v>
      </c>
    </row>
    <row r="480" spans="1:21" ht="14.45" customHeight="1" x14ac:dyDescent="0.2">
      <c r="A480" s="822">
        <v>32</v>
      </c>
      <c r="B480" s="823" t="s">
        <v>2767</v>
      </c>
      <c r="C480" s="823" t="s">
        <v>2773</v>
      </c>
      <c r="D480" s="824" t="s">
        <v>4796</v>
      </c>
      <c r="E480" s="825" t="s">
        <v>2788</v>
      </c>
      <c r="F480" s="823" t="s">
        <v>2768</v>
      </c>
      <c r="G480" s="823" t="s">
        <v>2811</v>
      </c>
      <c r="H480" s="823" t="s">
        <v>670</v>
      </c>
      <c r="I480" s="823" t="s">
        <v>2251</v>
      </c>
      <c r="J480" s="823" t="s">
        <v>915</v>
      </c>
      <c r="K480" s="823" t="s">
        <v>2252</v>
      </c>
      <c r="L480" s="826">
        <v>1154.68</v>
      </c>
      <c r="M480" s="826">
        <v>2309.36</v>
      </c>
      <c r="N480" s="823">
        <v>2</v>
      </c>
      <c r="O480" s="827">
        <v>1</v>
      </c>
      <c r="P480" s="826">
        <v>2309.36</v>
      </c>
      <c r="Q480" s="828">
        <v>1</v>
      </c>
      <c r="R480" s="823">
        <v>2</v>
      </c>
      <c r="S480" s="828">
        <v>1</v>
      </c>
      <c r="T480" s="827">
        <v>1</v>
      </c>
      <c r="U480" s="829">
        <v>1</v>
      </c>
    </row>
    <row r="481" spans="1:21" ht="14.45" customHeight="1" x14ac:dyDescent="0.2">
      <c r="A481" s="822">
        <v>32</v>
      </c>
      <c r="B481" s="823" t="s">
        <v>2767</v>
      </c>
      <c r="C481" s="823" t="s">
        <v>2773</v>
      </c>
      <c r="D481" s="824" t="s">
        <v>4796</v>
      </c>
      <c r="E481" s="825" t="s">
        <v>2788</v>
      </c>
      <c r="F481" s="823" t="s">
        <v>2768</v>
      </c>
      <c r="G481" s="823" t="s">
        <v>2811</v>
      </c>
      <c r="H481" s="823" t="s">
        <v>670</v>
      </c>
      <c r="I481" s="823" t="s">
        <v>2245</v>
      </c>
      <c r="J481" s="823" t="s">
        <v>915</v>
      </c>
      <c r="K481" s="823" t="s">
        <v>2246</v>
      </c>
      <c r="L481" s="826">
        <v>923.74</v>
      </c>
      <c r="M481" s="826">
        <v>1847.48</v>
      </c>
      <c r="N481" s="823">
        <v>2</v>
      </c>
      <c r="O481" s="827">
        <v>1</v>
      </c>
      <c r="P481" s="826">
        <v>1847.48</v>
      </c>
      <c r="Q481" s="828">
        <v>1</v>
      </c>
      <c r="R481" s="823">
        <v>2</v>
      </c>
      <c r="S481" s="828">
        <v>1</v>
      </c>
      <c r="T481" s="827">
        <v>1</v>
      </c>
      <c r="U481" s="829">
        <v>1</v>
      </c>
    </row>
    <row r="482" spans="1:21" ht="14.45" customHeight="1" x14ac:dyDescent="0.2">
      <c r="A482" s="822">
        <v>32</v>
      </c>
      <c r="B482" s="823" t="s">
        <v>2767</v>
      </c>
      <c r="C482" s="823" t="s">
        <v>2773</v>
      </c>
      <c r="D482" s="824" t="s">
        <v>4796</v>
      </c>
      <c r="E482" s="825" t="s">
        <v>2788</v>
      </c>
      <c r="F482" s="823" t="s">
        <v>2768</v>
      </c>
      <c r="G482" s="823" t="s">
        <v>3532</v>
      </c>
      <c r="H482" s="823" t="s">
        <v>329</v>
      </c>
      <c r="I482" s="823" t="s">
        <v>3533</v>
      </c>
      <c r="J482" s="823" t="s">
        <v>1679</v>
      </c>
      <c r="K482" s="823" t="s">
        <v>726</v>
      </c>
      <c r="L482" s="826">
        <v>134.47999999999999</v>
      </c>
      <c r="M482" s="826">
        <v>268.95999999999998</v>
      </c>
      <c r="N482" s="823">
        <v>2</v>
      </c>
      <c r="O482" s="827">
        <v>1</v>
      </c>
      <c r="P482" s="826">
        <v>268.95999999999998</v>
      </c>
      <c r="Q482" s="828">
        <v>1</v>
      </c>
      <c r="R482" s="823">
        <v>2</v>
      </c>
      <c r="S482" s="828">
        <v>1</v>
      </c>
      <c r="T482" s="827">
        <v>1</v>
      </c>
      <c r="U482" s="829">
        <v>1</v>
      </c>
    </row>
    <row r="483" spans="1:21" ht="14.45" customHeight="1" x14ac:dyDescent="0.2">
      <c r="A483" s="822">
        <v>32</v>
      </c>
      <c r="B483" s="823" t="s">
        <v>2767</v>
      </c>
      <c r="C483" s="823" t="s">
        <v>2773</v>
      </c>
      <c r="D483" s="824" t="s">
        <v>4796</v>
      </c>
      <c r="E483" s="825" t="s">
        <v>2788</v>
      </c>
      <c r="F483" s="823" t="s">
        <v>2768</v>
      </c>
      <c r="G483" s="823" t="s">
        <v>3534</v>
      </c>
      <c r="H483" s="823" t="s">
        <v>329</v>
      </c>
      <c r="I483" s="823" t="s">
        <v>3535</v>
      </c>
      <c r="J483" s="823" t="s">
        <v>3536</v>
      </c>
      <c r="K483" s="823" t="s">
        <v>3537</v>
      </c>
      <c r="L483" s="826">
        <v>78.33</v>
      </c>
      <c r="M483" s="826">
        <v>78.33</v>
      </c>
      <c r="N483" s="823">
        <v>1</v>
      </c>
      <c r="O483" s="827">
        <v>1</v>
      </c>
      <c r="P483" s="826">
        <v>78.33</v>
      </c>
      <c r="Q483" s="828">
        <v>1</v>
      </c>
      <c r="R483" s="823">
        <v>1</v>
      </c>
      <c r="S483" s="828">
        <v>1</v>
      </c>
      <c r="T483" s="827">
        <v>1</v>
      </c>
      <c r="U483" s="829">
        <v>1</v>
      </c>
    </row>
    <row r="484" spans="1:21" ht="14.45" customHeight="1" x14ac:dyDescent="0.2">
      <c r="A484" s="822">
        <v>32</v>
      </c>
      <c r="B484" s="823" t="s">
        <v>2767</v>
      </c>
      <c r="C484" s="823" t="s">
        <v>2773</v>
      </c>
      <c r="D484" s="824" t="s">
        <v>4796</v>
      </c>
      <c r="E484" s="825" t="s">
        <v>2788</v>
      </c>
      <c r="F484" s="823" t="s">
        <v>2768</v>
      </c>
      <c r="G484" s="823" t="s">
        <v>3011</v>
      </c>
      <c r="H484" s="823" t="s">
        <v>329</v>
      </c>
      <c r="I484" s="823" t="s">
        <v>3538</v>
      </c>
      <c r="J484" s="823" t="s">
        <v>955</v>
      </c>
      <c r="K484" s="823" t="s">
        <v>3539</v>
      </c>
      <c r="L484" s="826">
        <v>57.64</v>
      </c>
      <c r="M484" s="826">
        <v>57.64</v>
      </c>
      <c r="N484" s="823">
        <v>1</v>
      </c>
      <c r="O484" s="827">
        <v>1</v>
      </c>
      <c r="P484" s="826">
        <v>57.64</v>
      </c>
      <c r="Q484" s="828">
        <v>1</v>
      </c>
      <c r="R484" s="823">
        <v>1</v>
      </c>
      <c r="S484" s="828">
        <v>1</v>
      </c>
      <c r="T484" s="827">
        <v>1</v>
      </c>
      <c r="U484" s="829">
        <v>1</v>
      </c>
    </row>
    <row r="485" spans="1:21" ht="14.45" customHeight="1" x14ac:dyDescent="0.2">
      <c r="A485" s="822">
        <v>32</v>
      </c>
      <c r="B485" s="823" t="s">
        <v>2767</v>
      </c>
      <c r="C485" s="823" t="s">
        <v>2773</v>
      </c>
      <c r="D485" s="824" t="s">
        <v>4796</v>
      </c>
      <c r="E485" s="825" t="s">
        <v>2788</v>
      </c>
      <c r="F485" s="823" t="s">
        <v>2768</v>
      </c>
      <c r="G485" s="823" t="s">
        <v>3011</v>
      </c>
      <c r="H485" s="823" t="s">
        <v>329</v>
      </c>
      <c r="I485" s="823" t="s">
        <v>3012</v>
      </c>
      <c r="J485" s="823" t="s">
        <v>955</v>
      </c>
      <c r="K485" s="823" t="s">
        <v>3013</v>
      </c>
      <c r="L485" s="826">
        <v>185.26</v>
      </c>
      <c r="M485" s="826">
        <v>185.26</v>
      </c>
      <c r="N485" s="823">
        <v>1</v>
      </c>
      <c r="O485" s="827">
        <v>1</v>
      </c>
      <c r="P485" s="826">
        <v>185.26</v>
      </c>
      <c r="Q485" s="828">
        <v>1</v>
      </c>
      <c r="R485" s="823">
        <v>1</v>
      </c>
      <c r="S485" s="828">
        <v>1</v>
      </c>
      <c r="T485" s="827">
        <v>1</v>
      </c>
      <c r="U485" s="829">
        <v>1</v>
      </c>
    </row>
    <row r="486" spans="1:21" ht="14.45" customHeight="1" x14ac:dyDescent="0.2">
      <c r="A486" s="822">
        <v>32</v>
      </c>
      <c r="B486" s="823" t="s">
        <v>2767</v>
      </c>
      <c r="C486" s="823" t="s">
        <v>2773</v>
      </c>
      <c r="D486" s="824" t="s">
        <v>4796</v>
      </c>
      <c r="E486" s="825" t="s">
        <v>2788</v>
      </c>
      <c r="F486" s="823" t="s">
        <v>2768</v>
      </c>
      <c r="G486" s="823" t="s">
        <v>3011</v>
      </c>
      <c r="H486" s="823" t="s">
        <v>329</v>
      </c>
      <c r="I486" s="823" t="s">
        <v>3540</v>
      </c>
      <c r="J486" s="823" t="s">
        <v>1957</v>
      </c>
      <c r="K486" s="823" t="s">
        <v>3541</v>
      </c>
      <c r="L486" s="826">
        <v>0</v>
      </c>
      <c r="M486" s="826">
        <v>0</v>
      </c>
      <c r="N486" s="823">
        <v>1</v>
      </c>
      <c r="O486" s="827">
        <v>1</v>
      </c>
      <c r="P486" s="826">
        <v>0</v>
      </c>
      <c r="Q486" s="828"/>
      <c r="R486" s="823">
        <v>1</v>
      </c>
      <c r="S486" s="828">
        <v>1</v>
      </c>
      <c r="T486" s="827">
        <v>1</v>
      </c>
      <c r="U486" s="829">
        <v>1</v>
      </c>
    </row>
    <row r="487" spans="1:21" ht="14.45" customHeight="1" x14ac:dyDescent="0.2">
      <c r="A487" s="822">
        <v>32</v>
      </c>
      <c r="B487" s="823" t="s">
        <v>2767</v>
      </c>
      <c r="C487" s="823" t="s">
        <v>2773</v>
      </c>
      <c r="D487" s="824" t="s">
        <v>4796</v>
      </c>
      <c r="E487" s="825" t="s">
        <v>2788</v>
      </c>
      <c r="F487" s="823" t="s">
        <v>2768</v>
      </c>
      <c r="G487" s="823" t="s">
        <v>2825</v>
      </c>
      <c r="H487" s="823" t="s">
        <v>329</v>
      </c>
      <c r="I487" s="823" t="s">
        <v>2826</v>
      </c>
      <c r="J487" s="823" t="s">
        <v>789</v>
      </c>
      <c r="K487" s="823" t="s">
        <v>2827</v>
      </c>
      <c r="L487" s="826">
        <v>57.64</v>
      </c>
      <c r="M487" s="826">
        <v>57.64</v>
      </c>
      <c r="N487" s="823">
        <v>1</v>
      </c>
      <c r="O487" s="827">
        <v>1</v>
      </c>
      <c r="P487" s="826">
        <v>57.64</v>
      </c>
      <c r="Q487" s="828">
        <v>1</v>
      </c>
      <c r="R487" s="823">
        <v>1</v>
      </c>
      <c r="S487" s="828">
        <v>1</v>
      </c>
      <c r="T487" s="827">
        <v>1</v>
      </c>
      <c r="U487" s="829">
        <v>1</v>
      </c>
    </row>
    <row r="488" spans="1:21" ht="14.45" customHeight="1" x14ac:dyDescent="0.2">
      <c r="A488" s="822">
        <v>32</v>
      </c>
      <c r="B488" s="823" t="s">
        <v>2767</v>
      </c>
      <c r="C488" s="823" t="s">
        <v>2773</v>
      </c>
      <c r="D488" s="824" t="s">
        <v>4796</v>
      </c>
      <c r="E488" s="825" t="s">
        <v>2788</v>
      </c>
      <c r="F488" s="823" t="s">
        <v>2768</v>
      </c>
      <c r="G488" s="823" t="s">
        <v>2825</v>
      </c>
      <c r="H488" s="823" t="s">
        <v>329</v>
      </c>
      <c r="I488" s="823" t="s">
        <v>2826</v>
      </c>
      <c r="J488" s="823" t="s">
        <v>789</v>
      </c>
      <c r="K488" s="823" t="s">
        <v>2827</v>
      </c>
      <c r="L488" s="826">
        <v>27.37</v>
      </c>
      <c r="M488" s="826">
        <v>27.37</v>
      </c>
      <c r="N488" s="823">
        <v>1</v>
      </c>
      <c r="O488" s="827">
        <v>0.5</v>
      </c>
      <c r="P488" s="826"/>
      <c r="Q488" s="828">
        <v>0</v>
      </c>
      <c r="R488" s="823"/>
      <c r="S488" s="828">
        <v>0</v>
      </c>
      <c r="T488" s="827"/>
      <c r="U488" s="829">
        <v>0</v>
      </c>
    </row>
    <row r="489" spans="1:21" ht="14.45" customHeight="1" x14ac:dyDescent="0.2">
      <c r="A489" s="822">
        <v>32</v>
      </c>
      <c r="B489" s="823" t="s">
        <v>2767</v>
      </c>
      <c r="C489" s="823" t="s">
        <v>2773</v>
      </c>
      <c r="D489" s="824" t="s">
        <v>4796</v>
      </c>
      <c r="E489" s="825" t="s">
        <v>2788</v>
      </c>
      <c r="F489" s="823" t="s">
        <v>2768</v>
      </c>
      <c r="G489" s="823" t="s">
        <v>3354</v>
      </c>
      <c r="H489" s="823" t="s">
        <v>670</v>
      </c>
      <c r="I489" s="823" t="s">
        <v>2295</v>
      </c>
      <c r="J489" s="823" t="s">
        <v>1197</v>
      </c>
      <c r="K489" s="823" t="s">
        <v>2296</v>
      </c>
      <c r="L489" s="826">
        <v>34.47</v>
      </c>
      <c r="M489" s="826">
        <v>34.47</v>
      </c>
      <c r="N489" s="823">
        <v>1</v>
      </c>
      <c r="O489" s="827">
        <v>1</v>
      </c>
      <c r="P489" s="826">
        <v>34.47</v>
      </c>
      <c r="Q489" s="828">
        <v>1</v>
      </c>
      <c r="R489" s="823">
        <v>1</v>
      </c>
      <c r="S489" s="828">
        <v>1</v>
      </c>
      <c r="T489" s="827">
        <v>1</v>
      </c>
      <c r="U489" s="829">
        <v>1</v>
      </c>
    </row>
    <row r="490" spans="1:21" ht="14.45" customHeight="1" x14ac:dyDescent="0.2">
      <c r="A490" s="822">
        <v>32</v>
      </c>
      <c r="B490" s="823" t="s">
        <v>2767</v>
      </c>
      <c r="C490" s="823" t="s">
        <v>2773</v>
      </c>
      <c r="D490" s="824" t="s">
        <v>4796</v>
      </c>
      <c r="E490" s="825" t="s">
        <v>2788</v>
      </c>
      <c r="F490" s="823" t="s">
        <v>2768</v>
      </c>
      <c r="G490" s="823" t="s">
        <v>2812</v>
      </c>
      <c r="H490" s="823" t="s">
        <v>329</v>
      </c>
      <c r="I490" s="823" t="s">
        <v>3031</v>
      </c>
      <c r="J490" s="823" t="s">
        <v>2814</v>
      </c>
      <c r="K490" s="823" t="s">
        <v>3032</v>
      </c>
      <c r="L490" s="826">
        <v>21.92</v>
      </c>
      <c r="M490" s="826">
        <v>65.760000000000005</v>
      </c>
      <c r="N490" s="823">
        <v>3</v>
      </c>
      <c r="O490" s="827">
        <v>1</v>
      </c>
      <c r="P490" s="826">
        <v>65.760000000000005</v>
      </c>
      <c r="Q490" s="828">
        <v>1</v>
      </c>
      <c r="R490" s="823">
        <v>3</v>
      </c>
      <c r="S490" s="828">
        <v>1</v>
      </c>
      <c r="T490" s="827">
        <v>1</v>
      </c>
      <c r="U490" s="829">
        <v>1</v>
      </c>
    </row>
    <row r="491" spans="1:21" ht="14.45" customHeight="1" x14ac:dyDescent="0.2">
      <c r="A491" s="822">
        <v>32</v>
      </c>
      <c r="B491" s="823" t="s">
        <v>2767</v>
      </c>
      <c r="C491" s="823" t="s">
        <v>2773</v>
      </c>
      <c r="D491" s="824" t="s">
        <v>4796</v>
      </c>
      <c r="E491" s="825" t="s">
        <v>2788</v>
      </c>
      <c r="F491" s="823" t="s">
        <v>2768</v>
      </c>
      <c r="G491" s="823" t="s">
        <v>2812</v>
      </c>
      <c r="H491" s="823" t="s">
        <v>329</v>
      </c>
      <c r="I491" s="823" t="s">
        <v>2813</v>
      </c>
      <c r="J491" s="823" t="s">
        <v>2814</v>
      </c>
      <c r="K491" s="823" t="s">
        <v>825</v>
      </c>
      <c r="L491" s="826">
        <v>87.67</v>
      </c>
      <c r="M491" s="826">
        <v>263.01</v>
      </c>
      <c r="N491" s="823">
        <v>3</v>
      </c>
      <c r="O491" s="827">
        <v>1.5</v>
      </c>
      <c r="P491" s="826">
        <v>175.34</v>
      </c>
      <c r="Q491" s="828">
        <v>0.66666666666666674</v>
      </c>
      <c r="R491" s="823">
        <v>2</v>
      </c>
      <c r="S491" s="828">
        <v>0.66666666666666663</v>
      </c>
      <c r="T491" s="827">
        <v>1</v>
      </c>
      <c r="U491" s="829">
        <v>0.66666666666666663</v>
      </c>
    </row>
    <row r="492" spans="1:21" ht="14.45" customHeight="1" x14ac:dyDescent="0.2">
      <c r="A492" s="822">
        <v>32</v>
      </c>
      <c r="B492" s="823" t="s">
        <v>2767</v>
      </c>
      <c r="C492" s="823" t="s">
        <v>2773</v>
      </c>
      <c r="D492" s="824" t="s">
        <v>4796</v>
      </c>
      <c r="E492" s="825" t="s">
        <v>2788</v>
      </c>
      <c r="F492" s="823" t="s">
        <v>2768</v>
      </c>
      <c r="G492" s="823" t="s">
        <v>3051</v>
      </c>
      <c r="H492" s="823" t="s">
        <v>329</v>
      </c>
      <c r="I492" s="823" t="s">
        <v>3052</v>
      </c>
      <c r="J492" s="823" t="s">
        <v>1530</v>
      </c>
      <c r="K492" s="823" t="s">
        <v>3053</v>
      </c>
      <c r="L492" s="826">
        <v>128.69999999999999</v>
      </c>
      <c r="M492" s="826">
        <v>514.79999999999995</v>
      </c>
      <c r="N492" s="823">
        <v>4</v>
      </c>
      <c r="O492" s="827">
        <v>3</v>
      </c>
      <c r="P492" s="826">
        <v>386.09999999999997</v>
      </c>
      <c r="Q492" s="828">
        <v>0.75</v>
      </c>
      <c r="R492" s="823">
        <v>3</v>
      </c>
      <c r="S492" s="828">
        <v>0.75</v>
      </c>
      <c r="T492" s="827">
        <v>2</v>
      </c>
      <c r="U492" s="829">
        <v>0.66666666666666663</v>
      </c>
    </row>
    <row r="493" spans="1:21" ht="14.45" customHeight="1" x14ac:dyDescent="0.2">
      <c r="A493" s="822">
        <v>32</v>
      </c>
      <c r="B493" s="823" t="s">
        <v>2767</v>
      </c>
      <c r="C493" s="823" t="s">
        <v>2773</v>
      </c>
      <c r="D493" s="824" t="s">
        <v>4796</v>
      </c>
      <c r="E493" s="825" t="s">
        <v>2788</v>
      </c>
      <c r="F493" s="823" t="s">
        <v>2768</v>
      </c>
      <c r="G493" s="823" t="s">
        <v>3058</v>
      </c>
      <c r="H493" s="823" t="s">
        <v>670</v>
      </c>
      <c r="I493" s="823" t="s">
        <v>2459</v>
      </c>
      <c r="J493" s="823" t="s">
        <v>1153</v>
      </c>
      <c r="K493" s="823" t="s">
        <v>1155</v>
      </c>
      <c r="L493" s="826">
        <v>0</v>
      </c>
      <c r="M493" s="826">
        <v>0</v>
      </c>
      <c r="N493" s="823">
        <v>5</v>
      </c>
      <c r="O493" s="827">
        <v>1</v>
      </c>
      <c r="P493" s="826">
        <v>0</v>
      </c>
      <c r="Q493" s="828"/>
      <c r="R493" s="823">
        <v>5</v>
      </c>
      <c r="S493" s="828">
        <v>1</v>
      </c>
      <c r="T493" s="827">
        <v>1</v>
      </c>
      <c r="U493" s="829">
        <v>1</v>
      </c>
    </row>
    <row r="494" spans="1:21" ht="14.45" customHeight="1" x14ac:dyDescent="0.2">
      <c r="A494" s="822">
        <v>32</v>
      </c>
      <c r="B494" s="823" t="s">
        <v>2767</v>
      </c>
      <c r="C494" s="823" t="s">
        <v>2773</v>
      </c>
      <c r="D494" s="824" t="s">
        <v>4796</v>
      </c>
      <c r="E494" s="825" t="s">
        <v>2788</v>
      </c>
      <c r="F494" s="823" t="s">
        <v>2768</v>
      </c>
      <c r="G494" s="823" t="s">
        <v>3062</v>
      </c>
      <c r="H494" s="823" t="s">
        <v>329</v>
      </c>
      <c r="I494" s="823" t="s">
        <v>3063</v>
      </c>
      <c r="J494" s="823" t="s">
        <v>735</v>
      </c>
      <c r="K494" s="823" t="s">
        <v>3064</v>
      </c>
      <c r="L494" s="826">
        <v>42.54</v>
      </c>
      <c r="M494" s="826">
        <v>170.16</v>
      </c>
      <c r="N494" s="823">
        <v>4</v>
      </c>
      <c r="O494" s="827">
        <v>2</v>
      </c>
      <c r="P494" s="826">
        <v>170.16</v>
      </c>
      <c r="Q494" s="828">
        <v>1</v>
      </c>
      <c r="R494" s="823">
        <v>4</v>
      </c>
      <c r="S494" s="828">
        <v>1</v>
      </c>
      <c r="T494" s="827">
        <v>2</v>
      </c>
      <c r="U494" s="829">
        <v>1</v>
      </c>
    </row>
    <row r="495" spans="1:21" ht="14.45" customHeight="1" x14ac:dyDescent="0.2">
      <c r="A495" s="822">
        <v>32</v>
      </c>
      <c r="B495" s="823" t="s">
        <v>2767</v>
      </c>
      <c r="C495" s="823" t="s">
        <v>2773</v>
      </c>
      <c r="D495" s="824" t="s">
        <v>4796</v>
      </c>
      <c r="E495" s="825" t="s">
        <v>2788</v>
      </c>
      <c r="F495" s="823" t="s">
        <v>2768</v>
      </c>
      <c r="G495" s="823" t="s">
        <v>3062</v>
      </c>
      <c r="H495" s="823" t="s">
        <v>329</v>
      </c>
      <c r="I495" s="823" t="s">
        <v>3065</v>
      </c>
      <c r="J495" s="823" t="s">
        <v>1432</v>
      </c>
      <c r="K495" s="823" t="s">
        <v>3066</v>
      </c>
      <c r="L495" s="826">
        <v>66.88</v>
      </c>
      <c r="M495" s="826">
        <v>133.76</v>
      </c>
      <c r="N495" s="823">
        <v>2</v>
      </c>
      <c r="O495" s="827">
        <v>1</v>
      </c>
      <c r="P495" s="826">
        <v>133.76</v>
      </c>
      <c r="Q495" s="828">
        <v>1</v>
      </c>
      <c r="R495" s="823">
        <v>2</v>
      </c>
      <c r="S495" s="828">
        <v>1</v>
      </c>
      <c r="T495" s="827">
        <v>1</v>
      </c>
      <c r="U495" s="829">
        <v>1</v>
      </c>
    </row>
    <row r="496" spans="1:21" ht="14.45" customHeight="1" x14ac:dyDescent="0.2">
      <c r="A496" s="822">
        <v>32</v>
      </c>
      <c r="B496" s="823" t="s">
        <v>2767</v>
      </c>
      <c r="C496" s="823" t="s">
        <v>2773</v>
      </c>
      <c r="D496" s="824" t="s">
        <v>4796</v>
      </c>
      <c r="E496" s="825" t="s">
        <v>2788</v>
      </c>
      <c r="F496" s="823" t="s">
        <v>2768</v>
      </c>
      <c r="G496" s="823" t="s">
        <v>3542</v>
      </c>
      <c r="H496" s="823" t="s">
        <v>329</v>
      </c>
      <c r="I496" s="823" t="s">
        <v>3543</v>
      </c>
      <c r="J496" s="823" t="s">
        <v>3544</v>
      </c>
      <c r="K496" s="823" t="s">
        <v>3545</v>
      </c>
      <c r="L496" s="826">
        <v>96.8</v>
      </c>
      <c r="M496" s="826">
        <v>96.8</v>
      </c>
      <c r="N496" s="823">
        <v>1</v>
      </c>
      <c r="O496" s="827">
        <v>1</v>
      </c>
      <c r="P496" s="826">
        <v>96.8</v>
      </c>
      <c r="Q496" s="828">
        <v>1</v>
      </c>
      <c r="R496" s="823">
        <v>1</v>
      </c>
      <c r="S496" s="828">
        <v>1</v>
      </c>
      <c r="T496" s="827">
        <v>1</v>
      </c>
      <c r="U496" s="829">
        <v>1</v>
      </c>
    </row>
    <row r="497" spans="1:21" ht="14.45" customHeight="1" x14ac:dyDescent="0.2">
      <c r="A497" s="822">
        <v>32</v>
      </c>
      <c r="B497" s="823" t="s">
        <v>2767</v>
      </c>
      <c r="C497" s="823" t="s">
        <v>2773</v>
      </c>
      <c r="D497" s="824" t="s">
        <v>4796</v>
      </c>
      <c r="E497" s="825" t="s">
        <v>2788</v>
      </c>
      <c r="F497" s="823" t="s">
        <v>2768</v>
      </c>
      <c r="G497" s="823" t="s">
        <v>3546</v>
      </c>
      <c r="H497" s="823" t="s">
        <v>329</v>
      </c>
      <c r="I497" s="823" t="s">
        <v>3547</v>
      </c>
      <c r="J497" s="823" t="s">
        <v>1256</v>
      </c>
      <c r="K497" s="823" t="s">
        <v>2854</v>
      </c>
      <c r="L497" s="826">
        <v>137.88</v>
      </c>
      <c r="M497" s="826">
        <v>137.88</v>
      </c>
      <c r="N497" s="823">
        <v>1</v>
      </c>
      <c r="O497" s="827">
        <v>1</v>
      </c>
      <c r="P497" s="826">
        <v>137.88</v>
      </c>
      <c r="Q497" s="828">
        <v>1</v>
      </c>
      <c r="R497" s="823">
        <v>1</v>
      </c>
      <c r="S497" s="828">
        <v>1</v>
      </c>
      <c r="T497" s="827">
        <v>1</v>
      </c>
      <c r="U497" s="829">
        <v>1</v>
      </c>
    </row>
    <row r="498" spans="1:21" ht="14.45" customHeight="1" x14ac:dyDescent="0.2">
      <c r="A498" s="822">
        <v>32</v>
      </c>
      <c r="B498" s="823" t="s">
        <v>2767</v>
      </c>
      <c r="C498" s="823" t="s">
        <v>2773</v>
      </c>
      <c r="D498" s="824" t="s">
        <v>4796</v>
      </c>
      <c r="E498" s="825" t="s">
        <v>2788</v>
      </c>
      <c r="F498" s="823" t="s">
        <v>2768</v>
      </c>
      <c r="G498" s="823" t="s">
        <v>3085</v>
      </c>
      <c r="H498" s="823" t="s">
        <v>670</v>
      </c>
      <c r="I498" s="823" t="s">
        <v>2626</v>
      </c>
      <c r="J498" s="823" t="s">
        <v>1876</v>
      </c>
      <c r="K498" s="823" t="s">
        <v>1877</v>
      </c>
      <c r="L498" s="826">
        <v>902.57</v>
      </c>
      <c r="M498" s="826">
        <v>3610.28</v>
      </c>
      <c r="N498" s="823">
        <v>4</v>
      </c>
      <c r="O498" s="827">
        <v>2</v>
      </c>
      <c r="P498" s="826">
        <v>3610.28</v>
      </c>
      <c r="Q498" s="828">
        <v>1</v>
      </c>
      <c r="R498" s="823">
        <v>4</v>
      </c>
      <c r="S498" s="828">
        <v>1</v>
      </c>
      <c r="T498" s="827">
        <v>2</v>
      </c>
      <c r="U498" s="829">
        <v>1</v>
      </c>
    </row>
    <row r="499" spans="1:21" ht="14.45" customHeight="1" x14ac:dyDescent="0.2">
      <c r="A499" s="822">
        <v>32</v>
      </c>
      <c r="B499" s="823" t="s">
        <v>2767</v>
      </c>
      <c r="C499" s="823" t="s">
        <v>2773</v>
      </c>
      <c r="D499" s="824" t="s">
        <v>4796</v>
      </c>
      <c r="E499" s="825" t="s">
        <v>2788</v>
      </c>
      <c r="F499" s="823" t="s">
        <v>2768</v>
      </c>
      <c r="G499" s="823" t="s">
        <v>3104</v>
      </c>
      <c r="H499" s="823" t="s">
        <v>670</v>
      </c>
      <c r="I499" s="823" t="s">
        <v>2485</v>
      </c>
      <c r="J499" s="823" t="s">
        <v>1333</v>
      </c>
      <c r="K499" s="823" t="s">
        <v>2486</v>
      </c>
      <c r="L499" s="826">
        <v>0</v>
      </c>
      <c r="M499" s="826">
        <v>0</v>
      </c>
      <c r="N499" s="823">
        <v>1</v>
      </c>
      <c r="O499" s="827">
        <v>0.5</v>
      </c>
      <c r="P499" s="826"/>
      <c r="Q499" s="828"/>
      <c r="R499" s="823"/>
      <c r="S499" s="828">
        <v>0</v>
      </c>
      <c r="T499" s="827"/>
      <c r="U499" s="829">
        <v>0</v>
      </c>
    </row>
    <row r="500" spans="1:21" ht="14.45" customHeight="1" x14ac:dyDescent="0.2">
      <c r="A500" s="822">
        <v>32</v>
      </c>
      <c r="B500" s="823" t="s">
        <v>2767</v>
      </c>
      <c r="C500" s="823" t="s">
        <v>2773</v>
      </c>
      <c r="D500" s="824" t="s">
        <v>4796</v>
      </c>
      <c r="E500" s="825" t="s">
        <v>2788</v>
      </c>
      <c r="F500" s="823" t="s">
        <v>2768</v>
      </c>
      <c r="G500" s="823" t="s">
        <v>3548</v>
      </c>
      <c r="H500" s="823" t="s">
        <v>329</v>
      </c>
      <c r="I500" s="823" t="s">
        <v>3549</v>
      </c>
      <c r="J500" s="823" t="s">
        <v>3550</v>
      </c>
      <c r="K500" s="823" t="s">
        <v>3551</v>
      </c>
      <c r="L500" s="826">
        <v>9860.8799999999992</v>
      </c>
      <c r="M500" s="826">
        <v>49304.399999999994</v>
      </c>
      <c r="N500" s="823">
        <v>5</v>
      </c>
      <c r="O500" s="827">
        <v>1</v>
      </c>
      <c r="P500" s="826">
        <v>49304.399999999994</v>
      </c>
      <c r="Q500" s="828">
        <v>1</v>
      </c>
      <c r="R500" s="823">
        <v>5</v>
      </c>
      <c r="S500" s="828">
        <v>1</v>
      </c>
      <c r="T500" s="827">
        <v>1</v>
      </c>
      <c r="U500" s="829">
        <v>1</v>
      </c>
    </row>
    <row r="501" spans="1:21" ht="14.45" customHeight="1" x14ac:dyDescent="0.2">
      <c r="A501" s="822">
        <v>32</v>
      </c>
      <c r="B501" s="823" t="s">
        <v>2767</v>
      </c>
      <c r="C501" s="823" t="s">
        <v>2773</v>
      </c>
      <c r="D501" s="824" t="s">
        <v>4796</v>
      </c>
      <c r="E501" s="825" t="s">
        <v>2788</v>
      </c>
      <c r="F501" s="823" t="s">
        <v>2768</v>
      </c>
      <c r="G501" s="823" t="s">
        <v>3112</v>
      </c>
      <c r="H501" s="823" t="s">
        <v>329</v>
      </c>
      <c r="I501" s="823" t="s">
        <v>3116</v>
      </c>
      <c r="J501" s="823" t="s">
        <v>1322</v>
      </c>
      <c r="K501" s="823" t="s">
        <v>3117</v>
      </c>
      <c r="L501" s="826">
        <v>50.32</v>
      </c>
      <c r="M501" s="826">
        <v>50.32</v>
      </c>
      <c r="N501" s="823">
        <v>1</v>
      </c>
      <c r="O501" s="827">
        <v>1</v>
      </c>
      <c r="P501" s="826">
        <v>50.32</v>
      </c>
      <c r="Q501" s="828">
        <v>1</v>
      </c>
      <c r="R501" s="823">
        <v>1</v>
      </c>
      <c r="S501" s="828">
        <v>1</v>
      </c>
      <c r="T501" s="827">
        <v>1</v>
      </c>
      <c r="U501" s="829">
        <v>1</v>
      </c>
    </row>
    <row r="502" spans="1:21" ht="14.45" customHeight="1" x14ac:dyDescent="0.2">
      <c r="A502" s="822">
        <v>32</v>
      </c>
      <c r="B502" s="823" t="s">
        <v>2767</v>
      </c>
      <c r="C502" s="823" t="s">
        <v>2773</v>
      </c>
      <c r="D502" s="824" t="s">
        <v>4796</v>
      </c>
      <c r="E502" s="825" t="s">
        <v>2788</v>
      </c>
      <c r="F502" s="823" t="s">
        <v>2768</v>
      </c>
      <c r="G502" s="823" t="s">
        <v>2837</v>
      </c>
      <c r="H502" s="823" t="s">
        <v>329</v>
      </c>
      <c r="I502" s="823" t="s">
        <v>2838</v>
      </c>
      <c r="J502" s="823" t="s">
        <v>1756</v>
      </c>
      <c r="K502" s="823" t="s">
        <v>2839</v>
      </c>
      <c r="L502" s="826">
        <v>421.79</v>
      </c>
      <c r="M502" s="826">
        <v>5905.06</v>
      </c>
      <c r="N502" s="823">
        <v>14</v>
      </c>
      <c r="O502" s="827">
        <v>11.5</v>
      </c>
      <c r="P502" s="826">
        <v>5483.27</v>
      </c>
      <c r="Q502" s="828">
        <v>0.9285714285714286</v>
      </c>
      <c r="R502" s="823">
        <v>13</v>
      </c>
      <c r="S502" s="828">
        <v>0.9285714285714286</v>
      </c>
      <c r="T502" s="827">
        <v>10.5</v>
      </c>
      <c r="U502" s="829">
        <v>0.91304347826086951</v>
      </c>
    </row>
    <row r="503" spans="1:21" ht="14.45" customHeight="1" x14ac:dyDescent="0.2">
      <c r="A503" s="822">
        <v>32</v>
      </c>
      <c r="B503" s="823" t="s">
        <v>2767</v>
      </c>
      <c r="C503" s="823" t="s">
        <v>2773</v>
      </c>
      <c r="D503" s="824" t="s">
        <v>4796</v>
      </c>
      <c r="E503" s="825" t="s">
        <v>2788</v>
      </c>
      <c r="F503" s="823" t="s">
        <v>2768</v>
      </c>
      <c r="G503" s="823" t="s">
        <v>3436</v>
      </c>
      <c r="H503" s="823" t="s">
        <v>670</v>
      </c>
      <c r="I503" s="823" t="s">
        <v>3552</v>
      </c>
      <c r="J503" s="823" t="s">
        <v>3553</v>
      </c>
      <c r="K503" s="823" t="s">
        <v>3554</v>
      </c>
      <c r="L503" s="826">
        <v>233.96</v>
      </c>
      <c r="M503" s="826">
        <v>3275.44</v>
      </c>
      <c r="N503" s="823">
        <v>14</v>
      </c>
      <c r="O503" s="827">
        <v>1</v>
      </c>
      <c r="P503" s="826">
        <v>3275.44</v>
      </c>
      <c r="Q503" s="828">
        <v>1</v>
      </c>
      <c r="R503" s="823">
        <v>14</v>
      </c>
      <c r="S503" s="828">
        <v>1</v>
      </c>
      <c r="T503" s="827">
        <v>1</v>
      </c>
      <c r="U503" s="829">
        <v>1</v>
      </c>
    </row>
    <row r="504" spans="1:21" ht="14.45" customHeight="1" x14ac:dyDescent="0.2">
      <c r="A504" s="822">
        <v>32</v>
      </c>
      <c r="B504" s="823" t="s">
        <v>2767</v>
      </c>
      <c r="C504" s="823" t="s">
        <v>2773</v>
      </c>
      <c r="D504" s="824" t="s">
        <v>4796</v>
      </c>
      <c r="E504" s="825" t="s">
        <v>2788</v>
      </c>
      <c r="F504" s="823" t="s">
        <v>2768</v>
      </c>
      <c r="G504" s="823" t="s">
        <v>3121</v>
      </c>
      <c r="H504" s="823" t="s">
        <v>329</v>
      </c>
      <c r="I504" s="823" t="s">
        <v>3122</v>
      </c>
      <c r="J504" s="823" t="s">
        <v>1092</v>
      </c>
      <c r="K504" s="823" t="s">
        <v>1093</v>
      </c>
      <c r="L504" s="826">
        <v>107.27</v>
      </c>
      <c r="M504" s="826">
        <v>214.54</v>
      </c>
      <c r="N504" s="823">
        <v>2</v>
      </c>
      <c r="O504" s="827">
        <v>1</v>
      </c>
      <c r="P504" s="826"/>
      <c r="Q504" s="828">
        <v>0</v>
      </c>
      <c r="R504" s="823"/>
      <c r="S504" s="828">
        <v>0</v>
      </c>
      <c r="T504" s="827"/>
      <c r="U504" s="829">
        <v>0</v>
      </c>
    </row>
    <row r="505" spans="1:21" ht="14.45" customHeight="1" x14ac:dyDescent="0.2">
      <c r="A505" s="822">
        <v>32</v>
      </c>
      <c r="B505" s="823" t="s">
        <v>2767</v>
      </c>
      <c r="C505" s="823" t="s">
        <v>2773</v>
      </c>
      <c r="D505" s="824" t="s">
        <v>4796</v>
      </c>
      <c r="E505" s="825" t="s">
        <v>2789</v>
      </c>
      <c r="F505" s="823" t="s">
        <v>2768</v>
      </c>
      <c r="G505" s="823" t="s">
        <v>3510</v>
      </c>
      <c r="H505" s="823" t="s">
        <v>329</v>
      </c>
      <c r="I505" s="823" t="s">
        <v>3511</v>
      </c>
      <c r="J505" s="823" t="s">
        <v>3512</v>
      </c>
      <c r="K505" s="823" t="s">
        <v>2078</v>
      </c>
      <c r="L505" s="826">
        <v>35.11</v>
      </c>
      <c r="M505" s="826">
        <v>105.33</v>
      </c>
      <c r="N505" s="823">
        <v>3</v>
      </c>
      <c r="O505" s="827">
        <v>1</v>
      </c>
      <c r="P505" s="826"/>
      <c r="Q505" s="828">
        <v>0</v>
      </c>
      <c r="R505" s="823"/>
      <c r="S505" s="828">
        <v>0</v>
      </c>
      <c r="T505" s="827"/>
      <c r="U505" s="829">
        <v>0</v>
      </c>
    </row>
    <row r="506" spans="1:21" ht="14.45" customHeight="1" x14ac:dyDescent="0.2">
      <c r="A506" s="822">
        <v>32</v>
      </c>
      <c r="B506" s="823" t="s">
        <v>2767</v>
      </c>
      <c r="C506" s="823" t="s">
        <v>2773</v>
      </c>
      <c r="D506" s="824" t="s">
        <v>4796</v>
      </c>
      <c r="E506" s="825" t="s">
        <v>2789</v>
      </c>
      <c r="F506" s="823" t="s">
        <v>2768</v>
      </c>
      <c r="G506" s="823" t="s">
        <v>2840</v>
      </c>
      <c r="H506" s="823" t="s">
        <v>329</v>
      </c>
      <c r="I506" s="823" t="s">
        <v>3130</v>
      </c>
      <c r="J506" s="823" t="s">
        <v>2842</v>
      </c>
      <c r="K506" s="823" t="s">
        <v>3131</v>
      </c>
      <c r="L506" s="826">
        <v>922.76</v>
      </c>
      <c r="M506" s="826">
        <v>1845.52</v>
      </c>
      <c r="N506" s="823">
        <v>2</v>
      </c>
      <c r="O506" s="827">
        <v>2</v>
      </c>
      <c r="P506" s="826">
        <v>1845.52</v>
      </c>
      <c r="Q506" s="828">
        <v>1</v>
      </c>
      <c r="R506" s="823">
        <v>2</v>
      </c>
      <c r="S506" s="828">
        <v>1</v>
      </c>
      <c r="T506" s="827">
        <v>2</v>
      </c>
      <c r="U506" s="829">
        <v>1</v>
      </c>
    </row>
    <row r="507" spans="1:21" ht="14.45" customHeight="1" x14ac:dyDescent="0.2">
      <c r="A507" s="822">
        <v>32</v>
      </c>
      <c r="B507" s="823" t="s">
        <v>2767</v>
      </c>
      <c r="C507" s="823" t="s">
        <v>2773</v>
      </c>
      <c r="D507" s="824" t="s">
        <v>4796</v>
      </c>
      <c r="E507" s="825" t="s">
        <v>2789</v>
      </c>
      <c r="F507" s="823" t="s">
        <v>2768</v>
      </c>
      <c r="G507" s="823" t="s">
        <v>2833</v>
      </c>
      <c r="H507" s="823" t="s">
        <v>670</v>
      </c>
      <c r="I507" s="823" t="s">
        <v>2445</v>
      </c>
      <c r="J507" s="823" t="s">
        <v>682</v>
      </c>
      <c r="K507" s="823" t="s">
        <v>681</v>
      </c>
      <c r="L507" s="826">
        <v>72.55</v>
      </c>
      <c r="M507" s="826">
        <v>2176.4999999999995</v>
      </c>
      <c r="N507" s="823">
        <v>30</v>
      </c>
      <c r="O507" s="827">
        <v>27</v>
      </c>
      <c r="P507" s="826">
        <v>1378.4499999999996</v>
      </c>
      <c r="Q507" s="828">
        <v>0.6333333333333333</v>
      </c>
      <c r="R507" s="823">
        <v>19</v>
      </c>
      <c r="S507" s="828">
        <v>0.6333333333333333</v>
      </c>
      <c r="T507" s="827">
        <v>17</v>
      </c>
      <c r="U507" s="829">
        <v>0.62962962962962965</v>
      </c>
    </row>
    <row r="508" spans="1:21" ht="14.45" customHeight="1" x14ac:dyDescent="0.2">
      <c r="A508" s="822">
        <v>32</v>
      </c>
      <c r="B508" s="823" t="s">
        <v>2767</v>
      </c>
      <c r="C508" s="823" t="s">
        <v>2773</v>
      </c>
      <c r="D508" s="824" t="s">
        <v>4796</v>
      </c>
      <c r="E508" s="825" t="s">
        <v>2789</v>
      </c>
      <c r="F508" s="823" t="s">
        <v>2768</v>
      </c>
      <c r="G508" s="823" t="s">
        <v>2833</v>
      </c>
      <c r="H508" s="823" t="s">
        <v>670</v>
      </c>
      <c r="I508" s="823" t="s">
        <v>2446</v>
      </c>
      <c r="J508" s="823" t="s">
        <v>682</v>
      </c>
      <c r="K508" s="823" t="s">
        <v>684</v>
      </c>
      <c r="L508" s="826">
        <v>65.28</v>
      </c>
      <c r="M508" s="826">
        <v>522.24</v>
      </c>
      <c r="N508" s="823">
        <v>8</v>
      </c>
      <c r="O508" s="827">
        <v>3</v>
      </c>
      <c r="P508" s="826">
        <v>522.24</v>
      </c>
      <c r="Q508" s="828">
        <v>1</v>
      </c>
      <c r="R508" s="823">
        <v>8</v>
      </c>
      <c r="S508" s="828">
        <v>1</v>
      </c>
      <c r="T508" s="827">
        <v>3</v>
      </c>
      <c r="U508" s="829">
        <v>1</v>
      </c>
    </row>
    <row r="509" spans="1:21" ht="14.45" customHeight="1" x14ac:dyDescent="0.2">
      <c r="A509" s="822">
        <v>32</v>
      </c>
      <c r="B509" s="823" t="s">
        <v>2767</v>
      </c>
      <c r="C509" s="823" t="s">
        <v>2773</v>
      </c>
      <c r="D509" s="824" t="s">
        <v>4796</v>
      </c>
      <c r="E509" s="825" t="s">
        <v>2789</v>
      </c>
      <c r="F509" s="823" t="s">
        <v>2768</v>
      </c>
      <c r="G509" s="823" t="s">
        <v>2856</v>
      </c>
      <c r="H509" s="823" t="s">
        <v>670</v>
      </c>
      <c r="I509" s="823" t="s">
        <v>2479</v>
      </c>
      <c r="J509" s="823" t="s">
        <v>2480</v>
      </c>
      <c r="K509" s="823" t="s">
        <v>2481</v>
      </c>
      <c r="L509" s="826">
        <v>23.4</v>
      </c>
      <c r="M509" s="826">
        <v>23.4</v>
      </c>
      <c r="N509" s="823">
        <v>1</v>
      </c>
      <c r="O509" s="827">
        <v>1</v>
      </c>
      <c r="P509" s="826"/>
      <c r="Q509" s="828">
        <v>0</v>
      </c>
      <c r="R509" s="823"/>
      <c r="S509" s="828">
        <v>0</v>
      </c>
      <c r="T509" s="827"/>
      <c r="U509" s="829">
        <v>0</v>
      </c>
    </row>
    <row r="510" spans="1:21" ht="14.45" customHeight="1" x14ac:dyDescent="0.2">
      <c r="A510" s="822">
        <v>32</v>
      </c>
      <c r="B510" s="823" t="s">
        <v>2767</v>
      </c>
      <c r="C510" s="823" t="s">
        <v>2773</v>
      </c>
      <c r="D510" s="824" t="s">
        <v>4796</v>
      </c>
      <c r="E510" s="825" t="s">
        <v>2789</v>
      </c>
      <c r="F510" s="823" t="s">
        <v>2768</v>
      </c>
      <c r="G510" s="823" t="s">
        <v>2856</v>
      </c>
      <c r="H510" s="823" t="s">
        <v>670</v>
      </c>
      <c r="I510" s="823" t="s">
        <v>2482</v>
      </c>
      <c r="J510" s="823" t="s">
        <v>2480</v>
      </c>
      <c r="K510" s="823" t="s">
        <v>2483</v>
      </c>
      <c r="L510" s="826">
        <v>11.71</v>
      </c>
      <c r="M510" s="826">
        <v>23.42</v>
      </c>
      <c r="N510" s="823">
        <v>2</v>
      </c>
      <c r="O510" s="827">
        <v>1</v>
      </c>
      <c r="P510" s="826">
        <v>23.42</v>
      </c>
      <c r="Q510" s="828">
        <v>1</v>
      </c>
      <c r="R510" s="823">
        <v>2</v>
      </c>
      <c r="S510" s="828">
        <v>1</v>
      </c>
      <c r="T510" s="827">
        <v>1</v>
      </c>
      <c r="U510" s="829">
        <v>1</v>
      </c>
    </row>
    <row r="511" spans="1:21" ht="14.45" customHeight="1" x14ac:dyDescent="0.2">
      <c r="A511" s="822">
        <v>32</v>
      </c>
      <c r="B511" s="823" t="s">
        <v>2767</v>
      </c>
      <c r="C511" s="823" t="s">
        <v>2773</v>
      </c>
      <c r="D511" s="824" t="s">
        <v>4796</v>
      </c>
      <c r="E511" s="825" t="s">
        <v>2789</v>
      </c>
      <c r="F511" s="823" t="s">
        <v>2768</v>
      </c>
      <c r="G511" s="823" t="s">
        <v>2834</v>
      </c>
      <c r="H511" s="823" t="s">
        <v>670</v>
      </c>
      <c r="I511" s="823" t="s">
        <v>2287</v>
      </c>
      <c r="J511" s="823" t="s">
        <v>2288</v>
      </c>
      <c r="K511" s="823" t="s">
        <v>2289</v>
      </c>
      <c r="L511" s="826">
        <v>93.27</v>
      </c>
      <c r="M511" s="826">
        <v>279.81</v>
      </c>
      <c r="N511" s="823">
        <v>3</v>
      </c>
      <c r="O511" s="827">
        <v>2</v>
      </c>
      <c r="P511" s="826">
        <v>93.27</v>
      </c>
      <c r="Q511" s="828">
        <v>0.33333333333333331</v>
      </c>
      <c r="R511" s="823">
        <v>1</v>
      </c>
      <c r="S511" s="828">
        <v>0.33333333333333331</v>
      </c>
      <c r="T511" s="827">
        <v>1</v>
      </c>
      <c r="U511" s="829">
        <v>0.5</v>
      </c>
    </row>
    <row r="512" spans="1:21" ht="14.45" customHeight="1" x14ac:dyDescent="0.2">
      <c r="A512" s="822">
        <v>32</v>
      </c>
      <c r="B512" s="823" t="s">
        <v>2767</v>
      </c>
      <c r="C512" s="823" t="s">
        <v>2773</v>
      </c>
      <c r="D512" s="824" t="s">
        <v>4796</v>
      </c>
      <c r="E512" s="825" t="s">
        <v>2789</v>
      </c>
      <c r="F512" s="823" t="s">
        <v>2768</v>
      </c>
      <c r="G512" s="823" t="s">
        <v>3137</v>
      </c>
      <c r="H512" s="823" t="s">
        <v>670</v>
      </c>
      <c r="I512" s="823" t="s">
        <v>3138</v>
      </c>
      <c r="J512" s="823" t="s">
        <v>3139</v>
      </c>
      <c r="K512" s="823" t="s">
        <v>3140</v>
      </c>
      <c r="L512" s="826">
        <v>6696.51</v>
      </c>
      <c r="M512" s="826">
        <v>107144.16</v>
      </c>
      <c r="N512" s="823">
        <v>16</v>
      </c>
      <c r="O512" s="827">
        <v>9.5</v>
      </c>
      <c r="P512" s="826">
        <v>80358.12</v>
      </c>
      <c r="Q512" s="828">
        <v>0.74999999999999989</v>
      </c>
      <c r="R512" s="823">
        <v>12</v>
      </c>
      <c r="S512" s="828">
        <v>0.75</v>
      </c>
      <c r="T512" s="827">
        <v>7.5</v>
      </c>
      <c r="U512" s="829">
        <v>0.78947368421052633</v>
      </c>
    </row>
    <row r="513" spans="1:21" ht="14.45" customHeight="1" x14ac:dyDescent="0.2">
      <c r="A513" s="822">
        <v>32</v>
      </c>
      <c r="B513" s="823" t="s">
        <v>2767</v>
      </c>
      <c r="C513" s="823" t="s">
        <v>2773</v>
      </c>
      <c r="D513" s="824" t="s">
        <v>4796</v>
      </c>
      <c r="E513" s="825" t="s">
        <v>2789</v>
      </c>
      <c r="F513" s="823" t="s">
        <v>2768</v>
      </c>
      <c r="G513" s="823" t="s">
        <v>3137</v>
      </c>
      <c r="H513" s="823" t="s">
        <v>670</v>
      </c>
      <c r="I513" s="823" t="s">
        <v>3141</v>
      </c>
      <c r="J513" s="823" t="s">
        <v>3142</v>
      </c>
      <c r="K513" s="823" t="s">
        <v>3140</v>
      </c>
      <c r="L513" s="826">
        <v>6696.51</v>
      </c>
      <c r="M513" s="826">
        <v>20089.53</v>
      </c>
      <c r="N513" s="823">
        <v>3</v>
      </c>
      <c r="O513" s="827">
        <v>2</v>
      </c>
      <c r="P513" s="826">
        <v>20089.53</v>
      </c>
      <c r="Q513" s="828">
        <v>1</v>
      </c>
      <c r="R513" s="823">
        <v>3</v>
      </c>
      <c r="S513" s="828">
        <v>1</v>
      </c>
      <c r="T513" s="827">
        <v>2</v>
      </c>
      <c r="U513" s="829">
        <v>1</v>
      </c>
    </row>
    <row r="514" spans="1:21" ht="14.45" customHeight="1" x14ac:dyDescent="0.2">
      <c r="A514" s="822">
        <v>32</v>
      </c>
      <c r="B514" s="823" t="s">
        <v>2767</v>
      </c>
      <c r="C514" s="823" t="s">
        <v>2773</v>
      </c>
      <c r="D514" s="824" t="s">
        <v>4796</v>
      </c>
      <c r="E514" s="825" t="s">
        <v>2789</v>
      </c>
      <c r="F514" s="823" t="s">
        <v>2768</v>
      </c>
      <c r="G514" s="823" t="s">
        <v>2861</v>
      </c>
      <c r="H514" s="823" t="s">
        <v>670</v>
      </c>
      <c r="I514" s="823" t="s">
        <v>2324</v>
      </c>
      <c r="J514" s="823" t="s">
        <v>2325</v>
      </c>
      <c r="K514" s="823" t="s">
        <v>2326</v>
      </c>
      <c r="L514" s="826">
        <v>165.41</v>
      </c>
      <c r="M514" s="826">
        <v>165.41</v>
      </c>
      <c r="N514" s="823">
        <v>1</v>
      </c>
      <c r="O514" s="827">
        <v>0.5</v>
      </c>
      <c r="P514" s="826">
        <v>165.41</v>
      </c>
      <c r="Q514" s="828">
        <v>1</v>
      </c>
      <c r="R514" s="823">
        <v>1</v>
      </c>
      <c r="S514" s="828">
        <v>1</v>
      </c>
      <c r="T514" s="827">
        <v>0.5</v>
      </c>
      <c r="U514" s="829">
        <v>1</v>
      </c>
    </row>
    <row r="515" spans="1:21" ht="14.45" customHeight="1" x14ac:dyDescent="0.2">
      <c r="A515" s="822">
        <v>32</v>
      </c>
      <c r="B515" s="823" t="s">
        <v>2767</v>
      </c>
      <c r="C515" s="823" t="s">
        <v>2773</v>
      </c>
      <c r="D515" s="824" t="s">
        <v>4796</v>
      </c>
      <c r="E515" s="825" t="s">
        <v>2789</v>
      </c>
      <c r="F515" s="823" t="s">
        <v>2768</v>
      </c>
      <c r="G515" s="823" t="s">
        <v>3555</v>
      </c>
      <c r="H515" s="823" t="s">
        <v>670</v>
      </c>
      <c r="I515" s="823" t="s">
        <v>3556</v>
      </c>
      <c r="J515" s="823" t="s">
        <v>3557</v>
      </c>
      <c r="K515" s="823" t="s">
        <v>3558</v>
      </c>
      <c r="L515" s="826">
        <v>372.8</v>
      </c>
      <c r="M515" s="826">
        <v>372.8</v>
      </c>
      <c r="N515" s="823">
        <v>1</v>
      </c>
      <c r="O515" s="827">
        <v>1</v>
      </c>
      <c r="P515" s="826"/>
      <c r="Q515" s="828">
        <v>0</v>
      </c>
      <c r="R515" s="823"/>
      <c r="S515" s="828">
        <v>0</v>
      </c>
      <c r="T515" s="827"/>
      <c r="U515" s="829">
        <v>0</v>
      </c>
    </row>
    <row r="516" spans="1:21" ht="14.45" customHeight="1" x14ac:dyDescent="0.2">
      <c r="A516" s="822">
        <v>32</v>
      </c>
      <c r="B516" s="823" t="s">
        <v>2767</v>
      </c>
      <c r="C516" s="823" t="s">
        <v>2773</v>
      </c>
      <c r="D516" s="824" t="s">
        <v>4796</v>
      </c>
      <c r="E516" s="825" t="s">
        <v>2789</v>
      </c>
      <c r="F516" s="823" t="s">
        <v>2768</v>
      </c>
      <c r="G516" s="823" t="s">
        <v>3449</v>
      </c>
      <c r="H516" s="823" t="s">
        <v>670</v>
      </c>
      <c r="I516" s="823" t="s">
        <v>2440</v>
      </c>
      <c r="J516" s="823" t="s">
        <v>1017</v>
      </c>
      <c r="K516" s="823" t="s">
        <v>1018</v>
      </c>
      <c r="L516" s="826">
        <v>369.29</v>
      </c>
      <c r="M516" s="826">
        <v>369.29</v>
      </c>
      <c r="N516" s="823">
        <v>1</v>
      </c>
      <c r="O516" s="827">
        <v>1</v>
      </c>
      <c r="P516" s="826">
        <v>369.29</v>
      </c>
      <c r="Q516" s="828">
        <v>1</v>
      </c>
      <c r="R516" s="823">
        <v>1</v>
      </c>
      <c r="S516" s="828">
        <v>1</v>
      </c>
      <c r="T516" s="827">
        <v>1</v>
      </c>
      <c r="U516" s="829">
        <v>1</v>
      </c>
    </row>
    <row r="517" spans="1:21" ht="14.45" customHeight="1" x14ac:dyDescent="0.2">
      <c r="A517" s="822">
        <v>32</v>
      </c>
      <c r="B517" s="823" t="s">
        <v>2767</v>
      </c>
      <c r="C517" s="823" t="s">
        <v>2773</v>
      </c>
      <c r="D517" s="824" t="s">
        <v>4796</v>
      </c>
      <c r="E517" s="825" t="s">
        <v>2789</v>
      </c>
      <c r="F517" s="823" t="s">
        <v>2768</v>
      </c>
      <c r="G517" s="823" t="s">
        <v>3147</v>
      </c>
      <c r="H517" s="823" t="s">
        <v>670</v>
      </c>
      <c r="I517" s="823" t="s">
        <v>2371</v>
      </c>
      <c r="J517" s="823" t="s">
        <v>2372</v>
      </c>
      <c r="K517" s="823" t="s">
        <v>2373</v>
      </c>
      <c r="L517" s="826">
        <v>119.7</v>
      </c>
      <c r="M517" s="826">
        <v>239.4</v>
      </c>
      <c r="N517" s="823">
        <v>2</v>
      </c>
      <c r="O517" s="827">
        <v>1</v>
      </c>
      <c r="P517" s="826">
        <v>239.4</v>
      </c>
      <c r="Q517" s="828">
        <v>1</v>
      </c>
      <c r="R517" s="823">
        <v>2</v>
      </c>
      <c r="S517" s="828">
        <v>1</v>
      </c>
      <c r="T517" s="827">
        <v>1</v>
      </c>
      <c r="U517" s="829">
        <v>1</v>
      </c>
    </row>
    <row r="518" spans="1:21" ht="14.45" customHeight="1" x14ac:dyDescent="0.2">
      <c r="A518" s="822">
        <v>32</v>
      </c>
      <c r="B518" s="823" t="s">
        <v>2767</v>
      </c>
      <c r="C518" s="823" t="s">
        <v>2773</v>
      </c>
      <c r="D518" s="824" t="s">
        <v>4796</v>
      </c>
      <c r="E518" s="825" t="s">
        <v>2789</v>
      </c>
      <c r="F518" s="823" t="s">
        <v>2768</v>
      </c>
      <c r="G518" s="823" t="s">
        <v>3151</v>
      </c>
      <c r="H518" s="823" t="s">
        <v>329</v>
      </c>
      <c r="I518" s="823" t="s">
        <v>3152</v>
      </c>
      <c r="J518" s="823" t="s">
        <v>1652</v>
      </c>
      <c r="K518" s="823" t="s">
        <v>1653</v>
      </c>
      <c r="L518" s="826">
        <v>117.03</v>
      </c>
      <c r="M518" s="826">
        <v>234.06</v>
      </c>
      <c r="N518" s="823">
        <v>2</v>
      </c>
      <c r="O518" s="827">
        <v>2</v>
      </c>
      <c r="P518" s="826">
        <v>117.03</v>
      </c>
      <c r="Q518" s="828">
        <v>0.5</v>
      </c>
      <c r="R518" s="823">
        <v>1</v>
      </c>
      <c r="S518" s="828">
        <v>0.5</v>
      </c>
      <c r="T518" s="827">
        <v>1</v>
      </c>
      <c r="U518" s="829">
        <v>0.5</v>
      </c>
    </row>
    <row r="519" spans="1:21" ht="14.45" customHeight="1" x14ac:dyDescent="0.2">
      <c r="A519" s="822">
        <v>32</v>
      </c>
      <c r="B519" s="823" t="s">
        <v>2767</v>
      </c>
      <c r="C519" s="823" t="s">
        <v>2773</v>
      </c>
      <c r="D519" s="824" t="s">
        <v>4796</v>
      </c>
      <c r="E519" s="825" t="s">
        <v>2789</v>
      </c>
      <c r="F519" s="823" t="s">
        <v>2768</v>
      </c>
      <c r="G519" s="823" t="s">
        <v>2815</v>
      </c>
      <c r="H519" s="823" t="s">
        <v>329</v>
      </c>
      <c r="I519" s="823" t="s">
        <v>2874</v>
      </c>
      <c r="J519" s="823" t="s">
        <v>774</v>
      </c>
      <c r="K519" s="823" t="s">
        <v>1929</v>
      </c>
      <c r="L519" s="826">
        <v>132</v>
      </c>
      <c r="M519" s="826">
        <v>396</v>
      </c>
      <c r="N519" s="823">
        <v>3</v>
      </c>
      <c r="O519" s="827">
        <v>1</v>
      </c>
      <c r="P519" s="826"/>
      <c r="Q519" s="828">
        <v>0</v>
      </c>
      <c r="R519" s="823"/>
      <c r="S519" s="828">
        <v>0</v>
      </c>
      <c r="T519" s="827"/>
      <c r="U519" s="829">
        <v>0</v>
      </c>
    </row>
    <row r="520" spans="1:21" ht="14.45" customHeight="1" x14ac:dyDescent="0.2">
      <c r="A520" s="822">
        <v>32</v>
      </c>
      <c r="B520" s="823" t="s">
        <v>2767</v>
      </c>
      <c r="C520" s="823" t="s">
        <v>2773</v>
      </c>
      <c r="D520" s="824" t="s">
        <v>4796</v>
      </c>
      <c r="E520" s="825" t="s">
        <v>2789</v>
      </c>
      <c r="F520" s="823" t="s">
        <v>2768</v>
      </c>
      <c r="G520" s="823" t="s">
        <v>2909</v>
      </c>
      <c r="H520" s="823" t="s">
        <v>329</v>
      </c>
      <c r="I520" s="823" t="s">
        <v>3559</v>
      </c>
      <c r="J520" s="823" t="s">
        <v>2911</v>
      </c>
      <c r="K520" s="823" t="s">
        <v>3560</v>
      </c>
      <c r="L520" s="826">
        <v>348.9</v>
      </c>
      <c r="M520" s="826">
        <v>348.9</v>
      </c>
      <c r="N520" s="823">
        <v>1</v>
      </c>
      <c r="O520" s="827">
        <v>1</v>
      </c>
      <c r="P520" s="826"/>
      <c r="Q520" s="828">
        <v>0</v>
      </c>
      <c r="R520" s="823"/>
      <c r="S520" s="828">
        <v>0</v>
      </c>
      <c r="T520" s="827"/>
      <c r="U520" s="829">
        <v>0</v>
      </c>
    </row>
    <row r="521" spans="1:21" ht="14.45" customHeight="1" x14ac:dyDescent="0.2">
      <c r="A521" s="822">
        <v>32</v>
      </c>
      <c r="B521" s="823" t="s">
        <v>2767</v>
      </c>
      <c r="C521" s="823" t="s">
        <v>2773</v>
      </c>
      <c r="D521" s="824" t="s">
        <v>4796</v>
      </c>
      <c r="E521" s="825" t="s">
        <v>2789</v>
      </c>
      <c r="F521" s="823" t="s">
        <v>2768</v>
      </c>
      <c r="G521" s="823" t="s">
        <v>2909</v>
      </c>
      <c r="H521" s="823" t="s">
        <v>329</v>
      </c>
      <c r="I521" s="823" t="s">
        <v>3561</v>
      </c>
      <c r="J521" s="823" t="s">
        <v>3562</v>
      </c>
      <c r="K521" s="823" t="s">
        <v>3563</v>
      </c>
      <c r="L521" s="826">
        <v>139.72999999999999</v>
      </c>
      <c r="M521" s="826">
        <v>139.72999999999999</v>
      </c>
      <c r="N521" s="823">
        <v>1</v>
      </c>
      <c r="O521" s="827">
        <v>1</v>
      </c>
      <c r="P521" s="826"/>
      <c r="Q521" s="828">
        <v>0</v>
      </c>
      <c r="R521" s="823"/>
      <c r="S521" s="828">
        <v>0</v>
      </c>
      <c r="T521" s="827"/>
      <c r="U521" s="829">
        <v>0</v>
      </c>
    </row>
    <row r="522" spans="1:21" ht="14.45" customHeight="1" x14ac:dyDescent="0.2">
      <c r="A522" s="822">
        <v>32</v>
      </c>
      <c r="B522" s="823" t="s">
        <v>2767</v>
      </c>
      <c r="C522" s="823" t="s">
        <v>2773</v>
      </c>
      <c r="D522" s="824" t="s">
        <v>4796</v>
      </c>
      <c r="E522" s="825" t="s">
        <v>2789</v>
      </c>
      <c r="F522" s="823" t="s">
        <v>2768</v>
      </c>
      <c r="G522" s="823" t="s">
        <v>2916</v>
      </c>
      <c r="H522" s="823" t="s">
        <v>670</v>
      </c>
      <c r="I522" s="823" t="s">
        <v>2268</v>
      </c>
      <c r="J522" s="823" t="s">
        <v>921</v>
      </c>
      <c r="K522" s="823" t="s">
        <v>2269</v>
      </c>
      <c r="L522" s="826">
        <v>85.02</v>
      </c>
      <c r="M522" s="826">
        <v>85.02</v>
      </c>
      <c r="N522" s="823">
        <v>1</v>
      </c>
      <c r="O522" s="827">
        <v>1</v>
      </c>
      <c r="P522" s="826">
        <v>85.02</v>
      </c>
      <c r="Q522" s="828">
        <v>1</v>
      </c>
      <c r="R522" s="823">
        <v>1</v>
      </c>
      <c r="S522" s="828">
        <v>1</v>
      </c>
      <c r="T522" s="827">
        <v>1</v>
      </c>
      <c r="U522" s="829">
        <v>1</v>
      </c>
    </row>
    <row r="523" spans="1:21" ht="14.45" customHeight="1" x14ac:dyDescent="0.2">
      <c r="A523" s="822">
        <v>32</v>
      </c>
      <c r="B523" s="823" t="s">
        <v>2767</v>
      </c>
      <c r="C523" s="823" t="s">
        <v>2773</v>
      </c>
      <c r="D523" s="824" t="s">
        <v>4796</v>
      </c>
      <c r="E523" s="825" t="s">
        <v>2789</v>
      </c>
      <c r="F523" s="823" t="s">
        <v>2768</v>
      </c>
      <c r="G523" s="823" t="s">
        <v>3564</v>
      </c>
      <c r="H523" s="823" t="s">
        <v>329</v>
      </c>
      <c r="I523" s="823" t="s">
        <v>3565</v>
      </c>
      <c r="J523" s="823" t="s">
        <v>3566</v>
      </c>
      <c r="K523" s="823" t="s">
        <v>3567</v>
      </c>
      <c r="L523" s="826">
        <v>0</v>
      </c>
      <c r="M523" s="826">
        <v>0</v>
      </c>
      <c r="N523" s="823">
        <v>1</v>
      </c>
      <c r="O523" s="827">
        <v>1</v>
      </c>
      <c r="P523" s="826">
        <v>0</v>
      </c>
      <c r="Q523" s="828"/>
      <c r="R523" s="823">
        <v>1</v>
      </c>
      <c r="S523" s="828">
        <v>1</v>
      </c>
      <c r="T523" s="827">
        <v>1</v>
      </c>
      <c r="U523" s="829">
        <v>1</v>
      </c>
    </row>
    <row r="524" spans="1:21" ht="14.45" customHeight="1" x14ac:dyDescent="0.2">
      <c r="A524" s="822">
        <v>32</v>
      </c>
      <c r="B524" s="823" t="s">
        <v>2767</v>
      </c>
      <c r="C524" s="823" t="s">
        <v>2773</v>
      </c>
      <c r="D524" s="824" t="s">
        <v>4796</v>
      </c>
      <c r="E524" s="825" t="s">
        <v>2789</v>
      </c>
      <c r="F524" s="823" t="s">
        <v>2768</v>
      </c>
      <c r="G524" s="823" t="s">
        <v>2923</v>
      </c>
      <c r="H524" s="823" t="s">
        <v>329</v>
      </c>
      <c r="I524" s="823" t="s">
        <v>2927</v>
      </c>
      <c r="J524" s="823" t="s">
        <v>1031</v>
      </c>
      <c r="K524" s="823" t="s">
        <v>2928</v>
      </c>
      <c r="L524" s="826">
        <v>45.03</v>
      </c>
      <c r="M524" s="826">
        <v>270.18</v>
      </c>
      <c r="N524" s="823">
        <v>6</v>
      </c>
      <c r="O524" s="827">
        <v>2</v>
      </c>
      <c r="P524" s="826">
        <v>270.18</v>
      </c>
      <c r="Q524" s="828">
        <v>1</v>
      </c>
      <c r="R524" s="823">
        <v>6</v>
      </c>
      <c r="S524" s="828">
        <v>1</v>
      </c>
      <c r="T524" s="827">
        <v>2</v>
      </c>
      <c r="U524" s="829">
        <v>1</v>
      </c>
    </row>
    <row r="525" spans="1:21" ht="14.45" customHeight="1" x14ac:dyDescent="0.2">
      <c r="A525" s="822">
        <v>32</v>
      </c>
      <c r="B525" s="823" t="s">
        <v>2767</v>
      </c>
      <c r="C525" s="823" t="s">
        <v>2773</v>
      </c>
      <c r="D525" s="824" t="s">
        <v>4796</v>
      </c>
      <c r="E525" s="825" t="s">
        <v>2789</v>
      </c>
      <c r="F525" s="823" t="s">
        <v>2768</v>
      </c>
      <c r="G525" s="823" t="s">
        <v>3217</v>
      </c>
      <c r="H525" s="823" t="s">
        <v>329</v>
      </c>
      <c r="I525" s="823" t="s">
        <v>3218</v>
      </c>
      <c r="J525" s="823" t="s">
        <v>1301</v>
      </c>
      <c r="K525" s="823" t="s">
        <v>1302</v>
      </c>
      <c r="L525" s="826">
        <v>94.7</v>
      </c>
      <c r="M525" s="826">
        <v>189.4</v>
      </c>
      <c r="N525" s="823">
        <v>2</v>
      </c>
      <c r="O525" s="827">
        <v>1</v>
      </c>
      <c r="P525" s="826"/>
      <c r="Q525" s="828">
        <v>0</v>
      </c>
      <c r="R525" s="823"/>
      <c r="S525" s="828">
        <v>0</v>
      </c>
      <c r="T525" s="827"/>
      <c r="U525" s="829">
        <v>0</v>
      </c>
    </row>
    <row r="526" spans="1:21" ht="14.45" customHeight="1" x14ac:dyDescent="0.2">
      <c r="A526" s="822">
        <v>32</v>
      </c>
      <c r="B526" s="823" t="s">
        <v>2767</v>
      </c>
      <c r="C526" s="823" t="s">
        <v>2773</v>
      </c>
      <c r="D526" s="824" t="s">
        <v>4796</v>
      </c>
      <c r="E526" s="825" t="s">
        <v>2789</v>
      </c>
      <c r="F526" s="823" t="s">
        <v>2768</v>
      </c>
      <c r="G526" s="823" t="s">
        <v>2929</v>
      </c>
      <c r="H526" s="823" t="s">
        <v>329</v>
      </c>
      <c r="I526" s="823" t="s">
        <v>2930</v>
      </c>
      <c r="J526" s="823" t="s">
        <v>2931</v>
      </c>
      <c r="K526" s="823" t="s">
        <v>2932</v>
      </c>
      <c r="L526" s="826">
        <v>159.71</v>
      </c>
      <c r="M526" s="826">
        <v>958.26</v>
      </c>
      <c r="N526" s="823">
        <v>6</v>
      </c>
      <c r="O526" s="827">
        <v>1</v>
      </c>
      <c r="P526" s="826">
        <v>958.26</v>
      </c>
      <c r="Q526" s="828">
        <v>1</v>
      </c>
      <c r="R526" s="823">
        <v>6</v>
      </c>
      <c r="S526" s="828">
        <v>1</v>
      </c>
      <c r="T526" s="827">
        <v>1</v>
      </c>
      <c r="U526" s="829">
        <v>1</v>
      </c>
    </row>
    <row r="527" spans="1:21" ht="14.45" customHeight="1" x14ac:dyDescent="0.2">
      <c r="A527" s="822">
        <v>32</v>
      </c>
      <c r="B527" s="823" t="s">
        <v>2767</v>
      </c>
      <c r="C527" s="823" t="s">
        <v>2773</v>
      </c>
      <c r="D527" s="824" t="s">
        <v>4796</v>
      </c>
      <c r="E527" s="825" t="s">
        <v>2789</v>
      </c>
      <c r="F527" s="823" t="s">
        <v>2768</v>
      </c>
      <c r="G527" s="823" t="s">
        <v>3232</v>
      </c>
      <c r="H527" s="823" t="s">
        <v>329</v>
      </c>
      <c r="I527" s="823" t="s">
        <v>3233</v>
      </c>
      <c r="J527" s="823" t="s">
        <v>1442</v>
      </c>
      <c r="K527" s="823" t="s">
        <v>3234</v>
      </c>
      <c r="L527" s="826">
        <v>42.14</v>
      </c>
      <c r="M527" s="826">
        <v>42.14</v>
      </c>
      <c r="N527" s="823">
        <v>1</v>
      </c>
      <c r="O527" s="827">
        <v>1</v>
      </c>
      <c r="P527" s="826"/>
      <c r="Q527" s="828">
        <v>0</v>
      </c>
      <c r="R527" s="823"/>
      <c r="S527" s="828">
        <v>0</v>
      </c>
      <c r="T527" s="827"/>
      <c r="U527" s="829">
        <v>0</v>
      </c>
    </row>
    <row r="528" spans="1:21" ht="14.45" customHeight="1" x14ac:dyDescent="0.2">
      <c r="A528" s="822">
        <v>32</v>
      </c>
      <c r="B528" s="823" t="s">
        <v>2767</v>
      </c>
      <c r="C528" s="823" t="s">
        <v>2773</v>
      </c>
      <c r="D528" s="824" t="s">
        <v>4796</v>
      </c>
      <c r="E528" s="825" t="s">
        <v>2789</v>
      </c>
      <c r="F528" s="823" t="s">
        <v>2768</v>
      </c>
      <c r="G528" s="823" t="s">
        <v>3241</v>
      </c>
      <c r="H528" s="823" t="s">
        <v>329</v>
      </c>
      <c r="I528" s="823" t="s">
        <v>3568</v>
      </c>
      <c r="J528" s="823" t="s">
        <v>3569</v>
      </c>
      <c r="K528" s="823" t="s">
        <v>3570</v>
      </c>
      <c r="L528" s="826">
        <v>73.83</v>
      </c>
      <c r="M528" s="826">
        <v>147.66</v>
      </c>
      <c r="N528" s="823">
        <v>2</v>
      </c>
      <c r="O528" s="827">
        <v>1</v>
      </c>
      <c r="P528" s="826">
        <v>147.66</v>
      </c>
      <c r="Q528" s="828">
        <v>1</v>
      </c>
      <c r="R528" s="823">
        <v>2</v>
      </c>
      <c r="S528" s="828">
        <v>1</v>
      </c>
      <c r="T528" s="827">
        <v>1</v>
      </c>
      <c r="U528" s="829">
        <v>1</v>
      </c>
    </row>
    <row r="529" spans="1:21" ht="14.45" customHeight="1" x14ac:dyDescent="0.2">
      <c r="A529" s="822">
        <v>32</v>
      </c>
      <c r="B529" s="823" t="s">
        <v>2767</v>
      </c>
      <c r="C529" s="823" t="s">
        <v>2773</v>
      </c>
      <c r="D529" s="824" t="s">
        <v>4796</v>
      </c>
      <c r="E529" s="825" t="s">
        <v>2789</v>
      </c>
      <c r="F529" s="823" t="s">
        <v>2768</v>
      </c>
      <c r="G529" s="823" t="s">
        <v>3241</v>
      </c>
      <c r="H529" s="823" t="s">
        <v>329</v>
      </c>
      <c r="I529" s="823" t="s">
        <v>3571</v>
      </c>
      <c r="J529" s="823" t="s">
        <v>3243</v>
      </c>
      <c r="K529" s="823" t="s">
        <v>3572</v>
      </c>
      <c r="L529" s="826">
        <v>36.909999999999997</v>
      </c>
      <c r="M529" s="826">
        <v>36.909999999999997</v>
      </c>
      <c r="N529" s="823">
        <v>1</v>
      </c>
      <c r="O529" s="827">
        <v>1</v>
      </c>
      <c r="P529" s="826">
        <v>36.909999999999997</v>
      </c>
      <c r="Q529" s="828">
        <v>1</v>
      </c>
      <c r="R529" s="823">
        <v>1</v>
      </c>
      <c r="S529" s="828">
        <v>1</v>
      </c>
      <c r="T529" s="827">
        <v>1</v>
      </c>
      <c r="U529" s="829">
        <v>1</v>
      </c>
    </row>
    <row r="530" spans="1:21" ht="14.45" customHeight="1" x14ac:dyDescent="0.2">
      <c r="A530" s="822">
        <v>32</v>
      </c>
      <c r="B530" s="823" t="s">
        <v>2767</v>
      </c>
      <c r="C530" s="823" t="s">
        <v>2773</v>
      </c>
      <c r="D530" s="824" t="s">
        <v>4796</v>
      </c>
      <c r="E530" s="825" t="s">
        <v>2789</v>
      </c>
      <c r="F530" s="823" t="s">
        <v>2768</v>
      </c>
      <c r="G530" s="823" t="s">
        <v>3241</v>
      </c>
      <c r="H530" s="823" t="s">
        <v>329</v>
      </c>
      <c r="I530" s="823" t="s">
        <v>3242</v>
      </c>
      <c r="J530" s="823" t="s">
        <v>3243</v>
      </c>
      <c r="K530" s="823" t="s">
        <v>3244</v>
      </c>
      <c r="L530" s="826">
        <v>237.31</v>
      </c>
      <c r="M530" s="826">
        <v>237.31</v>
      </c>
      <c r="N530" s="823">
        <v>1</v>
      </c>
      <c r="O530" s="827">
        <v>1</v>
      </c>
      <c r="P530" s="826"/>
      <c r="Q530" s="828">
        <v>0</v>
      </c>
      <c r="R530" s="823"/>
      <c r="S530" s="828">
        <v>0</v>
      </c>
      <c r="T530" s="827"/>
      <c r="U530" s="829">
        <v>0</v>
      </c>
    </row>
    <row r="531" spans="1:21" ht="14.45" customHeight="1" x14ac:dyDescent="0.2">
      <c r="A531" s="822">
        <v>32</v>
      </c>
      <c r="B531" s="823" t="s">
        <v>2767</v>
      </c>
      <c r="C531" s="823" t="s">
        <v>2773</v>
      </c>
      <c r="D531" s="824" t="s">
        <v>4796</v>
      </c>
      <c r="E531" s="825" t="s">
        <v>2789</v>
      </c>
      <c r="F531" s="823" t="s">
        <v>2768</v>
      </c>
      <c r="G531" s="823" t="s">
        <v>3573</v>
      </c>
      <c r="H531" s="823" t="s">
        <v>329</v>
      </c>
      <c r="I531" s="823" t="s">
        <v>3574</v>
      </c>
      <c r="J531" s="823" t="s">
        <v>3575</v>
      </c>
      <c r="K531" s="823" t="s">
        <v>3576</v>
      </c>
      <c r="L531" s="826">
        <v>132.97999999999999</v>
      </c>
      <c r="M531" s="826">
        <v>132.97999999999999</v>
      </c>
      <c r="N531" s="823">
        <v>1</v>
      </c>
      <c r="O531" s="827">
        <v>1</v>
      </c>
      <c r="P531" s="826">
        <v>132.97999999999999</v>
      </c>
      <c r="Q531" s="828">
        <v>1</v>
      </c>
      <c r="R531" s="823">
        <v>1</v>
      </c>
      <c r="S531" s="828">
        <v>1</v>
      </c>
      <c r="T531" s="827">
        <v>1</v>
      </c>
      <c r="U531" s="829">
        <v>1</v>
      </c>
    </row>
    <row r="532" spans="1:21" ht="14.45" customHeight="1" x14ac:dyDescent="0.2">
      <c r="A532" s="822">
        <v>32</v>
      </c>
      <c r="B532" s="823" t="s">
        <v>2767</v>
      </c>
      <c r="C532" s="823" t="s">
        <v>2773</v>
      </c>
      <c r="D532" s="824" t="s">
        <v>4796</v>
      </c>
      <c r="E532" s="825" t="s">
        <v>2789</v>
      </c>
      <c r="F532" s="823" t="s">
        <v>2768</v>
      </c>
      <c r="G532" s="823" t="s">
        <v>2947</v>
      </c>
      <c r="H532" s="823" t="s">
        <v>670</v>
      </c>
      <c r="I532" s="823" t="s">
        <v>2948</v>
      </c>
      <c r="J532" s="823" t="s">
        <v>2949</v>
      </c>
      <c r="K532" s="823" t="s">
        <v>2950</v>
      </c>
      <c r="L532" s="826">
        <v>186.87</v>
      </c>
      <c r="M532" s="826">
        <v>373.74</v>
      </c>
      <c r="N532" s="823">
        <v>2</v>
      </c>
      <c r="O532" s="827">
        <v>2</v>
      </c>
      <c r="P532" s="826"/>
      <c r="Q532" s="828">
        <v>0</v>
      </c>
      <c r="R532" s="823"/>
      <c r="S532" s="828">
        <v>0</v>
      </c>
      <c r="T532" s="827"/>
      <c r="U532" s="829">
        <v>0</v>
      </c>
    </row>
    <row r="533" spans="1:21" ht="14.45" customHeight="1" x14ac:dyDescent="0.2">
      <c r="A533" s="822">
        <v>32</v>
      </c>
      <c r="B533" s="823" t="s">
        <v>2767</v>
      </c>
      <c r="C533" s="823" t="s">
        <v>2773</v>
      </c>
      <c r="D533" s="824" t="s">
        <v>4796</v>
      </c>
      <c r="E533" s="825" t="s">
        <v>2789</v>
      </c>
      <c r="F533" s="823" t="s">
        <v>2768</v>
      </c>
      <c r="G533" s="823" t="s">
        <v>3257</v>
      </c>
      <c r="H533" s="823" t="s">
        <v>329</v>
      </c>
      <c r="I533" s="823" t="s">
        <v>3258</v>
      </c>
      <c r="J533" s="823" t="s">
        <v>783</v>
      </c>
      <c r="K533" s="823" t="s">
        <v>3259</v>
      </c>
      <c r="L533" s="826">
        <v>73.989999999999995</v>
      </c>
      <c r="M533" s="826">
        <v>73.989999999999995</v>
      </c>
      <c r="N533" s="823">
        <v>1</v>
      </c>
      <c r="O533" s="827">
        <v>1</v>
      </c>
      <c r="P533" s="826">
        <v>73.989999999999995</v>
      </c>
      <c r="Q533" s="828">
        <v>1</v>
      </c>
      <c r="R533" s="823">
        <v>1</v>
      </c>
      <c r="S533" s="828">
        <v>1</v>
      </c>
      <c r="T533" s="827">
        <v>1</v>
      </c>
      <c r="U533" s="829">
        <v>1</v>
      </c>
    </row>
    <row r="534" spans="1:21" ht="14.45" customHeight="1" x14ac:dyDescent="0.2">
      <c r="A534" s="822">
        <v>32</v>
      </c>
      <c r="B534" s="823" t="s">
        <v>2767</v>
      </c>
      <c r="C534" s="823" t="s">
        <v>2773</v>
      </c>
      <c r="D534" s="824" t="s">
        <v>4796</v>
      </c>
      <c r="E534" s="825" t="s">
        <v>2789</v>
      </c>
      <c r="F534" s="823" t="s">
        <v>2768</v>
      </c>
      <c r="G534" s="823" t="s">
        <v>2835</v>
      </c>
      <c r="H534" s="823" t="s">
        <v>329</v>
      </c>
      <c r="I534" s="823" t="s">
        <v>2965</v>
      </c>
      <c r="J534" s="823" t="s">
        <v>695</v>
      </c>
      <c r="K534" s="823" t="s">
        <v>2966</v>
      </c>
      <c r="L534" s="826">
        <v>31.65</v>
      </c>
      <c r="M534" s="826">
        <v>63.3</v>
      </c>
      <c r="N534" s="823">
        <v>2</v>
      </c>
      <c r="O534" s="827">
        <v>1.5</v>
      </c>
      <c r="P534" s="826">
        <v>63.3</v>
      </c>
      <c r="Q534" s="828">
        <v>1</v>
      </c>
      <c r="R534" s="823">
        <v>2</v>
      </c>
      <c r="S534" s="828">
        <v>1</v>
      </c>
      <c r="T534" s="827">
        <v>1.5</v>
      </c>
      <c r="U534" s="829">
        <v>1</v>
      </c>
    </row>
    <row r="535" spans="1:21" ht="14.45" customHeight="1" x14ac:dyDescent="0.2">
      <c r="A535" s="822">
        <v>32</v>
      </c>
      <c r="B535" s="823" t="s">
        <v>2767</v>
      </c>
      <c r="C535" s="823" t="s">
        <v>2773</v>
      </c>
      <c r="D535" s="824" t="s">
        <v>4796</v>
      </c>
      <c r="E535" s="825" t="s">
        <v>2789</v>
      </c>
      <c r="F535" s="823" t="s">
        <v>2768</v>
      </c>
      <c r="G535" s="823" t="s">
        <v>2835</v>
      </c>
      <c r="H535" s="823" t="s">
        <v>329</v>
      </c>
      <c r="I535" s="823" t="s">
        <v>2970</v>
      </c>
      <c r="J535" s="823" t="s">
        <v>2968</v>
      </c>
      <c r="K535" s="823" t="s">
        <v>2971</v>
      </c>
      <c r="L535" s="826">
        <v>52.75</v>
      </c>
      <c r="M535" s="826">
        <v>369.25</v>
      </c>
      <c r="N535" s="823">
        <v>7</v>
      </c>
      <c r="O535" s="827">
        <v>6</v>
      </c>
      <c r="P535" s="826">
        <v>105.5</v>
      </c>
      <c r="Q535" s="828">
        <v>0.2857142857142857</v>
      </c>
      <c r="R535" s="823">
        <v>2</v>
      </c>
      <c r="S535" s="828">
        <v>0.2857142857142857</v>
      </c>
      <c r="T535" s="827">
        <v>2</v>
      </c>
      <c r="U535" s="829">
        <v>0.33333333333333331</v>
      </c>
    </row>
    <row r="536" spans="1:21" ht="14.45" customHeight="1" x14ac:dyDescent="0.2">
      <c r="A536" s="822">
        <v>32</v>
      </c>
      <c r="B536" s="823" t="s">
        <v>2767</v>
      </c>
      <c r="C536" s="823" t="s">
        <v>2773</v>
      </c>
      <c r="D536" s="824" t="s">
        <v>4796</v>
      </c>
      <c r="E536" s="825" t="s">
        <v>2789</v>
      </c>
      <c r="F536" s="823" t="s">
        <v>2768</v>
      </c>
      <c r="G536" s="823" t="s">
        <v>2835</v>
      </c>
      <c r="H536" s="823" t="s">
        <v>329</v>
      </c>
      <c r="I536" s="823" t="s">
        <v>3460</v>
      </c>
      <c r="J536" s="823" t="s">
        <v>3461</v>
      </c>
      <c r="K536" s="823" t="s">
        <v>3462</v>
      </c>
      <c r="L536" s="826">
        <v>52.75</v>
      </c>
      <c r="M536" s="826">
        <v>158.25</v>
      </c>
      <c r="N536" s="823">
        <v>3</v>
      </c>
      <c r="O536" s="827">
        <v>3</v>
      </c>
      <c r="P536" s="826">
        <v>52.75</v>
      </c>
      <c r="Q536" s="828">
        <v>0.33333333333333331</v>
      </c>
      <c r="R536" s="823">
        <v>1</v>
      </c>
      <c r="S536" s="828">
        <v>0.33333333333333331</v>
      </c>
      <c r="T536" s="827">
        <v>1</v>
      </c>
      <c r="U536" s="829">
        <v>0.33333333333333331</v>
      </c>
    </row>
    <row r="537" spans="1:21" ht="14.45" customHeight="1" x14ac:dyDescent="0.2">
      <c r="A537" s="822">
        <v>32</v>
      </c>
      <c r="B537" s="823" t="s">
        <v>2767</v>
      </c>
      <c r="C537" s="823" t="s">
        <v>2773</v>
      </c>
      <c r="D537" s="824" t="s">
        <v>4796</v>
      </c>
      <c r="E537" s="825" t="s">
        <v>2789</v>
      </c>
      <c r="F537" s="823" t="s">
        <v>2768</v>
      </c>
      <c r="G537" s="823" t="s">
        <v>2835</v>
      </c>
      <c r="H537" s="823" t="s">
        <v>329</v>
      </c>
      <c r="I537" s="823" t="s">
        <v>2836</v>
      </c>
      <c r="J537" s="823" t="s">
        <v>695</v>
      </c>
      <c r="K537" s="823" t="s">
        <v>681</v>
      </c>
      <c r="L537" s="826">
        <v>58.62</v>
      </c>
      <c r="M537" s="826">
        <v>58.62</v>
      </c>
      <c r="N537" s="823">
        <v>1</v>
      </c>
      <c r="O537" s="827">
        <v>1</v>
      </c>
      <c r="P537" s="826">
        <v>58.62</v>
      </c>
      <c r="Q537" s="828">
        <v>1</v>
      </c>
      <c r="R537" s="823">
        <v>1</v>
      </c>
      <c r="S537" s="828">
        <v>1</v>
      </c>
      <c r="T537" s="827">
        <v>1</v>
      </c>
      <c r="U537" s="829">
        <v>1</v>
      </c>
    </row>
    <row r="538" spans="1:21" ht="14.45" customHeight="1" x14ac:dyDescent="0.2">
      <c r="A538" s="822">
        <v>32</v>
      </c>
      <c r="B538" s="823" t="s">
        <v>2767</v>
      </c>
      <c r="C538" s="823" t="s">
        <v>2773</v>
      </c>
      <c r="D538" s="824" t="s">
        <v>4796</v>
      </c>
      <c r="E538" s="825" t="s">
        <v>2789</v>
      </c>
      <c r="F538" s="823" t="s">
        <v>2768</v>
      </c>
      <c r="G538" s="823" t="s">
        <v>2835</v>
      </c>
      <c r="H538" s="823" t="s">
        <v>329</v>
      </c>
      <c r="I538" s="823" t="s">
        <v>3577</v>
      </c>
      <c r="J538" s="823" t="s">
        <v>695</v>
      </c>
      <c r="K538" s="823" t="s">
        <v>2966</v>
      </c>
      <c r="L538" s="826">
        <v>31.65</v>
      </c>
      <c r="M538" s="826">
        <v>31.65</v>
      </c>
      <c r="N538" s="823">
        <v>1</v>
      </c>
      <c r="O538" s="827">
        <v>0.5</v>
      </c>
      <c r="P538" s="826">
        <v>31.65</v>
      </c>
      <c r="Q538" s="828">
        <v>1</v>
      </c>
      <c r="R538" s="823">
        <v>1</v>
      </c>
      <c r="S538" s="828">
        <v>1</v>
      </c>
      <c r="T538" s="827">
        <v>0.5</v>
      </c>
      <c r="U538" s="829">
        <v>1</v>
      </c>
    </row>
    <row r="539" spans="1:21" ht="14.45" customHeight="1" x14ac:dyDescent="0.2">
      <c r="A539" s="822">
        <v>32</v>
      </c>
      <c r="B539" s="823" t="s">
        <v>2767</v>
      </c>
      <c r="C539" s="823" t="s">
        <v>2773</v>
      </c>
      <c r="D539" s="824" t="s">
        <v>4796</v>
      </c>
      <c r="E539" s="825" t="s">
        <v>2789</v>
      </c>
      <c r="F539" s="823" t="s">
        <v>2768</v>
      </c>
      <c r="G539" s="823" t="s">
        <v>2983</v>
      </c>
      <c r="H539" s="823" t="s">
        <v>329</v>
      </c>
      <c r="I539" s="823" t="s">
        <v>2984</v>
      </c>
      <c r="J539" s="823" t="s">
        <v>2985</v>
      </c>
      <c r="K539" s="823" t="s">
        <v>2986</v>
      </c>
      <c r="L539" s="826">
        <v>73.150000000000006</v>
      </c>
      <c r="M539" s="826">
        <v>1536.15</v>
      </c>
      <c r="N539" s="823">
        <v>21</v>
      </c>
      <c r="O539" s="827">
        <v>5.5</v>
      </c>
      <c r="P539" s="826">
        <v>950.95</v>
      </c>
      <c r="Q539" s="828">
        <v>0.61904761904761907</v>
      </c>
      <c r="R539" s="823">
        <v>13</v>
      </c>
      <c r="S539" s="828">
        <v>0.61904761904761907</v>
      </c>
      <c r="T539" s="827">
        <v>4</v>
      </c>
      <c r="U539" s="829">
        <v>0.72727272727272729</v>
      </c>
    </row>
    <row r="540" spans="1:21" ht="14.45" customHeight="1" x14ac:dyDescent="0.2">
      <c r="A540" s="822">
        <v>32</v>
      </c>
      <c r="B540" s="823" t="s">
        <v>2767</v>
      </c>
      <c r="C540" s="823" t="s">
        <v>2773</v>
      </c>
      <c r="D540" s="824" t="s">
        <v>4796</v>
      </c>
      <c r="E540" s="825" t="s">
        <v>2789</v>
      </c>
      <c r="F540" s="823" t="s">
        <v>2768</v>
      </c>
      <c r="G540" s="823" t="s">
        <v>3279</v>
      </c>
      <c r="H540" s="823" t="s">
        <v>329</v>
      </c>
      <c r="I540" s="823" t="s">
        <v>3280</v>
      </c>
      <c r="J540" s="823" t="s">
        <v>881</v>
      </c>
      <c r="K540" s="823" t="s">
        <v>882</v>
      </c>
      <c r="L540" s="826">
        <v>0</v>
      </c>
      <c r="M540" s="826">
        <v>0</v>
      </c>
      <c r="N540" s="823">
        <v>6</v>
      </c>
      <c r="O540" s="827">
        <v>1</v>
      </c>
      <c r="P540" s="826">
        <v>0</v>
      </c>
      <c r="Q540" s="828"/>
      <c r="R540" s="823">
        <v>6</v>
      </c>
      <c r="S540" s="828">
        <v>1</v>
      </c>
      <c r="T540" s="827">
        <v>1</v>
      </c>
      <c r="U540" s="829">
        <v>1</v>
      </c>
    </row>
    <row r="541" spans="1:21" ht="14.45" customHeight="1" x14ac:dyDescent="0.2">
      <c r="A541" s="822">
        <v>32</v>
      </c>
      <c r="B541" s="823" t="s">
        <v>2767</v>
      </c>
      <c r="C541" s="823" t="s">
        <v>2773</v>
      </c>
      <c r="D541" s="824" t="s">
        <v>4796</v>
      </c>
      <c r="E541" s="825" t="s">
        <v>2789</v>
      </c>
      <c r="F541" s="823" t="s">
        <v>2768</v>
      </c>
      <c r="G541" s="823" t="s">
        <v>2992</v>
      </c>
      <c r="H541" s="823" t="s">
        <v>329</v>
      </c>
      <c r="I541" s="823" t="s">
        <v>2993</v>
      </c>
      <c r="J541" s="823" t="s">
        <v>2994</v>
      </c>
      <c r="K541" s="823" t="s">
        <v>2995</v>
      </c>
      <c r="L541" s="826">
        <v>727.03</v>
      </c>
      <c r="M541" s="826">
        <v>2181.09</v>
      </c>
      <c r="N541" s="823">
        <v>3</v>
      </c>
      <c r="O541" s="827">
        <v>1</v>
      </c>
      <c r="P541" s="826">
        <v>2181.09</v>
      </c>
      <c r="Q541" s="828">
        <v>1</v>
      </c>
      <c r="R541" s="823">
        <v>3</v>
      </c>
      <c r="S541" s="828">
        <v>1</v>
      </c>
      <c r="T541" s="827">
        <v>1</v>
      </c>
      <c r="U541" s="829">
        <v>1</v>
      </c>
    </row>
    <row r="542" spans="1:21" ht="14.45" customHeight="1" x14ac:dyDescent="0.2">
      <c r="A542" s="822">
        <v>32</v>
      </c>
      <c r="B542" s="823" t="s">
        <v>2767</v>
      </c>
      <c r="C542" s="823" t="s">
        <v>2773</v>
      </c>
      <c r="D542" s="824" t="s">
        <v>4796</v>
      </c>
      <c r="E542" s="825" t="s">
        <v>2789</v>
      </c>
      <c r="F542" s="823" t="s">
        <v>2768</v>
      </c>
      <c r="G542" s="823" t="s">
        <v>2999</v>
      </c>
      <c r="H542" s="823" t="s">
        <v>329</v>
      </c>
      <c r="I542" s="823" t="s">
        <v>3578</v>
      </c>
      <c r="J542" s="823" t="s">
        <v>724</v>
      </c>
      <c r="K542" s="823" t="s">
        <v>726</v>
      </c>
      <c r="L542" s="826">
        <v>117.03</v>
      </c>
      <c r="M542" s="826">
        <v>234.06</v>
      </c>
      <c r="N542" s="823">
        <v>2</v>
      </c>
      <c r="O542" s="827">
        <v>1</v>
      </c>
      <c r="P542" s="826"/>
      <c r="Q542" s="828">
        <v>0</v>
      </c>
      <c r="R542" s="823"/>
      <c r="S542" s="828">
        <v>0</v>
      </c>
      <c r="T542" s="827"/>
      <c r="U542" s="829">
        <v>0</v>
      </c>
    </row>
    <row r="543" spans="1:21" ht="14.45" customHeight="1" x14ac:dyDescent="0.2">
      <c r="A543" s="822">
        <v>32</v>
      </c>
      <c r="B543" s="823" t="s">
        <v>2767</v>
      </c>
      <c r="C543" s="823" t="s">
        <v>2773</v>
      </c>
      <c r="D543" s="824" t="s">
        <v>4796</v>
      </c>
      <c r="E543" s="825" t="s">
        <v>2789</v>
      </c>
      <c r="F543" s="823" t="s">
        <v>2768</v>
      </c>
      <c r="G543" s="823" t="s">
        <v>2811</v>
      </c>
      <c r="H543" s="823" t="s">
        <v>670</v>
      </c>
      <c r="I543" s="823" t="s">
        <v>2247</v>
      </c>
      <c r="J543" s="823" t="s">
        <v>915</v>
      </c>
      <c r="K543" s="823" t="s">
        <v>2248</v>
      </c>
      <c r="L543" s="826">
        <v>368.16</v>
      </c>
      <c r="M543" s="826">
        <v>368.16</v>
      </c>
      <c r="N543" s="823">
        <v>1</v>
      </c>
      <c r="O543" s="827">
        <v>1</v>
      </c>
      <c r="P543" s="826">
        <v>368.16</v>
      </c>
      <c r="Q543" s="828">
        <v>1</v>
      </c>
      <c r="R543" s="823">
        <v>1</v>
      </c>
      <c r="S543" s="828">
        <v>1</v>
      </c>
      <c r="T543" s="827">
        <v>1</v>
      </c>
      <c r="U543" s="829">
        <v>1</v>
      </c>
    </row>
    <row r="544" spans="1:21" ht="14.45" customHeight="1" x14ac:dyDescent="0.2">
      <c r="A544" s="822">
        <v>32</v>
      </c>
      <c r="B544" s="823" t="s">
        <v>2767</v>
      </c>
      <c r="C544" s="823" t="s">
        <v>2773</v>
      </c>
      <c r="D544" s="824" t="s">
        <v>4796</v>
      </c>
      <c r="E544" s="825" t="s">
        <v>2789</v>
      </c>
      <c r="F544" s="823" t="s">
        <v>2768</v>
      </c>
      <c r="G544" s="823" t="s">
        <v>2811</v>
      </c>
      <c r="H544" s="823" t="s">
        <v>670</v>
      </c>
      <c r="I544" s="823" t="s">
        <v>2253</v>
      </c>
      <c r="J544" s="823" t="s">
        <v>915</v>
      </c>
      <c r="K544" s="823" t="s">
        <v>2254</v>
      </c>
      <c r="L544" s="826">
        <v>490.89</v>
      </c>
      <c r="M544" s="826">
        <v>490.89</v>
      </c>
      <c r="N544" s="823">
        <v>1</v>
      </c>
      <c r="O544" s="827">
        <v>1</v>
      </c>
      <c r="P544" s="826">
        <v>490.89</v>
      </c>
      <c r="Q544" s="828">
        <v>1</v>
      </c>
      <c r="R544" s="823">
        <v>1</v>
      </c>
      <c r="S544" s="828">
        <v>1</v>
      </c>
      <c r="T544" s="827">
        <v>1</v>
      </c>
      <c r="U544" s="829">
        <v>1</v>
      </c>
    </row>
    <row r="545" spans="1:21" ht="14.45" customHeight="1" x14ac:dyDescent="0.2">
      <c r="A545" s="822">
        <v>32</v>
      </c>
      <c r="B545" s="823" t="s">
        <v>2767</v>
      </c>
      <c r="C545" s="823" t="s">
        <v>2773</v>
      </c>
      <c r="D545" s="824" t="s">
        <v>4796</v>
      </c>
      <c r="E545" s="825" t="s">
        <v>2789</v>
      </c>
      <c r="F545" s="823" t="s">
        <v>2768</v>
      </c>
      <c r="G545" s="823" t="s">
        <v>3532</v>
      </c>
      <c r="H545" s="823" t="s">
        <v>329</v>
      </c>
      <c r="I545" s="823" t="s">
        <v>3533</v>
      </c>
      <c r="J545" s="823" t="s">
        <v>1679</v>
      </c>
      <c r="K545" s="823" t="s">
        <v>726</v>
      </c>
      <c r="L545" s="826">
        <v>88.07</v>
      </c>
      <c r="M545" s="826">
        <v>440.34999999999997</v>
      </c>
      <c r="N545" s="823">
        <v>5</v>
      </c>
      <c r="O545" s="827">
        <v>1</v>
      </c>
      <c r="P545" s="826"/>
      <c r="Q545" s="828">
        <v>0</v>
      </c>
      <c r="R545" s="823"/>
      <c r="S545" s="828">
        <v>0</v>
      </c>
      <c r="T545" s="827"/>
      <c r="U545" s="829">
        <v>0</v>
      </c>
    </row>
    <row r="546" spans="1:21" ht="14.45" customHeight="1" x14ac:dyDescent="0.2">
      <c r="A546" s="822">
        <v>32</v>
      </c>
      <c r="B546" s="823" t="s">
        <v>2767</v>
      </c>
      <c r="C546" s="823" t="s">
        <v>2773</v>
      </c>
      <c r="D546" s="824" t="s">
        <v>4796</v>
      </c>
      <c r="E546" s="825" t="s">
        <v>2789</v>
      </c>
      <c r="F546" s="823" t="s">
        <v>2768</v>
      </c>
      <c r="G546" s="823" t="s">
        <v>3332</v>
      </c>
      <c r="H546" s="823" t="s">
        <v>329</v>
      </c>
      <c r="I546" s="823" t="s">
        <v>3579</v>
      </c>
      <c r="J546" s="823" t="s">
        <v>3334</v>
      </c>
      <c r="K546" s="823" t="s">
        <v>3580</v>
      </c>
      <c r="L546" s="826">
        <v>32.76</v>
      </c>
      <c r="M546" s="826">
        <v>32.76</v>
      </c>
      <c r="N546" s="823">
        <v>1</v>
      </c>
      <c r="O546" s="827">
        <v>1</v>
      </c>
      <c r="P546" s="826">
        <v>32.76</v>
      </c>
      <c r="Q546" s="828">
        <v>1</v>
      </c>
      <c r="R546" s="823">
        <v>1</v>
      </c>
      <c r="S546" s="828">
        <v>1</v>
      </c>
      <c r="T546" s="827">
        <v>1</v>
      </c>
      <c r="U546" s="829">
        <v>1</v>
      </c>
    </row>
    <row r="547" spans="1:21" ht="14.45" customHeight="1" x14ac:dyDescent="0.2">
      <c r="A547" s="822">
        <v>32</v>
      </c>
      <c r="B547" s="823" t="s">
        <v>2767</v>
      </c>
      <c r="C547" s="823" t="s">
        <v>2773</v>
      </c>
      <c r="D547" s="824" t="s">
        <v>4796</v>
      </c>
      <c r="E547" s="825" t="s">
        <v>2789</v>
      </c>
      <c r="F547" s="823" t="s">
        <v>2768</v>
      </c>
      <c r="G547" s="823" t="s">
        <v>3011</v>
      </c>
      <c r="H547" s="823" t="s">
        <v>329</v>
      </c>
      <c r="I547" s="823" t="s">
        <v>3336</v>
      </c>
      <c r="J547" s="823" t="s">
        <v>3337</v>
      </c>
      <c r="K547" s="823" t="s">
        <v>3338</v>
      </c>
      <c r="L547" s="826">
        <v>205.84</v>
      </c>
      <c r="M547" s="826">
        <v>205.84</v>
      </c>
      <c r="N547" s="823">
        <v>1</v>
      </c>
      <c r="O547" s="827">
        <v>1</v>
      </c>
      <c r="P547" s="826">
        <v>205.84</v>
      </c>
      <c r="Q547" s="828">
        <v>1</v>
      </c>
      <c r="R547" s="823">
        <v>1</v>
      </c>
      <c r="S547" s="828">
        <v>1</v>
      </c>
      <c r="T547" s="827">
        <v>1</v>
      </c>
      <c r="U547" s="829">
        <v>1</v>
      </c>
    </row>
    <row r="548" spans="1:21" ht="14.45" customHeight="1" x14ac:dyDescent="0.2">
      <c r="A548" s="822">
        <v>32</v>
      </c>
      <c r="B548" s="823" t="s">
        <v>2767</v>
      </c>
      <c r="C548" s="823" t="s">
        <v>2773</v>
      </c>
      <c r="D548" s="824" t="s">
        <v>4796</v>
      </c>
      <c r="E548" s="825" t="s">
        <v>2789</v>
      </c>
      <c r="F548" s="823" t="s">
        <v>2768</v>
      </c>
      <c r="G548" s="823" t="s">
        <v>3015</v>
      </c>
      <c r="H548" s="823" t="s">
        <v>329</v>
      </c>
      <c r="I548" s="823" t="s">
        <v>3016</v>
      </c>
      <c r="J548" s="823" t="s">
        <v>3017</v>
      </c>
      <c r="K548" s="823" t="s">
        <v>3018</v>
      </c>
      <c r="L548" s="826">
        <v>463.19</v>
      </c>
      <c r="M548" s="826">
        <v>463.19</v>
      </c>
      <c r="N548" s="823">
        <v>1</v>
      </c>
      <c r="O548" s="827">
        <v>1</v>
      </c>
      <c r="P548" s="826">
        <v>463.19</v>
      </c>
      <c r="Q548" s="828">
        <v>1</v>
      </c>
      <c r="R548" s="823">
        <v>1</v>
      </c>
      <c r="S548" s="828">
        <v>1</v>
      </c>
      <c r="T548" s="827">
        <v>1</v>
      </c>
      <c r="U548" s="829">
        <v>1</v>
      </c>
    </row>
    <row r="549" spans="1:21" ht="14.45" customHeight="1" x14ac:dyDescent="0.2">
      <c r="A549" s="822">
        <v>32</v>
      </c>
      <c r="B549" s="823" t="s">
        <v>2767</v>
      </c>
      <c r="C549" s="823" t="s">
        <v>2773</v>
      </c>
      <c r="D549" s="824" t="s">
        <v>4796</v>
      </c>
      <c r="E549" s="825" t="s">
        <v>2789</v>
      </c>
      <c r="F549" s="823" t="s">
        <v>2768</v>
      </c>
      <c r="G549" s="823" t="s">
        <v>2825</v>
      </c>
      <c r="H549" s="823" t="s">
        <v>670</v>
      </c>
      <c r="I549" s="823" t="s">
        <v>2230</v>
      </c>
      <c r="J549" s="823" t="s">
        <v>789</v>
      </c>
      <c r="K549" s="823" t="s">
        <v>2231</v>
      </c>
      <c r="L549" s="826">
        <v>102.93</v>
      </c>
      <c r="M549" s="826">
        <v>102.93</v>
      </c>
      <c r="N549" s="823">
        <v>1</v>
      </c>
      <c r="O549" s="827">
        <v>1</v>
      </c>
      <c r="P549" s="826">
        <v>102.93</v>
      </c>
      <c r="Q549" s="828">
        <v>1</v>
      </c>
      <c r="R549" s="823">
        <v>1</v>
      </c>
      <c r="S549" s="828">
        <v>1</v>
      </c>
      <c r="T549" s="827">
        <v>1</v>
      </c>
      <c r="U549" s="829">
        <v>1</v>
      </c>
    </row>
    <row r="550" spans="1:21" ht="14.45" customHeight="1" x14ac:dyDescent="0.2">
      <c r="A550" s="822">
        <v>32</v>
      </c>
      <c r="B550" s="823" t="s">
        <v>2767</v>
      </c>
      <c r="C550" s="823" t="s">
        <v>2773</v>
      </c>
      <c r="D550" s="824" t="s">
        <v>4796</v>
      </c>
      <c r="E550" s="825" t="s">
        <v>2789</v>
      </c>
      <c r="F550" s="823" t="s">
        <v>2768</v>
      </c>
      <c r="G550" s="823" t="s">
        <v>2825</v>
      </c>
      <c r="H550" s="823" t="s">
        <v>329</v>
      </c>
      <c r="I550" s="823" t="s">
        <v>3353</v>
      </c>
      <c r="J550" s="823" t="s">
        <v>789</v>
      </c>
      <c r="K550" s="823" t="s">
        <v>790</v>
      </c>
      <c r="L550" s="826">
        <v>205.84</v>
      </c>
      <c r="M550" s="826">
        <v>617.52</v>
      </c>
      <c r="N550" s="823">
        <v>3</v>
      </c>
      <c r="O550" s="827">
        <v>2.5</v>
      </c>
      <c r="P550" s="826">
        <v>205.84</v>
      </c>
      <c r="Q550" s="828">
        <v>0.33333333333333337</v>
      </c>
      <c r="R550" s="823">
        <v>1</v>
      </c>
      <c r="S550" s="828">
        <v>0.33333333333333331</v>
      </c>
      <c r="T550" s="827">
        <v>1</v>
      </c>
      <c r="U550" s="829">
        <v>0.4</v>
      </c>
    </row>
    <row r="551" spans="1:21" ht="14.45" customHeight="1" x14ac:dyDescent="0.2">
      <c r="A551" s="822">
        <v>32</v>
      </c>
      <c r="B551" s="823" t="s">
        <v>2767</v>
      </c>
      <c r="C551" s="823" t="s">
        <v>2773</v>
      </c>
      <c r="D551" s="824" t="s">
        <v>4796</v>
      </c>
      <c r="E551" s="825" t="s">
        <v>2789</v>
      </c>
      <c r="F551" s="823" t="s">
        <v>2768</v>
      </c>
      <c r="G551" s="823" t="s">
        <v>2825</v>
      </c>
      <c r="H551" s="823" t="s">
        <v>329</v>
      </c>
      <c r="I551" s="823" t="s">
        <v>3581</v>
      </c>
      <c r="J551" s="823" t="s">
        <v>3582</v>
      </c>
      <c r="K551" s="823" t="s">
        <v>3583</v>
      </c>
      <c r="L551" s="826">
        <v>205.84</v>
      </c>
      <c r="M551" s="826">
        <v>205.84</v>
      </c>
      <c r="N551" s="823">
        <v>1</v>
      </c>
      <c r="O551" s="827">
        <v>1</v>
      </c>
      <c r="P551" s="826">
        <v>205.84</v>
      </c>
      <c r="Q551" s="828">
        <v>1</v>
      </c>
      <c r="R551" s="823">
        <v>1</v>
      </c>
      <c r="S551" s="828">
        <v>1</v>
      </c>
      <c r="T551" s="827">
        <v>1</v>
      </c>
      <c r="U551" s="829">
        <v>1</v>
      </c>
    </row>
    <row r="552" spans="1:21" ht="14.45" customHeight="1" x14ac:dyDescent="0.2">
      <c r="A552" s="822">
        <v>32</v>
      </c>
      <c r="B552" s="823" t="s">
        <v>2767</v>
      </c>
      <c r="C552" s="823" t="s">
        <v>2773</v>
      </c>
      <c r="D552" s="824" t="s">
        <v>4796</v>
      </c>
      <c r="E552" s="825" t="s">
        <v>2789</v>
      </c>
      <c r="F552" s="823" t="s">
        <v>2768</v>
      </c>
      <c r="G552" s="823" t="s">
        <v>2812</v>
      </c>
      <c r="H552" s="823" t="s">
        <v>329</v>
      </c>
      <c r="I552" s="823" t="s">
        <v>3031</v>
      </c>
      <c r="J552" s="823" t="s">
        <v>2814</v>
      </c>
      <c r="K552" s="823" t="s">
        <v>3032</v>
      </c>
      <c r="L552" s="826">
        <v>21.92</v>
      </c>
      <c r="M552" s="826">
        <v>263.04000000000002</v>
      </c>
      <c r="N552" s="823">
        <v>12</v>
      </c>
      <c r="O552" s="827">
        <v>2</v>
      </c>
      <c r="P552" s="826">
        <v>263.04000000000002</v>
      </c>
      <c r="Q552" s="828">
        <v>1</v>
      </c>
      <c r="R552" s="823">
        <v>12</v>
      </c>
      <c r="S552" s="828">
        <v>1</v>
      </c>
      <c r="T552" s="827">
        <v>2</v>
      </c>
      <c r="U552" s="829">
        <v>1</v>
      </c>
    </row>
    <row r="553" spans="1:21" ht="14.45" customHeight="1" x14ac:dyDescent="0.2">
      <c r="A553" s="822">
        <v>32</v>
      </c>
      <c r="B553" s="823" t="s">
        <v>2767</v>
      </c>
      <c r="C553" s="823" t="s">
        <v>2773</v>
      </c>
      <c r="D553" s="824" t="s">
        <v>4796</v>
      </c>
      <c r="E553" s="825" t="s">
        <v>2789</v>
      </c>
      <c r="F553" s="823" t="s">
        <v>2768</v>
      </c>
      <c r="G553" s="823" t="s">
        <v>2812</v>
      </c>
      <c r="H553" s="823" t="s">
        <v>329</v>
      </c>
      <c r="I553" s="823" t="s">
        <v>2813</v>
      </c>
      <c r="J553" s="823" t="s">
        <v>2814</v>
      </c>
      <c r="K553" s="823" t="s">
        <v>825</v>
      </c>
      <c r="L553" s="826">
        <v>87.67</v>
      </c>
      <c r="M553" s="826">
        <v>175.34</v>
      </c>
      <c r="N553" s="823">
        <v>2</v>
      </c>
      <c r="O553" s="827">
        <v>1</v>
      </c>
      <c r="P553" s="826">
        <v>175.34</v>
      </c>
      <c r="Q553" s="828">
        <v>1</v>
      </c>
      <c r="R553" s="823">
        <v>2</v>
      </c>
      <c r="S553" s="828">
        <v>1</v>
      </c>
      <c r="T553" s="827">
        <v>1</v>
      </c>
      <c r="U553" s="829">
        <v>1</v>
      </c>
    </row>
    <row r="554" spans="1:21" ht="14.45" customHeight="1" x14ac:dyDescent="0.2">
      <c r="A554" s="822">
        <v>32</v>
      </c>
      <c r="B554" s="823" t="s">
        <v>2767</v>
      </c>
      <c r="C554" s="823" t="s">
        <v>2773</v>
      </c>
      <c r="D554" s="824" t="s">
        <v>4796</v>
      </c>
      <c r="E554" s="825" t="s">
        <v>2789</v>
      </c>
      <c r="F554" s="823" t="s">
        <v>2768</v>
      </c>
      <c r="G554" s="823" t="s">
        <v>3047</v>
      </c>
      <c r="H554" s="823" t="s">
        <v>329</v>
      </c>
      <c r="I554" s="823" t="s">
        <v>3048</v>
      </c>
      <c r="J554" s="823" t="s">
        <v>3049</v>
      </c>
      <c r="K554" s="823" t="s">
        <v>3050</v>
      </c>
      <c r="L554" s="826">
        <v>477.84</v>
      </c>
      <c r="M554" s="826">
        <v>477.84</v>
      </c>
      <c r="N554" s="823">
        <v>1</v>
      </c>
      <c r="O554" s="827">
        <v>1</v>
      </c>
      <c r="P554" s="826"/>
      <c r="Q554" s="828">
        <v>0</v>
      </c>
      <c r="R554" s="823"/>
      <c r="S554" s="828">
        <v>0</v>
      </c>
      <c r="T554" s="827"/>
      <c r="U554" s="829">
        <v>0</v>
      </c>
    </row>
    <row r="555" spans="1:21" ht="14.45" customHeight="1" x14ac:dyDescent="0.2">
      <c r="A555" s="822">
        <v>32</v>
      </c>
      <c r="B555" s="823" t="s">
        <v>2767</v>
      </c>
      <c r="C555" s="823" t="s">
        <v>2773</v>
      </c>
      <c r="D555" s="824" t="s">
        <v>4796</v>
      </c>
      <c r="E555" s="825" t="s">
        <v>2789</v>
      </c>
      <c r="F555" s="823" t="s">
        <v>2768</v>
      </c>
      <c r="G555" s="823" t="s">
        <v>3047</v>
      </c>
      <c r="H555" s="823" t="s">
        <v>329</v>
      </c>
      <c r="I555" s="823" t="s">
        <v>3584</v>
      </c>
      <c r="J555" s="823" t="s">
        <v>3049</v>
      </c>
      <c r="K555" s="823" t="s">
        <v>738</v>
      </c>
      <c r="L555" s="826">
        <v>93.18</v>
      </c>
      <c r="M555" s="826">
        <v>93.18</v>
      </c>
      <c r="N555" s="823">
        <v>1</v>
      </c>
      <c r="O555" s="827">
        <v>1</v>
      </c>
      <c r="P555" s="826">
        <v>93.18</v>
      </c>
      <c r="Q555" s="828">
        <v>1</v>
      </c>
      <c r="R555" s="823">
        <v>1</v>
      </c>
      <c r="S555" s="828">
        <v>1</v>
      </c>
      <c r="T555" s="827">
        <v>1</v>
      </c>
      <c r="U555" s="829">
        <v>1</v>
      </c>
    </row>
    <row r="556" spans="1:21" ht="14.45" customHeight="1" x14ac:dyDescent="0.2">
      <c r="A556" s="822">
        <v>32</v>
      </c>
      <c r="B556" s="823" t="s">
        <v>2767</v>
      </c>
      <c r="C556" s="823" t="s">
        <v>2773</v>
      </c>
      <c r="D556" s="824" t="s">
        <v>4796</v>
      </c>
      <c r="E556" s="825" t="s">
        <v>2789</v>
      </c>
      <c r="F556" s="823" t="s">
        <v>2768</v>
      </c>
      <c r="G556" s="823" t="s">
        <v>3047</v>
      </c>
      <c r="H556" s="823" t="s">
        <v>329</v>
      </c>
      <c r="I556" s="823" t="s">
        <v>3363</v>
      </c>
      <c r="J556" s="823" t="s">
        <v>3049</v>
      </c>
      <c r="K556" s="823" t="s">
        <v>3107</v>
      </c>
      <c r="L556" s="826">
        <v>310.58999999999997</v>
      </c>
      <c r="M556" s="826">
        <v>1552.9499999999998</v>
      </c>
      <c r="N556" s="823">
        <v>5</v>
      </c>
      <c r="O556" s="827">
        <v>4.5</v>
      </c>
      <c r="P556" s="826">
        <v>931.77</v>
      </c>
      <c r="Q556" s="828">
        <v>0.60000000000000009</v>
      </c>
      <c r="R556" s="823">
        <v>3</v>
      </c>
      <c r="S556" s="828">
        <v>0.6</v>
      </c>
      <c r="T556" s="827">
        <v>3</v>
      </c>
      <c r="U556" s="829">
        <v>0.66666666666666663</v>
      </c>
    </row>
    <row r="557" spans="1:21" ht="14.45" customHeight="1" x14ac:dyDescent="0.2">
      <c r="A557" s="822">
        <v>32</v>
      </c>
      <c r="B557" s="823" t="s">
        <v>2767</v>
      </c>
      <c r="C557" s="823" t="s">
        <v>2773</v>
      </c>
      <c r="D557" s="824" t="s">
        <v>4796</v>
      </c>
      <c r="E557" s="825" t="s">
        <v>2789</v>
      </c>
      <c r="F557" s="823" t="s">
        <v>2768</v>
      </c>
      <c r="G557" s="823" t="s">
        <v>3051</v>
      </c>
      <c r="H557" s="823" t="s">
        <v>329</v>
      </c>
      <c r="I557" s="823" t="s">
        <v>3052</v>
      </c>
      <c r="J557" s="823" t="s">
        <v>1530</v>
      </c>
      <c r="K557" s="823" t="s">
        <v>3053</v>
      </c>
      <c r="L557" s="826">
        <v>128.69999999999999</v>
      </c>
      <c r="M557" s="826">
        <v>128.69999999999999</v>
      </c>
      <c r="N557" s="823">
        <v>1</v>
      </c>
      <c r="O557" s="827">
        <v>1</v>
      </c>
      <c r="P557" s="826"/>
      <c r="Q557" s="828">
        <v>0</v>
      </c>
      <c r="R557" s="823"/>
      <c r="S557" s="828">
        <v>0</v>
      </c>
      <c r="T557" s="827"/>
      <c r="U557" s="829">
        <v>0</v>
      </c>
    </row>
    <row r="558" spans="1:21" ht="14.45" customHeight="1" x14ac:dyDescent="0.2">
      <c r="A558" s="822">
        <v>32</v>
      </c>
      <c r="B558" s="823" t="s">
        <v>2767</v>
      </c>
      <c r="C558" s="823" t="s">
        <v>2773</v>
      </c>
      <c r="D558" s="824" t="s">
        <v>4796</v>
      </c>
      <c r="E558" s="825" t="s">
        <v>2789</v>
      </c>
      <c r="F558" s="823" t="s">
        <v>2768</v>
      </c>
      <c r="G558" s="823" t="s">
        <v>3051</v>
      </c>
      <c r="H558" s="823" t="s">
        <v>329</v>
      </c>
      <c r="I558" s="823" t="s">
        <v>3054</v>
      </c>
      <c r="J558" s="823" t="s">
        <v>1530</v>
      </c>
      <c r="K558" s="823" t="s">
        <v>3055</v>
      </c>
      <c r="L558" s="826">
        <v>181.04</v>
      </c>
      <c r="M558" s="826">
        <v>724.16</v>
      </c>
      <c r="N558" s="823">
        <v>4</v>
      </c>
      <c r="O558" s="827">
        <v>4</v>
      </c>
      <c r="P558" s="826">
        <v>181.04</v>
      </c>
      <c r="Q558" s="828">
        <v>0.25</v>
      </c>
      <c r="R558" s="823">
        <v>1</v>
      </c>
      <c r="S558" s="828">
        <v>0.25</v>
      </c>
      <c r="T558" s="827">
        <v>1</v>
      </c>
      <c r="U558" s="829">
        <v>0.25</v>
      </c>
    </row>
    <row r="559" spans="1:21" ht="14.45" customHeight="1" x14ac:dyDescent="0.2">
      <c r="A559" s="822">
        <v>32</v>
      </c>
      <c r="B559" s="823" t="s">
        <v>2767</v>
      </c>
      <c r="C559" s="823" t="s">
        <v>2773</v>
      </c>
      <c r="D559" s="824" t="s">
        <v>4796</v>
      </c>
      <c r="E559" s="825" t="s">
        <v>2789</v>
      </c>
      <c r="F559" s="823" t="s">
        <v>2768</v>
      </c>
      <c r="G559" s="823" t="s">
        <v>3585</v>
      </c>
      <c r="H559" s="823" t="s">
        <v>670</v>
      </c>
      <c r="I559" s="823" t="s">
        <v>3586</v>
      </c>
      <c r="J559" s="823" t="s">
        <v>3587</v>
      </c>
      <c r="K559" s="823" t="s">
        <v>3588</v>
      </c>
      <c r="L559" s="826">
        <v>879.97</v>
      </c>
      <c r="M559" s="826">
        <v>879.97</v>
      </c>
      <c r="N559" s="823">
        <v>1</v>
      </c>
      <c r="O559" s="827">
        <v>1</v>
      </c>
      <c r="P559" s="826"/>
      <c r="Q559" s="828">
        <v>0</v>
      </c>
      <c r="R559" s="823"/>
      <c r="S559" s="828">
        <v>0</v>
      </c>
      <c r="T559" s="827"/>
      <c r="U559" s="829">
        <v>0</v>
      </c>
    </row>
    <row r="560" spans="1:21" ht="14.45" customHeight="1" x14ac:dyDescent="0.2">
      <c r="A560" s="822">
        <v>32</v>
      </c>
      <c r="B560" s="823" t="s">
        <v>2767</v>
      </c>
      <c r="C560" s="823" t="s">
        <v>2773</v>
      </c>
      <c r="D560" s="824" t="s">
        <v>4796</v>
      </c>
      <c r="E560" s="825" t="s">
        <v>2789</v>
      </c>
      <c r="F560" s="823" t="s">
        <v>2768</v>
      </c>
      <c r="G560" s="823" t="s">
        <v>3056</v>
      </c>
      <c r="H560" s="823" t="s">
        <v>670</v>
      </c>
      <c r="I560" s="823" t="s">
        <v>3057</v>
      </c>
      <c r="J560" s="823" t="s">
        <v>1827</v>
      </c>
      <c r="K560" s="823" t="s">
        <v>1828</v>
      </c>
      <c r="L560" s="826">
        <v>155.30000000000001</v>
      </c>
      <c r="M560" s="826">
        <v>155.30000000000001</v>
      </c>
      <c r="N560" s="823">
        <v>1</v>
      </c>
      <c r="O560" s="827">
        <v>1</v>
      </c>
      <c r="P560" s="826">
        <v>155.30000000000001</v>
      </c>
      <c r="Q560" s="828">
        <v>1</v>
      </c>
      <c r="R560" s="823">
        <v>1</v>
      </c>
      <c r="S560" s="828">
        <v>1</v>
      </c>
      <c r="T560" s="827">
        <v>1</v>
      </c>
      <c r="U560" s="829">
        <v>1</v>
      </c>
    </row>
    <row r="561" spans="1:21" ht="14.45" customHeight="1" x14ac:dyDescent="0.2">
      <c r="A561" s="822">
        <v>32</v>
      </c>
      <c r="B561" s="823" t="s">
        <v>2767</v>
      </c>
      <c r="C561" s="823" t="s">
        <v>2773</v>
      </c>
      <c r="D561" s="824" t="s">
        <v>4796</v>
      </c>
      <c r="E561" s="825" t="s">
        <v>2789</v>
      </c>
      <c r="F561" s="823" t="s">
        <v>2768</v>
      </c>
      <c r="G561" s="823" t="s">
        <v>3483</v>
      </c>
      <c r="H561" s="823" t="s">
        <v>329</v>
      </c>
      <c r="I561" s="823" t="s">
        <v>3589</v>
      </c>
      <c r="J561" s="823" t="s">
        <v>1247</v>
      </c>
      <c r="K561" s="823" t="s">
        <v>3590</v>
      </c>
      <c r="L561" s="826">
        <v>73.09</v>
      </c>
      <c r="M561" s="826">
        <v>219.27</v>
      </c>
      <c r="N561" s="823">
        <v>3</v>
      </c>
      <c r="O561" s="827">
        <v>1</v>
      </c>
      <c r="P561" s="826"/>
      <c r="Q561" s="828">
        <v>0</v>
      </c>
      <c r="R561" s="823"/>
      <c r="S561" s="828">
        <v>0</v>
      </c>
      <c r="T561" s="827"/>
      <c r="U561" s="829">
        <v>0</v>
      </c>
    </row>
    <row r="562" spans="1:21" ht="14.45" customHeight="1" x14ac:dyDescent="0.2">
      <c r="A562" s="822">
        <v>32</v>
      </c>
      <c r="B562" s="823" t="s">
        <v>2767</v>
      </c>
      <c r="C562" s="823" t="s">
        <v>2773</v>
      </c>
      <c r="D562" s="824" t="s">
        <v>4796</v>
      </c>
      <c r="E562" s="825" t="s">
        <v>2789</v>
      </c>
      <c r="F562" s="823" t="s">
        <v>2768</v>
      </c>
      <c r="G562" s="823" t="s">
        <v>3591</v>
      </c>
      <c r="H562" s="823" t="s">
        <v>329</v>
      </c>
      <c r="I562" s="823" t="s">
        <v>3592</v>
      </c>
      <c r="J562" s="823" t="s">
        <v>3593</v>
      </c>
      <c r="K562" s="823" t="s">
        <v>3594</v>
      </c>
      <c r="L562" s="826">
        <v>263.68</v>
      </c>
      <c r="M562" s="826">
        <v>263.68</v>
      </c>
      <c r="N562" s="823">
        <v>1</v>
      </c>
      <c r="O562" s="827">
        <v>1</v>
      </c>
      <c r="P562" s="826"/>
      <c r="Q562" s="828">
        <v>0</v>
      </c>
      <c r="R562" s="823"/>
      <c r="S562" s="828">
        <v>0</v>
      </c>
      <c r="T562" s="827"/>
      <c r="U562" s="829">
        <v>0</v>
      </c>
    </row>
    <row r="563" spans="1:21" ht="14.45" customHeight="1" x14ac:dyDescent="0.2">
      <c r="A563" s="822">
        <v>32</v>
      </c>
      <c r="B563" s="823" t="s">
        <v>2767</v>
      </c>
      <c r="C563" s="823" t="s">
        <v>2773</v>
      </c>
      <c r="D563" s="824" t="s">
        <v>4796</v>
      </c>
      <c r="E563" s="825" t="s">
        <v>2789</v>
      </c>
      <c r="F563" s="823" t="s">
        <v>2768</v>
      </c>
      <c r="G563" s="823" t="s">
        <v>3591</v>
      </c>
      <c r="H563" s="823" t="s">
        <v>329</v>
      </c>
      <c r="I563" s="823" t="s">
        <v>3595</v>
      </c>
      <c r="J563" s="823" t="s">
        <v>3596</v>
      </c>
      <c r="K563" s="823" t="s">
        <v>3597</v>
      </c>
      <c r="L563" s="826">
        <v>118.65</v>
      </c>
      <c r="M563" s="826">
        <v>118.65</v>
      </c>
      <c r="N563" s="823">
        <v>1</v>
      </c>
      <c r="O563" s="827">
        <v>0.5</v>
      </c>
      <c r="P563" s="826"/>
      <c r="Q563" s="828">
        <v>0</v>
      </c>
      <c r="R563" s="823"/>
      <c r="S563" s="828">
        <v>0</v>
      </c>
      <c r="T563" s="827"/>
      <c r="U563" s="829">
        <v>0</v>
      </c>
    </row>
    <row r="564" spans="1:21" ht="14.45" customHeight="1" x14ac:dyDescent="0.2">
      <c r="A564" s="822">
        <v>32</v>
      </c>
      <c r="B564" s="823" t="s">
        <v>2767</v>
      </c>
      <c r="C564" s="823" t="s">
        <v>2773</v>
      </c>
      <c r="D564" s="824" t="s">
        <v>4796</v>
      </c>
      <c r="E564" s="825" t="s">
        <v>2789</v>
      </c>
      <c r="F564" s="823" t="s">
        <v>2768</v>
      </c>
      <c r="G564" s="823" t="s">
        <v>2828</v>
      </c>
      <c r="H564" s="823" t="s">
        <v>329</v>
      </c>
      <c r="I564" s="823" t="s">
        <v>3598</v>
      </c>
      <c r="J564" s="823" t="s">
        <v>3599</v>
      </c>
      <c r="K564" s="823" t="s">
        <v>3600</v>
      </c>
      <c r="L564" s="826">
        <v>100.17</v>
      </c>
      <c r="M564" s="826">
        <v>100.17</v>
      </c>
      <c r="N564" s="823">
        <v>1</v>
      </c>
      <c r="O564" s="827">
        <v>1</v>
      </c>
      <c r="P564" s="826">
        <v>100.17</v>
      </c>
      <c r="Q564" s="828">
        <v>1</v>
      </c>
      <c r="R564" s="823">
        <v>1</v>
      </c>
      <c r="S564" s="828">
        <v>1</v>
      </c>
      <c r="T564" s="827">
        <v>1</v>
      </c>
      <c r="U564" s="829">
        <v>1</v>
      </c>
    </row>
    <row r="565" spans="1:21" ht="14.45" customHeight="1" x14ac:dyDescent="0.2">
      <c r="A565" s="822">
        <v>32</v>
      </c>
      <c r="B565" s="823" t="s">
        <v>2767</v>
      </c>
      <c r="C565" s="823" t="s">
        <v>2773</v>
      </c>
      <c r="D565" s="824" t="s">
        <v>4796</v>
      </c>
      <c r="E565" s="825" t="s">
        <v>2789</v>
      </c>
      <c r="F565" s="823" t="s">
        <v>2768</v>
      </c>
      <c r="G565" s="823" t="s">
        <v>3398</v>
      </c>
      <c r="H565" s="823" t="s">
        <v>329</v>
      </c>
      <c r="I565" s="823" t="s">
        <v>3601</v>
      </c>
      <c r="J565" s="823" t="s">
        <v>3400</v>
      </c>
      <c r="K565" s="823" t="s">
        <v>3602</v>
      </c>
      <c r="L565" s="826">
        <v>131.32</v>
      </c>
      <c r="M565" s="826">
        <v>393.96</v>
      </c>
      <c r="N565" s="823">
        <v>3</v>
      </c>
      <c r="O565" s="827">
        <v>1</v>
      </c>
      <c r="P565" s="826"/>
      <c r="Q565" s="828">
        <v>0</v>
      </c>
      <c r="R565" s="823"/>
      <c r="S565" s="828">
        <v>0</v>
      </c>
      <c r="T565" s="827"/>
      <c r="U565" s="829">
        <v>0</v>
      </c>
    </row>
    <row r="566" spans="1:21" ht="14.45" customHeight="1" x14ac:dyDescent="0.2">
      <c r="A566" s="822">
        <v>32</v>
      </c>
      <c r="B566" s="823" t="s">
        <v>2767</v>
      </c>
      <c r="C566" s="823" t="s">
        <v>2773</v>
      </c>
      <c r="D566" s="824" t="s">
        <v>4796</v>
      </c>
      <c r="E566" s="825" t="s">
        <v>2789</v>
      </c>
      <c r="F566" s="823" t="s">
        <v>2768</v>
      </c>
      <c r="G566" s="823" t="s">
        <v>3092</v>
      </c>
      <c r="H566" s="823" t="s">
        <v>329</v>
      </c>
      <c r="I566" s="823" t="s">
        <v>3488</v>
      </c>
      <c r="J566" s="823" t="s">
        <v>3489</v>
      </c>
      <c r="K566" s="823" t="s">
        <v>3490</v>
      </c>
      <c r="L566" s="826">
        <v>177.92</v>
      </c>
      <c r="M566" s="826">
        <v>711.68</v>
      </c>
      <c r="N566" s="823">
        <v>4</v>
      </c>
      <c r="O566" s="827">
        <v>2</v>
      </c>
      <c r="P566" s="826">
        <v>533.76</v>
      </c>
      <c r="Q566" s="828">
        <v>0.75</v>
      </c>
      <c r="R566" s="823">
        <v>3</v>
      </c>
      <c r="S566" s="828">
        <v>0.75</v>
      </c>
      <c r="T566" s="827">
        <v>1</v>
      </c>
      <c r="U566" s="829">
        <v>0.5</v>
      </c>
    </row>
    <row r="567" spans="1:21" ht="14.45" customHeight="1" x14ac:dyDescent="0.2">
      <c r="A567" s="822">
        <v>32</v>
      </c>
      <c r="B567" s="823" t="s">
        <v>2767</v>
      </c>
      <c r="C567" s="823" t="s">
        <v>2773</v>
      </c>
      <c r="D567" s="824" t="s">
        <v>4796</v>
      </c>
      <c r="E567" s="825" t="s">
        <v>2789</v>
      </c>
      <c r="F567" s="823" t="s">
        <v>2768</v>
      </c>
      <c r="G567" s="823" t="s">
        <v>3096</v>
      </c>
      <c r="H567" s="823" t="s">
        <v>670</v>
      </c>
      <c r="I567" s="823" t="s">
        <v>3097</v>
      </c>
      <c r="J567" s="823" t="s">
        <v>3098</v>
      </c>
      <c r="K567" s="823" t="s">
        <v>3099</v>
      </c>
      <c r="L567" s="826">
        <v>184.74</v>
      </c>
      <c r="M567" s="826">
        <v>184.74</v>
      </c>
      <c r="N567" s="823">
        <v>1</v>
      </c>
      <c r="O567" s="827">
        <v>1</v>
      </c>
      <c r="P567" s="826">
        <v>184.74</v>
      </c>
      <c r="Q567" s="828">
        <v>1</v>
      </c>
      <c r="R567" s="823">
        <v>1</v>
      </c>
      <c r="S567" s="828">
        <v>1</v>
      </c>
      <c r="T567" s="827">
        <v>1</v>
      </c>
      <c r="U567" s="829">
        <v>1</v>
      </c>
    </row>
    <row r="568" spans="1:21" ht="14.45" customHeight="1" x14ac:dyDescent="0.2">
      <c r="A568" s="822">
        <v>32</v>
      </c>
      <c r="B568" s="823" t="s">
        <v>2767</v>
      </c>
      <c r="C568" s="823" t="s">
        <v>2773</v>
      </c>
      <c r="D568" s="824" t="s">
        <v>4796</v>
      </c>
      <c r="E568" s="825" t="s">
        <v>2789</v>
      </c>
      <c r="F568" s="823" t="s">
        <v>2768</v>
      </c>
      <c r="G568" s="823" t="s">
        <v>3096</v>
      </c>
      <c r="H568" s="823" t="s">
        <v>670</v>
      </c>
      <c r="I568" s="823" t="s">
        <v>3100</v>
      </c>
      <c r="J568" s="823" t="s">
        <v>3101</v>
      </c>
      <c r="K568" s="823" t="s">
        <v>3102</v>
      </c>
      <c r="L568" s="826">
        <v>120.61</v>
      </c>
      <c r="M568" s="826">
        <v>120.61</v>
      </c>
      <c r="N568" s="823">
        <v>1</v>
      </c>
      <c r="O568" s="827">
        <v>1</v>
      </c>
      <c r="P568" s="826">
        <v>120.61</v>
      </c>
      <c r="Q568" s="828">
        <v>1</v>
      </c>
      <c r="R568" s="823">
        <v>1</v>
      </c>
      <c r="S568" s="828">
        <v>1</v>
      </c>
      <c r="T568" s="827">
        <v>1</v>
      </c>
      <c r="U568" s="829">
        <v>1</v>
      </c>
    </row>
    <row r="569" spans="1:21" ht="14.45" customHeight="1" x14ac:dyDescent="0.2">
      <c r="A569" s="822">
        <v>32</v>
      </c>
      <c r="B569" s="823" t="s">
        <v>2767</v>
      </c>
      <c r="C569" s="823" t="s">
        <v>2773</v>
      </c>
      <c r="D569" s="824" t="s">
        <v>4796</v>
      </c>
      <c r="E569" s="825" t="s">
        <v>2789</v>
      </c>
      <c r="F569" s="823" t="s">
        <v>2768</v>
      </c>
      <c r="G569" s="823" t="s">
        <v>3104</v>
      </c>
      <c r="H569" s="823" t="s">
        <v>329</v>
      </c>
      <c r="I569" s="823" t="s">
        <v>3495</v>
      </c>
      <c r="J569" s="823" t="s">
        <v>3106</v>
      </c>
      <c r="K569" s="823" t="s">
        <v>2486</v>
      </c>
      <c r="L569" s="826">
        <v>0</v>
      </c>
      <c r="M569" s="826">
        <v>0</v>
      </c>
      <c r="N569" s="823">
        <v>1</v>
      </c>
      <c r="O569" s="827">
        <v>1</v>
      </c>
      <c r="P569" s="826">
        <v>0</v>
      </c>
      <c r="Q569" s="828"/>
      <c r="R569" s="823">
        <v>1</v>
      </c>
      <c r="S569" s="828">
        <v>1</v>
      </c>
      <c r="T569" s="827">
        <v>1</v>
      </c>
      <c r="U569" s="829">
        <v>1</v>
      </c>
    </row>
    <row r="570" spans="1:21" ht="14.45" customHeight="1" x14ac:dyDescent="0.2">
      <c r="A570" s="822">
        <v>32</v>
      </c>
      <c r="B570" s="823" t="s">
        <v>2767</v>
      </c>
      <c r="C570" s="823" t="s">
        <v>2773</v>
      </c>
      <c r="D570" s="824" t="s">
        <v>4796</v>
      </c>
      <c r="E570" s="825" t="s">
        <v>2789</v>
      </c>
      <c r="F570" s="823" t="s">
        <v>2768</v>
      </c>
      <c r="G570" s="823" t="s">
        <v>3104</v>
      </c>
      <c r="H570" s="823" t="s">
        <v>670</v>
      </c>
      <c r="I570" s="823" t="s">
        <v>2487</v>
      </c>
      <c r="J570" s="823" t="s">
        <v>1333</v>
      </c>
      <c r="K570" s="823" t="s">
        <v>2488</v>
      </c>
      <c r="L570" s="826">
        <v>0</v>
      </c>
      <c r="M570" s="826">
        <v>0</v>
      </c>
      <c r="N570" s="823">
        <v>3</v>
      </c>
      <c r="O570" s="827">
        <v>2</v>
      </c>
      <c r="P570" s="826"/>
      <c r="Q570" s="828"/>
      <c r="R570" s="823"/>
      <c r="S570" s="828">
        <v>0</v>
      </c>
      <c r="T570" s="827"/>
      <c r="U570" s="829">
        <v>0</v>
      </c>
    </row>
    <row r="571" spans="1:21" ht="14.45" customHeight="1" x14ac:dyDescent="0.2">
      <c r="A571" s="822">
        <v>32</v>
      </c>
      <c r="B571" s="823" t="s">
        <v>2767</v>
      </c>
      <c r="C571" s="823" t="s">
        <v>2773</v>
      </c>
      <c r="D571" s="824" t="s">
        <v>4796</v>
      </c>
      <c r="E571" s="825" t="s">
        <v>2789</v>
      </c>
      <c r="F571" s="823" t="s">
        <v>2768</v>
      </c>
      <c r="G571" s="823" t="s">
        <v>2831</v>
      </c>
      <c r="H571" s="823" t="s">
        <v>329</v>
      </c>
      <c r="I571" s="823" t="s">
        <v>3603</v>
      </c>
      <c r="J571" s="823" t="s">
        <v>891</v>
      </c>
      <c r="K571" s="823" t="s">
        <v>3604</v>
      </c>
      <c r="L571" s="826">
        <v>74.08</v>
      </c>
      <c r="M571" s="826">
        <v>74.08</v>
      </c>
      <c r="N571" s="823">
        <v>1</v>
      </c>
      <c r="O571" s="827">
        <v>0.5</v>
      </c>
      <c r="P571" s="826"/>
      <c r="Q571" s="828">
        <v>0</v>
      </c>
      <c r="R571" s="823"/>
      <c r="S571" s="828">
        <v>0</v>
      </c>
      <c r="T571" s="827"/>
      <c r="U571" s="829">
        <v>0</v>
      </c>
    </row>
    <row r="572" spans="1:21" ht="14.45" customHeight="1" x14ac:dyDescent="0.2">
      <c r="A572" s="822">
        <v>32</v>
      </c>
      <c r="B572" s="823" t="s">
        <v>2767</v>
      </c>
      <c r="C572" s="823" t="s">
        <v>2773</v>
      </c>
      <c r="D572" s="824" t="s">
        <v>4796</v>
      </c>
      <c r="E572" s="825" t="s">
        <v>2789</v>
      </c>
      <c r="F572" s="823" t="s">
        <v>2768</v>
      </c>
      <c r="G572" s="823" t="s">
        <v>2837</v>
      </c>
      <c r="H572" s="823" t="s">
        <v>329</v>
      </c>
      <c r="I572" s="823" t="s">
        <v>2838</v>
      </c>
      <c r="J572" s="823" t="s">
        <v>1756</v>
      </c>
      <c r="K572" s="823" t="s">
        <v>2839</v>
      </c>
      <c r="L572" s="826">
        <v>421.79</v>
      </c>
      <c r="M572" s="826">
        <v>18136.970000000005</v>
      </c>
      <c r="N572" s="823">
        <v>43</v>
      </c>
      <c r="O572" s="827">
        <v>36</v>
      </c>
      <c r="P572" s="826">
        <v>9701.1700000000037</v>
      </c>
      <c r="Q572" s="828">
        <v>0.53488372093023262</v>
      </c>
      <c r="R572" s="823">
        <v>23</v>
      </c>
      <c r="S572" s="828">
        <v>0.53488372093023251</v>
      </c>
      <c r="T572" s="827">
        <v>19</v>
      </c>
      <c r="U572" s="829">
        <v>0.52777777777777779</v>
      </c>
    </row>
    <row r="573" spans="1:21" ht="14.45" customHeight="1" x14ac:dyDescent="0.2">
      <c r="A573" s="822">
        <v>32</v>
      </c>
      <c r="B573" s="823" t="s">
        <v>2767</v>
      </c>
      <c r="C573" s="823" t="s">
        <v>2773</v>
      </c>
      <c r="D573" s="824" t="s">
        <v>4796</v>
      </c>
      <c r="E573" s="825" t="s">
        <v>2789</v>
      </c>
      <c r="F573" s="823" t="s">
        <v>2768</v>
      </c>
      <c r="G573" s="823" t="s">
        <v>3121</v>
      </c>
      <c r="H573" s="823" t="s">
        <v>329</v>
      </c>
      <c r="I573" s="823" t="s">
        <v>3122</v>
      </c>
      <c r="J573" s="823" t="s">
        <v>1092</v>
      </c>
      <c r="K573" s="823" t="s">
        <v>1093</v>
      </c>
      <c r="L573" s="826">
        <v>121.92</v>
      </c>
      <c r="M573" s="826">
        <v>1828.8</v>
      </c>
      <c r="N573" s="823">
        <v>15</v>
      </c>
      <c r="O573" s="827">
        <v>2.5</v>
      </c>
      <c r="P573" s="826">
        <v>365.76</v>
      </c>
      <c r="Q573" s="828">
        <v>0.2</v>
      </c>
      <c r="R573" s="823">
        <v>3</v>
      </c>
      <c r="S573" s="828">
        <v>0.2</v>
      </c>
      <c r="T573" s="827">
        <v>1</v>
      </c>
      <c r="U573" s="829">
        <v>0.4</v>
      </c>
    </row>
    <row r="574" spans="1:21" ht="14.45" customHeight="1" x14ac:dyDescent="0.2">
      <c r="A574" s="822">
        <v>32</v>
      </c>
      <c r="B574" s="823" t="s">
        <v>2767</v>
      </c>
      <c r="C574" s="823" t="s">
        <v>2773</v>
      </c>
      <c r="D574" s="824" t="s">
        <v>4796</v>
      </c>
      <c r="E574" s="825" t="s">
        <v>2789</v>
      </c>
      <c r="F574" s="823" t="s">
        <v>2768</v>
      </c>
      <c r="G574" s="823" t="s">
        <v>3121</v>
      </c>
      <c r="H574" s="823" t="s">
        <v>329</v>
      </c>
      <c r="I574" s="823" t="s">
        <v>3122</v>
      </c>
      <c r="J574" s="823" t="s">
        <v>1092</v>
      </c>
      <c r="K574" s="823" t="s">
        <v>1093</v>
      </c>
      <c r="L574" s="826">
        <v>107.27</v>
      </c>
      <c r="M574" s="826">
        <v>107.27</v>
      </c>
      <c r="N574" s="823">
        <v>1</v>
      </c>
      <c r="O574" s="827">
        <v>1</v>
      </c>
      <c r="P574" s="826">
        <v>107.27</v>
      </c>
      <c r="Q574" s="828">
        <v>1</v>
      </c>
      <c r="R574" s="823">
        <v>1</v>
      </c>
      <c r="S574" s="828">
        <v>1</v>
      </c>
      <c r="T574" s="827">
        <v>1</v>
      </c>
      <c r="U574" s="829">
        <v>1</v>
      </c>
    </row>
    <row r="575" spans="1:21" ht="14.45" customHeight="1" x14ac:dyDescent="0.2">
      <c r="A575" s="822">
        <v>32</v>
      </c>
      <c r="B575" s="823" t="s">
        <v>2767</v>
      </c>
      <c r="C575" s="823" t="s">
        <v>2773</v>
      </c>
      <c r="D575" s="824" t="s">
        <v>4796</v>
      </c>
      <c r="E575" s="825" t="s">
        <v>2792</v>
      </c>
      <c r="F575" s="823" t="s">
        <v>2768</v>
      </c>
      <c r="G575" s="823" t="s">
        <v>2847</v>
      </c>
      <c r="H575" s="823" t="s">
        <v>329</v>
      </c>
      <c r="I575" s="823" t="s">
        <v>2848</v>
      </c>
      <c r="J575" s="823" t="s">
        <v>687</v>
      </c>
      <c r="K575" s="823" t="s">
        <v>1911</v>
      </c>
      <c r="L575" s="826">
        <v>41.41</v>
      </c>
      <c r="M575" s="826">
        <v>82.82</v>
      </c>
      <c r="N575" s="823">
        <v>2</v>
      </c>
      <c r="O575" s="827">
        <v>1.5</v>
      </c>
      <c r="P575" s="826">
        <v>82.82</v>
      </c>
      <c r="Q575" s="828">
        <v>1</v>
      </c>
      <c r="R575" s="823">
        <v>2</v>
      </c>
      <c r="S575" s="828">
        <v>1</v>
      </c>
      <c r="T575" s="827">
        <v>1.5</v>
      </c>
      <c r="U575" s="829">
        <v>1</v>
      </c>
    </row>
    <row r="576" spans="1:21" ht="14.45" customHeight="1" x14ac:dyDescent="0.2">
      <c r="A576" s="822">
        <v>32</v>
      </c>
      <c r="B576" s="823" t="s">
        <v>2767</v>
      </c>
      <c r="C576" s="823" t="s">
        <v>2773</v>
      </c>
      <c r="D576" s="824" t="s">
        <v>4796</v>
      </c>
      <c r="E576" s="825" t="s">
        <v>2792</v>
      </c>
      <c r="F576" s="823" t="s">
        <v>2768</v>
      </c>
      <c r="G576" s="823" t="s">
        <v>2847</v>
      </c>
      <c r="H576" s="823" t="s">
        <v>329</v>
      </c>
      <c r="I576" s="823" t="s">
        <v>3605</v>
      </c>
      <c r="J576" s="823" t="s">
        <v>687</v>
      </c>
      <c r="K576" s="823" t="s">
        <v>1911</v>
      </c>
      <c r="L576" s="826">
        <v>41.41</v>
      </c>
      <c r="M576" s="826">
        <v>82.82</v>
      </c>
      <c r="N576" s="823">
        <v>2</v>
      </c>
      <c r="O576" s="827">
        <v>1.5</v>
      </c>
      <c r="P576" s="826">
        <v>82.82</v>
      </c>
      <c r="Q576" s="828">
        <v>1</v>
      </c>
      <c r="R576" s="823">
        <v>2</v>
      </c>
      <c r="S576" s="828">
        <v>1</v>
      </c>
      <c r="T576" s="827">
        <v>1.5</v>
      </c>
      <c r="U576" s="829">
        <v>1</v>
      </c>
    </row>
    <row r="577" spans="1:21" ht="14.45" customHeight="1" x14ac:dyDescent="0.2">
      <c r="A577" s="822">
        <v>32</v>
      </c>
      <c r="B577" s="823" t="s">
        <v>2767</v>
      </c>
      <c r="C577" s="823" t="s">
        <v>2773</v>
      </c>
      <c r="D577" s="824" t="s">
        <v>4796</v>
      </c>
      <c r="E577" s="825" t="s">
        <v>2792</v>
      </c>
      <c r="F577" s="823" t="s">
        <v>2768</v>
      </c>
      <c r="G577" s="823" t="s">
        <v>2833</v>
      </c>
      <c r="H577" s="823" t="s">
        <v>670</v>
      </c>
      <c r="I577" s="823" t="s">
        <v>2444</v>
      </c>
      <c r="J577" s="823" t="s">
        <v>682</v>
      </c>
      <c r="K577" s="823" t="s">
        <v>683</v>
      </c>
      <c r="L577" s="826">
        <v>21.76</v>
      </c>
      <c r="M577" s="826">
        <v>21.76</v>
      </c>
      <c r="N577" s="823">
        <v>1</v>
      </c>
      <c r="O577" s="827">
        <v>1</v>
      </c>
      <c r="P577" s="826">
        <v>21.76</v>
      </c>
      <c r="Q577" s="828">
        <v>1</v>
      </c>
      <c r="R577" s="823">
        <v>1</v>
      </c>
      <c r="S577" s="828">
        <v>1</v>
      </c>
      <c r="T577" s="827">
        <v>1</v>
      </c>
      <c r="U577" s="829">
        <v>1</v>
      </c>
    </row>
    <row r="578" spans="1:21" ht="14.45" customHeight="1" x14ac:dyDescent="0.2">
      <c r="A578" s="822">
        <v>32</v>
      </c>
      <c r="B578" s="823" t="s">
        <v>2767</v>
      </c>
      <c r="C578" s="823" t="s">
        <v>2773</v>
      </c>
      <c r="D578" s="824" t="s">
        <v>4796</v>
      </c>
      <c r="E578" s="825" t="s">
        <v>2792</v>
      </c>
      <c r="F578" s="823" t="s">
        <v>2768</v>
      </c>
      <c r="G578" s="823" t="s">
        <v>2833</v>
      </c>
      <c r="H578" s="823" t="s">
        <v>670</v>
      </c>
      <c r="I578" s="823" t="s">
        <v>2446</v>
      </c>
      <c r="J578" s="823" t="s">
        <v>682</v>
      </c>
      <c r="K578" s="823" t="s">
        <v>684</v>
      </c>
      <c r="L578" s="826">
        <v>65.28</v>
      </c>
      <c r="M578" s="826">
        <v>391.68</v>
      </c>
      <c r="N578" s="823">
        <v>6</v>
      </c>
      <c r="O578" s="827">
        <v>3.5</v>
      </c>
      <c r="P578" s="826">
        <v>261.12</v>
      </c>
      <c r="Q578" s="828">
        <v>0.66666666666666663</v>
      </c>
      <c r="R578" s="823">
        <v>4</v>
      </c>
      <c r="S578" s="828">
        <v>0.66666666666666663</v>
      </c>
      <c r="T578" s="827">
        <v>3</v>
      </c>
      <c r="U578" s="829">
        <v>0.8571428571428571</v>
      </c>
    </row>
    <row r="579" spans="1:21" ht="14.45" customHeight="1" x14ac:dyDescent="0.2">
      <c r="A579" s="822">
        <v>32</v>
      </c>
      <c r="B579" s="823" t="s">
        <v>2767</v>
      </c>
      <c r="C579" s="823" t="s">
        <v>2773</v>
      </c>
      <c r="D579" s="824" t="s">
        <v>4796</v>
      </c>
      <c r="E579" s="825" t="s">
        <v>2792</v>
      </c>
      <c r="F579" s="823" t="s">
        <v>2768</v>
      </c>
      <c r="G579" s="823" t="s">
        <v>2856</v>
      </c>
      <c r="H579" s="823" t="s">
        <v>670</v>
      </c>
      <c r="I579" s="823" t="s">
        <v>2482</v>
      </c>
      <c r="J579" s="823" t="s">
        <v>2480</v>
      </c>
      <c r="K579" s="823" t="s">
        <v>2483</v>
      </c>
      <c r="L579" s="826">
        <v>11.71</v>
      </c>
      <c r="M579" s="826">
        <v>35.130000000000003</v>
      </c>
      <c r="N579" s="823">
        <v>3</v>
      </c>
      <c r="O579" s="827">
        <v>3</v>
      </c>
      <c r="P579" s="826">
        <v>35.130000000000003</v>
      </c>
      <c r="Q579" s="828">
        <v>1</v>
      </c>
      <c r="R579" s="823">
        <v>3</v>
      </c>
      <c r="S579" s="828">
        <v>1</v>
      </c>
      <c r="T579" s="827">
        <v>3</v>
      </c>
      <c r="U579" s="829">
        <v>1</v>
      </c>
    </row>
    <row r="580" spans="1:21" ht="14.45" customHeight="1" x14ac:dyDescent="0.2">
      <c r="A580" s="822">
        <v>32</v>
      </c>
      <c r="B580" s="823" t="s">
        <v>2767</v>
      </c>
      <c r="C580" s="823" t="s">
        <v>2773</v>
      </c>
      <c r="D580" s="824" t="s">
        <v>4796</v>
      </c>
      <c r="E580" s="825" t="s">
        <v>2792</v>
      </c>
      <c r="F580" s="823" t="s">
        <v>2768</v>
      </c>
      <c r="G580" s="823" t="s">
        <v>3441</v>
      </c>
      <c r="H580" s="823" t="s">
        <v>329</v>
      </c>
      <c r="I580" s="823" t="s">
        <v>3606</v>
      </c>
      <c r="J580" s="823" t="s">
        <v>1120</v>
      </c>
      <c r="K580" s="823" t="s">
        <v>3607</v>
      </c>
      <c r="L580" s="826">
        <v>0</v>
      </c>
      <c r="M580" s="826">
        <v>0</v>
      </c>
      <c r="N580" s="823">
        <v>1</v>
      </c>
      <c r="O580" s="827">
        <v>1</v>
      </c>
      <c r="P580" s="826"/>
      <c r="Q580" s="828"/>
      <c r="R580" s="823"/>
      <c r="S580" s="828">
        <v>0</v>
      </c>
      <c r="T580" s="827"/>
      <c r="U580" s="829">
        <v>0</v>
      </c>
    </row>
    <row r="581" spans="1:21" ht="14.45" customHeight="1" x14ac:dyDescent="0.2">
      <c r="A581" s="822">
        <v>32</v>
      </c>
      <c r="B581" s="823" t="s">
        <v>2767</v>
      </c>
      <c r="C581" s="823" t="s">
        <v>2773</v>
      </c>
      <c r="D581" s="824" t="s">
        <v>4796</v>
      </c>
      <c r="E581" s="825" t="s">
        <v>2792</v>
      </c>
      <c r="F581" s="823" t="s">
        <v>2768</v>
      </c>
      <c r="G581" s="823" t="s">
        <v>2834</v>
      </c>
      <c r="H581" s="823" t="s">
        <v>670</v>
      </c>
      <c r="I581" s="823" t="s">
        <v>2287</v>
      </c>
      <c r="J581" s="823" t="s">
        <v>2288</v>
      </c>
      <c r="K581" s="823" t="s">
        <v>2289</v>
      </c>
      <c r="L581" s="826">
        <v>93.27</v>
      </c>
      <c r="M581" s="826">
        <v>186.54</v>
      </c>
      <c r="N581" s="823">
        <v>2</v>
      </c>
      <c r="O581" s="827">
        <v>1.5</v>
      </c>
      <c r="P581" s="826">
        <v>93.27</v>
      </c>
      <c r="Q581" s="828">
        <v>0.5</v>
      </c>
      <c r="R581" s="823">
        <v>1</v>
      </c>
      <c r="S581" s="828">
        <v>0.5</v>
      </c>
      <c r="T581" s="827">
        <v>1</v>
      </c>
      <c r="U581" s="829">
        <v>0.66666666666666663</v>
      </c>
    </row>
    <row r="582" spans="1:21" ht="14.45" customHeight="1" x14ac:dyDescent="0.2">
      <c r="A582" s="822">
        <v>32</v>
      </c>
      <c r="B582" s="823" t="s">
        <v>2767</v>
      </c>
      <c r="C582" s="823" t="s">
        <v>2773</v>
      </c>
      <c r="D582" s="824" t="s">
        <v>4796</v>
      </c>
      <c r="E582" s="825" t="s">
        <v>2792</v>
      </c>
      <c r="F582" s="823" t="s">
        <v>2768</v>
      </c>
      <c r="G582" s="823" t="s">
        <v>2834</v>
      </c>
      <c r="H582" s="823" t="s">
        <v>670</v>
      </c>
      <c r="I582" s="823" t="s">
        <v>2290</v>
      </c>
      <c r="J582" s="823" t="s">
        <v>2288</v>
      </c>
      <c r="K582" s="823" t="s">
        <v>2291</v>
      </c>
      <c r="L582" s="826">
        <v>31.09</v>
      </c>
      <c r="M582" s="826">
        <v>93.27</v>
      </c>
      <c r="N582" s="823">
        <v>3</v>
      </c>
      <c r="O582" s="827">
        <v>2.5</v>
      </c>
      <c r="P582" s="826">
        <v>93.27</v>
      </c>
      <c r="Q582" s="828">
        <v>1</v>
      </c>
      <c r="R582" s="823">
        <v>3</v>
      </c>
      <c r="S582" s="828">
        <v>1</v>
      </c>
      <c r="T582" s="827">
        <v>2.5</v>
      </c>
      <c r="U582" s="829">
        <v>1</v>
      </c>
    </row>
    <row r="583" spans="1:21" ht="14.45" customHeight="1" x14ac:dyDescent="0.2">
      <c r="A583" s="822">
        <v>32</v>
      </c>
      <c r="B583" s="823" t="s">
        <v>2767</v>
      </c>
      <c r="C583" s="823" t="s">
        <v>2773</v>
      </c>
      <c r="D583" s="824" t="s">
        <v>4796</v>
      </c>
      <c r="E583" s="825" t="s">
        <v>2792</v>
      </c>
      <c r="F583" s="823" t="s">
        <v>2768</v>
      </c>
      <c r="G583" s="823" t="s">
        <v>3147</v>
      </c>
      <c r="H583" s="823" t="s">
        <v>670</v>
      </c>
      <c r="I583" s="823" t="s">
        <v>2371</v>
      </c>
      <c r="J583" s="823" t="s">
        <v>2372</v>
      </c>
      <c r="K583" s="823" t="s">
        <v>2373</v>
      </c>
      <c r="L583" s="826">
        <v>119.7</v>
      </c>
      <c r="M583" s="826">
        <v>478.8</v>
      </c>
      <c r="N583" s="823">
        <v>4</v>
      </c>
      <c r="O583" s="827">
        <v>1.5</v>
      </c>
      <c r="P583" s="826">
        <v>239.4</v>
      </c>
      <c r="Q583" s="828">
        <v>0.5</v>
      </c>
      <c r="R583" s="823">
        <v>2</v>
      </c>
      <c r="S583" s="828">
        <v>0.5</v>
      </c>
      <c r="T583" s="827">
        <v>1</v>
      </c>
      <c r="U583" s="829">
        <v>0.66666666666666663</v>
      </c>
    </row>
    <row r="584" spans="1:21" ht="14.45" customHeight="1" x14ac:dyDescent="0.2">
      <c r="A584" s="822">
        <v>32</v>
      </c>
      <c r="B584" s="823" t="s">
        <v>2767</v>
      </c>
      <c r="C584" s="823" t="s">
        <v>2773</v>
      </c>
      <c r="D584" s="824" t="s">
        <v>4796</v>
      </c>
      <c r="E584" s="825" t="s">
        <v>2792</v>
      </c>
      <c r="F584" s="823" t="s">
        <v>2768</v>
      </c>
      <c r="G584" s="823" t="s">
        <v>3147</v>
      </c>
      <c r="H584" s="823" t="s">
        <v>670</v>
      </c>
      <c r="I584" s="823" t="s">
        <v>2374</v>
      </c>
      <c r="J584" s="823" t="s">
        <v>2372</v>
      </c>
      <c r="K584" s="823" t="s">
        <v>2375</v>
      </c>
      <c r="L584" s="826">
        <v>119.7</v>
      </c>
      <c r="M584" s="826">
        <v>5745.6</v>
      </c>
      <c r="N584" s="823">
        <v>48</v>
      </c>
      <c r="O584" s="827">
        <v>13</v>
      </c>
      <c r="P584" s="826">
        <v>3471.3</v>
      </c>
      <c r="Q584" s="828">
        <v>0.60416666666666663</v>
      </c>
      <c r="R584" s="823">
        <v>29</v>
      </c>
      <c r="S584" s="828">
        <v>0.60416666666666663</v>
      </c>
      <c r="T584" s="827">
        <v>7</v>
      </c>
      <c r="U584" s="829">
        <v>0.53846153846153844</v>
      </c>
    </row>
    <row r="585" spans="1:21" ht="14.45" customHeight="1" x14ac:dyDescent="0.2">
      <c r="A585" s="822">
        <v>32</v>
      </c>
      <c r="B585" s="823" t="s">
        <v>2767</v>
      </c>
      <c r="C585" s="823" t="s">
        <v>2773</v>
      </c>
      <c r="D585" s="824" t="s">
        <v>4796</v>
      </c>
      <c r="E585" s="825" t="s">
        <v>2792</v>
      </c>
      <c r="F585" s="823" t="s">
        <v>2768</v>
      </c>
      <c r="G585" s="823" t="s">
        <v>3148</v>
      </c>
      <c r="H585" s="823" t="s">
        <v>329</v>
      </c>
      <c r="I585" s="823" t="s">
        <v>3608</v>
      </c>
      <c r="J585" s="823" t="s">
        <v>716</v>
      </c>
      <c r="K585" s="823" t="s">
        <v>3609</v>
      </c>
      <c r="L585" s="826">
        <v>46.03</v>
      </c>
      <c r="M585" s="826">
        <v>138.09</v>
      </c>
      <c r="N585" s="823">
        <v>3</v>
      </c>
      <c r="O585" s="827">
        <v>2</v>
      </c>
      <c r="P585" s="826">
        <v>138.09</v>
      </c>
      <c r="Q585" s="828">
        <v>1</v>
      </c>
      <c r="R585" s="823">
        <v>3</v>
      </c>
      <c r="S585" s="828">
        <v>1</v>
      </c>
      <c r="T585" s="827">
        <v>2</v>
      </c>
      <c r="U585" s="829">
        <v>1</v>
      </c>
    </row>
    <row r="586" spans="1:21" ht="14.45" customHeight="1" x14ac:dyDescent="0.2">
      <c r="A586" s="822">
        <v>32</v>
      </c>
      <c r="B586" s="823" t="s">
        <v>2767</v>
      </c>
      <c r="C586" s="823" t="s">
        <v>2773</v>
      </c>
      <c r="D586" s="824" t="s">
        <v>4796</v>
      </c>
      <c r="E586" s="825" t="s">
        <v>2792</v>
      </c>
      <c r="F586" s="823" t="s">
        <v>2768</v>
      </c>
      <c r="G586" s="823" t="s">
        <v>3450</v>
      </c>
      <c r="H586" s="823" t="s">
        <v>329</v>
      </c>
      <c r="I586" s="823" t="s">
        <v>3610</v>
      </c>
      <c r="J586" s="823" t="s">
        <v>3611</v>
      </c>
      <c r="K586" s="823" t="s">
        <v>3612</v>
      </c>
      <c r="L586" s="826">
        <v>253.15</v>
      </c>
      <c r="M586" s="826">
        <v>253.15</v>
      </c>
      <c r="N586" s="823">
        <v>1</v>
      </c>
      <c r="O586" s="827">
        <v>1</v>
      </c>
      <c r="P586" s="826"/>
      <c r="Q586" s="828">
        <v>0</v>
      </c>
      <c r="R586" s="823"/>
      <c r="S586" s="828">
        <v>0</v>
      </c>
      <c r="T586" s="827"/>
      <c r="U586" s="829">
        <v>0</v>
      </c>
    </row>
    <row r="587" spans="1:21" ht="14.45" customHeight="1" x14ac:dyDescent="0.2">
      <c r="A587" s="822">
        <v>32</v>
      </c>
      <c r="B587" s="823" t="s">
        <v>2767</v>
      </c>
      <c r="C587" s="823" t="s">
        <v>2773</v>
      </c>
      <c r="D587" s="824" t="s">
        <v>4796</v>
      </c>
      <c r="E587" s="825" t="s">
        <v>2792</v>
      </c>
      <c r="F587" s="823" t="s">
        <v>2768</v>
      </c>
      <c r="G587" s="823" t="s">
        <v>2862</v>
      </c>
      <c r="H587" s="823" t="s">
        <v>670</v>
      </c>
      <c r="I587" s="823" t="s">
        <v>2577</v>
      </c>
      <c r="J587" s="823" t="s">
        <v>2578</v>
      </c>
      <c r="K587" s="823" t="s">
        <v>2579</v>
      </c>
      <c r="L587" s="826">
        <v>229.38</v>
      </c>
      <c r="M587" s="826">
        <v>458.76</v>
      </c>
      <c r="N587" s="823">
        <v>2</v>
      </c>
      <c r="O587" s="827">
        <v>2</v>
      </c>
      <c r="P587" s="826">
        <v>229.38</v>
      </c>
      <c r="Q587" s="828">
        <v>0.5</v>
      </c>
      <c r="R587" s="823">
        <v>1</v>
      </c>
      <c r="S587" s="828">
        <v>0.5</v>
      </c>
      <c r="T587" s="827">
        <v>1</v>
      </c>
      <c r="U587" s="829">
        <v>0.5</v>
      </c>
    </row>
    <row r="588" spans="1:21" ht="14.45" customHeight="1" x14ac:dyDescent="0.2">
      <c r="A588" s="822">
        <v>32</v>
      </c>
      <c r="B588" s="823" t="s">
        <v>2767</v>
      </c>
      <c r="C588" s="823" t="s">
        <v>2773</v>
      </c>
      <c r="D588" s="824" t="s">
        <v>4796</v>
      </c>
      <c r="E588" s="825" t="s">
        <v>2792</v>
      </c>
      <c r="F588" s="823" t="s">
        <v>2768</v>
      </c>
      <c r="G588" s="823" t="s">
        <v>2863</v>
      </c>
      <c r="H588" s="823" t="s">
        <v>329</v>
      </c>
      <c r="I588" s="823" t="s">
        <v>2867</v>
      </c>
      <c r="J588" s="823" t="s">
        <v>2865</v>
      </c>
      <c r="K588" s="823" t="s">
        <v>1066</v>
      </c>
      <c r="L588" s="826">
        <v>0</v>
      </c>
      <c r="M588" s="826">
        <v>0</v>
      </c>
      <c r="N588" s="823">
        <v>2</v>
      </c>
      <c r="O588" s="827">
        <v>0.5</v>
      </c>
      <c r="P588" s="826"/>
      <c r="Q588" s="828"/>
      <c r="R588" s="823"/>
      <c r="S588" s="828">
        <v>0</v>
      </c>
      <c r="T588" s="827"/>
      <c r="U588" s="829">
        <v>0</v>
      </c>
    </row>
    <row r="589" spans="1:21" ht="14.45" customHeight="1" x14ac:dyDescent="0.2">
      <c r="A589" s="822">
        <v>32</v>
      </c>
      <c r="B589" s="823" t="s">
        <v>2767</v>
      </c>
      <c r="C589" s="823" t="s">
        <v>2773</v>
      </c>
      <c r="D589" s="824" t="s">
        <v>4796</v>
      </c>
      <c r="E589" s="825" t="s">
        <v>2792</v>
      </c>
      <c r="F589" s="823" t="s">
        <v>2768</v>
      </c>
      <c r="G589" s="823" t="s">
        <v>3154</v>
      </c>
      <c r="H589" s="823" t="s">
        <v>329</v>
      </c>
      <c r="I589" s="823" t="s">
        <v>3613</v>
      </c>
      <c r="J589" s="823" t="s">
        <v>1318</v>
      </c>
      <c r="K589" s="823" t="s">
        <v>3614</v>
      </c>
      <c r="L589" s="826">
        <v>153.65</v>
      </c>
      <c r="M589" s="826">
        <v>307.3</v>
      </c>
      <c r="N589" s="823">
        <v>2</v>
      </c>
      <c r="O589" s="827">
        <v>2</v>
      </c>
      <c r="P589" s="826">
        <v>307.3</v>
      </c>
      <c r="Q589" s="828">
        <v>1</v>
      </c>
      <c r="R589" s="823">
        <v>2</v>
      </c>
      <c r="S589" s="828">
        <v>1</v>
      </c>
      <c r="T589" s="827">
        <v>2</v>
      </c>
      <c r="U589" s="829">
        <v>1</v>
      </c>
    </row>
    <row r="590" spans="1:21" ht="14.45" customHeight="1" x14ac:dyDescent="0.2">
      <c r="A590" s="822">
        <v>32</v>
      </c>
      <c r="B590" s="823" t="s">
        <v>2767</v>
      </c>
      <c r="C590" s="823" t="s">
        <v>2773</v>
      </c>
      <c r="D590" s="824" t="s">
        <v>4796</v>
      </c>
      <c r="E590" s="825" t="s">
        <v>2792</v>
      </c>
      <c r="F590" s="823" t="s">
        <v>2768</v>
      </c>
      <c r="G590" s="823" t="s">
        <v>2868</v>
      </c>
      <c r="H590" s="823" t="s">
        <v>670</v>
      </c>
      <c r="I590" s="823" t="s">
        <v>2503</v>
      </c>
      <c r="J590" s="823" t="s">
        <v>1329</v>
      </c>
      <c r="K590" s="823" t="s">
        <v>738</v>
      </c>
      <c r="L590" s="826">
        <v>58.77</v>
      </c>
      <c r="M590" s="826">
        <v>176.31</v>
      </c>
      <c r="N590" s="823">
        <v>3</v>
      </c>
      <c r="O590" s="827">
        <v>3</v>
      </c>
      <c r="P590" s="826">
        <v>117.54</v>
      </c>
      <c r="Q590" s="828">
        <v>0.66666666666666674</v>
      </c>
      <c r="R590" s="823">
        <v>2</v>
      </c>
      <c r="S590" s="828">
        <v>0.66666666666666663</v>
      </c>
      <c r="T590" s="827">
        <v>2</v>
      </c>
      <c r="U590" s="829">
        <v>0.66666666666666663</v>
      </c>
    </row>
    <row r="591" spans="1:21" ht="14.45" customHeight="1" x14ac:dyDescent="0.2">
      <c r="A591" s="822">
        <v>32</v>
      </c>
      <c r="B591" s="823" t="s">
        <v>2767</v>
      </c>
      <c r="C591" s="823" t="s">
        <v>2773</v>
      </c>
      <c r="D591" s="824" t="s">
        <v>4796</v>
      </c>
      <c r="E591" s="825" t="s">
        <v>2792</v>
      </c>
      <c r="F591" s="823" t="s">
        <v>2768</v>
      </c>
      <c r="G591" s="823" t="s">
        <v>2815</v>
      </c>
      <c r="H591" s="823" t="s">
        <v>670</v>
      </c>
      <c r="I591" s="823" t="s">
        <v>3158</v>
      </c>
      <c r="J591" s="823" t="s">
        <v>1928</v>
      </c>
      <c r="K591" s="823" t="s">
        <v>775</v>
      </c>
      <c r="L591" s="826">
        <v>264</v>
      </c>
      <c r="M591" s="826">
        <v>528</v>
      </c>
      <c r="N591" s="823">
        <v>2</v>
      </c>
      <c r="O591" s="827">
        <v>1</v>
      </c>
      <c r="P591" s="826">
        <v>264</v>
      </c>
      <c r="Q591" s="828">
        <v>0.5</v>
      </c>
      <c r="R591" s="823">
        <v>1</v>
      </c>
      <c r="S591" s="828">
        <v>0.5</v>
      </c>
      <c r="T591" s="827">
        <v>0.5</v>
      </c>
      <c r="U591" s="829">
        <v>0.5</v>
      </c>
    </row>
    <row r="592" spans="1:21" ht="14.45" customHeight="1" x14ac:dyDescent="0.2">
      <c r="A592" s="822">
        <v>32</v>
      </c>
      <c r="B592" s="823" t="s">
        <v>2767</v>
      </c>
      <c r="C592" s="823" t="s">
        <v>2773</v>
      </c>
      <c r="D592" s="824" t="s">
        <v>4796</v>
      </c>
      <c r="E592" s="825" t="s">
        <v>2792</v>
      </c>
      <c r="F592" s="823" t="s">
        <v>2768</v>
      </c>
      <c r="G592" s="823" t="s">
        <v>2815</v>
      </c>
      <c r="H592" s="823" t="s">
        <v>670</v>
      </c>
      <c r="I592" s="823" t="s">
        <v>2872</v>
      </c>
      <c r="J592" s="823" t="s">
        <v>1928</v>
      </c>
      <c r="K592" s="823" t="s">
        <v>775</v>
      </c>
      <c r="L592" s="826">
        <v>264</v>
      </c>
      <c r="M592" s="826">
        <v>264</v>
      </c>
      <c r="N592" s="823">
        <v>1</v>
      </c>
      <c r="O592" s="827">
        <v>0.5</v>
      </c>
      <c r="P592" s="826"/>
      <c r="Q592" s="828">
        <v>0</v>
      </c>
      <c r="R592" s="823"/>
      <c r="S592" s="828">
        <v>0</v>
      </c>
      <c r="T592" s="827"/>
      <c r="U592" s="829">
        <v>0</v>
      </c>
    </row>
    <row r="593" spans="1:21" ht="14.45" customHeight="1" x14ac:dyDescent="0.2">
      <c r="A593" s="822">
        <v>32</v>
      </c>
      <c r="B593" s="823" t="s">
        <v>2767</v>
      </c>
      <c r="C593" s="823" t="s">
        <v>2773</v>
      </c>
      <c r="D593" s="824" t="s">
        <v>4796</v>
      </c>
      <c r="E593" s="825" t="s">
        <v>2792</v>
      </c>
      <c r="F593" s="823" t="s">
        <v>2768</v>
      </c>
      <c r="G593" s="823" t="s">
        <v>2815</v>
      </c>
      <c r="H593" s="823" t="s">
        <v>329</v>
      </c>
      <c r="I593" s="823" t="s">
        <v>2873</v>
      </c>
      <c r="J593" s="823" t="s">
        <v>774</v>
      </c>
      <c r="K593" s="823" t="s">
        <v>738</v>
      </c>
      <c r="L593" s="826">
        <v>65.989999999999995</v>
      </c>
      <c r="M593" s="826">
        <v>329.94999999999993</v>
      </c>
      <c r="N593" s="823">
        <v>5</v>
      </c>
      <c r="O593" s="827">
        <v>3.5</v>
      </c>
      <c r="P593" s="826">
        <v>329.94999999999993</v>
      </c>
      <c r="Q593" s="828">
        <v>1</v>
      </c>
      <c r="R593" s="823">
        <v>5</v>
      </c>
      <c r="S593" s="828">
        <v>1</v>
      </c>
      <c r="T593" s="827">
        <v>3.5</v>
      </c>
      <c r="U593" s="829">
        <v>1</v>
      </c>
    </row>
    <row r="594" spans="1:21" ht="14.45" customHeight="1" x14ac:dyDescent="0.2">
      <c r="A594" s="822">
        <v>32</v>
      </c>
      <c r="B594" s="823" t="s">
        <v>2767</v>
      </c>
      <c r="C594" s="823" t="s">
        <v>2773</v>
      </c>
      <c r="D594" s="824" t="s">
        <v>4796</v>
      </c>
      <c r="E594" s="825" t="s">
        <v>2792</v>
      </c>
      <c r="F594" s="823" t="s">
        <v>2768</v>
      </c>
      <c r="G594" s="823" t="s">
        <v>2815</v>
      </c>
      <c r="H594" s="823" t="s">
        <v>329</v>
      </c>
      <c r="I594" s="823" t="s">
        <v>3160</v>
      </c>
      <c r="J594" s="823" t="s">
        <v>774</v>
      </c>
      <c r="K594" s="823" t="s">
        <v>775</v>
      </c>
      <c r="L594" s="826">
        <v>264</v>
      </c>
      <c r="M594" s="826">
        <v>528</v>
      </c>
      <c r="N594" s="823">
        <v>2</v>
      </c>
      <c r="O594" s="827">
        <v>1</v>
      </c>
      <c r="P594" s="826">
        <v>528</v>
      </c>
      <c r="Q594" s="828">
        <v>1</v>
      </c>
      <c r="R594" s="823">
        <v>2</v>
      </c>
      <c r="S594" s="828">
        <v>1</v>
      </c>
      <c r="T594" s="827">
        <v>1</v>
      </c>
      <c r="U594" s="829">
        <v>1</v>
      </c>
    </row>
    <row r="595" spans="1:21" ht="14.45" customHeight="1" x14ac:dyDescent="0.2">
      <c r="A595" s="822">
        <v>32</v>
      </c>
      <c r="B595" s="823" t="s">
        <v>2767</v>
      </c>
      <c r="C595" s="823" t="s">
        <v>2773</v>
      </c>
      <c r="D595" s="824" t="s">
        <v>4796</v>
      </c>
      <c r="E595" s="825" t="s">
        <v>2792</v>
      </c>
      <c r="F595" s="823" t="s">
        <v>2768</v>
      </c>
      <c r="G595" s="823" t="s">
        <v>2817</v>
      </c>
      <c r="H595" s="823" t="s">
        <v>329</v>
      </c>
      <c r="I595" s="823" t="s">
        <v>2818</v>
      </c>
      <c r="J595" s="823" t="s">
        <v>2819</v>
      </c>
      <c r="K595" s="823" t="s">
        <v>2820</v>
      </c>
      <c r="L595" s="826">
        <v>1437.8</v>
      </c>
      <c r="M595" s="826">
        <v>4313.3999999999996</v>
      </c>
      <c r="N595" s="823">
        <v>3</v>
      </c>
      <c r="O595" s="827">
        <v>2.5</v>
      </c>
      <c r="P595" s="826">
        <v>4313.3999999999996</v>
      </c>
      <c r="Q595" s="828">
        <v>1</v>
      </c>
      <c r="R595" s="823">
        <v>3</v>
      </c>
      <c r="S595" s="828">
        <v>1</v>
      </c>
      <c r="T595" s="827">
        <v>2.5</v>
      </c>
      <c r="U595" s="829">
        <v>1</v>
      </c>
    </row>
    <row r="596" spans="1:21" ht="14.45" customHeight="1" x14ac:dyDescent="0.2">
      <c r="A596" s="822">
        <v>32</v>
      </c>
      <c r="B596" s="823" t="s">
        <v>2767</v>
      </c>
      <c r="C596" s="823" t="s">
        <v>2773</v>
      </c>
      <c r="D596" s="824" t="s">
        <v>4796</v>
      </c>
      <c r="E596" s="825" t="s">
        <v>2792</v>
      </c>
      <c r="F596" s="823" t="s">
        <v>2768</v>
      </c>
      <c r="G596" s="823" t="s">
        <v>3615</v>
      </c>
      <c r="H596" s="823" t="s">
        <v>329</v>
      </c>
      <c r="I596" s="823" t="s">
        <v>3616</v>
      </c>
      <c r="J596" s="823" t="s">
        <v>1179</v>
      </c>
      <c r="K596" s="823" t="s">
        <v>826</v>
      </c>
      <c r="L596" s="826">
        <v>0</v>
      </c>
      <c r="M596" s="826">
        <v>0</v>
      </c>
      <c r="N596" s="823">
        <v>4</v>
      </c>
      <c r="O596" s="827">
        <v>2</v>
      </c>
      <c r="P596" s="826">
        <v>0</v>
      </c>
      <c r="Q596" s="828"/>
      <c r="R596" s="823">
        <v>4</v>
      </c>
      <c r="S596" s="828">
        <v>1</v>
      </c>
      <c r="T596" s="827">
        <v>2</v>
      </c>
      <c r="U596" s="829">
        <v>1</v>
      </c>
    </row>
    <row r="597" spans="1:21" ht="14.45" customHeight="1" x14ac:dyDescent="0.2">
      <c r="A597" s="822">
        <v>32</v>
      </c>
      <c r="B597" s="823" t="s">
        <v>2767</v>
      </c>
      <c r="C597" s="823" t="s">
        <v>2773</v>
      </c>
      <c r="D597" s="824" t="s">
        <v>4796</v>
      </c>
      <c r="E597" s="825" t="s">
        <v>2792</v>
      </c>
      <c r="F597" s="823" t="s">
        <v>2768</v>
      </c>
      <c r="G597" s="823" t="s">
        <v>3617</v>
      </c>
      <c r="H597" s="823" t="s">
        <v>329</v>
      </c>
      <c r="I597" s="823" t="s">
        <v>3618</v>
      </c>
      <c r="J597" s="823" t="s">
        <v>3619</v>
      </c>
      <c r="K597" s="823" t="s">
        <v>3620</v>
      </c>
      <c r="L597" s="826">
        <v>23.51</v>
      </c>
      <c r="M597" s="826">
        <v>23.51</v>
      </c>
      <c r="N597" s="823">
        <v>1</v>
      </c>
      <c r="O597" s="827">
        <v>1</v>
      </c>
      <c r="P597" s="826">
        <v>23.51</v>
      </c>
      <c r="Q597" s="828">
        <v>1</v>
      </c>
      <c r="R597" s="823">
        <v>1</v>
      </c>
      <c r="S597" s="828">
        <v>1</v>
      </c>
      <c r="T597" s="827">
        <v>1</v>
      </c>
      <c r="U597" s="829">
        <v>1</v>
      </c>
    </row>
    <row r="598" spans="1:21" ht="14.45" customHeight="1" x14ac:dyDescent="0.2">
      <c r="A598" s="822">
        <v>32</v>
      </c>
      <c r="B598" s="823" t="s">
        <v>2767</v>
      </c>
      <c r="C598" s="823" t="s">
        <v>2773</v>
      </c>
      <c r="D598" s="824" t="s">
        <v>4796</v>
      </c>
      <c r="E598" s="825" t="s">
        <v>2792</v>
      </c>
      <c r="F598" s="823" t="s">
        <v>2768</v>
      </c>
      <c r="G598" s="823" t="s">
        <v>3168</v>
      </c>
      <c r="H598" s="823" t="s">
        <v>329</v>
      </c>
      <c r="I598" s="823" t="s">
        <v>3621</v>
      </c>
      <c r="J598" s="823" t="s">
        <v>1610</v>
      </c>
      <c r="K598" s="823" t="s">
        <v>3622</v>
      </c>
      <c r="L598" s="826">
        <v>0</v>
      </c>
      <c r="M598" s="826">
        <v>0</v>
      </c>
      <c r="N598" s="823">
        <v>3</v>
      </c>
      <c r="O598" s="827">
        <v>1</v>
      </c>
      <c r="P598" s="826"/>
      <c r="Q598" s="828"/>
      <c r="R598" s="823"/>
      <c r="S598" s="828">
        <v>0</v>
      </c>
      <c r="T598" s="827"/>
      <c r="U598" s="829">
        <v>0</v>
      </c>
    </row>
    <row r="599" spans="1:21" ht="14.45" customHeight="1" x14ac:dyDescent="0.2">
      <c r="A599" s="822">
        <v>32</v>
      </c>
      <c r="B599" s="823" t="s">
        <v>2767</v>
      </c>
      <c r="C599" s="823" t="s">
        <v>2773</v>
      </c>
      <c r="D599" s="824" t="s">
        <v>4796</v>
      </c>
      <c r="E599" s="825" t="s">
        <v>2792</v>
      </c>
      <c r="F599" s="823" t="s">
        <v>2768</v>
      </c>
      <c r="G599" s="823" t="s">
        <v>3623</v>
      </c>
      <c r="H599" s="823" t="s">
        <v>329</v>
      </c>
      <c r="I599" s="823" t="s">
        <v>3624</v>
      </c>
      <c r="J599" s="823" t="s">
        <v>1985</v>
      </c>
      <c r="K599" s="823" t="s">
        <v>3625</v>
      </c>
      <c r="L599" s="826">
        <v>24.68</v>
      </c>
      <c r="M599" s="826">
        <v>24.68</v>
      </c>
      <c r="N599" s="823">
        <v>1</v>
      </c>
      <c r="O599" s="827">
        <v>1</v>
      </c>
      <c r="P599" s="826">
        <v>24.68</v>
      </c>
      <c r="Q599" s="828">
        <v>1</v>
      </c>
      <c r="R599" s="823">
        <v>1</v>
      </c>
      <c r="S599" s="828">
        <v>1</v>
      </c>
      <c r="T599" s="827">
        <v>1</v>
      </c>
      <c r="U599" s="829">
        <v>1</v>
      </c>
    </row>
    <row r="600" spans="1:21" ht="14.45" customHeight="1" x14ac:dyDescent="0.2">
      <c r="A600" s="822">
        <v>32</v>
      </c>
      <c r="B600" s="823" t="s">
        <v>2767</v>
      </c>
      <c r="C600" s="823" t="s">
        <v>2773</v>
      </c>
      <c r="D600" s="824" t="s">
        <v>4796</v>
      </c>
      <c r="E600" s="825" t="s">
        <v>2792</v>
      </c>
      <c r="F600" s="823" t="s">
        <v>2768</v>
      </c>
      <c r="G600" s="823" t="s">
        <v>3173</v>
      </c>
      <c r="H600" s="823" t="s">
        <v>329</v>
      </c>
      <c r="I600" s="823" t="s">
        <v>3626</v>
      </c>
      <c r="J600" s="823" t="s">
        <v>1681</v>
      </c>
      <c r="K600" s="823" t="s">
        <v>3627</v>
      </c>
      <c r="L600" s="826">
        <v>159.16999999999999</v>
      </c>
      <c r="M600" s="826">
        <v>159.16999999999999</v>
      </c>
      <c r="N600" s="823">
        <v>1</v>
      </c>
      <c r="O600" s="827">
        <v>1</v>
      </c>
      <c r="P600" s="826">
        <v>159.16999999999999</v>
      </c>
      <c r="Q600" s="828">
        <v>1</v>
      </c>
      <c r="R600" s="823">
        <v>1</v>
      </c>
      <c r="S600" s="828">
        <v>1</v>
      </c>
      <c r="T600" s="827">
        <v>1</v>
      </c>
      <c r="U600" s="829">
        <v>1</v>
      </c>
    </row>
    <row r="601" spans="1:21" ht="14.45" customHeight="1" x14ac:dyDescent="0.2">
      <c r="A601" s="822">
        <v>32</v>
      </c>
      <c r="B601" s="823" t="s">
        <v>2767</v>
      </c>
      <c r="C601" s="823" t="s">
        <v>2773</v>
      </c>
      <c r="D601" s="824" t="s">
        <v>4796</v>
      </c>
      <c r="E601" s="825" t="s">
        <v>2792</v>
      </c>
      <c r="F601" s="823" t="s">
        <v>2768</v>
      </c>
      <c r="G601" s="823" t="s">
        <v>2906</v>
      </c>
      <c r="H601" s="823" t="s">
        <v>670</v>
      </c>
      <c r="I601" s="823" t="s">
        <v>3628</v>
      </c>
      <c r="J601" s="823" t="s">
        <v>2491</v>
      </c>
      <c r="K601" s="823" t="s">
        <v>3629</v>
      </c>
      <c r="L601" s="826">
        <v>246.39</v>
      </c>
      <c r="M601" s="826">
        <v>246.39</v>
      </c>
      <c r="N601" s="823">
        <v>1</v>
      </c>
      <c r="O601" s="827">
        <v>0.5</v>
      </c>
      <c r="P601" s="826"/>
      <c r="Q601" s="828">
        <v>0</v>
      </c>
      <c r="R601" s="823"/>
      <c r="S601" s="828">
        <v>0</v>
      </c>
      <c r="T601" s="827"/>
      <c r="U601" s="829">
        <v>0</v>
      </c>
    </row>
    <row r="602" spans="1:21" ht="14.45" customHeight="1" x14ac:dyDescent="0.2">
      <c r="A602" s="822">
        <v>32</v>
      </c>
      <c r="B602" s="823" t="s">
        <v>2767</v>
      </c>
      <c r="C602" s="823" t="s">
        <v>2773</v>
      </c>
      <c r="D602" s="824" t="s">
        <v>4796</v>
      </c>
      <c r="E602" s="825" t="s">
        <v>2792</v>
      </c>
      <c r="F602" s="823" t="s">
        <v>2768</v>
      </c>
      <c r="G602" s="823" t="s">
        <v>2915</v>
      </c>
      <c r="H602" s="823" t="s">
        <v>670</v>
      </c>
      <c r="I602" s="823" t="s">
        <v>2403</v>
      </c>
      <c r="J602" s="823" t="s">
        <v>1477</v>
      </c>
      <c r="K602" s="823" t="s">
        <v>2404</v>
      </c>
      <c r="L602" s="826">
        <v>846.47</v>
      </c>
      <c r="M602" s="826">
        <v>11850.58</v>
      </c>
      <c r="N602" s="823">
        <v>14</v>
      </c>
      <c r="O602" s="827">
        <v>7.5</v>
      </c>
      <c r="P602" s="826">
        <v>9311.17</v>
      </c>
      <c r="Q602" s="828">
        <v>0.7857142857142857</v>
      </c>
      <c r="R602" s="823">
        <v>11</v>
      </c>
      <c r="S602" s="828">
        <v>0.7857142857142857</v>
      </c>
      <c r="T602" s="827">
        <v>6</v>
      </c>
      <c r="U602" s="829">
        <v>0.8</v>
      </c>
    </row>
    <row r="603" spans="1:21" ht="14.45" customHeight="1" x14ac:dyDescent="0.2">
      <c r="A603" s="822">
        <v>32</v>
      </c>
      <c r="B603" s="823" t="s">
        <v>2767</v>
      </c>
      <c r="C603" s="823" t="s">
        <v>2773</v>
      </c>
      <c r="D603" s="824" t="s">
        <v>4796</v>
      </c>
      <c r="E603" s="825" t="s">
        <v>2792</v>
      </c>
      <c r="F603" s="823" t="s">
        <v>2768</v>
      </c>
      <c r="G603" s="823" t="s">
        <v>2915</v>
      </c>
      <c r="H603" s="823" t="s">
        <v>670</v>
      </c>
      <c r="I603" s="823" t="s">
        <v>2403</v>
      </c>
      <c r="J603" s="823" t="s">
        <v>1477</v>
      </c>
      <c r="K603" s="823" t="s">
        <v>2404</v>
      </c>
      <c r="L603" s="826">
        <v>3231.81</v>
      </c>
      <c r="M603" s="826">
        <v>16159.05</v>
      </c>
      <c r="N603" s="823">
        <v>5</v>
      </c>
      <c r="O603" s="827">
        <v>4</v>
      </c>
      <c r="P603" s="826">
        <v>9695.43</v>
      </c>
      <c r="Q603" s="828">
        <v>0.60000000000000009</v>
      </c>
      <c r="R603" s="823">
        <v>3</v>
      </c>
      <c r="S603" s="828">
        <v>0.6</v>
      </c>
      <c r="T603" s="827">
        <v>3</v>
      </c>
      <c r="U603" s="829">
        <v>0.75</v>
      </c>
    </row>
    <row r="604" spans="1:21" ht="14.45" customHeight="1" x14ac:dyDescent="0.2">
      <c r="A604" s="822">
        <v>32</v>
      </c>
      <c r="B604" s="823" t="s">
        <v>2767</v>
      </c>
      <c r="C604" s="823" t="s">
        <v>2773</v>
      </c>
      <c r="D604" s="824" t="s">
        <v>4796</v>
      </c>
      <c r="E604" s="825" t="s">
        <v>2792</v>
      </c>
      <c r="F604" s="823" t="s">
        <v>2768</v>
      </c>
      <c r="G604" s="823" t="s">
        <v>3210</v>
      </c>
      <c r="H604" s="823" t="s">
        <v>329</v>
      </c>
      <c r="I604" s="823" t="s">
        <v>3630</v>
      </c>
      <c r="J604" s="823" t="s">
        <v>3631</v>
      </c>
      <c r="K604" s="823" t="s">
        <v>3632</v>
      </c>
      <c r="L604" s="826">
        <v>140.72</v>
      </c>
      <c r="M604" s="826">
        <v>844.31999999999994</v>
      </c>
      <c r="N604" s="823">
        <v>6</v>
      </c>
      <c r="O604" s="827">
        <v>4</v>
      </c>
      <c r="P604" s="826">
        <v>562.88</v>
      </c>
      <c r="Q604" s="828">
        <v>0.66666666666666674</v>
      </c>
      <c r="R604" s="823">
        <v>4</v>
      </c>
      <c r="S604" s="828">
        <v>0.66666666666666663</v>
      </c>
      <c r="T604" s="827">
        <v>3.5</v>
      </c>
      <c r="U604" s="829">
        <v>0.875</v>
      </c>
    </row>
    <row r="605" spans="1:21" ht="14.45" customHeight="1" x14ac:dyDescent="0.2">
      <c r="A605" s="822">
        <v>32</v>
      </c>
      <c r="B605" s="823" t="s">
        <v>2767</v>
      </c>
      <c r="C605" s="823" t="s">
        <v>2773</v>
      </c>
      <c r="D605" s="824" t="s">
        <v>4796</v>
      </c>
      <c r="E605" s="825" t="s">
        <v>2792</v>
      </c>
      <c r="F605" s="823" t="s">
        <v>2768</v>
      </c>
      <c r="G605" s="823" t="s">
        <v>2923</v>
      </c>
      <c r="H605" s="823" t="s">
        <v>329</v>
      </c>
      <c r="I605" s="823" t="s">
        <v>2927</v>
      </c>
      <c r="J605" s="823" t="s">
        <v>1031</v>
      </c>
      <c r="K605" s="823" t="s">
        <v>2928</v>
      </c>
      <c r="L605" s="826">
        <v>45.03</v>
      </c>
      <c r="M605" s="826">
        <v>495.33</v>
      </c>
      <c r="N605" s="823">
        <v>11</v>
      </c>
      <c r="O605" s="827">
        <v>5.5</v>
      </c>
      <c r="P605" s="826">
        <v>405.27</v>
      </c>
      <c r="Q605" s="828">
        <v>0.81818181818181812</v>
      </c>
      <c r="R605" s="823">
        <v>9</v>
      </c>
      <c r="S605" s="828">
        <v>0.81818181818181823</v>
      </c>
      <c r="T605" s="827">
        <v>5</v>
      </c>
      <c r="U605" s="829">
        <v>0.90909090909090906</v>
      </c>
    </row>
    <row r="606" spans="1:21" ht="14.45" customHeight="1" x14ac:dyDescent="0.2">
      <c r="A606" s="822">
        <v>32</v>
      </c>
      <c r="B606" s="823" t="s">
        <v>2767</v>
      </c>
      <c r="C606" s="823" t="s">
        <v>2773</v>
      </c>
      <c r="D606" s="824" t="s">
        <v>4796</v>
      </c>
      <c r="E606" s="825" t="s">
        <v>2792</v>
      </c>
      <c r="F606" s="823" t="s">
        <v>2768</v>
      </c>
      <c r="G606" s="823" t="s">
        <v>3217</v>
      </c>
      <c r="H606" s="823" t="s">
        <v>329</v>
      </c>
      <c r="I606" s="823" t="s">
        <v>3218</v>
      </c>
      <c r="J606" s="823" t="s">
        <v>1301</v>
      </c>
      <c r="K606" s="823" t="s">
        <v>1302</v>
      </c>
      <c r="L606" s="826">
        <v>49.04</v>
      </c>
      <c r="M606" s="826">
        <v>49.04</v>
      </c>
      <c r="N606" s="823">
        <v>1</v>
      </c>
      <c r="O606" s="827">
        <v>0.5</v>
      </c>
      <c r="P606" s="826">
        <v>49.04</v>
      </c>
      <c r="Q606" s="828">
        <v>1</v>
      </c>
      <c r="R606" s="823">
        <v>1</v>
      </c>
      <c r="S606" s="828">
        <v>1</v>
      </c>
      <c r="T606" s="827">
        <v>0.5</v>
      </c>
      <c r="U606" s="829">
        <v>1</v>
      </c>
    </row>
    <row r="607" spans="1:21" ht="14.45" customHeight="1" x14ac:dyDescent="0.2">
      <c r="A607" s="822">
        <v>32</v>
      </c>
      <c r="B607" s="823" t="s">
        <v>2767</v>
      </c>
      <c r="C607" s="823" t="s">
        <v>2773</v>
      </c>
      <c r="D607" s="824" t="s">
        <v>4796</v>
      </c>
      <c r="E607" s="825" t="s">
        <v>2792</v>
      </c>
      <c r="F607" s="823" t="s">
        <v>2768</v>
      </c>
      <c r="G607" s="823" t="s">
        <v>3217</v>
      </c>
      <c r="H607" s="823" t="s">
        <v>329</v>
      </c>
      <c r="I607" s="823" t="s">
        <v>3633</v>
      </c>
      <c r="J607" s="823" t="s">
        <v>1301</v>
      </c>
      <c r="K607" s="823" t="s">
        <v>1302</v>
      </c>
      <c r="L607" s="826">
        <v>49.04</v>
      </c>
      <c r="M607" s="826">
        <v>49.04</v>
      </c>
      <c r="N607" s="823">
        <v>1</v>
      </c>
      <c r="O607" s="827">
        <v>1</v>
      </c>
      <c r="P607" s="826"/>
      <c r="Q607" s="828">
        <v>0</v>
      </c>
      <c r="R607" s="823"/>
      <c r="S607" s="828">
        <v>0</v>
      </c>
      <c r="T607" s="827"/>
      <c r="U607" s="829">
        <v>0</v>
      </c>
    </row>
    <row r="608" spans="1:21" ht="14.45" customHeight="1" x14ac:dyDescent="0.2">
      <c r="A608" s="822">
        <v>32</v>
      </c>
      <c r="B608" s="823" t="s">
        <v>2767</v>
      </c>
      <c r="C608" s="823" t="s">
        <v>2773</v>
      </c>
      <c r="D608" s="824" t="s">
        <v>4796</v>
      </c>
      <c r="E608" s="825" t="s">
        <v>2792</v>
      </c>
      <c r="F608" s="823" t="s">
        <v>2768</v>
      </c>
      <c r="G608" s="823" t="s">
        <v>3225</v>
      </c>
      <c r="H608" s="823" t="s">
        <v>329</v>
      </c>
      <c r="I608" s="823" t="s">
        <v>3634</v>
      </c>
      <c r="J608" s="823" t="s">
        <v>3635</v>
      </c>
      <c r="K608" s="823" t="s">
        <v>3636</v>
      </c>
      <c r="L608" s="826">
        <v>2696.93</v>
      </c>
      <c r="M608" s="826">
        <v>26969.3</v>
      </c>
      <c r="N608" s="823">
        <v>10</v>
      </c>
      <c r="O608" s="827">
        <v>0.5</v>
      </c>
      <c r="P608" s="826">
        <v>26969.3</v>
      </c>
      <c r="Q608" s="828">
        <v>1</v>
      </c>
      <c r="R608" s="823">
        <v>10</v>
      </c>
      <c r="S608" s="828">
        <v>1</v>
      </c>
      <c r="T608" s="827">
        <v>0.5</v>
      </c>
      <c r="U608" s="829">
        <v>1</v>
      </c>
    </row>
    <row r="609" spans="1:21" ht="14.45" customHeight="1" x14ac:dyDescent="0.2">
      <c r="A609" s="822">
        <v>32</v>
      </c>
      <c r="B609" s="823" t="s">
        <v>2767</v>
      </c>
      <c r="C609" s="823" t="s">
        <v>2773</v>
      </c>
      <c r="D609" s="824" t="s">
        <v>4796</v>
      </c>
      <c r="E609" s="825" t="s">
        <v>2792</v>
      </c>
      <c r="F609" s="823" t="s">
        <v>2768</v>
      </c>
      <c r="G609" s="823" t="s">
        <v>3225</v>
      </c>
      <c r="H609" s="823" t="s">
        <v>329</v>
      </c>
      <c r="I609" s="823" t="s">
        <v>3637</v>
      </c>
      <c r="J609" s="823" t="s">
        <v>3635</v>
      </c>
      <c r="K609" s="823" t="s">
        <v>3638</v>
      </c>
      <c r="L609" s="826">
        <v>1348.46</v>
      </c>
      <c r="M609" s="826">
        <v>10787.68</v>
      </c>
      <c r="N609" s="823">
        <v>8</v>
      </c>
      <c r="O609" s="827">
        <v>0.5</v>
      </c>
      <c r="P609" s="826">
        <v>10787.68</v>
      </c>
      <c r="Q609" s="828">
        <v>1</v>
      </c>
      <c r="R609" s="823">
        <v>8</v>
      </c>
      <c r="S609" s="828">
        <v>1</v>
      </c>
      <c r="T609" s="827">
        <v>0.5</v>
      </c>
      <c r="U609" s="829">
        <v>1</v>
      </c>
    </row>
    <row r="610" spans="1:21" ht="14.45" customHeight="1" x14ac:dyDescent="0.2">
      <c r="A610" s="822">
        <v>32</v>
      </c>
      <c r="B610" s="823" t="s">
        <v>2767</v>
      </c>
      <c r="C610" s="823" t="s">
        <v>2773</v>
      </c>
      <c r="D610" s="824" t="s">
        <v>4796</v>
      </c>
      <c r="E610" s="825" t="s">
        <v>2792</v>
      </c>
      <c r="F610" s="823" t="s">
        <v>2768</v>
      </c>
      <c r="G610" s="823" t="s">
        <v>2937</v>
      </c>
      <c r="H610" s="823" t="s">
        <v>329</v>
      </c>
      <c r="I610" s="823" t="s">
        <v>3639</v>
      </c>
      <c r="J610" s="823" t="s">
        <v>2939</v>
      </c>
      <c r="K610" s="823" t="s">
        <v>3640</v>
      </c>
      <c r="L610" s="826">
        <v>2615.92</v>
      </c>
      <c r="M610" s="826">
        <v>2615.92</v>
      </c>
      <c r="N610" s="823">
        <v>1</v>
      </c>
      <c r="O610" s="827">
        <v>1</v>
      </c>
      <c r="P610" s="826">
        <v>2615.92</v>
      </c>
      <c r="Q610" s="828">
        <v>1</v>
      </c>
      <c r="R610" s="823">
        <v>1</v>
      </c>
      <c r="S610" s="828">
        <v>1</v>
      </c>
      <c r="T610" s="827">
        <v>1</v>
      </c>
      <c r="U610" s="829">
        <v>1</v>
      </c>
    </row>
    <row r="611" spans="1:21" ht="14.45" customHeight="1" x14ac:dyDescent="0.2">
      <c r="A611" s="822">
        <v>32</v>
      </c>
      <c r="B611" s="823" t="s">
        <v>2767</v>
      </c>
      <c r="C611" s="823" t="s">
        <v>2773</v>
      </c>
      <c r="D611" s="824" t="s">
        <v>4796</v>
      </c>
      <c r="E611" s="825" t="s">
        <v>2792</v>
      </c>
      <c r="F611" s="823" t="s">
        <v>2768</v>
      </c>
      <c r="G611" s="823" t="s">
        <v>2937</v>
      </c>
      <c r="H611" s="823" t="s">
        <v>329</v>
      </c>
      <c r="I611" s="823" t="s">
        <v>2938</v>
      </c>
      <c r="J611" s="823" t="s">
        <v>2939</v>
      </c>
      <c r="K611" s="823" t="s">
        <v>2940</v>
      </c>
      <c r="L611" s="826">
        <v>3633.21</v>
      </c>
      <c r="M611" s="826">
        <v>3633.21</v>
      </c>
      <c r="N611" s="823">
        <v>1</v>
      </c>
      <c r="O611" s="827">
        <v>1</v>
      </c>
      <c r="P611" s="826">
        <v>3633.21</v>
      </c>
      <c r="Q611" s="828">
        <v>1</v>
      </c>
      <c r="R611" s="823">
        <v>1</v>
      </c>
      <c r="S611" s="828">
        <v>1</v>
      </c>
      <c r="T611" s="827">
        <v>1</v>
      </c>
      <c r="U611" s="829">
        <v>1</v>
      </c>
    </row>
    <row r="612" spans="1:21" ht="14.45" customHeight="1" x14ac:dyDescent="0.2">
      <c r="A612" s="822">
        <v>32</v>
      </c>
      <c r="B612" s="823" t="s">
        <v>2767</v>
      </c>
      <c r="C612" s="823" t="s">
        <v>2773</v>
      </c>
      <c r="D612" s="824" t="s">
        <v>4796</v>
      </c>
      <c r="E612" s="825" t="s">
        <v>2792</v>
      </c>
      <c r="F612" s="823" t="s">
        <v>2768</v>
      </c>
      <c r="G612" s="823" t="s">
        <v>3641</v>
      </c>
      <c r="H612" s="823" t="s">
        <v>329</v>
      </c>
      <c r="I612" s="823" t="s">
        <v>3642</v>
      </c>
      <c r="J612" s="823" t="s">
        <v>3643</v>
      </c>
      <c r="K612" s="823" t="s">
        <v>3644</v>
      </c>
      <c r="L612" s="826">
        <v>497.78</v>
      </c>
      <c r="M612" s="826">
        <v>995.56</v>
      </c>
      <c r="N612" s="823">
        <v>2</v>
      </c>
      <c r="O612" s="827">
        <v>2</v>
      </c>
      <c r="P612" s="826">
        <v>995.56</v>
      </c>
      <c r="Q612" s="828">
        <v>1</v>
      </c>
      <c r="R612" s="823">
        <v>2</v>
      </c>
      <c r="S612" s="828">
        <v>1</v>
      </c>
      <c r="T612" s="827">
        <v>2</v>
      </c>
      <c r="U612" s="829">
        <v>1</v>
      </c>
    </row>
    <row r="613" spans="1:21" ht="14.45" customHeight="1" x14ac:dyDescent="0.2">
      <c r="A613" s="822">
        <v>32</v>
      </c>
      <c r="B613" s="823" t="s">
        <v>2767</v>
      </c>
      <c r="C613" s="823" t="s">
        <v>2773</v>
      </c>
      <c r="D613" s="824" t="s">
        <v>4796</v>
      </c>
      <c r="E613" s="825" t="s">
        <v>2792</v>
      </c>
      <c r="F613" s="823" t="s">
        <v>2768</v>
      </c>
      <c r="G613" s="823" t="s">
        <v>3257</v>
      </c>
      <c r="H613" s="823" t="s">
        <v>329</v>
      </c>
      <c r="I613" s="823" t="s">
        <v>3645</v>
      </c>
      <c r="J613" s="823" t="s">
        <v>783</v>
      </c>
      <c r="K613" s="823" t="s">
        <v>3259</v>
      </c>
      <c r="L613" s="826">
        <v>73.989999999999995</v>
      </c>
      <c r="M613" s="826">
        <v>73.989999999999995</v>
      </c>
      <c r="N613" s="823">
        <v>1</v>
      </c>
      <c r="O613" s="827">
        <v>1</v>
      </c>
      <c r="P613" s="826">
        <v>73.989999999999995</v>
      </c>
      <c r="Q613" s="828">
        <v>1</v>
      </c>
      <c r="R613" s="823">
        <v>1</v>
      </c>
      <c r="S613" s="828">
        <v>1</v>
      </c>
      <c r="T613" s="827">
        <v>1</v>
      </c>
      <c r="U613" s="829">
        <v>1</v>
      </c>
    </row>
    <row r="614" spans="1:21" ht="14.45" customHeight="1" x14ac:dyDescent="0.2">
      <c r="A614" s="822">
        <v>32</v>
      </c>
      <c r="B614" s="823" t="s">
        <v>2767</v>
      </c>
      <c r="C614" s="823" t="s">
        <v>2773</v>
      </c>
      <c r="D614" s="824" t="s">
        <v>4796</v>
      </c>
      <c r="E614" s="825" t="s">
        <v>2792</v>
      </c>
      <c r="F614" s="823" t="s">
        <v>2768</v>
      </c>
      <c r="G614" s="823" t="s">
        <v>2983</v>
      </c>
      <c r="H614" s="823" t="s">
        <v>329</v>
      </c>
      <c r="I614" s="823" t="s">
        <v>2984</v>
      </c>
      <c r="J614" s="823" t="s">
        <v>2985</v>
      </c>
      <c r="K614" s="823" t="s">
        <v>2986</v>
      </c>
      <c r="L614" s="826">
        <v>73.150000000000006</v>
      </c>
      <c r="M614" s="826">
        <v>1682.45</v>
      </c>
      <c r="N614" s="823">
        <v>23</v>
      </c>
      <c r="O614" s="827">
        <v>15.5</v>
      </c>
      <c r="P614" s="826">
        <v>1170.4000000000001</v>
      </c>
      <c r="Q614" s="828">
        <v>0.69565217391304346</v>
      </c>
      <c r="R614" s="823">
        <v>16</v>
      </c>
      <c r="S614" s="828">
        <v>0.69565217391304346</v>
      </c>
      <c r="T614" s="827">
        <v>11.5</v>
      </c>
      <c r="U614" s="829">
        <v>0.74193548387096775</v>
      </c>
    </row>
    <row r="615" spans="1:21" ht="14.45" customHeight="1" x14ac:dyDescent="0.2">
      <c r="A615" s="822">
        <v>32</v>
      </c>
      <c r="B615" s="823" t="s">
        <v>2767</v>
      </c>
      <c r="C615" s="823" t="s">
        <v>2773</v>
      </c>
      <c r="D615" s="824" t="s">
        <v>4796</v>
      </c>
      <c r="E615" s="825" t="s">
        <v>2792</v>
      </c>
      <c r="F615" s="823" t="s">
        <v>2768</v>
      </c>
      <c r="G615" s="823" t="s">
        <v>3270</v>
      </c>
      <c r="H615" s="823" t="s">
        <v>329</v>
      </c>
      <c r="I615" s="823" t="s">
        <v>3271</v>
      </c>
      <c r="J615" s="823" t="s">
        <v>1285</v>
      </c>
      <c r="K615" s="823" t="s">
        <v>3272</v>
      </c>
      <c r="L615" s="826">
        <v>760.22</v>
      </c>
      <c r="M615" s="826">
        <v>14444.179999999998</v>
      </c>
      <c r="N615" s="823">
        <v>19</v>
      </c>
      <c r="O615" s="827">
        <v>11.5</v>
      </c>
      <c r="P615" s="826">
        <v>9882.8599999999988</v>
      </c>
      <c r="Q615" s="828">
        <v>0.68421052631578949</v>
      </c>
      <c r="R615" s="823">
        <v>13</v>
      </c>
      <c r="S615" s="828">
        <v>0.68421052631578949</v>
      </c>
      <c r="T615" s="827">
        <v>7.5</v>
      </c>
      <c r="U615" s="829">
        <v>0.65217391304347827</v>
      </c>
    </row>
    <row r="616" spans="1:21" ht="14.45" customHeight="1" x14ac:dyDescent="0.2">
      <c r="A616" s="822">
        <v>32</v>
      </c>
      <c r="B616" s="823" t="s">
        <v>2767</v>
      </c>
      <c r="C616" s="823" t="s">
        <v>2773</v>
      </c>
      <c r="D616" s="824" t="s">
        <v>4796</v>
      </c>
      <c r="E616" s="825" t="s">
        <v>2792</v>
      </c>
      <c r="F616" s="823" t="s">
        <v>2768</v>
      </c>
      <c r="G616" s="823" t="s">
        <v>3270</v>
      </c>
      <c r="H616" s="823" t="s">
        <v>329</v>
      </c>
      <c r="I616" s="823" t="s">
        <v>3273</v>
      </c>
      <c r="J616" s="823" t="s">
        <v>3274</v>
      </c>
      <c r="K616" s="823" t="s">
        <v>2644</v>
      </c>
      <c r="L616" s="826">
        <v>1520.46</v>
      </c>
      <c r="M616" s="826">
        <v>3040.92</v>
      </c>
      <c r="N616" s="823">
        <v>2</v>
      </c>
      <c r="O616" s="827">
        <v>1.5</v>
      </c>
      <c r="P616" s="826">
        <v>1520.46</v>
      </c>
      <c r="Q616" s="828">
        <v>0.5</v>
      </c>
      <c r="R616" s="823">
        <v>1</v>
      </c>
      <c r="S616" s="828">
        <v>0.5</v>
      </c>
      <c r="T616" s="827">
        <v>0.5</v>
      </c>
      <c r="U616" s="829">
        <v>0.33333333333333331</v>
      </c>
    </row>
    <row r="617" spans="1:21" ht="14.45" customHeight="1" x14ac:dyDescent="0.2">
      <c r="A617" s="822">
        <v>32</v>
      </c>
      <c r="B617" s="823" t="s">
        <v>2767</v>
      </c>
      <c r="C617" s="823" t="s">
        <v>2773</v>
      </c>
      <c r="D617" s="824" t="s">
        <v>4796</v>
      </c>
      <c r="E617" s="825" t="s">
        <v>2792</v>
      </c>
      <c r="F617" s="823" t="s">
        <v>2768</v>
      </c>
      <c r="G617" s="823" t="s">
        <v>3293</v>
      </c>
      <c r="H617" s="823" t="s">
        <v>329</v>
      </c>
      <c r="I617" s="823" t="s">
        <v>3646</v>
      </c>
      <c r="J617" s="823" t="s">
        <v>1085</v>
      </c>
      <c r="K617" s="823" t="s">
        <v>3647</v>
      </c>
      <c r="L617" s="826">
        <v>0</v>
      </c>
      <c r="M617" s="826">
        <v>0</v>
      </c>
      <c r="N617" s="823">
        <v>1</v>
      </c>
      <c r="O617" s="827">
        <v>0.5</v>
      </c>
      <c r="P617" s="826">
        <v>0</v>
      </c>
      <c r="Q617" s="828"/>
      <c r="R617" s="823">
        <v>1</v>
      </c>
      <c r="S617" s="828">
        <v>1</v>
      </c>
      <c r="T617" s="827">
        <v>0.5</v>
      </c>
      <c r="U617" s="829">
        <v>1</v>
      </c>
    </row>
    <row r="618" spans="1:21" ht="14.45" customHeight="1" x14ac:dyDescent="0.2">
      <c r="A618" s="822">
        <v>32</v>
      </c>
      <c r="B618" s="823" t="s">
        <v>2767</v>
      </c>
      <c r="C618" s="823" t="s">
        <v>2773</v>
      </c>
      <c r="D618" s="824" t="s">
        <v>4796</v>
      </c>
      <c r="E618" s="825" t="s">
        <v>2792</v>
      </c>
      <c r="F618" s="823" t="s">
        <v>2768</v>
      </c>
      <c r="G618" s="823" t="s">
        <v>3293</v>
      </c>
      <c r="H618" s="823" t="s">
        <v>329</v>
      </c>
      <c r="I618" s="823" t="s">
        <v>3294</v>
      </c>
      <c r="J618" s="823" t="s">
        <v>3295</v>
      </c>
      <c r="K618" s="823" t="s">
        <v>3296</v>
      </c>
      <c r="L618" s="826">
        <v>0</v>
      </c>
      <c r="M618" s="826">
        <v>0</v>
      </c>
      <c r="N618" s="823">
        <v>6</v>
      </c>
      <c r="O618" s="827">
        <v>5.5</v>
      </c>
      <c r="P618" s="826">
        <v>0</v>
      </c>
      <c r="Q618" s="828"/>
      <c r="R618" s="823">
        <v>5</v>
      </c>
      <c r="S618" s="828">
        <v>0.83333333333333337</v>
      </c>
      <c r="T618" s="827">
        <v>4.5</v>
      </c>
      <c r="U618" s="829">
        <v>0.81818181818181823</v>
      </c>
    </row>
    <row r="619" spans="1:21" ht="14.45" customHeight="1" x14ac:dyDescent="0.2">
      <c r="A619" s="822">
        <v>32</v>
      </c>
      <c r="B619" s="823" t="s">
        <v>2767</v>
      </c>
      <c r="C619" s="823" t="s">
        <v>2773</v>
      </c>
      <c r="D619" s="824" t="s">
        <v>4796</v>
      </c>
      <c r="E619" s="825" t="s">
        <v>2792</v>
      </c>
      <c r="F619" s="823" t="s">
        <v>2768</v>
      </c>
      <c r="G619" s="823" t="s">
        <v>3304</v>
      </c>
      <c r="H619" s="823" t="s">
        <v>329</v>
      </c>
      <c r="I619" s="823" t="s">
        <v>3648</v>
      </c>
      <c r="J619" s="823" t="s">
        <v>1067</v>
      </c>
      <c r="K619" s="823" t="s">
        <v>1068</v>
      </c>
      <c r="L619" s="826">
        <v>54.18</v>
      </c>
      <c r="M619" s="826">
        <v>162.54</v>
      </c>
      <c r="N619" s="823">
        <v>3</v>
      </c>
      <c r="O619" s="827">
        <v>1</v>
      </c>
      <c r="P619" s="826">
        <v>162.54</v>
      </c>
      <c r="Q619" s="828">
        <v>1</v>
      </c>
      <c r="R619" s="823">
        <v>3</v>
      </c>
      <c r="S619" s="828">
        <v>1</v>
      </c>
      <c r="T619" s="827">
        <v>1</v>
      </c>
      <c r="U619" s="829">
        <v>1</v>
      </c>
    </row>
    <row r="620" spans="1:21" ht="14.45" customHeight="1" x14ac:dyDescent="0.2">
      <c r="A620" s="822">
        <v>32</v>
      </c>
      <c r="B620" s="823" t="s">
        <v>2767</v>
      </c>
      <c r="C620" s="823" t="s">
        <v>2773</v>
      </c>
      <c r="D620" s="824" t="s">
        <v>4796</v>
      </c>
      <c r="E620" s="825" t="s">
        <v>2792</v>
      </c>
      <c r="F620" s="823" t="s">
        <v>2768</v>
      </c>
      <c r="G620" s="823" t="s">
        <v>3319</v>
      </c>
      <c r="H620" s="823" t="s">
        <v>329</v>
      </c>
      <c r="I620" s="823" t="s">
        <v>3320</v>
      </c>
      <c r="J620" s="823" t="s">
        <v>813</v>
      </c>
      <c r="K620" s="823" t="s">
        <v>3321</v>
      </c>
      <c r="L620" s="826">
        <v>53.57</v>
      </c>
      <c r="M620" s="826">
        <v>107.14</v>
      </c>
      <c r="N620" s="823">
        <v>2</v>
      </c>
      <c r="O620" s="827">
        <v>1.5</v>
      </c>
      <c r="P620" s="826">
        <v>107.14</v>
      </c>
      <c r="Q620" s="828">
        <v>1</v>
      </c>
      <c r="R620" s="823">
        <v>2</v>
      </c>
      <c r="S620" s="828">
        <v>1</v>
      </c>
      <c r="T620" s="827">
        <v>1.5</v>
      </c>
      <c r="U620" s="829">
        <v>1</v>
      </c>
    </row>
    <row r="621" spans="1:21" ht="14.45" customHeight="1" x14ac:dyDescent="0.2">
      <c r="A621" s="822">
        <v>32</v>
      </c>
      <c r="B621" s="823" t="s">
        <v>2767</v>
      </c>
      <c r="C621" s="823" t="s">
        <v>2773</v>
      </c>
      <c r="D621" s="824" t="s">
        <v>4796</v>
      </c>
      <c r="E621" s="825" t="s">
        <v>2792</v>
      </c>
      <c r="F621" s="823" t="s">
        <v>2768</v>
      </c>
      <c r="G621" s="823" t="s">
        <v>2999</v>
      </c>
      <c r="H621" s="823" t="s">
        <v>329</v>
      </c>
      <c r="I621" s="823" t="s">
        <v>3649</v>
      </c>
      <c r="J621" s="823" t="s">
        <v>724</v>
      </c>
      <c r="K621" s="823" t="s">
        <v>725</v>
      </c>
      <c r="L621" s="826">
        <v>38.04</v>
      </c>
      <c r="M621" s="826">
        <v>114.12</v>
      </c>
      <c r="N621" s="823">
        <v>3</v>
      </c>
      <c r="O621" s="827">
        <v>2.5</v>
      </c>
      <c r="P621" s="826">
        <v>76.08</v>
      </c>
      <c r="Q621" s="828">
        <v>0.66666666666666663</v>
      </c>
      <c r="R621" s="823">
        <v>2</v>
      </c>
      <c r="S621" s="828">
        <v>0.66666666666666663</v>
      </c>
      <c r="T621" s="827">
        <v>1.5</v>
      </c>
      <c r="U621" s="829">
        <v>0.6</v>
      </c>
    </row>
    <row r="622" spans="1:21" ht="14.45" customHeight="1" x14ac:dyDescent="0.2">
      <c r="A622" s="822">
        <v>32</v>
      </c>
      <c r="B622" s="823" t="s">
        <v>2767</v>
      </c>
      <c r="C622" s="823" t="s">
        <v>2773</v>
      </c>
      <c r="D622" s="824" t="s">
        <v>4796</v>
      </c>
      <c r="E622" s="825" t="s">
        <v>2792</v>
      </c>
      <c r="F622" s="823" t="s">
        <v>2768</v>
      </c>
      <c r="G622" s="823" t="s">
        <v>2999</v>
      </c>
      <c r="H622" s="823" t="s">
        <v>329</v>
      </c>
      <c r="I622" s="823" t="s">
        <v>3322</v>
      </c>
      <c r="J622" s="823" t="s">
        <v>724</v>
      </c>
      <c r="K622" s="823" t="s">
        <v>3323</v>
      </c>
      <c r="L622" s="826">
        <v>10.65</v>
      </c>
      <c r="M622" s="826">
        <v>42.6</v>
      </c>
      <c r="N622" s="823">
        <v>4</v>
      </c>
      <c r="O622" s="827">
        <v>4</v>
      </c>
      <c r="P622" s="826">
        <v>42.6</v>
      </c>
      <c r="Q622" s="828">
        <v>1</v>
      </c>
      <c r="R622" s="823">
        <v>4</v>
      </c>
      <c r="S622" s="828">
        <v>1</v>
      </c>
      <c r="T622" s="827">
        <v>4</v>
      </c>
      <c r="U622" s="829">
        <v>1</v>
      </c>
    </row>
    <row r="623" spans="1:21" ht="14.45" customHeight="1" x14ac:dyDescent="0.2">
      <c r="A623" s="822">
        <v>32</v>
      </c>
      <c r="B623" s="823" t="s">
        <v>2767</v>
      </c>
      <c r="C623" s="823" t="s">
        <v>2773</v>
      </c>
      <c r="D623" s="824" t="s">
        <v>4796</v>
      </c>
      <c r="E623" s="825" t="s">
        <v>2792</v>
      </c>
      <c r="F623" s="823" t="s">
        <v>2768</v>
      </c>
      <c r="G623" s="823" t="s">
        <v>3650</v>
      </c>
      <c r="H623" s="823" t="s">
        <v>329</v>
      </c>
      <c r="I623" s="823" t="s">
        <v>3651</v>
      </c>
      <c r="J623" s="823" t="s">
        <v>3652</v>
      </c>
      <c r="K623" s="823" t="s">
        <v>3653</v>
      </c>
      <c r="L623" s="826">
        <v>80.53</v>
      </c>
      <c r="M623" s="826">
        <v>402.65</v>
      </c>
      <c r="N623" s="823">
        <v>5</v>
      </c>
      <c r="O623" s="827">
        <v>4.5</v>
      </c>
      <c r="P623" s="826">
        <v>402.65</v>
      </c>
      <c r="Q623" s="828">
        <v>1</v>
      </c>
      <c r="R623" s="823">
        <v>5</v>
      </c>
      <c r="S623" s="828">
        <v>1</v>
      </c>
      <c r="T623" s="827">
        <v>4.5</v>
      </c>
      <c r="U623" s="829">
        <v>1</v>
      </c>
    </row>
    <row r="624" spans="1:21" ht="14.45" customHeight="1" x14ac:dyDescent="0.2">
      <c r="A624" s="822">
        <v>32</v>
      </c>
      <c r="B624" s="823" t="s">
        <v>2767</v>
      </c>
      <c r="C624" s="823" t="s">
        <v>2773</v>
      </c>
      <c r="D624" s="824" t="s">
        <v>4796</v>
      </c>
      <c r="E624" s="825" t="s">
        <v>2792</v>
      </c>
      <c r="F624" s="823" t="s">
        <v>2768</v>
      </c>
      <c r="G624" s="823" t="s">
        <v>3650</v>
      </c>
      <c r="H624" s="823" t="s">
        <v>329</v>
      </c>
      <c r="I624" s="823" t="s">
        <v>3654</v>
      </c>
      <c r="J624" s="823" t="s">
        <v>3652</v>
      </c>
      <c r="K624" s="823" t="s">
        <v>3655</v>
      </c>
      <c r="L624" s="826">
        <v>161.06</v>
      </c>
      <c r="M624" s="826">
        <v>161.06</v>
      </c>
      <c r="N624" s="823">
        <v>1</v>
      </c>
      <c r="O624" s="827">
        <v>0.5</v>
      </c>
      <c r="P624" s="826">
        <v>161.06</v>
      </c>
      <c r="Q624" s="828">
        <v>1</v>
      </c>
      <c r="R624" s="823">
        <v>1</v>
      </c>
      <c r="S624" s="828">
        <v>1</v>
      </c>
      <c r="T624" s="827">
        <v>0.5</v>
      </c>
      <c r="U624" s="829">
        <v>1</v>
      </c>
    </row>
    <row r="625" spans="1:21" ht="14.45" customHeight="1" x14ac:dyDescent="0.2">
      <c r="A625" s="822">
        <v>32</v>
      </c>
      <c r="B625" s="823" t="s">
        <v>2767</v>
      </c>
      <c r="C625" s="823" t="s">
        <v>2773</v>
      </c>
      <c r="D625" s="824" t="s">
        <v>4796</v>
      </c>
      <c r="E625" s="825" t="s">
        <v>2792</v>
      </c>
      <c r="F625" s="823" t="s">
        <v>2768</v>
      </c>
      <c r="G625" s="823" t="s">
        <v>3650</v>
      </c>
      <c r="H625" s="823" t="s">
        <v>670</v>
      </c>
      <c r="I625" s="823" t="s">
        <v>3656</v>
      </c>
      <c r="J625" s="823" t="s">
        <v>2495</v>
      </c>
      <c r="K625" s="823" t="s">
        <v>2496</v>
      </c>
      <c r="L625" s="826">
        <v>161.06</v>
      </c>
      <c r="M625" s="826">
        <v>1932.72</v>
      </c>
      <c r="N625" s="823">
        <v>12</v>
      </c>
      <c r="O625" s="827">
        <v>8</v>
      </c>
      <c r="P625" s="826">
        <v>1449.54</v>
      </c>
      <c r="Q625" s="828">
        <v>0.75</v>
      </c>
      <c r="R625" s="823">
        <v>9</v>
      </c>
      <c r="S625" s="828">
        <v>0.75</v>
      </c>
      <c r="T625" s="827">
        <v>6</v>
      </c>
      <c r="U625" s="829">
        <v>0.75</v>
      </c>
    </row>
    <row r="626" spans="1:21" ht="14.45" customHeight="1" x14ac:dyDescent="0.2">
      <c r="A626" s="822">
        <v>32</v>
      </c>
      <c r="B626" s="823" t="s">
        <v>2767</v>
      </c>
      <c r="C626" s="823" t="s">
        <v>2773</v>
      </c>
      <c r="D626" s="824" t="s">
        <v>4796</v>
      </c>
      <c r="E626" s="825" t="s">
        <v>2792</v>
      </c>
      <c r="F626" s="823" t="s">
        <v>2768</v>
      </c>
      <c r="G626" s="823" t="s">
        <v>2811</v>
      </c>
      <c r="H626" s="823" t="s">
        <v>670</v>
      </c>
      <c r="I626" s="823" t="s">
        <v>2558</v>
      </c>
      <c r="J626" s="823" t="s">
        <v>1691</v>
      </c>
      <c r="K626" s="823" t="s">
        <v>2559</v>
      </c>
      <c r="L626" s="826">
        <v>1385.62</v>
      </c>
      <c r="M626" s="826">
        <v>9699.34</v>
      </c>
      <c r="N626" s="823">
        <v>7</v>
      </c>
      <c r="O626" s="827">
        <v>2</v>
      </c>
      <c r="P626" s="826">
        <v>6928.0999999999995</v>
      </c>
      <c r="Q626" s="828">
        <v>0.71428571428571419</v>
      </c>
      <c r="R626" s="823">
        <v>5</v>
      </c>
      <c r="S626" s="828">
        <v>0.7142857142857143</v>
      </c>
      <c r="T626" s="827">
        <v>1.5</v>
      </c>
      <c r="U626" s="829">
        <v>0.75</v>
      </c>
    </row>
    <row r="627" spans="1:21" ht="14.45" customHeight="1" x14ac:dyDescent="0.2">
      <c r="A627" s="822">
        <v>32</v>
      </c>
      <c r="B627" s="823" t="s">
        <v>2767</v>
      </c>
      <c r="C627" s="823" t="s">
        <v>2773</v>
      </c>
      <c r="D627" s="824" t="s">
        <v>4796</v>
      </c>
      <c r="E627" s="825" t="s">
        <v>2792</v>
      </c>
      <c r="F627" s="823" t="s">
        <v>2768</v>
      </c>
      <c r="G627" s="823" t="s">
        <v>2811</v>
      </c>
      <c r="H627" s="823" t="s">
        <v>670</v>
      </c>
      <c r="I627" s="823" t="s">
        <v>2249</v>
      </c>
      <c r="J627" s="823" t="s">
        <v>915</v>
      </c>
      <c r="K627" s="823" t="s">
        <v>2250</v>
      </c>
      <c r="L627" s="826">
        <v>736.33</v>
      </c>
      <c r="M627" s="826">
        <v>9572.2900000000009</v>
      </c>
      <c r="N627" s="823">
        <v>13</v>
      </c>
      <c r="O627" s="827">
        <v>11</v>
      </c>
      <c r="P627" s="826">
        <v>8835.9600000000009</v>
      </c>
      <c r="Q627" s="828">
        <v>0.92307692307692313</v>
      </c>
      <c r="R627" s="823">
        <v>12</v>
      </c>
      <c r="S627" s="828">
        <v>0.92307692307692313</v>
      </c>
      <c r="T627" s="827">
        <v>10.5</v>
      </c>
      <c r="U627" s="829">
        <v>0.95454545454545459</v>
      </c>
    </row>
    <row r="628" spans="1:21" ht="14.45" customHeight="1" x14ac:dyDescent="0.2">
      <c r="A628" s="822">
        <v>32</v>
      </c>
      <c r="B628" s="823" t="s">
        <v>2767</v>
      </c>
      <c r="C628" s="823" t="s">
        <v>2773</v>
      </c>
      <c r="D628" s="824" t="s">
        <v>4796</v>
      </c>
      <c r="E628" s="825" t="s">
        <v>2792</v>
      </c>
      <c r="F628" s="823" t="s">
        <v>2768</v>
      </c>
      <c r="G628" s="823" t="s">
        <v>2811</v>
      </c>
      <c r="H628" s="823" t="s">
        <v>670</v>
      </c>
      <c r="I628" s="823" t="s">
        <v>2253</v>
      </c>
      <c r="J628" s="823" t="s">
        <v>915</v>
      </c>
      <c r="K628" s="823" t="s">
        <v>2254</v>
      </c>
      <c r="L628" s="826">
        <v>490.89</v>
      </c>
      <c r="M628" s="826">
        <v>6872.46</v>
      </c>
      <c r="N628" s="823">
        <v>14</v>
      </c>
      <c r="O628" s="827">
        <v>5.5</v>
      </c>
      <c r="P628" s="826">
        <v>6872.46</v>
      </c>
      <c r="Q628" s="828">
        <v>1</v>
      </c>
      <c r="R628" s="823">
        <v>14</v>
      </c>
      <c r="S628" s="828">
        <v>1</v>
      </c>
      <c r="T628" s="827">
        <v>5.5</v>
      </c>
      <c r="U628" s="829">
        <v>1</v>
      </c>
    </row>
    <row r="629" spans="1:21" ht="14.45" customHeight="1" x14ac:dyDescent="0.2">
      <c r="A629" s="822">
        <v>32</v>
      </c>
      <c r="B629" s="823" t="s">
        <v>2767</v>
      </c>
      <c r="C629" s="823" t="s">
        <v>2773</v>
      </c>
      <c r="D629" s="824" t="s">
        <v>4796</v>
      </c>
      <c r="E629" s="825" t="s">
        <v>2792</v>
      </c>
      <c r="F629" s="823" t="s">
        <v>2768</v>
      </c>
      <c r="G629" s="823" t="s">
        <v>2811</v>
      </c>
      <c r="H629" s="823" t="s">
        <v>670</v>
      </c>
      <c r="I629" s="823" t="s">
        <v>2560</v>
      </c>
      <c r="J629" s="823" t="s">
        <v>1691</v>
      </c>
      <c r="K629" s="823" t="s">
        <v>2561</v>
      </c>
      <c r="L629" s="826">
        <v>1847.49</v>
      </c>
      <c r="M629" s="826">
        <v>11084.94</v>
      </c>
      <c r="N629" s="823">
        <v>6</v>
      </c>
      <c r="O629" s="827">
        <v>2.5</v>
      </c>
      <c r="P629" s="826">
        <v>5542.47</v>
      </c>
      <c r="Q629" s="828">
        <v>0.5</v>
      </c>
      <c r="R629" s="823">
        <v>3</v>
      </c>
      <c r="S629" s="828">
        <v>0.5</v>
      </c>
      <c r="T629" s="827">
        <v>1</v>
      </c>
      <c r="U629" s="829">
        <v>0.4</v>
      </c>
    </row>
    <row r="630" spans="1:21" ht="14.45" customHeight="1" x14ac:dyDescent="0.2">
      <c r="A630" s="822">
        <v>32</v>
      </c>
      <c r="B630" s="823" t="s">
        <v>2767</v>
      </c>
      <c r="C630" s="823" t="s">
        <v>2773</v>
      </c>
      <c r="D630" s="824" t="s">
        <v>4796</v>
      </c>
      <c r="E630" s="825" t="s">
        <v>2792</v>
      </c>
      <c r="F630" s="823" t="s">
        <v>2768</v>
      </c>
      <c r="G630" s="823" t="s">
        <v>3657</v>
      </c>
      <c r="H630" s="823" t="s">
        <v>329</v>
      </c>
      <c r="I630" s="823" t="s">
        <v>3658</v>
      </c>
      <c r="J630" s="823" t="s">
        <v>3659</v>
      </c>
      <c r="K630" s="823" t="s">
        <v>683</v>
      </c>
      <c r="L630" s="826">
        <v>174.59</v>
      </c>
      <c r="M630" s="826">
        <v>174.59</v>
      </c>
      <c r="N630" s="823">
        <v>1</v>
      </c>
      <c r="O630" s="827">
        <v>0.5</v>
      </c>
      <c r="P630" s="826">
        <v>174.59</v>
      </c>
      <c r="Q630" s="828">
        <v>1</v>
      </c>
      <c r="R630" s="823">
        <v>1</v>
      </c>
      <c r="S630" s="828">
        <v>1</v>
      </c>
      <c r="T630" s="827">
        <v>0.5</v>
      </c>
      <c r="U630" s="829">
        <v>1</v>
      </c>
    </row>
    <row r="631" spans="1:21" ht="14.45" customHeight="1" x14ac:dyDescent="0.2">
      <c r="A631" s="822">
        <v>32</v>
      </c>
      <c r="B631" s="823" t="s">
        <v>2767</v>
      </c>
      <c r="C631" s="823" t="s">
        <v>2773</v>
      </c>
      <c r="D631" s="824" t="s">
        <v>4796</v>
      </c>
      <c r="E631" s="825" t="s">
        <v>2792</v>
      </c>
      <c r="F631" s="823" t="s">
        <v>2768</v>
      </c>
      <c r="G631" s="823" t="s">
        <v>3015</v>
      </c>
      <c r="H631" s="823" t="s">
        <v>329</v>
      </c>
      <c r="I631" s="823" t="s">
        <v>3016</v>
      </c>
      <c r="J631" s="823" t="s">
        <v>3017</v>
      </c>
      <c r="K631" s="823" t="s">
        <v>3018</v>
      </c>
      <c r="L631" s="826">
        <v>463.19</v>
      </c>
      <c r="M631" s="826">
        <v>926.38</v>
      </c>
      <c r="N631" s="823">
        <v>2</v>
      </c>
      <c r="O631" s="827">
        <v>2</v>
      </c>
      <c r="P631" s="826">
        <v>463.19</v>
      </c>
      <c r="Q631" s="828">
        <v>0.5</v>
      </c>
      <c r="R631" s="823">
        <v>1</v>
      </c>
      <c r="S631" s="828">
        <v>0.5</v>
      </c>
      <c r="T631" s="827">
        <v>1</v>
      </c>
      <c r="U631" s="829">
        <v>0.5</v>
      </c>
    </row>
    <row r="632" spans="1:21" ht="14.45" customHeight="1" x14ac:dyDescent="0.2">
      <c r="A632" s="822">
        <v>32</v>
      </c>
      <c r="B632" s="823" t="s">
        <v>2767</v>
      </c>
      <c r="C632" s="823" t="s">
        <v>2773</v>
      </c>
      <c r="D632" s="824" t="s">
        <v>4796</v>
      </c>
      <c r="E632" s="825" t="s">
        <v>2792</v>
      </c>
      <c r="F632" s="823" t="s">
        <v>2768</v>
      </c>
      <c r="G632" s="823" t="s">
        <v>3660</v>
      </c>
      <c r="H632" s="823" t="s">
        <v>329</v>
      </c>
      <c r="I632" s="823" t="s">
        <v>3661</v>
      </c>
      <c r="J632" s="823" t="s">
        <v>3662</v>
      </c>
      <c r="K632" s="823" t="s">
        <v>3632</v>
      </c>
      <c r="L632" s="826">
        <v>46.81</v>
      </c>
      <c r="M632" s="826">
        <v>187.24</v>
      </c>
      <c r="N632" s="823">
        <v>4</v>
      </c>
      <c r="O632" s="827">
        <v>3.5</v>
      </c>
      <c r="P632" s="826"/>
      <c r="Q632" s="828">
        <v>0</v>
      </c>
      <c r="R632" s="823"/>
      <c r="S632" s="828">
        <v>0</v>
      </c>
      <c r="T632" s="827"/>
      <c r="U632" s="829">
        <v>0</v>
      </c>
    </row>
    <row r="633" spans="1:21" ht="14.45" customHeight="1" x14ac:dyDescent="0.2">
      <c r="A633" s="822">
        <v>32</v>
      </c>
      <c r="B633" s="823" t="s">
        <v>2767</v>
      </c>
      <c r="C633" s="823" t="s">
        <v>2773</v>
      </c>
      <c r="D633" s="824" t="s">
        <v>4796</v>
      </c>
      <c r="E633" s="825" t="s">
        <v>2792</v>
      </c>
      <c r="F633" s="823" t="s">
        <v>2768</v>
      </c>
      <c r="G633" s="823" t="s">
        <v>2825</v>
      </c>
      <c r="H633" s="823" t="s">
        <v>329</v>
      </c>
      <c r="I633" s="823" t="s">
        <v>2826</v>
      </c>
      <c r="J633" s="823" t="s">
        <v>789</v>
      </c>
      <c r="K633" s="823" t="s">
        <v>2827</v>
      </c>
      <c r="L633" s="826">
        <v>57.64</v>
      </c>
      <c r="M633" s="826">
        <v>115.28</v>
      </c>
      <c r="N633" s="823">
        <v>2</v>
      </c>
      <c r="O633" s="827">
        <v>1.5</v>
      </c>
      <c r="P633" s="826">
        <v>57.64</v>
      </c>
      <c r="Q633" s="828">
        <v>0.5</v>
      </c>
      <c r="R633" s="823">
        <v>1</v>
      </c>
      <c r="S633" s="828">
        <v>0.5</v>
      </c>
      <c r="T633" s="827">
        <v>0.5</v>
      </c>
      <c r="U633" s="829">
        <v>0.33333333333333331</v>
      </c>
    </row>
    <row r="634" spans="1:21" ht="14.45" customHeight="1" x14ac:dyDescent="0.2">
      <c r="A634" s="822">
        <v>32</v>
      </c>
      <c r="B634" s="823" t="s">
        <v>2767</v>
      </c>
      <c r="C634" s="823" t="s">
        <v>2773</v>
      </c>
      <c r="D634" s="824" t="s">
        <v>4796</v>
      </c>
      <c r="E634" s="825" t="s">
        <v>2792</v>
      </c>
      <c r="F634" s="823" t="s">
        <v>2768</v>
      </c>
      <c r="G634" s="823" t="s">
        <v>2825</v>
      </c>
      <c r="H634" s="823" t="s">
        <v>670</v>
      </c>
      <c r="I634" s="823" t="s">
        <v>2230</v>
      </c>
      <c r="J634" s="823" t="s">
        <v>789</v>
      </c>
      <c r="K634" s="823" t="s">
        <v>2231</v>
      </c>
      <c r="L634" s="826">
        <v>102.93</v>
      </c>
      <c r="M634" s="826">
        <v>102.93</v>
      </c>
      <c r="N634" s="823">
        <v>1</v>
      </c>
      <c r="O634" s="827">
        <v>1</v>
      </c>
      <c r="P634" s="826">
        <v>102.93</v>
      </c>
      <c r="Q634" s="828">
        <v>1</v>
      </c>
      <c r="R634" s="823">
        <v>1</v>
      </c>
      <c r="S634" s="828">
        <v>1</v>
      </c>
      <c r="T634" s="827">
        <v>1</v>
      </c>
      <c r="U634" s="829">
        <v>1</v>
      </c>
    </row>
    <row r="635" spans="1:21" ht="14.45" customHeight="1" x14ac:dyDescent="0.2">
      <c r="A635" s="822">
        <v>32</v>
      </c>
      <c r="B635" s="823" t="s">
        <v>2767</v>
      </c>
      <c r="C635" s="823" t="s">
        <v>2773</v>
      </c>
      <c r="D635" s="824" t="s">
        <v>4796</v>
      </c>
      <c r="E635" s="825" t="s">
        <v>2792</v>
      </c>
      <c r="F635" s="823" t="s">
        <v>2768</v>
      </c>
      <c r="G635" s="823" t="s">
        <v>2825</v>
      </c>
      <c r="H635" s="823" t="s">
        <v>329</v>
      </c>
      <c r="I635" s="823" t="s">
        <v>3353</v>
      </c>
      <c r="J635" s="823" t="s">
        <v>789</v>
      </c>
      <c r="K635" s="823" t="s">
        <v>790</v>
      </c>
      <c r="L635" s="826">
        <v>205.84</v>
      </c>
      <c r="M635" s="826">
        <v>4322.6400000000003</v>
      </c>
      <c r="N635" s="823">
        <v>21</v>
      </c>
      <c r="O635" s="827">
        <v>18</v>
      </c>
      <c r="P635" s="826">
        <v>3499.28</v>
      </c>
      <c r="Q635" s="828">
        <v>0.80952380952380953</v>
      </c>
      <c r="R635" s="823">
        <v>17</v>
      </c>
      <c r="S635" s="828">
        <v>0.80952380952380953</v>
      </c>
      <c r="T635" s="827">
        <v>15</v>
      </c>
      <c r="U635" s="829">
        <v>0.83333333333333337</v>
      </c>
    </row>
    <row r="636" spans="1:21" ht="14.45" customHeight="1" x14ac:dyDescent="0.2">
      <c r="A636" s="822">
        <v>32</v>
      </c>
      <c r="B636" s="823" t="s">
        <v>2767</v>
      </c>
      <c r="C636" s="823" t="s">
        <v>2773</v>
      </c>
      <c r="D636" s="824" t="s">
        <v>4796</v>
      </c>
      <c r="E636" s="825" t="s">
        <v>2792</v>
      </c>
      <c r="F636" s="823" t="s">
        <v>2768</v>
      </c>
      <c r="G636" s="823" t="s">
        <v>2825</v>
      </c>
      <c r="H636" s="823" t="s">
        <v>329</v>
      </c>
      <c r="I636" s="823" t="s">
        <v>3353</v>
      </c>
      <c r="J636" s="823" t="s">
        <v>789</v>
      </c>
      <c r="K636" s="823" t="s">
        <v>790</v>
      </c>
      <c r="L636" s="826">
        <v>97.76</v>
      </c>
      <c r="M636" s="826">
        <v>879.84</v>
      </c>
      <c r="N636" s="823">
        <v>9</v>
      </c>
      <c r="O636" s="827">
        <v>5</v>
      </c>
      <c r="P636" s="826">
        <v>684.32</v>
      </c>
      <c r="Q636" s="828">
        <v>0.77777777777777779</v>
      </c>
      <c r="R636" s="823">
        <v>7</v>
      </c>
      <c r="S636" s="828">
        <v>0.77777777777777779</v>
      </c>
      <c r="T636" s="827">
        <v>3.5</v>
      </c>
      <c r="U636" s="829">
        <v>0.7</v>
      </c>
    </row>
    <row r="637" spans="1:21" ht="14.45" customHeight="1" x14ac:dyDescent="0.2">
      <c r="A637" s="822">
        <v>32</v>
      </c>
      <c r="B637" s="823" t="s">
        <v>2767</v>
      </c>
      <c r="C637" s="823" t="s">
        <v>2773</v>
      </c>
      <c r="D637" s="824" t="s">
        <v>4796</v>
      </c>
      <c r="E637" s="825" t="s">
        <v>2792</v>
      </c>
      <c r="F637" s="823" t="s">
        <v>2768</v>
      </c>
      <c r="G637" s="823" t="s">
        <v>2812</v>
      </c>
      <c r="H637" s="823" t="s">
        <v>329</v>
      </c>
      <c r="I637" s="823" t="s">
        <v>3031</v>
      </c>
      <c r="J637" s="823" t="s">
        <v>2814</v>
      </c>
      <c r="K637" s="823" t="s">
        <v>3032</v>
      </c>
      <c r="L637" s="826">
        <v>21.92</v>
      </c>
      <c r="M637" s="826">
        <v>87.68</v>
      </c>
      <c r="N637" s="823">
        <v>4</v>
      </c>
      <c r="O637" s="827">
        <v>2</v>
      </c>
      <c r="P637" s="826">
        <v>21.92</v>
      </c>
      <c r="Q637" s="828">
        <v>0.25</v>
      </c>
      <c r="R637" s="823">
        <v>1</v>
      </c>
      <c r="S637" s="828">
        <v>0.25</v>
      </c>
      <c r="T637" s="827">
        <v>1</v>
      </c>
      <c r="U637" s="829">
        <v>0.5</v>
      </c>
    </row>
    <row r="638" spans="1:21" ht="14.45" customHeight="1" x14ac:dyDescent="0.2">
      <c r="A638" s="822">
        <v>32</v>
      </c>
      <c r="B638" s="823" t="s">
        <v>2767</v>
      </c>
      <c r="C638" s="823" t="s">
        <v>2773</v>
      </c>
      <c r="D638" s="824" t="s">
        <v>4796</v>
      </c>
      <c r="E638" s="825" t="s">
        <v>2792</v>
      </c>
      <c r="F638" s="823" t="s">
        <v>2768</v>
      </c>
      <c r="G638" s="823" t="s">
        <v>2812</v>
      </c>
      <c r="H638" s="823" t="s">
        <v>329</v>
      </c>
      <c r="I638" s="823" t="s">
        <v>2813</v>
      </c>
      <c r="J638" s="823" t="s">
        <v>2814</v>
      </c>
      <c r="K638" s="823" t="s">
        <v>825</v>
      </c>
      <c r="L638" s="826">
        <v>87.67</v>
      </c>
      <c r="M638" s="826">
        <v>2016.41</v>
      </c>
      <c r="N638" s="823">
        <v>23</v>
      </c>
      <c r="O638" s="827">
        <v>12.5</v>
      </c>
      <c r="P638" s="826">
        <v>1665.73</v>
      </c>
      <c r="Q638" s="828">
        <v>0.82608695652173914</v>
      </c>
      <c r="R638" s="823">
        <v>19</v>
      </c>
      <c r="S638" s="828">
        <v>0.82608695652173914</v>
      </c>
      <c r="T638" s="827">
        <v>9</v>
      </c>
      <c r="U638" s="829">
        <v>0.72</v>
      </c>
    </row>
    <row r="639" spans="1:21" ht="14.45" customHeight="1" x14ac:dyDescent="0.2">
      <c r="A639" s="822">
        <v>32</v>
      </c>
      <c r="B639" s="823" t="s">
        <v>2767</v>
      </c>
      <c r="C639" s="823" t="s">
        <v>2773</v>
      </c>
      <c r="D639" s="824" t="s">
        <v>4796</v>
      </c>
      <c r="E639" s="825" t="s">
        <v>2792</v>
      </c>
      <c r="F639" s="823" t="s">
        <v>2768</v>
      </c>
      <c r="G639" s="823" t="s">
        <v>3663</v>
      </c>
      <c r="H639" s="823" t="s">
        <v>329</v>
      </c>
      <c r="I639" s="823" t="s">
        <v>3664</v>
      </c>
      <c r="J639" s="823" t="s">
        <v>1452</v>
      </c>
      <c r="K639" s="823" t="s">
        <v>3665</v>
      </c>
      <c r="L639" s="826">
        <v>453.79</v>
      </c>
      <c r="M639" s="826">
        <v>9075.8000000000011</v>
      </c>
      <c r="N639" s="823">
        <v>20</v>
      </c>
      <c r="O639" s="827">
        <v>11</v>
      </c>
      <c r="P639" s="826">
        <v>5899.27</v>
      </c>
      <c r="Q639" s="828">
        <v>0.65</v>
      </c>
      <c r="R639" s="823">
        <v>13</v>
      </c>
      <c r="S639" s="828">
        <v>0.65</v>
      </c>
      <c r="T639" s="827">
        <v>7.5</v>
      </c>
      <c r="U639" s="829">
        <v>0.68181818181818177</v>
      </c>
    </row>
    <row r="640" spans="1:21" ht="14.45" customHeight="1" x14ac:dyDescent="0.2">
      <c r="A640" s="822">
        <v>32</v>
      </c>
      <c r="B640" s="823" t="s">
        <v>2767</v>
      </c>
      <c r="C640" s="823" t="s">
        <v>2773</v>
      </c>
      <c r="D640" s="824" t="s">
        <v>4796</v>
      </c>
      <c r="E640" s="825" t="s">
        <v>2792</v>
      </c>
      <c r="F640" s="823" t="s">
        <v>2768</v>
      </c>
      <c r="G640" s="823" t="s">
        <v>3663</v>
      </c>
      <c r="H640" s="823" t="s">
        <v>329</v>
      </c>
      <c r="I640" s="823" t="s">
        <v>3666</v>
      </c>
      <c r="J640" s="823" t="s">
        <v>1452</v>
      </c>
      <c r="K640" s="823" t="s">
        <v>3665</v>
      </c>
      <c r="L640" s="826">
        <v>453.79</v>
      </c>
      <c r="M640" s="826">
        <v>4084.11</v>
      </c>
      <c r="N640" s="823">
        <v>9</v>
      </c>
      <c r="O640" s="827">
        <v>6</v>
      </c>
      <c r="P640" s="826">
        <v>3176.53</v>
      </c>
      <c r="Q640" s="828">
        <v>0.77777777777777779</v>
      </c>
      <c r="R640" s="823">
        <v>7</v>
      </c>
      <c r="S640" s="828">
        <v>0.77777777777777779</v>
      </c>
      <c r="T640" s="827">
        <v>5</v>
      </c>
      <c r="U640" s="829">
        <v>0.83333333333333337</v>
      </c>
    </row>
    <row r="641" spans="1:21" ht="14.45" customHeight="1" x14ac:dyDescent="0.2">
      <c r="A641" s="822">
        <v>32</v>
      </c>
      <c r="B641" s="823" t="s">
        <v>2767</v>
      </c>
      <c r="C641" s="823" t="s">
        <v>2773</v>
      </c>
      <c r="D641" s="824" t="s">
        <v>4796</v>
      </c>
      <c r="E641" s="825" t="s">
        <v>2792</v>
      </c>
      <c r="F641" s="823" t="s">
        <v>2768</v>
      </c>
      <c r="G641" s="823" t="s">
        <v>3368</v>
      </c>
      <c r="H641" s="823" t="s">
        <v>670</v>
      </c>
      <c r="I641" s="823" t="s">
        <v>2656</v>
      </c>
      <c r="J641" s="823" t="s">
        <v>1878</v>
      </c>
      <c r="K641" s="823" t="s">
        <v>1879</v>
      </c>
      <c r="L641" s="826">
        <v>63.75</v>
      </c>
      <c r="M641" s="826">
        <v>127.5</v>
      </c>
      <c r="N641" s="823">
        <v>2</v>
      </c>
      <c r="O641" s="827">
        <v>1</v>
      </c>
      <c r="P641" s="826">
        <v>63.75</v>
      </c>
      <c r="Q641" s="828">
        <v>0.5</v>
      </c>
      <c r="R641" s="823">
        <v>1</v>
      </c>
      <c r="S641" s="828">
        <v>0.5</v>
      </c>
      <c r="T641" s="827">
        <v>0.5</v>
      </c>
      <c r="U641" s="829">
        <v>0.5</v>
      </c>
    </row>
    <row r="642" spans="1:21" ht="14.45" customHeight="1" x14ac:dyDescent="0.2">
      <c r="A642" s="822">
        <v>32</v>
      </c>
      <c r="B642" s="823" t="s">
        <v>2767</v>
      </c>
      <c r="C642" s="823" t="s">
        <v>2773</v>
      </c>
      <c r="D642" s="824" t="s">
        <v>4796</v>
      </c>
      <c r="E642" s="825" t="s">
        <v>2792</v>
      </c>
      <c r="F642" s="823" t="s">
        <v>2768</v>
      </c>
      <c r="G642" s="823" t="s">
        <v>3368</v>
      </c>
      <c r="H642" s="823" t="s">
        <v>329</v>
      </c>
      <c r="I642" s="823" t="s">
        <v>3667</v>
      </c>
      <c r="J642" s="823" t="s">
        <v>3668</v>
      </c>
      <c r="K642" s="823" t="s">
        <v>3669</v>
      </c>
      <c r="L642" s="826">
        <v>25.5</v>
      </c>
      <c r="M642" s="826">
        <v>25.5</v>
      </c>
      <c r="N642" s="823">
        <v>1</v>
      </c>
      <c r="O642" s="827">
        <v>1</v>
      </c>
      <c r="P642" s="826">
        <v>25.5</v>
      </c>
      <c r="Q642" s="828">
        <v>1</v>
      </c>
      <c r="R642" s="823">
        <v>1</v>
      </c>
      <c r="S642" s="828">
        <v>1</v>
      </c>
      <c r="T642" s="827">
        <v>1</v>
      </c>
      <c r="U642" s="829">
        <v>1</v>
      </c>
    </row>
    <row r="643" spans="1:21" ht="14.45" customHeight="1" x14ac:dyDescent="0.2">
      <c r="A643" s="822">
        <v>32</v>
      </c>
      <c r="B643" s="823" t="s">
        <v>2767</v>
      </c>
      <c r="C643" s="823" t="s">
        <v>2773</v>
      </c>
      <c r="D643" s="824" t="s">
        <v>4796</v>
      </c>
      <c r="E643" s="825" t="s">
        <v>2792</v>
      </c>
      <c r="F643" s="823" t="s">
        <v>2768</v>
      </c>
      <c r="G643" s="823" t="s">
        <v>3368</v>
      </c>
      <c r="H643" s="823" t="s">
        <v>329</v>
      </c>
      <c r="I643" s="823" t="s">
        <v>3670</v>
      </c>
      <c r="J643" s="823" t="s">
        <v>3668</v>
      </c>
      <c r="K643" s="823" t="s">
        <v>3671</v>
      </c>
      <c r="L643" s="826">
        <v>30.5</v>
      </c>
      <c r="M643" s="826">
        <v>30.5</v>
      </c>
      <c r="N643" s="823">
        <v>1</v>
      </c>
      <c r="O643" s="827">
        <v>1</v>
      </c>
      <c r="P643" s="826">
        <v>30.5</v>
      </c>
      <c r="Q643" s="828">
        <v>1</v>
      </c>
      <c r="R643" s="823">
        <v>1</v>
      </c>
      <c r="S643" s="828">
        <v>1</v>
      </c>
      <c r="T643" s="827">
        <v>1</v>
      </c>
      <c r="U643" s="829">
        <v>1</v>
      </c>
    </row>
    <row r="644" spans="1:21" ht="14.45" customHeight="1" x14ac:dyDescent="0.2">
      <c r="A644" s="822">
        <v>32</v>
      </c>
      <c r="B644" s="823" t="s">
        <v>2767</v>
      </c>
      <c r="C644" s="823" t="s">
        <v>2773</v>
      </c>
      <c r="D644" s="824" t="s">
        <v>4796</v>
      </c>
      <c r="E644" s="825" t="s">
        <v>2792</v>
      </c>
      <c r="F644" s="823" t="s">
        <v>2768</v>
      </c>
      <c r="G644" s="823" t="s">
        <v>3585</v>
      </c>
      <c r="H644" s="823" t="s">
        <v>670</v>
      </c>
      <c r="I644" s="823" t="s">
        <v>2697</v>
      </c>
      <c r="J644" s="823" t="s">
        <v>2698</v>
      </c>
      <c r="K644" s="823" t="s">
        <v>2699</v>
      </c>
      <c r="L644" s="826">
        <v>122.96</v>
      </c>
      <c r="M644" s="826">
        <v>122.96</v>
      </c>
      <c r="N644" s="823">
        <v>1</v>
      </c>
      <c r="O644" s="827">
        <v>0.5</v>
      </c>
      <c r="P644" s="826">
        <v>122.96</v>
      </c>
      <c r="Q644" s="828">
        <v>1</v>
      </c>
      <c r="R644" s="823">
        <v>1</v>
      </c>
      <c r="S644" s="828">
        <v>1</v>
      </c>
      <c r="T644" s="827">
        <v>0.5</v>
      </c>
      <c r="U644" s="829">
        <v>1</v>
      </c>
    </row>
    <row r="645" spans="1:21" ht="14.45" customHeight="1" x14ac:dyDescent="0.2">
      <c r="A645" s="822">
        <v>32</v>
      </c>
      <c r="B645" s="823" t="s">
        <v>2767</v>
      </c>
      <c r="C645" s="823" t="s">
        <v>2773</v>
      </c>
      <c r="D645" s="824" t="s">
        <v>4796</v>
      </c>
      <c r="E645" s="825" t="s">
        <v>2792</v>
      </c>
      <c r="F645" s="823" t="s">
        <v>2768</v>
      </c>
      <c r="G645" s="823" t="s">
        <v>3062</v>
      </c>
      <c r="H645" s="823" t="s">
        <v>329</v>
      </c>
      <c r="I645" s="823" t="s">
        <v>3063</v>
      </c>
      <c r="J645" s="823" t="s">
        <v>735</v>
      </c>
      <c r="K645" s="823" t="s">
        <v>3064</v>
      </c>
      <c r="L645" s="826">
        <v>42.54</v>
      </c>
      <c r="M645" s="826">
        <v>42.54</v>
      </c>
      <c r="N645" s="823">
        <v>1</v>
      </c>
      <c r="O645" s="827">
        <v>1</v>
      </c>
      <c r="P645" s="826">
        <v>42.54</v>
      </c>
      <c r="Q645" s="828">
        <v>1</v>
      </c>
      <c r="R645" s="823">
        <v>1</v>
      </c>
      <c r="S645" s="828">
        <v>1</v>
      </c>
      <c r="T645" s="827">
        <v>1</v>
      </c>
      <c r="U645" s="829">
        <v>1</v>
      </c>
    </row>
    <row r="646" spans="1:21" ht="14.45" customHeight="1" x14ac:dyDescent="0.2">
      <c r="A646" s="822">
        <v>32</v>
      </c>
      <c r="B646" s="823" t="s">
        <v>2767</v>
      </c>
      <c r="C646" s="823" t="s">
        <v>2773</v>
      </c>
      <c r="D646" s="824" t="s">
        <v>4796</v>
      </c>
      <c r="E646" s="825" t="s">
        <v>2792</v>
      </c>
      <c r="F646" s="823" t="s">
        <v>2768</v>
      </c>
      <c r="G646" s="823" t="s">
        <v>3062</v>
      </c>
      <c r="H646" s="823" t="s">
        <v>329</v>
      </c>
      <c r="I646" s="823" t="s">
        <v>3065</v>
      </c>
      <c r="J646" s="823" t="s">
        <v>1432</v>
      </c>
      <c r="K646" s="823" t="s">
        <v>3066</v>
      </c>
      <c r="L646" s="826">
        <v>66.88</v>
      </c>
      <c r="M646" s="826">
        <v>468.15999999999997</v>
      </c>
      <c r="N646" s="823">
        <v>7</v>
      </c>
      <c r="O646" s="827">
        <v>2.5</v>
      </c>
      <c r="P646" s="826">
        <v>468.15999999999997</v>
      </c>
      <c r="Q646" s="828">
        <v>1</v>
      </c>
      <c r="R646" s="823">
        <v>7</v>
      </c>
      <c r="S646" s="828">
        <v>1</v>
      </c>
      <c r="T646" s="827">
        <v>2.5</v>
      </c>
      <c r="U646" s="829">
        <v>1</v>
      </c>
    </row>
    <row r="647" spans="1:21" ht="14.45" customHeight="1" x14ac:dyDescent="0.2">
      <c r="A647" s="822">
        <v>32</v>
      </c>
      <c r="B647" s="823" t="s">
        <v>2767</v>
      </c>
      <c r="C647" s="823" t="s">
        <v>2773</v>
      </c>
      <c r="D647" s="824" t="s">
        <v>4796</v>
      </c>
      <c r="E647" s="825" t="s">
        <v>2792</v>
      </c>
      <c r="F647" s="823" t="s">
        <v>2768</v>
      </c>
      <c r="G647" s="823" t="s">
        <v>3062</v>
      </c>
      <c r="H647" s="823" t="s">
        <v>329</v>
      </c>
      <c r="I647" s="823" t="s">
        <v>3379</v>
      </c>
      <c r="J647" s="823" t="s">
        <v>735</v>
      </c>
      <c r="K647" s="823" t="s">
        <v>736</v>
      </c>
      <c r="L647" s="826">
        <v>59.56</v>
      </c>
      <c r="M647" s="826">
        <v>4288.3199999999979</v>
      </c>
      <c r="N647" s="823">
        <v>72</v>
      </c>
      <c r="O647" s="827">
        <v>36</v>
      </c>
      <c r="P647" s="826">
        <v>2858.8799999999987</v>
      </c>
      <c r="Q647" s="828">
        <v>0.66666666666666674</v>
      </c>
      <c r="R647" s="823">
        <v>48</v>
      </c>
      <c r="S647" s="828">
        <v>0.66666666666666663</v>
      </c>
      <c r="T647" s="827">
        <v>25</v>
      </c>
      <c r="U647" s="829">
        <v>0.69444444444444442</v>
      </c>
    </row>
    <row r="648" spans="1:21" ht="14.45" customHeight="1" x14ac:dyDescent="0.2">
      <c r="A648" s="822">
        <v>32</v>
      </c>
      <c r="B648" s="823" t="s">
        <v>2767</v>
      </c>
      <c r="C648" s="823" t="s">
        <v>2773</v>
      </c>
      <c r="D648" s="824" t="s">
        <v>4796</v>
      </c>
      <c r="E648" s="825" t="s">
        <v>2792</v>
      </c>
      <c r="F648" s="823" t="s">
        <v>2768</v>
      </c>
      <c r="G648" s="823" t="s">
        <v>3672</v>
      </c>
      <c r="H648" s="823" t="s">
        <v>329</v>
      </c>
      <c r="I648" s="823" t="s">
        <v>3673</v>
      </c>
      <c r="J648" s="823" t="s">
        <v>3674</v>
      </c>
      <c r="K648" s="823" t="s">
        <v>3675</v>
      </c>
      <c r="L648" s="826">
        <v>841.94</v>
      </c>
      <c r="M648" s="826">
        <v>2525.8200000000002</v>
      </c>
      <c r="N648" s="823">
        <v>3</v>
      </c>
      <c r="O648" s="827">
        <v>3</v>
      </c>
      <c r="P648" s="826"/>
      <c r="Q648" s="828">
        <v>0</v>
      </c>
      <c r="R648" s="823"/>
      <c r="S648" s="828">
        <v>0</v>
      </c>
      <c r="T648" s="827"/>
      <c r="U648" s="829">
        <v>0</v>
      </c>
    </row>
    <row r="649" spans="1:21" ht="14.45" customHeight="1" x14ac:dyDescent="0.2">
      <c r="A649" s="822">
        <v>32</v>
      </c>
      <c r="B649" s="823" t="s">
        <v>2767</v>
      </c>
      <c r="C649" s="823" t="s">
        <v>2773</v>
      </c>
      <c r="D649" s="824" t="s">
        <v>4796</v>
      </c>
      <c r="E649" s="825" t="s">
        <v>2792</v>
      </c>
      <c r="F649" s="823" t="s">
        <v>2768</v>
      </c>
      <c r="G649" s="823" t="s">
        <v>2828</v>
      </c>
      <c r="H649" s="823" t="s">
        <v>329</v>
      </c>
      <c r="I649" s="823" t="s">
        <v>3676</v>
      </c>
      <c r="J649" s="823" t="s">
        <v>1852</v>
      </c>
      <c r="K649" s="823" t="s">
        <v>3677</v>
      </c>
      <c r="L649" s="826">
        <v>320.55</v>
      </c>
      <c r="M649" s="826">
        <v>320.55</v>
      </c>
      <c r="N649" s="823">
        <v>1</v>
      </c>
      <c r="O649" s="827">
        <v>0.5</v>
      </c>
      <c r="P649" s="826">
        <v>320.55</v>
      </c>
      <c r="Q649" s="828">
        <v>1</v>
      </c>
      <c r="R649" s="823">
        <v>1</v>
      </c>
      <c r="S649" s="828">
        <v>1</v>
      </c>
      <c r="T649" s="827">
        <v>0.5</v>
      </c>
      <c r="U649" s="829">
        <v>1</v>
      </c>
    </row>
    <row r="650" spans="1:21" ht="14.45" customHeight="1" x14ac:dyDescent="0.2">
      <c r="A650" s="822">
        <v>32</v>
      </c>
      <c r="B650" s="823" t="s">
        <v>2767</v>
      </c>
      <c r="C650" s="823" t="s">
        <v>2773</v>
      </c>
      <c r="D650" s="824" t="s">
        <v>4796</v>
      </c>
      <c r="E650" s="825" t="s">
        <v>2792</v>
      </c>
      <c r="F650" s="823" t="s">
        <v>2768</v>
      </c>
      <c r="G650" s="823" t="s">
        <v>3085</v>
      </c>
      <c r="H650" s="823" t="s">
        <v>670</v>
      </c>
      <c r="I650" s="823" t="s">
        <v>2626</v>
      </c>
      <c r="J650" s="823" t="s">
        <v>1876</v>
      </c>
      <c r="K650" s="823" t="s">
        <v>1877</v>
      </c>
      <c r="L650" s="826">
        <v>902.57</v>
      </c>
      <c r="M650" s="826">
        <v>85744.14999999998</v>
      </c>
      <c r="N650" s="823">
        <v>95</v>
      </c>
      <c r="O650" s="827">
        <v>44.5</v>
      </c>
      <c r="P650" s="826">
        <v>59569.619999999988</v>
      </c>
      <c r="Q650" s="828">
        <v>0.69473684210526321</v>
      </c>
      <c r="R650" s="823">
        <v>66</v>
      </c>
      <c r="S650" s="828">
        <v>0.69473684210526321</v>
      </c>
      <c r="T650" s="827">
        <v>33.5</v>
      </c>
      <c r="U650" s="829">
        <v>0.7528089887640449</v>
      </c>
    </row>
    <row r="651" spans="1:21" ht="14.45" customHeight="1" x14ac:dyDescent="0.2">
      <c r="A651" s="822">
        <v>32</v>
      </c>
      <c r="B651" s="823" t="s">
        <v>2767</v>
      </c>
      <c r="C651" s="823" t="s">
        <v>2773</v>
      </c>
      <c r="D651" s="824" t="s">
        <v>4796</v>
      </c>
      <c r="E651" s="825" t="s">
        <v>2792</v>
      </c>
      <c r="F651" s="823" t="s">
        <v>2768</v>
      </c>
      <c r="G651" s="823" t="s">
        <v>3402</v>
      </c>
      <c r="H651" s="823" t="s">
        <v>329</v>
      </c>
      <c r="I651" s="823" t="s">
        <v>3403</v>
      </c>
      <c r="J651" s="823" t="s">
        <v>1309</v>
      </c>
      <c r="K651" s="823" t="s">
        <v>1310</v>
      </c>
      <c r="L651" s="826">
        <v>16664.490000000002</v>
      </c>
      <c r="M651" s="826">
        <v>133315.92000000001</v>
      </c>
      <c r="N651" s="823">
        <v>8</v>
      </c>
      <c r="O651" s="827">
        <v>7</v>
      </c>
      <c r="P651" s="826">
        <v>99986.940000000017</v>
      </c>
      <c r="Q651" s="828">
        <v>0.75</v>
      </c>
      <c r="R651" s="823">
        <v>6</v>
      </c>
      <c r="S651" s="828">
        <v>0.75</v>
      </c>
      <c r="T651" s="827">
        <v>5</v>
      </c>
      <c r="U651" s="829">
        <v>0.7142857142857143</v>
      </c>
    </row>
    <row r="652" spans="1:21" ht="14.45" customHeight="1" x14ac:dyDescent="0.2">
      <c r="A652" s="822">
        <v>32</v>
      </c>
      <c r="B652" s="823" t="s">
        <v>2767</v>
      </c>
      <c r="C652" s="823" t="s">
        <v>2773</v>
      </c>
      <c r="D652" s="824" t="s">
        <v>4796</v>
      </c>
      <c r="E652" s="825" t="s">
        <v>2792</v>
      </c>
      <c r="F652" s="823" t="s">
        <v>2768</v>
      </c>
      <c r="G652" s="823" t="s">
        <v>3092</v>
      </c>
      <c r="H652" s="823" t="s">
        <v>329</v>
      </c>
      <c r="I652" s="823" t="s">
        <v>3678</v>
      </c>
      <c r="J652" s="823" t="s">
        <v>3489</v>
      </c>
      <c r="K652" s="823" t="s">
        <v>3679</v>
      </c>
      <c r="L652" s="826">
        <v>387.73</v>
      </c>
      <c r="M652" s="826">
        <v>1938.65</v>
      </c>
      <c r="N652" s="823">
        <v>5</v>
      </c>
      <c r="O652" s="827">
        <v>4</v>
      </c>
      <c r="P652" s="826">
        <v>1163.19</v>
      </c>
      <c r="Q652" s="828">
        <v>0.6</v>
      </c>
      <c r="R652" s="823">
        <v>3</v>
      </c>
      <c r="S652" s="828">
        <v>0.6</v>
      </c>
      <c r="T652" s="827">
        <v>2.5</v>
      </c>
      <c r="U652" s="829">
        <v>0.625</v>
      </c>
    </row>
    <row r="653" spans="1:21" ht="14.45" customHeight="1" x14ac:dyDescent="0.2">
      <c r="A653" s="822">
        <v>32</v>
      </c>
      <c r="B653" s="823" t="s">
        <v>2767</v>
      </c>
      <c r="C653" s="823" t="s">
        <v>2773</v>
      </c>
      <c r="D653" s="824" t="s">
        <v>4796</v>
      </c>
      <c r="E653" s="825" t="s">
        <v>2792</v>
      </c>
      <c r="F653" s="823" t="s">
        <v>2768</v>
      </c>
      <c r="G653" s="823" t="s">
        <v>3680</v>
      </c>
      <c r="H653" s="823" t="s">
        <v>670</v>
      </c>
      <c r="I653" s="823" t="s">
        <v>3681</v>
      </c>
      <c r="J653" s="823" t="s">
        <v>2499</v>
      </c>
      <c r="K653" s="823" t="s">
        <v>3682</v>
      </c>
      <c r="L653" s="826">
        <v>400.17</v>
      </c>
      <c r="M653" s="826">
        <v>400.17</v>
      </c>
      <c r="N653" s="823">
        <v>1</v>
      </c>
      <c r="O653" s="827">
        <v>1</v>
      </c>
      <c r="P653" s="826">
        <v>400.17</v>
      </c>
      <c r="Q653" s="828">
        <v>1</v>
      </c>
      <c r="R653" s="823">
        <v>1</v>
      </c>
      <c r="S653" s="828">
        <v>1</v>
      </c>
      <c r="T653" s="827">
        <v>1</v>
      </c>
      <c r="U653" s="829">
        <v>1</v>
      </c>
    </row>
    <row r="654" spans="1:21" ht="14.45" customHeight="1" x14ac:dyDescent="0.2">
      <c r="A654" s="822">
        <v>32</v>
      </c>
      <c r="B654" s="823" t="s">
        <v>2767</v>
      </c>
      <c r="C654" s="823" t="s">
        <v>2773</v>
      </c>
      <c r="D654" s="824" t="s">
        <v>4796</v>
      </c>
      <c r="E654" s="825" t="s">
        <v>2792</v>
      </c>
      <c r="F654" s="823" t="s">
        <v>2768</v>
      </c>
      <c r="G654" s="823" t="s">
        <v>3680</v>
      </c>
      <c r="H654" s="823" t="s">
        <v>670</v>
      </c>
      <c r="I654" s="823" t="s">
        <v>2498</v>
      </c>
      <c r="J654" s="823" t="s">
        <v>2499</v>
      </c>
      <c r="K654" s="823" t="s">
        <v>1295</v>
      </c>
      <c r="L654" s="826">
        <v>80.53</v>
      </c>
      <c r="M654" s="826">
        <v>161.06</v>
      </c>
      <c r="N654" s="823">
        <v>2</v>
      </c>
      <c r="O654" s="827">
        <v>2</v>
      </c>
      <c r="P654" s="826">
        <v>161.06</v>
      </c>
      <c r="Q654" s="828">
        <v>1</v>
      </c>
      <c r="R654" s="823">
        <v>2</v>
      </c>
      <c r="S654" s="828">
        <v>1</v>
      </c>
      <c r="T654" s="827">
        <v>2</v>
      </c>
      <c r="U654" s="829">
        <v>1</v>
      </c>
    </row>
    <row r="655" spans="1:21" ht="14.45" customHeight="1" x14ac:dyDescent="0.2">
      <c r="A655" s="822">
        <v>32</v>
      </c>
      <c r="B655" s="823" t="s">
        <v>2767</v>
      </c>
      <c r="C655" s="823" t="s">
        <v>2773</v>
      </c>
      <c r="D655" s="824" t="s">
        <v>4796</v>
      </c>
      <c r="E655" s="825" t="s">
        <v>2792</v>
      </c>
      <c r="F655" s="823" t="s">
        <v>2768</v>
      </c>
      <c r="G655" s="823" t="s">
        <v>2824</v>
      </c>
      <c r="H655" s="823" t="s">
        <v>670</v>
      </c>
      <c r="I655" s="823" t="s">
        <v>2406</v>
      </c>
      <c r="J655" s="823" t="s">
        <v>2407</v>
      </c>
      <c r="K655" s="823" t="s">
        <v>2408</v>
      </c>
      <c r="L655" s="826">
        <v>10252.75</v>
      </c>
      <c r="M655" s="826">
        <v>738198</v>
      </c>
      <c r="N655" s="823">
        <v>72</v>
      </c>
      <c r="O655" s="827">
        <v>21.5</v>
      </c>
      <c r="P655" s="826">
        <v>553648.5</v>
      </c>
      <c r="Q655" s="828">
        <v>0.75</v>
      </c>
      <c r="R655" s="823">
        <v>54</v>
      </c>
      <c r="S655" s="828">
        <v>0.75</v>
      </c>
      <c r="T655" s="827">
        <v>14.5</v>
      </c>
      <c r="U655" s="829">
        <v>0.67441860465116277</v>
      </c>
    </row>
    <row r="656" spans="1:21" ht="14.45" customHeight="1" x14ac:dyDescent="0.2">
      <c r="A656" s="822">
        <v>32</v>
      </c>
      <c r="B656" s="823" t="s">
        <v>2767</v>
      </c>
      <c r="C656" s="823" t="s">
        <v>2773</v>
      </c>
      <c r="D656" s="824" t="s">
        <v>4796</v>
      </c>
      <c r="E656" s="825" t="s">
        <v>2792</v>
      </c>
      <c r="F656" s="823" t="s">
        <v>2768</v>
      </c>
      <c r="G656" s="823" t="s">
        <v>3104</v>
      </c>
      <c r="H656" s="823" t="s">
        <v>329</v>
      </c>
      <c r="I656" s="823" t="s">
        <v>3495</v>
      </c>
      <c r="J656" s="823" t="s">
        <v>3106</v>
      </c>
      <c r="K656" s="823" t="s">
        <v>2486</v>
      </c>
      <c r="L656" s="826">
        <v>0</v>
      </c>
      <c r="M656" s="826">
        <v>0</v>
      </c>
      <c r="N656" s="823">
        <v>1</v>
      </c>
      <c r="O656" s="827">
        <v>1</v>
      </c>
      <c r="P656" s="826">
        <v>0</v>
      </c>
      <c r="Q656" s="828"/>
      <c r="R656" s="823">
        <v>1</v>
      </c>
      <c r="S656" s="828">
        <v>1</v>
      </c>
      <c r="T656" s="827">
        <v>1</v>
      </c>
      <c r="U656" s="829">
        <v>1</v>
      </c>
    </row>
    <row r="657" spans="1:21" ht="14.45" customHeight="1" x14ac:dyDescent="0.2">
      <c r="A657" s="822">
        <v>32</v>
      </c>
      <c r="B657" s="823" t="s">
        <v>2767</v>
      </c>
      <c r="C657" s="823" t="s">
        <v>2773</v>
      </c>
      <c r="D657" s="824" t="s">
        <v>4796</v>
      </c>
      <c r="E657" s="825" t="s">
        <v>2792</v>
      </c>
      <c r="F657" s="823" t="s">
        <v>2768</v>
      </c>
      <c r="G657" s="823" t="s">
        <v>3413</v>
      </c>
      <c r="H657" s="823" t="s">
        <v>670</v>
      </c>
      <c r="I657" s="823" t="s">
        <v>2618</v>
      </c>
      <c r="J657" s="823" t="s">
        <v>2619</v>
      </c>
      <c r="K657" s="823" t="s">
        <v>2620</v>
      </c>
      <c r="L657" s="826">
        <v>7689.56</v>
      </c>
      <c r="M657" s="826">
        <v>169170.31999999998</v>
      </c>
      <c r="N657" s="823">
        <v>22</v>
      </c>
      <c r="O657" s="827">
        <v>9</v>
      </c>
      <c r="P657" s="826">
        <v>146101.63999999998</v>
      </c>
      <c r="Q657" s="828">
        <v>0.86363636363636365</v>
      </c>
      <c r="R657" s="823">
        <v>19</v>
      </c>
      <c r="S657" s="828">
        <v>0.86363636363636365</v>
      </c>
      <c r="T657" s="827">
        <v>7</v>
      </c>
      <c r="U657" s="829">
        <v>0.77777777777777779</v>
      </c>
    </row>
    <row r="658" spans="1:21" ht="14.45" customHeight="1" x14ac:dyDescent="0.2">
      <c r="A658" s="822">
        <v>32</v>
      </c>
      <c r="B658" s="823" t="s">
        <v>2767</v>
      </c>
      <c r="C658" s="823" t="s">
        <v>2773</v>
      </c>
      <c r="D658" s="824" t="s">
        <v>4796</v>
      </c>
      <c r="E658" s="825" t="s">
        <v>2792</v>
      </c>
      <c r="F658" s="823" t="s">
        <v>2768</v>
      </c>
      <c r="G658" s="823" t="s">
        <v>3413</v>
      </c>
      <c r="H658" s="823" t="s">
        <v>329</v>
      </c>
      <c r="I658" s="823" t="s">
        <v>3414</v>
      </c>
      <c r="J658" s="823" t="s">
        <v>2619</v>
      </c>
      <c r="K658" s="823" t="s">
        <v>3415</v>
      </c>
      <c r="L658" s="826">
        <v>11717.43</v>
      </c>
      <c r="M658" s="826">
        <v>234348.60000000003</v>
      </c>
      <c r="N658" s="823">
        <v>20</v>
      </c>
      <c r="O658" s="827">
        <v>5</v>
      </c>
      <c r="P658" s="826">
        <v>234348.60000000003</v>
      </c>
      <c r="Q658" s="828">
        <v>1</v>
      </c>
      <c r="R658" s="823">
        <v>20</v>
      </c>
      <c r="S658" s="828">
        <v>1</v>
      </c>
      <c r="T658" s="827">
        <v>5</v>
      </c>
      <c r="U658" s="829">
        <v>1</v>
      </c>
    </row>
    <row r="659" spans="1:21" ht="14.45" customHeight="1" x14ac:dyDescent="0.2">
      <c r="A659" s="822">
        <v>32</v>
      </c>
      <c r="B659" s="823" t="s">
        <v>2767</v>
      </c>
      <c r="C659" s="823" t="s">
        <v>2773</v>
      </c>
      <c r="D659" s="824" t="s">
        <v>4796</v>
      </c>
      <c r="E659" s="825" t="s">
        <v>2792</v>
      </c>
      <c r="F659" s="823" t="s">
        <v>2768</v>
      </c>
      <c r="G659" s="823" t="s">
        <v>3683</v>
      </c>
      <c r="H659" s="823" t="s">
        <v>329</v>
      </c>
      <c r="I659" s="823" t="s">
        <v>3684</v>
      </c>
      <c r="J659" s="823" t="s">
        <v>3685</v>
      </c>
      <c r="K659" s="823" t="s">
        <v>3686</v>
      </c>
      <c r="L659" s="826">
        <v>659.87</v>
      </c>
      <c r="M659" s="826">
        <v>659.87</v>
      </c>
      <c r="N659" s="823">
        <v>1</v>
      </c>
      <c r="O659" s="827">
        <v>0.5</v>
      </c>
      <c r="P659" s="826">
        <v>659.87</v>
      </c>
      <c r="Q659" s="828">
        <v>1</v>
      </c>
      <c r="R659" s="823">
        <v>1</v>
      </c>
      <c r="S659" s="828">
        <v>1</v>
      </c>
      <c r="T659" s="827">
        <v>0.5</v>
      </c>
      <c r="U659" s="829">
        <v>1</v>
      </c>
    </row>
    <row r="660" spans="1:21" ht="14.45" customHeight="1" x14ac:dyDescent="0.2">
      <c r="A660" s="822">
        <v>32</v>
      </c>
      <c r="B660" s="823" t="s">
        <v>2767</v>
      </c>
      <c r="C660" s="823" t="s">
        <v>2773</v>
      </c>
      <c r="D660" s="824" t="s">
        <v>4796</v>
      </c>
      <c r="E660" s="825" t="s">
        <v>2792</v>
      </c>
      <c r="F660" s="823" t="s">
        <v>2768</v>
      </c>
      <c r="G660" s="823" t="s">
        <v>3424</v>
      </c>
      <c r="H660" s="823" t="s">
        <v>329</v>
      </c>
      <c r="I660" s="823" t="s">
        <v>3425</v>
      </c>
      <c r="J660" s="823" t="s">
        <v>1083</v>
      </c>
      <c r="K660" s="823" t="s">
        <v>3426</v>
      </c>
      <c r="L660" s="826">
        <v>0</v>
      </c>
      <c r="M660" s="826">
        <v>0</v>
      </c>
      <c r="N660" s="823">
        <v>1</v>
      </c>
      <c r="O660" s="827">
        <v>1</v>
      </c>
      <c r="P660" s="826"/>
      <c r="Q660" s="828"/>
      <c r="R660" s="823"/>
      <c r="S660" s="828">
        <v>0</v>
      </c>
      <c r="T660" s="827"/>
      <c r="U660" s="829">
        <v>0</v>
      </c>
    </row>
    <row r="661" spans="1:21" ht="14.45" customHeight="1" x14ac:dyDescent="0.2">
      <c r="A661" s="822">
        <v>32</v>
      </c>
      <c r="B661" s="823" t="s">
        <v>2767</v>
      </c>
      <c r="C661" s="823" t="s">
        <v>2773</v>
      </c>
      <c r="D661" s="824" t="s">
        <v>4796</v>
      </c>
      <c r="E661" s="825" t="s">
        <v>2792</v>
      </c>
      <c r="F661" s="823" t="s">
        <v>2768</v>
      </c>
      <c r="G661" s="823" t="s">
        <v>3118</v>
      </c>
      <c r="H661" s="823" t="s">
        <v>670</v>
      </c>
      <c r="I661" s="823" t="s">
        <v>2356</v>
      </c>
      <c r="J661" s="823" t="s">
        <v>1403</v>
      </c>
      <c r="K661" s="823" t="s">
        <v>2357</v>
      </c>
      <c r="L661" s="826">
        <v>154.36000000000001</v>
      </c>
      <c r="M661" s="826">
        <v>1080.52</v>
      </c>
      <c r="N661" s="823">
        <v>7</v>
      </c>
      <c r="O661" s="827">
        <v>4</v>
      </c>
      <c r="P661" s="826">
        <v>771.80000000000007</v>
      </c>
      <c r="Q661" s="828">
        <v>0.71428571428571441</v>
      </c>
      <c r="R661" s="823">
        <v>5</v>
      </c>
      <c r="S661" s="828">
        <v>0.7142857142857143</v>
      </c>
      <c r="T661" s="827">
        <v>3</v>
      </c>
      <c r="U661" s="829">
        <v>0.75</v>
      </c>
    </row>
    <row r="662" spans="1:21" ht="14.45" customHeight="1" x14ac:dyDescent="0.2">
      <c r="A662" s="822">
        <v>32</v>
      </c>
      <c r="B662" s="823" t="s">
        <v>2767</v>
      </c>
      <c r="C662" s="823" t="s">
        <v>2773</v>
      </c>
      <c r="D662" s="824" t="s">
        <v>4796</v>
      </c>
      <c r="E662" s="825" t="s">
        <v>2792</v>
      </c>
      <c r="F662" s="823" t="s">
        <v>2768</v>
      </c>
      <c r="G662" s="823" t="s">
        <v>3118</v>
      </c>
      <c r="H662" s="823" t="s">
        <v>670</v>
      </c>
      <c r="I662" s="823" t="s">
        <v>3427</v>
      </c>
      <c r="J662" s="823" t="s">
        <v>3428</v>
      </c>
      <c r="K662" s="823" t="s">
        <v>3429</v>
      </c>
      <c r="L662" s="826">
        <v>149.52000000000001</v>
      </c>
      <c r="M662" s="826">
        <v>897.12000000000012</v>
      </c>
      <c r="N662" s="823">
        <v>6</v>
      </c>
      <c r="O662" s="827">
        <v>3</v>
      </c>
      <c r="P662" s="826">
        <v>897.12000000000012</v>
      </c>
      <c r="Q662" s="828">
        <v>1</v>
      </c>
      <c r="R662" s="823">
        <v>6</v>
      </c>
      <c r="S662" s="828">
        <v>1</v>
      </c>
      <c r="T662" s="827">
        <v>3</v>
      </c>
      <c r="U662" s="829">
        <v>1</v>
      </c>
    </row>
    <row r="663" spans="1:21" ht="14.45" customHeight="1" x14ac:dyDescent="0.2">
      <c r="A663" s="822">
        <v>32</v>
      </c>
      <c r="B663" s="823" t="s">
        <v>2767</v>
      </c>
      <c r="C663" s="823" t="s">
        <v>2773</v>
      </c>
      <c r="D663" s="824" t="s">
        <v>4796</v>
      </c>
      <c r="E663" s="825" t="s">
        <v>2792</v>
      </c>
      <c r="F663" s="823" t="s">
        <v>2768</v>
      </c>
      <c r="G663" s="823" t="s">
        <v>3118</v>
      </c>
      <c r="H663" s="823" t="s">
        <v>329</v>
      </c>
      <c r="I663" s="823" t="s">
        <v>3430</v>
      </c>
      <c r="J663" s="823" t="s">
        <v>1403</v>
      </c>
      <c r="K663" s="823" t="s">
        <v>3431</v>
      </c>
      <c r="L663" s="826">
        <v>225.06</v>
      </c>
      <c r="M663" s="826">
        <v>675.18000000000006</v>
      </c>
      <c r="N663" s="823">
        <v>3</v>
      </c>
      <c r="O663" s="827">
        <v>2.5</v>
      </c>
      <c r="P663" s="826">
        <v>675.18000000000006</v>
      </c>
      <c r="Q663" s="828">
        <v>1</v>
      </c>
      <c r="R663" s="823">
        <v>3</v>
      </c>
      <c r="S663" s="828">
        <v>1</v>
      </c>
      <c r="T663" s="827">
        <v>2.5</v>
      </c>
      <c r="U663" s="829">
        <v>1</v>
      </c>
    </row>
    <row r="664" spans="1:21" ht="14.45" customHeight="1" x14ac:dyDescent="0.2">
      <c r="A664" s="822">
        <v>32</v>
      </c>
      <c r="B664" s="823" t="s">
        <v>2767</v>
      </c>
      <c r="C664" s="823" t="s">
        <v>2773</v>
      </c>
      <c r="D664" s="824" t="s">
        <v>4796</v>
      </c>
      <c r="E664" s="825" t="s">
        <v>2792</v>
      </c>
      <c r="F664" s="823" t="s">
        <v>2768</v>
      </c>
      <c r="G664" s="823" t="s">
        <v>3432</v>
      </c>
      <c r="H664" s="823" t="s">
        <v>329</v>
      </c>
      <c r="I664" s="823" t="s">
        <v>3505</v>
      </c>
      <c r="J664" s="823" t="s">
        <v>1737</v>
      </c>
      <c r="K664" s="823" t="s">
        <v>1738</v>
      </c>
      <c r="L664" s="826">
        <v>374.79</v>
      </c>
      <c r="M664" s="826">
        <v>2623.53</v>
      </c>
      <c r="N664" s="823">
        <v>7</v>
      </c>
      <c r="O664" s="827">
        <v>3</v>
      </c>
      <c r="P664" s="826">
        <v>2248.7400000000002</v>
      </c>
      <c r="Q664" s="828">
        <v>0.85714285714285721</v>
      </c>
      <c r="R664" s="823">
        <v>6</v>
      </c>
      <c r="S664" s="828">
        <v>0.8571428571428571</v>
      </c>
      <c r="T664" s="827">
        <v>2</v>
      </c>
      <c r="U664" s="829">
        <v>0.66666666666666663</v>
      </c>
    </row>
    <row r="665" spans="1:21" ht="14.45" customHeight="1" x14ac:dyDescent="0.2">
      <c r="A665" s="822">
        <v>32</v>
      </c>
      <c r="B665" s="823" t="s">
        <v>2767</v>
      </c>
      <c r="C665" s="823" t="s">
        <v>2773</v>
      </c>
      <c r="D665" s="824" t="s">
        <v>4796</v>
      </c>
      <c r="E665" s="825" t="s">
        <v>2792</v>
      </c>
      <c r="F665" s="823" t="s">
        <v>2768</v>
      </c>
      <c r="G665" s="823" t="s">
        <v>2831</v>
      </c>
      <c r="H665" s="823" t="s">
        <v>329</v>
      </c>
      <c r="I665" s="823" t="s">
        <v>3119</v>
      </c>
      <c r="J665" s="823" t="s">
        <v>891</v>
      </c>
      <c r="K665" s="823" t="s">
        <v>3120</v>
      </c>
      <c r="L665" s="826">
        <v>63.14</v>
      </c>
      <c r="M665" s="826">
        <v>126.28</v>
      </c>
      <c r="N665" s="823">
        <v>2</v>
      </c>
      <c r="O665" s="827">
        <v>2</v>
      </c>
      <c r="P665" s="826">
        <v>126.28</v>
      </c>
      <c r="Q665" s="828">
        <v>1</v>
      </c>
      <c r="R665" s="823">
        <v>2</v>
      </c>
      <c r="S665" s="828">
        <v>1</v>
      </c>
      <c r="T665" s="827">
        <v>2</v>
      </c>
      <c r="U665" s="829">
        <v>1</v>
      </c>
    </row>
    <row r="666" spans="1:21" ht="14.45" customHeight="1" x14ac:dyDescent="0.2">
      <c r="A666" s="822">
        <v>32</v>
      </c>
      <c r="B666" s="823" t="s">
        <v>2767</v>
      </c>
      <c r="C666" s="823" t="s">
        <v>2773</v>
      </c>
      <c r="D666" s="824" t="s">
        <v>4796</v>
      </c>
      <c r="E666" s="825" t="s">
        <v>2792</v>
      </c>
      <c r="F666" s="823" t="s">
        <v>2768</v>
      </c>
      <c r="G666" s="823" t="s">
        <v>2831</v>
      </c>
      <c r="H666" s="823" t="s">
        <v>329</v>
      </c>
      <c r="I666" s="823" t="s">
        <v>2832</v>
      </c>
      <c r="J666" s="823" t="s">
        <v>891</v>
      </c>
      <c r="K666" s="823" t="s">
        <v>2347</v>
      </c>
      <c r="L666" s="826">
        <v>49.08</v>
      </c>
      <c r="M666" s="826">
        <v>98.16</v>
      </c>
      <c r="N666" s="823">
        <v>2</v>
      </c>
      <c r="O666" s="827">
        <v>2</v>
      </c>
      <c r="P666" s="826">
        <v>49.08</v>
      </c>
      <c r="Q666" s="828">
        <v>0.5</v>
      </c>
      <c r="R666" s="823">
        <v>1</v>
      </c>
      <c r="S666" s="828">
        <v>0.5</v>
      </c>
      <c r="T666" s="827">
        <v>1</v>
      </c>
      <c r="U666" s="829">
        <v>0.5</v>
      </c>
    </row>
    <row r="667" spans="1:21" ht="14.45" customHeight="1" x14ac:dyDescent="0.2">
      <c r="A667" s="822">
        <v>32</v>
      </c>
      <c r="B667" s="823" t="s">
        <v>2767</v>
      </c>
      <c r="C667" s="823" t="s">
        <v>2773</v>
      </c>
      <c r="D667" s="824" t="s">
        <v>4796</v>
      </c>
      <c r="E667" s="825" t="s">
        <v>2792</v>
      </c>
      <c r="F667" s="823" t="s">
        <v>2768</v>
      </c>
      <c r="G667" s="823" t="s">
        <v>3687</v>
      </c>
      <c r="H667" s="823" t="s">
        <v>329</v>
      </c>
      <c r="I667" s="823" t="s">
        <v>3688</v>
      </c>
      <c r="J667" s="823" t="s">
        <v>901</v>
      </c>
      <c r="K667" s="823" t="s">
        <v>3689</v>
      </c>
      <c r="L667" s="826">
        <v>79.069999999999993</v>
      </c>
      <c r="M667" s="826">
        <v>1976.7499999999998</v>
      </c>
      <c r="N667" s="823">
        <v>25</v>
      </c>
      <c r="O667" s="827">
        <v>5</v>
      </c>
      <c r="P667" s="826">
        <v>1660.4699999999998</v>
      </c>
      <c r="Q667" s="828">
        <v>0.84</v>
      </c>
      <c r="R667" s="823">
        <v>21</v>
      </c>
      <c r="S667" s="828">
        <v>0.84</v>
      </c>
      <c r="T667" s="827">
        <v>4.5</v>
      </c>
      <c r="U667" s="829">
        <v>0.9</v>
      </c>
    </row>
    <row r="668" spans="1:21" ht="14.45" customHeight="1" x14ac:dyDescent="0.2">
      <c r="A668" s="822">
        <v>32</v>
      </c>
      <c r="B668" s="823" t="s">
        <v>2767</v>
      </c>
      <c r="C668" s="823" t="s">
        <v>2773</v>
      </c>
      <c r="D668" s="824" t="s">
        <v>4796</v>
      </c>
      <c r="E668" s="825" t="s">
        <v>2792</v>
      </c>
      <c r="F668" s="823" t="s">
        <v>2768</v>
      </c>
      <c r="G668" s="823" t="s">
        <v>3436</v>
      </c>
      <c r="H668" s="823" t="s">
        <v>670</v>
      </c>
      <c r="I668" s="823" t="s">
        <v>2512</v>
      </c>
      <c r="J668" s="823" t="s">
        <v>1360</v>
      </c>
      <c r="K668" s="823" t="s">
        <v>1354</v>
      </c>
      <c r="L668" s="826">
        <v>127.34</v>
      </c>
      <c r="M668" s="826">
        <v>254.68</v>
      </c>
      <c r="N668" s="823">
        <v>2</v>
      </c>
      <c r="O668" s="827">
        <v>1</v>
      </c>
      <c r="P668" s="826">
        <v>254.68</v>
      </c>
      <c r="Q668" s="828">
        <v>1</v>
      </c>
      <c r="R668" s="823">
        <v>2</v>
      </c>
      <c r="S668" s="828">
        <v>1</v>
      </c>
      <c r="T668" s="827">
        <v>1</v>
      </c>
      <c r="U668" s="829">
        <v>1</v>
      </c>
    </row>
    <row r="669" spans="1:21" ht="14.45" customHeight="1" x14ac:dyDescent="0.2">
      <c r="A669" s="822">
        <v>32</v>
      </c>
      <c r="B669" s="823" t="s">
        <v>2767</v>
      </c>
      <c r="C669" s="823" t="s">
        <v>2773</v>
      </c>
      <c r="D669" s="824" t="s">
        <v>4796</v>
      </c>
      <c r="E669" s="825" t="s">
        <v>2792</v>
      </c>
      <c r="F669" s="823" t="s">
        <v>2768</v>
      </c>
      <c r="G669" s="823" t="s">
        <v>3436</v>
      </c>
      <c r="H669" s="823" t="s">
        <v>670</v>
      </c>
      <c r="I669" s="823" t="s">
        <v>2514</v>
      </c>
      <c r="J669" s="823" t="s">
        <v>1357</v>
      </c>
      <c r="K669" s="823" t="s">
        <v>1354</v>
      </c>
      <c r="L669" s="826">
        <v>127.34</v>
      </c>
      <c r="M669" s="826">
        <v>382.02</v>
      </c>
      <c r="N669" s="823">
        <v>3</v>
      </c>
      <c r="O669" s="827">
        <v>2</v>
      </c>
      <c r="P669" s="826">
        <v>382.02</v>
      </c>
      <c r="Q669" s="828">
        <v>1</v>
      </c>
      <c r="R669" s="823">
        <v>3</v>
      </c>
      <c r="S669" s="828">
        <v>1</v>
      </c>
      <c r="T669" s="827">
        <v>2</v>
      </c>
      <c r="U669" s="829">
        <v>1</v>
      </c>
    </row>
    <row r="670" spans="1:21" ht="14.45" customHeight="1" x14ac:dyDescent="0.2">
      <c r="A670" s="822">
        <v>32</v>
      </c>
      <c r="B670" s="823" t="s">
        <v>2767</v>
      </c>
      <c r="C670" s="823" t="s">
        <v>2773</v>
      </c>
      <c r="D670" s="824" t="s">
        <v>4796</v>
      </c>
      <c r="E670" s="825" t="s">
        <v>2792</v>
      </c>
      <c r="F670" s="823" t="s">
        <v>2768</v>
      </c>
      <c r="G670" s="823" t="s">
        <v>3436</v>
      </c>
      <c r="H670" s="823" t="s">
        <v>670</v>
      </c>
      <c r="I670" s="823" t="s">
        <v>2513</v>
      </c>
      <c r="J670" s="823" t="s">
        <v>1359</v>
      </c>
      <c r="K670" s="823" t="s">
        <v>1354</v>
      </c>
      <c r="L670" s="826">
        <v>127.34</v>
      </c>
      <c r="M670" s="826">
        <v>636.70000000000005</v>
      </c>
      <c r="N670" s="823">
        <v>5</v>
      </c>
      <c r="O670" s="827">
        <v>3</v>
      </c>
      <c r="P670" s="826">
        <v>636.70000000000005</v>
      </c>
      <c r="Q670" s="828">
        <v>1</v>
      </c>
      <c r="R670" s="823">
        <v>5</v>
      </c>
      <c r="S670" s="828">
        <v>1</v>
      </c>
      <c r="T670" s="827">
        <v>3</v>
      </c>
      <c r="U670" s="829">
        <v>1</v>
      </c>
    </row>
    <row r="671" spans="1:21" ht="14.45" customHeight="1" x14ac:dyDescent="0.2">
      <c r="A671" s="822">
        <v>32</v>
      </c>
      <c r="B671" s="823" t="s">
        <v>2767</v>
      </c>
      <c r="C671" s="823" t="s">
        <v>2773</v>
      </c>
      <c r="D671" s="824" t="s">
        <v>4796</v>
      </c>
      <c r="E671" s="825" t="s">
        <v>2792</v>
      </c>
      <c r="F671" s="823" t="s">
        <v>2768</v>
      </c>
      <c r="G671" s="823" t="s">
        <v>3436</v>
      </c>
      <c r="H671" s="823" t="s">
        <v>670</v>
      </c>
      <c r="I671" s="823" t="s">
        <v>2515</v>
      </c>
      <c r="J671" s="823" t="s">
        <v>1358</v>
      </c>
      <c r="K671" s="823" t="s">
        <v>1354</v>
      </c>
      <c r="L671" s="826">
        <v>127.34</v>
      </c>
      <c r="M671" s="826">
        <v>509.36</v>
      </c>
      <c r="N671" s="823">
        <v>4</v>
      </c>
      <c r="O671" s="827">
        <v>2</v>
      </c>
      <c r="P671" s="826">
        <v>509.36</v>
      </c>
      <c r="Q671" s="828">
        <v>1</v>
      </c>
      <c r="R671" s="823">
        <v>4</v>
      </c>
      <c r="S671" s="828">
        <v>1</v>
      </c>
      <c r="T671" s="827">
        <v>2</v>
      </c>
      <c r="U671" s="829">
        <v>1</v>
      </c>
    </row>
    <row r="672" spans="1:21" ht="14.45" customHeight="1" x14ac:dyDescent="0.2">
      <c r="A672" s="822">
        <v>32</v>
      </c>
      <c r="B672" s="823" t="s">
        <v>2767</v>
      </c>
      <c r="C672" s="823" t="s">
        <v>2773</v>
      </c>
      <c r="D672" s="824" t="s">
        <v>4796</v>
      </c>
      <c r="E672" s="825" t="s">
        <v>2792</v>
      </c>
      <c r="F672" s="823" t="s">
        <v>2768</v>
      </c>
      <c r="G672" s="823" t="s">
        <v>3436</v>
      </c>
      <c r="H672" s="823" t="s">
        <v>329</v>
      </c>
      <c r="I672" s="823" t="s">
        <v>3690</v>
      </c>
      <c r="J672" s="823" t="s">
        <v>3691</v>
      </c>
      <c r="K672" s="823" t="s">
        <v>1354</v>
      </c>
      <c r="L672" s="826">
        <v>158.61000000000001</v>
      </c>
      <c r="M672" s="826">
        <v>317.22000000000003</v>
      </c>
      <c r="N672" s="823">
        <v>2</v>
      </c>
      <c r="O672" s="827">
        <v>1</v>
      </c>
      <c r="P672" s="826">
        <v>317.22000000000003</v>
      </c>
      <c r="Q672" s="828">
        <v>1</v>
      </c>
      <c r="R672" s="823">
        <v>2</v>
      </c>
      <c r="S672" s="828">
        <v>1</v>
      </c>
      <c r="T672" s="827">
        <v>1</v>
      </c>
      <c r="U672" s="829">
        <v>1</v>
      </c>
    </row>
    <row r="673" spans="1:21" ht="14.45" customHeight="1" x14ac:dyDescent="0.2">
      <c r="A673" s="822">
        <v>32</v>
      </c>
      <c r="B673" s="823" t="s">
        <v>2767</v>
      </c>
      <c r="C673" s="823" t="s">
        <v>2773</v>
      </c>
      <c r="D673" s="824" t="s">
        <v>4796</v>
      </c>
      <c r="E673" s="825" t="s">
        <v>2792</v>
      </c>
      <c r="F673" s="823" t="s">
        <v>2769</v>
      </c>
      <c r="G673" s="823" t="s">
        <v>3229</v>
      </c>
      <c r="H673" s="823" t="s">
        <v>329</v>
      </c>
      <c r="I673" s="823" t="s">
        <v>3692</v>
      </c>
      <c r="J673" s="823" t="s">
        <v>3231</v>
      </c>
      <c r="K673" s="823"/>
      <c r="L673" s="826">
        <v>0</v>
      </c>
      <c r="M673" s="826">
        <v>0</v>
      </c>
      <c r="N673" s="823">
        <v>1</v>
      </c>
      <c r="O673" s="827">
        <v>1</v>
      </c>
      <c r="P673" s="826">
        <v>0</v>
      </c>
      <c r="Q673" s="828"/>
      <c r="R673" s="823">
        <v>1</v>
      </c>
      <c r="S673" s="828">
        <v>1</v>
      </c>
      <c r="T673" s="827">
        <v>1</v>
      </c>
      <c r="U673" s="829">
        <v>1</v>
      </c>
    </row>
    <row r="674" spans="1:21" ht="14.45" customHeight="1" x14ac:dyDescent="0.2">
      <c r="A674" s="822">
        <v>32</v>
      </c>
      <c r="B674" s="823" t="s">
        <v>2767</v>
      </c>
      <c r="C674" s="823" t="s">
        <v>2773</v>
      </c>
      <c r="D674" s="824" t="s">
        <v>4796</v>
      </c>
      <c r="E674" s="825" t="s">
        <v>2795</v>
      </c>
      <c r="F674" s="823" t="s">
        <v>2768</v>
      </c>
      <c r="G674" s="823" t="s">
        <v>3693</v>
      </c>
      <c r="H674" s="823" t="s">
        <v>329</v>
      </c>
      <c r="I674" s="823" t="s">
        <v>3694</v>
      </c>
      <c r="J674" s="823" t="s">
        <v>3695</v>
      </c>
      <c r="K674" s="823" t="s">
        <v>3696</v>
      </c>
      <c r="L674" s="826">
        <v>23.49</v>
      </c>
      <c r="M674" s="826">
        <v>23.49</v>
      </c>
      <c r="N674" s="823">
        <v>1</v>
      </c>
      <c r="O674" s="827">
        <v>1</v>
      </c>
      <c r="P674" s="826">
        <v>23.49</v>
      </c>
      <c r="Q674" s="828">
        <v>1</v>
      </c>
      <c r="R674" s="823">
        <v>1</v>
      </c>
      <c r="S674" s="828">
        <v>1</v>
      </c>
      <c r="T674" s="827">
        <v>1</v>
      </c>
      <c r="U674" s="829">
        <v>1</v>
      </c>
    </row>
    <row r="675" spans="1:21" ht="14.45" customHeight="1" x14ac:dyDescent="0.2">
      <c r="A675" s="822">
        <v>32</v>
      </c>
      <c r="B675" s="823" t="s">
        <v>2767</v>
      </c>
      <c r="C675" s="823" t="s">
        <v>2773</v>
      </c>
      <c r="D675" s="824" t="s">
        <v>4796</v>
      </c>
      <c r="E675" s="825" t="s">
        <v>2795</v>
      </c>
      <c r="F675" s="823" t="s">
        <v>2768</v>
      </c>
      <c r="G675" s="823" t="s">
        <v>2840</v>
      </c>
      <c r="H675" s="823" t="s">
        <v>329</v>
      </c>
      <c r="I675" s="823" t="s">
        <v>3130</v>
      </c>
      <c r="J675" s="823" t="s">
        <v>2842</v>
      </c>
      <c r="K675" s="823" t="s">
        <v>3131</v>
      </c>
      <c r="L675" s="826">
        <v>922.76</v>
      </c>
      <c r="M675" s="826">
        <v>5536.5599999999995</v>
      </c>
      <c r="N675" s="823">
        <v>6</v>
      </c>
      <c r="O675" s="827">
        <v>4</v>
      </c>
      <c r="P675" s="826">
        <v>3691.04</v>
      </c>
      <c r="Q675" s="828">
        <v>0.66666666666666674</v>
      </c>
      <c r="R675" s="823">
        <v>4</v>
      </c>
      <c r="S675" s="828">
        <v>0.66666666666666663</v>
      </c>
      <c r="T675" s="827">
        <v>3.5</v>
      </c>
      <c r="U675" s="829">
        <v>0.875</v>
      </c>
    </row>
    <row r="676" spans="1:21" ht="14.45" customHeight="1" x14ac:dyDescent="0.2">
      <c r="A676" s="822">
        <v>32</v>
      </c>
      <c r="B676" s="823" t="s">
        <v>2767</v>
      </c>
      <c r="C676" s="823" t="s">
        <v>2773</v>
      </c>
      <c r="D676" s="824" t="s">
        <v>4796</v>
      </c>
      <c r="E676" s="825" t="s">
        <v>2795</v>
      </c>
      <c r="F676" s="823" t="s">
        <v>2768</v>
      </c>
      <c r="G676" s="823" t="s">
        <v>2840</v>
      </c>
      <c r="H676" s="823" t="s">
        <v>329</v>
      </c>
      <c r="I676" s="823" t="s">
        <v>2844</v>
      </c>
      <c r="J676" s="823" t="s">
        <v>964</v>
      </c>
      <c r="K676" s="823" t="s">
        <v>2845</v>
      </c>
      <c r="L676" s="826">
        <v>329.56</v>
      </c>
      <c r="M676" s="826">
        <v>7909.4400000000005</v>
      </c>
      <c r="N676" s="823">
        <v>24</v>
      </c>
      <c r="O676" s="827">
        <v>16</v>
      </c>
      <c r="P676" s="826">
        <v>2966.04</v>
      </c>
      <c r="Q676" s="828">
        <v>0.37499999999999994</v>
      </c>
      <c r="R676" s="823">
        <v>9</v>
      </c>
      <c r="S676" s="828">
        <v>0.375</v>
      </c>
      <c r="T676" s="827">
        <v>6.5</v>
      </c>
      <c r="U676" s="829">
        <v>0.40625</v>
      </c>
    </row>
    <row r="677" spans="1:21" ht="14.45" customHeight="1" x14ac:dyDescent="0.2">
      <c r="A677" s="822">
        <v>32</v>
      </c>
      <c r="B677" s="823" t="s">
        <v>2767</v>
      </c>
      <c r="C677" s="823" t="s">
        <v>2773</v>
      </c>
      <c r="D677" s="824" t="s">
        <v>4796</v>
      </c>
      <c r="E677" s="825" t="s">
        <v>2795</v>
      </c>
      <c r="F677" s="823" t="s">
        <v>2768</v>
      </c>
      <c r="G677" s="823" t="s">
        <v>2840</v>
      </c>
      <c r="H677" s="823" t="s">
        <v>329</v>
      </c>
      <c r="I677" s="823" t="s">
        <v>3697</v>
      </c>
      <c r="J677" s="823" t="s">
        <v>2842</v>
      </c>
      <c r="K677" s="823" t="s">
        <v>3698</v>
      </c>
      <c r="L677" s="826">
        <v>0</v>
      </c>
      <c r="M677" s="826">
        <v>0</v>
      </c>
      <c r="N677" s="823">
        <v>1</v>
      </c>
      <c r="O677" s="827">
        <v>1</v>
      </c>
      <c r="P677" s="826">
        <v>0</v>
      </c>
      <c r="Q677" s="828"/>
      <c r="R677" s="823">
        <v>1</v>
      </c>
      <c r="S677" s="828">
        <v>1</v>
      </c>
      <c r="T677" s="827">
        <v>1</v>
      </c>
      <c r="U677" s="829">
        <v>1</v>
      </c>
    </row>
    <row r="678" spans="1:21" ht="14.45" customHeight="1" x14ac:dyDescent="0.2">
      <c r="A678" s="822">
        <v>32</v>
      </c>
      <c r="B678" s="823" t="s">
        <v>2767</v>
      </c>
      <c r="C678" s="823" t="s">
        <v>2773</v>
      </c>
      <c r="D678" s="824" t="s">
        <v>4796</v>
      </c>
      <c r="E678" s="825" t="s">
        <v>2795</v>
      </c>
      <c r="F678" s="823" t="s">
        <v>2768</v>
      </c>
      <c r="G678" s="823" t="s">
        <v>2833</v>
      </c>
      <c r="H678" s="823" t="s">
        <v>329</v>
      </c>
      <c r="I678" s="823" t="s">
        <v>2853</v>
      </c>
      <c r="J678" s="823" t="s">
        <v>2852</v>
      </c>
      <c r="K678" s="823" t="s">
        <v>2854</v>
      </c>
      <c r="L678" s="826">
        <v>36.270000000000003</v>
      </c>
      <c r="M678" s="826">
        <v>108.81</v>
      </c>
      <c r="N678" s="823">
        <v>3</v>
      </c>
      <c r="O678" s="827">
        <v>2.5</v>
      </c>
      <c r="P678" s="826">
        <v>72.540000000000006</v>
      </c>
      <c r="Q678" s="828">
        <v>0.66666666666666674</v>
      </c>
      <c r="R678" s="823">
        <v>2</v>
      </c>
      <c r="S678" s="828">
        <v>0.66666666666666663</v>
      </c>
      <c r="T678" s="827">
        <v>1.5</v>
      </c>
      <c r="U678" s="829">
        <v>0.6</v>
      </c>
    </row>
    <row r="679" spans="1:21" ht="14.45" customHeight="1" x14ac:dyDescent="0.2">
      <c r="A679" s="822">
        <v>32</v>
      </c>
      <c r="B679" s="823" t="s">
        <v>2767</v>
      </c>
      <c r="C679" s="823" t="s">
        <v>2773</v>
      </c>
      <c r="D679" s="824" t="s">
        <v>4796</v>
      </c>
      <c r="E679" s="825" t="s">
        <v>2795</v>
      </c>
      <c r="F679" s="823" t="s">
        <v>2768</v>
      </c>
      <c r="G679" s="823" t="s">
        <v>2833</v>
      </c>
      <c r="H679" s="823" t="s">
        <v>329</v>
      </c>
      <c r="I679" s="823" t="s">
        <v>3699</v>
      </c>
      <c r="J679" s="823" t="s">
        <v>2852</v>
      </c>
      <c r="K679" s="823" t="s">
        <v>2854</v>
      </c>
      <c r="L679" s="826">
        <v>36.270000000000003</v>
      </c>
      <c r="M679" s="826">
        <v>36.270000000000003</v>
      </c>
      <c r="N679" s="823">
        <v>1</v>
      </c>
      <c r="O679" s="827">
        <v>1</v>
      </c>
      <c r="P679" s="826"/>
      <c r="Q679" s="828">
        <v>0</v>
      </c>
      <c r="R679" s="823"/>
      <c r="S679" s="828">
        <v>0</v>
      </c>
      <c r="T679" s="827"/>
      <c r="U679" s="829">
        <v>0</v>
      </c>
    </row>
    <row r="680" spans="1:21" ht="14.45" customHeight="1" x14ac:dyDescent="0.2">
      <c r="A680" s="822">
        <v>32</v>
      </c>
      <c r="B680" s="823" t="s">
        <v>2767</v>
      </c>
      <c r="C680" s="823" t="s">
        <v>2773</v>
      </c>
      <c r="D680" s="824" t="s">
        <v>4796</v>
      </c>
      <c r="E680" s="825" t="s">
        <v>2795</v>
      </c>
      <c r="F680" s="823" t="s">
        <v>2768</v>
      </c>
      <c r="G680" s="823" t="s">
        <v>2833</v>
      </c>
      <c r="H680" s="823" t="s">
        <v>670</v>
      </c>
      <c r="I680" s="823" t="s">
        <v>2445</v>
      </c>
      <c r="J680" s="823" t="s">
        <v>682</v>
      </c>
      <c r="K680" s="823" t="s">
        <v>681</v>
      </c>
      <c r="L680" s="826">
        <v>72.55</v>
      </c>
      <c r="M680" s="826">
        <v>1015.6999999999998</v>
      </c>
      <c r="N680" s="823">
        <v>14</v>
      </c>
      <c r="O680" s="827">
        <v>12.5</v>
      </c>
      <c r="P680" s="826">
        <v>725.49999999999989</v>
      </c>
      <c r="Q680" s="828">
        <v>0.7142857142857143</v>
      </c>
      <c r="R680" s="823">
        <v>10</v>
      </c>
      <c r="S680" s="828">
        <v>0.7142857142857143</v>
      </c>
      <c r="T680" s="827">
        <v>8.5</v>
      </c>
      <c r="U680" s="829">
        <v>0.68</v>
      </c>
    </row>
    <row r="681" spans="1:21" ht="14.45" customHeight="1" x14ac:dyDescent="0.2">
      <c r="A681" s="822">
        <v>32</v>
      </c>
      <c r="B681" s="823" t="s">
        <v>2767</v>
      </c>
      <c r="C681" s="823" t="s">
        <v>2773</v>
      </c>
      <c r="D681" s="824" t="s">
        <v>4796</v>
      </c>
      <c r="E681" s="825" t="s">
        <v>2795</v>
      </c>
      <c r="F681" s="823" t="s">
        <v>2768</v>
      </c>
      <c r="G681" s="823" t="s">
        <v>2833</v>
      </c>
      <c r="H681" s="823" t="s">
        <v>670</v>
      </c>
      <c r="I681" s="823" t="s">
        <v>2444</v>
      </c>
      <c r="J681" s="823" t="s">
        <v>682</v>
      </c>
      <c r="K681" s="823" t="s">
        <v>683</v>
      </c>
      <c r="L681" s="826">
        <v>21.76</v>
      </c>
      <c r="M681" s="826">
        <v>43.52</v>
      </c>
      <c r="N681" s="823">
        <v>2</v>
      </c>
      <c r="O681" s="827">
        <v>2</v>
      </c>
      <c r="P681" s="826">
        <v>21.76</v>
      </c>
      <c r="Q681" s="828">
        <v>0.5</v>
      </c>
      <c r="R681" s="823">
        <v>1</v>
      </c>
      <c r="S681" s="828">
        <v>0.5</v>
      </c>
      <c r="T681" s="827">
        <v>1</v>
      </c>
      <c r="U681" s="829">
        <v>0.5</v>
      </c>
    </row>
    <row r="682" spans="1:21" ht="14.45" customHeight="1" x14ac:dyDescent="0.2">
      <c r="A682" s="822">
        <v>32</v>
      </c>
      <c r="B682" s="823" t="s">
        <v>2767</v>
      </c>
      <c r="C682" s="823" t="s">
        <v>2773</v>
      </c>
      <c r="D682" s="824" t="s">
        <v>4796</v>
      </c>
      <c r="E682" s="825" t="s">
        <v>2795</v>
      </c>
      <c r="F682" s="823" t="s">
        <v>2768</v>
      </c>
      <c r="G682" s="823" t="s">
        <v>2833</v>
      </c>
      <c r="H682" s="823" t="s">
        <v>670</v>
      </c>
      <c r="I682" s="823" t="s">
        <v>2446</v>
      </c>
      <c r="J682" s="823" t="s">
        <v>682</v>
      </c>
      <c r="K682" s="823" t="s">
        <v>684</v>
      </c>
      <c r="L682" s="826">
        <v>65.28</v>
      </c>
      <c r="M682" s="826">
        <v>1436.1599999999996</v>
      </c>
      <c r="N682" s="823">
        <v>22</v>
      </c>
      <c r="O682" s="827">
        <v>17</v>
      </c>
      <c r="P682" s="826">
        <v>1305.5999999999997</v>
      </c>
      <c r="Q682" s="828">
        <v>0.90909090909090906</v>
      </c>
      <c r="R682" s="823">
        <v>20</v>
      </c>
      <c r="S682" s="828">
        <v>0.90909090909090906</v>
      </c>
      <c r="T682" s="827">
        <v>15</v>
      </c>
      <c r="U682" s="829">
        <v>0.88235294117647056</v>
      </c>
    </row>
    <row r="683" spans="1:21" ht="14.45" customHeight="1" x14ac:dyDescent="0.2">
      <c r="A683" s="822">
        <v>32</v>
      </c>
      <c r="B683" s="823" t="s">
        <v>2767</v>
      </c>
      <c r="C683" s="823" t="s">
        <v>2773</v>
      </c>
      <c r="D683" s="824" t="s">
        <v>4796</v>
      </c>
      <c r="E683" s="825" t="s">
        <v>2795</v>
      </c>
      <c r="F683" s="823" t="s">
        <v>2768</v>
      </c>
      <c r="G683" s="823" t="s">
        <v>3700</v>
      </c>
      <c r="H683" s="823" t="s">
        <v>670</v>
      </c>
      <c r="I683" s="823" t="s">
        <v>3701</v>
      </c>
      <c r="J683" s="823" t="s">
        <v>797</v>
      </c>
      <c r="K683" s="823" t="s">
        <v>3300</v>
      </c>
      <c r="L683" s="826">
        <v>80.010000000000005</v>
      </c>
      <c r="M683" s="826">
        <v>80.010000000000005</v>
      </c>
      <c r="N683" s="823">
        <v>1</v>
      </c>
      <c r="O683" s="827">
        <v>1</v>
      </c>
      <c r="P683" s="826"/>
      <c r="Q683" s="828">
        <v>0</v>
      </c>
      <c r="R683" s="823"/>
      <c r="S683" s="828">
        <v>0</v>
      </c>
      <c r="T683" s="827"/>
      <c r="U683" s="829">
        <v>0</v>
      </c>
    </row>
    <row r="684" spans="1:21" ht="14.45" customHeight="1" x14ac:dyDescent="0.2">
      <c r="A684" s="822">
        <v>32</v>
      </c>
      <c r="B684" s="823" t="s">
        <v>2767</v>
      </c>
      <c r="C684" s="823" t="s">
        <v>2773</v>
      </c>
      <c r="D684" s="824" t="s">
        <v>4796</v>
      </c>
      <c r="E684" s="825" t="s">
        <v>2795</v>
      </c>
      <c r="F684" s="823" t="s">
        <v>2768</v>
      </c>
      <c r="G684" s="823" t="s">
        <v>2834</v>
      </c>
      <c r="H684" s="823" t="s">
        <v>670</v>
      </c>
      <c r="I684" s="823" t="s">
        <v>2287</v>
      </c>
      <c r="J684" s="823" t="s">
        <v>2288</v>
      </c>
      <c r="K684" s="823" t="s">
        <v>2289</v>
      </c>
      <c r="L684" s="826">
        <v>93.27</v>
      </c>
      <c r="M684" s="826">
        <v>373.08</v>
      </c>
      <c r="N684" s="823">
        <v>4</v>
      </c>
      <c r="O684" s="827">
        <v>3</v>
      </c>
      <c r="P684" s="826">
        <v>279.81</v>
      </c>
      <c r="Q684" s="828">
        <v>0.75</v>
      </c>
      <c r="R684" s="823">
        <v>3</v>
      </c>
      <c r="S684" s="828">
        <v>0.75</v>
      </c>
      <c r="T684" s="827">
        <v>2</v>
      </c>
      <c r="U684" s="829">
        <v>0.66666666666666663</v>
      </c>
    </row>
    <row r="685" spans="1:21" ht="14.45" customHeight="1" x14ac:dyDescent="0.2">
      <c r="A685" s="822">
        <v>32</v>
      </c>
      <c r="B685" s="823" t="s">
        <v>2767</v>
      </c>
      <c r="C685" s="823" t="s">
        <v>2773</v>
      </c>
      <c r="D685" s="824" t="s">
        <v>4796</v>
      </c>
      <c r="E685" s="825" t="s">
        <v>2795</v>
      </c>
      <c r="F685" s="823" t="s">
        <v>2768</v>
      </c>
      <c r="G685" s="823" t="s">
        <v>2834</v>
      </c>
      <c r="H685" s="823" t="s">
        <v>670</v>
      </c>
      <c r="I685" s="823" t="s">
        <v>3135</v>
      </c>
      <c r="J685" s="823" t="s">
        <v>2288</v>
      </c>
      <c r="K685" s="823" t="s">
        <v>3136</v>
      </c>
      <c r="L685" s="826">
        <v>186.55</v>
      </c>
      <c r="M685" s="826">
        <v>373.1</v>
      </c>
      <c r="N685" s="823">
        <v>2</v>
      </c>
      <c r="O685" s="827">
        <v>1</v>
      </c>
      <c r="P685" s="826">
        <v>373.1</v>
      </c>
      <c r="Q685" s="828">
        <v>1</v>
      </c>
      <c r="R685" s="823">
        <v>2</v>
      </c>
      <c r="S685" s="828">
        <v>1</v>
      </c>
      <c r="T685" s="827">
        <v>1</v>
      </c>
      <c r="U685" s="829">
        <v>1</v>
      </c>
    </row>
    <row r="686" spans="1:21" ht="14.45" customHeight="1" x14ac:dyDescent="0.2">
      <c r="A686" s="822">
        <v>32</v>
      </c>
      <c r="B686" s="823" t="s">
        <v>2767</v>
      </c>
      <c r="C686" s="823" t="s">
        <v>2773</v>
      </c>
      <c r="D686" s="824" t="s">
        <v>4796</v>
      </c>
      <c r="E686" s="825" t="s">
        <v>2795</v>
      </c>
      <c r="F686" s="823" t="s">
        <v>2768</v>
      </c>
      <c r="G686" s="823" t="s">
        <v>2834</v>
      </c>
      <c r="H686" s="823" t="s">
        <v>670</v>
      </c>
      <c r="I686" s="823" t="s">
        <v>2290</v>
      </c>
      <c r="J686" s="823" t="s">
        <v>2288</v>
      </c>
      <c r="K686" s="823" t="s">
        <v>2291</v>
      </c>
      <c r="L686" s="826">
        <v>31.09</v>
      </c>
      <c r="M686" s="826">
        <v>62.18</v>
      </c>
      <c r="N686" s="823">
        <v>2</v>
      </c>
      <c r="O686" s="827">
        <v>1.5</v>
      </c>
      <c r="P686" s="826">
        <v>31.09</v>
      </c>
      <c r="Q686" s="828">
        <v>0.5</v>
      </c>
      <c r="R686" s="823">
        <v>1</v>
      </c>
      <c r="S686" s="828">
        <v>0.5</v>
      </c>
      <c r="T686" s="827">
        <v>0.5</v>
      </c>
      <c r="U686" s="829">
        <v>0.33333333333333331</v>
      </c>
    </row>
    <row r="687" spans="1:21" ht="14.45" customHeight="1" x14ac:dyDescent="0.2">
      <c r="A687" s="822">
        <v>32</v>
      </c>
      <c r="B687" s="823" t="s">
        <v>2767</v>
      </c>
      <c r="C687" s="823" t="s">
        <v>2773</v>
      </c>
      <c r="D687" s="824" t="s">
        <v>4796</v>
      </c>
      <c r="E687" s="825" t="s">
        <v>2795</v>
      </c>
      <c r="F687" s="823" t="s">
        <v>2768</v>
      </c>
      <c r="G687" s="823" t="s">
        <v>2834</v>
      </c>
      <c r="H687" s="823" t="s">
        <v>670</v>
      </c>
      <c r="I687" s="823" t="s">
        <v>2292</v>
      </c>
      <c r="J687" s="823" t="s">
        <v>2288</v>
      </c>
      <c r="K687" s="823" t="s">
        <v>2293</v>
      </c>
      <c r="L687" s="826">
        <v>62.18</v>
      </c>
      <c r="M687" s="826">
        <v>62.18</v>
      </c>
      <c r="N687" s="823">
        <v>1</v>
      </c>
      <c r="O687" s="827">
        <v>0.5</v>
      </c>
      <c r="P687" s="826">
        <v>62.18</v>
      </c>
      <c r="Q687" s="828">
        <v>1</v>
      </c>
      <c r="R687" s="823">
        <v>1</v>
      </c>
      <c r="S687" s="828">
        <v>1</v>
      </c>
      <c r="T687" s="827">
        <v>0.5</v>
      </c>
      <c r="U687" s="829">
        <v>1</v>
      </c>
    </row>
    <row r="688" spans="1:21" ht="14.45" customHeight="1" x14ac:dyDescent="0.2">
      <c r="A688" s="822">
        <v>32</v>
      </c>
      <c r="B688" s="823" t="s">
        <v>2767</v>
      </c>
      <c r="C688" s="823" t="s">
        <v>2773</v>
      </c>
      <c r="D688" s="824" t="s">
        <v>4796</v>
      </c>
      <c r="E688" s="825" t="s">
        <v>2795</v>
      </c>
      <c r="F688" s="823" t="s">
        <v>2768</v>
      </c>
      <c r="G688" s="823" t="s">
        <v>3137</v>
      </c>
      <c r="H688" s="823" t="s">
        <v>670</v>
      </c>
      <c r="I688" s="823" t="s">
        <v>3138</v>
      </c>
      <c r="J688" s="823" t="s">
        <v>3139</v>
      </c>
      <c r="K688" s="823" t="s">
        <v>3140</v>
      </c>
      <c r="L688" s="826">
        <v>6696.51</v>
      </c>
      <c r="M688" s="826">
        <v>26786.04</v>
      </c>
      <c r="N688" s="823">
        <v>4</v>
      </c>
      <c r="O688" s="827">
        <v>3.5</v>
      </c>
      <c r="P688" s="826">
        <v>13393.02</v>
      </c>
      <c r="Q688" s="828">
        <v>0.5</v>
      </c>
      <c r="R688" s="823">
        <v>2</v>
      </c>
      <c r="S688" s="828">
        <v>0.5</v>
      </c>
      <c r="T688" s="827">
        <v>2</v>
      </c>
      <c r="U688" s="829">
        <v>0.5714285714285714</v>
      </c>
    </row>
    <row r="689" spans="1:21" ht="14.45" customHeight="1" x14ac:dyDescent="0.2">
      <c r="A689" s="822">
        <v>32</v>
      </c>
      <c r="B689" s="823" t="s">
        <v>2767</v>
      </c>
      <c r="C689" s="823" t="s">
        <v>2773</v>
      </c>
      <c r="D689" s="824" t="s">
        <v>4796</v>
      </c>
      <c r="E689" s="825" t="s">
        <v>2795</v>
      </c>
      <c r="F689" s="823" t="s">
        <v>2768</v>
      </c>
      <c r="G689" s="823" t="s">
        <v>3137</v>
      </c>
      <c r="H689" s="823" t="s">
        <v>670</v>
      </c>
      <c r="I689" s="823" t="s">
        <v>3141</v>
      </c>
      <c r="J689" s="823" t="s">
        <v>3142</v>
      </c>
      <c r="K689" s="823" t="s">
        <v>3140</v>
      </c>
      <c r="L689" s="826">
        <v>6696.51</v>
      </c>
      <c r="M689" s="826">
        <v>53572.080000000009</v>
      </c>
      <c r="N689" s="823">
        <v>8</v>
      </c>
      <c r="O689" s="827">
        <v>5.5</v>
      </c>
      <c r="P689" s="826">
        <v>46875.570000000007</v>
      </c>
      <c r="Q689" s="828">
        <v>0.875</v>
      </c>
      <c r="R689" s="823">
        <v>7</v>
      </c>
      <c r="S689" s="828">
        <v>0.875</v>
      </c>
      <c r="T689" s="827">
        <v>5</v>
      </c>
      <c r="U689" s="829">
        <v>0.90909090909090906</v>
      </c>
    </row>
    <row r="690" spans="1:21" ht="14.45" customHeight="1" x14ac:dyDescent="0.2">
      <c r="A690" s="822">
        <v>32</v>
      </c>
      <c r="B690" s="823" t="s">
        <v>2767</v>
      </c>
      <c r="C690" s="823" t="s">
        <v>2773</v>
      </c>
      <c r="D690" s="824" t="s">
        <v>4796</v>
      </c>
      <c r="E690" s="825" t="s">
        <v>2795</v>
      </c>
      <c r="F690" s="823" t="s">
        <v>2768</v>
      </c>
      <c r="G690" s="823" t="s">
        <v>2861</v>
      </c>
      <c r="H690" s="823" t="s">
        <v>670</v>
      </c>
      <c r="I690" s="823" t="s">
        <v>2321</v>
      </c>
      <c r="J690" s="823" t="s">
        <v>2322</v>
      </c>
      <c r="K690" s="823" t="s">
        <v>2323</v>
      </c>
      <c r="L690" s="826">
        <v>220.53</v>
      </c>
      <c r="M690" s="826">
        <v>220.53</v>
      </c>
      <c r="N690" s="823">
        <v>1</v>
      </c>
      <c r="O690" s="827">
        <v>1</v>
      </c>
      <c r="P690" s="826">
        <v>220.53</v>
      </c>
      <c r="Q690" s="828">
        <v>1</v>
      </c>
      <c r="R690" s="823">
        <v>1</v>
      </c>
      <c r="S690" s="828">
        <v>1</v>
      </c>
      <c r="T690" s="827">
        <v>1</v>
      </c>
      <c r="U690" s="829">
        <v>1</v>
      </c>
    </row>
    <row r="691" spans="1:21" ht="14.45" customHeight="1" x14ac:dyDescent="0.2">
      <c r="A691" s="822">
        <v>32</v>
      </c>
      <c r="B691" s="823" t="s">
        <v>2767</v>
      </c>
      <c r="C691" s="823" t="s">
        <v>2773</v>
      </c>
      <c r="D691" s="824" t="s">
        <v>4796</v>
      </c>
      <c r="E691" s="825" t="s">
        <v>2795</v>
      </c>
      <c r="F691" s="823" t="s">
        <v>2768</v>
      </c>
      <c r="G691" s="823" t="s">
        <v>2861</v>
      </c>
      <c r="H691" s="823" t="s">
        <v>329</v>
      </c>
      <c r="I691" s="823" t="s">
        <v>3702</v>
      </c>
      <c r="J691" s="823" t="s">
        <v>1260</v>
      </c>
      <c r="K691" s="823" t="s">
        <v>3703</v>
      </c>
      <c r="L691" s="826">
        <v>279.52999999999997</v>
      </c>
      <c r="M691" s="826">
        <v>279.52999999999997</v>
      </c>
      <c r="N691" s="823">
        <v>1</v>
      </c>
      <c r="O691" s="827">
        <v>1</v>
      </c>
      <c r="P691" s="826">
        <v>279.52999999999997</v>
      </c>
      <c r="Q691" s="828">
        <v>1</v>
      </c>
      <c r="R691" s="823">
        <v>1</v>
      </c>
      <c r="S691" s="828">
        <v>1</v>
      </c>
      <c r="T691" s="827">
        <v>1</v>
      </c>
      <c r="U691" s="829">
        <v>1</v>
      </c>
    </row>
    <row r="692" spans="1:21" ht="14.45" customHeight="1" x14ac:dyDescent="0.2">
      <c r="A692" s="822">
        <v>32</v>
      </c>
      <c r="B692" s="823" t="s">
        <v>2767</v>
      </c>
      <c r="C692" s="823" t="s">
        <v>2773</v>
      </c>
      <c r="D692" s="824" t="s">
        <v>4796</v>
      </c>
      <c r="E692" s="825" t="s">
        <v>2795</v>
      </c>
      <c r="F692" s="823" t="s">
        <v>2768</v>
      </c>
      <c r="G692" s="823" t="s">
        <v>3449</v>
      </c>
      <c r="H692" s="823" t="s">
        <v>670</v>
      </c>
      <c r="I692" s="823" t="s">
        <v>3704</v>
      </c>
      <c r="J692" s="823" t="s">
        <v>1017</v>
      </c>
      <c r="K692" s="823" t="s">
        <v>3705</v>
      </c>
      <c r="L692" s="826">
        <v>184.65</v>
      </c>
      <c r="M692" s="826">
        <v>184.65</v>
      </c>
      <c r="N692" s="823">
        <v>1</v>
      </c>
      <c r="O692" s="827">
        <v>1</v>
      </c>
      <c r="P692" s="826"/>
      <c r="Q692" s="828">
        <v>0</v>
      </c>
      <c r="R692" s="823"/>
      <c r="S692" s="828">
        <v>0</v>
      </c>
      <c r="T692" s="827"/>
      <c r="U692" s="829">
        <v>0</v>
      </c>
    </row>
    <row r="693" spans="1:21" ht="14.45" customHeight="1" x14ac:dyDescent="0.2">
      <c r="A693" s="822">
        <v>32</v>
      </c>
      <c r="B693" s="823" t="s">
        <v>2767</v>
      </c>
      <c r="C693" s="823" t="s">
        <v>2773</v>
      </c>
      <c r="D693" s="824" t="s">
        <v>4796</v>
      </c>
      <c r="E693" s="825" t="s">
        <v>2795</v>
      </c>
      <c r="F693" s="823" t="s">
        <v>2768</v>
      </c>
      <c r="G693" s="823" t="s">
        <v>3147</v>
      </c>
      <c r="H693" s="823" t="s">
        <v>670</v>
      </c>
      <c r="I693" s="823" t="s">
        <v>2371</v>
      </c>
      <c r="J693" s="823" t="s">
        <v>2372</v>
      </c>
      <c r="K693" s="823" t="s">
        <v>2373</v>
      </c>
      <c r="L693" s="826">
        <v>119.7</v>
      </c>
      <c r="M693" s="826">
        <v>478.8</v>
      </c>
      <c r="N693" s="823">
        <v>4</v>
      </c>
      <c r="O693" s="827">
        <v>4</v>
      </c>
      <c r="P693" s="826">
        <v>478.8</v>
      </c>
      <c r="Q693" s="828">
        <v>1</v>
      </c>
      <c r="R693" s="823">
        <v>4</v>
      </c>
      <c r="S693" s="828">
        <v>1</v>
      </c>
      <c r="T693" s="827">
        <v>4</v>
      </c>
      <c r="U693" s="829">
        <v>1</v>
      </c>
    </row>
    <row r="694" spans="1:21" ht="14.45" customHeight="1" x14ac:dyDescent="0.2">
      <c r="A694" s="822">
        <v>32</v>
      </c>
      <c r="B694" s="823" t="s">
        <v>2767</v>
      </c>
      <c r="C694" s="823" t="s">
        <v>2773</v>
      </c>
      <c r="D694" s="824" t="s">
        <v>4796</v>
      </c>
      <c r="E694" s="825" t="s">
        <v>2795</v>
      </c>
      <c r="F694" s="823" t="s">
        <v>2768</v>
      </c>
      <c r="G694" s="823" t="s">
        <v>3147</v>
      </c>
      <c r="H694" s="823" t="s">
        <v>670</v>
      </c>
      <c r="I694" s="823" t="s">
        <v>2374</v>
      </c>
      <c r="J694" s="823" t="s">
        <v>2372</v>
      </c>
      <c r="K694" s="823" t="s">
        <v>2375</v>
      </c>
      <c r="L694" s="826">
        <v>119.7</v>
      </c>
      <c r="M694" s="826">
        <v>2633.4</v>
      </c>
      <c r="N694" s="823">
        <v>22</v>
      </c>
      <c r="O694" s="827">
        <v>2.5</v>
      </c>
      <c r="P694" s="826">
        <v>1197</v>
      </c>
      <c r="Q694" s="828">
        <v>0.45454545454545453</v>
      </c>
      <c r="R694" s="823">
        <v>10</v>
      </c>
      <c r="S694" s="828">
        <v>0.45454545454545453</v>
      </c>
      <c r="T694" s="827">
        <v>1</v>
      </c>
      <c r="U694" s="829">
        <v>0.4</v>
      </c>
    </row>
    <row r="695" spans="1:21" ht="14.45" customHeight="1" x14ac:dyDescent="0.2">
      <c r="A695" s="822">
        <v>32</v>
      </c>
      <c r="B695" s="823" t="s">
        <v>2767</v>
      </c>
      <c r="C695" s="823" t="s">
        <v>2773</v>
      </c>
      <c r="D695" s="824" t="s">
        <v>4796</v>
      </c>
      <c r="E695" s="825" t="s">
        <v>2795</v>
      </c>
      <c r="F695" s="823" t="s">
        <v>2768</v>
      </c>
      <c r="G695" s="823" t="s">
        <v>3706</v>
      </c>
      <c r="H695" s="823" t="s">
        <v>329</v>
      </c>
      <c r="I695" s="823" t="s">
        <v>3707</v>
      </c>
      <c r="J695" s="823" t="s">
        <v>3708</v>
      </c>
      <c r="K695" s="823" t="s">
        <v>3709</v>
      </c>
      <c r="L695" s="826">
        <v>97.96</v>
      </c>
      <c r="M695" s="826">
        <v>97.96</v>
      </c>
      <c r="N695" s="823">
        <v>1</v>
      </c>
      <c r="O695" s="827">
        <v>0.5</v>
      </c>
      <c r="P695" s="826">
        <v>97.96</v>
      </c>
      <c r="Q695" s="828">
        <v>1</v>
      </c>
      <c r="R695" s="823">
        <v>1</v>
      </c>
      <c r="S695" s="828">
        <v>1</v>
      </c>
      <c r="T695" s="827">
        <v>0.5</v>
      </c>
      <c r="U695" s="829">
        <v>1</v>
      </c>
    </row>
    <row r="696" spans="1:21" ht="14.45" customHeight="1" x14ac:dyDescent="0.2">
      <c r="A696" s="822">
        <v>32</v>
      </c>
      <c r="B696" s="823" t="s">
        <v>2767</v>
      </c>
      <c r="C696" s="823" t="s">
        <v>2773</v>
      </c>
      <c r="D696" s="824" t="s">
        <v>4796</v>
      </c>
      <c r="E696" s="825" t="s">
        <v>2795</v>
      </c>
      <c r="F696" s="823" t="s">
        <v>2768</v>
      </c>
      <c r="G696" s="823" t="s">
        <v>3151</v>
      </c>
      <c r="H696" s="823" t="s">
        <v>329</v>
      </c>
      <c r="I696" s="823" t="s">
        <v>3710</v>
      </c>
      <c r="J696" s="823" t="s">
        <v>3711</v>
      </c>
      <c r="K696" s="823" t="s">
        <v>3284</v>
      </c>
      <c r="L696" s="826">
        <v>0</v>
      </c>
      <c r="M696" s="826">
        <v>0</v>
      </c>
      <c r="N696" s="823">
        <v>1</v>
      </c>
      <c r="O696" s="827">
        <v>0.5</v>
      </c>
      <c r="P696" s="826">
        <v>0</v>
      </c>
      <c r="Q696" s="828"/>
      <c r="R696" s="823">
        <v>1</v>
      </c>
      <c r="S696" s="828">
        <v>1</v>
      </c>
      <c r="T696" s="827">
        <v>0.5</v>
      </c>
      <c r="U696" s="829">
        <v>1</v>
      </c>
    </row>
    <row r="697" spans="1:21" ht="14.45" customHeight="1" x14ac:dyDescent="0.2">
      <c r="A697" s="822">
        <v>32</v>
      </c>
      <c r="B697" s="823" t="s">
        <v>2767</v>
      </c>
      <c r="C697" s="823" t="s">
        <v>2773</v>
      </c>
      <c r="D697" s="824" t="s">
        <v>4796</v>
      </c>
      <c r="E697" s="825" t="s">
        <v>2795</v>
      </c>
      <c r="F697" s="823" t="s">
        <v>2768</v>
      </c>
      <c r="G697" s="823" t="s">
        <v>3151</v>
      </c>
      <c r="H697" s="823" t="s">
        <v>329</v>
      </c>
      <c r="I697" s="823" t="s">
        <v>3712</v>
      </c>
      <c r="J697" s="823" t="s">
        <v>3713</v>
      </c>
      <c r="K697" s="823" t="s">
        <v>738</v>
      </c>
      <c r="L697" s="826">
        <v>70.23</v>
      </c>
      <c r="M697" s="826">
        <v>210.69</v>
      </c>
      <c r="N697" s="823">
        <v>3</v>
      </c>
      <c r="O697" s="827">
        <v>1.5</v>
      </c>
      <c r="P697" s="826">
        <v>210.69</v>
      </c>
      <c r="Q697" s="828">
        <v>1</v>
      </c>
      <c r="R697" s="823">
        <v>3</v>
      </c>
      <c r="S697" s="828">
        <v>1</v>
      </c>
      <c r="T697" s="827">
        <v>1.5</v>
      </c>
      <c r="U697" s="829">
        <v>1</v>
      </c>
    </row>
    <row r="698" spans="1:21" ht="14.45" customHeight="1" x14ac:dyDescent="0.2">
      <c r="A698" s="822">
        <v>32</v>
      </c>
      <c r="B698" s="823" t="s">
        <v>2767</v>
      </c>
      <c r="C698" s="823" t="s">
        <v>2773</v>
      </c>
      <c r="D698" s="824" t="s">
        <v>4796</v>
      </c>
      <c r="E698" s="825" t="s">
        <v>2795</v>
      </c>
      <c r="F698" s="823" t="s">
        <v>2768</v>
      </c>
      <c r="G698" s="823" t="s">
        <v>3154</v>
      </c>
      <c r="H698" s="823" t="s">
        <v>329</v>
      </c>
      <c r="I698" s="823" t="s">
        <v>3714</v>
      </c>
      <c r="J698" s="823" t="s">
        <v>3715</v>
      </c>
      <c r="K698" s="823" t="s">
        <v>1319</v>
      </c>
      <c r="L698" s="826">
        <v>134.44999999999999</v>
      </c>
      <c r="M698" s="826">
        <v>134.44999999999999</v>
      </c>
      <c r="N698" s="823">
        <v>1</v>
      </c>
      <c r="O698" s="827">
        <v>0.5</v>
      </c>
      <c r="P698" s="826">
        <v>134.44999999999999</v>
      </c>
      <c r="Q698" s="828">
        <v>1</v>
      </c>
      <c r="R698" s="823">
        <v>1</v>
      </c>
      <c r="S698" s="828">
        <v>1</v>
      </c>
      <c r="T698" s="827">
        <v>0.5</v>
      </c>
      <c r="U698" s="829">
        <v>1</v>
      </c>
    </row>
    <row r="699" spans="1:21" ht="14.45" customHeight="1" x14ac:dyDescent="0.2">
      <c r="A699" s="822">
        <v>32</v>
      </c>
      <c r="B699" s="823" t="s">
        <v>2767</v>
      </c>
      <c r="C699" s="823" t="s">
        <v>2773</v>
      </c>
      <c r="D699" s="824" t="s">
        <v>4796</v>
      </c>
      <c r="E699" s="825" t="s">
        <v>2795</v>
      </c>
      <c r="F699" s="823" t="s">
        <v>2768</v>
      </c>
      <c r="G699" s="823" t="s">
        <v>3154</v>
      </c>
      <c r="H699" s="823" t="s">
        <v>670</v>
      </c>
      <c r="I699" s="823" t="s">
        <v>3716</v>
      </c>
      <c r="J699" s="823" t="s">
        <v>1318</v>
      </c>
      <c r="K699" s="823" t="s">
        <v>3717</v>
      </c>
      <c r="L699" s="826">
        <v>48.01</v>
      </c>
      <c r="M699" s="826">
        <v>48.01</v>
      </c>
      <c r="N699" s="823">
        <v>1</v>
      </c>
      <c r="O699" s="827">
        <v>1</v>
      </c>
      <c r="P699" s="826"/>
      <c r="Q699" s="828">
        <v>0</v>
      </c>
      <c r="R699" s="823"/>
      <c r="S699" s="828">
        <v>0</v>
      </c>
      <c r="T699" s="827"/>
      <c r="U699" s="829">
        <v>0</v>
      </c>
    </row>
    <row r="700" spans="1:21" ht="14.45" customHeight="1" x14ac:dyDescent="0.2">
      <c r="A700" s="822">
        <v>32</v>
      </c>
      <c r="B700" s="823" t="s">
        <v>2767</v>
      </c>
      <c r="C700" s="823" t="s">
        <v>2773</v>
      </c>
      <c r="D700" s="824" t="s">
        <v>4796</v>
      </c>
      <c r="E700" s="825" t="s">
        <v>2795</v>
      </c>
      <c r="F700" s="823" t="s">
        <v>2768</v>
      </c>
      <c r="G700" s="823" t="s">
        <v>3154</v>
      </c>
      <c r="H700" s="823" t="s">
        <v>329</v>
      </c>
      <c r="I700" s="823" t="s">
        <v>3613</v>
      </c>
      <c r="J700" s="823" t="s">
        <v>1318</v>
      </c>
      <c r="K700" s="823" t="s">
        <v>3614</v>
      </c>
      <c r="L700" s="826">
        <v>153.65</v>
      </c>
      <c r="M700" s="826">
        <v>153.65</v>
      </c>
      <c r="N700" s="823">
        <v>1</v>
      </c>
      <c r="O700" s="827">
        <v>1</v>
      </c>
      <c r="P700" s="826">
        <v>153.65</v>
      </c>
      <c r="Q700" s="828">
        <v>1</v>
      </c>
      <c r="R700" s="823">
        <v>1</v>
      </c>
      <c r="S700" s="828">
        <v>1</v>
      </c>
      <c r="T700" s="827">
        <v>1</v>
      </c>
      <c r="U700" s="829">
        <v>1</v>
      </c>
    </row>
    <row r="701" spans="1:21" ht="14.45" customHeight="1" x14ac:dyDescent="0.2">
      <c r="A701" s="822">
        <v>32</v>
      </c>
      <c r="B701" s="823" t="s">
        <v>2767</v>
      </c>
      <c r="C701" s="823" t="s">
        <v>2773</v>
      </c>
      <c r="D701" s="824" t="s">
        <v>4796</v>
      </c>
      <c r="E701" s="825" t="s">
        <v>2795</v>
      </c>
      <c r="F701" s="823" t="s">
        <v>2768</v>
      </c>
      <c r="G701" s="823" t="s">
        <v>3154</v>
      </c>
      <c r="H701" s="823" t="s">
        <v>329</v>
      </c>
      <c r="I701" s="823" t="s">
        <v>3718</v>
      </c>
      <c r="J701" s="823" t="s">
        <v>1318</v>
      </c>
      <c r="K701" s="823" t="s">
        <v>1319</v>
      </c>
      <c r="L701" s="826">
        <v>134.44999999999999</v>
      </c>
      <c r="M701" s="826">
        <v>134.44999999999999</v>
      </c>
      <c r="N701" s="823">
        <v>1</v>
      </c>
      <c r="O701" s="827">
        <v>0.5</v>
      </c>
      <c r="P701" s="826"/>
      <c r="Q701" s="828">
        <v>0</v>
      </c>
      <c r="R701" s="823"/>
      <c r="S701" s="828">
        <v>0</v>
      </c>
      <c r="T701" s="827"/>
      <c r="U701" s="829">
        <v>0</v>
      </c>
    </row>
    <row r="702" spans="1:21" ht="14.45" customHeight="1" x14ac:dyDescent="0.2">
      <c r="A702" s="822">
        <v>32</v>
      </c>
      <c r="B702" s="823" t="s">
        <v>2767</v>
      </c>
      <c r="C702" s="823" t="s">
        <v>2773</v>
      </c>
      <c r="D702" s="824" t="s">
        <v>4796</v>
      </c>
      <c r="E702" s="825" t="s">
        <v>2795</v>
      </c>
      <c r="F702" s="823" t="s">
        <v>2768</v>
      </c>
      <c r="G702" s="823" t="s">
        <v>2868</v>
      </c>
      <c r="H702" s="823" t="s">
        <v>670</v>
      </c>
      <c r="I702" s="823" t="s">
        <v>2501</v>
      </c>
      <c r="J702" s="823" t="s">
        <v>1329</v>
      </c>
      <c r="K702" s="823" t="s">
        <v>2502</v>
      </c>
      <c r="L702" s="826">
        <v>117.55</v>
      </c>
      <c r="M702" s="826">
        <v>1175.5</v>
      </c>
      <c r="N702" s="823">
        <v>10</v>
      </c>
      <c r="O702" s="827">
        <v>7.5</v>
      </c>
      <c r="P702" s="826">
        <v>705.3</v>
      </c>
      <c r="Q702" s="828">
        <v>0.6</v>
      </c>
      <c r="R702" s="823">
        <v>6</v>
      </c>
      <c r="S702" s="828">
        <v>0.6</v>
      </c>
      <c r="T702" s="827">
        <v>4.5</v>
      </c>
      <c r="U702" s="829">
        <v>0.6</v>
      </c>
    </row>
    <row r="703" spans="1:21" ht="14.45" customHeight="1" x14ac:dyDescent="0.2">
      <c r="A703" s="822">
        <v>32</v>
      </c>
      <c r="B703" s="823" t="s">
        <v>2767</v>
      </c>
      <c r="C703" s="823" t="s">
        <v>2773</v>
      </c>
      <c r="D703" s="824" t="s">
        <v>4796</v>
      </c>
      <c r="E703" s="825" t="s">
        <v>2795</v>
      </c>
      <c r="F703" s="823" t="s">
        <v>2768</v>
      </c>
      <c r="G703" s="823" t="s">
        <v>2868</v>
      </c>
      <c r="H703" s="823" t="s">
        <v>670</v>
      </c>
      <c r="I703" s="823" t="s">
        <v>2503</v>
      </c>
      <c r="J703" s="823" t="s">
        <v>1329</v>
      </c>
      <c r="K703" s="823" t="s">
        <v>738</v>
      </c>
      <c r="L703" s="826">
        <v>58.77</v>
      </c>
      <c r="M703" s="826">
        <v>58.77</v>
      </c>
      <c r="N703" s="823">
        <v>1</v>
      </c>
      <c r="O703" s="827">
        <v>1</v>
      </c>
      <c r="P703" s="826">
        <v>58.77</v>
      </c>
      <c r="Q703" s="828">
        <v>1</v>
      </c>
      <c r="R703" s="823">
        <v>1</v>
      </c>
      <c r="S703" s="828">
        <v>1</v>
      </c>
      <c r="T703" s="827">
        <v>1</v>
      </c>
      <c r="U703" s="829">
        <v>1</v>
      </c>
    </row>
    <row r="704" spans="1:21" ht="14.45" customHeight="1" x14ac:dyDescent="0.2">
      <c r="A704" s="822">
        <v>32</v>
      </c>
      <c r="B704" s="823" t="s">
        <v>2767</v>
      </c>
      <c r="C704" s="823" t="s">
        <v>2773</v>
      </c>
      <c r="D704" s="824" t="s">
        <v>4796</v>
      </c>
      <c r="E704" s="825" t="s">
        <v>2795</v>
      </c>
      <c r="F704" s="823" t="s">
        <v>2768</v>
      </c>
      <c r="G704" s="823" t="s">
        <v>2868</v>
      </c>
      <c r="H704" s="823" t="s">
        <v>670</v>
      </c>
      <c r="I704" s="823" t="s">
        <v>2504</v>
      </c>
      <c r="J704" s="823" t="s">
        <v>1329</v>
      </c>
      <c r="K704" s="823" t="s">
        <v>1261</v>
      </c>
      <c r="L704" s="826">
        <v>176.32</v>
      </c>
      <c r="M704" s="826">
        <v>176.32</v>
      </c>
      <c r="N704" s="823">
        <v>1</v>
      </c>
      <c r="O704" s="827">
        <v>1</v>
      </c>
      <c r="P704" s="826">
        <v>176.32</v>
      </c>
      <c r="Q704" s="828">
        <v>1</v>
      </c>
      <c r="R704" s="823">
        <v>1</v>
      </c>
      <c r="S704" s="828">
        <v>1</v>
      </c>
      <c r="T704" s="827">
        <v>1</v>
      </c>
      <c r="U704" s="829">
        <v>1</v>
      </c>
    </row>
    <row r="705" spans="1:21" ht="14.45" customHeight="1" x14ac:dyDescent="0.2">
      <c r="A705" s="822">
        <v>32</v>
      </c>
      <c r="B705" s="823" t="s">
        <v>2767</v>
      </c>
      <c r="C705" s="823" t="s">
        <v>2773</v>
      </c>
      <c r="D705" s="824" t="s">
        <v>4796</v>
      </c>
      <c r="E705" s="825" t="s">
        <v>2795</v>
      </c>
      <c r="F705" s="823" t="s">
        <v>2768</v>
      </c>
      <c r="G705" s="823" t="s">
        <v>3719</v>
      </c>
      <c r="H705" s="823" t="s">
        <v>329</v>
      </c>
      <c r="I705" s="823" t="s">
        <v>3720</v>
      </c>
      <c r="J705" s="823" t="s">
        <v>3721</v>
      </c>
      <c r="K705" s="823" t="s">
        <v>3722</v>
      </c>
      <c r="L705" s="826">
        <v>0</v>
      </c>
      <c r="M705" s="826">
        <v>0</v>
      </c>
      <c r="N705" s="823">
        <v>1</v>
      </c>
      <c r="O705" s="827">
        <v>0.5</v>
      </c>
      <c r="P705" s="826"/>
      <c r="Q705" s="828"/>
      <c r="R705" s="823"/>
      <c r="S705" s="828">
        <v>0</v>
      </c>
      <c r="T705" s="827"/>
      <c r="U705" s="829">
        <v>0</v>
      </c>
    </row>
    <row r="706" spans="1:21" ht="14.45" customHeight="1" x14ac:dyDescent="0.2">
      <c r="A706" s="822">
        <v>32</v>
      </c>
      <c r="B706" s="823" t="s">
        <v>2767</v>
      </c>
      <c r="C706" s="823" t="s">
        <v>2773</v>
      </c>
      <c r="D706" s="824" t="s">
        <v>4796</v>
      </c>
      <c r="E706" s="825" t="s">
        <v>2795</v>
      </c>
      <c r="F706" s="823" t="s">
        <v>2768</v>
      </c>
      <c r="G706" s="823" t="s">
        <v>2869</v>
      </c>
      <c r="H706" s="823" t="s">
        <v>329</v>
      </c>
      <c r="I706" s="823" t="s">
        <v>2870</v>
      </c>
      <c r="J706" s="823" t="s">
        <v>2871</v>
      </c>
      <c r="K706" s="823" t="s">
        <v>771</v>
      </c>
      <c r="L706" s="826">
        <v>78.33</v>
      </c>
      <c r="M706" s="826">
        <v>234.99</v>
      </c>
      <c r="N706" s="823">
        <v>3</v>
      </c>
      <c r="O706" s="827">
        <v>2</v>
      </c>
      <c r="P706" s="826">
        <v>234.99</v>
      </c>
      <c r="Q706" s="828">
        <v>1</v>
      </c>
      <c r="R706" s="823">
        <v>3</v>
      </c>
      <c r="S706" s="828">
        <v>1</v>
      </c>
      <c r="T706" s="827">
        <v>2</v>
      </c>
      <c r="U706" s="829">
        <v>1</v>
      </c>
    </row>
    <row r="707" spans="1:21" ht="14.45" customHeight="1" x14ac:dyDescent="0.2">
      <c r="A707" s="822">
        <v>32</v>
      </c>
      <c r="B707" s="823" t="s">
        <v>2767</v>
      </c>
      <c r="C707" s="823" t="s">
        <v>2773</v>
      </c>
      <c r="D707" s="824" t="s">
        <v>4796</v>
      </c>
      <c r="E707" s="825" t="s">
        <v>2795</v>
      </c>
      <c r="F707" s="823" t="s">
        <v>2768</v>
      </c>
      <c r="G707" s="823" t="s">
        <v>2869</v>
      </c>
      <c r="H707" s="823" t="s">
        <v>329</v>
      </c>
      <c r="I707" s="823" t="s">
        <v>3157</v>
      </c>
      <c r="J707" s="823" t="s">
        <v>2871</v>
      </c>
      <c r="K707" s="823" t="s">
        <v>771</v>
      </c>
      <c r="L707" s="826">
        <v>78.33</v>
      </c>
      <c r="M707" s="826">
        <v>78.33</v>
      </c>
      <c r="N707" s="823">
        <v>1</v>
      </c>
      <c r="O707" s="827">
        <v>0.5</v>
      </c>
      <c r="P707" s="826">
        <v>78.33</v>
      </c>
      <c r="Q707" s="828">
        <v>1</v>
      </c>
      <c r="R707" s="823">
        <v>1</v>
      </c>
      <c r="S707" s="828">
        <v>1</v>
      </c>
      <c r="T707" s="827">
        <v>0.5</v>
      </c>
      <c r="U707" s="829">
        <v>1</v>
      </c>
    </row>
    <row r="708" spans="1:21" ht="14.45" customHeight="1" x14ac:dyDescent="0.2">
      <c r="A708" s="822">
        <v>32</v>
      </c>
      <c r="B708" s="823" t="s">
        <v>2767</v>
      </c>
      <c r="C708" s="823" t="s">
        <v>2773</v>
      </c>
      <c r="D708" s="824" t="s">
        <v>4796</v>
      </c>
      <c r="E708" s="825" t="s">
        <v>2795</v>
      </c>
      <c r="F708" s="823" t="s">
        <v>2768</v>
      </c>
      <c r="G708" s="823" t="s">
        <v>2815</v>
      </c>
      <c r="H708" s="823" t="s">
        <v>670</v>
      </c>
      <c r="I708" s="823" t="s">
        <v>2816</v>
      </c>
      <c r="J708" s="823" t="s">
        <v>776</v>
      </c>
      <c r="K708" s="823" t="s">
        <v>738</v>
      </c>
      <c r="L708" s="826">
        <v>65.989999999999995</v>
      </c>
      <c r="M708" s="826">
        <v>197.96999999999997</v>
      </c>
      <c r="N708" s="823">
        <v>3</v>
      </c>
      <c r="O708" s="827">
        <v>2.5</v>
      </c>
      <c r="P708" s="826">
        <v>197.96999999999997</v>
      </c>
      <c r="Q708" s="828">
        <v>1</v>
      </c>
      <c r="R708" s="823">
        <v>3</v>
      </c>
      <c r="S708" s="828">
        <v>1</v>
      </c>
      <c r="T708" s="827">
        <v>2.5</v>
      </c>
      <c r="U708" s="829">
        <v>1</v>
      </c>
    </row>
    <row r="709" spans="1:21" ht="14.45" customHeight="1" x14ac:dyDescent="0.2">
      <c r="A709" s="822">
        <v>32</v>
      </c>
      <c r="B709" s="823" t="s">
        <v>2767</v>
      </c>
      <c r="C709" s="823" t="s">
        <v>2773</v>
      </c>
      <c r="D709" s="824" t="s">
        <v>4796</v>
      </c>
      <c r="E709" s="825" t="s">
        <v>2795</v>
      </c>
      <c r="F709" s="823" t="s">
        <v>2768</v>
      </c>
      <c r="G709" s="823" t="s">
        <v>2815</v>
      </c>
      <c r="H709" s="823" t="s">
        <v>670</v>
      </c>
      <c r="I709" s="823" t="s">
        <v>2872</v>
      </c>
      <c r="J709" s="823" t="s">
        <v>1928</v>
      </c>
      <c r="K709" s="823" t="s">
        <v>775</v>
      </c>
      <c r="L709" s="826">
        <v>264</v>
      </c>
      <c r="M709" s="826">
        <v>264</v>
      </c>
      <c r="N709" s="823">
        <v>1</v>
      </c>
      <c r="O709" s="827">
        <v>0.5</v>
      </c>
      <c r="P709" s="826"/>
      <c r="Q709" s="828">
        <v>0</v>
      </c>
      <c r="R709" s="823"/>
      <c r="S709" s="828">
        <v>0</v>
      </c>
      <c r="T709" s="827"/>
      <c r="U709" s="829">
        <v>0</v>
      </c>
    </row>
    <row r="710" spans="1:21" ht="14.45" customHeight="1" x14ac:dyDescent="0.2">
      <c r="A710" s="822">
        <v>32</v>
      </c>
      <c r="B710" s="823" t="s">
        <v>2767</v>
      </c>
      <c r="C710" s="823" t="s">
        <v>2773</v>
      </c>
      <c r="D710" s="824" t="s">
        <v>4796</v>
      </c>
      <c r="E710" s="825" t="s">
        <v>2795</v>
      </c>
      <c r="F710" s="823" t="s">
        <v>2768</v>
      </c>
      <c r="G710" s="823" t="s">
        <v>2815</v>
      </c>
      <c r="H710" s="823" t="s">
        <v>329</v>
      </c>
      <c r="I710" s="823" t="s">
        <v>2873</v>
      </c>
      <c r="J710" s="823" t="s">
        <v>774</v>
      </c>
      <c r="K710" s="823" t="s">
        <v>738</v>
      </c>
      <c r="L710" s="826">
        <v>65.989999999999995</v>
      </c>
      <c r="M710" s="826">
        <v>527.91999999999996</v>
      </c>
      <c r="N710" s="823">
        <v>8</v>
      </c>
      <c r="O710" s="827">
        <v>6.5</v>
      </c>
      <c r="P710" s="826">
        <v>461.93</v>
      </c>
      <c r="Q710" s="828">
        <v>0.87500000000000011</v>
      </c>
      <c r="R710" s="823">
        <v>7</v>
      </c>
      <c r="S710" s="828">
        <v>0.875</v>
      </c>
      <c r="T710" s="827">
        <v>6</v>
      </c>
      <c r="U710" s="829">
        <v>0.92307692307692313</v>
      </c>
    </row>
    <row r="711" spans="1:21" ht="14.45" customHeight="1" x14ac:dyDescent="0.2">
      <c r="A711" s="822">
        <v>32</v>
      </c>
      <c r="B711" s="823" t="s">
        <v>2767</v>
      </c>
      <c r="C711" s="823" t="s">
        <v>2773</v>
      </c>
      <c r="D711" s="824" t="s">
        <v>4796</v>
      </c>
      <c r="E711" s="825" t="s">
        <v>2795</v>
      </c>
      <c r="F711" s="823" t="s">
        <v>2768</v>
      </c>
      <c r="G711" s="823" t="s">
        <v>2815</v>
      </c>
      <c r="H711" s="823" t="s">
        <v>329</v>
      </c>
      <c r="I711" s="823" t="s">
        <v>3160</v>
      </c>
      <c r="J711" s="823" t="s">
        <v>774</v>
      </c>
      <c r="K711" s="823" t="s">
        <v>775</v>
      </c>
      <c r="L711" s="826">
        <v>264</v>
      </c>
      <c r="M711" s="826">
        <v>792</v>
      </c>
      <c r="N711" s="823">
        <v>3</v>
      </c>
      <c r="O711" s="827">
        <v>2</v>
      </c>
      <c r="P711" s="826">
        <v>792</v>
      </c>
      <c r="Q711" s="828">
        <v>1</v>
      </c>
      <c r="R711" s="823">
        <v>3</v>
      </c>
      <c r="S711" s="828">
        <v>1</v>
      </c>
      <c r="T711" s="827">
        <v>2</v>
      </c>
      <c r="U711" s="829">
        <v>1</v>
      </c>
    </row>
    <row r="712" spans="1:21" ht="14.45" customHeight="1" x14ac:dyDescent="0.2">
      <c r="A712" s="822">
        <v>32</v>
      </c>
      <c r="B712" s="823" t="s">
        <v>2767</v>
      </c>
      <c r="C712" s="823" t="s">
        <v>2773</v>
      </c>
      <c r="D712" s="824" t="s">
        <v>4796</v>
      </c>
      <c r="E712" s="825" t="s">
        <v>2795</v>
      </c>
      <c r="F712" s="823" t="s">
        <v>2768</v>
      </c>
      <c r="G712" s="823" t="s">
        <v>2817</v>
      </c>
      <c r="H712" s="823" t="s">
        <v>329</v>
      </c>
      <c r="I712" s="823" t="s">
        <v>3161</v>
      </c>
      <c r="J712" s="823" t="s">
        <v>2819</v>
      </c>
      <c r="K712" s="823" t="s">
        <v>3162</v>
      </c>
      <c r="L712" s="826">
        <v>359.45</v>
      </c>
      <c r="M712" s="826">
        <v>718.9</v>
      </c>
      <c r="N712" s="823">
        <v>2</v>
      </c>
      <c r="O712" s="827">
        <v>0.5</v>
      </c>
      <c r="P712" s="826">
        <v>718.9</v>
      </c>
      <c r="Q712" s="828">
        <v>1</v>
      </c>
      <c r="R712" s="823">
        <v>2</v>
      </c>
      <c r="S712" s="828">
        <v>1</v>
      </c>
      <c r="T712" s="827">
        <v>0.5</v>
      </c>
      <c r="U712" s="829">
        <v>1</v>
      </c>
    </row>
    <row r="713" spans="1:21" ht="14.45" customHeight="1" x14ac:dyDescent="0.2">
      <c r="A713" s="822">
        <v>32</v>
      </c>
      <c r="B713" s="823" t="s">
        <v>2767</v>
      </c>
      <c r="C713" s="823" t="s">
        <v>2773</v>
      </c>
      <c r="D713" s="824" t="s">
        <v>4796</v>
      </c>
      <c r="E713" s="825" t="s">
        <v>2795</v>
      </c>
      <c r="F713" s="823" t="s">
        <v>2768</v>
      </c>
      <c r="G713" s="823" t="s">
        <v>2817</v>
      </c>
      <c r="H713" s="823" t="s">
        <v>329</v>
      </c>
      <c r="I713" s="823" t="s">
        <v>2878</v>
      </c>
      <c r="J713" s="823" t="s">
        <v>2819</v>
      </c>
      <c r="K713" s="823" t="s">
        <v>2879</v>
      </c>
      <c r="L713" s="826">
        <v>718.91</v>
      </c>
      <c r="M713" s="826">
        <v>2156.73</v>
      </c>
      <c r="N713" s="823">
        <v>3</v>
      </c>
      <c r="O713" s="827">
        <v>3</v>
      </c>
      <c r="P713" s="826">
        <v>2156.73</v>
      </c>
      <c r="Q713" s="828">
        <v>1</v>
      </c>
      <c r="R713" s="823">
        <v>3</v>
      </c>
      <c r="S713" s="828">
        <v>1</v>
      </c>
      <c r="T713" s="827">
        <v>3</v>
      </c>
      <c r="U713" s="829">
        <v>1</v>
      </c>
    </row>
    <row r="714" spans="1:21" ht="14.45" customHeight="1" x14ac:dyDescent="0.2">
      <c r="A714" s="822">
        <v>32</v>
      </c>
      <c r="B714" s="823" t="s">
        <v>2767</v>
      </c>
      <c r="C714" s="823" t="s">
        <v>2773</v>
      </c>
      <c r="D714" s="824" t="s">
        <v>4796</v>
      </c>
      <c r="E714" s="825" t="s">
        <v>2795</v>
      </c>
      <c r="F714" s="823" t="s">
        <v>2768</v>
      </c>
      <c r="G714" s="823" t="s">
        <v>2817</v>
      </c>
      <c r="H714" s="823" t="s">
        <v>329</v>
      </c>
      <c r="I714" s="823" t="s">
        <v>3723</v>
      </c>
      <c r="J714" s="823" t="s">
        <v>2819</v>
      </c>
      <c r="K714" s="823" t="s">
        <v>3724</v>
      </c>
      <c r="L714" s="826">
        <v>1437.8</v>
      </c>
      <c r="M714" s="826">
        <v>10064.6</v>
      </c>
      <c r="N714" s="823">
        <v>7</v>
      </c>
      <c r="O714" s="827">
        <v>5.5</v>
      </c>
      <c r="P714" s="826">
        <v>10064.6</v>
      </c>
      <c r="Q714" s="828">
        <v>1</v>
      </c>
      <c r="R714" s="823">
        <v>7</v>
      </c>
      <c r="S714" s="828">
        <v>1</v>
      </c>
      <c r="T714" s="827">
        <v>5.5</v>
      </c>
      <c r="U714" s="829">
        <v>1</v>
      </c>
    </row>
    <row r="715" spans="1:21" ht="14.45" customHeight="1" x14ac:dyDescent="0.2">
      <c r="A715" s="822">
        <v>32</v>
      </c>
      <c r="B715" s="823" t="s">
        <v>2767</v>
      </c>
      <c r="C715" s="823" t="s">
        <v>2773</v>
      </c>
      <c r="D715" s="824" t="s">
        <v>4796</v>
      </c>
      <c r="E715" s="825" t="s">
        <v>2795</v>
      </c>
      <c r="F715" s="823" t="s">
        <v>2768</v>
      </c>
      <c r="G715" s="823" t="s">
        <v>2817</v>
      </c>
      <c r="H715" s="823" t="s">
        <v>329</v>
      </c>
      <c r="I715" s="823" t="s">
        <v>2818</v>
      </c>
      <c r="J715" s="823" t="s">
        <v>2819</v>
      </c>
      <c r="K715" s="823" t="s">
        <v>2820</v>
      </c>
      <c r="L715" s="826">
        <v>1437.8</v>
      </c>
      <c r="M715" s="826">
        <v>50323</v>
      </c>
      <c r="N715" s="823">
        <v>35</v>
      </c>
      <c r="O715" s="827">
        <v>21</v>
      </c>
      <c r="P715" s="826">
        <v>41696.200000000004</v>
      </c>
      <c r="Q715" s="828">
        <v>0.82857142857142863</v>
      </c>
      <c r="R715" s="823">
        <v>29</v>
      </c>
      <c r="S715" s="828">
        <v>0.82857142857142863</v>
      </c>
      <c r="T715" s="827">
        <v>19</v>
      </c>
      <c r="U715" s="829">
        <v>0.90476190476190477</v>
      </c>
    </row>
    <row r="716" spans="1:21" ht="14.45" customHeight="1" x14ac:dyDescent="0.2">
      <c r="A716" s="822">
        <v>32</v>
      </c>
      <c r="B716" s="823" t="s">
        <v>2767</v>
      </c>
      <c r="C716" s="823" t="s">
        <v>2773</v>
      </c>
      <c r="D716" s="824" t="s">
        <v>4796</v>
      </c>
      <c r="E716" s="825" t="s">
        <v>2795</v>
      </c>
      <c r="F716" s="823" t="s">
        <v>2768</v>
      </c>
      <c r="G716" s="823" t="s">
        <v>3617</v>
      </c>
      <c r="H716" s="823" t="s">
        <v>329</v>
      </c>
      <c r="I716" s="823" t="s">
        <v>3725</v>
      </c>
      <c r="J716" s="823" t="s">
        <v>3619</v>
      </c>
      <c r="K716" s="823" t="s">
        <v>3726</v>
      </c>
      <c r="L716" s="826">
        <v>117.55</v>
      </c>
      <c r="M716" s="826">
        <v>117.55</v>
      </c>
      <c r="N716" s="823">
        <v>1</v>
      </c>
      <c r="O716" s="827">
        <v>1</v>
      </c>
      <c r="P716" s="826"/>
      <c r="Q716" s="828">
        <v>0</v>
      </c>
      <c r="R716" s="823"/>
      <c r="S716" s="828">
        <v>0</v>
      </c>
      <c r="T716" s="827"/>
      <c r="U716" s="829">
        <v>0</v>
      </c>
    </row>
    <row r="717" spans="1:21" ht="14.45" customHeight="1" x14ac:dyDescent="0.2">
      <c r="A717" s="822">
        <v>32</v>
      </c>
      <c r="B717" s="823" t="s">
        <v>2767</v>
      </c>
      <c r="C717" s="823" t="s">
        <v>2773</v>
      </c>
      <c r="D717" s="824" t="s">
        <v>4796</v>
      </c>
      <c r="E717" s="825" t="s">
        <v>2795</v>
      </c>
      <c r="F717" s="823" t="s">
        <v>2768</v>
      </c>
      <c r="G717" s="823" t="s">
        <v>3617</v>
      </c>
      <c r="H717" s="823" t="s">
        <v>329</v>
      </c>
      <c r="I717" s="823" t="s">
        <v>3727</v>
      </c>
      <c r="J717" s="823" t="s">
        <v>3728</v>
      </c>
      <c r="K717" s="823" t="s">
        <v>3729</v>
      </c>
      <c r="L717" s="826">
        <v>23.51</v>
      </c>
      <c r="M717" s="826">
        <v>23.51</v>
      </c>
      <c r="N717" s="823">
        <v>1</v>
      </c>
      <c r="O717" s="827">
        <v>1</v>
      </c>
      <c r="P717" s="826">
        <v>23.51</v>
      </c>
      <c r="Q717" s="828">
        <v>1</v>
      </c>
      <c r="R717" s="823">
        <v>1</v>
      </c>
      <c r="S717" s="828">
        <v>1</v>
      </c>
      <c r="T717" s="827">
        <v>1</v>
      </c>
      <c r="U717" s="829">
        <v>1</v>
      </c>
    </row>
    <row r="718" spans="1:21" ht="14.45" customHeight="1" x14ac:dyDescent="0.2">
      <c r="A718" s="822">
        <v>32</v>
      </c>
      <c r="B718" s="823" t="s">
        <v>2767</v>
      </c>
      <c r="C718" s="823" t="s">
        <v>2773</v>
      </c>
      <c r="D718" s="824" t="s">
        <v>4796</v>
      </c>
      <c r="E718" s="825" t="s">
        <v>2795</v>
      </c>
      <c r="F718" s="823" t="s">
        <v>2768</v>
      </c>
      <c r="G718" s="823" t="s">
        <v>2884</v>
      </c>
      <c r="H718" s="823" t="s">
        <v>329</v>
      </c>
      <c r="I718" s="823" t="s">
        <v>3163</v>
      </c>
      <c r="J718" s="823" t="s">
        <v>912</v>
      </c>
      <c r="K718" s="823" t="s">
        <v>3164</v>
      </c>
      <c r="L718" s="826">
        <v>516</v>
      </c>
      <c r="M718" s="826">
        <v>1032</v>
      </c>
      <c r="N718" s="823">
        <v>2</v>
      </c>
      <c r="O718" s="827">
        <v>1.5</v>
      </c>
      <c r="P718" s="826">
        <v>1032</v>
      </c>
      <c r="Q718" s="828">
        <v>1</v>
      </c>
      <c r="R718" s="823">
        <v>2</v>
      </c>
      <c r="S718" s="828">
        <v>1</v>
      </c>
      <c r="T718" s="827">
        <v>1.5</v>
      </c>
      <c r="U718" s="829">
        <v>1</v>
      </c>
    </row>
    <row r="719" spans="1:21" ht="14.45" customHeight="1" x14ac:dyDescent="0.2">
      <c r="A719" s="822">
        <v>32</v>
      </c>
      <c r="B719" s="823" t="s">
        <v>2767</v>
      </c>
      <c r="C719" s="823" t="s">
        <v>2773</v>
      </c>
      <c r="D719" s="824" t="s">
        <v>4796</v>
      </c>
      <c r="E719" s="825" t="s">
        <v>2795</v>
      </c>
      <c r="F719" s="823" t="s">
        <v>2768</v>
      </c>
      <c r="G719" s="823" t="s">
        <v>2884</v>
      </c>
      <c r="H719" s="823" t="s">
        <v>329</v>
      </c>
      <c r="I719" s="823" t="s">
        <v>3730</v>
      </c>
      <c r="J719" s="823" t="s">
        <v>3731</v>
      </c>
      <c r="K719" s="823" t="s">
        <v>3164</v>
      </c>
      <c r="L719" s="826">
        <v>516</v>
      </c>
      <c r="M719" s="826">
        <v>516</v>
      </c>
      <c r="N719" s="823">
        <v>1</v>
      </c>
      <c r="O719" s="827">
        <v>0.5</v>
      </c>
      <c r="P719" s="826"/>
      <c r="Q719" s="828">
        <v>0</v>
      </c>
      <c r="R719" s="823"/>
      <c r="S719" s="828">
        <v>0</v>
      </c>
      <c r="T719" s="827"/>
      <c r="U719" s="829">
        <v>0</v>
      </c>
    </row>
    <row r="720" spans="1:21" ht="14.45" customHeight="1" x14ac:dyDescent="0.2">
      <c r="A720" s="822">
        <v>32</v>
      </c>
      <c r="B720" s="823" t="s">
        <v>2767</v>
      </c>
      <c r="C720" s="823" t="s">
        <v>2773</v>
      </c>
      <c r="D720" s="824" t="s">
        <v>4796</v>
      </c>
      <c r="E720" s="825" t="s">
        <v>2795</v>
      </c>
      <c r="F720" s="823" t="s">
        <v>2768</v>
      </c>
      <c r="G720" s="823" t="s">
        <v>3165</v>
      </c>
      <c r="H720" s="823" t="s">
        <v>329</v>
      </c>
      <c r="I720" s="823" t="s">
        <v>3167</v>
      </c>
      <c r="J720" s="823" t="s">
        <v>1098</v>
      </c>
      <c r="K720" s="823" t="s">
        <v>1100</v>
      </c>
      <c r="L720" s="826">
        <v>42.05</v>
      </c>
      <c r="M720" s="826">
        <v>42.05</v>
      </c>
      <c r="N720" s="823">
        <v>1</v>
      </c>
      <c r="O720" s="827">
        <v>0.5</v>
      </c>
      <c r="P720" s="826">
        <v>42.05</v>
      </c>
      <c r="Q720" s="828">
        <v>1</v>
      </c>
      <c r="R720" s="823">
        <v>1</v>
      </c>
      <c r="S720" s="828">
        <v>1</v>
      </c>
      <c r="T720" s="827">
        <v>0.5</v>
      </c>
      <c r="U720" s="829">
        <v>1</v>
      </c>
    </row>
    <row r="721" spans="1:21" ht="14.45" customHeight="1" x14ac:dyDescent="0.2">
      <c r="A721" s="822">
        <v>32</v>
      </c>
      <c r="B721" s="823" t="s">
        <v>2767</v>
      </c>
      <c r="C721" s="823" t="s">
        <v>2773</v>
      </c>
      <c r="D721" s="824" t="s">
        <v>4796</v>
      </c>
      <c r="E721" s="825" t="s">
        <v>2795</v>
      </c>
      <c r="F721" s="823" t="s">
        <v>2768</v>
      </c>
      <c r="G721" s="823" t="s">
        <v>3732</v>
      </c>
      <c r="H721" s="823" t="s">
        <v>329</v>
      </c>
      <c r="I721" s="823" t="s">
        <v>3733</v>
      </c>
      <c r="J721" s="823" t="s">
        <v>1669</v>
      </c>
      <c r="K721" s="823" t="s">
        <v>3734</v>
      </c>
      <c r="L721" s="826">
        <v>46.81</v>
      </c>
      <c r="M721" s="826">
        <v>46.81</v>
      </c>
      <c r="N721" s="823">
        <v>1</v>
      </c>
      <c r="O721" s="827">
        <v>1</v>
      </c>
      <c r="P721" s="826"/>
      <c r="Q721" s="828">
        <v>0</v>
      </c>
      <c r="R721" s="823"/>
      <c r="S721" s="828">
        <v>0</v>
      </c>
      <c r="T721" s="827"/>
      <c r="U721" s="829">
        <v>0</v>
      </c>
    </row>
    <row r="722" spans="1:21" ht="14.45" customHeight="1" x14ac:dyDescent="0.2">
      <c r="A722" s="822">
        <v>32</v>
      </c>
      <c r="B722" s="823" t="s">
        <v>2767</v>
      </c>
      <c r="C722" s="823" t="s">
        <v>2773</v>
      </c>
      <c r="D722" s="824" t="s">
        <v>4796</v>
      </c>
      <c r="E722" s="825" t="s">
        <v>2795</v>
      </c>
      <c r="F722" s="823" t="s">
        <v>2768</v>
      </c>
      <c r="G722" s="823" t="s">
        <v>2890</v>
      </c>
      <c r="H722" s="823" t="s">
        <v>329</v>
      </c>
      <c r="I722" s="823" t="s">
        <v>3735</v>
      </c>
      <c r="J722" s="823" t="s">
        <v>817</v>
      </c>
      <c r="K722" s="823" t="s">
        <v>3736</v>
      </c>
      <c r="L722" s="826">
        <v>91.11</v>
      </c>
      <c r="M722" s="826">
        <v>364.44</v>
      </c>
      <c r="N722" s="823">
        <v>4</v>
      </c>
      <c r="O722" s="827">
        <v>2.5</v>
      </c>
      <c r="P722" s="826">
        <v>273.33</v>
      </c>
      <c r="Q722" s="828">
        <v>0.75</v>
      </c>
      <c r="R722" s="823">
        <v>3</v>
      </c>
      <c r="S722" s="828">
        <v>0.75</v>
      </c>
      <c r="T722" s="827">
        <v>2</v>
      </c>
      <c r="U722" s="829">
        <v>0.8</v>
      </c>
    </row>
    <row r="723" spans="1:21" ht="14.45" customHeight="1" x14ac:dyDescent="0.2">
      <c r="A723" s="822">
        <v>32</v>
      </c>
      <c r="B723" s="823" t="s">
        <v>2767</v>
      </c>
      <c r="C723" s="823" t="s">
        <v>2773</v>
      </c>
      <c r="D723" s="824" t="s">
        <v>4796</v>
      </c>
      <c r="E723" s="825" t="s">
        <v>2795</v>
      </c>
      <c r="F723" s="823" t="s">
        <v>2768</v>
      </c>
      <c r="G723" s="823" t="s">
        <v>3737</v>
      </c>
      <c r="H723" s="823" t="s">
        <v>329</v>
      </c>
      <c r="I723" s="823" t="s">
        <v>3738</v>
      </c>
      <c r="J723" s="823" t="s">
        <v>3739</v>
      </c>
      <c r="K723" s="823" t="s">
        <v>3740</v>
      </c>
      <c r="L723" s="826">
        <v>0</v>
      </c>
      <c r="M723" s="826">
        <v>0</v>
      </c>
      <c r="N723" s="823">
        <v>1</v>
      </c>
      <c r="O723" s="827">
        <v>0.5</v>
      </c>
      <c r="P723" s="826">
        <v>0</v>
      </c>
      <c r="Q723" s="828"/>
      <c r="R723" s="823">
        <v>1</v>
      </c>
      <c r="S723" s="828">
        <v>1</v>
      </c>
      <c r="T723" s="827">
        <v>0.5</v>
      </c>
      <c r="U723" s="829">
        <v>1</v>
      </c>
    </row>
    <row r="724" spans="1:21" ht="14.45" customHeight="1" x14ac:dyDescent="0.2">
      <c r="A724" s="822">
        <v>32</v>
      </c>
      <c r="B724" s="823" t="s">
        <v>2767</v>
      </c>
      <c r="C724" s="823" t="s">
        <v>2773</v>
      </c>
      <c r="D724" s="824" t="s">
        <v>4796</v>
      </c>
      <c r="E724" s="825" t="s">
        <v>2795</v>
      </c>
      <c r="F724" s="823" t="s">
        <v>2768</v>
      </c>
      <c r="G724" s="823" t="s">
        <v>2900</v>
      </c>
      <c r="H724" s="823" t="s">
        <v>329</v>
      </c>
      <c r="I724" s="823" t="s">
        <v>2904</v>
      </c>
      <c r="J724" s="823" t="s">
        <v>2902</v>
      </c>
      <c r="K724" s="823" t="s">
        <v>2905</v>
      </c>
      <c r="L724" s="826">
        <v>4618.72</v>
      </c>
      <c r="M724" s="826">
        <v>4618.72</v>
      </c>
      <c r="N724" s="823">
        <v>1</v>
      </c>
      <c r="O724" s="827">
        <v>1</v>
      </c>
      <c r="P724" s="826"/>
      <c r="Q724" s="828">
        <v>0</v>
      </c>
      <c r="R724" s="823"/>
      <c r="S724" s="828">
        <v>0</v>
      </c>
      <c r="T724" s="827"/>
      <c r="U724" s="829">
        <v>0</v>
      </c>
    </row>
    <row r="725" spans="1:21" ht="14.45" customHeight="1" x14ac:dyDescent="0.2">
      <c r="A725" s="822">
        <v>32</v>
      </c>
      <c r="B725" s="823" t="s">
        <v>2767</v>
      </c>
      <c r="C725" s="823" t="s">
        <v>2773</v>
      </c>
      <c r="D725" s="824" t="s">
        <v>4796</v>
      </c>
      <c r="E725" s="825" t="s">
        <v>2795</v>
      </c>
      <c r="F725" s="823" t="s">
        <v>2768</v>
      </c>
      <c r="G725" s="823" t="s">
        <v>3173</v>
      </c>
      <c r="H725" s="823" t="s">
        <v>329</v>
      </c>
      <c r="I725" s="823" t="s">
        <v>3626</v>
      </c>
      <c r="J725" s="823" t="s">
        <v>1681</v>
      </c>
      <c r="K725" s="823" t="s">
        <v>3627</v>
      </c>
      <c r="L725" s="826">
        <v>159.16999999999999</v>
      </c>
      <c r="M725" s="826">
        <v>159.16999999999999</v>
      </c>
      <c r="N725" s="823">
        <v>1</v>
      </c>
      <c r="O725" s="827">
        <v>1</v>
      </c>
      <c r="P725" s="826">
        <v>159.16999999999999</v>
      </c>
      <c r="Q725" s="828">
        <v>1</v>
      </c>
      <c r="R725" s="823">
        <v>1</v>
      </c>
      <c r="S725" s="828">
        <v>1</v>
      </c>
      <c r="T725" s="827">
        <v>1</v>
      </c>
      <c r="U725" s="829">
        <v>1</v>
      </c>
    </row>
    <row r="726" spans="1:21" ht="14.45" customHeight="1" x14ac:dyDescent="0.2">
      <c r="A726" s="822">
        <v>32</v>
      </c>
      <c r="B726" s="823" t="s">
        <v>2767</v>
      </c>
      <c r="C726" s="823" t="s">
        <v>2773</v>
      </c>
      <c r="D726" s="824" t="s">
        <v>4796</v>
      </c>
      <c r="E726" s="825" t="s">
        <v>2795</v>
      </c>
      <c r="F726" s="823" t="s">
        <v>2768</v>
      </c>
      <c r="G726" s="823" t="s">
        <v>3173</v>
      </c>
      <c r="H726" s="823" t="s">
        <v>329</v>
      </c>
      <c r="I726" s="823" t="s">
        <v>3174</v>
      </c>
      <c r="J726" s="823" t="s">
        <v>1681</v>
      </c>
      <c r="K726" s="823" t="s">
        <v>3175</v>
      </c>
      <c r="L726" s="826">
        <v>477.5</v>
      </c>
      <c r="M726" s="826">
        <v>955</v>
      </c>
      <c r="N726" s="823">
        <v>2</v>
      </c>
      <c r="O726" s="827">
        <v>1.5</v>
      </c>
      <c r="P726" s="826">
        <v>477.5</v>
      </c>
      <c r="Q726" s="828">
        <v>0.5</v>
      </c>
      <c r="R726" s="823">
        <v>1</v>
      </c>
      <c r="S726" s="828">
        <v>0.5</v>
      </c>
      <c r="T726" s="827">
        <v>0.5</v>
      </c>
      <c r="U726" s="829">
        <v>0.33333333333333331</v>
      </c>
    </row>
    <row r="727" spans="1:21" ht="14.45" customHeight="1" x14ac:dyDescent="0.2">
      <c r="A727" s="822">
        <v>32</v>
      </c>
      <c r="B727" s="823" t="s">
        <v>2767</v>
      </c>
      <c r="C727" s="823" t="s">
        <v>2773</v>
      </c>
      <c r="D727" s="824" t="s">
        <v>4796</v>
      </c>
      <c r="E727" s="825" t="s">
        <v>2795</v>
      </c>
      <c r="F727" s="823" t="s">
        <v>2768</v>
      </c>
      <c r="G727" s="823" t="s">
        <v>3741</v>
      </c>
      <c r="H727" s="823" t="s">
        <v>329</v>
      </c>
      <c r="I727" s="823" t="s">
        <v>3742</v>
      </c>
      <c r="J727" s="823" t="s">
        <v>3743</v>
      </c>
      <c r="K727" s="823" t="s">
        <v>3744</v>
      </c>
      <c r="L727" s="826">
        <v>973.26</v>
      </c>
      <c r="M727" s="826">
        <v>1946.52</v>
      </c>
      <c r="N727" s="823">
        <v>2</v>
      </c>
      <c r="O727" s="827">
        <v>0.5</v>
      </c>
      <c r="P727" s="826">
        <v>1946.52</v>
      </c>
      <c r="Q727" s="828">
        <v>1</v>
      </c>
      <c r="R727" s="823">
        <v>2</v>
      </c>
      <c r="S727" s="828">
        <v>1</v>
      </c>
      <c r="T727" s="827">
        <v>0.5</v>
      </c>
      <c r="U727" s="829">
        <v>1</v>
      </c>
    </row>
    <row r="728" spans="1:21" ht="14.45" customHeight="1" x14ac:dyDescent="0.2">
      <c r="A728" s="822">
        <v>32</v>
      </c>
      <c r="B728" s="823" t="s">
        <v>2767</v>
      </c>
      <c r="C728" s="823" t="s">
        <v>2773</v>
      </c>
      <c r="D728" s="824" t="s">
        <v>4796</v>
      </c>
      <c r="E728" s="825" t="s">
        <v>2795</v>
      </c>
      <c r="F728" s="823" t="s">
        <v>2768</v>
      </c>
      <c r="G728" s="823" t="s">
        <v>2915</v>
      </c>
      <c r="H728" s="823" t="s">
        <v>670</v>
      </c>
      <c r="I728" s="823" t="s">
        <v>2403</v>
      </c>
      <c r="J728" s="823" t="s">
        <v>1477</v>
      </c>
      <c r="K728" s="823" t="s">
        <v>2404</v>
      </c>
      <c r="L728" s="826">
        <v>846.47</v>
      </c>
      <c r="M728" s="826">
        <v>59252.900000000009</v>
      </c>
      <c r="N728" s="823">
        <v>70</v>
      </c>
      <c r="O728" s="827">
        <v>42.5</v>
      </c>
      <c r="P728" s="826">
        <v>42323.500000000015</v>
      </c>
      <c r="Q728" s="828">
        <v>0.71428571428571441</v>
      </c>
      <c r="R728" s="823">
        <v>50</v>
      </c>
      <c r="S728" s="828">
        <v>0.7142857142857143</v>
      </c>
      <c r="T728" s="827">
        <v>32</v>
      </c>
      <c r="U728" s="829">
        <v>0.75294117647058822</v>
      </c>
    </row>
    <row r="729" spans="1:21" ht="14.45" customHeight="1" x14ac:dyDescent="0.2">
      <c r="A729" s="822">
        <v>32</v>
      </c>
      <c r="B729" s="823" t="s">
        <v>2767</v>
      </c>
      <c r="C729" s="823" t="s">
        <v>2773</v>
      </c>
      <c r="D729" s="824" t="s">
        <v>4796</v>
      </c>
      <c r="E729" s="825" t="s">
        <v>2795</v>
      </c>
      <c r="F729" s="823" t="s">
        <v>2768</v>
      </c>
      <c r="G729" s="823" t="s">
        <v>2915</v>
      </c>
      <c r="H729" s="823" t="s">
        <v>670</v>
      </c>
      <c r="I729" s="823" t="s">
        <v>2403</v>
      </c>
      <c r="J729" s="823" t="s">
        <v>1477</v>
      </c>
      <c r="K729" s="823" t="s">
        <v>2404</v>
      </c>
      <c r="L729" s="826">
        <v>3231.81</v>
      </c>
      <c r="M729" s="826">
        <v>35549.910000000003</v>
      </c>
      <c r="N729" s="823">
        <v>11</v>
      </c>
      <c r="O729" s="827">
        <v>9</v>
      </c>
      <c r="P729" s="826">
        <v>22622.670000000002</v>
      </c>
      <c r="Q729" s="828">
        <v>0.63636363636363635</v>
      </c>
      <c r="R729" s="823">
        <v>7</v>
      </c>
      <c r="S729" s="828">
        <v>0.63636363636363635</v>
      </c>
      <c r="T729" s="827">
        <v>7</v>
      </c>
      <c r="U729" s="829">
        <v>0.77777777777777779</v>
      </c>
    </row>
    <row r="730" spans="1:21" ht="14.45" customHeight="1" x14ac:dyDescent="0.2">
      <c r="A730" s="822">
        <v>32</v>
      </c>
      <c r="B730" s="823" t="s">
        <v>2767</v>
      </c>
      <c r="C730" s="823" t="s">
        <v>2773</v>
      </c>
      <c r="D730" s="824" t="s">
        <v>4796</v>
      </c>
      <c r="E730" s="825" t="s">
        <v>2795</v>
      </c>
      <c r="F730" s="823" t="s">
        <v>2768</v>
      </c>
      <c r="G730" s="823" t="s">
        <v>2916</v>
      </c>
      <c r="H730" s="823" t="s">
        <v>670</v>
      </c>
      <c r="I730" s="823" t="s">
        <v>2572</v>
      </c>
      <c r="J730" s="823" t="s">
        <v>921</v>
      </c>
      <c r="K730" s="823" t="s">
        <v>2573</v>
      </c>
      <c r="L730" s="826">
        <v>42.51</v>
      </c>
      <c r="M730" s="826">
        <v>297.57</v>
      </c>
      <c r="N730" s="823">
        <v>7</v>
      </c>
      <c r="O730" s="827">
        <v>6</v>
      </c>
      <c r="P730" s="826">
        <v>212.54999999999998</v>
      </c>
      <c r="Q730" s="828">
        <v>0.71428571428571419</v>
      </c>
      <c r="R730" s="823">
        <v>5</v>
      </c>
      <c r="S730" s="828">
        <v>0.7142857142857143</v>
      </c>
      <c r="T730" s="827">
        <v>4</v>
      </c>
      <c r="U730" s="829">
        <v>0.66666666666666663</v>
      </c>
    </row>
    <row r="731" spans="1:21" ht="14.45" customHeight="1" x14ac:dyDescent="0.2">
      <c r="A731" s="822">
        <v>32</v>
      </c>
      <c r="B731" s="823" t="s">
        <v>2767</v>
      </c>
      <c r="C731" s="823" t="s">
        <v>2773</v>
      </c>
      <c r="D731" s="824" t="s">
        <v>4796</v>
      </c>
      <c r="E731" s="825" t="s">
        <v>2795</v>
      </c>
      <c r="F731" s="823" t="s">
        <v>2768</v>
      </c>
      <c r="G731" s="823" t="s">
        <v>3195</v>
      </c>
      <c r="H731" s="823" t="s">
        <v>329</v>
      </c>
      <c r="I731" s="823" t="s">
        <v>3196</v>
      </c>
      <c r="J731" s="823" t="s">
        <v>1033</v>
      </c>
      <c r="K731" s="823" t="s">
        <v>1035</v>
      </c>
      <c r="L731" s="826">
        <v>105.63</v>
      </c>
      <c r="M731" s="826">
        <v>528.15</v>
      </c>
      <c r="N731" s="823">
        <v>5</v>
      </c>
      <c r="O731" s="827">
        <v>4</v>
      </c>
      <c r="P731" s="826">
        <v>528.15</v>
      </c>
      <c r="Q731" s="828">
        <v>1</v>
      </c>
      <c r="R731" s="823">
        <v>5</v>
      </c>
      <c r="S731" s="828">
        <v>1</v>
      </c>
      <c r="T731" s="827">
        <v>4</v>
      </c>
      <c r="U731" s="829">
        <v>1</v>
      </c>
    </row>
    <row r="732" spans="1:21" ht="14.45" customHeight="1" x14ac:dyDescent="0.2">
      <c r="A732" s="822">
        <v>32</v>
      </c>
      <c r="B732" s="823" t="s">
        <v>2767</v>
      </c>
      <c r="C732" s="823" t="s">
        <v>2773</v>
      </c>
      <c r="D732" s="824" t="s">
        <v>4796</v>
      </c>
      <c r="E732" s="825" t="s">
        <v>2795</v>
      </c>
      <c r="F732" s="823" t="s">
        <v>2768</v>
      </c>
      <c r="G732" s="823" t="s">
        <v>3195</v>
      </c>
      <c r="H732" s="823" t="s">
        <v>329</v>
      </c>
      <c r="I732" s="823" t="s">
        <v>3745</v>
      </c>
      <c r="J732" s="823" t="s">
        <v>1033</v>
      </c>
      <c r="K732" s="823" t="s">
        <v>3746</v>
      </c>
      <c r="L732" s="826">
        <v>52.19</v>
      </c>
      <c r="M732" s="826">
        <v>52.19</v>
      </c>
      <c r="N732" s="823">
        <v>1</v>
      </c>
      <c r="O732" s="827">
        <v>0.5</v>
      </c>
      <c r="P732" s="826">
        <v>52.19</v>
      </c>
      <c r="Q732" s="828">
        <v>1</v>
      </c>
      <c r="R732" s="823">
        <v>1</v>
      </c>
      <c r="S732" s="828">
        <v>1</v>
      </c>
      <c r="T732" s="827">
        <v>0.5</v>
      </c>
      <c r="U732" s="829">
        <v>1</v>
      </c>
    </row>
    <row r="733" spans="1:21" ht="14.45" customHeight="1" x14ac:dyDescent="0.2">
      <c r="A733" s="822">
        <v>32</v>
      </c>
      <c r="B733" s="823" t="s">
        <v>2767</v>
      </c>
      <c r="C733" s="823" t="s">
        <v>2773</v>
      </c>
      <c r="D733" s="824" t="s">
        <v>4796</v>
      </c>
      <c r="E733" s="825" t="s">
        <v>2795</v>
      </c>
      <c r="F733" s="823" t="s">
        <v>2768</v>
      </c>
      <c r="G733" s="823" t="s">
        <v>3195</v>
      </c>
      <c r="H733" s="823" t="s">
        <v>329</v>
      </c>
      <c r="I733" s="823" t="s">
        <v>3197</v>
      </c>
      <c r="J733" s="823" t="s">
        <v>1033</v>
      </c>
      <c r="K733" s="823" t="s">
        <v>1035</v>
      </c>
      <c r="L733" s="826">
        <v>105.63</v>
      </c>
      <c r="M733" s="826">
        <v>1056.3</v>
      </c>
      <c r="N733" s="823">
        <v>10</v>
      </c>
      <c r="O733" s="827">
        <v>6</v>
      </c>
      <c r="P733" s="826">
        <v>739.41</v>
      </c>
      <c r="Q733" s="828">
        <v>0.7</v>
      </c>
      <c r="R733" s="823">
        <v>7</v>
      </c>
      <c r="S733" s="828">
        <v>0.7</v>
      </c>
      <c r="T733" s="827">
        <v>4</v>
      </c>
      <c r="U733" s="829">
        <v>0.66666666666666663</v>
      </c>
    </row>
    <row r="734" spans="1:21" ht="14.45" customHeight="1" x14ac:dyDescent="0.2">
      <c r="A734" s="822">
        <v>32</v>
      </c>
      <c r="B734" s="823" t="s">
        <v>2767</v>
      </c>
      <c r="C734" s="823" t="s">
        <v>2773</v>
      </c>
      <c r="D734" s="824" t="s">
        <v>4796</v>
      </c>
      <c r="E734" s="825" t="s">
        <v>2795</v>
      </c>
      <c r="F734" s="823" t="s">
        <v>2768</v>
      </c>
      <c r="G734" s="823" t="s">
        <v>2919</v>
      </c>
      <c r="H734" s="823" t="s">
        <v>670</v>
      </c>
      <c r="I734" s="823" t="s">
        <v>2472</v>
      </c>
      <c r="J734" s="823" t="s">
        <v>2470</v>
      </c>
      <c r="K734" s="823" t="s">
        <v>2473</v>
      </c>
      <c r="L734" s="826">
        <v>339.47</v>
      </c>
      <c r="M734" s="826">
        <v>339.47</v>
      </c>
      <c r="N734" s="823">
        <v>1</v>
      </c>
      <c r="O734" s="827">
        <v>1</v>
      </c>
      <c r="P734" s="826">
        <v>339.47</v>
      </c>
      <c r="Q734" s="828">
        <v>1</v>
      </c>
      <c r="R734" s="823">
        <v>1</v>
      </c>
      <c r="S734" s="828">
        <v>1</v>
      </c>
      <c r="T734" s="827">
        <v>1</v>
      </c>
      <c r="U734" s="829">
        <v>1</v>
      </c>
    </row>
    <row r="735" spans="1:21" ht="14.45" customHeight="1" x14ac:dyDescent="0.2">
      <c r="A735" s="822">
        <v>32</v>
      </c>
      <c r="B735" s="823" t="s">
        <v>2767</v>
      </c>
      <c r="C735" s="823" t="s">
        <v>2773</v>
      </c>
      <c r="D735" s="824" t="s">
        <v>4796</v>
      </c>
      <c r="E735" s="825" t="s">
        <v>2795</v>
      </c>
      <c r="F735" s="823" t="s">
        <v>2768</v>
      </c>
      <c r="G735" s="823" t="s">
        <v>2919</v>
      </c>
      <c r="H735" s="823" t="s">
        <v>670</v>
      </c>
      <c r="I735" s="823" t="s">
        <v>3198</v>
      </c>
      <c r="J735" s="823" t="s">
        <v>3199</v>
      </c>
      <c r="K735" s="823" t="s">
        <v>3200</v>
      </c>
      <c r="L735" s="826">
        <v>763.63</v>
      </c>
      <c r="M735" s="826">
        <v>763.63</v>
      </c>
      <c r="N735" s="823">
        <v>1</v>
      </c>
      <c r="O735" s="827">
        <v>1</v>
      </c>
      <c r="P735" s="826">
        <v>763.63</v>
      </c>
      <c r="Q735" s="828">
        <v>1</v>
      </c>
      <c r="R735" s="823">
        <v>1</v>
      </c>
      <c r="S735" s="828">
        <v>1</v>
      </c>
      <c r="T735" s="827">
        <v>1</v>
      </c>
      <c r="U735" s="829">
        <v>1</v>
      </c>
    </row>
    <row r="736" spans="1:21" ht="14.45" customHeight="1" x14ac:dyDescent="0.2">
      <c r="A736" s="822">
        <v>32</v>
      </c>
      <c r="B736" s="823" t="s">
        <v>2767</v>
      </c>
      <c r="C736" s="823" t="s">
        <v>2773</v>
      </c>
      <c r="D736" s="824" t="s">
        <v>4796</v>
      </c>
      <c r="E736" s="825" t="s">
        <v>2795</v>
      </c>
      <c r="F736" s="823" t="s">
        <v>2768</v>
      </c>
      <c r="G736" s="823" t="s">
        <v>3205</v>
      </c>
      <c r="H736" s="823" t="s">
        <v>329</v>
      </c>
      <c r="I736" s="823" t="s">
        <v>3209</v>
      </c>
      <c r="J736" s="823" t="s">
        <v>1114</v>
      </c>
      <c r="K736" s="823" t="s">
        <v>3208</v>
      </c>
      <c r="L736" s="826">
        <v>50.64</v>
      </c>
      <c r="M736" s="826">
        <v>151.92000000000002</v>
      </c>
      <c r="N736" s="823">
        <v>3</v>
      </c>
      <c r="O736" s="827">
        <v>0.5</v>
      </c>
      <c r="P736" s="826"/>
      <c r="Q736" s="828">
        <v>0</v>
      </c>
      <c r="R736" s="823"/>
      <c r="S736" s="828">
        <v>0</v>
      </c>
      <c r="T736" s="827"/>
      <c r="U736" s="829">
        <v>0</v>
      </c>
    </row>
    <row r="737" spans="1:21" ht="14.45" customHeight="1" x14ac:dyDescent="0.2">
      <c r="A737" s="822">
        <v>32</v>
      </c>
      <c r="B737" s="823" t="s">
        <v>2767</v>
      </c>
      <c r="C737" s="823" t="s">
        <v>2773</v>
      </c>
      <c r="D737" s="824" t="s">
        <v>4796</v>
      </c>
      <c r="E737" s="825" t="s">
        <v>2795</v>
      </c>
      <c r="F737" s="823" t="s">
        <v>2768</v>
      </c>
      <c r="G737" s="823" t="s">
        <v>3210</v>
      </c>
      <c r="H737" s="823" t="s">
        <v>329</v>
      </c>
      <c r="I737" s="823" t="s">
        <v>3630</v>
      </c>
      <c r="J737" s="823" t="s">
        <v>3631</v>
      </c>
      <c r="K737" s="823" t="s">
        <v>3632</v>
      </c>
      <c r="L737" s="826">
        <v>140.72</v>
      </c>
      <c r="M737" s="826">
        <v>281.44</v>
      </c>
      <c r="N737" s="823">
        <v>2</v>
      </c>
      <c r="O737" s="827">
        <v>0.5</v>
      </c>
      <c r="P737" s="826">
        <v>281.44</v>
      </c>
      <c r="Q737" s="828">
        <v>1</v>
      </c>
      <c r="R737" s="823">
        <v>2</v>
      </c>
      <c r="S737" s="828">
        <v>1</v>
      </c>
      <c r="T737" s="827">
        <v>0.5</v>
      </c>
      <c r="U737" s="829">
        <v>1</v>
      </c>
    </row>
    <row r="738" spans="1:21" ht="14.45" customHeight="1" x14ac:dyDescent="0.2">
      <c r="A738" s="822">
        <v>32</v>
      </c>
      <c r="B738" s="823" t="s">
        <v>2767</v>
      </c>
      <c r="C738" s="823" t="s">
        <v>2773</v>
      </c>
      <c r="D738" s="824" t="s">
        <v>4796</v>
      </c>
      <c r="E738" s="825" t="s">
        <v>2795</v>
      </c>
      <c r="F738" s="823" t="s">
        <v>2768</v>
      </c>
      <c r="G738" s="823" t="s">
        <v>3214</v>
      </c>
      <c r="H738" s="823" t="s">
        <v>329</v>
      </c>
      <c r="I738" s="823" t="s">
        <v>3747</v>
      </c>
      <c r="J738" s="823" t="s">
        <v>3748</v>
      </c>
      <c r="K738" s="823" t="s">
        <v>3749</v>
      </c>
      <c r="L738" s="826">
        <v>119.37</v>
      </c>
      <c r="M738" s="826">
        <v>119.37</v>
      </c>
      <c r="N738" s="823">
        <v>1</v>
      </c>
      <c r="O738" s="827">
        <v>0.5</v>
      </c>
      <c r="P738" s="826">
        <v>119.37</v>
      </c>
      <c r="Q738" s="828">
        <v>1</v>
      </c>
      <c r="R738" s="823">
        <v>1</v>
      </c>
      <c r="S738" s="828">
        <v>1</v>
      </c>
      <c r="T738" s="827">
        <v>0.5</v>
      </c>
      <c r="U738" s="829">
        <v>1</v>
      </c>
    </row>
    <row r="739" spans="1:21" ht="14.45" customHeight="1" x14ac:dyDescent="0.2">
      <c r="A739" s="822">
        <v>32</v>
      </c>
      <c r="B739" s="823" t="s">
        <v>2767</v>
      </c>
      <c r="C739" s="823" t="s">
        <v>2773</v>
      </c>
      <c r="D739" s="824" t="s">
        <v>4796</v>
      </c>
      <c r="E739" s="825" t="s">
        <v>2795</v>
      </c>
      <c r="F739" s="823" t="s">
        <v>2768</v>
      </c>
      <c r="G739" s="823" t="s">
        <v>3214</v>
      </c>
      <c r="H739" s="823" t="s">
        <v>329</v>
      </c>
      <c r="I739" s="823" t="s">
        <v>3750</v>
      </c>
      <c r="J739" s="823" t="s">
        <v>1807</v>
      </c>
      <c r="K739" s="823" t="s">
        <v>1808</v>
      </c>
      <c r="L739" s="826">
        <v>0</v>
      </c>
      <c r="M739" s="826">
        <v>0</v>
      </c>
      <c r="N739" s="823">
        <v>2</v>
      </c>
      <c r="O739" s="827">
        <v>1</v>
      </c>
      <c r="P739" s="826">
        <v>0</v>
      </c>
      <c r="Q739" s="828"/>
      <c r="R739" s="823">
        <v>2</v>
      </c>
      <c r="S739" s="828">
        <v>1</v>
      </c>
      <c r="T739" s="827">
        <v>1</v>
      </c>
      <c r="U739" s="829">
        <v>1</v>
      </c>
    </row>
    <row r="740" spans="1:21" ht="14.45" customHeight="1" x14ac:dyDescent="0.2">
      <c r="A740" s="822">
        <v>32</v>
      </c>
      <c r="B740" s="823" t="s">
        <v>2767</v>
      </c>
      <c r="C740" s="823" t="s">
        <v>2773</v>
      </c>
      <c r="D740" s="824" t="s">
        <v>4796</v>
      </c>
      <c r="E740" s="825" t="s">
        <v>2795</v>
      </c>
      <c r="F740" s="823" t="s">
        <v>2768</v>
      </c>
      <c r="G740" s="823" t="s">
        <v>3751</v>
      </c>
      <c r="H740" s="823" t="s">
        <v>329</v>
      </c>
      <c r="I740" s="823" t="s">
        <v>3752</v>
      </c>
      <c r="J740" s="823" t="s">
        <v>1916</v>
      </c>
      <c r="K740" s="823" t="s">
        <v>3753</v>
      </c>
      <c r="L740" s="826">
        <v>0</v>
      </c>
      <c r="M740" s="826">
        <v>0</v>
      </c>
      <c r="N740" s="823">
        <v>1</v>
      </c>
      <c r="O740" s="827">
        <v>1</v>
      </c>
      <c r="P740" s="826"/>
      <c r="Q740" s="828"/>
      <c r="R740" s="823"/>
      <c r="S740" s="828">
        <v>0</v>
      </c>
      <c r="T740" s="827"/>
      <c r="U740" s="829">
        <v>0</v>
      </c>
    </row>
    <row r="741" spans="1:21" ht="14.45" customHeight="1" x14ac:dyDescent="0.2">
      <c r="A741" s="822">
        <v>32</v>
      </c>
      <c r="B741" s="823" t="s">
        <v>2767</v>
      </c>
      <c r="C741" s="823" t="s">
        <v>2773</v>
      </c>
      <c r="D741" s="824" t="s">
        <v>4796</v>
      </c>
      <c r="E741" s="825" t="s">
        <v>2795</v>
      </c>
      <c r="F741" s="823" t="s">
        <v>2768</v>
      </c>
      <c r="G741" s="823" t="s">
        <v>2920</v>
      </c>
      <c r="H741" s="823" t="s">
        <v>329</v>
      </c>
      <c r="I741" s="823" t="s">
        <v>2921</v>
      </c>
      <c r="J741" s="823" t="s">
        <v>1058</v>
      </c>
      <c r="K741" s="823" t="s">
        <v>2922</v>
      </c>
      <c r="L741" s="826">
        <v>1860.93</v>
      </c>
      <c r="M741" s="826">
        <v>1860.93</v>
      </c>
      <c r="N741" s="823">
        <v>1</v>
      </c>
      <c r="O741" s="827">
        <v>1</v>
      </c>
      <c r="P741" s="826">
        <v>1860.93</v>
      </c>
      <c r="Q741" s="828">
        <v>1</v>
      </c>
      <c r="R741" s="823">
        <v>1</v>
      </c>
      <c r="S741" s="828">
        <v>1</v>
      </c>
      <c r="T741" s="827">
        <v>1</v>
      </c>
      <c r="U741" s="829">
        <v>1</v>
      </c>
    </row>
    <row r="742" spans="1:21" ht="14.45" customHeight="1" x14ac:dyDescent="0.2">
      <c r="A742" s="822">
        <v>32</v>
      </c>
      <c r="B742" s="823" t="s">
        <v>2767</v>
      </c>
      <c r="C742" s="823" t="s">
        <v>2773</v>
      </c>
      <c r="D742" s="824" t="s">
        <v>4796</v>
      </c>
      <c r="E742" s="825" t="s">
        <v>2795</v>
      </c>
      <c r="F742" s="823" t="s">
        <v>2768</v>
      </c>
      <c r="G742" s="823" t="s">
        <v>2920</v>
      </c>
      <c r="H742" s="823" t="s">
        <v>329</v>
      </c>
      <c r="I742" s="823" t="s">
        <v>2921</v>
      </c>
      <c r="J742" s="823" t="s">
        <v>1058</v>
      </c>
      <c r="K742" s="823" t="s">
        <v>2922</v>
      </c>
      <c r="L742" s="826">
        <v>1630.51</v>
      </c>
      <c r="M742" s="826">
        <v>6522.04</v>
      </c>
      <c r="N742" s="823">
        <v>4</v>
      </c>
      <c r="O742" s="827">
        <v>1</v>
      </c>
      <c r="P742" s="826">
        <v>6522.04</v>
      </c>
      <c r="Q742" s="828">
        <v>1</v>
      </c>
      <c r="R742" s="823">
        <v>4</v>
      </c>
      <c r="S742" s="828">
        <v>1</v>
      </c>
      <c r="T742" s="827">
        <v>1</v>
      </c>
      <c r="U742" s="829">
        <v>1</v>
      </c>
    </row>
    <row r="743" spans="1:21" ht="14.45" customHeight="1" x14ac:dyDescent="0.2">
      <c r="A743" s="822">
        <v>32</v>
      </c>
      <c r="B743" s="823" t="s">
        <v>2767</v>
      </c>
      <c r="C743" s="823" t="s">
        <v>2773</v>
      </c>
      <c r="D743" s="824" t="s">
        <v>4796</v>
      </c>
      <c r="E743" s="825" t="s">
        <v>2795</v>
      </c>
      <c r="F743" s="823" t="s">
        <v>2768</v>
      </c>
      <c r="G743" s="823" t="s">
        <v>2923</v>
      </c>
      <c r="H743" s="823" t="s">
        <v>329</v>
      </c>
      <c r="I743" s="823" t="s">
        <v>2924</v>
      </c>
      <c r="J743" s="823" t="s">
        <v>2925</v>
      </c>
      <c r="K743" s="823" t="s">
        <v>2926</v>
      </c>
      <c r="L743" s="826">
        <v>75.05</v>
      </c>
      <c r="M743" s="826">
        <v>675.45</v>
      </c>
      <c r="N743" s="823">
        <v>9</v>
      </c>
      <c r="O743" s="827">
        <v>8</v>
      </c>
      <c r="P743" s="826">
        <v>525.35</v>
      </c>
      <c r="Q743" s="828">
        <v>0.77777777777777779</v>
      </c>
      <c r="R743" s="823">
        <v>7</v>
      </c>
      <c r="S743" s="828">
        <v>0.77777777777777779</v>
      </c>
      <c r="T743" s="827">
        <v>6</v>
      </c>
      <c r="U743" s="829">
        <v>0.75</v>
      </c>
    </row>
    <row r="744" spans="1:21" ht="14.45" customHeight="1" x14ac:dyDescent="0.2">
      <c r="A744" s="822">
        <v>32</v>
      </c>
      <c r="B744" s="823" t="s">
        <v>2767</v>
      </c>
      <c r="C744" s="823" t="s">
        <v>2773</v>
      </c>
      <c r="D744" s="824" t="s">
        <v>4796</v>
      </c>
      <c r="E744" s="825" t="s">
        <v>2795</v>
      </c>
      <c r="F744" s="823" t="s">
        <v>2768</v>
      </c>
      <c r="G744" s="823" t="s">
        <v>2923</v>
      </c>
      <c r="H744" s="823" t="s">
        <v>329</v>
      </c>
      <c r="I744" s="823" t="s">
        <v>2927</v>
      </c>
      <c r="J744" s="823" t="s">
        <v>1031</v>
      </c>
      <c r="K744" s="823" t="s">
        <v>2928</v>
      </c>
      <c r="L744" s="826">
        <v>45.03</v>
      </c>
      <c r="M744" s="826">
        <v>315.21000000000004</v>
      </c>
      <c r="N744" s="823">
        <v>7</v>
      </c>
      <c r="O744" s="827">
        <v>4.5</v>
      </c>
      <c r="P744" s="826">
        <v>135.09</v>
      </c>
      <c r="Q744" s="828">
        <v>0.42857142857142855</v>
      </c>
      <c r="R744" s="823">
        <v>3</v>
      </c>
      <c r="S744" s="828">
        <v>0.42857142857142855</v>
      </c>
      <c r="T744" s="827">
        <v>1.5</v>
      </c>
      <c r="U744" s="829">
        <v>0.33333333333333331</v>
      </c>
    </row>
    <row r="745" spans="1:21" ht="14.45" customHeight="1" x14ac:dyDescent="0.2">
      <c r="A745" s="822">
        <v>32</v>
      </c>
      <c r="B745" s="823" t="s">
        <v>2767</v>
      </c>
      <c r="C745" s="823" t="s">
        <v>2773</v>
      </c>
      <c r="D745" s="824" t="s">
        <v>4796</v>
      </c>
      <c r="E745" s="825" t="s">
        <v>2795</v>
      </c>
      <c r="F745" s="823" t="s">
        <v>2768</v>
      </c>
      <c r="G745" s="823" t="s">
        <v>3217</v>
      </c>
      <c r="H745" s="823" t="s">
        <v>329</v>
      </c>
      <c r="I745" s="823" t="s">
        <v>3218</v>
      </c>
      <c r="J745" s="823" t="s">
        <v>1301</v>
      </c>
      <c r="K745" s="823" t="s">
        <v>1302</v>
      </c>
      <c r="L745" s="826">
        <v>94.7</v>
      </c>
      <c r="M745" s="826">
        <v>378.8</v>
      </c>
      <c r="N745" s="823">
        <v>4</v>
      </c>
      <c r="O745" s="827">
        <v>3</v>
      </c>
      <c r="P745" s="826">
        <v>189.4</v>
      </c>
      <c r="Q745" s="828">
        <v>0.5</v>
      </c>
      <c r="R745" s="823">
        <v>2</v>
      </c>
      <c r="S745" s="828">
        <v>0.5</v>
      </c>
      <c r="T745" s="827">
        <v>2</v>
      </c>
      <c r="U745" s="829">
        <v>0.66666666666666663</v>
      </c>
    </row>
    <row r="746" spans="1:21" ht="14.45" customHeight="1" x14ac:dyDescent="0.2">
      <c r="A746" s="822">
        <v>32</v>
      </c>
      <c r="B746" s="823" t="s">
        <v>2767</v>
      </c>
      <c r="C746" s="823" t="s">
        <v>2773</v>
      </c>
      <c r="D746" s="824" t="s">
        <v>4796</v>
      </c>
      <c r="E746" s="825" t="s">
        <v>2795</v>
      </c>
      <c r="F746" s="823" t="s">
        <v>2768</v>
      </c>
      <c r="G746" s="823" t="s">
        <v>3217</v>
      </c>
      <c r="H746" s="823" t="s">
        <v>329</v>
      </c>
      <c r="I746" s="823" t="s">
        <v>3754</v>
      </c>
      <c r="J746" s="823" t="s">
        <v>1301</v>
      </c>
      <c r="K746" s="823" t="s">
        <v>1302</v>
      </c>
      <c r="L746" s="826">
        <v>49.04</v>
      </c>
      <c r="M746" s="826">
        <v>49.04</v>
      </c>
      <c r="N746" s="823">
        <v>1</v>
      </c>
      <c r="O746" s="827">
        <v>1</v>
      </c>
      <c r="P746" s="826"/>
      <c r="Q746" s="828">
        <v>0</v>
      </c>
      <c r="R746" s="823"/>
      <c r="S746" s="828">
        <v>0</v>
      </c>
      <c r="T746" s="827"/>
      <c r="U746" s="829">
        <v>0</v>
      </c>
    </row>
    <row r="747" spans="1:21" ht="14.45" customHeight="1" x14ac:dyDescent="0.2">
      <c r="A747" s="822">
        <v>32</v>
      </c>
      <c r="B747" s="823" t="s">
        <v>2767</v>
      </c>
      <c r="C747" s="823" t="s">
        <v>2773</v>
      </c>
      <c r="D747" s="824" t="s">
        <v>4796</v>
      </c>
      <c r="E747" s="825" t="s">
        <v>2795</v>
      </c>
      <c r="F747" s="823" t="s">
        <v>2768</v>
      </c>
      <c r="G747" s="823" t="s">
        <v>3225</v>
      </c>
      <c r="H747" s="823" t="s">
        <v>329</v>
      </c>
      <c r="I747" s="823" t="s">
        <v>3634</v>
      </c>
      <c r="J747" s="823" t="s">
        <v>3635</v>
      </c>
      <c r="K747" s="823" t="s">
        <v>3636</v>
      </c>
      <c r="L747" s="826">
        <v>2696.93</v>
      </c>
      <c r="M747" s="826">
        <v>53938.6</v>
      </c>
      <c r="N747" s="823">
        <v>20</v>
      </c>
      <c r="O747" s="827">
        <v>1</v>
      </c>
      <c r="P747" s="826">
        <v>53938.6</v>
      </c>
      <c r="Q747" s="828">
        <v>1</v>
      </c>
      <c r="R747" s="823">
        <v>20</v>
      </c>
      <c r="S747" s="828">
        <v>1</v>
      </c>
      <c r="T747" s="827">
        <v>1</v>
      </c>
      <c r="U747" s="829">
        <v>1</v>
      </c>
    </row>
    <row r="748" spans="1:21" ht="14.45" customHeight="1" x14ac:dyDescent="0.2">
      <c r="A748" s="822">
        <v>32</v>
      </c>
      <c r="B748" s="823" t="s">
        <v>2767</v>
      </c>
      <c r="C748" s="823" t="s">
        <v>2773</v>
      </c>
      <c r="D748" s="824" t="s">
        <v>4796</v>
      </c>
      <c r="E748" s="825" t="s">
        <v>2795</v>
      </c>
      <c r="F748" s="823" t="s">
        <v>2768</v>
      </c>
      <c r="G748" s="823" t="s">
        <v>3755</v>
      </c>
      <c r="H748" s="823" t="s">
        <v>329</v>
      </c>
      <c r="I748" s="823" t="s">
        <v>3756</v>
      </c>
      <c r="J748" s="823" t="s">
        <v>3757</v>
      </c>
      <c r="K748" s="823" t="s">
        <v>3758</v>
      </c>
      <c r="L748" s="826">
        <v>45.89</v>
      </c>
      <c r="M748" s="826">
        <v>91.78</v>
      </c>
      <c r="N748" s="823">
        <v>2</v>
      </c>
      <c r="O748" s="827">
        <v>1.5</v>
      </c>
      <c r="P748" s="826">
        <v>45.89</v>
      </c>
      <c r="Q748" s="828">
        <v>0.5</v>
      </c>
      <c r="R748" s="823">
        <v>1</v>
      </c>
      <c r="S748" s="828">
        <v>0.5</v>
      </c>
      <c r="T748" s="827">
        <v>0.5</v>
      </c>
      <c r="U748" s="829">
        <v>0.33333333333333331</v>
      </c>
    </row>
    <row r="749" spans="1:21" ht="14.45" customHeight="1" x14ac:dyDescent="0.2">
      <c r="A749" s="822">
        <v>32</v>
      </c>
      <c r="B749" s="823" t="s">
        <v>2767</v>
      </c>
      <c r="C749" s="823" t="s">
        <v>2773</v>
      </c>
      <c r="D749" s="824" t="s">
        <v>4796</v>
      </c>
      <c r="E749" s="825" t="s">
        <v>2795</v>
      </c>
      <c r="F749" s="823" t="s">
        <v>2768</v>
      </c>
      <c r="G749" s="823" t="s">
        <v>3755</v>
      </c>
      <c r="H749" s="823" t="s">
        <v>329</v>
      </c>
      <c r="I749" s="823" t="s">
        <v>3759</v>
      </c>
      <c r="J749" s="823" t="s">
        <v>3757</v>
      </c>
      <c r="K749" s="823" t="s">
        <v>3760</v>
      </c>
      <c r="L749" s="826">
        <v>91.78</v>
      </c>
      <c r="M749" s="826">
        <v>275.34000000000003</v>
      </c>
      <c r="N749" s="823">
        <v>3</v>
      </c>
      <c r="O749" s="827">
        <v>1</v>
      </c>
      <c r="P749" s="826">
        <v>275.34000000000003</v>
      </c>
      <c r="Q749" s="828">
        <v>1</v>
      </c>
      <c r="R749" s="823">
        <v>3</v>
      </c>
      <c r="S749" s="828">
        <v>1</v>
      </c>
      <c r="T749" s="827">
        <v>1</v>
      </c>
      <c r="U749" s="829">
        <v>1</v>
      </c>
    </row>
    <row r="750" spans="1:21" ht="14.45" customHeight="1" x14ac:dyDescent="0.2">
      <c r="A750" s="822">
        <v>32</v>
      </c>
      <c r="B750" s="823" t="s">
        <v>2767</v>
      </c>
      <c r="C750" s="823" t="s">
        <v>2773</v>
      </c>
      <c r="D750" s="824" t="s">
        <v>4796</v>
      </c>
      <c r="E750" s="825" t="s">
        <v>2795</v>
      </c>
      <c r="F750" s="823" t="s">
        <v>2768</v>
      </c>
      <c r="G750" s="823" t="s">
        <v>2937</v>
      </c>
      <c r="H750" s="823" t="s">
        <v>329</v>
      </c>
      <c r="I750" s="823" t="s">
        <v>2938</v>
      </c>
      <c r="J750" s="823" t="s">
        <v>2939</v>
      </c>
      <c r="K750" s="823" t="s">
        <v>2940</v>
      </c>
      <c r="L750" s="826">
        <v>3633.21</v>
      </c>
      <c r="M750" s="826">
        <v>32698.890000000003</v>
      </c>
      <c r="N750" s="823">
        <v>9</v>
      </c>
      <c r="O750" s="827">
        <v>3</v>
      </c>
      <c r="P750" s="826">
        <v>18166.050000000003</v>
      </c>
      <c r="Q750" s="828">
        <v>0.55555555555555558</v>
      </c>
      <c r="R750" s="823">
        <v>5</v>
      </c>
      <c r="S750" s="828">
        <v>0.55555555555555558</v>
      </c>
      <c r="T750" s="827">
        <v>2</v>
      </c>
      <c r="U750" s="829">
        <v>0.66666666666666663</v>
      </c>
    </row>
    <row r="751" spans="1:21" ht="14.45" customHeight="1" x14ac:dyDescent="0.2">
      <c r="A751" s="822">
        <v>32</v>
      </c>
      <c r="B751" s="823" t="s">
        <v>2767</v>
      </c>
      <c r="C751" s="823" t="s">
        <v>2773</v>
      </c>
      <c r="D751" s="824" t="s">
        <v>4796</v>
      </c>
      <c r="E751" s="825" t="s">
        <v>2795</v>
      </c>
      <c r="F751" s="823" t="s">
        <v>2768</v>
      </c>
      <c r="G751" s="823" t="s">
        <v>3761</v>
      </c>
      <c r="H751" s="823" t="s">
        <v>329</v>
      </c>
      <c r="I751" s="823" t="s">
        <v>3762</v>
      </c>
      <c r="J751" s="823" t="s">
        <v>3763</v>
      </c>
      <c r="K751" s="823" t="s">
        <v>3764</v>
      </c>
      <c r="L751" s="826">
        <v>166.1</v>
      </c>
      <c r="M751" s="826">
        <v>166.1</v>
      </c>
      <c r="N751" s="823">
        <v>1</v>
      </c>
      <c r="O751" s="827">
        <v>0.5</v>
      </c>
      <c r="P751" s="826">
        <v>166.1</v>
      </c>
      <c r="Q751" s="828">
        <v>1</v>
      </c>
      <c r="R751" s="823">
        <v>1</v>
      </c>
      <c r="S751" s="828">
        <v>1</v>
      </c>
      <c r="T751" s="827">
        <v>0.5</v>
      </c>
      <c r="U751" s="829">
        <v>1</v>
      </c>
    </row>
    <row r="752" spans="1:21" ht="14.45" customHeight="1" x14ac:dyDescent="0.2">
      <c r="A752" s="822">
        <v>32</v>
      </c>
      <c r="B752" s="823" t="s">
        <v>2767</v>
      </c>
      <c r="C752" s="823" t="s">
        <v>2773</v>
      </c>
      <c r="D752" s="824" t="s">
        <v>4796</v>
      </c>
      <c r="E752" s="825" t="s">
        <v>2795</v>
      </c>
      <c r="F752" s="823" t="s">
        <v>2768</v>
      </c>
      <c r="G752" s="823" t="s">
        <v>3229</v>
      </c>
      <c r="H752" s="823" t="s">
        <v>329</v>
      </c>
      <c r="I752" s="823" t="s">
        <v>3230</v>
      </c>
      <c r="J752" s="823" t="s">
        <v>3231</v>
      </c>
      <c r="K752" s="823"/>
      <c r="L752" s="826">
        <v>0</v>
      </c>
      <c r="M752" s="826">
        <v>0</v>
      </c>
      <c r="N752" s="823">
        <v>39</v>
      </c>
      <c r="O752" s="827">
        <v>13.5</v>
      </c>
      <c r="P752" s="826">
        <v>0</v>
      </c>
      <c r="Q752" s="828"/>
      <c r="R752" s="823">
        <v>24</v>
      </c>
      <c r="S752" s="828">
        <v>0.61538461538461542</v>
      </c>
      <c r="T752" s="827">
        <v>12.5</v>
      </c>
      <c r="U752" s="829">
        <v>0.92592592592592593</v>
      </c>
    </row>
    <row r="753" spans="1:21" ht="14.45" customHeight="1" x14ac:dyDescent="0.2">
      <c r="A753" s="822">
        <v>32</v>
      </c>
      <c r="B753" s="823" t="s">
        <v>2767</v>
      </c>
      <c r="C753" s="823" t="s">
        <v>2773</v>
      </c>
      <c r="D753" s="824" t="s">
        <v>4796</v>
      </c>
      <c r="E753" s="825" t="s">
        <v>2795</v>
      </c>
      <c r="F753" s="823" t="s">
        <v>2768</v>
      </c>
      <c r="G753" s="823" t="s">
        <v>3232</v>
      </c>
      <c r="H753" s="823" t="s">
        <v>329</v>
      </c>
      <c r="I753" s="823" t="s">
        <v>3233</v>
      </c>
      <c r="J753" s="823" t="s">
        <v>1442</v>
      </c>
      <c r="K753" s="823" t="s">
        <v>3234</v>
      </c>
      <c r="L753" s="826">
        <v>42.14</v>
      </c>
      <c r="M753" s="826">
        <v>42.14</v>
      </c>
      <c r="N753" s="823">
        <v>1</v>
      </c>
      <c r="O753" s="827">
        <v>0.5</v>
      </c>
      <c r="P753" s="826"/>
      <c r="Q753" s="828">
        <v>0</v>
      </c>
      <c r="R753" s="823"/>
      <c r="S753" s="828">
        <v>0</v>
      </c>
      <c r="T753" s="827"/>
      <c r="U753" s="829">
        <v>0</v>
      </c>
    </row>
    <row r="754" spans="1:21" ht="14.45" customHeight="1" x14ac:dyDescent="0.2">
      <c r="A754" s="822">
        <v>32</v>
      </c>
      <c r="B754" s="823" t="s">
        <v>2767</v>
      </c>
      <c r="C754" s="823" t="s">
        <v>2773</v>
      </c>
      <c r="D754" s="824" t="s">
        <v>4796</v>
      </c>
      <c r="E754" s="825" t="s">
        <v>2795</v>
      </c>
      <c r="F754" s="823" t="s">
        <v>2768</v>
      </c>
      <c r="G754" s="823" t="s">
        <v>3249</v>
      </c>
      <c r="H754" s="823" t="s">
        <v>329</v>
      </c>
      <c r="I754" s="823" t="s">
        <v>3250</v>
      </c>
      <c r="J754" s="823" t="s">
        <v>1445</v>
      </c>
      <c r="K754" s="823" t="s">
        <v>1319</v>
      </c>
      <c r="L754" s="826">
        <v>111.72</v>
      </c>
      <c r="M754" s="826">
        <v>335.15999999999997</v>
      </c>
      <c r="N754" s="823">
        <v>3</v>
      </c>
      <c r="O754" s="827">
        <v>2.5</v>
      </c>
      <c r="P754" s="826">
        <v>223.44</v>
      </c>
      <c r="Q754" s="828">
        <v>0.66666666666666674</v>
      </c>
      <c r="R754" s="823">
        <v>2</v>
      </c>
      <c r="S754" s="828">
        <v>0.66666666666666663</v>
      </c>
      <c r="T754" s="827">
        <v>1.5</v>
      </c>
      <c r="U754" s="829">
        <v>0.6</v>
      </c>
    </row>
    <row r="755" spans="1:21" ht="14.45" customHeight="1" x14ac:dyDescent="0.2">
      <c r="A755" s="822">
        <v>32</v>
      </c>
      <c r="B755" s="823" t="s">
        <v>2767</v>
      </c>
      <c r="C755" s="823" t="s">
        <v>2773</v>
      </c>
      <c r="D755" s="824" t="s">
        <v>4796</v>
      </c>
      <c r="E755" s="825" t="s">
        <v>2795</v>
      </c>
      <c r="F755" s="823" t="s">
        <v>2768</v>
      </c>
      <c r="G755" s="823" t="s">
        <v>3249</v>
      </c>
      <c r="H755" s="823" t="s">
        <v>329</v>
      </c>
      <c r="I755" s="823" t="s">
        <v>3765</v>
      </c>
      <c r="J755" s="823" t="s">
        <v>3766</v>
      </c>
      <c r="K755" s="823" t="s">
        <v>3767</v>
      </c>
      <c r="L755" s="826">
        <v>167.58</v>
      </c>
      <c r="M755" s="826">
        <v>167.58</v>
      </c>
      <c r="N755" s="823">
        <v>1</v>
      </c>
      <c r="O755" s="827">
        <v>1</v>
      </c>
      <c r="P755" s="826">
        <v>167.58</v>
      </c>
      <c r="Q755" s="828">
        <v>1</v>
      </c>
      <c r="R755" s="823">
        <v>1</v>
      </c>
      <c r="S755" s="828">
        <v>1</v>
      </c>
      <c r="T755" s="827">
        <v>1</v>
      </c>
      <c r="U755" s="829">
        <v>1</v>
      </c>
    </row>
    <row r="756" spans="1:21" ht="14.45" customHeight="1" x14ac:dyDescent="0.2">
      <c r="A756" s="822">
        <v>32</v>
      </c>
      <c r="B756" s="823" t="s">
        <v>2767</v>
      </c>
      <c r="C756" s="823" t="s">
        <v>2773</v>
      </c>
      <c r="D756" s="824" t="s">
        <v>4796</v>
      </c>
      <c r="E756" s="825" t="s">
        <v>2795</v>
      </c>
      <c r="F756" s="823" t="s">
        <v>2768</v>
      </c>
      <c r="G756" s="823" t="s">
        <v>3249</v>
      </c>
      <c r="H756" s="823" t="s">
        <v>329</v>
      </c>
      <c r="I756" s="823" t="s">
        <v>3457</v>
      </c>
      <c r="J756" s="823" t="s">
        <v>1445</v>
      </c>
      <c r="K756" s="823" t="s">
        <v>1319</v>
      </c>
      <c r="L756" s="826">
        <v>111.72</v>
      </c>
      <c r="M756" s="826">
        <v>111.72</v>
      </c>
      <c r="N756" s="823">
        <v>1</v>
      </c>
      <c r="O756" s="827">
        <v>1</v>
      </c>
      <c r="P756" s="826"/>
      <c r="Q756" s="828">
        <v>0</v>
      </c>
      <c r="R756" s="823"/>
      <c r="S756" s="828">
        <v>0</v>
      </c>
      <c r="T756" s="827"/>
      <c r="U756" s="829">
        <v>0</v>
      </c>
    </row>
    <row r="757" spans="1:21" ht="14.45" customHeight="1" x14ac:dyDescent="0.2">
      <c r="A757" s="822">
        <v>32</v>
      </c>
      <c r="B757" s="823" t="s">
        <v>2767</v>
      </c>
      <c r="C757" s="823" t="s">
        <v>2773</v>
      </c>
      <c r="D757" s="824" t="s">
        <v>4796</v>
      </c>
      <c r="E757" s="825" t="s">
        <v>2795</v>
      </c>
      <c r="F757" s="823" t="s">
        <v>2768</v>
      </c>
      <c r="G757" s="823" t="s">
        <v>3573</v>
      </c>
      <c r="H757" s="823" t="s">
        <v>329</v>
      </c>
      <c r="I757" s="823" t="s">
        <v>3574</v>
      </c>
      <c r="J757" s="823" t="s">
        <v>3575</v>
      </c>
      <c r="K757" s="823" t="s">
        <v>3576</v>
      </c>
      <c r="L757" s="826">
        <v>132.97999999999999</v>
      </c>
      <c r="M757" s="826">
        <v>265.95999999999998</v>
      </c>
      <c r="N757" s="823">
        <v>2</v>
      </c>
      <c r="O757" s="827">
        <v>1</v>
      </c>
      <c r="P757" s="826">
        <v>265.95999999999998</v>
      </c>
      <c r="Q757" s="828">
        <v>1</v>
      </c>
      <c r="R757" s="823">
        <v>2</v>
      </c>
      <c r="S757" s="828">
        <v>1</v>
      </c>
      <c r="T757" s="827">
        <v>1</v>
      </c>
      <c r="U757" s="829">
        <v>1</v>
      </c>
    </row>
    <row r="758" spans="1:21" ht="14.45" customHeight="1" x14ac:dyDescent="0.2">
      <c r="A758" s="822">
        <v>32</v>
      </c>
      <c r="B758" s="823" t="s">
        <v>2767</v>
      </c>
      <c r="C758" s="823" t="s">
        <v>2773</v>
      </c>
      <c r="D758" s="824" t="s">
        <v>4796</v>
      </c>
      <c r="E758" s="825" t="s">
        <v>2795</v>
      </c>
      <c r="F758" s="823" t="s">
        <v>2768</v>
      </c>
      <c r="G758" s="823" t="s">
        <v>3251</v>
      </c>
      <c r="H758" s="823" t="s">
        <v>329</v>
      </c>
      <c r="I758" s="823" t="s">
        <v>3252</v>
      </c>
      <c r="J758" s="823" t="s">
        <v>1991</v>
      </c>
      <c r="K758" s="823" t="s">
        <v>3253</v>
      </c>
      <c r="L758" s="826">
        <v>24.37</v>
      </c>
      <c r="M758" s="826">
        <v>73.11</v>
      </c>
      <c r="N758" s="823">
        <v>3</v>
      </c>
      <c r="O758" s="827">
        <v>2.5</v>
      </c>
      <c r="P758" s="826">
        <v>24.37</v>
      </c>
      <c r="Q758" s="828">
        <v>0.33333333333333337</v>
      </c>
      <c r="R758" s="823">
        <v>1</v>
      </c>
      <c r="S758" s="828">
        <v>0.33333333333333331</v>
      </c>
      <c r="T758" s="827">
        <v>1</v>
      </c>
      <c r="U758" s="829">
        <v>0.4</v>
      </c>
    </row>
    <row r="759" spans="1:21" ht="14.45" customHeight="1" x14ac:dyDescent="0.2">
      <c r="A759" s="822">
        <v>32</v>
      </c>
      <c r="B759" s="823" t="s">
        <v>2767</v>
      </c>
      <c r="C759" s="823" t="s">
        <v>2773</v>
      </c>
      <c r="D759" s="824" t="s">
        <v>4796</v>
      </c>
      <c r="E759" s="825" t="s">
        <v>2795</v>
      </c>
      <c r="F759" s="823" t="s">
        <v>2768</v>
      </c>
      <c r="G759" s="823" t="s">
        <v>3257</v>
      </c>
      <c r="H759" s="823" t="s">
        <v>329</v>
      </c>
      <c r="I759" s="823" t="s">
        <v>3768</v>
      </c>
      <c r="J759" s="823" t="s">
        <v>783</v>
      </c>
      <c r="K759" s="823" t="s">
        <v>784</v>
      </c>
      <c r="L759" s="826">
        <v>38.5</v>
      </c>
      <c r="M759" s="826">
        <v>77</v>
      </c>
      <c r="N759" s="823">
        <v>2</v>
      </c>
      <c r="O759" s="827">
        <v>0.5</v>
      </c>
      <c r="P759" s="826">
        <v>77</v>
      </c>
      <c r="Q759" s="828">
        <v>1</v>
      </c>
      <c r="R759" s="823">
        <v>2</v>
      </c>
      <c r="S759" s="828">
        <v>1</v>
      </c>
      <c r="T759" s="827">
        <v>0.5</v>
      </c>
      <c r="U759" s="829">
        <v>1</v>
      </c>
    </row>
    <row r="760" spans="1:21" ht="14.45" customHeight="1" x14ac:dyDescent="0.2">
      <c r="A760" s="822">
        <v>32</v>
      </c>
      <c r="B760" s="823" t="s">
        <v>2767</v>
      </c>
      <c r="C760" s="823" t="s">
        <v>2773</v>
      </c>
      <c r="D760" s="824" t="s">
        <v>4796</v>
      </c>
      <c r="E760" s="825" t="s">
        <v>2795</v>
      </c>
      <c r="F760" s="823" t="s">
        <v>2768</v>
      </c>
      <c r="G760" s="823" t="s">
        <v>3257</v>
      </c>
      <c r="H760" s="823" t="s">
        <v>329</v>
      </c>
      <c r="I760" s="823" t="s">
        <v>3645</v>
      </c>
      <c r="J760" s="823" t="s">
        <v>783</v>
      </c>
      <c r="K760" s="823" t="s">
        <v>3259</v>
      </c>
      <c r="L760" s="826">
        <v>73.989999999999995</v>
      </c>
      <c r="M760" s="826">
        <v>73.989999999999995</v>
      </c>
      <c r="N760" s="823">
        <v>1</v>
      </c>
      <c r="O760" s="827">
        <v>1</v>
      </c>
      <c r="P760" s="826"/>
      <c r="Q760" s="828">
        <v>0</v>
      </c>
      <c r="R760" s="823"/>
      <c r="S760" s="828">
        <v>0</v>
      </c>
      <c r="T760" s="827"/>
      <c r="U760" s="829">
        <v>0</v>
      </c>
    </row>
    <row r="761" spans="1:21" ht="14.45" customHeight="1" x14ac:dyDescent="0.2">
      <c r="A761" s="822">
        <v>32</v>
      </c>
      <c r="B761" s="823" t="s">
        <v>2767</v>
      </c>
      <c r="C761" s="823" t="s">
        <v>2773</v>
      </c>
      <c r="D761" s="824" t="s">
        <v>4796</v>
      </c>
      <c r="E761" s="825" t="s">
        <v>2795</v>
      </c>
      <c r="F761" s="823" t="s">
        <v>2768</v>
      </c>
      <c r="G761" s="823" t="s">
        <v>3769</v>
      </c>
      <c r="H761" s="823" t="s">
        <v>329</v>
      </c>
      <c r="I761" s="823" t="s">
        <v>3770</v>
      </c>
      <c r="J761" s="823" t="s">
        <v>3771</v>
      </c>
      <c r="K761" s="823" t="s">
        <v>3772</v>
      </c>
      <c r="L761" s="826">
        <v>577.88</v>
      </c>
      <c r="M761" s="826">
        <v>1733.6399999999999</v>
      </c>
      <c r="N761" s="823">
        <v>3</v>
      </c>
      <c r="O761" s="827">
        <v>2</v>
      </c>
      <c r="P761" s="826"/>
      <c r="Q761" s="828">
        <v>0</v>
      </c>
      <c r="R761" s="823"/>
      <c r="S761" s="828">
        <v>0</v>
      </c>
      <c r="T761" s="827"/>
      <c r="U761" s="829">
        <v>0</v>
      </c>
    </row>
    <row r="762" spans="1:21" ht="14.45" customHeight="1" x14ac:dyDescent="0.2">
      <c r="A762" s="822">
        <v>32</v>
      </c>
      <c r="B762" s="823" t="s">
        <v>2767</v>
      </c>
      <c r="C762" s="823" t="s">
        <v>2773</v>
      </c>
      <c r="D762" s="824" t="s">
        <v>4796</v>
      </c>
      <c r="E762" s="825" t="s">
        <v>2795</v>
      </c>
      <c r="F762" s="823" t="s">
        <v>2768</v>
      </c>
      <c r="G762" s="823" t="s">
        <v>2951</v>
      </c>
      <c r="H762" s="823" t="s">
        <v>329</v>
      </c>
      <c r="I762" s="823" t="s">
        <v>2955</v>
      </c>
      <c r="J762" s="823" t="s">
        <v>2953</v>
      </c>
      <c r="K762" s="823" t="s">
        <v>2956</v>
      </c>
      <c r="L762" s="826">
        <v>243.64</v>
      </c>
      <c r="M762" s="826">
        <v>243.64</v>
      </c>
      <c r="N762" s="823">
        <v>1</v>
      </c>
      <c r="O762" s="827">
        <v>1</v>
      </c>
      <c r="P762" s="826">
        <v>243.64</v>
      </c>
      <c r="Q762" s="828">
        <v>1</v>
      </c>
      <c r="R762" s="823">
        <v>1</v>
      </c>
      <c r="S762" s="828">
        <v>1</v>
      </c>
      <c r="T762" s="827">
        <v>1</v>
      </c>
      <c r="U762" s="829">
        <v>1</v>
      </c>
    </row>
    <row r="763" spans="1:21" ht="14.45" customHeight="1" x14ac:dyDescent="0.2">
      <c r="A763" s="822">
        <v>32</v>
      </c>
      <c r="B763" s="823" t="s">
        <v>2767</v>
      </c>
      <c r="C763" s="823" t="s">
        <v>2773</v>
      </c>
      <c r="D763" s="824" t="s">
        <v>4796</v>
      </c>
      <c r="E763" s="825" t="s">
        <v>2795</v>
      </c>
      <c r="F763" s="823" t="s">
        <v>2768</v>
      </c>
      <c r="G763" s="823" t="s">
        <v>2957</v>
      </c>
      <c r="H763" s="823" t="s">
        <v>329</v>
      </c>
      <c r="I763" s="823" t="s">
        <v>2958</v>
      </c>
      <c r="J763" s="823" t="s">
        <v>2959</v>
      </c>
      <c r="K763" s="823" t="s">
        <v>2960</v>
      </c>
      <c r="L763" s="826">
        <v>0</v>
      </c>
      <c r="M763" s="826">
        <v>0</v>
      </c>
      <c r="N763" s="823">
        <v>1</v>
      </c>
      <c r="O763" s="827">
        <v>1</v>
      </c>
      <c r="P763" s="826"/>
      <c r="Q763" s="828"/>
      <c r="R763" s="823"/>
      <c r="S763" s="828">
        <v>0</v>
      </c>
      <c r="T763" s="827"/>
      <c r="U763" s="829">
        <v>0</v>
      </c>
    </row>
    <row r="764" spans="1:21" ht="14.45" customHeight="1" x14ac:dyDescent="0.2">
      <c r="A764" s="822">
        <v>32</v>
      </c>
      <c r="B764" s="823" t="s">
        <v>2767</v>
      </c>
      <c r="C764" s="823" t="s">
        <v>2773</v>
      </c>
      <c r="D764" s="824" t="s">
        <v>4796</v>
      </c>
      <c r="E764" s="825" t="s">
        <v>2795</v>
      </c>
      <c r="F764" s="823" t="s">
        <v>2768</v>
      </c>
      <c r="G764" s="823" t="s">
        <v>2961</v>
      </c>
      <c r="H764" s="823" t="s">
        <v>329</v>
      </c>
      <c r="I764" s="823" t="s">
        <v>3773</v>
      </c>
      <c r="J764" s="823" t="s">
        <v>2963</v>
      </c>
      <c r="K764" s="823" t="s">
        <v>3774</v>
      </c>
      <c r="L764" s="826">
        <v>17.239999999999998</v>
      </c>
      <c r="M764" s="826">
        <v>17.239999999999998</v>
      </c>
      <c r="N764" s="823">
        <v>1</v>
      </c>
      <c r="O764" s="827">
        <v>1</v>
      </c>
      <c r="P764" s="826">
        <v>17.239999999999998</v>
      </c>
      <c r="Q764" s="828">
        <v>1</v>
      </c>
      <c r="R764" s="823">
        <v>1</v>
      </c>
      <c r="S764" s="828">
        <v>1</v>
      </c>
      <c r="T764" s="827">
        <v>1</v>
      </c>
      <c r="U764" s="829">
        <v>1</v>
      </c>
    </row>
    <row r="765" spans="1:21" ht="14.45" customHeight="1" x14ac:dyDescent="0.2">
      <c r="A765" s="822">
        <v>32</v>
      </c>
      <c r="B765" s="823" t="s">
        <v>2767</v>
      </c>
      <c r="C765" s="823" t="s">
        <v>2773</v>
      </c>
      <c r="D765" s="824" t="s">
        <v>4796</v>
      </c>
      <c r="E765" s="825" t="s">
        <v>2795</v>
      </c>
      <c r="F765" s="823" t="s">
        <v>2768</v>
      </c>
      <c r="G765" s="823" t="s">
        <v>2961</v>
      </c>
      <c r="H765" s="823" t="s">
        <v>329</v>
      </c>
      <c r="I765" s="823" t="s">
        <v>2962</v>
      </c>
      <c r="J765" s="823" t="s">
        <v>2963</v>
      </c>
      <c r="K765" s="823" t="s">
        <v>2964</v>
      </c>
      <c r="L765" s="826">
        <v>57.48</v>
      </c>
      <c r="M765" s="826">
        <v>114.96</v>
      </c>
      <c r="N765" s="823">
        <v>2</v>
      </c>
      <c r="O765" s="827">
        <v>1.5</v>
      </c>
      <c r="P765" s="826">
        <v>57.48</v>
      </c>
      <c r="Q765" s="828">
        <v>0.5</v>
      </c>
      <c r="R765" s="823">
        <v>1</v>
      </c>
      <c r="S765" s="828">
        <v>0.5</v>
      </c>
      <c r="T765" s="827">
        <v>0.5</v>
      </c>
      <c r="U765" s="829">
        <v>0.33333333333333331</v>
      </c>
    </row>
    <row r="766" spans="1:21" ht="14.45" customHeight="1" x14ac:dyDescent="0.2">
      <c r="A766" s="822">
        <v>32</v>
      </c>
      <c r="B766" s="823" t="s">
        <v>2767</v>
      </c>
      <c r="C766" s="823" t="s">
        <v>2773</v>
      </c>
      <c r="D766" s="824" t="s">
        <v>4796</v>
      </c>
      <c r="E766" s="825" t="s">
        <v>2795</v>
      </c>
      <c r="F766" s="823" t="s">
        <v>2768</v>
      </c>
      <c r="G766" s="823" t="s">
        <v>2835</v>
      </c>
      <c r="H766" s="823" t="s">
        <v>329</v>
      </c>
      <c r="I766" s="823" t="s">
        <v>2967</v>
      </c>
      <c r="J766" s="823" t="s">
        <v>2968</v>
      </c>
      <c r="K766" s="823" t="s">
        <v>2969</v>
      </c>
      <c r="L766" s="826">
        <v>26.37</v>
      </c>
      <c r="M766" s="826">
        <v>26.37</v>
      </c>
      <c r="N766" s="823">
        <v>1</v>
      </c>
      <c r="O766" s="827">
        <v>0.5</v>
      </c>
      <c r="P766" s="826"/>
      <c r="Q766" s="828">
        <v>0</v>
      </c>
      <c r="R766" s="823"/>
      <c r="S766" s="828">
        <v>0</v>
      </c>
      <c r="T766" s="827"/>
      <c r="U766" s="829">
        <v>0</v>
      </c>
    </row>
    <row r="767" spans="1:21" ht="14.45" customHeight="1" x14ac:dyDescent="0.2">
      <c r="A767" s="822">
        <v>32</v>
      </c>
      <c r="B767" s="823" t="s">
        <v>2767</v>
      </c>
      <c r="C767" s="823" t="s">
        <v>2773</v>
      </c>
      <c r="D767" s="824" t="s">
        <v>4796</v>
      </c>
      <c r="E767" s="825" t="s">
        <v>2795</v>
      </c>
      <c r="F767" s="823" t="s">
        <v>2768</v>
      </c>
      <c r="G767" s="823" t="s">
        <v>2835</v>
      </c>
      <c r="H767" s="823" t="s">
        <v>329</v>
      </c>
      <c r="I767" s="823" t="s">
        <v>2970</v>
      </c>
      <c r="J767" s="823" t="s">
        <v>2968</v>
      </c>
      <c r="K767" s="823" t="s">
        <v>2971</v>
      </c>
      <c r="L767" s="826">
        <v>52.75</v>
      </c>
      <c r="M767" s="826">
        <v>633</v>
      </c>
      <c r="N767" s="823">
        <v>12</v>
      </c>
      <c r="O767" s="827">
        <v>10</v>
      </c>
      <c r="P767" s="826">
        <v>422</v>
      </c>
      <c r="Q767" s="828">
        <v>0.66666666666666663</v>
      </c>
      <c r="R767" s="823">
        <v>8</v>
      </c>
      <c r="S767" s="828">
        <v>0.66666666666666663</v>
      </c>
      <c r="T767" s="827">
        <v>6.5</v>
      </c>
      <c r="U767" s="829">
        <v>0.65</v>
      </c>
    </row>
    <row r="768" spans="1:21" ht="14.45" customHeight="1" x14ac:dyDescent="0.2">
      <c r="A768" s="822">
        <v>32</v>
      </c>
      <c r="B768" s="823" t="s">
        <v>2767</v>
      </c>
      <c r="C768" s="823" t="s">
        <v>2773</v>
      </c>
      <c r="D768" s="824" t="s">
        <v>4796</v>
      </c>
      <c r="E768" s="825" t="s">
        <v>2795</v>
      </c>
      <c r="F768" s="823" t="s">
        <v>2768</v>
      </c>
      <c r="G768" s="823" t="s">
        <v>2835</v>
      </c>
      <c r="H768" s="823" t="s">
        <v>329</v>
      </c>
      <c r="I768" s="823" t="s">
        <v>3458</v>
      </c>
      <c r="J768" s="823" t="s">
        <v>2968</v>
      </c>
      <c r="K768" s="823" t="s">
        <v>3459</v>
      </c>
      <c r="L768" s="826">
        <v>10.55</v>
      </c>
      <c r="M768" s="826">
        <v>21.1</v>
      </c>
      <c r="N768" s="823">
        <v>2</v>
      </c>
      <c r="O768" s="827">
        <v>2</v>
      </c>
      <c r="P768" s="826">
        <v>21.1</v>
      </c>
      <c r="Q768" s="828">
        <v>1</v>
      </c>
      <c r="R768" s="823">
        <v>2</v>
      </c>
      <c r="S768" s="828">
        <v>1</v>
      </c>
      <c r="T768" s="827">
        <v>2</v>
      </c>
      <c r="U768" s="829">
        <v>1</v>
      </c>
    </row>
    <row r="769" spans="1:21" ht="14.45" customHeight="1" x14ac:dyDescent="0.2">
      <c r="A769" s="822">
        <v>32</v>
      </c>
      <c r="B769" s="823" t="s">
        <v>2767</v>
      </c>
      <c r="C769" s="823" t="s">
        <v>2773</v>
      </c>
      <c r="D769" s="824" t="s">
        <v>4796</v>
      </c>
      <c r="E769" s="825" t="s">
        <v>2795</v>
      </c>
      <c r="F769" s="823" t="s">
        <v>2768</v>
      </c>
      <c r="G769" s="823" t="s">
        <v>2835</v>
      </c>
      <c r="H769" s="823" t="s">
        <v>329</v>
      </c>
      <c r="I769" s="823" t="s">
        <v>2836</v>
      </c>
      <c r="J769" s="823" t="s">
        <v>695</v>
      </c>
      <c r="K769" s="823" t="s">
        <v>681</v>
      </c>
      <c r="L769" s="826">
        <v>58.62</v>
      </c>
      <c r="M769" s="826">
        <v>175.85999999999999</v>
      </c>
      <c r="N769" s="823">
        <v>3</v>
      </c>
      <c r="O769" s="827">
        <v>3</v>
      </c>
      <c r="P769" s="826">
        <v>117.24</v>
      </c>
      <c r="Q769" s="828">
        <v>0.66666666666666674</v>
      </c>
      <c r="R769" s="823">
        <v>2</v>
      </c>
      <c r="S769" s="828">
        <v>0.66666666666666663</v>
      </c>
      <c r="T769" s="827">
        <v>2</v>
      </c>
      <c r="U769" s="829">
        <v>0.66666666666666663</v>
      </c>
    </row>
    <row r="770" spans="1:21" ht="14.45" customHeight="1" x14ac:dyDescent="0.2">
      <c r="A770" s="822">
        <v>32</v>
      </c>
      <c r="B770" s="823" t="s">
        <v>2767</v>
      </c>
      <c r="C770" s="823" t="s">
        <v>2773</v>
      </c>
      <c r="D770" s="824" t="s">
        <v>4796</v>
      </c>
      <c r="E770" s="825" t="s">
        <v>2795</v>
      </c>
      <c r="F770" s="823" t="s">
        <v>2768</v>
      </c>
      <c r="G770" s="823" t="s">
        <v>2835</v>
      </c>
      <c r="H770" s="823" t="s">
        <v>329</v>
      </c>
      <c r="I770" s="823" t="s">
        <v>3775</v>
      </c>
      <c r="J770" s="823" t="s">
        <v>695</v>
      </c>
      <c r="K770" s="823" t="s">
        <v>696</v>
      </c>
      <c r="L770" s="826">
        <v>31.65</v>
      </c>
      <c r="M770" s="826">
        <v>94.949999999999989</v>
      </c>
      <c r="N770" s="823">
        <v>3</v>
      </c>
      <c r="O770" s="827">
        <v>1.5</v>
      </c>
      <c r="P770" s="826"/>
      <c r="Q770" s="828">
        <v>0</v>
      </c>
      <c r="R770" s="823"/>
      <c r="S770" s="828">
        <v>0</v>
      </c>
      <c r="T770" s="827"/>
      <c r="U770" s="829">
        <v>0</v>
      </c>
    </row>
    <row r="771" spans="1:21" ht="14.45" customHeight="1" x14ac:dyDescent="0.2">
      <c r="A771" s="822">
        <v>32</v>
      </c>
      <c r="B771" s="823" t="s">
        <v>2767</v>
      </c>
      <c r="C771" s="823" t="s">
        <v>2773</v>
      </c>
      <c r="D771" s="824" t="s">
        <v>4796</v>
      </c>
      <c r="E771" s="825" t="s">
        <v>2795</v>
      </c>
      <c r="F771" s="823" t="s">
        <v>2768</v>
      </c>
      <c r="G771" s="823" t="s">
        <v>2979</v>
      </c>
      <c r="H771" s="823" t="s">
        <v>329</v>
      </c>
      <c r="I771" s="823" t="s">
        <v>2980</v>
      </c>
      <c r="J771" s="823" t="s">
        <v>2981</v>
      </c>
      <c r="K771" s="823" t="s">
        <v>2982</v>
      </c>
      <c r="L771" s="826">
        <v>3161.19</v>
      </c>
      <c r="M771" s="826">
        <v>3161.19</v>
      </c>
      <c r="N771" s="823">
        <v>1</v>
      </c>
      <c r="O771" s="827">
        <v>1</v>
      </c>
      <c r="P771" s="826"/>
      <c r="Q771" s="828">
        <v>0</v>
      </c>
      <c r="R771" s="823"/>
      <c r="S771" s="828">
        <v>0</v>
      </c>
      <c r="T771" s="827"/>
      <c r="U771" s="829">
        <v>0</v>
      </c>
    </row>
    <row r="772" spans="1:21" ht="14.45" customHeight="1" x14ac:dyDescent="0.2">
      <c r="A772" s="822">
        <v>32</v>
      </c>
      <c r="B772" s="823" t="s">
        <v>2767</v>
      </c>
      <c r="C772" s="823" t="s">
        <v>2773</v>
      </c>
      <c r="D772" s="824" t="s">
        <v>4796</v>
      </c>
      <c r="E772" s="825" t="s">
        <v>2795</v>
      </c>
      <c r="F772" s="823" t="s">
        <v>2768</v>
      </c>
      <c r="G772" s="823" t="s">
        <v>2983</v>
      </c>
      <c r="H772" s="823" t="s">
        <v>329</v>
      </c>
      <c r="I772" s="823" t="s">
        <v>2984</v>
      </c>
      <c r="J772" s="823" t="s">
        <v>2985</v>
      </c>
      <c r="K772" s="823" t="s">
        <v>2986</v>
      </c>
      <c r="L772" s="826">
        <v>73.150000000000006</v>
      </c>
      <c r="M772" s="826">
        <v>2706.5500000000011</v>
      </c>
      <c r="N772" s="823">
        <v>37</v>
      </c>
      <c r="O772" s="827">
        <v>23</v>
      </c>
      <c r="P772" s="826">
        <v>1389.8500000000004</v>
      </c>
      <c r="Q772" s="828">
        <v>0.51351351351351349</v>
      </c>
      <c r="R772" s="823">
        <v>19</v>
      </c>
      <c r="S772" s="828">
        <v>0.51351351351351349</v>
      </c>
      <c r="T772" s="827">
        <v>15</v>
      </c>
      <c r="U772" s="829">
        <v>0.65217391304347827</v>
      </c>
    </row>
    <row r="773" spans="1:21" ht="14.45" customHeight="1" x14ac:dyDescent="0.2">
      <c r="A773" s="822">
        <v>32</v>
      </c>
      <c r="B773" s="823" t="s">
        <v>2767</v>
      </c>
      <c r="C773" s="823" t="s">
        <v>2773</v>
      </c>
      <c r="D773" s="824" t="s">
        <v>4796</v>
      </c>
      <c r="E773" s="825" t="s">
        <v>2795</v>
      </c>
      <c r="F773" s="823" t="s">
        <v>2768</v>
      </c>
      <c r="G773" s="823" t="s">
        <v>3268</v>
      </c>
      <c r="H773" s="823" t="s">
        <v>329</v>
      </c>
      <c r="I773" s="823" t="s">
        <v>3269</v>
      </c>
      <c r="J773" s="823" t="s">
        <v>897</v>
      </c>
      <c r="K773" s="823" t="s">
        <v>1155</v>
      </c>
      <c r="L773" s="826">
        <v>163.54</v>
      </c>
      <c r="M773" s="826">
        <v>163.54</v>
      </c>
      <c r="N773" s="823">
        <v>1</v>
      </c>
      <c r="O773" s="827">
        <v>0.5</v>
      </c>
      <c r="P773" s="826">
        <v>163.54</v>
      </c>
      <c r="Q773" s="828">
        <v>1</v>
      </c>
      <c r="R773" s="823">
        <v>1</v>
      </c>
      <c r="S773" s="828">
        <v>1</v>
      </c>
      <c r="T773" s="827">
        <v>0.5</v>
      </c>
      <c r="U773" s="829">
        <v>1</v>
      </c>
    </row>
    <row r="774" spans="1:21" ht="14.45" customHeight="1" x14ac:dyDescent="0.2">
      <c r="A774" s="822">
        <v>32</v>
      </c>
      <c r="B774" s="823" t="s">
        <v>2767</v>
      </c>
      <c r="C774" s="823" t="s">
        <v>2773</v>
      </c>
      <c r="D774" s="824" t="s">
        <v>4796</v>
      </c>
      <c r="E774" s="825" t="s">
        <v>2795</v>
      </c>
      <c r="F774" s="823" t="s">
        <v>2768</v>
      </c>
      <c r="G774" s="823" t="s">
        <v>3270</v>
      </c>
      <c r="H774" s="823" t="s">
        <v>329</v>
      </c>
      <c r="I774" s="823" t="s">
        <v>3271</v>
      </c>
      <c r="J774" s="823" t="s">
        <v>1285</v>
      </c>
      <c r="K774" s="823" t="s">
        <v>3272</v>
      </c>
      <c r="L774" s="826">
        <v>760.22</v>
      </c>
      <c r="M774" s="826">
        <v>760.22</v>
      </c>
      <c r="N774" s="823">
        <v>1</v>
      </c>
      <c r="O774" s="827">
        <v>0.5</v>
      </c>
      <c r="P774" s="826">
        <v>760.22</v>
      </c>
      <c r="Q774" s="828">
        <v>1</v>
      </c>
      <c r="R774" s="823">
        <v>1</v>
      </c>
      <c r="S774" s="828">
        <v>1</v>
      </c>
      <c r="T774" s="827">
        <v>0.5</v>
      </c>
      <c r="U774" s="829">
        <v>1</v>
      </c>
    </row>
    <row r="775" spans="1:21" ht="14.45" customHeight="1" x14ac:dyDescent="0.2">
      <c r="A775" s="822">
        <v>32</v>
      </c>
      <c r="B775" s="823" t="s">
        <v>2767</v>
      </c>
      <c r="C775" s="823" t="s">
        <v>2773</v>
      </c>
      <c r="D775" s="824" t="s">
        <v>4796</v>
      </c>
      <c r="E775" s="825" t="s">
        <v>2795</v>
      </c>
      <c r="F775" s="823" t="s">
        <v>2768</v>
      </c>
      <c r="G775" s="823" t="s">
        <v>3275</v>
      </c>
      <c r="H775" s="823" t="s">
        <v>329</v>
      </c>
      <c r="I775" s="823" t="s">
        <v>3276</v>
      </c>
      <c r="J775" s="823" t="s">
        <v>3277</v>
      </c>
      <c r="K775" s="823" t="s">
        <v>3278</v>
      </c>
      <c r="L775" s="826">
        <v>3191.25</v>
      </c>
      <c r="M775" s="826">
        <v>6382.5</v>
      </c>
      <c r="N775" s="823">
        <v>2</v>
      </c>
      <c r="O775" s="827">
        <v>1</v>
      </c>
      <c r="P775" s="826"/>
      <c r="Q775" s="828">
        <v>0</v>
      </c>
      <c r="R775" s="823"/>
      <c r="S775" s="828">
        <v>0</v>
      </c>
      <c r="T775" s="827"/>
      <c r="U775" s="829">
        <v>0</v>
      </c>
    </row>
    <row r="776" spans="1:21" ht="14.45" customHeight="1" x14ac:dyDescent="0.2">
      <c r="A776" s="822">
        <v>32</v>
      </c>
      <c r="B776" s="823" t="s">
        <v>2767</v>
      </c>
      <c r="C776" s="823" t="s">
        <v>2773</v>
      </c>
      <c r="D776" s="824" t="s">
        <v>4796</v>
      </c>
      <c r="E776" s="825" t="s">
        <v>2795</v>
      </c>
      <c r="F776" s="823" t="s">
        <v>2768</v>
      </c>
      <c r="G776" s="823" t="s">
        <v>3776</v>
      </c>
      <c r="H776" s="823" t="s">
        <v>329</v>
      </c>
      <c r="I776" s="823" t="s">
        <v>3777</v>
      </c>
      <c r="J776" s="823" t="s">
        <v>3778</v>
      </c>
      <c r="K776" s="823" t="s">
        <v>1125</v>
      </c>
      <c r="L776" s="826">
        <v>455.1</v>
      </c>
      <c r="M776" s="826">
        <v>455.1</v>
      </c>
      <c r="N776" s="823">
        <v>1</v>
      </c>
      <c r="O776" s="827">
        <v>1</v>
      </c>
      <c r="P776" s="826"/>
      <c r="Q776" s="828">
        <v>0</v>
      </c>
      <c r="R776" s="823"/>
      <c r="S776" s="828">
        <v>0</v>
      </c>
      <c r="T776" s="827"/>
      <c r="U776" s="829">
        <v>0</v>
      </c>
    </row>
    <row r="777" spans="1:21" ht="14.45" customHeight="1" x14ac:dyDescent="0.2">
      <c r="A777" s="822">
        <v>32</v>
      </c>
      <c r="B777" s="823" t="s">
        <v>2767</v>
      </c>
      <c r="C777" s="823" t="s">
        <v>2773</v>
      </c>
      <c r="D777" s="824" t="s">
        <v>4796</v>
      </c>
      <c r="E777" s="825" t="s">
        <v>2795</v>
      </c>
      <c r="F777" s="823" t="s">
        <v>2768</v>
      </c>
      <c r="G777" s="823" t="s">
        <v>3281</v>
      </c>
      <c r="H777" s="823" t="s">
        <v>329</v>
      </c>
      <c r="I777" s="823" t="s">
        <v>3779</v>
      </c>
      <c r="J777" s="823" t="s">
        <v>3780</v>
      </c>
      <c r="K777" s="823" t="s">
        <v>3781</v>
      </c>
      <c r="L777" s="826">
        <v>176.32</v>
      </c>
      <c r="M777" s="826">
        <v>528.96</v>
      </c>
      <c r="N777" s="823">
        <v>3</v>
      </c>
      <c r="O777" s="827">
        <v>3</v>
      </c>
      <c r="P777" s="826">
        <v>352.64</v>
      </c>
      <c r="Q777" s="828">
        <v>0.66666666666666663</v>
      </c>
      <c r="R777" s="823">
        <v>2</v>
      </c>
      <c r="S777" s="828">
        <v>0.66666666666666663</v>
      </c>
      <c r="T777" s="827">
        <v>2</v>
      </c>
      <c r="U777" s="829">
        <v>0.66666666666666663</v>
      </c>
    </row>
    <row r="778" spans="1:21" ht="14.45" customHeight="1" x14ac:dyDescent="0.2">
      <c r="A778" s="822">
        <v>32</v>
      </c>
      <c r="B778" s="823" t="s">
        <v>2767</v>
      </c>
      <c r="C778" s="823" t="s">
        <v>2773</v>
      </c>
      <c r="D778" s="824" t="s">
        <v>4796</v>
      </c>
      <c r="E778" s="825" t="s">
        <v>2795</v>
      </c>
      <c r="F778" s="823" t="s">
        <v>2768</v>
      </c>
      <c r="G778" s="823" t="s">
        <v>3782</v>
      </c>
      <c r="H778" s="823" t="s">
        <v>329</v>
      </c>
      <c r="I778" s="823" t="s">
        <v>3783</v>
      </c>
      <c r="J778" s="823" t="s">
        <v>3784</v>
      </c>
      <c r="K778" s="823" t="s">
        <v>3785</v>
      </c>
      <c r="L778" s="826">
        <v>0</v>
      </c>
      <c r="M778" s="826">
        <v>0</v>
      </c>
      <c r="N778" s="823">
        <v>1</v>
      </c>
      <c r="O778" s="827">
        <v>1</v>
      </c>
      <c r="P778" s="826"/>
      <c r="Q778" s="828"/>
      <c r="R778" s="823"/>
      <c r="S778" s="828">
        <v>0</v>
      </c>
      <c r="T778" s="827"/>
      <c r="U778" s="829">
        <v>0</v>
      </c>
    </row>
    <row r="779" spans="1:21" ht="14.45" customHeight="1" x14ac:dyDescent="0.2">
      <c r="A779" s="822">
        <v>32</v>
      </c>
      <c r="B779" s="823" t="s">
        <v>2767</v>
      </c>
      <c r="C779" s="823" t="s">
        <v>2773</v>
      </c>
      <c r="D779" s="824" t="s">
        <v>4796</v>
      </c>
      <c r="E779" s="825" t="s">
        <v>2795</v>
      </c>
      <c r="F779" s="823" t="s">
        <v>2768</v>
      </c>
      <c r="G779" s="823" t="s">
        <v>3786</v>
      </c>
      <c r="H779" s="823" t="s">
        <v>329</v>
      </c>
      <c r="I779" s="823" t="s">
        <v>3787</v>
      </c>
      <c r="J779" s="823" t="s">
        <v>3788</v>
      </c>
      <c r="K779" s="823" t="s">
        <v>3789</v>
      </c>
      <c r="L779" s="826">
        <v>888.77</v>
      </c>
      <c r="M779" s="826">
        <v>888.77</v>
      </c>
      <c r="N779" s="823">
        <v>1</v>
      </c>
      <c r="O779" s="827">
        <v>1</v>
      </c>
      <c r="P779" s="826">
        <v>888.77</v>
      </c>
      <c r="Q779" s="828">
        <v>1</v>
      </c>
      <c r="R779" s="823">
        <v>1</v>
      </c>
      <c r="S779" s="828">
        <v>1</v>
      </c>
      <c r="T779" s="827">
        <v>1</v>
      </c>
      <c r="U779" s="829">
        <v>1</v>
      </c>
    </row>
    <row r="780" spans="1:21" ht="14.45" customHeight="1" x14ac:dyDescent="0.2">
      <c r="A780" s="822">
        <v>32</v>
      </c>
      <c r="B780" s="823" t="s">
        <v>2767</v>
      </c>
      <c r="C780" s="823" t="s">
        <v>2773</v>
      </c>
      <c r="D780" s="824" t="s">
        <v>4796</v>
      </c>
      <c r="E780" s="825" t="s">
        <v>2795</v>
      </c>
      <c r="F780" s="823" t="s">
        <v>2768</v>
      </c>
      <c r="G780" s="823" t="s">
        <v>3790</v>
      </c>
      <c r="H780" s="823" t="s">
        <v>329</v>
      </c>
      <c r="I780" s="823" t="s">
        <v>3791</v>
      </c>
      <c r="J780" s="823" t="s">
        <v>3792</v>
      </c>
      <c r="K780" s="823" t="s">
        <v>3793</v>
      </c>
      <c r="L780" s="826">
        <v>0</v>
      </c>
      <c r="M780" s="826">
        <v>0</v>
      </c>
      <c r="N780" s="823">
        <v>1</v>
      </c>
      <c r="O780" s="827">
        <v>1</v>
      </c>
      <c r="P780" s="826">
        <v>0</v>
      </c>
      <c r="Q780" s="828"/>
      <c r="R780" s="823">
        <v>1</v>
      </c>
      <c r="S780" s="828">
        <v>1</v>
      </c>
      <c r="T780" s="827">
        <v>1</v>
      </c>
      <c r="U780" s="829">
        <v>1</v>
      </c>
    </row>
    <row r="781" spans="1:21" ht="14.45" customHeight="1" x14ac:dyDescent="0.2">
      <c r="A781" s="822">
        <v>32</v>
      </c>
      <c r="B781" s="823" t="s">
        <v>2767</v>
      </c>
      <c r="C781" s="823" t="s">
        <v>2773</v>
      </c>
      <c r="D781" s="824" t="s">
        <v>4796</v>
      </c>
      <c r="E781" s="825" t="s">
        <v>2795</v>
      </c>
      <c r="F781" s="823" t="s">
        <v>2768</v>
      </c>
      <c r="G781" s="823" t="s">
        <v>3293</v>
      </c>
      <c r="H781" s="823" t="s">
        <v>329</v>
      </c>
      <c r="I781" s="823" t="s">
        <v>3794</v>
      </c>
      <c r="J781" s="823" t="s">
        <v>3295</v>
      </c>
      <c r="K781" s="823" t="s">
        <v>3795</v>
      </c>
      <c r="L781" s="826">
        <v>0</v>
      </c>
      <c r="M781" s="826">
        <v>0</v>
      </c>
      <c r="N781" s="823">
        <v>1</v>
      </c>
      <c r="O781" s="827">
        <v>0.5</v>
      </c>
      <c r="P781" s="826"/>
      <c r="Q781" s="828"/>
      <c r="R781" s="823"/>
      <c r="S781" s="828">
        <v>0</v>
      </c>
      <c r="T781" s="827"/>
      <c r="U781" s="829">
        <v>0</v>
      </c>
    </row>
    <row r="782" spans="1:21" ht="14.45" customHeight="1" x14ac:dyDescent="0.2">
      <c r="A782" s="822">
        <v>32</v>
      </c>
      <c r="B782" s="823" t="s">
        <v>2767</v>
      </c>
      <c r="C782" s="823" t="s">
        <v>2773</v>
      </c>
      <c r="D782" s="824" t="s">
        <v>4796</v>
      </c>
      <c r="E782" s="825" t="s">
        <v>2795</v>
      </c>
      <c r="F782" s="823" t="s">
        <v>2768</v>
      </c>
      <c r="G782" s="823" t="s">
        <v>3293</v>
      </c>
      <c r="H782" s="823" t="s">
        <v>329</v>
      </c>
      <c r="I782" s="823" t="s">
        <v>3294</v>
      </c>
      <c r="J782" s="823" t="s">
        <v>3295</v>
      </c>
      <c r="K782" s="823" t="s">
        <v>3296</v>
      </c>
      <c r="L782" s="826">
        <v>0</v>
      </c>
      <c r="M782" s="826">
        <v>0</v>
      </c>
      <c r="N782" s="823">
        <v>9</v>
      </c>
      <c r="O782" s="827">
        <v>7</v>
      </c>
      <c r="P782" s="826">
        <v>0</v>
      </c>
      <c r="Q782" s="828"/>
      <c r="R782" s="823">
        <v>7</v>
      </c>
      <c r="S782" s="828">
        <v>0.77777777777777779</v>
      </c>
      <c r="T782" s="827">
        <v>5.5</v>
      </c>
      <c r="U782" s="829">
        <v>0.7857142857142857</v>
      </c>
    </row>
    <row r="783" spans="1:21" ht="14.45" customHeight="1" x14ac:dyDescent="0.2">
      <c r="A783" s="822">
        <v>32</v>
      </c>
      <c r="B783" s="823" t="s">
        <v>2767</v>
      </c>
      <c r="C783" s="823" t="s">
        <v>2773</v>
      </c>
      <c r="D783" s="824" t="s">
        <v>4796</v>
      </c>
      <c r="E783" s="825" t="s">
        <v>2795</v>
      </c>
      <c r="F783" s="823" t="s">
        <v>2768</v>
      </c>
      <c r="G783" s="823" t="s">
        <v>3796</v>
      </c>
      <c r="H783" s="823" t="s">
        <v>329</v>
      </c>
      <c r="I783" s="823" t="s">
        <v>3797</v>
      </c>
      <c r="J783" s="823" t="s">
        <v>913</v>
      </c>
      <c r="K783" s="823" t="s">
        <v>914</v>
      </c>
      <c r="L783" s="826">
        <v>248.55</v>
      </c>
      <c r="M783" s="826">
        <v>248.55</v>
      </c>
      <c r="N783" s="823">
        <v>1</v>
      </c>
      <c r="O783" s="827">
        <v>1</v>
      </c>
      <c r="P783" s="826"/>
      <c r="Q783" s="828">
        <v>0</v>
      </c>
      <c r="R783" s="823"/>
      <c r="S783" s="828">
        <v>0</v>
      </c>
      <c r="T783" s="827"/>
      <c r="U783" s="829">
        <v>0</v>
      </c>
    </row>
    <row r="784" spans="1:21" ht="14.45" customHeight="1" x14ac:dyDescent="0.2">
      <c r="A784" s="822">
        <v>32</v>
      </c>
      <c r="B784" s="823" t="s">
        <v>2767</v>
      </c>
      <c r="C784" s="823" t="s">
        <v>2773</v>
      </c>
      <c r="D784" s="824" t="s">
        <v>4796</v>
      </c>
      <c r="E784" s="825" t="s">
        <v>2795</v>
      </c>
      <c r="F784" s="823" t="s">
        <v>2768</v>
      </c>
      <c r="G784" s="823" t="s">
        <v>2992</v>
      </c>
      <c r="H784" s="823" t="s">
        <v>329</v>
      </c>
      <c r="I784" s="823" t="s">
        <v>2993</v>
      </c>
      <c r="J784" s="823" t="s">
        <v>2994</v>
      </c>
      <c r="K784" s="823" t="s">
        <v>2995</v>
      </c>
      <c r="L784" s="826">
        <v>727.03</v>
      </c>
      <c r="M784" s="826">
        <v>6543.27</v>
      </c>
      <c r="N784" s="823">
        <v>9</v>
      </c>
      <c r="O784" s="827">
        <v>3</v>
      </c>
      <c r="P784" s="826">
        <v>5089.21</v>
      </c>
      <c r="Q784" s="828">
        <v>0.77777777777777768</v>
      </c>
      <c r="R784" s="823">
        <v>7</v>
      </c>
      <c r="S784" s="828">
        <v>0.77777777777777779</v>
      </c>
      <c r="T784" s="827">
        <v>2</v>
      </c>
      <c r="U784" s="829">
        <v>0.66666666666666663</v>
      </c>
    </row>
    <row r="785" spans="1:21" ht="14.45" customHeight="1" x14ac:dyDescent="0.2">
      <c r="A785" s="822">
        <v>32</v>
      </c>
      <c r="B785" s="823" t="s">
        <v>2767</v>
      </c>
      <c r="C785" s="823" t="s">
        <v>2773</v>
      </c>
      <c r="D785" s="824" t="s">
        <v>4796</v>
      </c>
      <c r="E785" s="825" t="s">
        <v>2795</v>
      </c>
      <c r="F785" s="823" t="s">
        <v>2768</v>
      </c>
      <c r="G785" s="823" t="s">
        <v>2992</v>
      </c>
      <c r="H785" s="823" t="s">
        <v>329</v>
      </c>
      <c r="I785" s="823" t="s">
        <v>3798</v>
      </c>
      <c r="J785" s="823" t="s">
        <v>2994</v>
      </c>
      <c r="K785" s="823" t="s">
        <v>3799</v>
      </c>
      <c r="L785" s="826">
        <v>1454.05</v>
      </c>
      <c r="M785" s="826">
        <v>4362.1499999999996</v>
      </c>
      <c r="N785" s="823">
        <v>3</v>
      </c>
      <c r="O785" s="827">
        <v>1</v>
      </c>
      <c r="P785" s="826">
        <v>4362.1499999999996</v>
      </c>
      <c r="Q785" s="828">
        <v>1</v>
      </c>
      <c r="R785" s="823">
        <v>3</v>
      </c>
      <c r="S785" s="828">
        <v>1</v>
      </c>
      <c r="T785" s="827">
        <v>1</v>
      </c>
      <c r="U785" s="829">
        <v>1</v>
      </c>
    </row>
    <row r="786" spans="1:21" ht="14.45" customHeight="1" x14ac:dyDescent="0.2">
      <c r="A786" s="822">
        <v>32</v>
      </c>
      <c r="B786" s="823" t="s">
        <v>2767</v>
      </c>
      <c r="C786" s="823" t="s">
        <v>2773</v>
      </c>
      <c r="D786" s="824" t="s">
        <v>4796</v>
      </c>
      <c r="E786" s="825" t="s">
        <v>2795</v>
      </c>
      <c r="F786" s="823" t="s">
        <v>2768</v>
      </c>
      <c r="G786" s="823" t="s">
        <v>3304</v>
      </c>
      <c r="H786" s="823" t="s">
        <v>329</v>
      </c>
      <c r="I786" s="823" t="s">
        <v>3800</v>
      </c>
      <c r="J786" s="823" t="s">
        <v>3801</v>
      </c>
      <c r="K786" s="823" t="s">
        <v>3802</v>
      </c>
      <c r="L786" s="826">
        <v>140.44</v>
      </c>
      <c r="M786" s="826">
        <v>140.44</v>
      </c>
      <c r="N786" s="823">
        <v>1</v>
      </c>
      <c r="O786" s="827">
        <v>0.5</v>
      </c>
      <c r="P786" s="826"/>
      <c r="Q786" s="828">
        <v>0</v>
      </c>
      <c r="R786" s="823"/>
      <c r="S786" s="828">
        <v>0</v>
      </c>
      <c r="T786" s="827"/>
      <c r="U786" s="829">
        <v>0</v>
      </c>
    </row>
    <row r="787" spans="1:21" ht="14.45" customHeight="1" x14ac:dyDescent="0.2">
      <c r="A787" s="822">
        <v>32</v>
      </c>
      <c r="B787" s="823" t="s">
        <v>2767</v>
      </c>
      <c r="C787" s="823" t="s">
        <v>2773</v>
      </c>
      <c r="D787" s="824" t="s">
        <v>4796</v>
      </c>
      <c r="E787" s="825" t="s">
        <v>2795</v>
      </c>
      <c r="F787" s="823" t="s">
        <v>2768</v>
      </c>
      <c r="G787" s="823" t="s">
        <v>3526</v>
      </c>
      <c r="H787" s="823" t="s">
        <v>329</v>
      </c>
      <c r="I787" s="823" t="s">
        <v>3527</v>
      </c>
      <c r="J787" s="823" t="s">
        <v>3528</v>
      </c>
      <c r="K787" s="823" t="s">
        <v>3529</v>
      </c>
      <c r="L787" s="826">
        <v>1804.62</v>
      </c>
      <c r="M787" s="826">
        <v>10827.72</v>
      </c>
      <c r="N787" s="823">
        <v>6</v>
      </c>
      <c r="O787" s="827">
        <v>1.5</v>
      </c>
      <c r="P787" s="826">
        <v>5413.86</v>
      </c>
      <c r="Q787" s="828">
        <v>0.5</v>
      </c>
      <c r="R787" s="823">
        <v>3</v>
      </c>
      <c r="S787" s="828">
        <v>0.5</v>
      </c>
      <c r="T787" s="827">
        <v>1</v>
      </c>
      <c r="U787" s="829">
        <v>0.66666666666666663</v>
      </c>
    </row>
    <row r="788" spans="1:21" ht="14.45" customHeight="1" x14ac:dyDescent="0.2">
      <c r="A788" s="822">
        <v>32</v>
      </c>
      <c r="B788" s="823" t="s">
        <v>2767</v>
      </c>
      <c r="C788" s="823" t="s">
        <v>2773</v>
      </c>
      <c r="D788" s="824" t="s">
        <v>4796</v>
      </c>
      <c r="E788" s="825" t="s">
        <v>2795</v>
      </c>
      <c r="F788" s="823" t="s">
        <v>2768</v>
      </c>
      <c r="G788" s="823" t="s">
        <v>2999</v>
      </c>
      <c r="H788" s="823" t="s">
        <v>329</v>
      </c>
      <c r="I788" s="823" t="s">
        <v>3649</v>
      </c>
      <c r="J788" s="823" t="s">
        <v>724</v>
      </c>
      <c r="K788" s="823" t="s">
        <v>725</v>
      </c>
      <c r="L788" s="826">
        <v>38.04</v>
      </c>
      <c r="M788" s="826">
        <v>76.08</v>
      </c>
      <c r="N788" s="823">
        <v>2</v>
      </c>
      <c r="O788" s="827">
        <v>2</v>
      </c>
      <c r="P788" s="826">
        <v>76.08</v>
      </c>
      <c r="Q788" s="828">
        <v>1</v>
      </c>
      <c r="R788" s="823">
        <v>2</v>
      </c>
      <c r="S788" s="828">
        <v>1</v>
      </c>
      <c r="T788" s="827">
        <v>2</v>
      </c>
      <c r="U788" s="829">
        <v>1</v>
      </c>
    </row>
    <row r="789" spans="1:21" ht="14.45" customHeight="1" x14ac:dyDescent="0.2">
      <c r="A789" s="822">
        <v>32</v>
      </c>
      <c r="B789" s="823" t="s">
        <v>2767</v>
      </c>
      <c r="C789" s="823" t="s">
        <v>2773</v>
      </c>
      <c r="D789" s="824" t="s">
        <v>4796</v>
      </c>
      <c r="E789" s="825" t="s">
        <v>2795</v>
      </c>
      <c r="F789" s="823" t="s">
        <v>2768</v>
      </c>
      <c r="G789" s="823" t="s">
        <v>2999</v>
      </c>
      <c r="H789" s="823" t="s">
        <v>329</v>
      </c>
      <c r="I789" s="823" t="s">
        <v>3322</v>
      </c>
      <c r="J789" s="823" t="s">
        <v>724</v>
      </c>
      <c r="K789" s="823" t="s">
        <v>3323</v>
      </c>
      <c r="L789" s="826">
        <v>10.65</v>
      </c>
      <c r="M789" s="826">
        <v>42.6</v>
      </c>
      <c r="N789" s="823">
        <v>4</v>
      </c>
      <c r="O789" s="827">
        <v>2.5</v>
      </c>
      <c r="P789" s="826">
        <v>42.6</v>
      </c>
      <c r="Q789" s="828">
        <v>1</v>
      </c>
      <c r="R789" s="823">
        <v>4</v>
      </c>
      <c r="S789" s="828">
        <v>1</v>
      </c>
      <c r="T789" s="827">
        <v>2.5</v>
      </c>
      <c r="U789" s="829">
        <v>1</v>
      </c>
    </row>
    <row r="790" spans="1:21" ht="14.45" customHeight="1" x14ac:dyDescent="0.2">
      <c r="A790" s="822">
        <v>32</v>
      </c>
      <c r="B790" s="823" t="s">
        <v>2767</v>
      </c>
      <c r="C790" s="823" t="s">
        <v>2773</v>
      </c>
      <c r="D790" s="824" t="s">
        <v>4796</v>
      </c>
      <c r="E790" s="825" t="s">
        <v>2795</v>
      </c>
      <c r="F790" s="823" t="s">
        <v>2768</v>
      </c>
      <c r="G790" s="823" t="s">
        <v>2999</v>
      </c>
      <c r="H790" s="823" t="s">
        <v>329</v>
      </c>
      <c r="I790" s="823" t="s">
        <v>3326</v>
      </c>
      <c r="J790" s="823" t="s">
        <v>724</v>
      </c>
      <c r="K790" s="823" t="s">
        <v>3327</v>
      </c>
      <c r="L790" s="826">
        <v>58.52</v>
      </c>
      <c r="M790" s="826">
        <v>175.56</v>
      </c>
      <c r="N790" s="823">
        <v>3</v>
      </c>
      <c r="O790" s="827">
        <v>2.5</v>
      </c>
      <c r="P790" s="826">
        <v>117.04</v>
      </c>
      <c r="Q790" s="828">
        <v>0.66666666666666674</v>
      </c>
      <c r="R790" s="823">
        <v>2</v>
      </c>
      <c r="S790" s="828">
        <v>0.66666666666666663</v>
      </c>
      <c r="T790" s="827">
        <v>1.5</v>
      </c>
      <c r="U790" s="829">
        <v>0.6</v>
      </c>
    </row>
    <row r="791" spans="1:21" ht="14.45" customHeight="1" x14ac:dyDescent="0.2">
      <c r="A791" s="822">
        <v>32</v>
      </c>
      <c r="B791" s="823" t="s">
        <v>2767</v>
      </c>
      <c r="C791" s="823" t="s">
        <v>2773</v>
      </c>
      <c r="D791" s="824" t="s">
        <v>4796</v>
      </c>
      <c r="E791" s="825" t="s">
        <v>2795</v>
      </c>
      <c r="F791" s="823" t="s">
        <v>2768</v>
      </c>
      <c r="G791" s="823" t="s">
        <v>2999</v>
      </c>
      <c r="H791" s="823" t="s">
        <v>670</v>
      </c>
      <c r="I791" s="823" t="s">
        <v>3803</v>
      </c>
      <c r="J791" s="823" t="s">
        <v>724</v>
      </c>
      <c r="K791" s="823" t="s">
        <v>3083</v>
      </c>
      <c r="L791" s="826">
        <v>35.11</v>
      </c>
      <c r="M791" s="826">
        <v>35.11</v>
      </c>
      <c r="N791" s="823">
        <v>1</v>
      </c>
      <c r="O791" s="827">
        <v>1</v>
      </c>
      <c r="P791" s="826"/>
      <c r="Q791" s="828">
        <v>0</v>
      </c>
      <c r="R791" s="823"/>
      <c r="S791" s="828">
        <v>0</v>
      </c>
      <c r="T791" s="827"/>
      <c r="U791" s="829">
        <v>0</v>
      </c>
    </row>
    <row r="792" spans="1:21" ht="14.45" customHeight="1" x14ac:dyDescent="0.2">
      <c r="A792" s="822">
        <v>32</v>
      </c>
      <c r="B792" s="823" t="s">
        <v>2767</v>
      </c>
      <c r="C792" s="823" t="s">
        <v>2773</v>
      </c>
      <c r="D792" s="824" t="s">
        <v>4796</v>
      </c>
      <c r="E792" s="825" t="s">
        <v>2795</v>
      </c>
      <c r="F792" s="823" t="s">
        <v>2768</v>
      </c>
      <c r="G792" s="823" t="s">
        <v>3804</v>
      </c>
      <c r="H792" s="823" t="s">
        <v>329</v>
      </c>
      <c r="I792" s="823" t="s">
        <v>3805</v>
      </c>
      <c r="J792" s="823" t="s">
        <v>1440</v>
      </c>
      <c r="K792" s="823" t="s">
        <v>3129</v>
      </c>
      <c r="L792" s="826">
        <v>34.19</v>
      </c>
      <c r="M792" s="826">
        <v>34.19</v>
      </c>
      <c r="N792" s="823">
        <v>1</v>
      </c>
      <c r="O792" s="827">
        <v>1</v>
      </c>
      <c r="P792" s="826">
        <v>34.19</v>
      </c>
      <c r="Q792" s="828">
        <v>1</v>
      </c>
      <c r="R792" s="823">
        <v>1</v>
      </c>
      <c r="S792" s="828">
        <v>1</v>
      </c>
      <c r="T792" s="827">
        <v>1</v>
      </c>
      <c r="U792" s="829">
        <v>1</v>
      </c>
    </row>
    <row r="793" spans="1:21" ht="14.45" customHeight="1" x14ac:dyDescent="0.2">
      <c r="A793" s="822">
        <v>32</v>
      </c>
      <c r="B793" s="823" t="s">
        <v>2767</v>
      </c>
      <c r="C793" s="823" t="s">
        <v>2773</v>
      </c>
      <c r="D793" s="824" t="s">
        <v>4796</v>
      </c>
      <c r="E793" s="825" t="s">
        <v>2795</v>
      </c>
      <c r="F793" s="823" t="s">
        <v>2768</v>
      </c>
      <c r="G793" s="823" t="s">
        <v>3650</v>
      </c>
      <c r="H793" s="823" t="s">
        <v>329</v>
      </c>
      <c r="I793" s="823" t="s">
        <v>3651</v>
      </c>
      <c r="J793" s="823" t="s">
        <v>3652</v>
      </c>
      <c r="K793" s="823" t="s">
        <v>3653</v>
      </c>
      <c r="L793" s="826">
        <v>80.53</v>
      </c>
      <c r="M793" s="826">
        <v>80.53</v>
      </c>
      <c r="N793" s="823">
        <v>1</v>
      </c>
      <c r="O793" s="827">
        <v>1</v>
      </c>
      <c r="P793" s="826">
        <v>80.53</v>
      </c>
      <c r="Q793" s="828">
        <v>1</v>
      </c>
      <c r="R793" s="823">
        <v>1</v>
      </c>
      <c r="S793" s="828">
        <v>1</v>
      </c>
      <c r="T793" s="827">
        <v>1</v>
      </c>
      <c r="U793" s="829">
        <v>1</v>
      </c>
    </row>
    <row r="794" spans="1:21" ht="14.45" customHeight="1" x14ac:dyDescent="0.2">
      <c r="A794" s="822">
        <v>32</v>
      </c>
      <c r="B794" s="823" t="s">
        <v>2767</v>
      </c>
      <c r="C794" s="823" t="s">
        <v>2773</v>
      </c>
      <c r="D794" s="824" t="s">
        <v>4796</v>
      </c>
      <c r="E794" s="825" t="s">
        <v>2795</v>
      </c>
      <c r="F794" s="823" t="s">
        <v>2768</v>
      </c>
      <c r="G794" s="823" t="s">
        <v>3328</v>
      </c>
      <c r="H794" s="823" t="s">
        <v>670</v>
      </c>
      <c r="I794" s="823" t="s">
        <v>2705</v>
      </c>
      <c r="J794" s="823" t="s">
        <v>2706</v>
      </c>
      <c r="K794" s="823" t="s">
        <v>2707</v>
      </c>
      <c r="L794" s="826">
        <v>141.25</v>
      </c>
      <c r="M794" s="826">
        <v>141.25</v>
      </c>
      <c r="N794" s="823">
        <v>1</v>
      </c>
      <c r="O794" s="827">
        <v>1</v>
      </c>
      <c r="P794" s="826">
        <v>141.25</v>
      </c>
      <c r="Q794" s="828">
        <v>1</v>
      </c>
      <c r="R794" s="823">
        <v>1</v>
      </c>
      <c r="S794" s="828">
        <v>1</v>
      </c>
      <c r="T794" s="827">
        <v>1</v>
      </c>
      <c r="U794" s="829">
        <v>1</v>
      </c>
    </row>
    <row r="795" spans="1:21" ht="14.45" customHeight="1" x14ac:dyDescent="0.2">
      <c r="A795" s="822">
        <v>32</v>
      </c>
      <c r="B795" s="823" t="s">
        <v>2767</v>
      </c>
      <c r="C795" s="823" t="s">
        <v>2773</v>
      </c>
      <c r="D795" s="824" t="s">
        <v>4796</v>
      </c>
      <c r="E795" s="825" t="s">
        <v>2795</v>
      </c>
      <c r="F795" s="823" t="s">
        <v>2768</v>
      </c>
      <c r="G795" s="823" t="s">
        <v>2821</v>
      </c>
      <c r="H795" s="823" t="s">
        <v>329</v>
      </c>
      <c r="I795" s="823" t="s">
        <v>2822</v>
      </c>
      <c r="J795" s="823" t="s">
        <v>1413</v>
      </c>
      <c r="K795" s="823" t="s">
        <v>2823</v>
      </c>
      <c r="L795" s="826">
        <v>69.59</v>
      </c>
      <c r="M795" s="826">
        <v>69.59</v>
      </c>
      <c r="N795" s="823">
        <v>1</v>
      </c>
      <c r="O795" s="827">
        <v>1</v>
      </c>
      <c r="P795" s="826">
        <v>69.59</v>
      </c>
      <c r="Q795" s="828">
        <v>1</v>
      </c>
      <c r="R795" s="823">
        <v>1</v>
      </c>
      <c r="S795" s="828">
        <v>1</v>
      </c>
      <c r="T795" s="827">
        <v>1</v>
      </c>
      <c r="U795" s="829">
        <v>1</v>
      </c>
    </row>
    <row r="796" spans="1:21" ht="14.45" customHeight="1" x14ac:dyDescent="0.2">
      <c r="A796" s="822">
        <v>32</v>
      </c>
      <c r="B796" s="823" t="s">
        <v>2767</v>
      </c>
      <c r="C796" s="823" t="s">
        <v>2773</v>
      </c>
      <c r="D796" s="824" t="s">
        <v>4796</v>
      </c>
      <c r="E796" s="825" t="s">
        <v>2795</v>
      </c>
      <c r="F796" s="823" t="s">
        <v>2768</v>
      </c>
      <c r="G796" s="823" t="s">
        <v>2811</v>
      </c>
      <c r="H796" s="823" t="s">
        <v>670</v>
      </c>
      <c r="I796" s="823" t="s">
        <v>2558</v>
      </c>
      <c r="J796" s="823" t="s">
        <v>1691</v>
      </c>
      <c r="K796" s="823" t="s">
        <v>2559</v>
      </c>
      <c r="L796" s="826">
        <v>1385.62</v>
      </c>
      <c r="M796" s="826">
        <v>4156.8599999999997</v>
      </c>
      <c r="N796" s="823">
        <v>3</v>
      </c>
      <c r="O796" s="827">
        <v>1.5</v>
      </c>
      <c r="P796" s="826">
        <v>2771.24</v>
      </c>
      <c r="Q796" s="828">
        <v>0.66666666666666663</v>
      </c>
      <c r="R796" s="823">
        <v>2</v>
      </c>
      <c r="S796" s="828">
        <v>0.66666666666666663</v>
      </c>
      <c r="T796" s="827">
        <v>0.5</v>
      </c>
      <c r="U796" s="829">
        <v>0.33333333333333331</v>
      </c>
    </row>
    <row r="797" spans="1:21" ht="14.45" customHeight="1" x14ac:dyDescent="0.2">
      <c r="A797" s="822">
        <v>32</v>
      </c>
      <c r="B797" s="823" t="s">
        <v>2767</v>
      </c>
      <c r="C797" s="823" t="s">
        <v>2773</v>
      </c>
      <c r="D797" s="824" t="s">
        <v>4796</v>
      </c>
      <c r="E797" s="825" t="s">
        <v>2795</v>
      </c>
      <c r="F797" s="823" t="s">
        <v>2768</v>
      </c>
      <c r="G797" s="823" t="s">
        <v>2811</v>
      </c>
      <c r="H797" s="823" t="s">
        <v>670</v>
      </c>
      <c r="I797" s="823" t="s">
        <v>2249</v>
      </c>
      <c r="J797" s="823" t="s">
        <v>915</v>
      </c>
      <c r="K797" s="823" t="s">
        <v>2250</v>
      </c>
      <c r="L797" s="826">
        <v>736.33</v>
      </c>
      <c r="M797" s="826">
        <v>11781.28</v>
      </c>
      <c r="N797" s="823">
        <v>16</v>
      </c>
      <c r="O797" s="827">
        <v>5.5</v>
      </c>
      <c r="P797" s="826">
        <v>11781.28</v>
      </c>
      <c r="Q797" s="828">
        <v>1</v>
      </c>
      <c r="R797" s="823">
        <v>16</v>
      </c>
      <c r="S797" s="828">
        <v>1</v>
      </c>
      <c r="T797" s="827">
        <v>5.5</v>
      </c>
      <c r="U797" s="829">
        <v>1</v>
      </c>
    </row>
    <row r="798" spans="1:21" ht="14.45" customHeight="1" x14ac:dyDescent="0.2">
      <c r="A798" s="822">
        <v>32</v>
      </c>
      <c r="B798" s="823" t="s">
        <v>2767</v>
      </c>
      <c r="C798" s="823" t="s">
        <v>2773</v>
      </c>
      <c r="D798" s="824" t="s">
        <v>4796</v>
      </c>
      <c r="E798" s="825" t="s">
        <v>2795</v>
      </c>
      <c r="F798" s="823" t="s">
        <v>2768</v>
      </c>
      <c r="G798" s="823" t="s">
        <v>2811</v>
      </c>
      <c r="H798" s="823" t="s">
        <v>670</v>
      </c>
      <c r="I798" s="823" t="s">
        <v>2253</v>
      </c>
      <c r="J798" s="823" t="s">
        <v>915</v>
      </c>
      <c r="K798" s="823" t="s">
        <v>2254</v>
      </c>
      <c r="L798" s="826">
        <v>490.89</v>
      </c>
      <c r="M798" s="826">
        <v>8836.02</v>
      </c>
      <c r="N798" s="823">
        <v>18</v>
      </c>
      <c r="O798" s="827">
        <v>8</v>
      </c>
      <c r="P798" s="826">
        <v>6872.46</v>
      </c>
      <c r="Q798" s="828">
        <v>0.77777777777777779</v>
      </c>
      <c r="R798" s="823">
        <v>14</v>
      </c>
      <c r="S798" s="828">
        <v>0.77777777777777779</v>
      </c>
      <c r="T798" s="827">
        <v>7</v>
      </c>
      <c r="U798" s="829">
        <v>0.875</v>
      </c>
    </row>
    <row r="799" spans="1:21" ht="14.45" customHeight="1" x14ac:dyDescent="0.2">
      <c r="A799" s="822">
        <v>32</v>
      </c>
      <c r="B799" s="823" t="s">
        <v>2767</v>
      </c>
      <c r="C799" s="823" t="s">
        <v>2773</v>
      </c>
      <c r="D799" s="824" t="s">
        <v>4796</v>
      </c>
      <c r="E799" s="825" t="s">
        <v>2795</v>
      </c>
      <c r="F799" s="823" t="s">
        <v>2768</v>
      </c>
      <c r="G799" s="823" t="s">
        <v>2811</v>
      </c>
      <c r="H799" s="823" t="s">
        <v>670</v>
      </c>
      <c r="I799" s="823" t="s">
        <v>2560</v>
      </c>
      <c r="J799" s="823" t="s">
        <v>1691</v>
      </c>
      <c r="K799" s="823" t="s">
        <v>2561</v>
      </c>
      <c r="L799" s="826">
        <v>1847.49</v>
      </c>
      <c r="M799" s="826">
        <v>24017.370000000006</v>
      </c>
      <c r="N799" s="823">
        <v>13</v>
      </c>
      <c r="O799" s="827">
        <v>6.5</v>
      </c>
      <c r="P799" s="826">
        <v>24017.370000000006</v>
      </c>
      <c r="Q799" s="828">
        <v>1</v>
      </c>
      <c r="R799" s="823">
        <v>13</v>
      </c>
      <c r="S799" s="828">
        <v>1</v>
      </c>
      <c r="T799" s="827">
        <v>6.5</v>
      </c>
      <c r="U799" s="829">
        <v>1</v>
      </c>
    </row>
    <row r="800" spans="1:21" ht="14.45" customHeight="1" x14ac:dyDescent="0.2">
      <c r="A800" s="822">
        <v>32</v>
      </c>
      <c r="B800" s="823" t="s">
        <v>2767</v>
      </c>
      <c r="C800" s="823" t="s">
        <v>2773</v>
      </c>
      <c r="D800" s="824" t="s">
        <v>4796</v>
      </c>
      <c r="E800" s="825" t="s">
        <v>2795</v>
      </c>
      <c r="F800" s="823" t="s">
        <v>2768</v>
      </c>
      <c r="G800" s="823" t="s">
        <v>2811</v>
      </c>
      <c r="H800" s="823" t="s">
        <v>670</v>
      </c>
      <c r="I800" s="823" t="s">
        <v>2245</v>
      </c>
      <c r="J800" s="823" t="s">
        <v>915</v>
      </c>
      <c r="K800" s="823" t="s">
        <v>2246</v>
      </c>
      <c r="L800" s="826">
        <v>923.74</v>
      </c>
      <c r="M800" s="826">
        <v>3694.96</v>
      </c>
      <c r="N800" s="823">
        <v>4</v>
      </c>
      <c r="O800" s="827">
        <v>2</v>
      </c>
      <c r="P800" s="826">
        <v>3694.96</v>
      </c>
      <c r="Q800" s="828">
        <v>1</v>
      </c>
      <c r="R800" s="823">
        <v>4</v>
      </c>
      <c r="S800" s="828">
        <v>1</v>
      </c>
      <c r="T800" s="827">
        <v>2</v>
      </c>
      <c r="U800" s="829">
        <v>1</v>
      </c>
    </row>
    <row r="801" spans="1:21" ht="14.45" customHeight="1" x14ac:dyDescent="0.2">
      <c r="A801" s="822">
        <v>32</v>
      </c>
      <c r="B801" s="823" t="s">
        <v>2767</v>
      </c>
      <c r="C801" s="823" t="s">
        <v>2773</v>
      </c>
      <c r="D801" s="824" t="s">
        <v>4796</v>
      </c>
      <c r="E801" s="825" t="s">
        <v>2795</v>
      </c>
      <c r="F801" s="823" t="s">
        <v>2768</v>
      </c>
      <c r="G801" s="823" t="s">
        <v>3007</v>
      </c>
      <c r="H801" s="823" t="s">
        <v>329</v>
      </c>
      <c r="I801" s="823" t="s">
        <v>3806</v>
      </c>
      <c r="J801" s="823" t="s">
        <v>714</v>
      </c>
      <c r="K801" s="823" t="s">
        <v>3807</v>
      </c>
      <c r="L801" s="826">
        <v>35.25</v>
      </c>
      <c r="M801" s="826">
        <v>35.25</v>
      </c>
      <c r="N801" s="823">
        <v>1</v>
      </c>
      <c r="O801" s="827">
        <v>1</v>
      </c>
      <c r="P801" s="826">
        <v>35.25</v>
      </c>
      <c r="Q801" s="828">
        <v>1</v>
      </c>
      <c r="R801" s="823">
        <v>1</v>
      </c>
      <c r="S801" s="828">
        <v>1</v>
      </c>
      <c r="T801" s="827">
        <v>1</v>
      </c>
      <c r="U801" s="829">
        <v>1</v>
      </c>
    </row>
    <row r="802" spans="1:21" ht="14.45" customHeight="1" x14ac:dyDescent="0.2">
      <c r="A802" s="822">
        <v>32</v>
      </c>
      <c r="B802" s="823" t="s">
        <v>2767</v>
      </c>
      <c r="C802" s="823" t="s">
        <v>2773</v>
      </c>
      <c r="D802" s="824" t="s">
        <v>4796</v>
      </c>
      <c r="E802" s="825" t="s">
        <v>2795</v>
      </c>
      <c r="F802" s="823" t="s">
        <v>2768</v>
      </c>
      <c r="G802" s="823" t="s">
        <v>3007</v>
      </c>
      <c r="H802" s="823" t="s">
        <v>329</v>
      </c>
      <c r="I802" s="823" t="s">
        <v>3808</v>
      </c>
      <c r="J802" s="823" t="s">
        <v>1146</v>
      </c>
      <c r="K802" s="823" t="s">
        <v>3809</v>
      </c>
      <c r="L802" s="826">
        <v>35.25</v>
      </c>
      <c r="M802" s="826">
        <v>105.75</v>
      </c>
      <c r="N802" s="823">
        <v>3</v>
      </c>
      <c r="O802" s="827">
        <v>2</v>
      </c>
      <c r="P802" s="826">
        <v>105.75</v>
      </c>
      <c r="Q802" s="828">
        <v>1</v>
      </c>
      <c r="R802" s="823">
        <v>3</v>
      </c>
      <c r="S802" s="828">
        <v>1</v>
      </c>
      <c r="T802" s="827">
        <v>2</v>
      </c>
      <c r="U802" s="829">
        <v>1</v>
      </c>
    </row>
    <row r="803" spans="1:21" ht="14.45" customHeight="1" x14ac:dyDescent="0.2">
      <c r="A803" s="822">
        <v>32</v>
      </c>
      <c r="B803" s="823" t="s">
        <v>2767</v>
      </c>
      <c r="C803" s="823" t="s">
        <v>2773</v>
      </c>
      <c r="D803" s="824" t="s">
        <v>4796</v>
      </c>
      <c r="E803" s="825" t="s">
        <v>2795</v>
      </c>
      <c r="F803" s="823" t="s">
        <v>2768</v>
      </c>
      <c r="G803" s="823" t="s">
        <v>3657</v>
      </c>
      <c r="H803" s="823" t="s">
        <v>329</v>
      </c>
      <c r="I803" s="823" t="s">
        <v>3658</v>
      </c>
      <c r="J803" s="823" t="s">
        <v>3659</v>
      </c>
      <c r="K803" s="823" t="s">
        <v>683</v>
      </c>
      <c r="L803" s="826">
        <v>174.59</v>
      </c>
      <c r="M803" s="826">
        <v>1745.9</v>
      </c>
      <c r="N803" s="823">
        <v>10</v>
      </c>
      <c r="O803" s="827">
        <v>7.5</v>
      </c>
      <c r="P803" s="826">
        <v>174.59</v>
      </c>
      <c r="Q803" s="828">
        <v>9.9999999999999992E-2</v>
      </c>
      <c r="R803" s="823">
        <v>1</v>
      </c>
      <c r="S803" s="828">
        <v>0.1</v>
      </c>
      <c r="T803" s="827">
        <v>1</v>
      </c>
      <c r="U803" s="829">
        <v>0.13333333333333333</v>
      </c>
    </row>
    <row r="804" spans="1:21" ht="14.45" customHeight="1" x14ac:dyDescent="0.2">
      <c r="A804" s="822">
        <v>32</v>
      </c>
      <c r="B804" s="823" t="s">
        <v>2767</v>
      </c>
      <c r="C804" s="823" t="s">
        <v>2773</v>
      </c>
      <c r="D804" s="824" t="s">
        <v>4796</v>
      </c>
      <c r="E804" s="825" t="s">
        <v>2795</v>
      </c>
      <c r="F804" s="823" t="s">
        <v>2768</v>
      </c>
      <c r="G804" s="823" t="s">
        <v>3011</v>
      </c>
      <c r="H804" s="823" t="s">
        <v>329</v>
      </c>
      <c r="I804" s="823" t="s">
        <v>3810</v>
      </c>
      <c r="J804" s="823" t="s">
        <v>3340</v>
      </c>
      <c r="K804" s="823" t="s">
        <v>3474</v>
      </c>
      <c r="L804" s="826">
        <v>201.73</v>
      </c>
      <c r="M804" s="826">
        <v>201.73</v>
      </c>
      <c r="N804" s="823">
        <v>1</v>
      </c>
      <c r="O804" s="827">
        <v>1</v>
      </c>
      <c r="P804" s="826"/>
      <c r="Q804" s="828">
        <v>0</v>
      </c>
      <c r="R804" s="823"/>
      <c r="S804" s="828">
        <v>0</v>
      </c>
      <c r="T804" s="827"/>
      <c r="U804" s="829">
        <v>0</v>
      </c>
    </row>
    <row r="805" spans="1:21" ht="14.45" customHeight="1" x14ac:dyDescent="0.2">
      <c r="A805" s="822">
        <v>32</v>
      </c>
      <c r="B805" s="823" t="s">
        <v>2767</v>
      </c>
      <c r="C805" s="823" t="s">
        <v>2773</v>
      </c>
      <c r="D805" s="824" t="s">
        <v>4796</v>
      </c>
      <c r="E805" s="825" t="s">
        <v>2795</v>
      </c>
      <c r="F805" s="823" t="s">
        <v>2768</v>
      </c>
      <c r="G805" s="823" t="s">
        <v>3011</v>
      </c>
      <c r="H805" s="823" t="s">
        <v>329</v>
      </c>
      <c r="I805" s="823" t="s">
        <v>3811</v>
      </c>
      <c r="J805" s="823" t="s">
        <v>3337</v>
      </c>
      <c r="K805" s="823" t="s">
        <v>3812</v>
      </c>
      <c r="L805" s="826">
        <v>57.64</v>
      </c>
      <c r="M805" s="826">
        <v>57.64</v>
      </c>
      <c r="N805" s="823">
        <v>1</v>
      </c>
      <c r="O805" s="827">
        <v>1</v>
      </c>
      <c r="P805" s="826">
        <v>57.64</v>
      </c>
      <c r="Q805" s="828">
        <v>1</v>
      </c>
      <c r="R805" s="823">
        <v>1</v>
      </c>
      <c r="S805" s="828">
        <v>1</v>
      </c>
      <c r="T805" s="827">
        <v>1</v>
      </c>
      <c r="U805" s="829">
        <v>1</v>
      </c>
    </row>
    <row r="806" spans="1:21" ht="14.45" customHeight="1" x14ac:dyDescent="0.2">
      <c r="A806" s="822">
        <v>32</v>
      </c>
      <c r="B806" s="823" t="s">
        <v>2767</v>
      </c>
      <c r="C806" s="823" t="s">
        <v>2773</v>
      </c>
      <c r="D806" s="824" t="s">
        <v>4796</v>
      </c>
      <c r="E806" s="825" t="s">
        <v>2795</v>
      </c>
      <c r="F806" s="823" t="s">
        <v>2768</v>
      </c>
      <c r="G806" s="823" t="s">
        <v>3011</v>
      </c>
      <c r="H806" s="823" t="s">
        <v>329</v>
      </c>
      <c r="I806" s="823" t="s">
        <v>3336</v>
      </c>
      <c r="J806" s="823" t="s">
        <v>3337</v>
      </c>
      <c r="K806" s="823" t="s">
        <v>3338</v>
      </c>
      <c r="L806" s="826">
        <v>205.84</v>
      </c>
      <c r="M806" s="826">
        <v>411.68</v>
      </c>
      <c r="N806" s="823">
        <v>2</v>
      </c>
      <c r="O806" s="827">
        <v>1.5</v>
      </c>
      <c r="P806" s="826"/>
      <c r="Q806" s="828">
        <v>0</v>
      </c>
      <c r="R806" s="823"/>
      <c r="S806" s="828">
        <v>0</v>
      </c>
      <c r="T806" s="827"/>
      <c r="U806" s="829">
        <v>0</v>
      </c>
    </row>
    <row r="807" spans="1:21" ht="14.45" customHeight="1" x14ac:dyDescent="0.2">
      <c r="A807" s="822">
        <v>32</v>
      </c>
      <c r="B807" s="823" t="s">
        <v>2767</v>
      </c>
      <c r="C807" s="823" t="s">
        <v>2773</v>
      </c>
      <c r="D807" s="824" t="s">
        <v>4796</v>
      </c>
      <c r="E807" s="825" t="s">
        <v>2795</v>
      </c>
      <c r="F807" s="823" t="s">
        <v>2768</v>
      </c>
      <c r="G807" s="823" t="s">
        <v>3011</v>
      </c>
      <c r="H807" s="823" t="s">
        <v>329</v>
      </c>
      <c r="I807" s="823" t="s">
        <v>3336</v>
      </c>
      <c r="J807" s="823" t="s">
        <v>3337</v>
      </c>
      <c r="K807" s="823" t="s">
        <v>3338</v>
      </c>
      <c r="L807" s="826">
        <v>97.76</v>
      </c>
      <c r="M807" s="826">
        <v>97.76</v>
      </c>
      <c r="N807" s="823">
        <v>1</v>
      </c>
      <c r="O807" s="827">
        <v>0.5</v>
      </c>
      <c r="P807" s="826">
        <v>97.76</v>
      </c>
      <c r="Q807" s="828">
        <v>1</v>
      </c>
      <c r="R807" s="823">
        <v>1</v>
      </c>
      <c r="S807" s="828">
        <v>1</v>
      </c>
      <c r="T807" s="827">
        <v>0.5</v>
      </c>
      <c r="U807" s="829">
        <v>1</v>
      </c>
    </row>
    <row r="808" spans="1:21" ht="14.45" customHeight="1" x14ac:dyDescent="0.2">
      <c r="A808" s="822">
        <v>32</v>
      </c>
      <c r="B808" s="823" t="s">
        <v>2767</v>
      </c>
      <c r="C808" s="823" t="s">
        <v>2773</v>
      </c>
      <c r="D808" s="824" t="s">
        <v>4796</v>
      </c>
      <c r="E808" s="825" t="s">
        <v>2795</v>
      </c>
      <c r="F808" s="823" t="s">
        <v>2768</v>
      </c>
      <c r="G808" s="823" t="s">
        <v>3011</v>
      </c>
      <c r="H808" s="823" t="s">
        <v>329</v>
      </c>
      <c r="I808" s="823" t="s">
        <v>3012</v>
      </c>
      <c r="J808" s="823" t="s">
        <v>955</v>
      </c>
      <c r="K808" s="823" t="s">
        <v>3013</v>
      </c>
      <c r="L808" s="826">
        <v>185.26</v>
      </c>
      <c r="M808" s="826">
        <v>1296.82</v>
      </c>
      <c r="N808" s="823">
        <v>7</v>
      </c>
      <c r="O808" s="827">
        <v>7</v>
      </c>
      <c r="P808" s="826">
        <v>1111.56</v>
      </c>
      <c r="Q808" s="828">
        <v>0.8571428571428571</v>
      </c>
      <c r="R808" s="823">
        <v>6</v>
      </c>
      <c r="S808" s="828">
        <v>0.8571428571428571</v>
      </c>
      <c r="T808" s="827">
        <v>6</v>
      </c>
      <c r="U808" s="829">
        <v>0.8571428571428571</v>
      </c>
    </row>
    <row r="809" spans="1:21" ht="14.45" customHeight="1" x14ac:dyDescent="0.2">
      <c r="A809" s="822">
        <v>32</v>
      </c>
      <c r="B809" s="823" t="s">
        <v>2767</v>
      </c>
      <c r="C809" s="823" t="s">
        <v>2773</v>
      </c>
      <c r="D809" s="824" t="s">
        <v>4796</v>
      </c>
      <c r="E809" s="825" t="s">
        <v>2795</v>
      </c>
      <c r="F809" s="823" t="s">
        <v>2768</v>
      </c>
      <c r="G809" s="823" t="s">
        <v>3011</v>
      </c>
      <c r="H809" s="823" t="s">
        <v>329</v>
      </c>
      <c r="I809" s="823" t="s">
        <v>3012</v>
      </c>
      <c r="J809" s="823" t="s">
        <v>955</v>
      </c>
      <c r="K809" s="823" t="s">
        <v>3013</v>
      </c>
      <c r="L809" s="826">
        <v>87.98</v>
      </c>
      <c r="M809" s="826">
        <v>87.98</v>
      </c>
      <c r="N809" s="823">
        <v>1</v>
      </c>
      <c r="O809" s="827">
        <v>0.5</v>
      </c>
      <c r="P809" s="826">
        <v>87.98</v>
      </c>
      <c r="Q809" s="828">
        <v>1</v>
      </c>
      <c r="R809" s="823">
        <v>1</v>
      </c>
      <c r="S809" s="828">
        <v>1</v>
      </c>
      <c r="T809" s="827">
        <v>0.5</v>
      </c>
      <c r="U809" s="829">
        <v>1</v>
      </c>
    </row>
    <row r="810" spans="1:21" ht="14.45" customHeight="1" x14ac:dyDescent="0.2">
      <c r="A810" s="822">
        <v>32</v>
      </c>
      <c r="B810" s="823" t="s">
        <v>2767</v>
      </c>
      <c r="C810" s="823" t="s">
        <v>2773</v>
      </c>
      <c r="D810" s="824" t="s">
        <v>4796</v>
      </c>
      <c r="E810" s="825" t="s">
        <v>2795</v>
      </c>
      <c r="F810" s="823" t="s">
        <v>2768</v>
      </c>
      <c r="G810" s="823" t="s">
        <v>3011</v>
      </c>
      <c r="H810" s="823" t="s">
        <v>329</v>
      </c>
      <c r="I810" s="823" t="s">
        <v>3014</v>
      </c>
      <c r="J810" s="823" t="s">
        <v>955</v>
      </c>
      <c r="K810" s="823" t="s">
        <v>3013</v>
      </c>
      <c r="L810" s="826">
        <v>301.2</v>
      </c>
      <c r="M810" s="826">
        <v>301.2</v>
      </c>
      <c r="N810" s="823">
        <v>1</v>
      </c>
      <c r="O810" s="827">
        <v>0.5</v>
      </c>
      <c r="P810" s="826"/>
      <c r="Q810" s="828">
        <v>0</v>
      </c>
      <c r="R810" s="823"/>
      <c r="S810" s="828">
        <v>0</v>
      </c>
      <c r="T810" s="827"/>
      <c r="U810" s="829">
        <v>0</v>
      </c>
    </row>
    <row r="811" spans="1:21" ht="14.45" customHeight="1" x14ac:dyDescent="0.2">
      <c r="A811" s="822">
        <v>32</v>
      </c>
      <c r="B811" s="823" t="s">
        <v>2767</v>
      </c>
      <c r="C811" s="823" t="s">
        <v>2773</v>
      </c>
      <c r="D811" s="824" t="s">
        <v>4796</v>
      </c>
      <c r="E811" s="825" t="s">
        <v>2795</v>
      </c>
      <c r="F811" s="823" t="s">
        <v>2768</v>
      </c>
      <c r="G811" s="823" t="s">
        <v>3011</v>
      </c>
      <c r="H811" s="823" t="s">
        <v>329</v>
      </c>
      <c r="I811" s="823" t="s">
        <v>3014</v>
      </c>
      <c r="J811" s="823" t="s">
        <v>955</v>
      </c>
      <c r="K811" s="823" t="s">
        <v>3013</v>
      </c>
      <c r="L811" s="826">
        <v>87.98</v>
      </c>
      <c r="M811" s="826">
        <v>263.94</v>
      </c>
      <c r="N811" s="823">
        <v>3</v>
      </c>
      <c r="O811" s="827">
        <v>1.5</v>
      </c>
      <c r="P811" s="826">
        <v>263.94</v>
      </c>
      <c r="Q811" s="828">
        <v>1</v>
      </c>
      <c r="R811" s="823">
        <v>3</v>
      </c>
      <c r="S811" s="828">
        <v>1</v>
      </c>
      <c r="T811" s="827">
        <v>1.5</v>
      </c>
      <c r="U811" s="829">
        <v>1</v>
      </c>
    </row>
    <row r="812" spans="1:21" ht="14.45" customHeight="1" x14ac:dyDescent="0.2">
      <c r="A812" s="822">
        <v>32</v>
      </c>
      <c r="B812" s="823" t="s">
        <v>2767</v>
      </c>
      <c r="C812" s="823" t="s">
        <v>2773</v>
      </c>
      <c r="D812" s="824" t="s">
        <v>4796</v>
      </c>
      <c r="E812" s="825" t="s">
        <v>2795</v>
      </c>
      <c r="F812" s="823" t="s">
        <v>2768</v>
      </c>
      <c r="G812" s="823" t="s">
        <v>3011</v>
      </c>
      <c r="H812" s="823" t="s">
        <v>329</v>
      </c>
      <c r="I812" s="823" t="s">
        <v>3813</v>
      </c>
      <c r="J812" s="823" t="s">
        <v>3814</v>
      </c>
      <c r="K812" s="823" t="s">
        <v>3338</v>
      </c>
      <c r="L812" s="826">
        <v>205.84</v>
      </c>
      <c r="M812" s="826">
        <v>205.84</v>
      </c>
      <c r="N812" s="823">
        <v>1</v>
      </c>
      <c r="O812" s="827">
        <v>1</v>
      </c>
      <c r="P812" s="826">
        <v>205.84</v>
      </c>
      <c r="Q812" s="828">
        <v>1</v>
      </c>
      <c r="R812" s="823">
        <v>1</v>
      </c>
      <c r="S812" s="828">
        <v>1</v>
      </c>
      <c r="T812" s="827">
        <v>1</v>
      </c>
      <c r="U812" s="829">
        <v>1</v>
      </c>
    </row>
    <row r="813" spans="1:21" ht="14.45" customHeight="1" x14ac:dyDescent="0.2">
      <c r="A813" s="822">
        <v>32</v>
      </c>
      <c r="B813" s="823" t="s">
        <v>2767</v>
      </c>
      <c r="C813" s="823" t="s">
        <v>2773</v>
      </c>
      <c r="D813" s="824" t="s">
        <v>4796</v>
      </c>
      <c r="E813" s="825" t="s">
        <v>2795</v>
      </c>
      <c r="F813" s="823" t="s">
        <v>2768</v>
      </c>
      <c r="G813" s="823" t="s">
        <v>3011</v>
      </c>
      <c r="H813" s="823" t="s">
        <v>329</v>
      </c>
      <c r="I813" s="823" t="s">
        <v>3815</v>
      </c>
      <c r="J813" s="823" t="s">
        <v>3472</v>
      </c>
      <c r="K813" s="823" t="s">
        <v>3338</v>
      </c>
      <c r="L813" s="826">
        <v>205.84</v>
      </c>
      <c r="M813" s="826">
        <v>205.84</v>
      </c>
      <c r="N813" s="823">
        <v>1</v>
      </c>
      <c r="O813" s="827">
        <v>1</v>
      </c>
      <c r="P813" s="826">
        <v>205.84</v>
      </c>
      <c r="Q813" s="828">
        <v>1</v>
      </c>
      <c r="R813" s="823">
        <v>1</v>
      </c>
      <c r="S813" s="828">
        <v>1</v>
      </c>
      <c r="T813" s="827">
        <v>1</v>
      </c>
      <c r="U813" s="829">
        <v>1</v>
      </c>
    </row>
    <row r="814" spans="1:21" ht="14.45" customHeight="1" x14ac:dyDescent="0.2">
      <c r="A814" s="822">
        <v>32</v>
      </c>
      <c r="B814" s="823" t="s">
        <v>2767</v>
      </c>
      <c r="C814" s="823" t="s">
        <v>2773</v>
      </c>
      <c r="D814" s="824" t="s">
        <v>4796</v>
      </c>
      <c r="E814" s="825" t="s">
        <v>2795</v>
      </c>
      <c r="F814" s="823" t="s">
        <v>2768</v>
      </c>
      <c r="G814" s="823" t="s">
        <v>3011</v>
      </c>
      <c r="H814" s="823" t="s">
        <v>329</v>
      </c>
      <c r="I814" s="823" t="s">
        <v>3816</v>
      </c>
      <c r="J814" s="823" t="s">
        <v>3817</v>
      </c>
      <c r="K814" s="823" t="s">
        <v>3818</v>
      </c>
      <c r="L814" s="826">
        <v>187.41</v>
      </c>
      <c r="M814" s="826">
        <v>187.41</v>
      </c>
      <c r="N814" s="823">
        <v>1</v>
      </c>
      <c r="O814" s="827">
        <v>1</v>
      </c>
      <c r="P814" s="826">
        <v>187.41</v>
      </c>
      <c r="Q814" s="828">
        <v>1</v>
      </c>
      <c r="R814" s="823">
        <v>1</v>
      </c>
      <c r="S814" s="828">
        <v>1</v>
      </c>
      <c r="T814" s="827">
        <v>1</v>
      </c>
      <c r="U814" s="829">
        <v>1</v>
      </c>
    </row>
    <row r="815" spans="1:21" ht="14.45" customHeight="1" x14ac:dyDescent="0.2">
      <c r="A815" s="822">
        <v>32</v>
      </c>
      <c r="B815" s="823" t="s">
        <v>2767</v>
      </c>
      <c r="C815" s="823" t="s">
        <v>2773</v>
      </c>
      <c r="D815" s="824" t="s">
        <v>4796</v>
      </c>
      <c r="E815" s="825" t="s">
        <v>2795</v>
      </c>
      <c r="F815" s="823" t="s">
        <v>2768</v>
      </c>
      <c r="G815" s="823" t="s">
        <v>3342</v>
      </c>
      <c r="H815" s="823" t="s">
        <v>329</v>
      </c>
      <c r="I815" s="823" t="s">
        <v>3346</v>
      </c>
      <c r="J815" s="823" t="s">
        <v>2547</v>
      </c>
      <c r="K815" s="823" t="s">
        <v>2548</v>
      </c>
      <c r="L815" s="826">
        <v>453.18</v>
      </c>
      <c r="M815" s="826">
        <v>8157.2400000000016</v>
      </c>
      <c r="N815" s="823">
        <v>18</v>
      </c>
      <c r="O815" s="827">
        <v>16.5</v>
      </c>
      <c r="P815" s="826">
        <v>8157.2400000000016</v>
      </c>
      <c r="Q815" s="828">
        <v>1</v>
      </c>
      <c r="R815" s="823">
        <v>18</v>
      </c>
      <c r="S815" s="828">
        <v>1</v>
      </c>
      <c r="T815" s="827">
        <v>16.5</v>
      </c>
      <c r="U815" s="829">
        <v>1</v>
      </c>
    </row>
    <row r="816" spans="1:21" ht="14.45" customHeight="1" x14ac:dyDescent="0.2">
      <c r="A816" s="822">
        <v>32</v>
      </c>
      <c r="B816" s="823" t="s">
        <v>2767</v>
      </c>
      <c r="C816" s="823" t="s">
        <v>2773</v>
      </c>
      <c r="D816" s="824" t="s">
        <v>4796</v>
      </c>
      <c r="E816" s="825" t="s">
        <v>2795</v>
      </c>
      <c r="F816" s="823" t="s">
        <v>2768</v>
      </c>
      <c r="G816" s="823" t="s">
        <v>2825</v>
      </c>
      <c r="H816" s="823" t="s">
        <v>329</v>
      </c>
      <c r="I816" s="823" t="s">
        <v>2826</v>
      </c>
      <c r="J816" s="823" t="s">
        <v>789</v>
      </c>
      <c r="K816" s="823" t="s">
        <v>2827</v>
      </c>
      <c r="L816" s="826">
        <v>57.64</v>
      </c>
      <c r="M816" s="826">
        <v>230.56</v>
      </c>
      <c r="N816" s="823">
        <v>4</v>
      </c>
      <c r="O816" s="827">
        <v>3</v>
      </c>
      <c r="P816" s="826">
        <v>57.64</v>
      </c>
      <c r="Q816" s="828">
        <v>0.25</v>
      </c>
      <c r="R816" s="823">
        <v>1</v>
      </c>
      <c r="S816" s="828">
        <v>0.25</v>
      </c>
      <c r="T816" s="827">
        <v>0.5</v>
      </c>
      <c r="U816" s="829">
        <v>0.16666666666666666</v>
      </c>
    </row>
    <row r="817" spans="1:21" ht="14.45" customHeight="1" x14ac:dyDescent="0.2">
      <c r="A817" s="822">
        <v>32</v>
      </c>
      <c r="B817" s="823" t="s">
        <v>2767</v>
      </c>
      <c r="C817" s="823" t="s">
        <v>2773</v>
      </c>
      <c r="D817" s="824" t="s">
        <v>4796</v>
      </c>
      <c r="E817" s="825" t="s">
        <v>2795</v>
      </c>
      <c r="F817" s="823" t="s">
        <v>2768</v>
      </c>
      <c r="G817" s="823" t="s">
        <v>2825</v>
      </c>
      <c r="H817" s="823" t="s">
        <v>670</v>
      </c>
      <c r="I817" s="823" t="s">
        <v>2230</v>
      </c>
      <c r="J817" s="823" t="s">
        <v>789</v>
      </c>
      <c r="K817" s="823" t="s">
        <v>2231</v>
      </c>
      <c r="L817" s="826">
        <v>102.93</v>
      </c>
      <c r="M817" s="826">
        <v>1235.1600000000003</v>
      </c>
      <c r="N817" s="823">
        <v>12</v>
      </c>
      <c r="O817" s="827">
        <v>10</v>
      </c>
      <c r="P817" s="826">
        <v>1029.3000000000004</v>
      </c>
      <c r="Q817" s="828">
        <v>0.83333333333333348</v>
      </c>
      <c r="R817" s="823">
        <v>10</v>
      </c>
      <c r="S817" s="828">
        <v>0.83333333333333337</v>
      </c>
      <c r="T817" s="827">
        <v>8.5</v>
      </c>
      <c r="U817" s="829">
        <v>0.85</v>
      </c>
    </row>
    <row r="818" spans="1:21" ht="14.45" customHeight="1" x14ac:dyDescent="0.2">
      <c r="A818" s="822">
        <v>32</v>
      </c>
      <c r="B818" s="823" t="s">
        <v>2767</v>
      </c>
      <c r="C818" s="823" t="s">
        <v>2773</v>
      </c>
      <c r="D818" s="824" t="s">
        <v>4796</v>
      </c>
      <c r="E818" s="825" t="s">
        <v>2795</v>
      </c>
      <c r="F818" s="823" t="s">
        <v>2768</v>
      </c>
      <c r="G818" s="823" t="s">
        <v>2825</v>
      </c>
      <c r="H818" s="823" t="s">
        <v>670</v>
      </c>
      <c r="I818" s="823" t="s">
        <v>2230</v>
      </c>
      <c r="J818" s="823" t="s">
        <v>789</v>
      </c>
      <c r="K818" s="823" t="s">
        <v>2231</v>
      </c>
      <c r="L818" s="826">
        <v>48.89</v>
      </c>
      <c r="M818" s="826">
        <v>195.56</v>
      </c>
      <c r="N818" s="823">
        <v>4</v>
      </c>
      <c r="O818" s="827">
        <v>2.5</v>
      </c>
      <c r="P818" s="826">
        <v>195.56</v>
      </c>
      <c r="Q818" s="828">
        <v>1</v>
      </c>
      <c r="R818" s="823">
        <v>4</v>
      </c>
      <c r="S818" s="828">
        <v>1</v>
      </c>
      <c r="T818" s="827">
        <v>2.5</v>
      </c>
      <c r="U818" s="829">
        <v>1</v>
      </c>
    </row>
    <row r="819" spans="1:21" ht="14.45" customHeight="1" x14ac:dyDescent="0.2">
      <c r="A819" s="822">
        <v>32</v>
      </c>
      <c r="B819" s="823" t="s">
        <v>2767</v>
      </c>
      <c r="C819" s="823" t="s">
        <v>2773</v>
      </c>
      <c r="D819" s="824" t="s">
        <v>4796</v>
      </c>
      <c r="E819" s="825" t="s">
        <v>2795</v>
      </c>
      <c r="F819" s="823" t="s">
        <v>2768</v>
      </c>
      <c r="G819" s="823" t="s">
        <v>2825</v>
      </c>
      <c r="H819" s="823" t="s">
        <v>329</v>
      </c>
      <c r="I819" s="823" t="s">
        <v>3353</v>
      </c>
      <c r="J819" s="823" t="s">
        <v>789</v>
      </c>
      <c r="K819" s="823" t="s">
        <v>790</v>
      </c>
      <c r="L819" s="826">
        <v>205.84</v>
      </c>
      <c r="M819" s="826">
        <v>3910.9600000000005</v>
      </c>
      <c r="N819" s="823">
        <v>19</v>
      </c>
      <c r="O819" s="827">
        <v>13</v>
      </c>
      <c r="P819" s="826">
        <v>3087.6000000000004</v>
      </c>
      <c r="Q819" s="828">
        <v>0.78947368421052633</v>
      </c>
      <c r="R819" s="823">
        <v>15</v>
      </c>
      <c r="S819" s="828">
        <v>0.78947368421052633</v>
      </c>
      <c r="T819" s="827">
        <v>10</v>
      </c>
      <c r="U819" s="829">
        <v>0.76923076923076927</v>
      </c>
    </row>
    <row r="820" spans="1:21" ht="14.45" customHeight="1" x14ac:dyDescent="0.2">
      <c r="A820" s="822">
        <v>32</v>
      </c>
      <c r="B820" s="823" t="s">
        <v>2767</v>
      </c>
      <c r="C820" s="823" t="s">
        <v>2773</v>
      </c>
      <c r="D820" s="824" t="s">
        <v>4796</v>
      </c>
      <c r="E820" s="825" t="s">
        <v>2795</v>
      </c>
      <c r="F820" s="823" t="s">
        <v>2768</v>
      </c>
      <c r="G820" s="823" t="s">
        <v>2825</v>
      </c>
      <c r="H820" s="823" t="s">
        <v>329</v>
      </c>
      <c r="I820" s="823" t="s">
        <v>3353</v>
      </c>
      <c r="J820" s="823" t="s">
        <v>789</v>
      </c>
      <c r="K820" s="823" t="s">
        <v>790</v>
      </c>
      <c r="L820" s="826">
        <v>97.76</v>
      </c>
      <c r="M820" s="826">
        <v>391.04</v>
      </c>
      <c r="N820" s="823">
        <v>4</v>
      </c>
      <c r="O820" s="827">
        <v>3</v>
      </c>
      <c r="P820" s="826">
        <v>293.28000000000003</v>
      </c>
      <c r="Q820" s="828">
        <v>0.75</v>
      </c>
      <c r="R820" s="823">
        <v>3</v>
      </c>
      <c r="S820" s="828">
        <v>0.75</v>
      </c>
      <c r="T820" s="827">
        <v>2.5</v>
      </c>
      <c r="U820" s="829">
        <v>0.83333333333333337</v>
      </c>
    </row>
    <row r="821" spans="1:21" ht="14.45" customHeight="1" x14ac:dyDescent="0.2">
      <c r="A821" s="822">
        <v>32</v>
      </c>
      <c r="B821" s="823" t="s">
        <v>2767</v>
      </c>
      <c r="C821" s="823" t="s">
        <v>2773</v>
      </c>
      <c r="D821" s="824" t="s">
        <v>4796</v>
      </c>
      <c r="E821" s="825" t="s">
        <v>2795</v>
      </c>
      <c r="F821" s="823" t="s">
        <v>2768</v>
      </c>
      <c r="G821" s="823" t="s">
        <v>3819</v>
      </c>
      <c r="H821" s="823" t="s">
        <v>329</v>
      </c>
      <c r="I821" s="823" t="s">
        <v>3820</v>
      </c>
      <c r="J821" s="823" t="s">
        <v>3821</v>
      </c>
      <c r="K821" s="823" t="s">
        <v>3822</v>
      </c>
      <c r="L821" s="826">
        <v>173.31</v>
      </c>
      <c r="M821" s="826">
        <v>693.24</v>
      </c>
      <c r="N821" s="823">
        <v>4</v>
      </c>
      <c r="O821" s="827">
        <v>3.5</v>
      </c>
      <c r="P821" s="826">
        <v>693.24</v>
      </c>
      <c r="Q821" s="828">
        <v>1</v>
      </c>
      <c r="R821" s="823">
        <v>4</v>
      </c>
      <c r="S821" s="828">
        <v>1</v>
      </c>
      <c r="T821" s="827">
        <v>3.5</v>
      </c>
      <c r="U821" s="829">
        <v>1</v>
      </c>
    </row>
    <row r="822" spans="1:21" ht="14.45" customHeight="1" x14ac:dyDescent="0.2">
      <c r="A822" s="822">
        <v>32</v>
      </c>
      <c r="B822" s="823" t="s">
        <v>2767</v>
      </c>
      <c r="C822" s="823" t="s">
        <v>2773</v>
      </c>
      <c r="D822" s="824" t="s">
        <v>4796</v>
      </c>
      <c r="E822" s="825" t="s">
        <v>2795</v>
      </c>
      <c r="F822" s="823" t="s">
        <v>2768</v>
      </c>
      <c r="G822" s="823" t="s">
        <v>3354</v>
      </c>
      <c r="H822" s="823" t="s">
        <v>670</v>
      </c>
      <c r="I822" s="823" t="s">
        <v>2584</v>
      </c>
      <c r="J822" s="823" t="s">
        <v>1197</v>
      </c>
      <c r="K822" s="823" t="s">
        <v>2585</v>
      </c>
      <c r="L822" s="826">
        <v>103.4</v>
      </c>
      <c r="M822" s="826">
        <v>310.20000000000005</v>
      </c>
      <c r="N822" s="823">
        <v>3</v>
      </c>
      <c r="O822" s="827">
        <v>2.5</v>
      </c>
      <c r="P822" s="826">
        <v>206.8</v>
      </c>
      <c r="Q822" s="828">
        <v>0.66666666666666663</v>
      </c>
      <c r="R822" s="823">
        <v>2</v>
      </c>
      <c r="S822" s="828">
        <v>0.66666666666666663</v>
      </c>
      <c r="T822" s="827">
        <v>1.5</v>
      </c>
      <c r="U822" s="829">
        <v>0.6</v>
      </c>
    </row>
    <row r="823" spans="1:21" ht="14.45" customHeight="1" x14ac:dyDescent="0.2">
      <c r="A823" s="822">
        <v>32</v>
      </c>
      <c r="B823" s="823" t="s">
        <v>2767</v>
      </c>
      <c r="C823" s="823" t="s">
        <v>2773</v>
      </c>
      <c r="D823" s="824" t="s">
        <v>4796</v>
      </c>
      <c r="E823" s="825" t="s">
        <v>2795</v>
      </c>
      <c r="F823" s="823" t="s">
        <v>2768</v>
      </c>
      <c r="G823" s="823" t="s">
        <v>3027</v>
      </c>
      <c r="H823" s="823" t="s">
        <v>329</v>
      </c>
      <c r="I823" s="823" t="s">
        <v>3823</v>
      </c>
      <c r="J823" s="823" t="s">
        <v>3029</v>
      </c>
      <c r="K823" s="823" t="s">
        <v>3824</v>
      </c>
      <c r="L823" s="826">
        <v>145.72999999999999</v>
      </c>
      <c r="M823" s="826">
        <v>291.45999999999998</v>
      </c>
      <c r="N823" s="823">
        <v>2</v>
      </c>
      <c r="O823" s="827">
        <v>1.5</v>
      </c>
      <c r="P823" s="826">
        <v>145.72999999999999</v>
      </c>
      <c r="Q823" s="828">
        <v>0.5</v>
      </c>
      <c r="R823" s="823">
        <v>1</v>
      </c>
      <c r="S823" s="828">
        <v>0.5</v>
      </c>
      <c r="T823" s="827">
        <v>1</v>
      </c>
      <c r="U823" s="829">
        <v>0.66666666666666663</v>
      </c>
    </row>
    <row r="824" spans="1:21" ht="14.45" customHeight="1" x14ac:dyDescent="0.2">
      <c r="A824" s="822">
        <v>32</v>
      </c>
      <c r="B824" s="823" t="s">
        <v>2767</v>
      </c>
      <c r="C824" s="823" t="s">
        <v>2773</v>
      </c>
      <c r="D824" s="824" t="s">
        <v>4796</v>
      </c>
      <c r="E824" s="825" t="s">
        <v>2795</v>
      </c>
      <c r="F824" s="823" t="s">
        <v>2768</v>
      </c>
      <c r="G824" s="823" t="s">
        <v>3355</v>
      </c>
      <c r="H824" s="823" t="s">
        <v>329</v>
      </c>
      <c r="I824" s="823" t="s">
        <v>3356</v>
      </c>
      <c r="J824" s="823" t="s">
        <v>678</v>
      </c>
      <c r="K824" s="823" t="s">
        <v>3357</v>
      </c>
      <c r="L824" s="826">
        <v>127.91</v>
      </c>
      <c r="M824" s="826">
        <v>767.46</v>
      </c>
      <c r="N824" s="823">
        <v>6</v>
      </c>
      <c r="O824" s="827">
        <v>4.5</v>
      </c>
      <c r="P824" s="826">
        <v>383.73</v>
      </c>
      <c r="Q824" s="828">
        <v>0.5</v>
      </c>
      <c r="R824" s="823">
        <v>3</v>
      </c>
      <c r="S824" s="828">
        <v>0.5</v>
      </c>
      <c r="T824" s="827">
        <v>3</v>
      </c>
      <c r="U824" s="829">
        <v>0.66666666666666663</v>
      </c>
    </row>
    <row r="825" spans="1:21" ht="14.45" customHeight="1" x14ac:dyDescent="0.2">
      <c r="A825" s="822">
        <v>32</v>
      </c>
      <c r="B825" s="823" t="s">
        <v>2767</v>
      </c>
      <c r="C825" s="823" t="s">
        <v>2773</v>
      </c>
      <c r="D825" s="824" t="s">
        <v>4796</v>
      </c>
      <c r="E825" s="825" t="s">
        <v>2795</v>
      </c>
      <c r="F825" s="823" t="s">
        <v>2768</v>
      </c>
      <c r="G825" s="823" t="s">
        <v>3355</v>
      </c>
      <c r="H825" s="823" t="s">
        <v>329</v>
      </c>
      <c r="I825" s="823" t="s">
        <v>3825</v>
      </c>
      <c r="J825" s="823" t="s">
        <v>3826</v>
      </c>
      <c r="K825" s="823" t="s">
        <v>3827</v>
      </c>
      <c r="L825" s="826">
        <v>107.37</v>
      </c>
      <c r="M825" s="826">
        <v>107.37</v>
      </c>
      <c r="N825" s="823">
        <v>1</v>
      </c>
      <c r="O825" s="827">
        <v>1</v>
      </c>
      <c r="P825" s="826">
        <v>107.37</v>
      </c>
      <c r="Q825" s="828">
        <v>1</v>
      </c>
      <c r="R825" s="823">
        <v>1</v>
      </c>
      <c r="S825" s="828">
        <v>1</v>
      </c>
      <c r="T825" s="827">
        <v>1</v>
      </c>
      <c r="U825" s="829">
        <v>1</v>
      </c>
    </row>
    <row r="826" spans="1:21" ht="14.45" customHeight="1" x14ac:dyDescent="0.2">
      <c r="A826" s="822">
        <v>32</v>
      </c>
      <c r="B826" s="823" t="s">
        <v>2767</v>
      </c>
      <c r="C826" s="823" t="s">
        <v>2773</v>
      </c>
      <c r="D826" s="824" t="s">
        <v>4796</v>
      </c>
      <c r="E826" s="825" t="s">
        <v>2795</v>
      </c>
      <c r="F826" s="823" t="s">
        <v>2768</v>
      </c>
      <c r="G826" s="823" t="s">
        <v>2812</v>
      </c>
      <c r="H826" s="823" t="s">
        <v>329</v>
      </c>
      <c r="I826" s="823" t="s">
        <v>3031</v>
      </c>
      <c r="J826" s="823" t="s">
        <v>2814</v>
      </c>
      <c r="K826" s="823" t="s">
        <v>3032</v>
      </c>
      <c r="L826" s="826">
        <v>21.92</v>
      </c>
      <c r="M826" s="826">
        <v>87.68</v>
      </c>
      <c r="N826" s="823">
        <v>4</v>
      </c>
      <c r="O826" s="827">
        <v>2.5</v>
      </c>
      <c r="P826" s="826">
        <v>65.760000000000005</v>
      </c>
      <c r="Q826" s="828">
        <v>0.75</v>
      </c>
      <c r="R826" s="823">
        <v>3</v>
      </c>
      <c r="S826" s="828">
        <v>0.75</v>
      </c>
      <c r="T826" s="827">
        <v>2</v>
      </c>
      <c r="U826" s="829">
        <v>0.8</v>
      </c>
    </row>
    <row r="827" spans="1:21" ht="14.45" customHeight="1" x14ac:dyDescent="0.2">
      <c r="A827" s="822">
        <v>32</v>
      </c>
      <c r="B827" s="823" t="s">
        <v>2767</v>
      </c>
      <c r="C827" s="823" t="s">
        <v>2773</v>
      </c>
      <c r="D827" s="824" t="s">
        <v>4796</v>
      </c>
      <c r="E827" s="825" t="s">
        <v>2795</v>
      </c>
      <c r="F827" s="823" t="s">
        <v>2768</v>
      </c>
      <c r="G827" s="823" t="s">
        <v>2812</v>
      </c>
      <c r="H827" s="823" t="s">
        <v>329</v>
      </c>
      <c r="I827" s="823" t="s">
        <v>2813</v>
      </c>
      <c r="J827" s="823" t="s">
        <v>2814</v>
      </c>
      <c r="K827" s="823" t="s">
        <v>825</v>
      </c>
      <c r="L827" s="826">
        <v>87.67</v>
      </c>
      <c r="M827" s="826">
        <v>2893.110000000001</v>
      </c>
      <c r="N827" s="823">
        <v>33</v>
      </c>
      <c r="O827" s="827">
        <v>22</v>
      </c>
      <c r="P827" s="826">
        <v>2279.420000000001</v>
      </c>
      <c r="Q827" s="828">
        <v>0.78787878787878796</v>
      </c>
      <c r="R827" s="823">
        <v>26</v>
      </c>
      <c r="S827" s="828">
        <v>0.78787878787878785</v>
      </c>
      <c r="T827" s="827">
        <v>16</v>
      </c>
      <c r="U827" s="829">
        <v>0.72727272727272729</v>
      </c>
    </row>
    <row r="828" spans="1:21" ht="14.45" customHeight="1" x14ac:dyDescent="0.2">
      <c r="A828" s="822">
        <v>32</v>
      </c>
      <c r="B828" s="823" t="s">
        <v>2767</v>
      </c>
      <c r="C828" s="823" t="s">
        <v>2773</v>
      </c>
      <c r="D828" s="824" t="s">
        <v>4796</v>
      </c>
      <c r="E828" s="825" t="s">
        <v>2795</v>
      </c>
      <c r="F828" s="823" t="s">
        <v>2768</v>
      </c>
      <c r="G828" s="823" t="s">
        <v>2812</v>
      </c>
      <c r="H828" s="823" t="s">
        <v>329</v>
      </c>
      <c r="I828" s="823" t="s">
        <v>3478</v>
      </c>
      <c r="J828" s="823" t="s">
        <v>3479</v>
      </c>
      <c r="K828" s="823" t="s">
        <v>3480</v>
      </c>
      <c r="L828" s="826">
        <v>43.85</v>
      </c>
      <c r="M828" s="826">
        <v>131.55000000000001</v>
      </c>
      <c r="N828" s="823">
        <v>3</v>
      </c>
      <c r="O828" s="827">
        <v>2</v>
      </c>
      <c r="P828" s="826">
        <v>43.85</v>
      </c>
      <c r="Q828" s="828">
        <v>0.33333333333333331</v>
      </c>
      <c r="R828" s="823">
        <v>1</v>
      </c>
      <c r="S828" s="828">
        <v>0.33333333333333331</v>
      </c>
      <c r="T828" s="827">
        <v>0.5</v>
      </c>
      <c r="U828" s="829">
        <v>0.25</v>
      </c>
    </row>
    <row r="829" spans="1:21" ht="14.45" customHeight="1" x14ac:dyDescent="0.2">
      <c r="A829" s="822">
        <v>32</v>
      </c>
      <c r="B829" s="823" t="s">
        <v>2767</v>
      </c>
      <c r="C829" s="823" t="s">
        <v>2773</v>
      </c>
      <c r="D829" s="824" t="s">
        <v>4796</v>
      </c>
      <c r="E829" s="825" t="s">
        <v>2795</v>
      </c>
      <c r="F829" s="823" t="s">
        <v>2768</v>
      </c>
      <c r="G829" s="823" t="s">
        <v>3040</v>
      </c>
      <c r="H829" s="823" t="s">
        <v>329</v>
      </c>
      <c r="I829" s="823" t="s">
        <v>3828</v>
      </c>
      <c r="J829" s="823" t="s">
        <v>777</v>
      </c>
      <c r="K829" s="823" t="s">
        <v>3829</v>
      </c>
      <c r="L829" s="826">
        <v>0</v>
      </c>
      <c r="M829" s="826">
        <v>0</v>
      </c>
      <c r="N829" s="823">
        <v>1</v>
      </c>
      <c r="O829" s="827">
        <v>1</v>
      </c>
      <c r="P829" s="826">
        <v>0</v>
      </c>
      <c r="Q829" s="828"/>
      <c r="R829" s="823">
        <v>1</v>
      </c>
      <c r="S829" s="828">
        <v>1</v>
      </c>
      <c r="T829" s="827">
        <v>1</v>
      </c>
      <c r="U829" s="829">
        <v>1</v>
      </c>
    </row>
    <row r="830" spans="1:21" ht="14.45" customHeight="1" x14ac:dyDescent="0.2">
      <c r="A830" s="822">
        <v>32</v>
      </c>
      <c r="B830" s="823" t="s">
        <v>2767</v>
      </c>
      <c r="C830" s="823" t="s">
        <v>2773</v>
      </c>
      <c r="D830" s="824" t="s">
        <v>4796</v>
      </c>
      <c r="E830" s="825" t="s">
        <v>2795</v>
      </c>
      <c r="F830" s="823" t="s">
        <v>2768</v>
      </c>
      <c r="G830" s="823" t="s">
        <v>3830</v>
      </c>
      <c r="H830" s="823" t="s">
        <v>329</v>
      </c>
      <c r="I830" s="823" t="s">
        <v>3831</v>
      </c>
      <c r="J830" s="823" t="s">
        <v>3832</v>
      </c>
      <c r="K830" s="823" t="s">
        <v>3833</v>
      </c>
      <c r="L830" s="826">
        <v>115.27</v>
      </c>
      <c r="M830" s="826">
        <v>115.27</v>
      </c>
      <c r="N830" s="823">
        <v>1</v>
      </c>
      <c r="O830" s="827">
        <v>1</v>
      </c>
      <c r="P830" s="826"/>
      <c r="Q830" s="828">
        <v>0</v>
      </c>
      <c r="R830" s="823"/>
      <c r="S830" s="828">
        <v>0</v>
      </c>
      <c r="T830" s="827"/>
      <c r="U830" s="829">
        <v>0</v>
      </c>
    </row>
    <row r="831" spans="1:21" ht="14.45" customHeight="1" x14ac:dyDescent="0.2">
      <c r="A831" s="822">
        <v>32</v>
      </c>
      <c r="B831" s="823" t="s">
        <v>2767</v>
      </c>
      <c r="C831" s="823" t="s">
        <v>2773</v>
      </c>
      <c r="D831" s="824" t="s">
        <v>4796</v>
      </c>
      <c r="E831" s="825" t="s">
        <v>2795</v>
      </c>
      <c r="F831" s="823" t="s">
        <v>2768</v>
      </c>
      <c r="G831" s="823" t="s">
        <v>3362</v>
      </c>
      <c r="H831" s="823" t="s">
        <v>670</v>
      </c>
      <c r="I831" s="823" t="s">
        <v>2298</v>
      </c>
      <c r="J831" s="823" t="s">
        <v>2299</v>
      </c>
      <c r="K831" s="823" t="s">
        <v>2293</v>
      </c>
      <c r="L831" s="826">
        <v>68.930000000000007</v>
      </c>
      <c r="M831" s="826">
        <v>68.930000000000007</v>
      </c>
      <c r="N831" s="823">
        <v>1</v>
      </c>
      <c r="O831" s="827">
        <v>0.5</v>
      </c>
      <c r="P831" s="826">
        <v>68.930000000000007</v>
      </c>
      <c r="Q831" s="828">
        <v>1</v>
      </c>
      <c r="R831" s="823">
        <v>1</v>
      </c>
      <c r="S831" s="828">
        <v>1</v>
      </c>
      <c r="T831" s="827">
        <v>0.5</v>
      </c>
      <c r="U831" s="829">
        <v>1</v>
      </c>
    </row>
    <row r="832" spans="1:21" ht="14.45" customHeight="1" x14ac:dyDescent="0.2">
      <c r="A832" s="822">
        <v>32</v>
      </c>
      <c r="B832" s="823" t="s">
        <v>2767</v>
      </c>
      <c r="C832" s="823" t="s">
        <v>2773</v>
      </c>
      <c r="D832" s="824" t="s">
        <v>4796</v>
      </c>
      <c r="E832" s="825" t="s">
        <v>2795</v>
      </c>
      <c r="F832" s="823" t="s">
        <v>2768</v>
      </c>
      <c r="G832" s="823" t="s">
        <v>3362</v>
      </c>
      <c r="H832" s="823" t="s">
        <v>670</v>
      </c>
      <c r="I832" s="823" t="s">
        <v>2586</v>
      </c>
      <c r="J832" s="823" t="s">
        <v>2299</v>
      </c>
      <c r="K832" s="823" t="s">
        <v>744</v>
      </c>
      <c r="L832" s="826">
        <v>229.76</v>
      </c>
      <c r="M832" s="826">
        <v>229.76</v>
      </c>
      <c r="N832" s="823">
        <v>1</v>
      </c>
      <c r="O832" s="827">
        <v>0.5</v>
      </c>
      <c r="P832" s="826">
        <v>229.76</v>
      </c>
      <c r="Q832" s="828">
        <v>1</v>
      </c>
      <c r="R832" s="823">
        <v>1</v>
      </c>
      <c r="S832" s="828">
        <v>1</v>
      </c>
      <c r="T832" s="827">
        <v>0.5</v>
      </c>
      <c r="U832" s="829">
        <v>1</v>
      </c>
    </row>
    <row r="833" spans="1:21" ht="14.45" customHeight="1" x14ac:dyDescent="0.2">
      <c r="A833" s="822">
        <v>32</v>
      </c>
      <c r="B833" s="823" t="s">
        <v>2767</v>
      </c>
      <c r="C833" s="823" t="s">
        <v>2773</v>
      </c>
      <c r="D833" s="824" t="s">
        <v>4796</v>
      </c>
      <c r="E833" s="825" t="s">
        <v>2795</v>
      </c>
      <c r="F833" s="823" t="s">
        <v>2768</v>
      </c>
      <c r="G833" s="823" t="s">
        <v>3362</v>
      </c>
      <c r="H833" s="823" t="s">
        <v>670</v>
      </c>
      <c r="I833" s="823" t="s">
        <v>3834</v>
      </c>
      <c r="J833" s="823" t="s">
        <v>2299</v>
      </c>
      <c r="K833" s="823" t="s">
        <v>2291</v>
      </c>
      <c r="L833" s="826">
        <v>34.47</v>
      </c>
      <c r="M833" s="826">
        <v>34.47</v>
      </c>
      <c r="N833" s="823">
        <v>1</v>
      </c>
      <c r="O833" s="827">
        <v>0.5</v>
      </c>
      <c r="P833" s="826">
        <v>34.47</v>
      </c>
      <c r="Q833" s="828">
        <v>1</v>
      </c>
      <c r="R833" s="823">
        <v>1</v>
      </c>
      <c r="S833" s="828">
        <v>1</v>
      </c>
      <c r="T833" s="827">
        <v>0.5</v>
      </c>
      <c r="U833" s="829">
        <v>1</v>
      </c>
    </row>
    <row r="834" spans="1:21" ht="14.45" customHeight="1" x14ac:dyDescent="0.2">
      <c r="A834" s="822">
        <v>32</v>
      </c>
      <c r="B834" s="823" t="s">
        <v>2767</v>
      </c>
      <c r="C834" s="823" t="s">
        <v>2773</v>
      </c>
      <c r="D834" s="824" t="s">
        <v>4796</v>
      </c>
      <c r="E834" s="825" t="s">
        <v>2795</v>
      </c>
      <c r="F834" s="823" t="s">
        <v>2768</v>
      </c>
      <c r="G834" s="823" t="s">
        <v>3362</v>
      </c>
      <c r="H834" s="823" t="s">
        <v>670</v>
      </c>
      <c r="I834" s="823" t="s">
        <v>2589</v>
      </c>
      <c r="J834" s="823" t="s">
        <v>2299</v>
      </c>
      <c r="K834" s="823" t="s">
        <v>2590</v>
      </c>
      <c r="L834" s="826">
        <v>114.88</v>
      </c>
      <c r="M834" s="826">
        <v>229.76</v>
      </c>
      <c r="N834" s="823">
        <v>2</v>
      </c>
      <c r="O834" s="827">
        <v>2</v>
      </c>
      <c r="P834" s="826">
        <v>229.76</v>
      </c>
      <c r="Q834" s="828">
        <v>1</v>
      </c>
      <c r="R834" s="823">
        <v>2</v>
      </c>
      <c r="S834" s="828">
        <v>1</v>
      </c>
      <c r="T834" s="827">
        <v>2</v>
      </c>
      <c r="U834" s="829">
        <v>1</v>
      </c>
    </row>
    <row r="835" spans="1:21" ht="14.45" customHeight="1" x14ac:dyDescent="0.2">
      <c r="A835" s="822">
        <v>32</v>
      </c>
      <c r="B835" s="823" t="s">
        <v>2767</v>
      </c>
      <c r="C835" s="823" t="s">
        <v>2773</v>
      </c>
      <c r="D835" s="824" t="s">
        <v>4796</v>
      </c>
      <c r="E835" s="825" t="s">
        <v>2795</v>
      </c>
      <c r="F835" s="823" t="s">
        <v>2768</v>
      </c>
      <c r="G835" s="823" t="s">
        <v>3835</v>
      </c>
      <c r="H835" s="823" t="s">
        <v>329</v>
      </c>
      <c r="I835" s="823" t="s">
        <v>3836</v>
      </c>
      <c r="J835" s="823" t="s">
        <v>1867</v>
      </c>
      <c r="K835" s="823" t="s">
        <v>3837</v>
      </c>
      <c r="L835" s="826">
        <v>137.33000000000001</v>
      </c>
      <c r="M835" s="826">
        <v>137.33000000000001</v>
      </c>
      <c r="N835" s="823">
        <v>1</v>
      </c>
      <c r="O835" s="827">
        <v>0.5</v>
      </c>
      <c r="P835" s="826">
        <v>137.33000000000001</v>
      </c>
      <c r="Q835" s="828">
        <v>1</v>
      </c>
      <c r="R835" s="823">
        <v>1</v>
      </c>
      <c r="S835" s="828">
        <v>1</v>
      </c>
      <c r="T835" s="827">
        <v>0.5</v>
      </c>
      <c r="U835" s="829">
        <v>1</v>
      </c>
    </row>
    <row r="836" spans="1:21" ht="14.45" customHeight="1" x14ac:dyDescent="0.2">
      <c r="A836" s="822">
        <v>32</v>
      </c>
      <c r="B836" s="823" t="s">
        <v>2767</v>
      </c>
      <c r="C836" s="823" t="s">
        <v>2773</v>
      </c>
      <c r="D836" s="824" t="s">
        <v>4796</v>
      </c>
      <c r="E836" s="825" t="s">
        <v>2795</v>
      </c>
      <c r="F836" s="823" t="s">
        <v>2768</v>
      </c>
      <c r="G836" s="823" t="s">
        <v>3663</v>
      </c>
      <c r="H836" s="823" t="s">
        <v>329</v>
      </c>
      <c r="I836" s="823" t="s">
        <v>3664</v>
      </c>
      <c r="J836" s="823" t="s">
        <v>1452</v>
      </c>
      <c r="K836" s="823" t="s">
        <v>3665</v>
      </c>
      <c r="L836" s="826">
        <v>453.79</v>
      </c>
      <c r="M836" s="826">
        <v>2268.9500000000003</v>
      </c>
      <c r="N836" s="823">
        <v>5</v>
      </c>
      <c r="O836" s="827">
        <v>2</v>
      </c>
      <c r="P836" s="826">
        <v>1815.16</v>
      </c>
      <c r="Q836" s="828">
        <v>0.79999999999999993</v>
      </c>
      <c r="R836" s="823">
        <v>4</v>
      </c>
      <c r="S836" s="828">
        <v>0.8</v>
      </c>
      <c r="T836" s="827">
        <v>1.5</v>
      </c>
      <c r="U836" s="829">
        <v>0.75</v>
      </c>
    </row>
    <row r="837" spans="1:21" ht="14.45" customHeight="1" x14ac:dyDescent="0.2">
      <c r="A837" s="822">
        <v>32</v>
      </c>
      <c r="B837" s="823" t="s">
        <v>2767</v>
      </c>
      <c r="C837" s="823" t="s">
        <v>2773</v>
      </c>
      <c r="D837" s="824" t="s">
        <v>4796</v>
      </c>
      <c r="E837" s="825" t="s">
        <v>2795</v>
      </c>
      <c r="F837" s="823" t="s">
        <v>2768</v>
      </c>
      <c r="G837" s="823" t="s">
        <v>3663</v>
      </c>
      <c r="H837" s="823" t="s">
        <v>329</v>
      </c>
      <c r="I837" s="823" t="s">
        <v>3666</v>
      </c>
      <c r="J837" s="823" t="s">
        <v>1452</v>
      </c>
      <c r="K837" s="823" t="s">
        <v>3665</v>
      </c>
      <c r="L837" s="826">
        <v>453.79</v>
      </c>
      <c r="M837" s="826">
        <v>453.79</v>
      </c>
      <c r="N837" s="823">
        <v>1</v>
      </c>
      <c r="O837" s="827">
        <v>0.5</v>
      </c>
      <c r="P837" s="826">
        <v>453.79</v>
      </c>
      <c r="Q837" s="828">
        <v>1</v>
      </c>
      <c r="R837" s="823">
        <v>1</v>
      </c>
      <c r="S837" s="828">
        <v>1</v>
      </c>
      <c r="T837" s="827">
        <v>0.5</v>
      </c>
      <c r="U837" s="829">
        <v>1</v>
      </c>
    </row>
    <row r="838" spans="1:21" ht="14.45" customHeight="1" x14ac:dyDescent="0.2">
      <c r="A838" s="822">
        <v>32</v>
      </c>
      <c r="B838" s="823" t="s">
        <v>2767</v>
      </c>
      <c r="C838" s="823" t="s">
        <v>2773</v>
      </c>
      <c r="D838" s="824" t="s">
        <v>4796</v>
      </c>
      <c r="E838" s="825" t="s">
        <v>2795</v>
      </c>
      <c r="F838" s="823" t="s">
        <v>2768</v>
      </c>
      <c r="G838" s="823" t="s">
        <v>3838</v>
      </c>
      <c r="H838" s="823" t="s">
        <v>329</v>
      </c>
      <c r="I838" s="823" t="s">
        <v>3839</v>
      </c>
      <c r="J838" s="823" t="s">
        <v>1249</v>
      </c>
      <c r="K838" s="823" t="s">
        <v>3840</v>
      </c>
      <c r="L838" s="826">
        <v>316.33</v>
      </c>
      <c r="M838" s="826">
        <v>632.66</v>
      </c>
      <c r="N838" s="823">
        <v>2</v>
      </c>
      <c r="O838" s="827">
        <v>1.5</v>
      </c>
      <c r="P838" s="826"/>
      <c r="Q838" s="828">
        <v>0</v>
      </c>
      <c r="R838" s="823"/>
      <c r="S838" s="828">
        <v>0</v>
      </c>
      <c r="T838" s="827"/>
      <c r="U838" s="829">
        <v>0</v>
      </c>
    </row>
    <row r="839" spans="1:21" ht="14.45" customHeight="1" x14ac:dyDescent="0.2">
      <c r="A839" s="822">
        <v>32</v>
      </c>
      <c r="B839" s="823" t="s">
        <v>2767</v>
      </c>
      <c r="C839" s="823" t="s">
        <v>2773</v>
      </c>
      <c r="D839" s="824" t="s">
        <v>4796</v>
      </c>
      <c r="E839" s="825" t="s">
        <v>2795</v>
      </c>
      <c r="F839" s="823" t="s">
        <v>2768</v>
      </c>
      <c r="G839" s="823" t="s">
        <v>3047</v>
      </c>
      <c r="H839" s="823" t="s">
        <v>329</v>
      </c>
      <c r="I839" s="823" t="s">
        <v>3363</v>
      </c>
      <c r="J839" s="823" t="s">
        <v>3049</v>
      </c>
      <c r="K839" s="823" t="s">
        <v>3107</v>
      </c>
      <c r="L839" s="826">
        <v>310.58999999999997</v>
      </c>
      <c r="M839" s="826">
        <v>310.58999999999997</v>
      </c>
      <c r="N839" s="823">
        <v>1</v>
      </c>
      <c r="O839" s="827">
        <v>1</v>
      </c>
      <c r="P839" s="826"/>
      <c r="Q839" s="828">
        <v>0</v>
      </c>
      <c r="R839" s="823"/>
      <c r="S839" s="828">
        <v>0</v>
      </c>
      <c r="T839" s="827"/>
      <c r="U839" s="829">
        <v>0</v>
      </c>
    </row>
    <row r="840" spans="1:21" ht="14.45" customHeight="1" x14ac:dyDescent="0.2">
      <c r="A840" s="822">
        <v>32</v>
      </c>
      <c r="B840" s="823" t="s">
        <v>2767</v>
      </c>
      <c r="C840" s="823" t="s">
        <v>2773</v>
      </c>
      <c r="D840" s="824" t="s">
        <v>4796</v>
      </c>
      <c r="E840" s="825" t="s">
        <v>2795</v>
      </c>
      <c r="F840" s="823" t="s">
        <v>2768</v>
      </c>
      <c r="G840" s="823" t="s">
        <v>3364</v>
      </c>
      <c r="H840" s="823" t="s">
        <v>329</v>
      </c>
      <c r="I840" s="823" t="s">
        <v>3841</v>
      </c>
      <c r="J840" s="823" t="s">
        <v>3842</v>
      </c>
      <c r="K840" s="823" t="s">
        <v>3843</v>
      </c>
      <c r="L840" s="826">
        <v>45.56</v>
      </c>
      <c r="M840" s="826">
        <v>273.36</v>
      </c>
      <c r="N840" s="823">
        <v>6</v>
      </c>
      <c r="O840" s="827">
        <v>2.5</v>
      </c>
      <c r="P840" s="826">
        <v>273.36</v>
      </c>
      <c r="Q840" s="828">
        <v>1</v>
      </c>
      <c r="R840" s="823">
        <v>6</v>
      </c>
      <c r="S840" s="828">
        <v>1</v>
      </c>
      <c r="T840" s="827">
        <v>2.5</v>
      </c>
      <c r="U840" s="829">
        <v>1</v>
      </c>
    </row>
    <row r="841" spans="1:21" ht="14.45" customHeight="1" x14ac:dyDescent="0.2">
      <c r="A841" s="822">
        <v>32</v>
      </c>
      <c r="B841" s="823" t="s">
        <v>2767</v>
      </c>
      <c r="C841" s="823" t="s">
        <v>2773</v>
      </c>
      <c r="D841" s="824" t="s">
        <v>4796</v>
      </c>
      <c r="E841" s="825" t="s">
        <v>2795</v>
      </c>
      <c r="F841" s="823" t="s">
        <v>2768</v>
      </c>
      <c r="G841" s="823" t="s">
        <v>3051</v>
      </c>
      <c r="H841" s="823" t="s">
        <v>329</v>
      </c>
      <c r="I841" s="823" t="s">
        <v>3052</v>
      </c>
      <c r="J841" s="823" t="s">
        <v>1530</v>
      </c>
      <c r="K841" s="823" t="s">
        <v>3053</v>
      </c>
      <c r="L841" s="826">
        <v>128.69999999999999</v>
      </c>
      <c r="M841" s="826">
        <v>128.69999999999999</v>
      </c>
      <c r="N841" s="823">
        <v>1</v>
      </c>
      <c r="O841" s="827">
        <v>1</v>
      </c>
      <c r="P841" s="826">
        <v>128.69999999999999</v>
      </c>
      <c r="Q841" s="828">
        <v>1</v>
      </c>
      <c r="R841" s="823">
        <v>1</v>
      </c>
      <c r="S841" s="828">
        <v>1</v>
      </c>
      <c r="T841" s="827">
        <v>1</v>
      </c>
      <c r="U841" s="829">
        <v>1</v>
      </c>
    </row>
    <row r="842" spans="1:21" ht="14.45" customHeight="1" x14ac:dyDescent="0.2">
      <c r="A842" s="822">
        <v>32</v>
      </c>
      <c r="B842" s="823" t="s">
        <v>2767</v>
      </c>
      <c r="C842" s="823" t="s">
        <v>2773</v>
      </c>
      <c r="D842" s="824" t="s">
        <v>4796</v>
      </c>
      <c r="E842" s="825" t="s">
        <v>2795</v>
      </c>
      <c r="F842" s="823" t="s">
        <v>2768</v>
      </c>
      <c r="G842" s="823" t="s">
        <v>3051</v>
      </c>
      <c r="H842" s="823" t="s">
        <v>329</v>
      </c>
      <c r="I842" s="823" t="s">
        <v>3054</v>
      </c>
      <c r="J842" s="823" t="s">
        <v>1530</v>
      </c>
      <c r="K842" s="823" t="s">
        <v>3055</v>
      </c>
      <c r="L842" s="826">
        <v>181.04</v>
      </c>
      <c r="M842" s="826">
        <v>1810.4</v>
      </c>
      <c r="N842" s="823">
        <v>10</v>
      </c>
      <c r="O842" s="827">
        <v>8</v>
      </c>
      <c r="P842" s="826">
        <v>543.12</v>
      </c>
      <c r="Q842" s="828">
        <v>0.3</v>
      </c>
      <c r="R842" s="823">
        <v>3</v>
      </c>
      <c r="S842" s="828">
        <v>0.3</v>
      </c>
      <c r="T842" s="827">
        <v>3</v>
      </c>
      <c r="U842" s="829">
        <v>0.375</v>
      </c>
    </row>
    <row r="843" spans="1:21" ht="14.45" customHeight="1" x14ac:dyDescent="0.2">
      <c r="A843" s="822">
        <v>32</v>
      </c>
      <c r="B843" s="823" t="s">
        <v>2767</v>
      </c>
      <c r="C843" s="823" t="s">
        <v>2773</v>
      </c>
      <c r="D843" s="824" t="s">
        <v>4796</v>
      </c>
      <c r="E843" s="825" t="s">
        <v>2795</v>
      </c>
      <c r="F843" s="823" t="s">
        <v>2768</v>
      </c>
      <c r="G843" s="823" t="s">
        <v>3585</v>
      </c>
      <c r="H843" s="823" t="s">
        <v>670</v>
      </c>
      <c r="I843" s="823" t="s">
        <v>2697</v>
      </c>
      <c r="J843" s="823" t="s">
        <v>2698</v>
      </c>
      <c r="K843" s="823" t="s">
        <v>2699</v>
      </c>
      <c r="L843" s="826">
        <v>122.96</v>
      </c>
      <c r="M843" s="826">
        <v>245.92</v>
      </c>
      <c r="N843" s="823">
        <v>2</v>
      </c>
      <c r="O843" s="827">
        <v>2</v>
      </c>
      <c r="P843" s="826">
        <v>245.92</v>
      </c>
      <c r="Q843" s="828">
        <v>1</v>
      </c>
      <c r="R843" s="823">
        <v>2</v>
      </c>
      <c r="S843" s="828">
        <v>1</v>
      </c>
      <c r="T843" s="827">
        <v>2</v>
      </c>
      <c r="U843" s="829">
        <v>1</v>
      </c>
    </row>
    <row r="844" spans="1:21" ht="14.45" customHeight="1" x14ac:dyDescent="0.2">
      <c r="A844" s="822">
        <v>32</v>
      </c>
      <c r="B844" s="823" t="s">
        <v>2767</v>
      </c>
      <c r="C844" s="823" t="s">
        <v>2773</v>
      </c>
      <c r="D844" s="824" t="s">
        <v>4796</v>
      </c>
      <c r="E844" s="825" t="s">
        <v>2795</v>
      </c>
      <c r="F844" s="823" t="s">
        <v>2768</v>
      </c>
      <c r="G844" s="823" t="s">
        <v>3844</v>
      </c>
      <c r="H844" s="823" t="s">
        <v>329</v>
      </c>
      <c r="I844" s="823" t="s">
        <v>3845</v>
      </c>
      <c r="J844" s="823" t="s">
        <v>877</v>
      </c>
      <c r="K844" s="823" t="s">
        <v>3846</v>
      </c>
      <c r="L844" s="826">
        <v>0</v>
      </c>
      <c r="M844" s="826">
        <v>0</v>
      </c>
      <c r="N844" s="823">
        <v>1</v>
      </c>
      <c r="O844" s="827">
        <v>0.5</v>
      </c>
      <c r="P844" s="826">
        <v>0</v>
      </c>
      <c r="Q844" s="828"/>
      <c r="R844" s="823">
        <v>1</v>
      </c>
      <c r="S844" s="828">
        <v>1</v>
      </c>
      <c r="T844" s="827">
        <v>0.5</v>
      </c>
      <c r="U844" s="829">
        <v>1</v>
      </c>
    </row>
    <row r="845" spans="1:21" ht="14.45" customHeight="1" x14ac:dyDescent="0.2">
      <c r="A845" s="822">
        <v>32</v>
      </c>
      <c r="B845" s="823" t="s">
        <v>2767</v>
      </c>
      <c r="C845" s="823" t="s">
        <v>2773</v>
      </c>
      <c r="D845" s="824" t="s">
        <v>4796</v>
      </c>
      <c r="E845" s="825" t="s">
        <v>2795</v>
      </c>
      <c r="F845" s="823" t="s">
        <v>2768</v>
      </c>
      <c r="G845" s="823" t="s">
        <v>3847</v>
      </c>
      <c r="H845" s="823" t="s">
        <v>329</v>
      </c>
      <c r="I845" s="823" t="s">
        <v>3848</v>
      </c>
      <c r="J845" s="823" t="s">
        <v>1739</v>
      </c>
      <c r="K845" s="823" t="s">
        <v>3849</v>
      </c>
      <c r="L845" s="826">
        <v>0</v>
      </c>
      <c r="M845" s="826">
        <v>0</v>
      </c>
      <c r="N845" s="823">
        <v>4</v>
      </c>
      <c r="O845" s="827">
        <v>3.5</v>
      </c>
      <c r="P845" s="826">
        <v>0</v>
      </c>
      <c r="Q845" s="828"/>
      <c r="R845" s="823">
        <v>3</v>
      </c>
      <c r="S845" s="828">
        <v>0.75</v>
      </c>
      <c r="T845" s="827">
        <v>2.5</v>
      </c>
      <c r="U845" s="829">
        <v>0.7142857142857143</v>
      </c>
    </row>
    <row r="846" spans="1:21" ht="14.45" customHeight="1" x14ac:dyDescent="0.2">
      <c r="A846" s="822">
        <v>32</v>
      </c>
      <c r="B846" s="823" t="s">
        <v>2767</v>
      </c>
      <c r="C846" s="823" t="s">
        <v>2773</v>
      </c>
      <c r="D846" s="824" t="s">
        <v>4796</v>
      </c>
      <c r="E846" s="825" t="s">
        <v>2795</v>
      </c>
      <c r="F846" s="823" t="s">
        <v>2768</v>
      </c>
      <c r="G846" s="823" t="s">
        <v>3056</v>
      </c>
      <c r="H846" s="823" t="s">
        <v>329</v>
      </c>
      <c r="I846" s="823" t="s">
        <v>3850</v>
      </c>
      <c r="J846" s="823" t="s">
        <v>1827</v>
      </c>
      <c r="K846" s="823" t="s">
        <v>3851</v>
      </c>
      <c r="L846" s="826">
        <v>152.18</v>
      </c>
      <c r="M846" s="826">
        <v>152.18</v>
      </c>
      <c r="N846" s="823">
        <v>1</v>
      </c>
      <c r="O846" s="827">
        <v>0.5</v>
      </c>
      <c r="P846" s="826">
        <v>152.18</v>
      </c>
      <c r="Q846" s="828">
        <v>1</v>
      </c>
      <c r="R846" s="823">
        <v>1</v>
      </c>
      <c r="S846" s="828">
        <v>1</v>
      </c>
      <c r="T846" s="827">
        <v>0.5</v>
      </c>
      <c r="U846" s="829">
        <v>1</v>
      </c>
    </row>
    <row r="847" spans="1:21" ht="14.45" customHeight="1" x14ac:dyDescent="0.2">
      <c r="A847" s="822">
        <v>32</v>
      </c>
      <c r="B847" s="823" t="s">
        <v>2767</v>
      </c>
      <c r="C847" s="823" t="s">
        <v>2773</v>
      </c>
      <c r="D847" s="824" t="s">
        <v>4796</v>
      </c>
      <c r="E847" s="825" t="s">
        <v>2795</v>
      </c>
      <c r="F847" s="823" t="s">
        <v>2768</v>
      </c>
      <c r="G847" s="823" t="s">
        <v>3483</v>
      </c>
      <c r="H847" s="823" t="s">
        <v>329</v>
      </c>
      <c r="I847" s="823" t="s">
        <v>3484</v>
      </c>
      <c r="J847" s="823" t="s">
        <v>1247</v>
      </c>
      <c r="K847" s="823" t="s">
        <v>3485</v>
      </c>
      <c r="L847" s="826">
        <v>243.64</v>
      </c>
      <c r="M847" s="826">
        <v>487.28</v>
      </c>
      <c r="N847" s="823">
        <v>2</v>
      </c>
      <c r="O847" s="827">
        <v>2</v>
      </c>
      <c r="P847" s="826"/>
      <c r="Q847" s="828">
        <v>0</v>
      </c>
      <c r="R847" s="823"/>
      <c r="S847" s="828">
        <v>0</v>
      </c>
      <c r="T847" s="827"/>
      <c r="U847" s="829">
        <v>0</v>
      </c>
    </row>
    <row r="848" spans="1:21" ht="14.45" customHeight="1" x14ac:dyDescent="0.2">
      <c r="A848" s="822">
        <v>32</v>
      </c>
      <c r="B848" s="823" t="s">
        <v>2767</v>
      </c>
      <c r="C848" s="823" t="s">
        <v>2773</v>
      </c>
      <c r="D848" s="824" t="s">
        <v>4796</v>
      </c>
      <c r="E848" s="825" t="s">
        <v>2795</v>
      </c>
      <c r="F848" s="823" t="s">
        <v>2768</v>
      </c>
      <c r="G848" s="823" t="s">
        <v>3058</v>
      </c>
      <c r="H848" s="823" t="s">
        <v>670</v>
      </c>
      <c r="I848" s="823" t="s">
        <v>2459</v>
      </c>
      <c r="J848" s="823" t="s">
        <v>1153</v>
      </c>
      <c r="K848" s="823" t="s">
        <v>1155</v>
      </c>
      <c r="L848" s="826">
        <v>0</v>
      </c>
      <c r="M848" s="826">
        <v>0</v>
      </c>
      <c r="N848" s="823">
        <v>17</v>
      </c>
      <c r="O848" s="827">
        <v>6</v>
      </c>
      <c r="P848" s="826">
        <v>0</v>
      </c>
      <c r="Q848" s="828"/>
      <c r="R848" s="823">
        <v>7</v>
      </c>
      <c r="S848" s="828">
        <v>0.41176470588235292</v>
      </c>
      <c r="T848" s="827">
        <v>2</v>
      </c>
      <c r="U848" s="829">
        <v>0.33333333333333331</v>
      </c>
    </row>
    <row r="849" spans="1:21" ht="14.45" customHeight="1" x14ac:dyDescent="0.2">
      <c r="A849" s="822">
        <v>32</v>
      </c>
      <c r="B849" s="823" t="s">
        <v>2767</v>
      </c>
      <c r="C849" s="823" t="s">
        <v>2773</v>
      </c>
      <c r="D849" s="824" t="s">
        <v>4796</v>
      </c>
      <c r="E849" s="825" t="s">
        <v>2795</v>
      </c>
      <c r="F849" s="823" t="s">
        <v>2768</v>
      </c>
      <c r="G849" s="823" t="s">
        <v>3059</v>
      </c>
      <c r="H849" s="823" t="s">
        <v>329</v>
      </c>
      <c r="I849" s="823" t="s">
        <v>3373</v>
      </c>
      <c r="J849" s="823" t="s">
        <v>1882</v>
      </c>
      <c r="K849" s="823" t="s">
        <v>3374</v>
      </c>
      <c r="L849" s="826">
        <v>210.38</v>
      </c>
      <c r="M849" s="826">
        <v>420.76</v>
      </c>
      <c r="N849" s="823">
        <v>2</v>
      </c>
      <c r="O849" s="827">
        <v>2</v>
      </c>
      <c r="P849" s="826"/>
      <c r="Q849" s="828">
        <v>0</v>
      </c>
      <c r="R849" s="823"/>
      <c r="S849" s="828">
        <v>0</v>
      </c>
      <c r="T849" s="827"/>
      <c r="U849" s="829">
        <v>0</v>
      </c>
    </row>
    <row r="850" spans="1:21" ht="14.45" customHeight="1" x14ac:dyDescent="0.2">
      <c r="A850" s="822">
        <v>32</v>
      </c>
      <c r="B850" s="823" t="s">
        <v>2767</v>
      </c>
      <c r="C850" s="823" t="s">
        <v>2773</v>
      </c>
      <c r="D850" s="824" t="s">
        <v>4796</v>
      </c>
      <c r="E850" s="825" t="s">
        <v>2795</v>
      </c>
      <c r="F850" s="823" t="s">
        <v>2768</v>
      </c>
      <c r="G850" s="823" t="s">
        <v>3062</v>
      </c>
      <c r="H850" s="823" t="s">
        <v>329</v>
      </c>
      <c r="I850" s="823" t="s">
        <v>3063</v>
      </c>
      <c r="J850" s="823" t="s">
        <v>735</v>
      </c>
      <c r="K850" s="823" t="s">
        <v>3064</v>
      </c>
      <c r="L850" s="826">
        <v>0</v>
      </c>
      <c r="M850" s="826">
        <v>0</v>
      </c>
      <c r="N850" s="823">
        <v>1</v>
      </c>
      <c r="O850" s="827">
        <v>0.5</v>
      </c>
      <c r="P850" s="826">
        <v>0</v>
      </c>
      <c r="Q850" s="828"/>
      <c r="R850" s="823">
        <v>1</v>
      </c>
      <c r="S850" s="828">
        <v>1</v>
      </c>
      <c r="T850" s="827">
        <v>0.5</v>
      </c>
      <c r="U850" s="829">
        <v>1</v>
      </c>
    </row>
    <row r="851" spans="1:21" ht="14.45" customHeight="1" x14ac:dyDescent="0.2">
      <c r="A851" s="822">
        <v>32</v>
      </c>
      <c r="B851" s="823" t="s">
        <v>2767</v>
      </c>
      <c r="C851" s="823" t="s">
        <v>2773</v>
      </c>
      <c r="D851" s="824" t="s">
        <v>4796</v>
      </c>
      <c r="E851" s="825" t="s">
        <v>2795</v>
      </c>
      <c r="F851" s="823" t="s">
        <v>2768</v>
      </c>
      <c r="G851" s="823" t="s">
        <v>3062</v>
      </c>
      <c r="H851" s="823" t="s">
        <v>329</v>
      </c>
      <c r="I851" s="823" t="s">
        <v>3063</v>
      </c>
      <c r="J851" s="823" t="s">
        <v>735</v>
      </c>
      <c r="K851" s="823" t="s">
        <v>3064</v>
      </c>
      <c r="L851" s="826">
        <v>42.54</v>
      </c>
      <c r="M851" s="826">
        <v>297.77999999999997</v>
      </c>
      <c r="N851" s="823">
        <v>7</v>
      </c>
      <c r="O851" s="827">
        <v>4</v>
      </c>
      <c r="P851" s="826">
        <v>212.7</v>
      </c>
      <c r="Q851" s="828">
        <v>0.7142857142857143</v>
      </c>
      <c r="R851" s="823">
        <v>5</v>
      </c>
      <c r="S851" s="828">
        <v>0.7142857142857143</v>
      </c>
      <c r="T851" s="827">
        <v>3</v>
      </c>
      <c r="U851" s="829">
        <v>0.75</v>
      </c>
    </row>
    <row r="852" spans="1:21" ht="14.45" customHeight="1" x14ac:dyDescent="0.2">
      <c r="A852" s="822">
        <v>32</v>
      </c>
      <c r="B852" s="823" t="s">
        <v>2767</v>
      </c>
      <c r="C852" s="823" t="s">
        <v>2773</v>
      </c>
      <c r="D852" s="824" t="s">
        <v>4796</v>
      </c>
      <c r="E852" s="825" t="s">
        <v>2795</v>
      </c>
      <c r="F852" s="823" t="s">
        <v>2768</v>
      </c>
      <c r="G852" s="823" t="s">
        <v>3062</v>
      </c>
      <c r="H852" s="823" t="s">
        <v>329</v>
      </c>
      <c r="I852" s="823" t="s">
        <v>3065</v>
      </c>
      <c r="J852" s="823" t="s">
        <v>1432</v>
      </c>
      <c r="K852" s="823" t="s">
        <v>3066</v>
      </c>
      <c r="L852" s="826">
        <v>66.88</v>
      </c>
      <c r="M852" s="826">
        <v>802.56</v>
      </c>
      <c r="N852" s="823">
        <v>12</v>
      </c>
      <c r="O852" s="827">
        <v>6</v>
      </c>
      <c r="P852" s="826">
        <v>668.8</v>
      </c>
      <c r="Q852" s="828">
        <v>0.83333333333333337</v>
      </c>
      <c r="R852" s="823">
        <v>10</v>
      </c>
      <c r="S852" s="828">
        <v>0.83333333333333337</v>
      </c>
      <c r="T852" s="827">
        <v>5</v>
      </c>
      <c r="U852" s="829">
        <v>0.83333333333333337</v>
      </c>
    </row>
    <row r="853" spans="1:21" ht="14.45" customHeight="1" x14ac:dyDescent="0.2">
      <c r="A853" s="822">
        <v>32</v>
      </c>
      <c r="B853" s="823" t="s">
        <v>2767</v>
      </c>
      <c r="C853" s="823" t="s">
        <v>2773</v>
      </c>
      <c r="D853" s="824" t="s">
        <v>4796</v>
      </c>
      <c r="E853" s="825" t="s">
        <v>2795</v>
      </c>
      <c r="F853" s="823" t="s">
        <v>2768</v>
      </c>
      <c r="G853" s="823" t="s">
        <v>3062</v>
      </c>
      <c r="H853" s="823" t="s">
        <v>329</v>
      </c>
      <c r="I853" s="823" t="s">
        <v>3379</v>
      </c>
      <c r="J853" s="823" t="s">
        <v>735</v>
      </c>
      <c r="K853" s="823" t="s">
        <v>736</v>
      </c>
      <c r="L853" s="826">
        <v>59.56</v>
      </c>
      <c r="M853" s="826">
        <v>655.15999999999985</v>
      </c>
      <c r="N853" s="823">
        <v>11</v>
      </c>
      <c r="O853" s="827">
        <v>7</v>
      </c>
      <c r="P853" s="826">
        <v>595.59999999999991</v>
      </c>
      <c r="Q853" s="828">
        <v>0.90909090909090917</v>
      </c>
      <c r="R853" s="823">
        <v>10</v>
      </c>
      <c r="S853" s="828">
        <v>0.90909090909090906</v>
      </c>
      <c r="T853" s="827">
        <v>6</v>
      </c>
      <c r="U853" s="829">
        <v>0.8571428571428571</v>
      </c>
    </row>
    <row r="854" spans="1:21" ht="14.45" customHeight="1" x14ac:dyDescent="0.2">
      <c r="A854" s="822">
        <v>32</v>
      </c>
      <c r="B854" s="823" t="s">
        <v>2767</v>
      </c>
      <c r="C854" s="823" t="s">
        <v>2773</v>
      </c>
      <c r="D854" s="824" t="s">
        <v>4796</v>
      </c>
      <c r="E854" s="825" t="s">
        <v>2795</v>
      </c>
      <c r="F854" s="823" t="s">
        <v>2768</v>
      </c>
      <c r="G854" s="823" t="s">
        <v>3852</v>
      </c>
      <c r="H854" s="823" t="s">
        <v>329</v>
      </c>
      <c r="I854" s="823" t="s">
        <v>3853</v>
      </c>
      <c r="J854" s="823" t="s">
        <v>1297</v>
      </c>
      <c r="K854" s="823" t="s">
        <v>3854</v>
      </c>
      <c r="L854" s="826">
        <v>1578.41</v>
      </c>
      <c r="M854" s="826">
        <v>1578.41</v>
      </c>
      <c r="N854" s="823">
        <v>1</v>
      </c>
      <c r="O854" s="827">
        <v>1</v>
      </c>
      <c r="P854" s="826"/>
      <c r="Q854" s="828">
        <v>0</v>
      </c>
      <c r="R854" s="823"/>
      <c r="S854" s="828">
        <v>0</v>
      </c>
      <c r="T854" s="827"/>
      <c r="U854" s="829">
        <v>0</v>
      </c>
    </row>
    <row r="855" spans="1:21" ht="14.45" customHeight="1" x14ac:dyDescent="0.2">
      <c r="A855" s="822">
        <v>32</v>
      </c>
      <c r="B855" s="823" t="s">
        <v>2767</v>
      </c>
      <c r="C855" s="823" t="s">
        <v>2773</v>
      </c>
      <c r="D855" s="824" t="s">
        <v>4796</v>
      </c>
      <c r="E855" s="825" t="s">
        <v>2795</v>
      </c>
      <c r="F855" s="823" t="s">
        <v>2768</v>
      </c>
      <c r="G855" s="823" t="s">
        <v>3855</v>
      </c>
      <c r="H855" s="823" t="s">
        <v>670</v>
      </c>
      <c r="I855" s="823" t="s">
        <v>3856</v>
      </c>
      <c r="J855" s="823" t="s">
        <v>3857</v>
      </c>
      <c r="K855" s="823" t="s">
        <v>3858</v>
      </c>
      <c r="L855" s="826">
        <v>145.15</v>
      </c>
      <c r="M855" s="826">
        <v>145.15</v>
      </c>
      <c r="N855" s="823">
        <v>1</v>
      </c>
      <c r="O855" s="827">
        <v>1</v>
      </c>
      <c r="P855" s="826">
        <v>145.15</v>
      </c>
      <c r="Q855" s="828">
        <v>1</v>
      </c>
      <c r="R855" s="823">
        <v>1</v>
      </c>
      <c r="S855" s="828">
        <v>1</v>
      </c>
      <c r="T855" s="827">
        <v>1</v>
      </c>
      <c r="U855" s="829">
        <v>1</v>
      </c>
    </row>
    <row r="856" spans="1:21" ht="14.45" customHeight="1" x14ac:dyDescent="0.2">
      <c r="A856" s="822">
        <v>32</v>
      </c>
      <c r="B856" s="823" t="s">
        <v>2767</v>
      </c>
      <c r="C856" s="823" t="s">
        <v>2773</v>
      </c>
      <c r="D856" s="824" t="s">
        <v>4796</v>
      </c>
      <c r="E856" s="825" t="s">
        <v>2795</v>
      </c>
      <c r="F856" s="823" t="s">
        <v>2768</v>
      </c>
      <c r="G856" s="823" t="s">
        <v>3859</v>
      </c>
      <c r="H856" s="823" t="s">
        <v>329</v>
      </c>
      <c r="I856" s="823" t="s">
        <v>3860</v>
      </c>
      <c r="J856" s="823" t="s">
        <v>1468</v>
      </c>
      <c r="K856" s="823" t="s">
        <v>3861</v>
      </c>
      <c r="L856" s="826">
        <v>219.37</v>
      </c>
      <c r="M856" s="826">
        <v>219.37</v>
      </c>
      <c r="N856" s="823">
        <v>1</v>
      </c>
      <c r="O856" s="827">
        <v>1</v>
      </c>
      <c r="P856" s="826"/>
      <c r="Q856" s="828">
        <v>0</v>
      </c>
      <c r="R856" s="823"/>
      <c r="S856" s="828">
        <v>0</v>
      </c>
      <c r="T856" s="827"/>
      <c r="U856" s="829">
        <v>0</v>
      </c>
    </row>
    <row r="857" spans="1:21" ht="14.45" customHeight="1" x14ac:dyDescent="0.2">
      <c r="A857" s="822">
        <v>32</v>
      </c>
      <c r="B857" s="823" t="s">
        <v>2767</v>
      </c>
      <c r="C857" s="823" t="s">
        <v>2773</v>
      </c>
      <c r="D857" s="824" t="s">
        <v>4796</v>
      </c>
      <c r="E857" s="825" t="s">
        <v>2795</v>
      </c>
      <c r="F857" s="823" t="s">
        <v>2768</v>
      </c>
      <c r="G857" s="823" t="s">
        <v>3067</v>
      </c>
      <c r="H857" s="823" t="s">
        <v>329</v>
      </c>
      <c r="I857" s="823" t="s">
        <v>3068</v>
      </c>
      <c r="J857" s="823" t="s">
        <v>3069</v>
      </c>
      <c r="K857" s="823" t="s">
        <v>3070</v>
      </c>
      <c r="L857" s="826">
        <v>60.39</v>
      </c>
      <c r="M857" s="826">
        <v>120.78</v>
      </c>
      <c r="N857" s="823">
        <v>2</v>
      </c>
      <c r="O857" s="827">
        <v>1</v>
      </c>
      <c r="P857" s="826"/>
      <c r="Q857" s="828">
        <v>0</v>
      </c>
      <c r="R857" s="823"/>
      <c r="S857" s="828">
        <v>0</v>
      </c>
      <c r="T857" s="827"/>
      <c r="U857" s="829">
        <v>0</v>
      </c>
    </row>
    <row r="858" spans="1:21" ht="14.45" customHeight="1" x14ac:dyDescent="0.2">
      <c r="A858" s="822">
        <v>32</v>
      </c>
      <c r="B858" s="823" t="s">
        <v>2767</v>
      </c>
      <c r="C858" s="823" t="s">
        <v>2773</v>
      </c>
      <c r="D858" s="824" t="s">
        <v>4796</v>
      </c>
      <c r="E858" s="825" t="s">
        <v>2795</v>
      </c>
      <c r="F858" s="823" t="s">
        <v>2768</v>
      </c>
      <c r="G858" s="823" t="s">
        <v>3546</v>
      </c>
      <c r="H858" s="823" t="s">
        <v>329</v>
      </c>
      <c r="I858" s="823" t="s">
        <v>3547</v>
      </c>
      <c r="J858" s="823" t="s">
        <v>1256</v>
      </c>
      <c r="K858" s="823" t="s">
        <v>2854</v>
      </c>
      <c r="L858" s="826">
        <v>137.88</v>
      </c>
      <c r="M858" s="826">
        <v>689.4</v>
      </c>
      <c r="N858" s="823">
        <v>5</v>
      </c>
      <c r="O858" s="827">
        <v>4.5</v>
      </c>
      <c r="P858" s="826">
        <v>275.76</v>
      </c>
      <c r="Q858" s="828">
        <v>0.4</v>
      </c>
      <c r="R858" s="823">
        <v>2</v>
      </c>
      <c r="S858" s="828">
        <v>0.4</v>
      </c>
      <c r="T858" s="827">
        <v>2</v>
      </c>
      <c r="U858" s="829">
        <v>0.44444444444444442</v>
      </c>
    </row>
    <row r="859" spans="1:21" ht="14.45" customHeight="1" x14ac:dyDescent="0.2">
      <c r="A859" s="822">
        <v>32</v>
      </c>
      <c r="B859" s="823" t="s">
        <v>2767</v>
      </c>
      <c r="C859" s="823" t="s">
        <v>2773</v>
      </c>
      <c r="D859" s="824" t="s">
        <v>4796</v>
      </c>
      <c r="E859" s="825" t="s">
        <v>2795</v>
      </c>
      <c r="F859" s="823" t="s">
        <v>2768</v>
      </c>
      <c r="G859" s="823" t="s">
        <v>2828</v>
      </c>
      <c r="H859" s="823" t="s">
        <v>329</v>
      </c>
      <c r="I859" s="823" t="s">
        <v>3598</v>
      </c>
      <c r="J859" s="823" t="s">
        <v>3599</v>
      </c>
      <c r="K859" s="823" t="s">
        <v>3600</v>
      </c>
      <c r="L859" s="826">
        <v>100.17</v>
      </c>
      <c r="M859" s="826">
        <v>300.51</v>
      </c>
      <c r="N859" s="823">
        <v>3</v>
      </c>
      <c r="O859" s="827">
        <v>3</v>
      </c>
      <c r="P859" s="826">
        <v>200.34</v>
      </c>
      <c r="Q859" s="828">
        <v>0.66666666666666674</v>
      </c>
      <c r="R859" s="823">
        <v>2</v>
      </c>
      <c r="S859" s="828">
        <v>0.66666666666666663</v>
      </c>
      <c r="T859" s="827">
        <v>2</v>
      </c>
      <c r="U859" s="829">
        <v>0.66666666666666663</v>
      </c>
    </row>
    <row r="860" spans="1:21" ht="14.45" customHeight="1" x14ac:dyDescent="0.2">
      <c r="A860" s="822">
        <v>32</v>
      </c>
      <c r="B860" s="823" t="s">
        <v>2767</v>
      </c>
      <c r="C860" s="823" t="s">
        <v>2773</v>
      </c>
      <c r="D860" s="824" t="s">
        <v>4796</v>
      </c>
      <c r="E860" s="825" t="s">
        <v>2795</v>
      </c>
      <c r="F860" s="823" t="s">
        <v>2768</v>
      </c>
      <c r="G860" s="823" t="s">
        <v>2828</v>
      </c>
      <c r="H860" s="823" t="s">
        <v>329</v>
      </c>
      <c r="I860" s="823" t="s">
        <v>3862</v>
      </c>
      <c r="J860" s="823" t="s">
        <v>1264</v>
      </c>
      <c r="K860" s="823" t="s">
        <v>1265</v>
      </c>
      <c r="L860" s="826">
        <v>100.17</v>
      </c>
      <c r="M860" s="826">
        <v>100.17</v>
      </c>
      <c r="N860" s="823">
        <v>1</v>
      </c>
      <c r="O860" s="827">
        <v>0.5</v>
      </c>
      <c r="P860" s="826"/>
      <c r="Q860" s="828">
        <v>0</v>
      </c>
      <c r="R860" s="823"/>
      <c r="S860" s="828">
        <v>0</v>
      </c>
      <c r="T860" s="827"/>
      <c r="U860" s="829">
        <v>0</v>
      </c>
    </row>
    <row r="861" spans="1:21" ht="14.45" customHeight="1" x14ac:dyDescent="0.2">
      <c r="A861" s="822">
        <v>32</v>
      </c>
      <c r="B861" s="823" t="s">
        <v>2767</v>
      </c>
      <c r="C861" s="823" t="s">
        <v>2773</v>
      </c>
      <c r="D861" s="824" t="s">
        <v>4796</v>
      </c>
      <c r="E861" s="825" t="s">
        <v>2795</v>
      </c>
      <c r="F861" s="823" t="s">
        <v>2768</v>
      </c>
      <c r="G861" s="823" t="s">
        <v>2828</v>
      </c>
      <c r="H861" s="823" t="s">
        <v>329</v>
      </c>
      <c r="I861" s="823" t="s">
        <v>3863</v>
      </c>
      <c r="J861" s="823" t="s">
        <v>1264</v>
      </c>
      <c r="K861" s="823" t="s">
        <v>1265</v>
      </c>
      <c r="L861" s="826">
        <v>100.17</v>
      </c>
      <c r="M861" s="826">
        <v>100.17</v>
      </c>
      <c r="N861" s="823">
        <v>1</v>
      </c>
      <c r="O861" s="827">
        <v>1</v>
      </c>
      <c r="P861" s="826">
        <v>100.17</v>
      </c>
      <c r="Q861" s="828">
        <v>1</v>
      </c>
      <c r="R861" s="823">
        <v>1</v>
      </c>
      <c r="S861" s="828">
        <v>1</v>
      </c>
      <c r="T861" s="827">
        <v>1</v>
      </c>
      <c r="U861" s="829">
        <v>1</v>
      </c>
    </row>
    <row r="862" spans="1:21" ht="14.45" customHeight="1" x14ac:dyDescent="0.2">
      <c r="A862" s="822">
        <v>32</v>
      </c>
      <c r="B862" s="823" t="s">
        <v>2767</v>
      </c>
      <c r="C862" s="823" t="s">
        <v>2773</v>
      </c>
      <c r="D862" s="824" t="s">
        <v>4796</v>
      </c>
      <c r="E862" s="825" t="s">
        <v>2795</v>
      </c>
      <c r="F862" s="823" t="s">
        <v>2768</v>
      </c>
      <c r="G862" s="823" t="s">
        <v>2828</v>
      </c>
      <c r="H862" s="823" t="s">
        <v>329</v>
      </c>
      <c r="I862" s="823" t="s">
        <v>3079</v>
      </c>
      <c r="J862" s="823" t="s">
        <v>3080</v>
      </c>
      <c r="K862" s="823" t="s">
        <v>3081</v>
      </c>
      <c r="L862" s="826">
        <v>166.96</v>
      </c>
      <c r="M862" s="826">
        <v>166.96</v>
      </c>
      <c r="N862" s="823">
        <v>1</v>
      </c>
      <c r="O862" s="827">
        <v>1</v>
      </c>
      <c r="P862" s="826"/>
      <c r="Q862" s="828">
        <v>0</v>
      </c>
      <c r="R862" s="823"/>
      <c r="S862" s="828">
        <v>0</v>
      </c>
      <c r="T862" s="827"/>
      <c r="U862" s="829">
        <v>0</v>
      </c>
    </row>
    <row r="863" spans="1:21" ht="14.45" customHeight="1" x14ac:dyDescent="0.2">
      <c r="A863" s="822">
        <v>32</v>
      </c>
      <c r="B863" s="823" t="s">
        <v>2767</v>
      </c>
      <c r="C863" s="823" t="s">
        <v>2773</v>
      </c>
      <c r="D863" s="824" t="s">
        <v>4796</v>
      </c>
      <c r="E863" s="825" t="s">
        <v>2795</v>
      </c>
      <c r="F863" s="823" t="s">
        <v>2768</v>
      </c>
      <c r="G863" s="823" t="s">
        <v>2828</v>
      </c>
      <c r="H863" s="823" t="s">
        <v>329</v>
      </c>
      <c r="I863" s="823" t="s">
        <v>3082</v>
      </c>
      <c r="J863" s="823" t="s">
        <v>3080</v>
      </c>
      <c r="K863" s="823" t="s">
        <v>3083</v>
      </c>
      <c r="L863" s="826">
        <v>100.17</v>
      </c>
      <c r="M863" s="826">
        <v>100.17</v>
      </c>
      <c r="N863" s="823">
        <v>1</v>
      </c>
      <c r="O863" s="827">
        <v>0.5</v>
      </c>
      <c r="P863" s="826">
        <v>100.17</v>
      </c>
      <c r="Q863" s="828">
        <v>1</v>
      </c>
      <c r="R863" s="823">
        <v>1</v>
      </c>
      <c r="S863" s="828">
        <v>1</v>
      </c>
      <c r="T863" s="827">
        <v>0.5</v>
      </c>
      <c r="U863" s="829">
        <v>1</v>
      </c>
    </row>
    <row r="864" spans="1:21" ht="14.45" customHeight="1" x14ac:dyDescent="0.2">
      <c r="A864" s="822">
        <v>32</v>
      </c>
      <c r="B864" s="823" t="s">
        <v>2767</v>
      </c>
      <c r="C864" s="823" t="s">
        <v>2773</v>
      </c>
      <c r="D864" s="824" t="s">
        <v>4796</v>
      </c>
      <c r="E864" s="825" t="s">
        <v>2795</v>
      </c>
      <c r="F864" s="823" t="s">
        <v>2768</v>
      </c>
      <c r="G864" s="823" t="s">
        <v>3390</v>
      </c>
      <c r="H864" s="823" t="s">
        <v>329</v>
      </c>
      <c r="I864" s="823" t="s">
        <v>3391</v>
      </c>
      <c r="J864" s="823" t="s">
        <v>3392</v>
      </c>
      <c r="K864" s="823" t="s">
        <v>3393</v>
      </c>
      <c r="L864" s="826">
        <v>25.12</v>
      </c>
      <c r="M864" s="826">
        <v>25.12</v>
      </c>
      <c r="N864" s="823">
        <v>1</v>
      </c>
      <c r="O864" s="827">
        <v>0.5</v>
      </c>
      <c r="P864" s="826">
        <v>25.12</v>
      </c>
      <c r="Q864" s="828">
        <v>1</v>
      </c>
      <c r="R864" s="823">
        <v>1</v>
      </c>
      <c r="S864" s="828">
        <v>1</v>
      </c>
      <c r="T864" s="827">
        <v>0.5</v>
      </c>
      <c r="U864" s="829">
        <v>1</v>
      </c>
    </row>
    <row r="865" spans="1:21" ht="14.45" customHeight="1" x14ac:dyDescent="0.2">
      <c r="A865" s="822">
        <v>32</v>
      </c>
      <c r="B865" s="823" t="s">
        <v>2767</v>
      </c>
      <c r="C865" s="823" t="s">
        <v>2773</v>
      </c>
      <c r="D865" s="824" t="s">
        <v>4796</v>
      </c>
      <c r="E865" s="825" t="s">
        <v>2795</v>
      </c>
      <c r="F865" s="823" t="s">
        <v>2768</v>
      </c>
      <c r="G865" s="823" t="s">
        <v>3864</v>
      </c>
      <c r="H865" s="823" t="s">
        <v>329</v>
      </c>
      <c r="I865" s="823" t="s">
        <v>3865</v>
      </c>
      <c r="J865" s="823" t="s">
        <v>3866</v>
      </c>
      <c r="K865" s="823" t="s">
        <v>3867</v>
      </c>
      <c r="L865" s="826">
        <v>87.87</v>
      </c>
      <c r="M865" s="826">
        <v>263.61</v>
      </c>
      <c r="N865" s="823">
        <v>3</v>
      </c>
      <c r="O865" s="827">
        <v>1.5</v>
      </c>
      <c r="P865" s="826">
        <v>263.61</v>
      </c>
      <c r="Q865" s="828">
        <v>1</v>
      </c>
      <c r="R865" s="823">
        <v>3</v>
      </c>
      <c r="S865" s="828">
        <v>1</v>
      </c>
      <c r="T865" s="827">
        <v>1.5</v>
      </c>
      <c r="U865" s="829">
        <v>1</v>
      </c>
    </row>
    <row r="866" spans="1:21" ht="14.45" customHeight="1" x14ac:dyDescent="0.2">
      <c r="A866" s="822">
        <v>32</v>
      </c>
      <c r="B866" s="823" t="s">
        <v>2767</v>
      </c>
      <c r="C866" s="823" t="s">
        <v>2773</v>
      </c>
      <c r="D866" s="824" t="s">
        <v>4796</v>
      </c>
      <c r="E866" s="825" t="s">
        <v>2795</v>
      </c>
      <c r="F866" s="823" t="s">
        <v>2768</v>
      </c>
      <c r="G866" s="823" t="s">
        <v>3085</v>
      </c>
      <c r="H866" s="823" t="s">
        <v>670</v>
      </c>
      <c r="I866" s="823" t="s">
        <v>2626</v>
      </c>
      <c r="J866" s="823" t="s">
        <v>1876</v>
      </c>
      <c r="K866" s="823" t="s">
        <v>1877</v>
      </c>
      <c r="L866" s="826">
        <v>902.57</v>
      </c>
      <c r="M866" s="826">
        <v>38810.509999999995</v>
      </c>
      <c r="N866" s="823">
        <v>43</v>
      </c>
      <c r="O866" s="827">
        <v>23.5</v>
      </c>
      <c r="P866" s="826">
        <v>34297.659999999996</v>
      </c>
      <c r="Q866" s="828">
        <v>0.88372093023255816</v>
      </c>
      <c r="R866" s="823">
        <v>38</v>
      </c>
      <c r="S866" s="828">
        <v>0.88372093023255816</v>
      </c>
      <c r="T866" s="827">
        <v>20.5</v>
      </c>
      <c r="U866" s="829">
        <v>0.87234042553191493</v>
      </c>
    </row>
    <row r="867" spans="1:21" ht="14.45" customHeight="1" x14ac:dyDescent="0.2">
      <c r="A867" s="822">
        <v>32</v>
      </c>
      <c r="B867" s="823" t="s">
        <v>2767</v>
      </c>
      <c r="C867" s="823" t="s">
        <v>2773</v>
      </c>
      <c r="D867" s="824" t="s">
        <v>4796</v>
      </c>
      <c r="E867" s="825" t="s">
        <v>2795</v>
      </c>
      <c r="F867" s="823" t="s">
        <v>2768</v>
      </c>
      <c r="G867" s="823" t="s">
        <v>3402</v>
      </c>
      <c r="H867" s="823" t="s">
        <v>329</v>
      </c>
      <c r="I867" s="823" t="s">
        <v>3403</v>
      </c>
      <c r="J867" s="823" t="s">
        <v>1309</v>
      </c>
      <c r="K867" s="823" t="s">
        <v>1310</v>
      </c>
      <c r="L867" s="826">
        <v>16664.490000000002</v>
      </c>
      <c r="M867" s="826">
        <v>183309.38999999998</v>
      </c>
      <c r="N867" s="823">
        <v>11</v>
      </c>
      <c r="O867" s="827">
        <v>7.5</v>
      </c>
      <c r="P867" s="826">
        <v>166644.9</v>
      </c>
      <c r="Q867" s="828">
        <v>0.90909090909090917</v>
      </c>
      <c r="R867" s="823">
        <v>10</v>
      </c>
      <c r="S867" s="828">
        <v>0.90909090909090906</v>
      </c>
      <c r="T867" s="827">
        <v>6.5</v>
      </c>
      <c r="U867" s="829">
        <v>0.8666666666666667</v>
      </c>
    </row>
    <row r="868" spans="1:21" ht="14.45" customHeight="1" x14ac:dyDescent="0.2">
      <c r="A868" s="822">
        <v>32</v>
      </c>
      <c r="B868" s="823" t="s">
        <v>2767</v>
      </c>
      <c r="C868" s="823" t="s">
        <v>2773</v>
      </c>
      <c r="D868" s="824" t="s">
        <v>4796</v>
      </c>
      <c r="E868" s="825" t="s">
        <v>2795</v>
      </c>
      <c r="F868" s="823" t="s">
        <v>2768</v>
      </c>
      <c r="G868" s="823" t="s">
        <v>3868</v>
      </c>
      <c r="H868" s="823" t="s">
        <v>329</v>
      </c>
      <c r="I868" s="823" t="s">
        <v>3869</v>
      </c>
      <c r="J868" s="823" t="s">
        <v>3870</v>
      </c>
      <c r="K868" s="823" t="s">
        <v>3871</v>
      </c>
      <c r="L868" s="826">
        <v>124.3</v>
      </c>
      <c r="M868" s="826">
        <v>248.6</v>
      </c>
      <c r="N868" s="823">
        <v>2</v>
      </c>
      <c r="O868" s="827">
        <v>1.5</v>
      </c>
      <c r="P868" s="826">
        <v>248.6</v>
      </c>
      <c r="Q868" s="828">
        <v>1</v>
      </c>
      <c r="R868" s="823">
        <v>2</v>
      </c>
      <c r="S868" s="828">
        <v>1</v>
      </c>
      <c r="T868" s="827">
        <v>1.5</v>
      </c>
      <c r="U868" s="829">
        <v>1</v>
      </c>
    </row>
    <row r="869" spans="1:21" ht="14.45" customHeight="1" x14ac:dyDescent="0.2">
      <c r="A869" s="822">
        <v>32</v>
      </c>
      <c r="B869" s="823" t="s">
        <v>2767</v>
      </c>
      <c r="C869" s="823" t="s">
        <v>2773</v>
      </c>
      <c r="D869" s="824" t="s">
        <v>4796</v>
      </c>
      <c r="E869" s="825" t="s">
        <v>2795</v>
      </c>
      <c r="F869" s="823" t="s">
        <v>2768</v>
      </c>
      <c r="G869" s="823" t="s">
        <v>3868</v>
      </c>
      <c r="H869" s="823" t="s">
        <v>329</v>
      </c>
      <c r="I869" s="823" t="s">
        <v>3872</v>
      </c>
      <c r="J869" s="823" t="s">
        <v>3870</v>
      </c>
      <c r="K869" s="823" t="s">
        <v>3873</v>
      </c>
      <c r="L869" s="826">
        <v>372.89</v>
      </c>
      <c r="M869" s="826">
        <v>745.78</v>
      </c>
      <c r="N869" s="823">
        <v>2</v>
      </c>
      <c r="O869" s="827">
        <v>1.5</v>
      </c>
      <c r="P869" s="826">
        <v>372.89</v>
      </c>
      <c r="Q869" s="828">
        <v>0.5</v>
      </c>
      <c r="R869" s="823">
        <v>1</v>
      </c>
      <c r="S869" s="828">
        <v>0.5</v>
      </c>
      <c r="T869" s="827">
        <v>0.5</v>
      </c>
      <c r="U869" s="829">
        <v>0.33333333333333331</v>
      </c>
    </row>
    <row r="870" spans="1:21" ht="14.45" customHeight="1" x14ac:dyDescent="0.2">
      <c r="A870" s="822">
        <v>32</v>
      </c>
      <c r="B870" s="823" t="s">
        <v>2767</v>
      </c>
      <c r="C870" s="823" t="s">
        <v>2773</v>
      </c>
      <c r="D870" s="824" t="s">
        <v>4796</v>
      </c>
      <c r="E870" s="825" t="s">
        <v>2795</v>
      </c>
      <c r="F870" s="823" t="s">
        <v>2768</v>
      </c>
      <c r="G870" s="823" t="s">
        <v>3092</v>
      </c>
      <c r="H870" s="823" t="s">
        <v>329</v>
      </c>
      <c r="I870" s="823" t="s">
        <v>3404</v>
      </c>
      <c r="J870" s="823" t="s">
        <v>3094</v>
      </c>
      <c r="K870" s="823" t="s">
        <v>3405</v>
      </c>
      <c r="L870" s="826">
        <v>311.02</v>
      </c>
      <c r="M870" s="826">
        <v>311.02</v>
      </c>
      <c r="N870" s="823">
        <v>1</v>
      </c>
      <c r="O870" s="827">
        <v>1</v>
      </c>
      <c r="P870" s="826">
        <v>311.02</v>
      </c>
      <c r="Q870" s="828">
        <v>1</v>
      </c>
      <c r="R870" s="823">
        <v>1</v>
      </c>
      <c r="S870" s="828">
        <v>1</v>
      </c>
      <c r="T870" s="827">
        <v>1</v>
      </c>
      <c r="U870" s="829">
        <v>1</v>
      </c>
    </row>
    <row r="871" spans="1:21" ht="14.45" customHeight="1" x14ac:dyDescent="0.2">
      <c r="A871" s="822">
        <v>32</v>
      </c>
      <c r="B871" s="823" t="s">
        <v>2767</v>
      </c>
      <c r="C871" s="823" t="s">
        <v>2773</v>
      </c>
      <c r="D871" s="824" t="s">
        <v>4796</v>
      </c>
      <c r="E871" s="825" t="s">
        <v>2795</v>
      </c>
      <c r="F871" s="823" t="s">
        <v>2768</v>
      </c>
      <c r="G871" s="823" t="s">
        <v>3092</v>
      </c>
      <c r="H871" s="823" t="s">
        <v>329</v>
      </c>
      <c r="I871" s="823" t="s">
        <v>3493</v>
      </c>
      <c r="J871" s="823" t="s">
        <v>3494</v>
      </c>
      <c r="K871" s="823" t="s">
        <v>3490</v>
      </c>
      <c r="L871" s="826">
        <v>177.92</v>
      </c>
      <c r="M871" s="826">
        <v>711.68</v>
      </c>
      <c r="N871" s="823">
        <v>4</v>
      </c>
      <c r="O871" s="827">
        <v>3.5</v>
      </c>
      <c r="P871" s="826">
        <v>533.76</v>
      </c>
      <c r="Q871" s="828">
        <v>0.75</v>
      </c>
      <c r="R871" s="823">
        <v>3</v>
      </c>
      <c r="S871" s="828">
        <v>0.75</v>
      </c>
      <c r="T871" s="827">
        <v>3</v>
      </c>
      <c r="U871" s="829">
        <v>0.8571428571428571</v>
      </c>
    </row>
    <row r="872" spans="1:21" ht="14.45" customHeight="1" x14ac:dyDescent="0.2">
      <c r="A872" s="822">
        <v>32</v>
      </c>
      <c r="B872" s="823" t="s">
        <v>2767</v>
      </c>
      <c r="C872" s="823" t="s">
        <v>2773</v>
      </c>
      <c r="D872" s="824" t="s">
        <v>4796</v>
      </c>
      <c r="E872" s="825" t="s">
        <v>2795</v>
      </c>
      <c r="F872" s="823" t="s">
        <v>2768</v>
      </c>
      <c r="G872" s="823" t="s">
        <v>2824</v>
      </c>
      <c r="H872" s="823" t="s">
        <v>670</v>
      </c>
      <c r="I872" s="823" t="s">
        <v>2406</v>
      </c>
      <c r="J872" s="823" t="s">
        <v>2407</v>
      </c>
      <c r="K872" s="823" t="s">
        <v>2408</v>
      </c>
      <c r="L872" s="826">
        <v>10252.75</v>
      </c>
      <c r="M872" s="826">
        <v>410110</v>
      </c>
      <c r="N872" s="823">
        <v>40</v>
      </c>
      <c r="O872" s="827">
        <v>17</v>
      </c>
      <c r="P872" s="826">
        <v>328088</v>
      </c>
      <c r="Q872" s="828">
        <v>0.8</v>
      </c>
      <c r="R872" s="823">
        <v>32</v>
      </c>
      <c r="S872" s="828">
        <v>0.8</v>
      </c>
      <c r="T872" s="827">
        <v>14.5</v>
      </c>
      <c r="U872" s="829">
        <v>0.8529411764705882</v>
      </c>
    </row>
    <row r="873" spans="1:21" ht="14.45" customHeight="1" x14ac:dyDescent="0.2">
      <c r="A873" s="822">
        <v>32</v>
      </c>
      <c r="B873" s="823" t="s">
        <v>2767</v>
      </c>
      <c r="C873" s="823" t="s">
        <v>2773</v>
      </c>
      <c r="D873" s="824" t="s">
        <v>4796</v>
      </c>
      <c r="E873" s="825" t="s">
        <v>2795</v>
      </c>
      <c r="F873" s="823" t="s">
        <v>2768</v>
      </c>
      <c r="G873" s="823" t="s">
        <v>3096</v>
      </c>
      <c r="H873" s="823" t="s">
        <v>670</v>
      </c>
      <c r="I873" s="823" t="s">
        <v>3100</v>
      </c>
      <c r="J873" s="823" t="s">
        <v>3101</v>
      </c>
      <c r="K873" s="823" t="s">
        <v>3102</v>
      </c>
      <c r="L873" s="826">
        <v>120.61</v>
      </c>
      <c r="M873" s="826">
        <v>120.61</v>
      </c>
      <c r="N873" s="823">
        <v>1</v>
      </c>
      <c r="O873" s="827">
        <v>1</v>
      </c>
      <c r="P873" s="826">
        <v>120.61</v>
      </c>
      <c r="Q873" s="828">
        <v>1</v>
      </c>
      <c r="R873" s="823">
        <v>1</v>
      </c>
      <c r="S873" s="828">
        <v>1</v>
      </c>
      <c r="T873" s="827">
        <v>1</v>
      </c>
      <c r="U873" s="829">
        <v>1</v>
      </c>
    </row>
    <row r="874" spans="1:21" ht="14.45" customHeight="1" x14ac:dyDescent="0.2">
      <c r="A874" s="822">
        <v>32</v>
      </c>
      <c r="B874" s="823" t="s">
        <v>2767</v>
      </c>
      <c r="C874" s="823" t="s">
        <v>2773</v>
      </c>
      <c r="D874" s="824" t="s">
        <v>4796</v>
      </c>
      <c r="E874" s="825" t="s">
        <v>2795</v>
      </c>
      <c r="F874" s="823" t="s">
        <v>2768</v>
      </c>
      <c r="G874" s="823" t="s">
        <v>3104</v>
      </c>
      <c r="H874" s="823" t="s">
        <v>329</v>
      </c>
      <c r="I874" s="823" t="s">
        <v>3105</v>
      </c>
      <c r="J874" s="823" t="s">
        <v>3106</v>
      </c>
      <c r="K874" s="823" t="s">
        <v>3107</v>
      </c>
      <c r="L874" s="826">
        <v>0</v>
      </c>
      <c r="M874" s="826">
        <v>0</v>
      </c>
      <c r="N874" s="823">
        <v>2</v>
      </c>
      <c r="O874" s="827">
        <v>2</v>
      </c>
      <c r="P874" s="826">
        <v>0</v>
      </c>
      <c r="Q874" s="828"/>
      <c r="R874" s="823">
        <v>1</v>
      </c>
      <c r="S874" s="828">
        <v>0.5</v>
      </c>
      <c r="T874" s="827">
        <v>1</v>
      </c>
      <c r="U874" s="829">
        <v>0.5</v>
      </c>
    </row>
    <row r="875" spans="1:21" ht="14.45" customHeight="1" x14ac:dyDescent="0.2">
      <c r="A875" s="822">
        <v>32</v>
      </c>
      <c r="B875" s="823" t="s">
        <v>2767</v>
      </c>
      <c r="C875" s="823" t="s">
        <v>2773</v>
      </c>
      <c r="D875" s="824" t="s">
        <v>4796</v>
      </c>
      <c r="E875" s="825" t="s">
        <v>2795</v>
      </c>
      <c r="F875" s="823" t="s">
        <v>2768</v>
      </c>
      <c r="G875" s="823" t="s">
        <v>3104</v>
      </c>
      <c r="H875" s="823" t="s">
        <v>670</v>
      </c>
      <c r="I875" s="823" t="s">
        <v>2487</v>
      </c>
      <c r="J875" s="823" t="s">
        <v>1333</v>
      </c>
      <c r="K875" s="823" t="s">
        <v>2488</v>
      </c>
      <c r="L875" s="826">
        <v>0</v>
      </c>
      <c r="M875" s="826">
        <v>0</v>
      </c>
      <c r="N875" s="823">
        <v>4</v>
      </c>
      <c r="O875" s="827">
        <v>3.5</v>
      </c>
      <c r="P875" s="826">
        <v>0</v>
      </c>
      <c r="Q875" s="828"/>
      <c r="R875" s="823">
        <v>1</v>
      </c>
      <c r="S875" s="828">
        <v>0.25</v>
      </c>
      <c r="T875" s="827">
        <v>0.5</v>
      </c>
      <c r="U875" s="829">
        <v>0.14285714285714285</v>
      </c>
    </row>
    <row r="876" spans="1:21" ht="14.45" customHeight="1" x14ac:dyDescent="0.2">
      <c r="A876" s="822">
        <v>32</v>
      </c>
      <c r="B876" s="823" t="s">
        <v>2767</v>
      </c>
      <c r="C876" s="823" t="s">
        <v>2773</v>
      </c>
      <c r="D876" s="824" t="s">
        <v>4796</v>
      </c>
      <c r="E876" s="825" t="s">
        <v>2795</v>
      </c>
      <c r="F876" s="823" t="s">
        <v>2768</v>
      </c>
      <c r="G876" s="823" t="s">
        <v>3104</v>
      </c>
      <c r="H876" s="823" t="s">
        <v>670</v>
      </c>
      <c r="I876" s="823" t="s">
        <v>2485</v>
      </c>
      <c r="J876" s="823" t="s">
        <v>1333</v>
      </c>
      <c r="K876" s="823" t="s">
        <v>2486</v>
      </c>
      <c r="L876" s="826">
        <v>0</v>
      </c>
      <c r="M876" s="826">
        <v>0</v>
      </c>
      <c r="N876" s="823">
        <v>4</v>
      </c>
      <c r="O876" s="827">
        <v>4</v>
      </c>
      <c r="P876" s="826">
        <v>0</v>
      </c>
      <c r="Q876" s="828"/>
      <c r="R876" s="823">
        <v>3</v>
      </c>
      <c r="S876" s="828">
        <v>0.75</v>
      </c>
      <c r="T876" s="827">
        <v>3</v>
      </c>
      <c r="U876" s="829">
        <v>0.75</v>
      </c>
    </row>
    <row r="877" spans="1:21" ht="14.45" customHeight="1" x14ac:dyDescent="0.2">
      <c r="A877" s="822">
        <v>32</v>
      </c>
      <c r="B877" s="823" t="s">
        <v>2767</v>
      </c>
      <c r="C877" s="823" t="s">
        <v>2773</v>
      </c>
      <c r="D877" s="824" t="s">
        <v>4796</v>
      </c>
      <c r="E877" s="825" t="s">
        <v>2795</v>
      </c>
      <c r="F877" s="823" t="s">
        <v>2768</v>
      </c>
      <c r="G877" s="823" t="s">
        <v>3410</v>
      </c>
      <c r="H877" s="823" t="s">
        <v>670</v>
      </c>
      <c r="I877" s="823" t="s">
        <v>3411</v>
      </c>
      <c r="J877" s="823" t="s">
        <v>2257</v>
      </c>
      <c r="K877" s="823" t="s">
        <v>3412</v>
      </c>
      <c r="L877" s="826">
        <v>4961.1400000000003</v>
      </c>
      <c r="M877" s="826">
        <v>4961.1400000000003</v>
      </c>
      <c r="N877" s="823">
        <v>1</v>
      </c>
      <c r="O877" s="827">
        <v>1</v>
      </c>
      <c r="P877" s="826">
        <v>4961.1400000000003</v>
      </c>
      <c r="Q877" s="828">
        <v>1</v>
      </c>
      <c r="R877" s="823">
        <v>1</v>
      </c>
      <c r="S877" s="828">
        <v>1</v>
      </c>
      <c r="T877" s="827">
        <v>1</v>
      </c>
      <c r="U877" s="829">
        <v>1</v>
      </c>
    </row>
    <row r="878" spans="1:21" ht="14.45" customHeight="1" x14ac:dyDescent="0.2">
      <c r="A878" s="822">
        <v>32</v>
      </c>
      <c r="B878" s="823" t="s">
        <v>2767</v>
      </c>
      <c r="C878" s="823" t="s">
        <v>2773</v>
      </c>
      <c r="D878" s="824" t="s">
        <v>4796</v>
      </c>
      <c r="E878" s="825" t="s">
        <v>2795</v>
      </c>
      <c r="F878" s="823" t="s">
        <v>2768</v>
      </c>
      <c r="G878" s="823" t="s">
        <v>3410</v>
      </c>
      <c r="H878" s="823" t="s">
        <v>670</v>
      </c>
      <c r="I878" s="823" t="s">
        <v>2256</v>
      </c>
      <c r="J878" s="823" t="s">
        <v>2257</v>
      </c>
      <c r="K878" s="823" t="s">
        <v>2258</v>
      </c>
      <c r="L878" s="826">
        <v>1771.84</v>
      </c>
      <c r="M878" s="826">
        <v>5315.5199999999995</v>
      </c>
      <c r="N878" s="823">
        <v>3</v>
      </c>
      <c r="O878" s="827">
        <v>2</v>
      </c>
      <c r="P878" s="826">
        <v>1771.84</v>
      </c>
      <c r="Q878" s="828">
        <v>0.33333333333333337</v>
      </c>
      <c r="R878" s="823">
        <v>1</v>
      </c>
      <c r="S878" s="828">
        <v>0.33333333333333331</v>
      </c>
      <c r="T878" s="827">
        <v>0.5</v>
      </c>
      <c r="U878" s="829">
        <v>0.25</v>
      </c>
    </row>
    <row r="879" spans="1:21" ht="14.45" customHeight="1" x14ac:dyDescent="0.2">
      <c r="A879" s="822">
        <v>32</v>
      </c>
      <c r="B879" s="823" t="s">
        <v>2767</v>
      </c>
      <c r="C879" s="823" t="s">
        <v>2773</v>
      </c>
      <c r="D879" s="824" t="s">
        <v>4796</v>
      </c>
      <c r="E879" s="825" t="s">
        <v>2795</v>
      </c>
      <c r="F879" s="823" t="s">
        <v>2768</v>
      </c>
      <c r="G879" s="823" t="s">
        <v>3413</v>
      </c>
      <c r="H879" s="823" t="s">
        <v>670</v>
      </c>
      <c r="I879" s="823" t="s">
        <v>2618</v>
      </c>
      <c r="J879" s="823" t="s">
        <v>2619</v>
      </c>
      <c r="K879" s="823" t="s">
        <v>2620</v>
      </c>
      <c r="L879" s="826">
        <v>7689.56</v>
      </c>
      <c r="M879" s="826">
        <v>7689.56</v>
      </c>
      <c r="N879" s="823">
        <v>1</v>
      </c>
      <c r="O879" s="827">
        <v>1</v>
      </c>
      <c r="P879" s="826">
        <v>7689.56</v>
      </c>
      <c r="Q879" s="828">
        <v>1</v>
      </c>
      <c r="R879" s="823">
        <v>1</v>
      </c>
      <c r="S879" s="828">
        <v>1</v>
      </c>
      <c r="T879" s="827">
        <v>1</v>
      </c>
      <c r="U879" s="829">
        <v>1</v>
      </c>
    </row>
    <row r="880" spans="1:21" ht="14.45" customHeight="1" x14ac:dyDescent="0.2">
      <c r="A880" s="822">
        <v>32</v>
      </c>
      <c r="B880" s="823" t="s">
        <v>2767</v>
      </c>
      <c r="C880" s="823" t="s">
        <v>2773</v>
      </c>
      <c r="D880" s="824" t="s">
        <v>4796</v>
      </c>
      <c r="E880" s="825" t="s">
        <v>2795</v>
      </c>
      <c r="F880" s="823" t="s">
        <v>2768</v>
      </c>
      <c r="G880" s="823" t="s">
        <v>3874</v>
      </c>
      <c r="H880" s="823" t="s">
        <v>329</v>
      </c>
      <c r="I880" s="823" t="s">
        <v>3875</v>
      </c>
      <c r="J880" s="823" t="s">
        <v>3876</v>
      </c>
      <c r="K880" s="823" t="s">
        <v>3877</v>
      </c>
      <c r="L880" s="826">
        <v>1118.9000000000001</v>
      </c>
      <c r="M880" s="826">
        <v>2237.8000000000002</v>
      </c>
      <c r="N880" s="823">
        <v>2</v>
      </c>
      <c r="O880" s="827">
        <v>1.5</v>
      </c>
      <c r="P880" s="826">
        <v>2237.8000000000002</v>
      </c>
      <c r="Q880" s="828">
        <v>1</v>
      </c>
      <c r="R880" s="823">
        <v>2</v>
      </c>
      <c r="S880" s="828">
        <v>1</v>
      </c>
      <c r="T880" s="827">
        <v>1.5</v>
      </c>
      <c r="U880" s="829">
        <v>1</v>
      </c>
    </row>
    <row r="881" spans="1:21" ht="14.45" customHeight="1" x14ac:dyDescent="0.2">
      <c r="A881" s="822">
        <v>32</v>
      </c>
      <c r="B881" s="823" t="s">
        <v>2767</v>
      </c>
      <c r="C881" s="823" t="s">
        <v>2773</v>
      </c>
      <c r="D881" s="824" t="s">
        <v>4796</v>
      </c>
      <c r="E881" s="825" t="s">
        <v>2795</v>
      </c>
      <c r="F881" s="823" t="s">
        <v>2768</v>
      </c>
      <c r="G881" s="823" t="s">
        <v>3420</v>
      </c>
      <c r="H881" s="823" t="s">
        <v>670</v>
      </c>
      <c r="I881" s="823" t="s">
        <v>3421</v>
      </c>
      <c r="J881" s="823" t="s">
        <v>3422</v>
      </c>
      <c r="K881" s="823" t="s">
        <v>3423</v>
      </c>
      <c r="L881" s="826">
        <v>414.07</v>
      </c>
      <c r="M881" s="826">
        <v>828.14</v>
      </c>
      <c r="N881" s="823">
        <v>2</v>
      </c>
      <c r="O881" s="827">
        <v>2</v>
      </c>
      <c r="P881" s="826">
        <v>828.14</v>
      </c>
      <c r="Q881" s="828">
        <v>1</v>
      </c>
      <c r="R881" s="823">
        <v>2</v>
      </c>
      <c r="S881" s="828">
        <v>1</v>
      </c>
      <c r="T881" s="827">
        <v>2</v>
      </c>
      <c r="U881" s="829">
        <v>1</v>
      </c>
    </row>
    <row r="882" spans="1:21" ht="14.45" customHeight="1" x14ac:dyDescent="0.2">
      <c r="A882" s="822">
        <v>32</v>
      </c>
      <c r="B882" s="823" t="s">
        <v>2767</v>
      </c>
      <c r="C882" s="823" t="s">
        <v>2773</v>
      </c>
      <c r="D882" s="824" t="s">
        <v>4796</v>
      </c>
      <c r="E882" s="825" t="s">
        <v>2795</v>
      </c>
      <c r="F882" s="823" t="s">
        <v>2768</v>
      </c>
      <c r="G882" s="823" t="s">
        <v>3548</v>
      </c>
      <c r="H882" s="823" t="s">
        <v>329</v>
      </c>
      <c r="I882" s="823" t="s">
        <v>3549</v>
      </c>
      <c r="J882" s="823" t="s">
        <v>3550</v>
      </c>
      <c r="K882" s="823" t="s">
        <v>3551</v>
      </c>
      <c r="L882" s="826">
        <v>9860.8799999999992</v>
      </c>
      <c r="M882" s="826">
        <v>59165.279999999999</v>
      </c>
      <c r="N882" s="823">
        <v>6</v>
      </c>
      <c r="O882" s="827">
        <v>1</v>
      </c>
      <c r="P882" s="826">
        <v>59165.279999999999</v>
      </c>
      <c r="Q882" s="828">
        <v>1</v>
      </c>
      <c r="R882" s="823">
        <v>6</v>
      </c>
      <c r="S882" s="828">
        <v>1</v>
      </c>
      <c r="T882" s="827">
        <v>1</v>
      </c>
      <c r="U882" s="829">
        <v>1</v>
      </c>
    </row>
    <row r="883" spans="1:21" ht="14.45" customHeight="1" x14ac:dyDescent="0.2">
      <c r="A883" s="822">
        <v>32</v>
      </c>
      <c r="B883" s="823" t="s">
        <v>2767</v>
      </c>
      <c r="C883" s="823" t="s">
        <v>2773</v>
      </c>
      <c r="D883" s="824" t="s">
        <v>4796</v>
      </c>
      <c r="E883" s="825" t="s">
        <v>2795</v>
      </c>
      <c r="F883" s="823" t="s">
        <v>2768</v>
      </c>
      <c r="G883" s="823" t="s">
        <v>3112</v>
      </c>
      <c r="H883" s="823" t="s">
        <v>329</v>
      </c>
      <c r="I883" s="823" t="s">
        <v>3500</v>
      </c>
      <c r="J883" s="823" t="s">
        <v>3114</v>
      </c>
      <c r="K883" s="823" t="s">
        <v>3501</v>
      </c>
      <c r="L883" s="826">
        <v>299.83999999999997</v>
      </c>
      <c r="M883" s="826">
        <v>899.52</v>
      </c>
      <c r="N883" s="823">
        <v>3</v>
      </c>
      <c r="O883" s="827">
        <v>2</v>
      </c>
      <c r="P883" s="826">
        <v>299.83999999999997</v>
      </c>
      <c r="Q883" s="828">
        <v>0.33333333333333331</v>
      </c>
      <c r="R883" s="823">
        <v>1</v>
      </c>
      <c r="S883" s="828">
        <v>0.33333333333333331</v>
      </c>
      <c r="T883" s="827">
        <v>0.5</v>
      </c>
      <c r="U883" s="829">
        <v>0.25</v>
      </c>
    </row>
    <row r="884" spans="1:21" ht="14.45" customHeight="1" x14ac:dyDescent="0.2">
      <c r="A884" s="822">
        <v>32</v>
      </c>
      <c r="B884" s="823" t="s">
        <v>2767</v>
      </c>
      <c r="C884" s="823" t="s">
        <v>2773</v>
      </c>
      <c r="D884" s="824" t="s">
        <v>4796</v>
      </c>
      <c r="E884" s="825" t="s">
        <v>2795</v>
      </c>
      <c r="F884" s="823" t="s">
        <v>2768</v>
      </c>
      <c r="G884" s="823" t="s">
        <v>3112</v>
      </c>
      <c r="H884" s="823" t="s">
        <v>329</v>
      </c>
      <c r="I884" s="823" t="s">
        <v>3878</v>
      </c>
      <c r="J884" s="823" t="s">
        <v>1322</v>
      </c>
      <c r="K884" s="823" t="s">
        <v>1323</v>
      </c>
      <c r="L884" s="826">
        <v>50.32</v>
      </c>
      <c r="M884" s="826">
        <v>100.64</v>
      </c>
      <c r="N884" s="823">
        <v>2</v>
      </c>
      <c r="O884" s="827">
        <v>2</v>
      </c>
      <c r="P884" s="826">
        <v>50.32</v>
      </c>
      <c r="Q884" s="828">
        <v>0.5</v>
      </c>
      <c r="R884" s="823">
        <v>1</v>
      </c>
      <c r="S884" s="828">
        <v>0.5</v>
      </c>
      <c r="T884" s="827">
        <v>1</v>
      </c>
      <c r="U884" s="829">
        <v>0.5</v>
      </c>
    </row>
    <row r="885" spans="1:21" ht="14.45" customHeight="1" x14ac:dyDescent="0.2">
      <c r="A885" s="822">
        <v>32</v>
      </c>
      <c r="B885" s="823" t="s">
        <v>2767</v>
      </c>
      <c r="C885" s="823" t="s">
        <v>2773</v>
      </c>
      <c r="D885" s="824" t="s">
        <v>4796</v>
      </c>
      <c r="E885" s="825" t="s">
        <v>2795</v>
      </c>
      <c r="F885" s="823" t="s">
        <v>2768</v>
      </c>
      <c r="G885" s="823" t="s">
        <v>3112</v>
      </c>
      <c r="H885" s="823" t="s">
        <v>329</v>
      </c>
      <c r="I885" s="823" t="s">
        <v>3116</v>
      </c>
      <c r="J885" s="823" t="s">
        <v>1322</v>
      </c>
      <c r="K885" s="823" t="s">
        <v>3117</v>
      </c>
      <c r="L885" s="826">
        <v>50.32</v>
      </c>
      <c r="M885" s="826">
        <v>301.92</v>
      </c>
      <c r="N885" s="823">
        <v>6</v>
      </c>
      <c r="O885" s="827">
        <v>4</v>
      </c>
      <c r="P885" s="826">
        <v>251.6</v>
      </c>
      <c r="Q885" s="828">
        <v>0.83333333333333326</v>
      </c>
      <c r="R885" s="823">
        <v>5</v>
      </c>
      <c r="S885" s="828">
        <v>0.83333333333333337</v>
      </c>
      <c r="T885" s="827">
        <v>3</v>
      </c>
      <c r="U885" s="829">
        <v>0.75</v>
      </c>
    </row>
    <row r="886" spans="1:21" ht="14.45" customHeight="1" x14ac:dyDescent="0.2">
      <c r="A886" s="822">
        <v>32</v>
      </c>
      <c r="B886" s="823" t="s">
        <v>2767</v>
      </c>
      <c r="C886" s="823" t="s">
        <v>2773</v>
      </c>
      <c r="D886" s="824" t="s">
        <v>4796</v>
      </c>
      <c r="E886" s="825" t="s">
        <v>2795</v>
      </c>
      <c r="F886" s="823" t="s">
        <v>2768</v>
      </c>
      <c r="G886" s="823" t="s">
        <v>3118</v>
      </c>
      <c r="H886" s="823" t="s">
        <v>670</v>
      </c>
      <c r="I886" s="823" t="s">
        <v>2356</v>
      </c>
      <c r="J886" s="823" t="s">
        <v>1403</v>
      </c>
      <c r="K886" s="823" t="s">
        <v>2357</v>
      </c>
      <c r="L886" s="826">
        <v>154.36000000000001</v>
      </c>
      <c r="M886" s="826">
        <v>4939.5200000000023</v>
      </c>
      <c r="N886" s="823">
        <v>32</v>
      </c>
      <c r="O886" s="827">
        <v>23.5</v>
      </c>
      <c r="P886" s="826">
        <v>3550.280000000002</v>
      </c>
      <c r="Q886" s="828">
        <v>0.71875000000000011</v>
      </c>
      <c r="R886" s="823">
        <v>23</v>
      </c>
      <c r="S886" s="828">
        <v>0.71875</v>
      </c>
      <c r="T886" s="827">
        <v>16.5</v>
      </c>
      <c r="U886" s="829">
        <v>0.7021276595744681</v>
      </c>
    </row>
    <row r="887" spans="1:21" ht="14.45" customHeight="1" x14ac:dyDescent="0.2">
      <c r="A887" s="822">
        <v>32</v>
      </c>
      <c r="B887" s="823" t="s">
        <v>2767</v>
      </c>
      <c r="C887" s="823" t="s">
        <v>2773</v>
      </c>
      <c r="D887" s="824" t="s">
        <v>4796</v>
      </c>
      <c r="E887" s="825" t="s">
        <v>2795</v>
      </c>
      <c r="F887" s="823" t="s">
        <v>2768</v>
      </c>
      <c r="G887" s="823" t="s">
        <v>3118</v>
      </c>
      <c r="H887" s="823" t="s">
        <v>670</v>
      </c>
      <c r="I887" s="823" t="s">
        <v>3427</v>
      </c>
      <c r="J887" s="823" t="s">
        <v>3428</v>
      </c>
      <c r="K887" s="823" t="s">
        <v>3429</v>
      </c>
      <c r="L887" s="826">
        <v>149.52000000000001</v>
      </c>
      <c r="M887" s="826">
        <v>149.52000000000001</v>
      </c>
      <c r="N887" s="823">
        <v>1</v>
      </c>
      <c r="O887" s="827">
        <v>1</v>
      </c>
      <c r="P887" s="826">
        <v>149.52000000000001</v>
      </c>
      <c r="Q887" s="828">
        <v>1</v>
      </c>
      <c r="R887" s="823">
        <v>1</v>
      </c>
      <c r="S887" s="828">
        <v>1</v>
      </c>
      <c r="T887" s="827">
        <v>1</v>
      </c>
      <c r="U887" s="829">
        <v>1</v>
      </c>
    </row>
    <row r="888" spans="1:21" ht="14.45" customHeight="1" x14ac:dyDescent="0.2">
      <c r="A888" s="822">
        <v>32</v>
      </c>
      <c r="B888" s="823" t="s">
        <v>2767</v>
      </c>
      <c r="C888" s="823" t="s">
        <v>2773</v>
      </c>
      <c r="D888" s="824" t="s">
        <v>4796</v>
      </c>
      <c r="E888" s="825" t="s">
        <v>2795</v>
      </c>
      <c r="F888" s="823" t="s">
        <v>2768</v>
      </c>
      <c r="G888" s="823" t="s">
        <v>2831</v>
      </c>
      <c r="H888" s="823" t="s">
        <v>329</v>
      </c>
      <c r="I888" s="823" t="s">
        <v>3603</v>
      </c>
      <c r="J888" s="823" t="s">
        <v>891</v>
      </c>
      <c r="K888" s="823" t="s">
        <v>3604</v>
      </c>
      <c r="L888" s="826">
        <v>74.08</v>
      </c>
      <c r="M888" s="826">
        <v>74.08</v>
      </c>
      <c r="N888" s="823">
        <v>1</v>
      </c>
      <c r="O888" s="827">
        <v>1</v>
      </c>
      <c r="P888" s="826"/>
      <c r="Q888" s="828">
        <v>0</v>
      </c>
      <c r="R888" s="823"/>
      <c r="S888" s="828">
        <v>0</v>
      </c>
      <c r="T888" s="827"/>
      <c r="U888" s="829">
        <v>0</v>
      </c>
    </row>
    <row r="889" spans="1:21" ht="14.45" customHeight="1" x14ac:dyDescent="0.2">
      <c r="A889" s="822">
        <v>32</v>
      </c>
      <c r="B889" s="823" t="s">
        <v>2767</v>
      </c>
      <c r="C889" s="823" t="s">
        <v>2773</v>
      </c>
      <c r="D889" s="824" t="s">
        <v>4796</v>
      </c>
      <c r="E889" s="825" t="s">
        <v>2795</v>
      </c>
      <c r="F889" s="823" t="s">
        <v>2768</v>
      </c>
      <c r="G889" s="823" t="s">
        <v>2831</v>
      </c>
      <c r="H889" s="823" t="s">
        <v>329</v>
      </c>
      <c r="I889" s="823" t="s">
        <v>3879</v>
      </c>
      <c r="J889" s="823" t="s">
        <v>891</v>
      </c>
      <c r="K889" s="823" t="s">
        <v>2678</v>
      </c>
      <c r="L889" s="826">
        <v>168.36</v>
      </c>
      <c r="M889" s="826">
        <v>168.36</v>
      </c>
      <c r="N889" s="823">
        <v>1</v>
      </c>
      <c r="O889" s="827">
        <v>1</v>
      </c>
      <c r="P889" s="826">
        <v>168.36</v>
      </c>
      <c r="Q889" s="828">
        <v>1</v>
      </c>
      <c r="R889" s="823">
        <v>1</v>
      </c>
      <c r="S889" s="828">
        <v>1</v>
      </c>
      <c r="T889" s="827">
        <v>1</v>
      </c>
      <c r="U889" s="829">
        <v>1</v>
      </c>
    </row>
    <row r="890" spans="1:21" ht="14.45" customHeight="1" x14ac:dyDescent="0.2">
      <c r="A890" s="822">
        <v>32</v>
      </c>
      <c r="B890" s="823" t="s">
        <v>2767</v>
      </c>
      <c r="C890" s="823" t="s">
        <v>2773</v>
      </c>
      <c r="D890" s="824" t="s">
        <v>4796</v>
      </c>
      <c r="E890" s="825" t="s">
        <v>2795</v>
      </c>
      <c r="F890" s="823" t="s">
        <v>2768</v>
      </c>
      <c r="G890" s="823" t="s">
        <v>2831</v>
      </c>
      <c r="H890" s="823" t="s">
        <v>670</v>
      </c>
      <c r="I890" s="823" t="s">
        <v>2343</v>
      </c>
      <c r="J890" s="823" t="s">
        <v>2341</v>
      </c>
      <c r="K890" s="823" t="s">
        <v>2344</v>
      </c>
      <c r="L890" s="826">
        <v>84.18</v>
      </c>
      <c r="M890" s="826">
        <v>84.18</v>
      </c>
      <c r="N890" s="823">
        <v>1</v>
      </c>
      <c r="O890" s="827">
        <v>1</v>
      </c>
      <c r="P890" s="826"/>
      <c r="Q890" s="828">
        <v>0</v>
      </c>
      <c r="R890" s="823"/>
      <c r="S890" s="828">
        <v>0</v>
      </c>
      <c r="T890" s="827"/>
      <c r="U890" s="829">
        <v>0</v>
      </c>
    </row>
    <row r="891" spans="1:21" ht="14.45" customHeight="1" x14ac:dyDescent="0.2">
      <c r="A891" s="822">
        <v>32</v>
      </c>
      <c r="B891" s="823" t="s">
        <v>2767</v>
      </c>
      <c r="C891" s="823" t="s">
        <v>2773</v>
      </c>
      <c r="D891" s="824" t="s">
        <v>4796</v>
      </c>
      <c r="E891" s="825" t="s">
        <v>2795</v>
      </c>
      <c r="F891" s="823" t="s">
        <v>2768</v>
      </c>
      <c r="G891" s="823" t="s">
        <v>2831</v>
      </c>
      <c r="H891" s="823" t="s">
        <v>329</v>
      </c>
      <c r="I891" s="823" t="s">
        <v>3119</v>
      </c>
      <c r="J891" s="823" t="s">
        <v>891</v>
      </c>
      <c r="K891" s="823" t="s">
        <v>3120</v>
      </c>
      <c r="L891" s="826">
        <v>63.14</v>
      </c>
      <c r="M891" s="826">
        <v>63.14</v>
      </c>
      <c r="N891" s="823">
        <v>1</v>
      </c>
      <c r="O891" s="827">
        <v>0.5</v>
      </c>
      <c r="P891" s="826">
        <v>63.14</v>
      </c>
      <c r="Q891" s="828">
        <v>1</v>
      </c>
      <c r="R891" s="823">
        <v>1</v>
      </c>
      <c r="S891" s="828">
        <v>1</v>
      </c>
      <c r="T891" s="827">
        <v>0.5</v>
      </c>
      <c r="U891" s="829">
        <v>1</v>
      </c>
    </row>
    <row r="892" spans="1:21" ht="14.45" customHeight="1" x14ac:dyDescent="0.2">
      <c r="A892" s="822">
        <v>32</v>
      </c>
      <c r="B892" s="823" t="s">
        <v>2767</v>
      </c>
      <c r="C892" s="823" t="s">
        <v>2773</v>
      </c>
      <c r="D892" s="824" t="s">
        <v>4796</v>
      </c>
      <c r="E892" s="825" t="s">
        <v>2795</v>
      </c>
      <c r="F892" s="823" t="s">
        <v>2768</v>
      </c>
      <c r="G892" s="823" t="s">
        <v>2831</v>
      </c>
      <c r="H892" s="823" t="s">
        <v>670</v>
      </c>
      <c r="I892" s="823" t="s">
        <v>2340</v>
      </c>
      <c r="J892" s="823" t="s">
        <v>2341</v>
      </c>
      <c r="K892" s="823" t="s">
        <v>2342</v>
      </c>
      <c r="L892" s="826">
        <v>49.08</v>
      </c>
      <c r="M892" s="826">
        <v>98.16</v>
      </c>
      <c r="N892" s="823">
        <v>2</v>
      </c>
      <c r="O892" s="827">
        <v>2</v>
      </c>
      <c r="P892" s="826">
        <v>49.08</v>
      </c>
      <c r="Q892" s="828">
        <v>0.5</v>
      </c>
      <c r="R892" s="823">
        <v>1</v>
      </c>
      <c r="S892" s="828">
        <v>0.5</v>
      </c>
      <c r="T892" s="827">
        <v>1</v>
      </c>
      <c r="U892" s="829">
        <v>0.5</v>
      </c>
    </row>
    <row r="893" spans="1:21" ht="14.45" customHeight="1" x14ac:dyDescent="0.2">
      <c r="A893" s="822">
        <v>32</v>
      </c>
      <c r="B893" s="823" t="s">
        <v>2767</v>
      </c>
      <c r="C893" s="823" t="s">
        <v>2773</v>
      </c>
      <c r="D893" s="824" t="s">
        <v>4796</v>
      </c>
      <c r="E893" s="825" t="s">
        <v>2795</v>
      </c>
      <c r="F893" s="823" t="s">
        <v>2768</v>
      </c>
      <c r="G893" s="823" t="s">
        <v>3506</v>
      </c>
      <c r="H893" s="823" t="s">
        <v>329</v>
      </c>
      <c r="I893" s="823" t="s">
        <v>3880</v>
      </c>
      <c r="J893" s="823" t="s">
        <v>3881</v>
      </c>
      <c r="K893" s="823" t="s">
        <v>3882</v>
      </c>
      <c r="L893" s="826">
        <v>0</v>
      </c>
      <c r="M893" s="826">
        <v>0</v>
      </c>
      <c r="N893" s="823">
        <v>1</v>
      </c>
      <c r="O893" s="827">
        <v>0.5</v>
      </c>
      <c r="P893" s="826"/>
      <c r="Q893" s="828"/>
      <c r="R893" s="823"/>
      <c r="S893" s="828">
        <v>0</v>
      </c>
      <c r="T893" s="827"/>
      <c r="U893" s="829">
        <v>0</v>
      </c>
    </row>
    <row r="894" spans="1:21" ht="14.45" customHeight="1" x14ac:dyDescent="0.2">
      <c r="A894" s="822">
        <v>32</v>
      </c>
      <c r="B894" s="823" t="s">
        <v>2767</v>
      </c>
      <c r="C894" s="823" t="s">
        <v>2773</v>
      </c>
      <c r="D894" s="824" t="s">
        <v>4796</v>
      </c>
      <c r="E894" s="825" t="s">
        <v>2795</v>
      </c>
      <c r="F894" s="823" t="s">
        <v>2768</v>
      </c>
      <c r="G894" s="823" t="s">
        <v>3687</v>
      </c>
      <c r="H894" s="823" t="s">
        <v>329</v>
      </c>
      <c r="I894" s="823" t="s">
        <v>3883</v>
      </c>
      <c r="J894" s="823" t="s">
        <v>901</v>
      </c>
      <c r="K894" s="823" t="s">
        <v>3689</v>
      </c>
      <c r="L894" s="826">
        <v>79.069999999999993</v>
      </c>
      <c r="M894" s="826">
        <v>158.13999999999999</v>
      </c>
      <c r="N894" s="823">
        <v>2</v>
      </c>
      <c r="O894" s="827">
        <v>1</v>
      </c>
      <c r="P894" s="826">
        <v>158.13999999999999</v>
      </c>
      <c r="Q894" s="828">
        <v>1</v>
      </c>
      <c r="R894" s="823">
        <v>2</v>
      </c>
      <c r="S894" s="828">
        <v>1</v>
      </c>
      <c r="T894" s="827">
        <v>1</v>
      </c>
      <c r="U894" s="829">
        <v>1</v>
      </c>
    </row>
    <row r="895" spans="1:21" ht="14.45" customHeight="1" x14ac:dyDescent="0.2">
      <c r="A895" s="822">
        <v>32</v>
      </c>
      <c r="B895" s="823" t="s">
        <v>2767</v>
      </c>
      <c r="C895" s="823" t="s">
        <v>2773</v>
      </c>
      <c r="D895" s="824" t="s">
        <v>4796</v>
      </c>
      <c r="E895" s="825" t="s">
        <v>2795</v>
      </c>
      <c r="F895" s="823" t="s">
        <v>2768</v>
      </c>
      <c r="G895" s="823" t="s">
        <v>3687</v>
      </c>
      <c r="H895" s="823" t="s">
        <v>329</v>
      </c>
      <c r="I895" s="823" t="s">
        <v>3688</v>
      </c>
      <c r="J895" s="823" t="s">
        <v>901</v>
      </c>
      <c r="K895" s="823" t="s">
        <v>3689</v>
      </c>
      <c r="L895" s="826">
        <v>79.069999999999993</v>
      </c>
      <c r="M895" s="826">
        <v>553.49</v>
      </c>
      <c r="N895" s="823">
        <v>7</v>
      </c>
      <c r="O895" s="827">
        <v>3.5</v>
      </c>
      <c r="P895" s="826">
        <v>474.41999999999996</v>
      </c>
      <c r="Q895" s="828">
        <v>0.8571428571428571</v>
      </c>
      <c r="R895" s="823">
        <v>6</v>
      </c>
      <c r="S895" s="828">
        <v>0.8571428571428571</v>
      </c>
      <c r="T895" s="827">
        <v>3</v>
      </c>
      <c r="U895" s="829">
        <v>0.8571428571428571</v>
      </c>
    </row>
    <row r="896" spans="1:21" ht="14.45" customHeight="1" x14ac:dyDescent="0.2">
      <c r="A896" s="822">
        <v>32</v>
      </c>
      <c r="B896" s="823" t="s">
        <v>2767</v>
      </c>
      <c r="C896" s="823" t="s">
        <v>2773</v>
      </c>
      <c r="D896" s="824" t="s">
        <v>4796</v>
      </c>
      <c r="E896" s="825" t="s">
        <v>2795</v>
      </c>
      <c r="F896" s="823" t="s">
        <v>2768</v>
      </c>
      <c r="G896" s="823" t="s">
        <v>2837</v>
      </c>
      <c r="H896" s="823" t="s">
        <v>329</v>
      </c>
      <c r="I896" s="823" t="s">
        <v>2838</v>
      </c>
      <c r="J896" s="823" t="s">
        <v>1756</v>
      </c>
      <c r="K896" s="823" t="s">
        <v>2839</v>
      </c>
      <c r="L896" s="826">
        <v>421.79</v>
      </c>
      <c r="M896" s="826">
        <v>13497.28</v>
      </c>
      <c r="N896" s="823">
        <v>32</v>
      </c>
      <c r="O896" s="827">
        <v>24</v>
      </c>
      <c r="P896" s="826">
        <v>6748.64</v>
      </c>
      <c r="Q896" s="828">
        <v>0.5</v>
      </c>
      <c r="R896" s="823">
        <v>16</v>
      </c>
      <c r="S896" s="828">
        <v>0.5</v>
      </c>
      <c r="T896" s="827">
        <v>11</v>
      </c>
      <c r="U896" s="829">
        <v>0.45833333333333331</v>
      </c>
    </row>
    <row r="897" spans="1:21" ht="14.45" customHeight="1" x14ac:dyDescent="0.2">
      <c r="A897" s="822">
        <v>32</v>
      </c>
      <c r="B897" s="823" t="s">
        <v>2767</v>
      </c>
      <c r="C897" s="823" t="s">
        <v>2773</v>
      </c>
      <c r="D897" s="824" t="s">
        <v>4796</v>
      </c>
      <c r="E897" s="825" t="s">
        <v>2795</v>
      </c>
      <c r="F897" s="823" t="s">
        <v>2768</v>
      </c>
      <c r="G897" s="823" t="s">
        <v>3436</v>
      </c>
      <c r="H897" s="823" t="s">
        <v>670</v>
      </c>
      <c r="I897" s="823" t="s">
        <v>2514</v>
      </c>
      <c r="J897" s="823" t="s">
        <v>1357</v>
      </c>
      <c r="K897" s="823" t="s">
        <v>1354</v>
      </c>
      <c r="L897" s="826">
        <v>127.34</v>
      </c>
      <c r="M897" s="826">
        <v>1018.72</v>
      </c>
      <c r="N897" s="823">
        <v>8</v>
      </c>
      <c r="O897" s="827">
        <v>2</v>
      </c>
      <c r="P897" s="826">
        <v>636.70000000000005</v>
      </c>
      <c r="Q897" s="828">
        <v>0.625</v>
      </c>
      <c r="R897" s="823">
        <v>5</v>
      </c>
      <c r="S897" s="828">
        <v>0.625</v>
      </c>
      <c r="T897" s="827">
        <v>1</v>
      </c>
      <c r="U897" s="829">
        <v>0.5</v>
      </c>
    </row>
    <row r="898" spans="1:21" ht="14.45" customHeight="1" x14ac:dyDescent="0.2">
      <c r="A898" s="822">
        <v>32</v>
      </c>
      <c r="B898" s="823" t="s">
        <v>2767</v>
      </c>
      <c r="C898" s="823" t="s">
        <v>2773</v>
      </c>
      <c r="D898" s="824" t="s">
        <v>4796</v>
      </c>
      <c r="E898" s="825" t="s">
        <v>2795</v>
      </c>
      <c r="F898" s="823" t="s">
        <v>2768</v>
      </c>
      <c r="G898" s="823" t="s">
        <v>3436</v>
      </c>
      <c r="H898" s="823" t="s">
        <v>670</v>
      </c>
      <c r="I898" s="823" t="s">
        <v>2514</v>
      </c>
      <c r="J898" s="823" t="s">
        <v>1357</v>
      </c>
      <c r="K898" s="823" t="s">
        <v>1354</v>
      </c>
      <c r="L898" s="826">
        <v>179.65</v>
      </c>
      <c r="M898" s="826">
        <v>1257.55</v>
      </c>
      <c r="N898" s="823">
        <v>7</v>
      </c>
      <c r="O898" s="827">
        <v>0.5</v>
      </c>
      <c r="P898" s="826">
        <v>1257.55</v>
      </c>
      <c r="Q898" s="828">
        <v>1</v>
      </c>
      <c r="R898" s="823">
        <v>7</v>
      </c>
      <c r="S898" s="828">
        <v>1</v>
      </c>
      <c r="T898" s="827">
        <v>0.5</v>
      </c>
      <c r="U898" s="829">
        <v>1</v>
      </c>
    </row>
    <row r="899" spans="1:21" ht="14.45" customHeight="1" x14ac:dyDescent="0.2">
      <c r="A899" s="822">
        <v>32</v>
      </c>
      <c r="B899" s="823" t="s">
        <v>2767</v>
      </c>
      <c r="C899" s="823" t="s">
        <v>2773</v>
      </c>
      <c r="D899" s="824" t="s">
        <v>4796</v>
      </c>
      <c r="E899" s="825" t="s">
        <v>2795</v>
      </c>
      <c r="F899" s="823" t="s">
        <v>2768</v>
      </c>
      <c r="G899" s="823" t="s">
        <v>3436</v>
      </c>
      <c r="H899" s="823" t="s">
        <v>670</v>
      </c>
      <c r="I899" s="823" t="s">
        <v>2513</v>
      </c>
      <c r="J899" s="823" t="s">
        <v>1359</v>
      </c>
      <c r="K899" s="823" t="s">
        <v>1354</v>
      </c>
      <c r="L899" s="826">
        <v>127.34</v>
      </c>
      <c r="M899" s="826">
        <v>1655.42</v>
      </c>
      <c r="N899" s="823">
        <v>13</v>
      </c>
      <c r="O899" s="827">
        <v>3</v>
      </c>
      <c r="P899" s="826">
        <v>1146.06</v>
      </c>
      <c r="Q899" s="828">
        <v>0.69230769230769229</v>
      </c>
      <c r="R899" s="823">
        <v>9</v>
      </c>
      <c r="S899" s="828">
        <v>0.69230769230769229</v>
      </c>
      <c r="T899" s="827">
        <v>2</v>
      </c>
      <c r="U899" s="829">
        <v>0.66666666666666663</v>
      </c>
    </row>
    <row r="900" spans="1:21" ht="14.45" customHeight="1" x14ac:dyDescent="0.2">
      <c r="A900" s="822">
        <v>32</v>
      </c>
      <c r="B900" s="823" t="s">
        <v>2767</v>
      </c>
      <c r="C900" s="823" t="s">
        <v>2773</v>
      </c>
      <c r="D900" s="824" t="s">
        <v>4796</v>
      </c>
      <c r="E900" s="825" t="s">
        <v>2795</v>
      </c>
      <c r="F900" s="823" t="s">
        <v>2768</v>
      </c>
      <c r="G900" s="823" t="s">
        <v>3436</v>
      </c>
      <c r="H900" s="823" t="s">
        <v>670</v>
      </c>
      <c r="I900" s="823" t="s">
        <v>3884</v>
      </c>
      <c r="J900" s="823" t="s">
        <v>3885</v>
      </c>
      <c r="K900" s="823" t="s">
        <v>1354</v>
      </c>
      <c r="L900" s="826">
        <v>155.97</v>
      </c>
      <c r="M900" s="826">
        <v>1715.67</v>
      </c>
      <c r="N900" s="823">
        <v>11</v>
      </c>
      <c r="O900" s="827">
        <v>2</v>
      </c>
      <c r="P900" s="826">
        <v>1715.67</v>
      </c>
      <c r="Q900" s="828">
        <v>1</v>
      </c>
      <c r="R900" s="823">
        <v>11</v>
      </c>
      <c r="S900" s="828">
        <v>1</v>
      </c>
      <c r="T900" s="827">
        <v>2</v>
      </c>
      <c r="U900" s="829">
        <v>1</v>
      </c>
    </row>
    <row r="901" spans="1:21" ht="14.45" customHeight="1" x14ac:dyDescent="0.2">
      <c r="A901" s="822">
        <v>32</v>
      </c>
      <c r="B901" s="823" t="s">
        <v>2767</v>
      </c>
      <c r="C901" s="823" t="s">
        <v>2773</v>
      </c>
      <c r="D901" s="824" t="s">
        <v>4796</v>
      </c>
      <c r="E901" s="825" t="s">
        <v>2795</v>
      </c>
      <c r="F901" s="823" t="s">
        <v>2768</v>
      </c>
      <c r="G901" s="823" t="s">
        <v>3436</v>
      </c>
      <c r="H901" s="823" t="s">
        <v>670</v>
      </c>
      <c r="I901" s="823" t="s">
        <v>2515</v>
      </c>
      <c r="J901" s="823" t="s">
        <v>1358</v>
      </c>
      <c r="K901" s="823" t="s">
        <v>1354</v>
      </c>
      <c r="L901" s="826">
        <v>127.34</v>
      </c>
      <c r="M901" s="826">
        <v>1018.72</v>
      </c>
      <c r="N901" s="823">
        <v>8</v>
      </c>
      <c r="O901" s="827">
        <v>2</v>
      </c>
      <c r="P901" s="826">
        <v>636.70000000000005</v>
      </c>
      <c r="Q901" s="828">
        <v>0.625</v>
      </c>
      <c r="R901" s="823">
        <v>5</v>
      </c>
      <c r="S901" s="828">
        <v>0.625</v>
      </c>
      <c r="T901" s="827">
        <v>1</v>
      </c>
      <c r="U901" s="829">
        <v>0.5</v>
      </c>
    </row>
    <row r="902" spans="1:21" ht="14.45" customHeight="1" x14ac:dyDescent="0.2">
      <c r="A902" s="822">
        <v>32</v>
      </c>
      <c r="B902" s="823" t="s">
        <v>2767</v>
      </c>
      <c r="C902" s="823" t="s">
        <v>2773</v>
      </c>
      <c r="D902" s="824" t="s">
        <v>4796</v>
      </c>
      <c r="E902" s="825" t="s">
        <v>2795</v>
      </c>
      <c r="F902" s="823" t="s">
        <v>2768</v>
      </c>
      <c r="G902" s="823" t="s">
        <v>3436</v>
      </c>
      <c r="H902" s="823" t="s">
        <v>329</v>
      </c>
      <c r="I902" s="823" t="s">
        <v>3437</v>
      </c>
      <c r="J902" s="823" t="s">
        <v>1355</v>
      </c>
      <c r="K902" s="823" t="s">
        <v>1354</v>
      </c>
      <c r="L902" s="826">
        <v>185.95</v>
      </c>
      <c r="M902" s="826">
        <v>1301.6499999999999</v>
      </c>
      <c r="N902" s="823">
        <v>7</v>
      </c>
      <c r="O902" s="827">
        <v>1</v>
      </c>
      <c r="P902" s="826">
        <v>1301.6499999999999</v>
      </c>
      <c r="Q902" s="828">
        <v>1</v>
      </c>
      <c r="R902" s="823">
        <v>7</v>
      </c>
      <c r="S902" s="828">
        <v>1</v>
      </c>
      <c r="T902" s="827">
        <v>1</v>
      </c>
      <c r="U902" s="829">
        <v>1</v>
      </c>
    </row>
    <row r="903" spans="1:21" ht="14.45" customHeight="1" x14ac:dyDescent="0.2">
      <c r="A903" s="822">
        <v>32</v>
      </c>
      <c r="B903" s="823" t="s">
        <v>2767</v>
      </c>
      <c r="C903" s="823" t="s">
        <v>2773</v>
      </c>
      <c r="D903" s="824" t="s">
        <v>4796</v>
      </c>
      <c r="E903" s="825" t="s">
        <v>2795</v>
      </c>
      <c r="F903" s="823" t="s">
        <v>2768</v>
      </c>
      <c r="G903" s="823" t="s">
        <v>3436</v>
      </c>
      <c r="H903" s="823" t="s">
        <v>329</v>
      </c>
      <c r="I903" s="823" t="s">
        <v>3886</v>
      </c>
      <c r="J903" s="823" t="s">
        <v>1353</v>
      </c>
      <c r="K903" s="823" t="s">
        <v>1354</v>
      </c>
      <c r="L903" s="826">
        <v>185.95</v>
      </c>
      <c r="M903" s="826">
        <v>2231.3999999999996</v>
      </c>
      <c r="N903" s="823">
        <v>12</v>
      </c>
      <c r="O903" s="827">
        <v>1.5</v>
      </c>
      <c r="P903" s="826">
        <v>2231.3999999999996</v>
      </c>
      <c r="Q903" s="828">
        <v>1</v>
      </c>
      <c r="R903" s="823">
        <v>12</v>
      </c>
      <c r="S903" s="828">
        <v>1</v>
      </c>
      <c r="T903" s="827">
        <v>1.5</v>
      </c>
      <c r="U903" s="829">
        <v>1</v>
      </c>
    </row>
    <row r="904" spans="1:21" ht="14.45" customHeight="1" x14ac:dyDescent="0.2">
      <c r="A904" s="822">
        <v>32</v>
      </c>
      <c r="B904" s="823" t="s">
        <v>2767</v>
      </c>
      <c r="C904" s="823" t="s">
        <v>2773</v>
      </c>
      <c r="D904" s="824" t="s">
        <v>4796</v>
      </c>
      <c r="E904" s="825" t="s">
        <v>2795</v>
      </c>
      <c r="F904" s="823" t="s">
        <v>2768</v>
      </c>
      <c r="G904" s="823" t="s">
        <v>3436</v>
      </c>
      <c r="H904" s="823" t="s">
        <v>670</v>
      </c>
      <c r="I904" s="823" t="s">
        <v>3887</v>
      </c>
      <c r="J904" s="823" t="s">
        <v>3888</v>
      </c>
      <c r="K904" s="823" t="s">
        <v>1354</v>
      </c>
      <c r="L904" s="826">
        <v>155.97</v>
      </c>
      <c r="M904" s="826">
        <v>779.85</v>
      </c>
      <c r="N904" s="823">
        <v>5</v>
      </c>
      <c r="O904" s="827">
        <v>1</v>
      </c>
      <c r="P904" s="826">
        <v>779.85</v>
      </c>
      <c r="Q904" s="828">
        <v>1</v>
      </c>
      <c r="R904" s="823">
        <v>5</v>
      </c>
      <c r="S904" s="828">
        <v>1</v>
      </c>
      <c r="T904" s="827">
        <v>1</v>
      </c>
      <c r="U904" s="829">
        <v>1</v>
      </c>
    </row>
    <row r="905" spans="1:21" ht="14.45" customHeight="1" x14ac:dyDescent="0.2">
      <c r="A905" s="822">
        <v>32</v>
      </c>
      <c r="B905" s="823" t="s">
        <v>2767</v>
      </c>
      <c r="C905" s="823" t="s">
        <v>2773</v>
      </c>
      <c r="D905" s="824" t="s">
        <v>4796</v>
      </c>
      <c r="E905" s="825" t="s">
        <v>2795</v>
      </c>
      <c r="F905" s="823" t="s">
        <v>2768</v>
      </c>
      <c r="G905" s="823" t="s">
        <v>3436</v>
      </c>
      <c r="H905" s="823" t="s">
        <v>670</v>
      </c>
      <c r="I905" s="823" t="s">
        <v>3889</v>
      </c>
      <c r="J905" s="823" t="s">
        <v>3890</v>
      </c>
      <c r="K905" s="823" t="s">
        <v>1354</v>
      </c>
      <c r="L905" s="826">
        <v>155.97</v>
      </c>
      <c r="M905" s="826">
        <v>1871.6399999999999</v>
      </c>
      <c r="N905" s="823">
        <v>12</v>
      </c>
      <c r="O905" s="827">
        <v>3</v>
      </c>
      <c r="P905" s="826">
        <v>1247.76</v>
      </c>
      <c r="Q905" s="828">
        <v>0.66666666666666674</v>
      </c>
      <c r="R905" s="823">
        <v>8</v>
      </c>
      <c r="S905" s="828">
        <v>0.66666666666666663</v>
      </c>
      <c r="T905" s="827">
        <v>2</v>
      </c>
      <c r="U905" s="829">
        <v>0.66666666666666663</v>
      </c>
    </row>
    <row r="906" spans="1:21" ht="14.45" customHeight="1" x14ac:dyDescent="0.2">
      <c r="A906" s="822">
        <v>32</v>
      </c>
      <c r="B906" s="823" t="s">
        <v>2767</v>
      </c>
      <c r="C906" s="823" t="s">
        <v>2773</v>
      </c>
      <c r="D906" s="824" t="s">
        <v>4796</v>
      </c>
      <c r="E906" s="825" t="s">
        <v>2795</v>
      </c>
      <c r="F906" s="823" t="s">
        <v>2768</v>
      </c>
      <c r="G906" s="823" t="s">
        <v>3436</v>
      </c>
      <c r="H906" s="823" t="s">
        <v>670</v>
      </c>
      <c r="I906" s="823" t="s">
        <v>2713</v>
      </c>
      <c r="J906" s="823" t="s">
        <v>2714</v>
      </c>
      <c r="K906" s="823" t="s">
        <v>1354</v>
      </c>
      <c r="L906" s="826">
        <v>127.34</v>
      </c>
      <c r="M906" s="826">
        <v>636.70000000000005</v>
      </c>
      <c r="N906" s="823">
        <v>5</v>
      </c>
      <c r="O906" s="827">
        <v>1</v>
      </c>
      <c r="P906" s="826">
        <v>636.70000000000005</v>
      </c>
      <c r="Q906" s="828">
        <v>1</v>
      </c>
      <c r="R906" s="823">
        <v>5</v>
      </c>
      <c r="S906" s="828">
        <v>1</v>
      </c>
      <c r="T906" s="827">
        <v>1</v>
      </c>
      <c r="U906" s="829">
        <v>1</v>
      </c>
    </row>
    <row r="907" spans="1:21" ht="14.45" customHeight="1" x14ac:dyDescent="0.2">
      <c r="A907" s="822">
        <v>32</v>
      </c>
      <c r="B907" s="823" t="s">
        <v>2767</v>
      </c>
      <c r="C907" s="823" t="s">
        <v>2773</v>
      </c>
      <c r="D907" s="824" t="s">
        <v>4796</v>
      </c>
      <c r="E907" s="825" t="s">
        <v>2795</v>
      </c>
      <c r="F907" s="823" t="s">
        <v>2768</v>
      </c>
      <c r="G907" s="823" t="s">
        <v>3436</v>
      </c>
      <c r="H907" s="823" t="s">
        <v>670</v>
      </c>
      <c r="I907" s="823" t="s">
        <v>2713</v>
      </c>
      <c r="J907" s="823" t="s">
        <v>2714</v>
      </c>
      <c r="K907" s="823" t="s">
        <v>1354</v>
      </c>
      <c r="L907" s="826">
        <v>179.65</v>
      </c>
      <c r="M907" s="826">
        <v>1257.55</v>
      </c>
      <c r="N907" s="823">
        <v>7</v>
      </c>
      <c r="O907" s="827">
        <v>1</v>
      </c>
      <c r="P907" s="826">
        <v>1257.55</v>
      </c>
      <c r="Q907" s="828">
        <v>1</v>
      </c>
      <c r="R907" s="823">
        <v>7</v>
      </c>
      <c r="S907" s="828">
        <v>1</v>
      </c>
      <c r="T907" s="827">
        <v>1</v>
      </c>
      <c r="U907" s="829">
        <v>1</v>
      </c>
    </row>
    <row r="908" spans="1:21" ht="14.45" customHeight="1" x14ac:dyDescent="0.2">
      <c r="A908" s="822">
        <v>32</v>
      </c>
      <c r="B908" s="823" t="s">
        <v>2767</v>
      </c>
      <c r="C908" s="823" t="s">
        <v>2773</v>
      </c>
      <c r="D908" s="824" t="s">
        <v>4796</v>
      </c>
      <c r="E908" s="825" t="s">
        <v>2795</v>
      </c>
      <c r="F908" s="823" t="s">
        <v>2768</v>
      </c>
      <c r="G908" s="823" t="s">
        <v>3436</v>
      </c>
      <c r="H908" s="823" t="s">
        <v>329</v>
      </c>
      <c r="I908" s="823" t="s">
        <v>3438</v>
      </c>
      <c r="J908" s="823" t="s">
        <v>1356</v>
      </c>
      <c r="K908" s="823" t="s">
        <v>1354</v>
      </c>
      <c r="L908" s="826">
        <v>185.95</v>
      </c>
      <c r="M908" s="826">
        <v>1301.6499999999999</v>
      </c>
      <c r="N908" s="823">
        <v>7</v>
      </c>
      <c r="O908" s="827">
        <v>1</v>
      </c>
      <c r="P908" s="826">
        <v>1301.6499999999999</v>
      </c>
      <c r="Q908" s="828">
        <v>1</v>
      </c>
      <c r="R908" s="823">
        <v>7</v>
      </c>
      <c r="S908" s="828">
        <v>1</v>
      </c>
      <c r="T908" s="827">
        <v>1</v>
      </c>
      <c r="U908" s="829">
        <v>1</v>
      </c>
    </row>
    <row r="909" spans="1:21" ht="14.45" customHeight="1" x14ac:dyDescent="0.2">
      <c r="A909" s="822">
        <v>32</v>
      </c>
      <c r="B909" s="823" t="s">
        <v>2767</v>
      </c>
      <c r="C909" s="823" t="s">
        <v>2773</v>
      </c>
      <c r="D909" s="824" t="s">
        <v>4796</v>
      </c>
      <c r="E909" s="825" t="s">
        <v>2795</v>
      </c>
      <c r="F909" s="823" t="s">
        <v>2768</v>
      </c>
      <c r="G909" s="823" t="s">
        <v>3436</v>
      </c>
      <c r="H909" s="823" t="s">
        <v>329</v>
      </c>
      <c r="I909" s="823" t="s">
        <v>3690</v>
      </c>
      <c r="J909" s="823" t="s">
        <v>3691</v>
      </c>
      <c r="K909" s="823" t="s">
        <v>1354</v>
      </c>
      <c r="L909" s="826">
        <v>158.61000000000001</v>
      </c>
      <c r="M909" s="826">
        <v>1268.8800000000001</v>
      </c>
      <c r="N909" s="823">
        <v>8</v>
      </c>
      <c r="O909" s="827">
        <v>1</v>
      </c>
      <c r="P909" s="826">
        <v>1268.8800000000001</v>
      </c>
      <c r="Q909" s="828">
        <v>1</v>
      </c>
      <c r="R909" s="823">
        <v>8</v>
      </c>
      <c r="S909" s="828">
        <v>1</v>
      </c>
      <c r="T909" s="827">
        <v>1</v>
      </c>
      <c r="U909" s="829">
        <v>1</v>
      </c>
    </row>
    <row r="910" spans="1:21" ht="14.45" customHeight="1" x14ac:dyDescent="0.2">
      <c r="A910" s="822">
        <v>32</v>
      </c>
      <c r="B910" s="823" t="s">
        <v>2767</v>
      </c>
      <c r="C910" s="823" t="s">
        <v>2773</v>
      </c>
      <c r="D910" s="824" t="s">
        <v>4796</v>
      </c>
      <c r="E910" s="825" t="s">
        <v>2795</v>
      </c>
      <c r="F910" s="823" t="s">
        <v>2768</v>
      </c>
      <c r="G910" s="823" t="s">
        <v>3436</v>
      </c>
      <c r="H910" s="823" t="s">
        <v>670</v>
      </c>
      <c r="I910" s="823" t="s">
        <v>2528</v>
      </c>
      <c r="J910" s="823" t="s">
        <v>1355</v>
      </c>
      <c r="K910" s="823" t="s">
        <v>1354</v>
      </c>
      <c r="L910" s="826">
        <v>184.82</v>
      </c>
      <c r="M910" s="826">
        <v>1293.74</v>
      </c>
      <c r="N910" s="823">
        <v>7</v>
      </c>
      <c r="O910" s="827">
        <v>0.5</v>
      </c>
      <c r="P910" s="826">
        <v>1293.74</v>
      </c>
      <c r="Q910" s="828">
        <v>1</v>
      </c>
      <c r="R910" s="823">
        <v>7</v>
      </c>
      <c r="S910" s="828">
        <v>1</v>
      </c>
      <c r="T910" s="827">
        <v>0.5</v>
      </c>
      <c r="U910" s="829">
        <v>1</v>
      </c>
    </row>
    <row r="911" spans="1:21" ht="14.45" customHeight="1" x14ac:dyDescent="0.2">
      <c r="A911" s="822">
        <v>32</v>
      </c>
      <c r="B911" s="823" t="s">
        <v>2767</v>
      </c>
      <c r="C911" s="823" t="s">
        <v>2773</v>
      </c>
      <c r="D911" s="824" t="s">
        <v>4796</v>
      </c>
      <c r="E911" s="825" t="s">
        <v>2795</v>
      </c>
      <c r="F911" s="823" t="s">
        <v>2768</v>
      </c>
      <c r="G911" s="823" t="s">
        <v>3436</v>
      </c>
      <c r="H911" s="823" t="s">
        <v>670</v>
      </c>
      <c r="I911" s="823" t="s">
        <v>2530</v>
      </c>
      <c r="J911" s="823" t="s">
        <v>1356</v>
      </c>
      <c r="K911" s="823" t="s">
        <v>1354</v>
      </c>
      <c r="L911" s="826">
        <v>184.82</v>
      </c>
      <c r="M911" s="826">
        <v>924.09999999999991</v>
      </c>
      <c r="N911" s="823">
        <v>5</v>
      </c>
      <c r="O911" s="827">
        <v>1</v>
      </c>
      <c r="P911" s="826">
        <v>924.09999999999991</v>
      </c>
      <c r="Q911" s="828">
        <v>1</v>
      </c>
      <c r="R911" s="823">
        <v>5</v>
      </c>
      <c r="S911" s="828">
        <v>1</v>
      </c>
      <c r="T911" s="827">
        <v>1</v>
      </c>
      <c r="U911" s="829">
        <v>1</v>
      </c>
    </row>
    <row r="912" spans="1:21" ht="14.45" customHeight="1" x14ac:dyDescent="0.2">
      <c r="A912" s="822">
        <v>32</v>
      </c>
      <c r="B912" s="823" t="s">
        <v>2767</v>
      </c>
      <c r="C912" s="823" t="s">
        <v>2773</v>
      </c>
      <c r="D912" s="824" t="s">
        <v>4796</v>
      </c>
      <c r="E912" s="825" t="s">
        <v>2795</v>
      </c>
      <c r="F912" s="823" t="s">
        <v>2768</v>
      </c>
      <c r="G912" s="823" t="s">
        <v>3121</v>
      </c>
      <c r="H912" s="823" t="s">
        <v>329</v>
      </c>
      <c r="I912" s="823" t="s">
        <v>3122</v>
      </c>
      <c r="J912" s="823" t="s">
        <v>1092</v>
      </c>
      <c r="K912" s="823" t="s">
        <v>1093</v>
      </c>
      <c r="L912" s="826">
        <v>121.92</v>
      </c>
      <c r="M912" s="826">
        <v>2438.4000000000005</v>
      </c>
      <c r="N912" s="823">
        <v>20</v>
      </c>
      <c r="O912" s="827">
        <v>9.5</v>
      </c>
      <c r="P912" s="826">
        <v>2438.4000000000005</v>
      </c>
      <c r="Q912" s="828">
        <v>1</v>
      </c>
      <c r="R912" s="823">
        <v>20</v>
      </c>
      <c r="S912" s="828">
        <v>1</v>
      </c>
      <c r="T912" s="827">
        <v>9.5</v>
      </c>
      <c r="U912" s="829">
        <v>1</v>
      </c>
    </row>
    <row r="913" spans="1:21" ht="14.45" customHeight="1" x14ac:dyDescent="0.2">
      <c r="A913" s="822">
        <v>32</v>
      </c>
      <c r="B913" s="823" t="s">
        <v>2767</v>
      </c>
      <c r="C913" s="823" t="s">
        <v>2773</v>
      </c>
      <c r="D913" s="824" t="s">
        <v>4796</v>
      </c>
      <c r="E913" s="825" t="s">
        <v>2795</v>
      </c>
      <c r="F913" s="823" t="s">
        <v>2768</v>
      </c>
      <c r="G913" s="823" t="s">
        <v>3121</v>
      </c>
      <c r="H913" s="823" t="s">
        <v>329</v>
      </c>
      <c r="I913" s="823" t="s">
        <v>3122</v>
      </c>
      <c r="J913" s="823" t="s">
        <v>1092</v>
      </c>
      <c r="K913" s="823" t="s">
        <v>1093</v>
      </c>
      <c r="L913" s="826">
        <v>107.27</v>
      </c>
      <c r="M913" s="826">
        <v>321.81</v>
      </c>
      <c r="N913" s="823">
        <v>3</v>
      </c>
      <c r="O913" s="827">
        <v>2</v>
      </c>
      <c r="P913" s="826">
        <v>214.54</v>
      </c>
      <c r="Q913" s="828">
        <v>0.66666666666666663</v>
      </c>
      <c r="R913" s="823">
        <v>2</v>
      </c>
      <c r="S913" s="828">
        <v>0.66666666666666663</v>
      </c>
      <c r="T913" s="827">
        <v>1</v>
      </c>
      <c r="U913" s="829">
        <v>0.5</v>
      </c>
    </row>
    <row r="914" spans="1:21" ht="14.45" customHeight="1" x14ac:dyDescent="0.2">
      <c r="A914" s="822">
        <v>32</v>
      </c>
      <c r="B914" s="823" t="s">
        <v>2767</v>
      </c>
      <c r="C914" s="823" t="s">
        <v>2773</v>
      </c>
      <c r="D914" s="824" t="s">
        <v>4796</v>
      </c>
      <c r="E914" s="825" t="s">
        <v>2795</v>
      </c>
      <c r="F914" s="823" t="s">
        <v>2768</v>
      </c>
      <c r="G914" s="823" t="s">
        <v>3121</v>
      </c>
      <c r="H914" s="823" t="s">
        <v>329</v>
      </c>
      <c r="I914" s="823" t="s">
        <v>3123</v>
      </c>
      <c r="J914" s="823" t="s">
        <v>1092</v>
      </c>
      <c r="K914" s="823" t="s">
        <v>1093</v>
      </c>
      <c r="L914" s="826">
        <v>121.92</v>
      </c>
      <c r="M914" s="826">
        <v>487.68</v>
      </c>
      <c r="N914" s="823">
        <v>4</v>
      </c>
      <c r="O914" s="827">
        <v>4</v>
      </c>
      <c r="P914" s="826">
        <v>487.68</v>
      </c>
      <c r="Q914" s="828">
        <v>1</v>
      </c>
      <c r="R914" s="823">
        <v>4</v>
      </c>
      <c r="S914" s="828">
        <v>1</v>
      </c>
      <c r="T914" s="827">
        <v>4</v>
      </c>
      <c r="U914" s="829">
        <v>1</v>
      </c>
    </row>
    <row r="915" spans="1:21" ht="14.45" customHeight="1" x14ac:dyDescent="0.2">
      <c r="A915" s="822">
        <v>32</v>
      </c>
      <c r="B915" s="823" t="s">
        <v>2767</v>
      </c>
      <c r="C915" s="823" t="s">
        <v>2773</v>
      </c>
      <c r="D915" s="824" t="s">
        <v>4796</v>
      </c>
      <c r="E915" s="825" t="s">
        <v>2795</v>
      </c>
      <c r="F915" s="823" t="s">
        <v>2768</v>
      </c>
      <c r="G915" s="823" t="s">
        <v>3121</v>
      </c>
      <c r="H915" s="823" t="s">
        <v>329</v>
      </c>
      <c r="I915" s="823" t="s">
        <v>3123</v>
      </c>
      <c r="J915" s="823" t="s">
        <v>1092</v>
      </c>
      <c r="K915" s="823" t="s">
        <v>1093</v>
      </c>
      <c r="L915" s="826">
        <v>107.27</v>
      </c>
      <c r="M915" s="826">
        <v>321.81</v>
      </c>
      <c r="N915" s="823">
        <v>3</v>
      </c>
      <c r="O915" s="827">
        <v>1</v>
      </c>
      <c r="P915" s="826">
        <v>321.81</v>
      </c>
      <c r="Q915" s="828">
        <v>1</v>
      </c>
      <c r="R915" s="823">
        <v>3</v>
      </c>
      <c r="S915" s="828">
        <v>1</v>
      </c>
      <c r="T915" s="827">
        <v>1</v>
      </c>
      <c r="U915" s="829">
        <v>1</v>
      </c>
    </row>
    <row r="916" spans="1:21" ht="14.45" customHeight="1" x14ac:dyDescent="0.2">
      <c r="A916" s="822">
        <v>32</v>
      </c>
      <c r="B916" s="823" t="s">
        <v>2767</v>
      </c>
      <c r="C916" s="823" t="s">
        <v>2773</v>
      </c>
      <c r="D916" s="824" t="s">
        <v>4796</v>
      </c>
      <c r="E916" s="825" t="s">
        <v>2795</v>
      </c>
      <c r="F916" s="823" t="s">
        <v>2768</v>
      </c>
      <c r="G916" s="823" t="s">
        <v>3891</v>
      </c>
      <c r="H916" s="823" t="s">
        <v>329</v>
      </c>
      <c r="I916" s="823" t="s">
        <v>3892</v>
      </c>
      <c r="J916" s="823" t="s">
        <v>3893</v>
      </c>
      <c r="K916" s="823" t="s">
        <v>3894</v>
      </c>
      <c r="L916" s="826">
        <v>0</v>
      </c>
      <c r="M916" s="826">
        <v>0</v>
      </c>
      <c r="N916" s="823">
        <v>1</v>
      </c>
      <c r="O916" s="827">
        <v>0.5</v>
      </c>
      <c r="P916" s="826">
        <v>0</v>
      </c>
      <c r="Q916" s="828"/>
      <c r="R916" s="823">
        <v>1</v>
      </c>
      <c r="S916" s="828">
        <v>1</v>
      </c>
      <c r="T916" s="827">
        <v>0.5</v>
      </c>
      <c r="U916" s="829">
        <v>1</v>
      </c>
    </row>
    <row r="917" spans="1:21" ht="14.45" customHeight="1" x14ac:dyDescent="0.2">
      <c r="A917" s="822">
        <v>32</v>
      </c>
      <c r="B917" s="823" t="s">
        <v>2767</v>
      </c>
      <c r="C917" s="823" t="s">
        <v>2773</v>
      </c>
      <c r="D917" s="824" t="s">
        <v>4796</v>
      </c>
      <c r="E917" s="825" t="s">
        <v>2796</v>
      </c>
      <c r="F917" s="823" t="s">
        <v>2768</v>
      </c>
      <c r="G917" s="823" t="s">
        <v>3693</v>
      </c>
      <c r="H917" s="823" t="s">
        <v>329</v>
      </c>
      <c r="I917" s="823" t="s">
        <v>3895</v>
      </c>
      <c r="J917" s="823" t="s">
        <v>3695</v>
      </c>
      <c r="K917" s="823" t="s">
        <v>1206</v>
      </c>
      <c r="L917" s="826">
        <v>70.48</v>
      </c>
      <c r="M917" s="826">
        <v>211.44</v>
      </c>
      <c r="N917" s="823">
        <v>3</v>
      </c>
      <c r="O917" s="827">
        <v>3</v>
      </c>
      <c r="P917" s="826">
        <v>211.44</v>
      </c>
      <c r="Q917" s="828">
        <v>1</v>
      </c>
      <c r="R917" s="823">
        <v>3</v>
      </c>
      <c r="S917" s="828">
        <v>1</v>
      </c>
      <c r="T917" s="827">
        <v>3</v>
      </c>
      <c r="U917" s="829">
        <v>1</v>
      </c>
    </row>
    <row r="918" spans="1:21" ht="14.45" customHeight="1" x14ac:dyDescent="0.2">
      <c r="A918" s="822">
        <v>32</v>
      </c>
      <c r="B918" s="823" t="s">
        <v>2767</v>
      </c>
      <c r="C918" s="823" t="s">
        <v>2773</v>
      </c>
      <c r="D918" s="824" t="s">
        <v>4796</v>
      </c>
      <c r="E918" s="825" t="s">
        <v>2796</v>
      </c>
      <c r="F918" s="823" t="s">
        <v>2768</v>
      </c>
      <c r="G918" s="823" t="s">
        <v>2840</v>
      </c>
      <c r="H918" s="823" t="s">
        <v>329</v>
      </c>
      <c r="I918" s="823" t="s">
        <v>2841</v>
      </c>
      <c r="J918" s="823" t="s">
        <v>2842</v>
      </c>
      <c r="K918" s="823" t="s">
        <v>2843</v>
      </c>
      <c r="L918" s="826">
        <v>247.17</v>
      </c>
      <c r="M918" s="826">
        <v>18784.920000000002</v>
      </c>
      <c r="N918" s="823">
        <v>76</v>
      </c>
      <c r="O918" s="827">
        <v>21</v>
      </c>
      <c r="P918" s="826">
        <v>17054.730000000003</v>
      </c>
      <c r="Q918" s="828">
        <v>0.90789473684210531</v>
      </c>
      <c r="R918" s="823">
        <v>69</v>
      </c>
      <c r="S918" s="828">
        <v>0.90789473684210531</v>
      </c>
      <c r="T918" s="827">
        <v>19.5</v>
      </c>
      <c r="U918" s="829">
        <v>0.9285714285714286</v>
      </c>
    </row>
    <row r="919" spans="1:21" ht="14.45" customHeight="1" x14ac:dyDescent="0.2">
      <c r="A919" s="822">
        <v>32</v>
      </c>
      <c r="B919" s="823" t="s">
        <v>2767</v>
      </c>
      <c r="C919" s="823" t="s">
        <v>2773</v>
      </c>
      <c r="D919" s="824" t="s">
        <v>4796</v>
      </c>
      <c r="E919" s="825" t="s">
        <v>2796</v>
      </c>
      <c r="F919" s="823" t="s">
        <v>2768</v>
      </c>
      <c r="G919" s="823" t="s">
        <v>2840</v>
      </c>
      <c r="H919" s="823" t="s">
        <v>329</v>
      </c>
      <c r="I919" s="823" t="s">
        <v>3130</v>
      </c>
      <c r="J919" s="823" t="s">
        <v>2842</v>
      </c>
      <c r="K919" s="823" t="s">
        <v>3131</v>
      </c>
      <c r="L919" s="826">
        <v>922.76</v>
      </c>
      <c r="M919" s="826">
        <v>6459.3200000000006</v>
      </c>
      <c r="N919" s="823">
        <v>7</v>
      </c>
      <c r="O919" s="827">
        <v>4</v>
      </c>
      <c r="P919" s="826">
        <v>6459.3200000000006</v>
      </c>
      <c r="Q919" s="828">
        <v>1</v>
      </c>
      <c r="R919" s="823">
        <v>7</v>
      </c>
      <c r="S919" s="828">
        <v>1</v>
      </c>
      <c r="T919" s="827">
        <v>4</v>
      </c>
      <c r="U919" s="829">
        <v>1</v>
      </c>
    </row>
    <row r="920" spans="1:21" ht="14.45" customHeight="1" x14ac:dyDescent="0.2">
      <c r="A920" s="822">
        <v>32</v>
      </c>
      <c r="B920" s="823" t="s">
        <v>2767</v>
      </c>
      <c r="C920" s="823" t="s">
        <v>2773</v>
      </c>
      <c r="D920" s="824" t="s">
        <v>4796</v>
      </c>
      <c r="E920" s="825" t="s">
        <v>2796</v>
      </c>
      <c r="F920" s="823" t="s">
        <v>2768</v>
      </c>
      <c r="G920" s="823" t="s">
        <v>2840</v>
      </c>
      <c r="H920" s="823" t="s">
        <v>329</v>
      </c>
      <c r="I920" s="823" t="s">
        <v>2844</v>
      </c>
      <c r="J920" s="823" t="s">
        <v>964</v>
      </c>
      <c r="K920" s="823" t="s">
        <v>2845</v>
      </c>
      <c r="L920" s="826">
        <v>329.56</v>
      </c>
      <c r="M920" s="826">
        <v>3954.7200000000003</v>
      </c>
      <c r="N920" s="823">
        <v>12</v>
      </c>
      <c r="O920" s="827">
        <v>3</v>
      </c>
      <c r="P920" s="826"/>
      <c r="Q920" s="828">
        <v>0</v>
      </c>
      <c r="R920" s="823"/>
      <c r="S920" s="828">
        <v>0</v>
      </c>
      <c r="T920" s="827"/>
      <c r="U920" s="829">
        <v>0</v>
      </c>
    </row>
    <row r="921" spans="1:21" ht="14.45" customHeight="1" x14ac:dyDescent="0.2">
      <c r="A921" s="822">
        <v>32</v>
      </c>
      <c r="B921" s="823" t="s">
        <v>2767</v>
      </c>
      <c r="C921" s="823" t="s">
        <v>2773</v>
      </c>
      <c r="D921" s="824" t="s">
        <v>4796</v>
      </c>
      <c r="E921" s="825" t="s">
        <v>2796</v>
      </c>
      <c r="F921" s="823" t="s">
        <v>2768</v>
      </c>
      <c r="G921" s="823" t="s">
        <v>2840</v>
      </c>
      <c r="H921" s="823" t="s">
        <v>329</v>
      </c>
      <c r="I921" s="823" t="s">
        <v>2846</v>
      </c>
      <c r="J921" s="823" t="s">
        <v>962</v>
      </c>
      <c r="K921" s="823" t="s">
        <v>2843</v>
      </c>
      <c r="L921" s="826">
        <v>247.17</v>
      </c>
      <c r="M921" s="826">
        <v>3707.5499999999997</v>
      </c>
      <c r="N921" s="823">
        <v>15</v>
      </c>
      <c r="O921" s="827">
        <v>4.5</v>
      </c>
      <c r="P921" s="826">
        <v>2224.5299999999997</v>
      </c>
      <c r="Q921" s="828">
        <v>0.6</v>
      </c>
      <c r="R921" s="823">
        <v>9</v>
      </c>
      <c r="S921" s="828">
        <v>0.6</v>
      </c>
      <c r="T921" s="827">
        <v>3</v>
      </c>
      <c r="U921" s="829">
        <v>0.66666666666666663</v>
      </c>
    </row>
    <row r="922" spans="1:21" ht="14.45" customHeight="1" x14ac:dyDescent="0.2">
      <c r="A922" s="822">
        <v>32</v>
      </c>
      <c r="B922" s="823" t="s">
        <v>2767</v>
      </c>
      <c r="C922" s="823" t="s">
        <v>2773</v>
      </c>
      <c r="D922" s="824" t="s">
        <v>4796</v>
      </c>
      <c r="E922" s="825" t="s">
        <v>2796</v>
      </c>
      <c r="F922" s="823" t="s">
        <v>2768</v>
      </c>
      <c r="G922" s="823" t="s">
        <v>3513</v>
      </c>
      <c r="H922" s="823" t="s">
        <v>329</v>
      </c>
      <c r="I922" s="823" t="s">
        <v>3514</v>
      </c>
      <c r="J922" s="823" t="s">
        <v>1269</v>
      </c>
      <c r="K922" s="823" t="s">
        <v>3515</v>
      </c>
      <c r="L922" s="826">
        <v>0</v>
      </c>
      <c r="M922" s="826">
        <v>0</v>
      </c>
      <c r="N922" s="823">
        <v>3</v>
      </c>
      <c r="O922" s="827">
        <v>1</v>
      </c>
      <c r="P922" s="826">
        <v>0</v>
      </c>
      <c r="Q922" s="828"/>
      <c r="R922" s="823">
        <v>3</v>
      </c>
      <c r="S922" s="828">
        <v>1</v>
      </c>
      <c r="T922" s="827">
        <v>1</v>
      </c>
      <c r="U922" s="829">
        <v>1</v>
      </c>
    </row>
    <row r="923" spans="1:21" ht="14.45" customHeight="1" x14ac:dyDescent="0.2">
      <c r="A923" s="822">
        <v>32</v>
      </c>
      <c r="B923" s="823" t="s">
        <v>2767</v>
      </c>
      <c r="C923" s="823" t="s">
        <v>2773</v>
      </c>
      <c r="D923" s="824" t="s">
        <v>4796</v>
      </c>
      <c r="E923" s="825" t="s">
        <v>2796</v>
      </c>
      <c r="F923" s="823" t="s">
        <v>2768</v>
      </c>
      <c r="G923" s="823" t="s">
        <v>2847</v>
      </c>
      <c r="H923" s="823" t="s">
        <v>329</v>
      </c>
      <c r="I923" s="823" t="s">
        <v>2848</v>
      </c>
      <c r="J923" s="823" t="s">
        <v>687</v>
      </c>
      <c r="K923" s="823" t="s">
        <v>1911</v>
      </c>
      <c r="L923" s="826">
        <v>41.41</v>
      </c>
      <c r="M923" s="826">
        <v>248.45999999999998</v>
      </c>
      <c r="N923" s="823">
        <v>6</v>
      </c>
      <c r="O923" s="827">
        <v>1.5</v>
      </c>
      <c r="P923" s="826">
        <v>124.22999999999999</v>
      </c>
      <c r="Q923" s="828">
        <v>0.5</v>
      </c>
      <c r="R923" s="823">
        <v>3</v>
      </c>
      <c r="S923" s="828">
        <v>0.5</v>
      </c>
      <c r="T923" s="827">
        <v>0.5</v>
      </c>
      <c r="U923" s="829">
        <v>0.33333333333333331</v>
      </c>
    </row>
    <row r="924" spans="1:21" ht="14.45" customHeight="1" x14ac:dyDescent="0.2">
      <c r="A924" s="822">
        <v>32</v>
      </c>
      <c r="B924" s="823" t="s">
        <v>2767</v>
      </c>
      <c r="C924" s="823" t="s">
        <v>2773</v>
      </c>
      <c r="D924" s="824" t="s">
        <v>4796</v>
      </c>
      <c r="E924" s="825" t="s">
        <v>2796</v>
      </c>
      <c r="F924" s="823" t="s">
        <v>2768</v>
      </c>
      <c r="G924" s="823" t="s">
        <v>2833</v>
      </c>
      <c r="H924" s="823" t="s">
        <v>329</v>
      </c>
      <c r="I924" s="823" t="s">
        <v>2849</v>
      </c>
      <c r="J924" s="823" t="s">
        <v>2850</v>
      </c>
      <c r="K924" s="823" t="s">
        <v>681</v>
      </c>
      <c r="L924" s="826">
        <v>72.55</v>
      </c>
      <c r="M924" s="826">
        <v>72.55</v>
      </c>
      <c r="N924" s="823">
        <v>1</v>
      </c>
      <c r="O924" s="827">
        <v>1</v>
      </c>
      <c r="P924" s="826">
        <v>72.55</v>
      </c>
      <c r="Q924" s="828">
        <v>1</v>
      </c>
      <c r="R924" s="823">
        <v>1</v>
      </c>
      <c r="S924" s="828">
        <v>1</v>
      </c>
      <c r="T924" s="827">
        <v>1</v>
      </c>
      <c r="U924" s="829">
        <v>1</v>
      </c>
    </row>
    <row r="925" spans="1:21" ht="14.45" customHeight="1" x14ac:dyDescent="0.2">
      <c r="A925" s="822">
        <v>32</v>
      </c>
      <c r="B925" s="823" t="s">
        <v>2767</v>
      </c>
      <c r="C925" s="823" t="s">
        <v>2773</v>
      </c>
      <c r="D925" s="824" t="s">
        <v>4796</v>
      </c>
      <c r="E925" s="825" t="s">
        <v>2796</v>
      </c>
      <c r="F925" s="823" t="s">
        <v>2768</v>
      </c>
      <c r="G925" s="823" t="s">
        <v>2833</v>
      </c>
      <c r="H925" s="823" t="s">
        <v>329</v>
      </c>
      <c r="I925" s="823" t="s">
        <v>2851</v>
      </c>
      <c r="J925" s="823" t="s">
        <v>2852</v>
      </c>
      <c r="K925" s="823" t="s">
        <v>684</v>
      </c>
      <c r="L925" s="826">
        <v>65.28</v>
      </c>
      <c r="M925" s="826">
        <v>587.52</v>
      </c>
      <c r="N925" s="823">
        <v>9</v>
      </c>
      <c r="O925" s="827">
        <v>2</v>
      </c>
      <c r="P925" s="826">
        <v>391.68</v>
      </c>
      <c r="Q925" s="828">
        <v>0.66666666666666674</v>
      </c>
      <c r="R925" s="823">
        <v>6</v>
      </c>
      <c r="S925" s="828">
        <v>0.66666666666666663</v>
      </c>
      <c r="T925" s="827">
        <v>1.5</v>
      </c>
      <c r="U925" s="829">
        <v>0.75</v>
      </c>
    </row>
    <row r="926" spans="1:21" ht="14.45" customHeight="1" x14ac:dyDescent="0.2">
      <c r="A926" s="822">
        <v>32</v>
      </c>
      <c r="B926" s="823" t="s">
        <v>2767</v>
      </c>
      <c r="C926" s="823" t="s">
        <v>2773</v>
      </c>
      <c r="D926" s="824" t="s">
        <v>4796</v>
      </c>
      <c r="E926" s="825" t="s">
        <v>2796</v>
      </c>
      <c r="F926" s="823" t="s">
        <v>2768</v>
      </c>
      <c r="G926" s="823" t="s">
        <v>2833</v>
      </c>
      <c r="H926" s="823" t="s">
        <v>329</v>
      </c>
      <c r="I926" s="823" t="s">
        <v>3896</v>
      </c>
      <c r="J926" s="823" t="s">
        <v>2852</v>
      </c>
      <c r="K926" s="823" t="s">
        <v>2854</v>
      </c>
      <c r="L926" s="826">
        <v>36.270000000000003</v>
      </c>
      <c r="M926" s="826">
        <v>72.540000000000006</v>
      </c>
      <c r="N926" s="823">
        <v>2</v>
      </c>
      <c r="O926" s="827">
        <v>0.5</v>
      </c>
      <c r="P926" s="826"/>
      <c r="Q926" s="828">
        <v>0</v>
      </c>
      <c r="R926" s="823"/>
      <c r="S926" s="828">
        <v>0</v>
      </c>
      <c r="T926" s="827"/>
      <c r="U926" s="829">
        <v>0</v>
      </c>
    </row>
    <row r="927" spans="1:21" ht="14.45" customHeight="1" x14ac:dyDescent="0.2">
      <c r="A927" s="822">
        <v>32</v>
      </c>
      <c r="B927" s="823" t="s">
        <v>2767</v>
      </c>
      <c r="C927" s="823" t="s">
        <v>2773</v>
      </c>
      <c r="D927" s="824" t="s">
        <v>4796</v>
      </c>
      <c r="E927" s="825" t="s">
        <v>2796</v>
      </c>
      <c r="F927" s="823" t="s">
        <v>2768</v>
      </c>
      <c r="G927" s="823" t="s">
        <v>2833</v>
      </c>
      <c r="H927" s="823" t="s">
        <v>329</v>
      </c>
      <c r="I927" s="823" t="s">
        <v>3132</v>
      </c>
      <c r="J927" s="823" t="s">
        <v>2852</v>
      </c>
      <c r="K927" s="823" t="s">
        <v>3133</v>
      </c>
      <c r="L927" s="826">
        <v>121.75</v>
      </c>
      <c r="M927" s="826">
        <v>852.25</v>
      </c>
      <c r="N927" s="823">
        <v>7</v>
      </c>
      <c r="O927" s="827">
        <v>6.5</v>
      </c>
      <c r="P927" s="826">
        <v>730.5</v>
      </c>
      <c r="Q927" s="828">
        <v>0.8571428571428571</v>
      </c>
      <c r="R927" s="823">
        <v>6</v>
      </c>
      <c r="S927" s="828">
        <v>0.8571428571428571</v>
      </c>
      <c r="T927" s="827">
        <v>6</v>
      </c>
      <c r="U927" s="829">
        <v>0.92307692307692313</v>
      </c>
    </row>
    <row r="928" spans="1:21" ht="14.45" customHeight="1" x14ac:dyDescent="0.2">
      <c r="A928" s="822">
        <v>32</v>
      </c>
      <c r="B928" s="823" t="s">
        <v>2767</v>
      </c>
      <c r="C928" s="823" t="s">
        <v>2773</v>
      </c>
      <c r="D928" s="824" t="s">
        <v>4796</v>
      </c>
      <c r="E928" s="825" t="s">
        <v>2796</v>
      </c>
      <c r="F928" s="823" t="s">
        <v>2768</v>
      </c>
      <c r="G928" s="823" t="s">
        <v>2833</v>
      </c>
      <c r="H928" s="823" t="s">
        <v>329</v>
      </c>
      <c r="I928" s="823" t="s">
        <v>3699</v>
      </c>
      <c r="J928" s="823" t="s">
        <v>2852</v>
      </c>
      <c r="K928" s="823" t="s">
        <v>2854</v>
      </c>
      <c r="L928" s="826">
        <v>36.270000000000003</v>
      </c>
      <c r="M928" s="826">
        <v>36.270000000000003</v>
      </c>
      <c r="N928" s="823">
        <v>1</v>
      </c>
      <c r="O928" s="827">
        <v>0.5</v>
      </c>
      <c r="P928" s="826">
        <v>36.270000000000003</v>
      </c>
      <c r="Q928" s="828">
        <v>1</v>
      </c>
      <c r="R928" s="823">
        <v>1</v>
      </c>
      <c r="S928" s="828">
        <v>1</v>
      </c>
      <c r="T928" s="827">
        <v>0.5</v>
      </c>
      <c r="U928" s="829">
        <v>1</v>
      </c>
    </row>
    <row r="929" spans="1:21" ht="14.45" customHeight="1" x14ac:dyDescent="0.2">
      <c r="A929" s="822">
        <v>32</v>
      </c>
      <c r="B929" s="823" t="s">
        <v>2767</v>
      </c>
      <c r="C929" s="823" t="s">
        <v>2773</v>
      </c>
      <c r="D929" s="824" t="s">
        <v>4796</v>
      </c>
      <c r="E929" s="825" t="s">
        <v>2796</v>
      </c>
      <c r="F929" s="823" t="s">
        <v>2768</v>
      </c>
      <c r="G929" s="823" t="s">
        <v>2833</v>
      </c>
      <c r="H929" s="823" t="s">
        <v>670</v>
      </c>
      <c r="I929" s="823" t="s">
        <v>2445</v>
      </c>
      <c r="J929" s="823" t="s">
        <v>682</v>
      </c>
      <c r="K929" s="823" t="s">
        <v>681</v>
      </c>
      <c r="L929" s="826">
        <v>72.55</v>
      </c>
      <c r="M929" s="826">
        <v>1160.7999999999997</v>
      </c>
      <c r="N929" s="823">
        <v>16</v>
      </c>
      <c r="O929" s="827">
        <v>12.5</v>
      </c>
      <c r="P929" s="826">
        <v>1088.2499999999998</v>
      </c>
      <c r="Q929" s="828">
        <v>0.9375</v>
      </c>
      <c r="R929" s="823">
        <v>15</v>
      </c>
      <c r="S929" s="828">
        <v>0.9375</v>
      </c>
      <c r="T929" s="827">
        <v>12</v>
      </c>
      <c r="U929" s="829">
        <v>0.96</v>
      </c>
    </row>
    <row r="930" spans="1:21" ht="14.45" customHeight="1" x14ac:dyDescent="0.2">
      <c r="A930" s="822">
        <v>32</v>
      </c>
      <c r="B930" s="823" t="s">
        <v>2767</v>
      </c>
      <c r="C930" s="823" t="s">
        <v>2773</v>
      </c>
      <c r="D930" s="824" t="s">
        <v>4796</v>
      </c>
      <c r="E930" s="825" t="s">
        <v>2796</v>
      </c>
      <c r="F930" s="823" t="s">
        <v>2768</v>
      </c>
      <c r="G930" s="823" t="s">
        <v>2833</v>
      </c>
      <c r="H930" s="823" t="s">
        <v>670</v>
      </c>
      <c r="I930" s="823" t="s">
        <v>2446</v>
      </c>
      <c r="J930" s="823" t="s">
        <v>682</v>
      </c>
      <c r="K930" s="823" t="s">
        <v>684</v>
      </c>
      <c r="L930" s="826">
        <v>65.28</v>
      </c>
      <c r="M930" s="826">
        <v>1240.3200000000002</v>
      </c>
      <c r="N930" s="823">
        <v>19</v>
      </c>
      <c r="O930" s="827">
        <v>7.5</v>
      </c>
      <c r="P930" s="826">
        <v>522.24</v>
      </c>
      <c r="Q930" s="828">
        <v>0.42105263157894735</v>
      </c>
      <c r="R930" s="823">
        <v>8</v>
      </c>
      <c r="S930" s="828">
        <v>0.42105263157894735</v>
      </c>
      <c r="T930" s="827">
        <v>4</v>
      </c>
      <c r="U930" s="829">
        <v>0.53333333333333333</v>
      </c>
    </row>
    <row r="931" spans="1:21" ht="14.45" customHeight="1" x14ac:dyDescent="0.2">
      <c r="A931" s="822">
        <v>32</v>
      </c>
      <c r="B931" s="823" t="s">
        <v>2767</v>
      </c>
      <c r="C931" s="823" t="s">
        <v>2773</v>
      </c>
      <c r="D931" s="824" t="s">
        <v>4796</v>
      </c>
      <c r="E931" s="825" t="s">
        <v>2796</v>
      </c>
      <c r="F931" s="823" t="s">
        <v>2768</v>
      </c>
      <c r="G931" s="823" t="s">
        <v>2856</v>
      </c>
      <c r="H931" s="823" t="s">
        <v>670</v>
      </c>
      <c r="I931" s="823" t="s">
        <v>2482</v>
      </c>
      <c r="J931" s="823" t="s">
        <v>2480</v>
      </c>
      <c r="K931" s="823" t="s">
        <v>2483</v>
      </c>
      <c r="L931" s="826">
        <v>11.71</v>
      </c>
      <c r="M931" s="826">
        <v>58.550000000000004</v>
      </c>
      <c r="N931" s="823">
        <v>5</v>
      </c>
      <c r="O931" s="827">
        <v>2.5</v>
      </c>
      <c r="P931" s="826">
        <v>35.130000000000003</v>
      </c>
      <c r="Q931" s="828">
        <v>0.6</v>
      </c>
      <c r="R931" s="823">
        <v>3</v>
      </c>
      <c r="S931" s="828">
        <v>0.6</v>
      </c>
      <c r="T931" s="827">
        <v>2</v>
      </c>
      <c r="U931" s="829">
        <v>0.8</v>
      </c>
    </row>
    <row r="932" spans="1:21" ht="14.45" customHeight="1" x14ac:dyDescent="0.2">
      <c r="A932" s="822">
        <v>32</v>
      </c>
      <c r="B932" s="823" t="s">
        <v>2767</v>
      </c>
      <c r="C932" s="823" t="s">
        <v>2773</v>
      </c>
      <c r="D932" s="824" t="s">
        <v>4796</v>
      </c>
      <c r="E932" s="825" t="s">
        <v>2796</v>
      </c>
      <c r="F932" s="823" t="s">
        <v>2768</v>
      </c>
      <c r="G932" s="823" t="s">
        <v>2834</v>
      </c>
      <c r="H932" s="823" t="s">
        <v>329</v>
      </c>
      <c r="I932" s="823" t="s">
        <v>3897</v>
      </c>
      <c r="J932" s="823" t="s">
        <v>2858</v>
      </c>
      <c r="K932" s="823" t="s">
        <v>744</v>
      </c>
      <c r="L932" s="826">
        <v>207.27</v>
      </c>
      <c r="M932" s="826">
        <v>207.27</v>
      </c>
      <c r="N932" s="823">
        <v>1</v>
      </c>
      <c r="O932" s="827">
        <v>1</v>
      </c>
      <c r="P932" s="826">
        <v>207.27</v>
      </c>
      <c r="Q932" s="828">
        <v>1</v>
      </c>
      <c r="R932" s="823">
        <v>1</v>
      </c>
      <c r="S932" s="828">
        <v>1</v>
      </c>
      <c r="T932" s="827">
        <v>1</v>
      </c>
      <c r="U932" s="829">
        <v>1</v>
      </c>
    </row>
    <row r="933" spans="1:21" ht="14.45" customHeight="1" x14ac:dyDescent="0.2">
      <c r="A933" s="822">
        <v>32</v>
      </c>
      <c r="B933" s="823" t="s">
        <v>2767</v>
      </c>
      <c r="C933" s="823" t="s">
        <v>2773</v>
      </c>
      <c r="D933" s="824" t="s">
        <v>4796</v>
      </c>
      <c r="E933" s="825" t="s">
        <v>2796</v>
      </c>
      <c r="F933" s="823" t="s">
        <v>2768</v>
      </c>
      <c r="G933" s="823" t="s">
        <v>2834</v>
      </c>
      <c r="H933" s="823" t="s">
        <v>670</v>
      </c>
      <c r="I933" s="823" t="s">
        <v>2287</v>
      </c>
      <c r="J933" s="823" t="s">
        <v>2288</v>
      </c>
      <c r="K933" s="823" t="s">
        <v>2289</v>
      </c>
      <c r="L933" s="826">
        <v>93.27</v>
      </c>
      <c r="M933" s="826">
        <v>279.81</v>
      </c>
      <c r="N933" s="823">
        <v>3</v>
      </c>
      <c r="O933" s="827">
        <v>2</v>
      </c>
      <c r="P933" s="826">
        <v>279.81</v>
      </c>
      <c r="Q933" s="828">
        <v>1</v>
      </c>
      <c r="R933" s="823">
        <v>3</v>
      </c>
      <c r="S933" s="828">
        <v>1</v>
      </c>
      <c r="T933" s="827">
        <v>2</v>
      </c>
      <c r="U933" s="829">
        <v>1</v>
      </c>
    </row>
    <row r="934" spans="1:21" ht="14.45" customHeight="1" x14ac:dyDescent="0.2">
      <c r="A934" s="822">
        <v>32</v>
      </c>
      <c r="B934" s="823" t="s">
        <v>2767</v>
      </c>
      <c r="C934" s="823" t="s">
        <v>2773</v>
      </c>
      <c r="D934" s="824" t="s">
        <v>4796</v>
      </c>
      <c r="E934" s="825" t="s">
        <v>2796</v>
      </c>
      <c r="F934" s="823" t="s">
        <v>2768</v>
      </c>
      <c r="G934" s="823" t="s">
        <v>3137</v>
      </c>
      <c r="H934" s="823" t="s">
        <v>670</v>
      </c>
      <c r="I934" s="823" t="s">
        <v>3138</v>
      </c>
      <c r="J934" s="823" t="s">
        <v>3139</v>
      </c>
      <c r="K934" s="823" t="s">
        <v>3140</v>
      </c>
      <c r="L934" s="826">
        <v>6696.51</v>
      </c>
      <c r="M934" s="826">
        <v>13393.02</v>
      </c>
      <c r="N934" s="823">
        <v>2</v>
      </c>
      <c r="O934" s="827">
        <v>0.5</v>
      </c>
      <c r="P934" s="826">
        <v>13393.02</v>
      </c>
      <c r="Q934" s="828">
        <v>1</v>
      </c>
      <c r="R934" s="823">
        <v>2</v>
      </c>
      <c r="S934" s="828">
        <v>1</v>
      </c>
      <c r="T934" s="827">
        <v>0.5</v>
      </c>
      <c r="U934" s="829">
        <v>1</v>
      </c>
    </row>
    <row r="935" spans="1:21" ht="14.45" customHeight="1" x14ac:dyDescent="0.2">
      <c r="A935" s="822">
        <v>32</v>
      </c>
      <c r="B935" s="823" t="s">
        <v>2767</v>
      </c>
      <c r="C935" s="823" t="s">
        <v>2773</v>
      </c>
      <c r="D935" s="824" t="s">
        <v>4796</v>
      </c>
      <c r="E935" s="825" t="s">
        <v>2796</v>
      </c>
      <c r="F935" s="823" t="s">
        <v>2768</v>
      </c>
      <c r="G935" s="823" t="s">
        <v>3137</v>
      </c>
      <c r="H935" s="823" t="s">
        <v>670</v>
      </c>
      <c r="I935" s="823" t="s">
        <v>3141</v>
      </c>
      <c r="J935" s="823" t="s">
        <v>3142</v>
      </c>
      <c r="K935" s="823" t="s">
        <v>3140</v>
      </c>
      <c r="L935" s="826">
        <v>6696.51</v>
      </c>
      <c r="M935" s="826">
        <v>26786.04</v>
      </c>
      <c r="N935" s="823">
        <v>4</v>
      </c>
      <c r="O935" s="827">
        <v>1.5</v>
      </c>
      <c r="P935" s="826">
        <v>20089.53</v>
      </c>
      <c r="Q935" s="828">
        <v>0.74999999999999989</v>
      </c>
      <c r="R935" s="823">
        <v>3</v>
      </c>
      <c r="S935" s="828">
        <v>0.75</v>
      </c>
      <c r="T935" s="827">
        <v>0.5</v>
      </c>
      <c r="U935" s="829">
        <v>0.33333333333333331</v>
      </c>
    </row>
    <row r="936" spans="1:21" ht="14.45" customHeight="1" x14ac:dyDescent="0.2">
      <c r="A936" s="822">
        <v>32</v>
      </c>
      <c r="B936" s="823" t="s">
        <v>2767</v>
      </c>
      <c r="C936" s="823" t="s">
        <v>2773</v>
      </c>
      <c r="D936" s="824" t="s">
        <v>4796</v>
      </c>
      <c r="E936" s="825" t="s">
        <v>2796</v>
      </c>
      <c r="F936" s="823" t="s">
        <v>2768</v>
      </c>
      <c r="G936" s="823" t="s">
        <v>3898</v>
      </c>
      <c r="H936" s="823" t="s">
        <v>670</v>
      </c>
      <c r="I936" s="823" t="s">
        <v>3899</v>
      </c>
      <c r="J936" s="823" t="s">
        <v>3900</v>
      </c>
      <c r="K936" s="823" t="s">
        <v>3374</v>
      </c>
      <c r="L936" s="826">
        <v>54.98</v>
      </c>
      <c r="M936" s="826">
        <v>54.98</v>
      </c>
      <c r="N936" s="823">
        <v>1</v>
      </c>
      <c r="O936" s="827">
        <v>0.5</v>
      </c>
      <c r="P936" s="826">
        <v>54.98</v>
      </c>
      <c r="Q936" s="828">
        <v>1</v>
      </c>
      <c r="R936" s="823">
        <v>1</v>
      </c>
      <c r="S936" s="828">
        <v>1</v>
      </c>
      <c r="T936" s="827">
        <v>0.5</v>
      </c>
      <c r="U936" s="829">
        <v>1</v>
      </c>
    </row>
    <row r="937" spans="1:21" ht="14.45" customHeight="1" x14ac:dyDescent="0.2">
      <c r="A937" s="822">
        <v>32</v>
      </c>
      <c r="B937" s="823" t="s">
        <v>2767</v>
      </c>
      <c r="C937" s="823" t="s">
        <v>2773</v>
      </c>
      <c r="D937" s="824" t="s">
        <v>4796</v>
      </c>
      <c r="E937" s="825" t="s">
        <v>2796</v>
      </c>
      <c r="F937" s="823" t="s">
        <v>2768</v>
      </c>
      <c r="G937" s="823" t="s">
        <v>2861</v>
      </c>
      <c r="H937" s="823" t="s">
        <v>670</v>
      </c>
      <c r="I937" s="823" t="s">
        <v>2607</v>
      </c>
      <c r="J937" s="823" t="s">
        <v>2325</v>
      </c>
      <c r="K937" s="823" t="s">
        <v>2608</v>
      </c>
      <c r="L937" s="826">
        <v>139.77000000000001</v>
      </c>
      <c r="M937" s="826">
        <v>139.77000000000001</v>
      </c>
      <c r="N937" s="823">
        <v>1</v>
      </c>
      <c r="O937" s="827">
        <v>1</v>
      </c>
      <c r="P937" s="826">
        <v>139.77000000000001</v>
      </c>
      <c r="Q937" s="828">
        <v>1</v>
      </c>
      <c r="R937" s="823">
        <v>1</v>
      </c>
      <c r="S937" s="828">
        <v>1</v>
      </c>
      <c r="T937" s="827">
        <v>1</v>
      </c>
      <c r="U937" s="829">
        <v>1</v>
      </c>
    </row>
    <row r="938" spans="1:21" ht="14.45" customHeight="1" x14ac:dyDescent="0.2">
      <c r="A938" s="822">
        <v>32</v>
      </c>
      <c r="B938" s="823" t="s">
        <v>2767</v>
      </c>
      <c r="C938" s="823" t="s">
        <v>2773</v>
      </c>
      <c r="D938" s="824" t="s">
        <v>4796</v>
      </c>
      <c r="E938" s="825" t="s">
        <v>2796</v>
      </c>
      <c r="F938" s="823" t="s">
        <v>2768</v>
      </c>
      <c r="G938" s="823" t="s">
        <v>2861</v>
      </c>
      <c r="H938" s="823" t="s">
        <v>670</v>
      </c>
      <c r="I938" s="823" t="s">
        <v>2324</v>
      </c>
      <c r="J938" s="823" t="s">
        <v>2325</v>
      </c>
      <c r="K938" s="823" t="s">
        <v>2326</v>
      </c>
      <c r="L938" s="826">
        <v>279.52999999999997</v>
      </c>
      <c r="M938" s="826">
        <v>279.52999999999997</v>
      </c>
      <c r="N938" s="823">
        <v>1</v>
      </c>
      <c r="O938" s="827">
        <v>1</v>
      </c>
      <c r="P938" s="826">
        <v>279.52999999999997</v>
      </c>
      <c r="Q938" s="828">
        <v>1</v>
      </c>
      <c r="R938" s="823">
        <v>1</v>
      </c>
      <c r="S938" s="828">
        <v>1</v>
      </c>
      <c r="T938" s="827">
        <v>1</v>
      </c>
      <c r="U938" s="829">
        <v>1</v>
      </c>
    </row>
    <row r="939" spans="1:21" ht="14.45" customHeight="1" x14ac:dyDescent="0.2">
      <c r="A939" s="822">
        <v>32</v>
      </c>
      <c r="B939" s="823" t="s">
        <v>2767</v>
      </c>
      <c r="C939" s="823" t="s">
        <v>2773</v>
      </c>
      <c r="D939" s="824" t="s">
        <v>4796</v>
      </c>
      <c r="E939" s="825" t="s">
        <v>2796</v>
      </c>
      <c r="F939" s="823" t="s">
        <v>2768</v>
      </c>
      <c r="G939" s="823" t="s">
        <v>2861</v>
      </c>
      <c r="H939" s="823" t="s">
        <v>329</v>
      </c>
      <c r="I939" s="823" t="s">
        <v>3901</v>
      </c>
      <c r="J939" s="823" t="s">
        <v>2322</v>
      </c>
      <c r="K939" s="823" t="s">
        <v>3902</v>
      </c>
      <c r="L939" s="826">
        <v>477.84</v>
      </c>
      <c r="M939" s="826">
        <v>955.68</v>
      </c>
      <c r="N939" s="823">
        <v>2</v>
      </c>
      <c r="O939" s="827">
        <v>1.5</v>
      </c>
      <c r="P939" s="826">
        <v>477.84</v>
      </c>
      <c r="Q939" s="828">
        <v>0.5</v>
      </c>
      <c r="R939" s="823">
        <v>1</v>
      </c>
      <c r="S939" s="828">
        <v>0.5</v>
      </c>
      <c r="T939" s="827">
        <v>0.5</v>
      </c>
      <c r="U939" s="829">
        <v>0.33333333333333331</v>
      </c>
    </row>
    <row r="940" spans="1:21" ht="14.45" customHeight="1" x14ac:dyDescent="0.2">
      <c r="A940" s="822">
        <v>32</v>
      </c>
      <c r="B940" s="823" t="s">
        <v>2767</v>
      </c>
      <c r="C940" s="823" t="s">
        <v>2773</v>
      </c>
      <c r="D940" s="824" t="s">
        <v>4796</v>
      </c>
      <c r="E940" s="825" t="s">
        <v>2796</v>
      </c>
      <c r="F940" s="823" t="s">
        <v>2768</v>
      </c>
      <c r="G940" s="823" t="s">
        <v>2861</v>
      </c>
      <c r="H940" s="823" t="s">
        <v>329</v>
      </c>
      <c r="I940" s="823" t="s">
        <v>3903</v>
      </c>
      <c r="J940" s="823" t="s">
        <v>1260</v>
      </c>
      <c r="K940" s="823" t="s">
        <v>1261</v>
      </c>
      <c r="L940" s="826">
        <v>82.7</v>
      </c>
      <c r="M940" s="826">
        <v>82.7</v>
      </c>
      <c r="N940" s="823">
        <v>1</v>
      </c>
      <c r="O940" s="827">
        <v>0.5</v>
      </c>
      <c r="P940" s="826">
        <v>82.7</v>
      </c>
      <c r="Q940" s="828">
        <v>1</v>
      </c>
      <c r="R940" s="823">
        <v>1</v>
      </c>
      <c r="S940" s="828">
        <v>1</v>
      </c>
      <c r="T940" s="827">
        <v>0.5</v>
      </c>
      <c r="U940" s="829">
        <v>1</v>
      </c>
    </row>
    <row r="941" spans="1:21" ht="14.45" customHeight="1" x14ac:dyDescent="0.2">
      <c r="A941" s="822">
        <v>32</v>
      </c>
      <c r="B941" s="823" t="s">
        <v>2767</v>
      </c>
      <c r="C941" s="823" t="s">
        <v>2773</v>
      </c>
      <c r="D941" s="824" t="s">
        <v>4796</v>
      </c>
      <c r="E941" s="825" t="s">
        <v>2796</v>
      </c>
      <c r="F941" s="823" t="s">
        <v>2768</v>
      </c>
      <c r="G941" s="823" t="s">
        <v>2861</v>
      </c>
      <c r="H941" s="823" t="s">
        <v>329</v>
      </c>
      <c r="I941" s="823" t="s">
        <v>3903</v>
      </c>
      <c r="J941" s="823" t="s">
        <v>1260</v>
      </c>
      <c r="K941" s="823" t="s">
        <v>1261</v>
      </c>
      <c r="L941" s="826">
        <v>139.77000000000001</v>
      </c>
      <c r="M941" s="826">
        <v>279.54000000000002</v>
      </c>
      <c r="N941" s="823">
        <v>2</v>
      </c>
      <c r="O941" s="827">
        <v>2</v>
      </c>
      <c r="P941" s="826">
        <v>279.54000000000002</v>
      </c>
      <c r="Q941" s="828">
        <v>1</v>
      </c>
      <c r="R941" s="823">
        <v>2</v>
      </c>
      <c r="S941" s="828">
        <v>1</v>
      </c>
      <c r="T941" s="827">
        <v>2</v>
      </c>
      <c r="U941" s="829">
        <v>1</v>
      </c>
    </row>
    <row r="942" spans="1:21" ht="14.45" customHeight="1" x14ac:dyDescent="0.2">
      <c r="A942" s="822">
        <v>32</v>
      </c>
      <c r="B942" s="823" t="s">
        <v>2767</v>
      </c>
      <c r="C942" s="823" t="s">
        <v>2773</v>
      </c>
      <c r="D942" s="824" t="s">
        <v>4796</v>
      </c>
      <c r="E942" s="825" t="s">
        <v>2796</v>
      </c>
      <c r="F942" s="823" t="s">
        <v>2768</v>
      </c>
      <c r="G942" s="823" t="s">
        <v>2861</v>
      </c>
      <c r="H942" s="823" t="s">
        <v>329</v>
      </c>
      <c r="I942" s="823" t="s">
        <v>3904</v>
      </c>
      <c r="J942" s="823" t="s">
        <v>3905</v>
      </c>
      <c r="K942" s="823" t="s">
        <v>3050</v>
      </c>
      <c r="L942" s="826">
        <v>183.79</v>
      </c>
      <c r="M942" s="826">
        <v>183.79</v>
      </c>
      <c r="N942" s="823">
        <v>1</v>
      </c>
      <c r="O942" s="827">
        <v>0.5</v>
      </c>
      <c r="P942" s="826">
        <v>183.79</v>
      </c>
      <c r="Q942" s="828">
        <v>1</v>
      </c>
      <c r="R942" s="823">
        <v>1</v>
      </c>
      <c r="S942" s="828">
        <v>1</v>
      </c>
      <c r="T942" s="827">
        <v>0.5</v>
      </c>
      <c r="U942" s="829">
        <v>1</v>
      </c>
    </row>
    <row r="943" spans="1:21" ht="14.45" customHeight="1" x14ac:dyDescent="0.2">
      <c r="A943" s="822">
        <v>32</v>
      </c>
      <c r="B943" s="823" t="s">
        <v>2767</v>
      </c>
      <c r="C943" s="823" t="s">
        <v>2773</v>
      </c>
      <c r="D943" s="824" t="s">
        <v>4796</v>
      </c>
      <c r="E943" s="825" t="s">
        <v>2796</v>
      </c>
      <c r="F943" s="823" t="s">
        <v>2768</v>
      </c>
      <c r="G943" s="823" t="s">
        <v>3555</v>
      </c>
      <c r="H943" s="823" t="s">
        <v>670</v>
      </c>
      <c r="I943" s="823" t="s">
        <v>3556</v>
      </c>
      <c r="J943" s="823" t="s">
        <v>3557</v>
      </c>
      <c r="K943" s="823" t="s">
        <v>3558</v>
      </c>
      <c r="L943" s="826">
        <v>372.8</v>
      </c>
      <c r="M943" s="826">
        <v>745.6</v>
      </c>
      <c r="N943" s="823">
        <v>2</v>
      </c>
      <c r="O943" s="827">
        <v>2</v>
      </c>
      <c r="P943" s="826">
        <v>745.6</v>
      </c>
      <c r="Q943" s="828">
        <v>1</v>
      </c>
      <c r="R943" s="823">
        <v>2</v>
      </c>
      <c r="S943" s="828">
        <v>1</v>
      </c>
      <c r="T943" s="827">
        <v>2</v>
      </c>
      <c r="U943" s="829">
        <v>1</v>
      </c>
    </row>
    <row r="944" spans="1:21" ht="14.45" customHeight="1" x14ac:dyDescent="0.2">
      <c r="A944" s="822">
        <v>32</v>
      </c>
      <c r="B944" s="823" t="s">
        <v>2767</v>
      </c>
      <c r="C944" s="823" t="s">
        <v>2773</v>
      </c>
      <c r="D944" s="824" t="s">
        <v>4796</v>
      </c>
      <c r="E944" s="825" t="s">
        <v>2796</v>
      </c>
      <c r="F944" s="823" t="s">
        <v>2768</v>
      </c>
      <c r="G944" s="823" t="s">
        <v>3147</v>
      </c>
      <c r="H944" s="823" t="s">
        <v>670</v>
      </c>
      <c r="I944" s="823" t="s">
        <v>2371</v>
      </c>
      <c r="J944" s="823" t="s">
        <v>2372</v>
      </c>
      <c r="K944" s="823" t="s">
        <v>2373</v>
      </c>
      <c r="L944" s="826">
        <v>119.7</v>
      </c>
      <c r="M944" s="826">
        <v>119.7</v>
      </c>
      <c r="N944" s="823">
        <v>1</v>
      </c>
      <c r="O944" s="827">
        <v>1</v>
      </c>
      <c r="P944" s="826">
        <v>119.7</v>
      </c>
      <c r="Q944" s="828">
        <v>1</v>
      </c>
      <c r="R944" s="823">
        <v>1</v>
      </c>
      <c r="S944" s="828">
        <v>1</v>
      </c>
      <c r="T944" s="827">
        <v>1</v>
      </c>
      <c r="U944" s="829">
        <v>1</v>
      </c>
    </row>
    <row r="945" spans="1:21" ht="14.45" customHeight="1" x14ac:dyDescent="0.2">
      <c r="A945" s="822">
        <v>32</v>
      </c>
      <c r="B945" s="823" t="s">
        <v>2767</v>
      </c>
      <c r="C945" s="823" t="s">
        <v>2773</v>
      </c>
      <c r="D945" s="824" t="s">
        <v>4796</v>
      </c>
      <c r="E945" s="825" t="s">
        <v>2796</v>
      </c>
      <c r="F945" s="823" t="s">
        <v>2768</v>
      </c>
      <c r="G945" s="823" t="s">
        <v>3906</v>
      </c>
      <c r="H945" s="823" t="s">
        <v>670</v>
      </c>
      <c r="I945" s="823" t="s">
        <v>3907</v>
      </c>
      <c r="J945" s="823" t="s">
        <v>1617</v>
      </c>
      <c r="K945" s="823" t="s">
        <v>1618</v>
      </c>
      <c r="L945" s="826">
        <v>129.75</v>
      </c>
      <c r="M945" s="826">
        <v>519</v>
      </c>
      <c r="N945" s="823">
        <v>4</v>
      </c>
      <c r="O945" s="827">
        <v>2</v>
      </c>
      <c r="P945" s="826">
        <v>519</v>
      </c>
      <c r="Q945" s="828">
        <v>1</v>
      </c>
      <c r="R945" s="823">
        <v>4</v>
      </c>
      <c r="S945" s="828">
        <v>1</v>
      </c>
      <c r="T945" s="827">
        <v>2</v>
      </c>
      <c r="U945" s="829">
        <v>1</v>
      </c>
    </row>
    <row r="946" spans="1:21" ht="14.45" customHeight="1" x14ac:dyDescent="0.2">
      <c r="A946" s="822">
        <v>32</v>
      </c>
      <c r="B946" s="823" t="s">
        <v>2767</v>
      </c>
      <c r="C946" s="823" t="s">
        <v>2773</v>
      </c>
      <c r="D946" s="824" t="s">
        <v>4796</v>
      </c>
      <c r="E946" s="825" t="s">
        <v>2796</v>
      </c>
      <c r="F946" s="823" t="s">
        <v>2768</v>
      </c>
      <c r="G946" s="823" t="s">
        <v>3906</v>
      </c>
      <c r="H946" s="823" t="s">
        <v>670</v>
      </c>
      <c r="I946" s="823" t="s">
        <v>2652</v>
      </c>
      <c r="J946" s="823" t="s">
        <v>2653</v>
      </c>
      <c r="K946" s="823" t="s">
        <v>1618</v>
      </c>
      <c r="L946" s="826">
        <v>129.75</v>
      </c>
      <c r="M946" s="826">
        <v>259.5</v>
      </c>
      <c r="N946" s="823">
        <v>2</v>
      </c>
      <c r="O946" s="827">
        <v>0.5</v>
      </c>
      <c r="P946" s="826">
        <v>259.5</v>
      </c>
      <c r="Q946" s="828">
        <v>1</v>
      </c>
      <c r="R946" s="823">
        <v>2</v>
      </c>
      <c r="S946" s="828">
        <v>1</v>
      </c>
      <c r="T946" s="827">
        <v>0.5</v>
      </c>
      <c r="U946" s="829">
        <v>1</v>
      </c>
    </row>
    <row r="947" spans="1:21" ht="14.45" customHeight="1" x14ac:dyDescent="0.2">
      <c r="A947" s="822">
        <v>32</v>
      </c>
      <c r="B947" s="823" t="s">
        <v>2767</v>
      </c>
      <c r="C947" s="823" t="s">
        <v>2773</v>
      </c>
      <c r="D947" s="824" t="s">
        <v>4796</v>
      </c>
      <c r="E947" s="825" t="s">
        <v>2796</v>
      </c>
      <c r="F947" s="823" t="s">
        <v>2768</v>
      </c>
      <c r="G947" s="823" t="s">
        <v>2862</v>
      </c>
      <c r="H947" s="823" t="s">
        <v>670</v>
      </c>
      <c r="I947" s="823" t="s">
        <v>3908</v>
      </c>
      <c r="J947" s="823" t="s">
        <v>2578</v>
      </c>
      <c r="K947" s="823" t="s">
        <v>2908</v>
      </c>
      <c r="L947" s="826">
        <v>65.540000000000006</v>
      </c>
      <c r="M947" s="826">
        <v>65.540000000000006</v>
      </c>
      <c r="N947" s="823">
        <v>1</v>
      </c>
      <c r="O947" s="827">
        <v>1</v>
      </c>
      <c r="P947" s="826">
        <v>65.540000000000006</v>
      </c>
      <c r="Q947" s="828">
        <v>1</v>
      </c>
      <c r="R947" s="823">
        <v>1</v>
      </c>
      <c r="S947" s="828">
        <v>1</v>
      </c>
      <c r="T947" s="827">
        <v>1</v>
      </c>
      <c r="U947" s="829">
        <v>1</v>
      </c>
    </row>
    <row r="948" spans="1:21" ht="14.45" customHeight="1" x14ac:dyDescent="0.2">
      <c r="A948" s="822">
        <v>32</v>
      </c>
      <c r="B948" s="823" t="s">
        <v>2767</v>
      </c>
      <c r="C948" s="823" t="s">
        <v>2773</v>
      </c>
      <c r="D948" s="824" t="s">
        <v>4796</v>
      </c>
      <c r="E948" s="825" t="s">
        <v>2796</v>
      </c>
      <c r="F948" s="823" t="s">
        <v>2768</v>
      </c>
      <c r="G948" s="823" t="s">
        <v>2862</v>
      </c>
      <c r="H948" s="823" t="s">
        <v>670</v>
      </c>
      <c r="I948" s="823" t="s">
        <v>2577</v>
      </c>
      <c r="J948" s="823" t="s">
        <v>2578</v>
      </c>
      <c r="K948" s="823" t="s">
        <v>2579</v>
      </c>
      <c r="L948" s="826">
        <v>229.38</v>
      </c>
      <c r="M948" s="826">
        <v>229.38</v>
      </c>
      <c r="N948" s="823">
        <v>1</v>
      </c>
      <c r="O948" s="827">
        <v>1</v>
      </c>
      <c r="P948" s="826"/>
      <c r="Q948" s="828">
        <v>0</v>
      </c>
      <c r="R948" s="823"/>
      <c r="S948" s="828">
        <v>0</v>
      </c>
      <c r="T948" s="827"/>
      <c r="U948" s="829">
        <v>0</v>
      </c>
    </row>
    <row r="949" spans="1:21" ht="14.45" customHeight="1" x14ac:dyDescent="0.2">
      <c r="A949" s="822">
        <v>32</v>
      </c>
      <c r="B949" s="823" t="s">
        <v>2767</v>
      </c>
      <c r="C949" s="823" t="s">
        <v>2773</v>
      </c>
      <c r="D949" s="824" t="s">
        <v>4796</v>
      </c>
      <c r="E949" s="825" t="s">
        <v>2796</v>
      </c>
      <c r="F949" s="823" t="s">
        <v>2768</v>
      </c>
      <c r="G949" s="823" t="s">
        <v>3151</v>
      </c>
      <c r="H949" s="823" t="s">
        <v>329</v>
      </c>
      <c r="I949" s="823" t="s">
        <v>3152</v>
      </c>
      <c r="J949" s="823" t="s">
        <v>1652</v>
      </c>
      <c r="K949" s="823" t="s">
        <v>1653</v>
      </c>
      <c r="L949" s="826">
        <v>117.03</v>
      </c>
      <c r="M949" s="826">
        <v>117.03</v>
      </c>
      <c r="N949" s="823">
        <v>1</v>
      </c>
      <c r="O949" s="827">
        <v>1</v>
      </c>
      <c r="P949" s="826">
        <v>117.03</v>
      </c>
      <c r="Q949" s="828">
        <v>1</v>
      </c>
      <c r="R949" s="823">
        <v>1</v>
      </c>
      <c r="S949" s="828">
        <v>1</v>
      </c>
      <c r="T949" s="827">
        <v>1</v>
      </c>
      <c r="U949" s="829">
        <v>1</v>
      </c>
    </row>
    <row r="950" spans="1:21" ht="14.45" customHeight="1" x14ac:dyDescent="0.2">
      <c r="A950" s="822">
        <v>32</v>
      </c>
      <c r="B950" s="823" t="s">
        <v>2767</v>
      </c>
      <c r="C950" s="823" t="s">
        <v>2773</v>
      </c>
      <c r="D950" s="824" t="s">
        <v>4796</v>
      </c>
      <c r="E950" s="825" t="s">
        <v>2796</v>
      </c>
      <c r="F950" s="823" t="s">
        <v>2768</v>
      </c>
      <c r="G950" s="823" t="s">
        <v>3151</v>
      </c>
      <c r="H950" s="823" t="s">
        <v>670</v>
      </c>
      <c r="I950" s="823" t="s">
        <v>2284</v>
      </c>
      <c r="J950" s="823" t="s">
        <v>737</v>
      </c>
      <c r="K950" s="823" t="s">
        <v>1653</v>
      </c>
      <c r="L950" s="826">
        <v>117.03</v>
      </c>
      <c r="M950" s="826">
        <v>234.06</v>
      </c>
      <c r="N950" s="823">
        <v>2</v>
      </c>
      <c r="O950" s="827">
        <v>1.5</v>
      </c>
      <c r="P950" s="826">
        <v>234.06</v>
      </c>
      <c r="Q950" s="828">
        <v>1</v>
      </c>
      <c r="R950" s="823">
        <v>2</v>
      </c>
      <c r="S950" s="828">
        <v>1</v>
      </c>
      <c r="T950" s="827">
        <v>1.5</v>
      </c>
      <c r="U950" s="829">
        <v>1</v>
      </c>
    </row>
    <row r="951" spans="1:21" ht="14.45" customHeight="1" x14ac:dyDescent="0.2">
      <c r="A951" s="822">
        <v>32</v>
      </c>
      <c r="B951" s="823" t="s">
        <v>2767</v>
      </c>
      <c r="C951" s="823" t="s">
        <v>2773</v>
      </c>
      <c r="D951" s="824" t="s">
        <v>4796</v>
      </c>
      <c r="E951" s="825" t="s">
        <v>2796</v>
      </c>
      <c r="F951" s="823" t="s">
        <v>2768</v>
      </c>
      <c r="G951" s="823" t="s">
        <v>2863</v>
      </c>
      <c r="H951" s="823" t="s">
        <v>329</v>
      </c>
      <c r="I951" s="823" t="s">
        <v>2864</v>
      </c>
      <c r="J951" s="823" t="s">
        <v>2865</v>
      </c>
      <c r="K951" s="823" t="s">
        <v>2866</v>
      </c>
      <c r="L951" s="826">
        <v>0</v>
      </c>
      <c r="M951" s="826">
        <v>0</v>
      </c>
      <c r="N951" s="823">
        <v>1</v>
      </c>
      <c r="O951" s="827">
        <v>1</v>
      </c>
      <c r="P951" s="826">
        <v>0</v>
      </c>
      <c r="Q951" s="828"/>
      <c r="R951" s="823">
        <v>1</v>
      </c>
      <c r="S951" s="828">
        <v>1</v>
      </c>
      <c r="T951" s="827">
        <v>1</v>
      </c>
      <c r="U951" s="829">
        <v>1</v>
      </c>
    </row>
    <row r="952" spans="1:21" ht="14.45" customHeight="1" x14ac:dyDescent="0.2">
      <c r="A952" s="822">
        <v>32</v>
      </c>
      <c r="B952" s="823" t="s">
        <v>2767</v>
      </c>
      <c r="C952" s="823" t="s">
        <v>2773</v>
      </c>
      <c r="D952" s="824" t="s">
        <v>4796</v>
      </c>
      <c r="E952" s="825" t="s">
        <v>2796</v>
      </c>
      <c r="F952" s="823" t="s">
        <v>2768</v>
      </c>
      <c r="G952" s="823" t="s">
        <v>2863</v>
      </c>
      <c r="H952" s="823" t="s">
        <v>329</v>
      </c>
      <c r="I952" s="823" t="s">
        <v>2867</v>
      </c>
      <c r="J952" s="823" t="s">
        <v>2865</v>
      </c>
      <c r="K952" s="823" t="s">
        <v>1066</v>
      </c>
      <c r="L952" s="826">
        <v>0</v>
      </c>
      <c r="M952" s="826">
        <v>0</v>
      </c>
      <c r="N952" s="823">
        <v>1</v>
      </c>
      <c r="O952" s="827">
        <v>0.5</v>
      </c>
      <c r="P952" s="826">
        <v>0</v>
      </c>
      <c r="Q952" s="828"/>
      <c r="R952" s="823">
        <v>1</v>
      </c>
      <c r="S952" s="828">
        <v>1</v>
      </c>
      <c r="T952" s="827">
        <v>0.5</v>
      </c>
      <c r="U952" s="829">
        <v>1</v>
      </c>
    </row>
    <row r="953" spans="1:21" ht="14.45" customHeight="1" x14ac:dyDescent="0.2">
      <c r="A953" s="822">
        <v>32</v>
      </c>
      <c r="B953" s="823" t="s">
        <v>2767</v>
      </c>
      <c r="C953" s="823" t="s">
        <v>2773</v>
      </c>
      <c r="D953" s="824" t="s">
        <v>4796</v>
      </c>
      <c r="E953" s="825" t="s">
        <v>2796</v>
      </c>
      <c r="F953" s="823" t="s">
        <v>2768</v>
      </c>
      <c r="G953" s="823" t="s">
        <v>3154</v>
      </c>
      <c r="H953" s="823" t="s">
        <v>329</v>
      </c>
      <c r="I953" s="823" t="s">
        <v>3613</v>
      </c>
      <c r="J953" s="823" t="s">
        <v>1318</v>
      </c>
      <c r="K953" s="823" t="s">
        <v>3614</v>
      </c>
      <c r="L953" s="826">
        <v>153.65</v>
      </c>
      <c r="M953" s="826">
        <v>153.65</v>
      </c>
      <c r="N953" s="823">
        <v>1</v>
      </c>
      <c r="O953" s="827">
        <v>0.5</v>
      </c>
      <c r="P953" s="826">
        <v>153.65</v>
      </c>
      <c r="Q953" s="828">
        <v>1</v>
      </c>
      <c r="R953" s="823">
        <v>1</v>
      </c>
      <c r="S953" s="828">
        <v>1</v>
      </c>
      <c r="T953" s="827">
        <v>0.5</v>
      </c>
      <c r="U953" s="829">
        <v>1</v>
      </c>
    </row>
    <row r="954" spans="1:21" ht="14.45" customHeight="1" x14ac:dyDescent="0.2">
      <c r="A954" s="822">
        <v>32</v>
      </c>
      <c r="B954" s="823" t="s">
        <v>2767</v>
      </c>
      <c r="C954" s="823" t="s">
        <v>2773</v>
      </c>
      <c r="D954" s="824" t="s">
        <v>4796</v>
      </c>
      <c r="E954" s="825" t="s">
        <v>2796</v>
      </c>
      <c r="F954" s="823" t="s">
        <v>2768</v>
      </c>
      <c r="G954" s="823" t="s">
        <v>3154</v>
      </c>
      <c r="H954" s="823" t="s">
        <v>329</v>
      </c>
      <c r="I954" s="823" t="s">
        <v>3718</v>
      </c>
      <c r="J954" s="823" t="s">
        <v>1318</v>
      </c>
      <c r="K954" s="823" t="s">
        <v>1319</v>
      </c>
      <c r="L954" s="826">
        <v>134.44999999999999</v>
      </c>
      <c r="M954" s="826">
        <v>1747.8500000000001</v>
      </c>
      <c r="N954" s="823">
        <v>13</v>
      </c>
      <c r="O954" s="827">
        <v>11.5</v>
      </c>
      <c r="P954" s="826">
        <v>1075.6000000000001</v>
      </c>
      <c r="Q954" s="828">
        <v>0.61538461538461542</v>
      </c>
      <c r="R954" s="823">
        <v>8</v>
      </c>
      <c r="S954" s="828">
        <v>0.61538461538461542</v>
      </c>
      <c r="T954" s="827">
        <v>7.5</v>
      </c>
      <c r="U954" s="829">
        <v>0.65217391304347827</v>
      </c>
    </row>
    <row r="955" spans="1:21" ht="14.45" customHeight="1" x14ac:dyDescent="0.2">
      <c r="A955" s="822">
        <v>32</v>
      </c>
      <c r="B955" s="823" t="s">
        <v>2767</v>
      </c>
      <c r="C955" s="823" t="s">
        <v>2773</v>
      </c>
      <c r="D955" s="824" t="s">
        <v>4796</v>
      </c>
      <c r="E955" s="825" t="s">
        <v>2796</v>
      </c>
      <c r="F955" s="823" t="s">
        <v>2768</v>
      </c>
      <c r="G955" s="823" t="s">
        <v>2868</v>
      </c>
      <c r="H955" s="823" t="s">
        <v>329</v>
      </c>
      <c r="I955" s="823" t="s">
        <v>3909</v>
      </c>
      <c r="J955" s="823" t="s">
        <v>3910</v>
      </c>
      <c r="K955" s="823" t="s">
        <v>1261</v>
      </c>
      <c r="L955" s="826">
        <v>176.32</v>
      </c>
      <c r="M955" s="826">
        <v>176.32</v>
      </c>
      <c r="N955" s="823">
        <v>1</v>
      </c>
      <c r="O955" s="827">
        <v>1</v>
      </c>
      <c r="P955" s="826">
        <v>176.32</v>
      </c>
      <c r="Q955" s="828">
        <v>1</v>
      </c>
      <c r="R955" s="823">
        <v>1</v>
      </c>
      <c r="S955" s="828">
        <v>1</v>
      </c>
      <c r="T955" s="827">
        <v>1</v>
      </c>
      <c r="U955" s="829">
        <v>1</v>
      </c>
    </row>
    <row r="956" spans="1:21" ht="14.45" customHeight="1" x14ac:dyDescent="0.2">
      <c r="A956" s="822">
        <v>32</v>
      </c>
      <c r="B956" s="823" t="s">
        <v>2767</v>
      </c>
      <c r="C956" s="823" t="s">
        <v>2773</v>
      </c>
      <c r="D956" s="824" t="s">
        <v>4796</v>
      </c>
      <c r="E956" s="825" t="s">
        <v>2796</v>
      </c>
      <c r="F956" s="823" t="s">
        <v>2768</v>
      </c>
      <c r="G956" s="823" t="s">
        <v>2868</v>
      </c>
      <c r="H956" s="823" t="s">
        <v>670</v>
      </c>
      <c r="I956" s="823" t="s">
        <v>2501</v>
      </c>
      <c r="J956" s="823" t="s">
        <v>1329</v>
      </c>
      <c r="K956" s="823" t="s">
        <v>2502</v>
      </c>
      <c r="L956" s="826">
        <v>117.55</v>
      </c>
      <c r="M956" s="826">
        <v>1410.6</v>
      </c>
      <c r="N956" s="823">
        <v>12</v>
      </c>
      <c r="O956" s="827">
        <v>9</v>
      </c>
      <c r="P956" s="826">
        <v>940.39999999999986</v>
      </c>
      <c r="Q956" s="828">
        <v>0.66666666666666663</v>
      </c>
      <c r="R956" s="823">
        <v>8</v>
      </c>
      <c r="S956" s="828">
        <v>0.66666666666666663</v>
      </c>
      <c r="T956" s="827">
        <v>6</v>
      </c>
      <c r="U956" s="829">
        <v>0.66666666666666663</v>
      </c>
    </row>
    <row r="957" spans="1:21" ht="14.45" customHeight="1" x14ac:dyDescent="0.2">
      <c r="A957" s="822">
        <v>32</v>
      </c>
      <c r="B957" s="823" t="s">
        <v>2767</v>
      </c>
      <c r="C957" s="823" t="s">
        <v>2773</v>
      </c>
      <c r="D957" s="824" t="s">
        <v>4796</v>
      </c>
      <c r="E957" s="825" t="s">
        <v>2796</v>
      </c>
      <c r="F957" s="823" t="s">
        <v>2768</v>
      </c>
      <c r="G957" s="823" t="s">
        <v>3911</v>
      </c>
      <c r="H957" s="823" t="s">
        <v>329</v>
      </c>
      <c r="I957" s="823" t="s">
        <v>3912</v>
      </c>
      <c r="J957" s="823" t="s">
        <v>3913</v>
      </c>
      <c r="K957" s="823" t="s">
        <v>3914</v>
      </c>
      <c r="L957" s="826">
        <v>58.86</v>
      </c>
      <c r="M957" s="826">
        <v>58.86</v>
      </c>
      <c r="N957" s="823">
        <v>1</v>
      </c>
      <c r="O957" s="827">
        <v>0.5</v>
      </c>
      <c r="P957" s="826">
        <v>58.86</v>
      </c>
      <c r="Q957" s="828">
        <v>1</v>
      </c>
      <c r="R957" s="823">
        <v>1</v>
      </c>
      <c r="S957" s="828">
        <v>1</v>
      </c>
      <c r="T957" s="827">
        <v>0.5</v>
      </c>
      <c r="U957" s="829">
        <v>1</v>
      </c>
    </row>
    <row r="958" spans="1:21" ht="14.45" customHeight="1" x14ac:dyDescent="0.2">
      <c r="A958" s="822">
        <v>32</v>
      </c>
      <c r="B958" s="823" t="s">
        <v>2767</v>
      </c>
      <c r="C958" s="823" t="s">
        <v>2773</v>
      </c>
      <c r="D958" s="824" t="s">
        <v>4796</v>
      </c>
      <c r="E958" s="825" t="s">
        <v>2796</v>
      </c>
      <c r="F958" s="823" t="s">
        <v>2768</v>
      </c>
      <c r="G958" s="823" t="s">
        <v>2869</v>
      </c>
      <c r="H958" s="823" t="s">
        <v>329</v>
      </c>
      <c r="I958" s="823" t="s">
        <v>3915</v>
      </c>
      <c r="J958" s="823" t="s">
        <v>2871</v>
      </c>
      <c r="K958" s="823" t="s">
        <v>3717</v>
      </c>
      <c r="L958" s="826">
        <v>39.17</v>
      </c>
      <c r="M958" s="826">
        <v>78.34</v>
      </c>
      <c r="N958" s="823">
        <v>2</v>
      </c>
      <c r="O958" s="827">
        <v>1</v>
      </c>
      <c r="P958" s="826">
        <v>78.34</v>
      </c>
      <c r="Q958" s="828">
        <v>1</v>
      </c>
      <c r="R958" s="823">
        <v>2</v>
      </c>
      <c r="S958" s="828">
        <v>1</v>
      </c>
      <c r="T958" s="827">
        <v>1</v>
      </c>
      <c r="U958" s="829">
        <v>1</v>
      </c>
    </row>
    <row r="959" spans="1:21" ht="14.45" customHeight="1" x14ac:dyDescent="0.2">
      <c r="A959" s="822">
        <v>32</v>
      </c>
      <c r="B959" s="823" t="s">
        <v>2767</v>
      </c>
      <c r="C959" s="823" t="s">
        <v>2773</v>
      </c>
      <c r="D959" s="824" t="s">
        <v>4796</v>
      </c>
      <c r="E959" s="825" t="s">
        <v>2796</v>
      </c>
      <c r="F959" s="823" t="s">
        <v>2768</v>
      </c>
      <c r="G959" s="823" t="s">
        <v>2815</v>
      </c>
      <c r="H959" s="823" t="s">
        <v>329</v>
      </c>
      <c r="I959" s="823" t="s">
        <v>2873</v>
      </c>
      <c r="J959" s="823" t="s">
        <v>774</v>
      </c>
      <c r="K959" s="823" t="s">
        <v>738</v>
      </c>
      <c r="L959" s="826">
        <v>65.989999999999995</v>
      </c>
      <c r="M959" s="826">
        <v>857.86999999999989</v>
      </c>
      <c r="N959" s="823">
        <v>13</v>
      </c>
      <c r="O959" s="827">
        <v>3</v>
      </c>
      <c r="P959" s="826">
        <v>395.93999999999994</v>
      </c>
      <c r="Q959" s="828">
        <v>0.46153846153846151</v>
      </c>
      <c r="R959" s="823">
        <v>6</v>
      </c>
      <c r="S959" s="828">
        <v>0.46153846153846156</v>
      </c>
      <c r="T959" s="827">
        <v>1.5</v>
      </c>
      <c r="U959" s="829">
        <v>0.5</v>
      </c>
    </row>
    <row r="960" spans="1:21" ht="14.45" customHeight="1" x14ac:dyDescent="0.2">
      <c r="A960" s="822">
        <v>32</v>
      </c>
      <c r="B960" s="823" t="s">
        <v>2767</v>
      </c>
      <c r="C960" s="823" t="s">
        <v>2773</v>
      </c>
      <c r="D960" s="824" t="s">
        <v>4796</v>
      </c>
      <c r="E960" s="825" t="s">
        <v>2796</v>
      </c>
      <c r="F960" s="823" t="s">
        <v>2768</v>
      </c>
      <c r="G960" s="823" t="s">
        <v>2815</v>
      </c>
      <c r="H960" s="823" t="s">
        <v>329</v>
      </c>
      <c r="I960" s="823" t="s">
        <v>3160</v>
      </c>
      <c r="J960" s="823" t="s">
        <v>774</v>
      </c>
      <c r="K960" s="823" t="s">
        <v>775</v>
      </c>
      <c r="L960" s="826">
        <v>264</v>
      </c>
      <c r="M960" s="826">
        <v>2112</v>
      </c>
      <c r="N960" s="823">
        <v>8</v>
      </c>
      <c r="O960" s="827">
        <v>6.5</v>
      </c>
      <c r="P960" s="826">
        <v>1584</v>
      </c>
      <c r="Q960" s="828">
        <v>0.75</v>
      </c>
      <c r="R960" s="823">
        <v>6</v>
      </c>
      <c r="S960" s="828">
        <v>0.75</v>
      </c>
      <c r="T960" s="827">
        <v>5</v>
      </c>
      <c r="U960" s="829">
        <v>0.76923076923076927</v>
      </c>
    </row>
    <row r="961" spans="1:21" ht="14.45" customHeight="1" x14ac:dyDescent="0.2">
      <c r="A961" s="822">
        <v>32</v>
      </c>
      <c r="B961" s="823" t="s">
        <v>2767</v>
      </c>
      <c r="C961" s="823" t="s">
        <v>2773</v>
      </c>
      <c r="D961" s="824" t="s">
        <v>4796</v>
      </c>
      <c r="E961" s="825" t="s">
        <v>2796</v>
      </c>
      <c r="F961" s="823" t="s">
        <v>2768</v>
      </c>
      <c r="G961" s="823" t="s">
        <v>2875</v>
      </c>
      <c r="H961" s="823" t="s">
        <v>329</v>
      </c>
      <c r="I961" s="823" t="s">
        <v>2876</v>
      </c>
      <c r="J961" s="823" t="s">
        <v>1506</v>
      </c>
      <c r="K961" s="823" t="s">
        <v>2877</v>
      </c>
      <c r="L961" s="826">
        <v>0</v>
      </c>
      <c r="M961" s="826">
        <v>0</v>
      </c>
      <c r="N961" s="823">
        <v>16</v>
      </c>
      <c r="O961" s="827">
        <v>5</v>
      </c>
      <c r="P961" s="826">
        <v>0</v>
      </c>
      <c r="Q961" s="828"/>
      <c r="R961" s="823">
        <v>16</v>
      </c>
      <c r="S961" s="828">
        <v>1</v>
      </c>
      <c r="T961" s="827">
        <v>5</v>
      </c>
      <c r="U961" s="829">
        <v>1</v>
      </c>
    </row>
    <row r="962" spans="1:21" ht="14.45" customHeight="1" x14ac:dyDescent="0.2">
      <c r="A962" s="822">
        <v>32</v>
      </c>
      <c r="B962" s="823" t="s">
        <v>2767</v>
      </c>
      <c r="C962" s="823" t="s">
        <v>2773</v>
      </c>
      <c r="D962" s="824" t="s">
        <v>4796</v>
      </c>
      <c r="E962" s="825" t="s">
        <v>2796</v>
      </c>
      <c r="F962" s="823" t="s">
        <v>2768</v>
      </c>
      <c r="G962" s="823" t="s">
        <v>3615</v>
      </c>
      <c r="H962" s="823" t="s">
        <v>329</v>
      </c>
      <c r="I962" s="823" t="s">
        <v>3616</v>
      </c>
      <c r="J962" s="823" t="s">
        <v>1179</v>
      </c>
      <c r="K962" s="823" t="s">
        <v>826</v>
      </c>
      <c r="L962" s="826">
        <v>0</v>
      </c>
      <c r="M962" s="826">
        <v>0</v>
      </c>
      <c r="N962" s="823">
        <v>6</v>
      </c>
      <c r="O962" s="827">
        <v>2</v>
      </c>
      <c r="P962" s="826"/>
      <c r="Q962" s="828"/>
      <c r="R962" s="823"/>
      <c r="S962" s="828">
        <v>0</v>
      </c>
      <c r="T962" s="827"/>
      <c r="U962" s="829">
        <v>0</v>
      </c>
    </row>
    <row r="963" spans="1:21" ht="14.45" customHeight="1" x14ac:dyDescent="0.2">
      <c r="A963" s="822">
        <v>32</v>
      </c>
      <c r="B963" s="823" t="s">
        <v>2767</v>
      </c>
      <c r="C963" s="823" t="s">
        <v>2773</v>
      </c>
      <c r="D963" s="824" t="s">
        <v>4796</v>
      </c>
      <c r="E963" s="825" t="s">
        <v>2796</v>
      </c>
      <c r="F963" s="823" t="s">
        <v>2768</v>
      </c>
      <c r="G963" s="823" t="s">
        <v>3916</v>
      </c>
      <c r="H963" s="823" t="s">
        <v>329</v>
      </c>
      <c r="I963" s="823" t="s">
        <v>3917</v>
      </c>
      <c r="J963" s="823" t="s">
        <v>3918</v>
      </c>
      <c r="K963" s="823" t="s">
        <v>3919</v>
      </c>
      <c r="L963" s="826">
        <v>1771.84</v>
      </c>
      <c r="M963" s="826">
        <v>10631.039999999999</v>
      </c>
      <c r="N963" s="823">
        <v>6</v>
      </c>
      <c r="O963" s="827">
        <v>2</v>
      </c>
      <c r="P963" s="826">
        <v>10631.039999999999</v>
      </c>
      <c r="Q963" s="828">
        <v>1</v>
      </c>
      <c r="R963" s="823">
        <v>6</v>
      </c>
      <c r="S963" s="828">
        <v>1</v>
      </c>
      <c r="T963" s="827">
        <v>2</v>
      </c>
      <c r="U963" s="829">
        <v>1</v>
      </c>
    </row>
    <row r="964" spans="1:21" ht="14.45" customHeight="1" x14ac:dyDescent="0.2">
      <c r="A964" s="822">
        <v>32</v>
      </c>
      <c r="B964" s="823" t="s">
        <v>2767</v>
      </c>
      <c r="C964" s="823" t="s">
        <v>2773</v>
      </c>
      <c r="D964" s="824" t="s">
        <v>4796</v>
      </c>
      <c r="E964" s="825" t="s">
        <v>2796</v>
      </c>
      <c r="F964" s="823" t="s">
        <v>2768</v>
      </c>
      <c r="G964" s="823" t="s">
        <v>2884</v>
      </c>
      <c r="H964" s="823" t="s">
        <v>329</v>
      </c>
      <c r="I964" s="823" t="s">
        <v>2885</v>
      </c>
      <c r="J964" s="823" t="s">
        <v>912</v>
      </c>
      <c r="K964" s="823" t="s">
        <v>826</v>
      </c>
      <c r="L964" s="826">
        <v>236.03</v>
      </c>
      <c r="M964" s="826">
        <v>1652.21</v>
      </c>
      <c r="N964" s="823">
        <v>7</v>
      </c>
      <c r="O964" s="827">
        <v>4.5</v>
      </c>
      <c r="P964" s="826">
        <v>1416.18</v>
      </c>
      <c r="Q964" s="828">
        <v>0.85714285714285721</v>
      </c>
      <c r="R964" s="823">
        <v>6</v>
      </c>
      <c r="S964" s="828">
        <v>0.8571428571428571</v>
      </c>
      <c r="T964" s="827">
        <v>3.5</v>
      </c>
      <c r="U964" s="829">
        <v>0.77777777777777779</v>
      </c>
    </row>
    <row r="965" spans="1:21" ht="14.45" customHeight="1" x14ac:dyDescent="0.2">
      <c r="A965" s="822">
        <v>32</v>
      </c>
      <c r="B965" s="823" t="s">
        <v>2767</v>
      </c>
      <c r="C965" s="823" t="s">
        <v>2773</v>
      </c>
      <c r="D965" s="824" t="s">
        <v>4796</v>
      </c>
      <c r="E965" s="825" t="s">
        <v>2796</v>
      </c>
      <c r="F965" s="823" t="s">
        <v>2768</v>
      </c>
      <c r="G965" s="823" t="s">
        <v>2884</v>
      </c>
      <c r="H965" s="823" t="s">
        <v>329</v>
      </c>
      <c r="I965" s="823" t="s">
        <v>3163</v>
      </c>
      <c r="J965" s="823" t="s">
        <v>912</v>
      </c>
      <c r="K965" s="823" t="s">
        <v>3164</v>
      </c>
      <c r="L965" s="826">
        <v>516</v>
      </c>
      <c r="M965" s="826">
        <v>516</v>
      </c>
      <c r="N965" s="823">
        <v>1</v>
      </c>
      <c r="O965" s="827">
        <v>0.5</v>
      </c>
      <c r="P965" s="826"/>
      <c r="Q965" s="828">
        <v>0</v>
      </c>
      <c r="R965" s="823"/>
      <c r="S965" s="828">
        <v>0</v>
      </c>
      <c r="T965" s="827"/>
      <c r="U965" s="829">
        <v>0</v>
      </c>
    </row>
    <row r="966" spans="1:21" ht="14.45" customHeight="1" x14ac:dyDescent="0.2">
      <c r="A966" s="822">
        <v>32</v>
      </c>
      <c r="B966" s="823" t="s">
        <v>2767</v>
      </c>
      <c r="C966" s="823" t="s">
        <v>2773</v>
      </c>
      <c r="D966" s="824" t="s">
        <v>4796</v>
      </c>
      <c r="E966" s="825" t="s">
        <v>2796</v>
      </c>
      <c r="F966" s="823" t="s">
        <v>2768</v>
      </c>
      <c r="G966" s="823" t="s">
        <v>2884</v>
      </c>
      <c r="H966" s="823" t="s">
        <v>329</v>
      </c>
      <c r="I966" s="823" t="s">
        <v>3920</v>
      </c>
      <c r="J966" s="823" t="s">
        <v>912</v>
      </c>
      <c r="K966" s="823" t="s">
        <v>3921</v>
      </c>
      <c r="L966" s="826">
        <v>1719.99</v>
      </c>
      <c r="M966" s="826">
        <v>1719.99</v>
      </c>
      <c r="N966" s="823">
        <v>1</v>
      </c>
      <c r="O966" s="827">
        <v>1</v>
      </c>
      <c r="P966" s="826">
        <v>1719.99</v>
      </c>
      <c r="Q966" s="828">
        <v>1</v>
      </c>
      <c r="R966" s="823">
        <v>1</v>
      </c>
      <c r="S966" s="828">
        <v>1</v>
      </c>
      <c r="T966" s="827">
        <v>1</v>
      </c>
      <c r="U966" s="829">
        <v>1</v>
      </c>
    </row>
    <row r="967" spans="1:21" ht="14.45" customHeight="1" x14ac:dyDescent="0.2">
      <c r="A967" s="822">
        <v>32</v>
      </c>
      <c r="B967" s="823" t="s">
        <v>2767</v>
      </c>
      <c r="C967" s="823" t="s">
        <v>2773</v>
      </c>
      <c r="D967" s="824" t="s">
        <v>4796</v>
      </c>
      <c r="E967" s="825" t="s">
        <v>2796</v>
      </c>
      <c r="F967" s="823" t="s">
        <v>2768</v>
      </c>
      <c r="G967" s="823" t="s">
        <v>2884</v>
      </c>
      <c r="H967" s="823" t="s">
        <v>329</v>
      </c>
      <c r="I967" s="823" t="s">
        <v>2886</v>
      </c>
      <c r="J967" s="823" t="s">
        <v>824</v>
      </c>
      <c r="K967" s="823" t="s">
        <v>826</v>
      </c>
      <c r="L967" s="826">
        <v>236.03</v>
      </c>
      <c r="M967" s="826">
        <v>1652.21</v>
      </c>
      <c r="N967" s="823">
        <v>7</v>
      </c>
      <c r="O967" s="827">
        <v>1.5</v>
      </c>
      <c r="P967" s="826">
        <v>708.09</v>
      </c>
      <c r="Q967" s="828">
        <v>0.4285714285714286</v>
      </c>
      <c r="R967" s="823">
        <v>3</v>
      </c>
      <c r="S967" s="828">
        <v>0.42857142857142855</v>
      </c>
      <c r="T967" s="827">
        <v>0.5</v>
      </c>
      <c r="U967" s="829">
        <v>0.33333333333333331</v>
      </c>
    </row>
    <row r="968" spans="1:21" ht="14.45" customHeight="1" x14ac:dyDescent="0.2">
      <c r="A968" s="822">
        <v>32</v>
      </c>
      <c r="B968" s="823" t="s">
        <v>2767</v>
      </c>
      <c r="C968" s="823" t="s">
        <v>2773</v>
      </c>
      <c r="D968" s="824" t="s">
        <v>4796</v>
      </c>
      <c r="E968" s="825" t="s">
        <v>2796</v>
      </c>
      <c r="F968" s="823" t="s">
        <v>2768</v>
      </c>
      <c r="G968" s="823" t="s">
        <v>2884</v>
      </c>
      <c r="H968" s="823" t="s">
        <v>329</v>
      </c>
      <c r="I968" s="823" t="s">
        <v>2887</v>
      </c>
      <c r="J968" s="823" t="s">
        <v>824</v>
      </c>
      <c r="K968" s="823" t="s">
        <v>2888</v>
      </c>
      <c r="L968" s="826">
        <v>0</v>
      </c>
      <c r="M968" s="826">
        <v>0</v>
      </c>
      <c r="N968" s="823">
        <v>4</v>
      </c>
      <c r="O968" s="827">
        <v>2.5</v>
      </c>
      <c r="P968" s="826">
        <v>0</v>
      </c>
      <c r="Q968" s="828"/>
      <c r="R968" s="823">
        <v>4</v>
      </c>
      <c r="S968" s="828">
        <v>1</v>
      </c>
      <c r="T968" s="827">
        <v>2.5</v>
      </c>
      <c r="U968" s="829">
        <v>1</v>
      </c>
    </row>
    <row r="969" spans="1:21" ht="14.45" customHeight="1" x14ac:dyDescent="0.2">
      <c r="A969" s="822">
        <v>32</v>
      </c>
      <c r="B969" s="823" t="s">
        <v>2767</v>
      </c>
      <c r="C969" s="823" t="s">
        <v>2773</v>
      </c>
      <c r="D969" s="824" t="s">
        <v>4796</v>
      </c>
      <c r="E969" s="825" t="s">
        <v>2796</v>
      </c>
      <c r="F969" s="823" t="s">
        <v>2768</v>
      </c>
      <c r="G969" s="823" t="s">
        <v>2884</v>
      </c>
      <c r="H969" s="823" t="s">
        <v>329</v>
      </c>
      <c r="I969" s="823" t="s">
        <v>2887</v>
      </c>
      <c r="J969" s="823" t="s">
        <v>824</v>
      </c>
      <c r="K969" s="823" t="s">
        <v>2888</v>
      </c>
      <c r="L969" s="826">
        <v>656.81</v>
      </c>
      <c r="M969" s="826">
        <v>13136.199999999997</v>
      </c>
      <c r="N969" s="823">
        <v>20</v>
      </c>
      <c r="O969" s="827">
        <v>18</v>
      </c>
      <c r="P969" s="826">
        <v>8538.529999999997</v>
      </c>
      <c r="Q969" s="828">
        <v>0.64999999999999991</v>
      </c>
      <c r="R969" s="823">
        <v>13</v>
      </c>
      <c r="S969" s="828">
        <v>0.65</v>
      </c>
      <c r="T969" s="827">
        <v>13</v>
      </c>
      <c r="U969" s="829">
        <v>0.72222222222222221</v>
      </c>
    </row>
    <row r="970" spans="1:21" ht="14.45" customHeight="1" x14ac:dyDescent="0.2">
      <c r="A970" s="822">
        <v>32</v>
      </c>
      <c r="B970" s="823" t="s">
        <v>2767</v>
      </c>
      <c r="C970" s="823" t="s">
        <v>2773</v>
      </c>
      <c r="D970" s="824" t="s">
        <v>4796</v>
      </c>
      <c r="E970" s="825" t="s">
        <v>2796</v>
      </c>
      <c r="F970" s="823" t="s">
        <v>2768</v>
      </c>
      <c r="G970" s="823" t="s">
        <v>2884</v>
      </c>
      <c r="H970" s="823" t="s">
        <v>329</v>
      </c>
      <c r="I970" s="823" t="s">
        <v>2889</v>
      </c>
      <c r="J970" s="823" t="s">
        <v>824</v>
      </c>
      <c r="K970" s="823" t="s">
        <v>825</v>
      </c>
      <c r="L970" s="826">
        <v>656.81</v>
      </c>
      <c r="M970" s="826">
        <v>7224.91</v>
      </c>
      <c r="N970" s="823">
        <v>11</v>
      </c>
      <c r="O970" s="827">
        <v>8</v>
      </c>
      <c r="P970" s="826">
        <v>5254.48</v>
      </c>
      <c r="Q970" s="828">
        <v>0.72727272727272718</v>
      </c>
      <c r="R970" s="823">
        <v>8</v>
      </c>
      <c r="S970" s="828">
        <v>0.72727272727272729</v>
      </c>
      <c r="T970" s="827">
        <v>5.5</v>
      </c>
      <c r="U970" s="829">
        <v>0.6875</v>
      </c>
    </row>
    <row r="971" spans="1:21" ht="14.45" customHeight="1" x14ac:dyDescent="0.2">
      <c r="A971" s="822">
        <v>32</v>
      </c>
      <c r="B971" s="823" t="s">
        <v>2767</v>
      </c>
      <c r="C971" s="823" t="s">
        <v>2773</v>
      </c>
      <c r="D971" s="824" t="s">
        <v>4796</v>
      </c>
      <c r="E971" s="825" t="s">
        <v>2796</v>
      </c>
      <c r="F971" s="823" t="s">
        <v>2768</v>
      </c>
      <c r="G971" s="823" t="s">
        <v>2884</v>
      </c>
      <c r="H971" s="823" t="s">
        <v>329</v>
      </c>
      <c r="I971" s="823" t="s">
        <v>3922</v>
      </c>
      <c r="J971" s="823" t="s">
        <v>824</v>
      </c>
      <c r="K971" s="823" t="s">
        <v>3923</v>
      </c>
      <c r="L971" s="826">
        <v>236.03</v>
      </c>
      <c r="M971" s="826">
        <v>2832.36</v>
      </c>
      <c r="N971" s="823">
        <v>12</v>
      </c>
      <c r="O971" s="827">
        <v>6.5</v>
      </c>
      <c r="P971" s="826">
        <v>2596.33</v>
      </c>
      <c r="Q971" s="828">
        <v>0.91666666666666663</v>
      </c>
      <c r="R971" s="823">
        <v>11</v>
      </c>
      <c r="S971" s="828">
        <v>0.91666666666666663</v>
      </c>
      <c r="T971" s="827">
        <v>5.5</v>
      </c>
      <c r="U971" s="829">
        <v>0.84615384615384615</v>
      </c>
    </row>
    <row r="972" spans="1:21" ht="14.45" customHeight="1" x14ac:dyDescent="0.2">
      <c r="A972" s="822">
        <v>32</v>
      </c>
      <c r="B972" s="823" t="s">
        <v>2767</v>
      </c>
      <c r="C972" s="823" t="s">
        <v>2773</v>
      </c>
      <c r="D972" s="824" t="s">
        <v>4796</v>
      </c>
      <c r="E972" s="825" t="s">
        <v>2796</v>
      </c>
      <c r="F972" s="823" t="s">
        <v>2768</v>
      </c>
      <c r="G972" s="823" t="s">
        <v>2884</v>
      </c>
      <c r="H972" s="823" t="s">
        <v>329</v>
      </c>
      <c r="I972" s="823" t="s">
        <v>3924</v>
      </c>
      <c r="J972" s="823" t="s">
        <v>824</v>
      </c>
      <c r="K972" s="823" t="s">
        <v>3925</v>
      </c>
      <c r="L972" s="826">
        <v>0</v>
      </c>
      <c r="M972" s="826">
        <v>0</v>
      </c>
      <c r="N972" s="823">
        <v>1</v>
      </c>
      <c r="O972" s="827">
        <v>0.5</v>
      </c>
      <c r="P972" s="826">
        <v>0</v>
      </c>
      <c r="Q972" s="828"/>
      <c r="R972" s="823">
        <v>1</v>
      </c>
      <c r="S972" s="828">
        <v>1</v>
      </c>
      <c r="T972" s="827">
        <v>0.5</v>
      </c>
      <c r="U972" s="829">
        <v>1</v>
      </c>
    </row>
    <row r="973" spans="1:21" ht="14.45" customHeight="1" x14ac:dyDescent="0.2">
      <c r="A973" s="822">
        <v>32</v>
      </c>
      <c r="B973" s="823" t="s">
        <v>2767</v>
      </c>
      <c r="C973" s="823" t="s">
        <v>2773</v>
      </c>
      <c r="D973" s="824" t="s">
        <v>4796</v>
      </c>
      <c r="E973" s="825" t="s">
        <v>2796</v>
      </c>
      <c r="F973" s="823" t="s">
        <v>2768</v>
      </c>
      <c r="G973" s="823" t="s">
        <v>3732</v>
      </c>
      <c r="H973" s="823" t="s">
        <v>329</v>
      </c>
      <c r="I973" s="823" t="s">
        <v>3926</v>
      </c>
      <c r="J973" s="823" t="s">
        <v>1669</v>
      </c>
      <c r="K973" s="823" t="s">
        <v>3927</v>
      </c>
      <c r="L973" s="826">
        <v>93.61</v>
      </c>
      <c r="M973" s="826">
        <v>187.22</v>
      </c>
      <c r="N973" s="823">
        <v>2</v>
      </c>
      <c r="O973" s="827">
        <v>1</v>
      </c>
      <c r="P973" s="826">
        <v>187.22</v>
      </c>
      <c r="Q973" s="828">
        <v>1</v>
      </c>
      <c r="R973" s="823">
        <v>2</v>
      </c>
      <c r="S973" s="828">
        <v>1</v>
      </c>
      <c r="T973" s="827">
        <v>1</v>
      </c>
      <c r="U973" s="829">
        <v>1</v>
      </c>
    </row>
    <row r="974" spans="1:21" ht="14.45" customHeight="1" x14ac:dyDescent="0.2">
      <c r="A974" s="822">
        <v>32</v>
      </c>
      <c r="B974" s="823" t="s">
        <v>2767</v>
      </c>
      <c r="C974" s="823" t="s">
        <v>2773</v>
      </c>
      <c r="D974" s="824" t="s">
        <v>4796</v>
      </c>
      <c r="E974" s="825" t="s">
        <v>2796</v>
      </c>
      <c r="F974" s="823" t="s">
        <v>2768</v>
      </c>
      <c r="G974" s="823" t="s">
        <v>3518</v>
      </c>
      <c r="H974" s="823" t="s">
        <v>329</v>
      </c>
      <c r="I974" s="823" t="s">
        <v>3928</v>
      </c>
      <c r="J974" s="823" t="s">
        <v>3929</v>
      </c>
      <c r="K974" s="823" t="s">
        <v>3930</v>
      </c>
      <c r="L974" s="826">
        <v>70.48</v>
      </c>
      <c r="M974" s="826">
        <v>140.96</v>
      </c>
      <c r="N974" s="823">
        <v>2</v>
      </c>
      <c r="O974" s="827">
        <v>1</v>
      </c>
      <c r="P974" s="826"/>
      <c r="Q974" s="828">
        <v>0</v>
      </c>
      <c r="R974" s="823"/>
      <c r="S974" s="828">
        <v>0</v>
      </c>
      <c r="T974" s="827"/>
      <c r="U974" s="829">
        <v>0</v>
      </c>
    </row>
    <row r="975" spans="1:21" ht="14.45" customHeight="1" x14ac:dyDescent="0.2">
      <c r="A975" s="822">
        <v>32</v>
      </c>
      <c r="B975" s="823" t="s">
        <v>2767</v>
      </c>
      <c r="C975" s="823" t="s">
        <v>2773</v>
      </c>
      <c r="D975" s="824" t="s">
        <v>4796</v>
      </c>
      <c r="E975" s="825" t="s">
        <v>2796</v>
      </c>
      <c r="F975" s="823" t="s">
        <v>2768</v>
      </c>
      <c r="G975" s="823" t="s">
        <v>3518</v>
      </c>
      <c r="H975" s="823" t="s">
        <v>329</v>
      </c>
      <c r="I975" s="823" t="s">
        <v>3931</v>
      </c>
      <c r="J975" s="823" t="s">
        <v>829</v>
      </c>
      <c r="K975" s="823" t="s">
        <v>3932</v>
      </c>
      <c r="L975" s="826">
        <v>0</v>
      </c>
      <c r="M975" s="826">
        <v>0</v>
      </c>
      <c r="N975" s="823">
        <v>1</v>
      </c>
      <c r="O975" s="827">
        <v>1</v>
      </c>
      <c r="P975" s="826"/>
      <c r="Q975" s="828"/>
      <c r="R975" s="823"/>
      <c r="S975" s="828">
        <v>0</v>
      </c>
      <c r="T975" s="827"/>
      <c r="U975" s="829">
        <v>0</v>
      </c>
    </row>
    <row r="976" spans="1:21" ht="14.45" customHeight="1" x14ac:dyDescent="0.2">
      <c r="A976" s="822">
        <v>32</v>
      </c>
      <c r="B976" s="823" t="s">
        <v>2767</v>
      </c>
      <c r="C976" s="823" t="s">
        <v>2773</v>
      </c>
      <c r="D976" s="824" t="s">
        <v>4796</v>
      </c>
      <c r="E976" s="825" t="s">
        <v>2796</v>
      </c>
      <c r="F976" s="823" t="s">
        <v>2768</v>
      </c>
      <c r="G976" s="823" t="s">
        <v>2890</v>
      </c>
      <c r="H976" s="823" t="s">
        <v>329</v>
      </c>
      <c r="I976" s="823" t="s">
        <v>3933</v>
      </c>
      <c r="J976" s="823" t="s">
        <v>817</v>
      </c>
      <c r="K976" s="823" t="s">
        <v>3172</v>
      </c>
      <c r="L976" s="826">
        <v>45.56</v>
      </c>
      <c r="M976" s="826">
        <v>45.56</v>
      </c>
      <c r="N976" s="823">
        <v>1</v>
      </c>
      <c r="O976" s="827">
        <v>1</v>
      </c>
      <c r="P976" s="826">
        <v>45.56</v>
      </c>
      <c r="Q976" s="828">
        <v>1</v>
      </c>
      <c r="R976" s="823">
        <v>1</v>
      </c>
      <c r="S976" s="828">
        <v>1</v>
      </c>
      <c r="T976" s="827">
        <v>1</v>
      </c>
      <c r="U976" s="829">
        <v>1</v>
      </c>
    </row>
    <row r="977" spans="1:21" ht="14.45" customHeight="1" x14ac:dyDescent="0.2">
      <c r="A977" s="822">
        <v>32</v>
      </c>
      <c r="B977" s="823" t="s">
        <v>2767</v>
      </c>
      <c r="C977" s="823" t="s">
        <v>2773</v>
      </c>
      <c r="D977" s="824" t="s">
        <v>4796</v>
      </c>
      <c r="E977" s="825" t="s">
        <v>2796</v>
      </c>
      <c r="F977" s="823" t="s">
        <v>2768</v>
      </c>
      <c r="G977" s="823" t="s">
        <v>2890</v>
      </c>
      <c r="H977" s="823" t="s">
        <v>329</v>
      </c>
      <c r="I977" s="823" t="s">
        <v>3934</v>
      </c>
      <c r="J977" s="823" t="s">
        <v>817</v>
      </c>
      <c r="K977" s="823" t="s">
        <v>820</v>
      </c>
      <c r="L977" s="826">
        <v>273.33</v>
      </c>
      <c r="M977" s="826">
        <v>1639.9799999999998</v>
      </c>
      <c r="N977" s="823">
        <v>6</v>
      </c>
      <c r="O977" s="827">
        <v>4</v>
      </c>
      <c r="P977" s="826">
        <v>1366.6499999999999</v>
      </c>
      <c r="Q977" s="828">
        <v>0.83333333333333337</v>
      </c>
      <c r="R977" s="823">
        <v>5</v>
      </c>
      <c r="S977" s="828">
        <v>0.83333333333333337</v>
      </c>
      <c r="T977" s="827">
        <v>3</v>
      </c>
      <c r="U977" s="829">
        <v>0.75</v>
      </c>
    </row>
    <row r="978" spans="1:21" ht="14.45" customHeight="1" x14ac:dyDescent="0.2">
      <c r="A978" s="822">
        <v>32</v>
      </c>
      <c r="B978" s="823" t="s">
        <v>2767</v>
      </c>
      <c r="C978" s="823" t="s">
        <v>2773</v>
      </c>
      <c r="D978" s="824" t="s">
        <v>4796</v>
      </c>
      <c r="E978" s="825" t="s">
        <v>2796</v>
      </c>
      <c r="F978" s="823" t="s">
        <v>2768</v>
      </c>
      <c r="G978" s="823" t="s">
        <v>3935</v>
      </c>
      <c r="H978" s="823" t="s">
        <v>329</v>
      </c>
      <c r="I978" s="823" t="s">
        <v>3936</v>
      </c>
      <c r="J978" s="823" t="s">
        <v>3937</v>
      </c>
      <c r="K978" s="823" t="s">
        <v>3938</v>
      </c>
      <c r="L978" s="826">
        <v>0</v>
      </c>
      <c r="M978" s="826">
        <v>0</v>
      </c>
      <c r="N978" s="823">
        <v>2</v>
      </c>
      <c r="O978" s="827">
        <v>1</v>
      </c>
      <c r="P978" s="826">
        <v>0</v>
      </c>
      <c r="Q978" s="828"/>
      <c r="R978" s="823">
        <v>2</v>
      </c>
      <c r="S978" s="828">
        <v>1</v>
      </c>
      <c r="T978" s="827">
        <v>1</v>
      </c>
      <c r="U978" s="829">
        <v>1</v>
      </c>
    </row>
    <row r="979" spans="1:21" ht="14.45" customHeight="1" x14ac:dyDescent="0.2">
      <c r="A979" s="822">
        <v>32</v>
      </c>
      <c r="B979" s="823" t="s">
        <v>2767</v>
      </c>
      <c r="C979" s="823" t="s">
        <v>2773</v>
      </c>
      <c r="D979" s="824" t="s">
        <v>4796</v>
      </c>
      <c r="E979" s="825" t="s">
        <v>2796</v>
      </c>
      <c r="F979" s="823" t="s">
        <v>2768</v>
      </c>
      <c r="G979" s="823" t="s">
        <v>2900</v>
      </c>
      <c r="H979" s="823" t="s">
        <v>329</v>
      </c>
      <c r="I979" s="823" t="s">
        <v>2901</v>
      </c>
      <c r="J979" s="823" t="s">
        <v>2902</v>
      </c>
      <c r="K979" s="823" t="s">
        <v>2903</v>
      </c>
      <c r="L979" s="826">
        <v>923.74</v>
      </c>
      <c r="M979" s="826">
        <v>12932.36</v>
      </c>
      <c r="N979" s="823">
        <v>14</v>
      </c>
      <c r="O979" s="827">
        <v>3</v>
      </c>
      <c r="P979" s="826">
        <v>12932.36</v>
      </c>
      <c r="Q979" s="828">
        <v>1</v>
      </c>
      <c r="R979" s="823">
        <v>14</v>
      </c>
      <c r="S979" s="828">
        <v>1</v>
      </c>
      <c r="T979" s="827">
        <v>3</v>
      </c>
      <c r="U979" s="829">
        <v>1</v>
      </c>
    </row>
    <row r="980" spans="1:21" ht="14.45" customHeight="1" x14ac:dyDescent="0.2">
      <c r="A980" s="822">
        <v>32</v>
      </c>
      <c r="B980" s="823" t="s">
        <v>2767</v>
      </c>
      <c r="C980" s="823" t="s">
        <v>2773</v>
      </c>
      <c r="D980" s="824" t="s">
        <v>4796</v>
      </c>
      <c r="E980" s="825" t="s">
        <v>2796</v>
      </c>
      <c r="F980" s="823" t="s">
        <v>2768</v>
      </c>
      <c r="G980" s="823" t="s">
        <v>2906</v>
      </c>
      <c r="H980" s="823" t="s">
        <v>329</v>
      </c>
      <c r="I980" s="823" t="s">
        <v>3939</v>
      </c>
      <c r="J980" s="823" t="s">
        <v>3940</v>
      </c>
      <c r="K980" s="823" t="s">
        <v>3941</v>
      </c>
      <c r="L980" s="826">
        <v>123.2</v>
      </c>
      <c r="M980" s="826">
        <v>369.6</v>
      </c>
      <c r="N980" s="823">
        <v>3</v>
      </c>
      <c r="O980" s="827">
        <v>1</v>
      </c>
      <c r="P980" s="826">
        <v>369.6</v>
      </c>
      <c r="Q980" s="828">
        <v>1</v>
      </c>
      <c r="R980" s="823">
        <v>3</v>
      </c>
      <c r="S980" s="828">
        <v>1</v>
      </c>
      <c r="T980" s="827">
        <v>1</v>
      </c>
      <c r="U980" s="829">
        <v>1</v>
      </c>
    </row>
    <row r="981" spans="1:21" ht="14.45" customHeight="1" x14ac:dyDescent="0.2">
      <c r="A981" s="822">
        <v>32</v>
      </c>
      <c r="B981" s="823" t="s">
        <v>2767</v>
      </c>
      <c r="C981" s="823" t="s">
        <v>2773</v>
      </c>
      <c r="D981" s="824" t="s">
        <v>4796</v>
      </c>
      <c r="E981" s="825" t="s">
        <v>2796</v>
      </c>
      <c r="F981" s="823" t="s">
        <v>2768</v>
      </c>
      <c r="G981" s="823" t="s">
        <v>3176</v>
      </c>
      <c r="H981" s="823" t="s">
        <v>329</v>
      </c>
      <c r="I981" s="823" t="s">
        <v>3177</v>
      </c>
      <c r="J981" s="823" t="s">
        <v>3178</v>
      </c>
      <c r="K981" s="823" t="s">
        <v>3179</v>
      </c>
      <c r="L981" s="826">
        <v>406.66</v>
      </c>
      <c r="M981" s="826">
        <v>406.66</v>
      </c>
      <c r="N981" s="823">
        <v>1</v>
      </c>
      <c r="O981" s="827">
        <v>1</v>
      </c>
      <c r="P981" s="826">
        <v>406.66</v>
      </c>
      <c r="Q981" s="828">
        <v>1</v>
      </c>
      <c r="R981" s="823">
        <v>1</v>
      </c>
      <c r="S981" s="828">
        <v>1</v>
      </c>
      <c r="T981" s="827">
        <v>1</v>
      </c>
      <c r="U981" s="829">
        <v>1</v>
      </c>
    </row>
    <row r="982" spans="1:21" ht="14.45" customHeight="1" x14ac:dyDescent="0.2">
      <c r="A982" s="822">
        <v>32</v>
      </c>
      <c r="B982" s="823" t="s">
        <v>2767</v>
      </c>
      <c r="C982" s="823" t="s">
        <v>2773</v>
      </c>
      <c r="D982" s="824" t="s">
        <v>4796</v>
      </c>
      <c r="E982" s="825" t="s">
        <v>2796</v>
      </c>
      <c r="F982" s="823" t="s">
        <v>2768</v>
      </c>
      <c r="G982" s="823" t="s">
        <v>3942</v>
      </c>
      <c r="H982" s="823" t="s">
        <v>329</v>
      </c>
      <c r="I982" s="823" t="s">
        <v>3943</v>
      </c>
      <c r="J982" s="823" t="s">
        <v>3944</v>
      </c>
      <c r="K982" s="823" t="s">
        <v>3945</v>
      </c>
      <c r="L982" s="826">
        <v>46.99</v>
      </c>
      <c r="M982" s="826">
        <v>46.99</v>
      </c>
      <c r="N982" s="823">
        <v>1</v>
      </c>
      <c r="O982" s="827">
        <v>1</v>
      </c>
      <c r="P982" s="826">
        <v>46.99</v>
      </c>
      <c r="Q982" s="828">
        <v>1</v>
      </c>
      <c r="R982" s="823">
        <v>1</v>
      </c>
      <c r="S982" s="828">
        <v>1</v>
      </c>
      <c r="T982" s="827">
        <v>1</v>
      </c>
      <c r="U982" s="829">
        <v>1</v>
      </c>
    </row>
    <row r="983" spans="1:21" ht="14.45" customHeight="1" x14ac:dyDescent="0.2">
      <c r="A983" s="822">
        <v>32</v>
      </c>
      <c r="B983" s="823" t="s">
        <v>2767</v>
      </c>
      <c r="C983" s="823" t="s">
        <v>2773</v>
      </c>
      <c r="D983" s="824" t="s">
        <v>4796</v>
      </c>
      <c r="E983" s="825" t="s">
        <v>2796</v>
      </c>
      <c r="F983" s="823" t="s">
        <v>2768</v>
      </c>
      <c r="G983" s="823" t="s">
        <v>2915</v>
      </c>
      <c r="H983" s="823" t="s">
        <v>670</v>
      </c>
      <c r="I983" s="823" t="s">
        <v>2403</v>
      </c>
      <c r="J983" s="823" t="s">
        <v>1477</v>
      </c>
      <c r="K983" s="823" t="s">
        <v>2404</v>
      </c>
      <c r="L983" s="826">
        <v>846.47</v>
      </c>
      <c r="M983" s="826">
        <v>26240.57</v>
      </c>
      <c r="N983" s="823">
        <v>31</v>
      </c>
      <c r="O983" s="827">
        <v>20.5</v>
      </c>
      <c r="P983" s="826">
        <v>15236.46</v>
      </c>
      <c r="Q983" s="828">
        <v>0.58064516129032251</v>
      </c>
      <c r="R983" s="823">
        <v>18</v>
      </c>
      <c r="S983" s="828">
        <v>0.58064516129032262</v>
      </c>
      <c r="T983" s="827">
        <v>13.5</v>
      </c>
      <c r="U983" s="829">
        <v>0.65853658536585369</v>
      </c>
    </row>
    <row r="984" spans="1:21" ht="14.45" customHeight="1" x14ac:dyDescent="0.2">
      <c r="A984" s="822">
        <v>32</v>
      </c>
      <c r="B984" s="823" t="s">
        <v>2767</v>
      </c>
      <c r="C984" s="823" t="s">
        <v>2773</v>
      </c>
      <c r="D984" s="824" t="s">
        <v>4796</v>
      </c>
      <c r="E984" s="825" t="s">
        <v>2796</v>
      </c>
      <c r="F984" s="823" t="s">
        <v>2768</v>
      </c>
      <c r="G984" s="823" t="s">
        <v>2915</v>
      </c>
      <c r="H984" s="823" t="s">
        <v>670</v>
      </c>
      <c r="I984" s="823" t="s">
        <v>2403</v>
      </c>
      <c r="J984" s="823" t="s">
        <v>1477</v>
      </c>
      <c r="K984" s="823" t="s">
        <v>2404</v>
      </c>
      <c r="L984" s="826">
        <v>3231.81</v>
      </c>
      <c r="M984" s="826">
        <v>16159.05</v>
      </c>
      <c r="N984" s="823">
        <v>5</v>
      </c>
      <c r="O984" s="827">
        <v>5</v>
      </c>
      <c r="P984" s="826">
        <v>9695.43</v>
      </c>
      <c r="Q984" s="828">
        <v>0.60000000000000009</v>
      </c>
      <c r="R984" s="823">
        <v>3</v>
      </c>
      <c r="S984" s="828">
        <v>0.6</v>
      </c>
      <c r="T984" s="827">
        <v>3</v>
      </c>
      <c r="U984" s="829">
        <v>0.6</v>
      </c>
    </row>
    <row r="985" spans="1:21" ht="14.45" customHeight="1" x14ac:dyDescent="0.2">
      <c r="A985" s="822">
        <v>32</v>
      </c>
      <c r="B985" s="823" t="s">
        <v>2767</v>
      </c>
      <c r="C985" s="823" t="s">
        <v>2773</v>
      </c>
      <c r="D985" s="824" t="s">
        <v>4796</v>
      </c>
      <c r="E985" s="825" t="s">
        <v>2796</v>
      </c>
      <c r="F985" s="823" t="s">
        <v>2768</v>
      </c>
      <c r="G985" s="823" t="s">
        <v>2916</v>
      </c>
      <c r="H985" s="823" t="s">
        <v>670</v>
      </c>
      <c r="I985" s="823" t="s">
        <v>2572</v>
      </c>
      <c r="J985" s="823" t="s">
        <v>921</v>
      </c>
      <c r="K985" s="823" t="s">
        <v>2573</v>
      </c>
      <c r="L985" s="826">
        <v>42.51</v>
      </c>
      <c r="M985" s="826">
        <v>127.53</v>
      </c>
      <c r="N985" s="823">
        <v>3</v>
      </c>
      <c r="O985" s="827">
        <v>2</v>
      </c>
      <c r="P985" s="826">
        <v>127.53</v>
      </c>
      <c r="Q985" s="828">
        <v>1</v>
      </c>
      <c r="R985" s="823">
        <v>3</v>
      </c>
      <c r="S985" s="828">
        <v>1</v>
      </c>
      <c r="T985" s="827">
        <v>2</v>
      </c>
      <c r="U985" s="829">
        <v>1</v>
      </c>
    </row>
    <row r="986" spans="1:21" ht="14.45" customHeight="1" x14ac:dyDescent="0.2">
      <c r="A986" s="822">
        <v>32</v>
      </c>
      <c r="B986" s="823" t="s">
        <v>2767</v>
      </c>
      <c r="C986" s="823" t="s">
        <v>2773</v>
      </c>
      <c r="D986" s="824" t="s">
        <v>4796</v>
      </c>
      <c r="E986" s="825" t="s">
        <v>2796</v>
      </c>
      <c r="F986" s="823" t="s">
        <v>2768</v>
      </c>
      <c r="G986" s="823" t="s">
        <v>2916</v>
      </c>
      <c r="H986" s="823" t="s">
        <v>670</v>
      </c>
      <c r="I986" s="823" t="s">
        <v>2268</v>
      </c>
      <c r="J986" s="823" t="s">
        <v>921</v>
      </c>
      <c r="K986" s="823" t="s">
        <v>2269</v>
      </c>
      <c r="L986" s="826">
        <v>85.02</v>
      </c>
      <c r="M986" s="826">
        <v>425.09999999999997</v>
      </c>
      <c r="N986" s="823">
        <v>5</v>
      </c>
      <c r="O986" s="827">
        <v>4</v>
      </c>
      <c r="P986" s="826">
        <v>340.08</v>
      </c>
      <c r="Q986" s="828">
        <v>0.8</v>
      </c>
      <c r="R986" s="823">
        <v>4</v>
      </c>
      <c r="S986" s="828">
        <v>0.8</v>
      </c>
      <c r="T986" s="827">
        <v>3.5</v>
      </c>
      <c r="U986" s="829">
        <v>0.875</v>
      </c>
    </row>
    <row r="987" spans="1:21" ht="14.45" customHeight="1" x14ac:dyDescent="0.2">
      <c r="A987" s="822">
        <v>32</v>
      </c>
      <c r="B987" s="823" t="s">
        <v>2767</v>
      </c>
      <c r="C987" s="823" t="s">
        <v>2773</v>
      </c>
      <c r="D987" s="824" t="s">
        <v>4796</v>
      </c>
      <c r="E987" s="825" t="s">
        <v>2796</v>
      </c>
      <c r="F987" s="823" t="s">
        <v>2768</v>
      </c>
      <c r="G987" s="823" t="s">
        <v>2916</v>
      </c>
      <c r="H987" s="823" t="s">
        <v>670</v>
      </c>
      <c r="I987" s="823" t="s">
        <v>3189</v>
      </c>
      <c r="J987" s="823" t="s">
        <v>3187</v>
      </c>
      <c r="K987" s="823" t="s">
        <v>3190</v>
      </c>
      <c r="L987" s="826">
        <v>196.56</v>
      </c>
      <c r="M987" s="826">
        <v>1179.3600000000001</v>
      </c>
      <c r="N987" s="823">
        <v>6</v>
      </c>
      <c r="O987" s="827">
        <v>4</v>
      </c>
      <c r="P987" s="826">
        <v>786.24</v>
      </c>
      <c r="Q987" s="828">
        <v>0.66666666666666663</v>
      </c>
      <c r="R987" s="823">
        <v>4</v>
      </c>
      <c r="S987" s="828">
        <v>0.66666666666666663</v>
      </c>
      <c r="T987" s="827">
        <v>3</v>
      </c>
      <c r="U987" s="829">
        <v>0.75</v>
      </c>
    </row>
    <row r="988" spans="1:21" ht="14.45" customHeight="1" x14ac:dyDescent="0.2">
      <c r="A988" s="822">
        <v>32</v>
      </c>
      <c r="B988" s="823" t="s">
        <v>2767</v>
      </c>
      <c r="C988" s="823" t="s">
        <v>2773</v>
      </c>
      <c r="D988" s="824" t="s">
        <v>4796</v>
      </c>
      <c r="E988" s="825" t="s">
        <v>2796</v>
      </c>
      <c r="F988" s="823" t="s">
        <v>2768</v>
      </c>
      <c r="G988" s="823" t="s">
        <v>2916</v>
      </c>
      <c r="H988" s="823" t="s">
        <v>670</v>
      </c>
      <c r="I988" s="823" t="s">
        <v>3946</v>
      </c>
      <c r="J988" s="823" t="s">
        <v>3947</v>
      </c>
      <c r="K988" s="823" t="s">
        <v>1641</v>
      </c>
      <c r="L988" s="826">
        <v>393.13</v>
      </c>
      <c r="M988" s="826">
        <v>1179.3899999999999</v>
      </c>
      <c r="N988" s="823">
        <v>3</v>
      </c>
      <c r="O988" s="827">
        <v>1.5</v>
      </c>
      <c r="P988" s="826"/>
      <c r="Q988" s="828">
        <v>0</v>
      </c>
      <c r="R988" s="823"/>
      <c r="S988" s="828">
        <v>0</v>
      </c>
      <c r="T988" s="827"/>
      <c r="U988" s="829">
        <v>0</v>
      </c>
    </row>
    <row r="989" spans="1:21" ht="14.45" customHeight="1" x14ac:dyDescent="0.2">
      <c r="A989" s="822">
        <v>32</v>
      </c>
      <c r="B989" s="823" t="s">
        <v>2767</v>
      </c>
      <c r="C989" s="823" t="s">
        <v>2773</v>
      </c>
      <c r="D989" s="824" t="s">
        <v>4796</v>
      </c>
      <c r="E989" s="825" t="s">
        <v>2796</v>
      </c>
      <c r="F989" s="823" t="s">
        <v>2768</v>
      </c>
      <c r="G989" s="823" t="s">
        <v>2916</v>
      </c>
      <c r="H989" s="823" t="s">
        <v>329</v>
      </c>
      <c r="I989" s="823" t="s">
        <v>2917</v>
      </c>
      <c r="J989" s="823" t="s">
        <v>2918</v>
      </c>
      <c r="K989" s="823" t="s">
        <v>2573</v>
      </c>
      <c r="L989" s="826">
        <v>42.51</v>
      </c>
      <c r="M989" s="826">
        <v>127.53</v>
      </c>
      <c r="N989" s="823">
        <v>3</v>
      </c>
      <c r="O989" s="827">
        <v>2</v>
      </c>
      <c r="P989" s="826">
        <v>85.02</v>
      </c>
      <c r="Q989" s="828">
        <v>0.66666666666666663</v>
      </c>
      <c r="R989" s="823">
        <v>2</v>
      </c>
      <c r="S989" s="828">
        <v>0.66666666666666663</v>
      </c>
      <c r="T989" s="827">
        <v>1</v>
      </c>
      <c r="U989" s="829">
        <v>0.5</v>
      </c>
    </row>
    <row r="990" spans="1:21" ht="14.45" customHeight="1" x14ac:dyDescent="0.2">
      <c r="A990" s="822">
        <v>32</v>
      </c>
      <c r="B990" s="823" t="s">
        <v>2767</v>
      </c>
      <c r="C990" s="823" t="s">
        <v>2773</v>
      </c>
      <c r="D990" s="824" t="s">
        <v>4796</v>
      </c>
      <c r="E990" s="825" t="s">
        <v>2796</v>
      </c>
      <c r="F990" s="823" t="s">
        <v>2768</v>
      </c>
      <c r="G990" s="823" t="s">
        <v>2919</v>
      </c>
      <c r="H990" s="823" t="s">
        <v>670</v>
      </c>
      <c r="I990" s="823" t="s">
        <v>2472</v>
      </c>
      <c r="J990" s="823" t="s">
        <v>2470</v>
      </c>
      <c r="K990" s="823" t="s">
        <v>2473</v>
      </c>
      <c r="L990" s="826">
        <v>339.47</v>
      </c>
      <c r="M990" s="826">
        <v>4073.6400000000003</v>
      </c>
      <c r="N990" s="823">
        <v>12</v>
      </c>
      <c r="O990" s="827">
        <v>2.5</v>
      </c>
      <c r="P990" s="826">
        <v>3055.2300000000005</v>
      </c>
      <c r="Q990" s="828">
        <v>0.75000000000000011</v>
      </c>
      <c r="R990" s="823">
        <v>9</v>
      </c>
      <c r="S990" s="828">
        <v>0.75</v>
      </c>
      <c r="T990" s="827">
        <v>2</v>
      </c>
      <c r="U990" s="829">
        <v>0.8</v>
      </c>
    </row>
    <row r="991" spans="1:21" ht="14.45" customHeight="1" x14ac:dyDescent="0.2">
      <c r="A991" s="822">
        <v>32</v>
      </c>
      <c r="B991" s="823" t="s">
        <v>2767</v>
      </c>
      <c r="C991" s="823" t="s">
        <v>2773</v>
      </c>
      <c r="D991" s="824" t="s">
        <v>4796</v>
      </c>
      <c r="E991" s="825" t="s">
        <v>2796</v>
      </c>
      <c r="F991" s="823" t="s">
        <v>2768</v>
      </c>
      <c r="G991" s="823" t="s">
        <v>2923</v>
      </c>
      <c r="H991" s="823" t="s">
        <v>329</v>
      </c>
      <c r="I991" s="823" t="s">
        <v>2924</v>
      </c>
      <c r="J991" s="823" t="s">
        <v>2925</v>
      </c>
      <c r="K991" s="823" t="s">
        <v>2926</v>
      </c>
      <c r="L991" s="826">
        <v>75.05</v>
      </c>
      <c r="M991" s="826">
        <v>1500.9999999999998</v>
      </c>
      <c r="N991" s="823">
        <v>20</v>
      </c>
      <c r="O991" s="827">
        <v>12</v>
      </c>
      <c r="P991" s="826">
        <v>1050.6999999999998</v>
      </c>
      <c r="Q991" s="828">
        <v>0.7</v>
      </c>
      <c r="R991" s="823">
        <v>14</v>
      </c>
      <c r="S991" s="828">
        <v>0.7</v>
      </c>
      <c r="T991" s="827">
        <v>7.5</v>
      </c>
      <c r="U991" s="829">
        <v>0.625</v>
      </c>
    </row>
    <row r="992" spans="1:21" ht="14.45" customHeight="1" x14ac:dyDescent="0.2">
      <c r="A992" s="822">
        <v>32</v>
      </c>
      <c r="B992" s="823" t="s">
        <v>2767</v>
      </c>
      <c r="C992" s="823" t="s">
        <v>2773</v>
      </c>
      <c r="D992" s="824" t="s">
        <v>4796</v>
      </c>
      <c r="E992" s="825" t="s">
        <v>2796</v>
      </c>
      <c r="F992" s="823" t="s">
        <v>2768</v>
      </c>
      <c r="G992" s="823" t="s">
        <v>2923</v>
      </c>
      <c r="H992" s="823" t="s">
        <v>329</v>
      </c>
      <c r="I992" s="823" t="s">
        <v>2927</v>
      </c>
      <c r="J992" s="823" t="s">
        <v>1031</v>
      </c>
      <c r="K992" s="823" t="s">
        <v>2928</v>
      </c>
      <c r="L992" s="826">
        <v>45.03</v>
      </c>
      <c r="M992" s="826">
        <v>1711.14</v>
      </c>
      <c r="N992" s="823">
        <v>38</v>
      </c>
      <c r="O992" s="827">
        <v>10.5</v>
      </c>
      <c r="P992" s="826">
        <v>1080.72</v>
      </c>
      <c r="Q992" s="828">
        <v>0.63157894736842102</v>
      </c>
      <c r="R992" s="823">
        <v>24</v>
      </c>
      <c r="S992" s="828">
        <v>0.63157894736842102</v>
      </c>
      <c r="T992" s="827">
        <v>5</v>
      </c>
      <c r="U992" s="829">
        <v>0.47619047619047616</v>
      </c>
    </row>
    <row r="993" spans="1:21" ht="14.45" customHeight="1" x14ac:dyDescent="0.2">
      <c r="A993" s="822">
        <v>32</v>
      </c>
      <c r="B993" s="823" t="s">
        <v>2767</v>
      </c>
      <c r="C993" s="823" t="s">
        <v>2773</v>
      </c>
      <c r="D993" s="824" t="s">
        <v>4796</v>
      </c>
      <c r="E993" s="825" t="s">
        <v>2796</v>
      </c>
      <c r="F993" s="823" t="s">
        <v>2768</v>
      </c>
      <c r="G993" s="823" t="s">
        <v>3217</v>
      </c>
      <c r="H993" s="823" t="s">
        <v>329</v>
      </c>
      <c r="I993" s="823" t="s">
        <v>3218</v>
      </c>
      <c r="J993" s="823" t="s">
        <v>1301</v>
      </c>
      <c r="K993" s="823" t="s">
        <v>1302</v>
      </c>
      <c r="L993" s="826">
        <v>94.7</v>
      </c>
      <c r="M993" s="826">
        <v>94.7</v>
      </c>
      <c r="N993" s="823">
        <v>1</v>
      </c>
      <c r="O993" s="827">
        <v>1</v>
      </c>
      <c r="P993" s="826"/>
      <c r="Q993" s="828">
        <v>0</v>
      </c>
      <c r="R993" s="823"/>
      <c r="S993" s="828">
        <v>0</v>
      </c>
      <c r="T993" s="827"/>
      <c r="U993" s="829">
        <v>0</v>
      </c>
    </row>
    <row r="994" spans="1:21" ht="14.45" customHeight="1" x14ac:dyDescent="0.2">
      <c r="A994" s="822">
        <v>32</v>
      </c>
      <c r="B994" s="823" t="s">
        <v>2767</v>
      </c>
      <c r="C994" s="823" t="s">
        <v>2773</v>
      </c>
      <c r="D994" s="824" t="s">
        <v>4796</v>
      </c>
      <c r="E994" s="825" t="s">
        <v>2796</v>
      </c>
      <c r="F994" s="823" t="s">
        <v>2768</v>
      </c>
      <c r="G994" s="823" t="s">
        <v>3217</v>
      </c>
      <c r="H994" s="823" t="s">
        <v>329</v>
      </c>
      <c r="I994" s="823" t="s">
        <v>3218</v>
      </c>
      <c r="J994" s="823" t="s">
        <v>1301</v>
      </c>
      <c r="K994" s="823" t="s">
        <v>1302</v>
      </c>
      <c r="L994" s="826">
        <v>49.04</v>
      </c>
      <c r="M994" s="826">
        <v>49.04</v>
      </c>
      <c r="N994" s="823">
        <v>1</v>
      </c>
      <c r="O994" s="827">
        <v>0.5</v>
      </c>
      <c r="P994" s="826"/>
      <c r="Q994" s="828">
        <v>0</v>
      </c>
      <c r="R994" s="823"/>
      <c r="S994" s="828">
        <v>0</v>
      </c>
      <c r="T994" s="827"/>
      <c r="U994" s="829">
        <v>0</v>
      </c>
    </row>
    <row r="995" spans="1:21" ht="14.45" customHeight="1" x14ac:dyDescent="0.2">
      <c r="A995" s="822">
        <v>32</v>
      </c>
      <c r="B995" s="823" t="s">
        <v>2767</v>
      </c>
      <c r="C995" s="823" t="s">
        <v>2773</v>
      </c>
      <c r="D995" s="824" t="s">
        <v>4796</v>
      </c>
      <c r="E995" s="825" t="s">
        <v>2796</v>
      </c>
      <c r="F995" s="823" t="s">
        <v>2768</v>
      </c>
      <c r="G995" s="823" t="s">
        <v>3217</v>
      </c>
      <c r="H995" s="823" t="s">
        <v>329</v>
      </c>
      <c r="I995" s="823" t="s">
        <v>3754</v>
      </c>
      <c r="J995" s="823" t="s">
        <v>1301</v>
      </c>
      <c r="K995" s="823" t="s">
        <v>1302</v>
      </c>
      <c r="L995" s="826">
        <v>94.7</v>
      </c>
      <c r="M995" s="826">
        <v>189.4</v>
      </c>
      <c r="N995" s="823">
        <v>2</v>
      </c>
      <c r="O995" s="827">
        <v>0.5</v>
      </c>
      <c r="P995" s="826">
        <v>189.4</v>
      </c>
      <c r="Q995" s="828">
        <v>1</v>
      </c>
      <c r="R995" s="823">
        <v>2</v>
      </c>
      <c r="S995" s="828">
        <v>1</v>
      </c>
      <c r="T995" s="827">
        <v>0.5</v>
      </c>
      <c r="U995" s="829">
        <v>1</v>
      </c>
    </row>
    <row r="996" spans="1:21" ht="14.45" customHeight="1" x14ac:dyDescent="0.2">
      <c r="A996" s="822">
        <v>32</v>
      </c>
      <c r="B996" s="823" t="s">
        <v>2767</v>
      </c>
      <c r="C996" s="823" t="s">
        <v>2773</v>
      </c>
      <c r="D996" s="824" t="s">
        <v>4796</v>
      </c>
      <c r="E996" s="825" t="s">
        <v>2796</v>
      </c>
      <c r="F996" s="823" t="s">
        <v>2768</v>
      </c>
      <c r="G996" s="823" t="s">
        <v>2933</v>
      </c>
      <c r="H996" s="823" t="s">
        <v>329</v>
      </c>
      <c r="I996" s="823" t="s">
        <v>3948</v>
      </c>
      <c r="J996" s="823" t="s">
        <v>3949</v>
      </c>
      <c r="K996" s="823" t="s">
        <v>3950</v>
      </c>
      <c r="L996" s="826">
        <v>164.01</v>
      </c>
      <c r="M996" s="826">
        <v>164.01</v>
      </c>
      <c r="N996" s="823">
        <v>1</v>
      </c>
      <c r="O996" s="827">
        <v>1</v>
      </c>
      <c r="P996" s="826">
        <v>164.01</v>
      </c>
      <c r="Q996" s="828">
        <v>1</v>
      </c>
      <c r="R996" s="823">
        <v>1</v>
      </c>
      <c r="S996" s="828">
        <v>1</v>
      </c>
      <c r="T996" s="827">
        <v>1</v>
      </c>
      <c r="U996" s="829">
        <v>1</v>
      </c>
    </row>
    <row r="997" spans="1:21" ht="14.45" customHeight="1" x14ac:dyDescent="0.2">
      <c r="A997" s="822">
        <v>32</v>
      </c>
      <c r="B997" s="823" t="s">
        <v>2767</v>
      </c>
      <c r="C997" s="823" t="s">
        <v>2773</v>
      </c>
      <c r="D997" s="824" t="s">
        <v>4796</v>
      </c>
      <c r="E997" s="825" t="s">
        <v>2796</v>
      </c>
      <c r="F997" s="823" t="s">
        <v>2768</v>
      </c>
      <c r="G997" s="823" t="s">
        <v>3755</v>
      </c>
      <c r="H997" s="823" t="s">
        <v>329</v>
      </c>
      <c r="I997" s="823" t="s">
        <v>3756</v>
      </c>
      <c r="J997" s="823" t="s">
        <v>3757</v>
      </c>
      <c r="K997" s="823" t="s">
        <v>3758</v>
      </c>
      <c r="L997" s="826">
        <v>45.89</v>
      </c>
      <c r="M997" s="826">
        <v>45.89</v>
      </c>
      <c r="N997" s="823">
        <v>1</v>
      </c>
      <c r="O997" s="827">
        <v>1</v>
      </c>
      <c r="P997" s="826">
        <v>45.89</v>
      </c>
      <c r="Q997" s="828">
        <v>1</v>
      </c>
      <c r="R997" s="823">
        <v>1</v>
      </c>
      <c r="S997" s="828">
        <v>1</v>
      </c>
      <c r="T997" s="827">
        <v>1</v>
      </c>
      <c r="U997" s="829">
        <v>1</v>
      </c>
    </row>
    <row r="998" spans="1:21" ht="14.45" customHeight="1" x14ac:dyDescent="0.2">
      <c r="A998" s="822">
        <v>32</v>
      </c>
      <c r="B998" s="823" t="s">
        <v>2767</v>
      </c>
      <c r="C998" s="823" t="s">
        <v>2773</v>
      </c>
      <c r="D998" s="824" t="s">
        <v>4796</v>
      </c>
      <c r="E998" s="825" t="s">
        <v>2796</v>
      </c>
      <c r="F998" s="823" t="s">
        <v>2768</v>
      </c>
      <c r="G998" s="823" t="s">
        <v>3951</v>
      </c>
      <c r="H998" s="823" t="s">
        <v>329</v>
      </c>
      <c r="I998" s="823" t="s">
        <v>3952</v>
      </c>
      <c r="J998" s="823" t="s">
        <v>1635</v>
      </c>
      <c r="K998" s="823" t="s">
        <v>3953</v>
      </c>
      <c r="L998" s="826">
        <v>86.08</v>
      </c>
      <c r="M998" s="826">
        <v>172.16</v>
      </c>
      <c r="N998" s="823">
        <v>2</v>
      </c>
      <c r="O998" s="827">
        <v>0.5</v>
      </c>
      <c r="P998" s="826">
        <v>172.16</v>
      </c>
      <c r="Q998" s="828">
        <v>1</v>
      </c>
      <c r="R998" s="823">
        <v>2</v>
      </c>
      <c r="S998" s="828">
        <v>1</v>
      </c>
      <c r="T998" s="827">
        <v>0.5</v>
      </c>
      <c r="U998" s="829">
        <v>1</v>
      </c>
    </row>
    <row r="999" spans="1:21" ht="14.45" customHeight="1" x14ac:dyDescent="0.2">
      <c r="A999" s="822">
        <v>32</v>
      </c>
      <c r="B999" s="823" t="s">
        <v>2767</v>
      </c>
      <c r="C999" s="823" t="s">
        <v>2773</v>
      </c>
      <c r="D999" s="824" t="s">
        <v>4796</v>
      </c>
      <c r="E999" s="825" t="s">
        <v>2796</v>
      </c>
      <c r="F999" s="823" t="s">
        <v>2768</v>
      </c>
      <c r="G999" s="823" t="s">
        <v>3761</v>
      </c>
      <c r="H999" s="823" t="s">
        <v>329</v>
      </c>
      <c r="I999" s="823" t="s">
        <v>3954</v>
      </c>
      <c r="J999" s="823" t="s">
        <v>1116</v>
      </c>
      <c r="K999" s="823" t="s">
        <v>3955</v>
      </c>
      <c r="L999" s="826">
        <v>593.25</v>
      </c>
      <c r="M999" s="826">
        <v>593.25</v>
      </c>
      <c r="N999" s="823">
        <v>1</v>
      </c>
      <c r="O999" s="827">
        <v>1</v>
      </c>
      <c r="P999" s="826">
        <v>593.25</v>
      </c>
      <c r="Q999" s="828">
        <v>1</v>
      </c>
      <c r="R999" s="823">
        <v>1</v>
      </c>
      <c r="S999" s="828">
        <v>1</v>
      </c>
      <c r="T999" s="827">
        <v>1</v>
      </c>
      <c r="U999" s="829">
        <v>1</v>
      </c>
    </row>
    <row r="1000" spans="1:21" ht="14.45" customHeight="1" x14ac:dyDescent="0.2">
      <c r="A1000" s="822">
        <v>32</v>
      </c>
      <c r="B1000" s="823" t="s">
        <v>2767</v>
      </c>
      <c r="C1000" s="823" t="s">
        <v>2773</v>
      </c>
      <c r="D1000" s="824" t="s">
        <v>4796</v>
      </c>
      <c r="E1000" s="825" t="s">
        <v>2796</v>
      </c>
      <c r="F1000" s="823" t="s">
        <v>2768</v>
      </c>
      <c r="G1000" s="823" t="s">
        <v>3232</v>
      </c>
      <c r="H1000" s="823" t="s">
        <v>329</v>
      </c>
      <c r="I1000" s="823" t="s">
        <v>3233</v>
      </c>
      <c r="J1000" s="823" t="s">
        <v>1442</v>
      </c>
      <c r="K1000" s="823" t="s">
        <v>3234</v>
      </c>
      <c r="L1000" s="826">
        <v>42.14</v>
      </c>
      <c r="M1000" s="826">
        <v>84.28</v>
      </c>
      <c r="N1000" s="823">
        <v>2</v>
      </c>
      <c r="O1000" s="827">
        <v>1.5</v>
      </c>
      <c r="P1000" s="826">
        <v>84.28</v>
      </c>
      <c r="Q1000" s="828">
        <v>1</v>
      </c>
      <c r="R1000" s="823">
        <v>2</v>
      </c>
      <c r="S1000" s="828">
        <v>1</v>
      </c>
      <c r="T1000" s="827">
        <v>1.5</v>
      </c>
      <c r="U1000" s="829">
        <v>1</v>
      </c>
    </row>
    <row r="1001" spans="1:21" ht="14.45" customHeight="1" x14ac:dyDescent="0.2">
      <c r="A1001" s="822">
        <v>32</v>
      </c>
      <c r="B1001" s="823" t="s">
        <v>2767</v>
      </c>
      <c r="C1001" s="823" t="s">
        <v>2773</v>
      </c>
      <c r="D1001" s="824" t="s">
        <v>4796</v>
      </c>
      <c r="E1001" s="825" t="s">
        <v>2796</v>
      </c>
      <c r="F1001" s="823" t="s">
        <v>2768</v>
      </c>
      <c r="G1001" s="823" t="s">
        <v>3956</v>
      </c>
      <c r="H1001" s="823" t="s">
        <v>329</v>
      </c>
      <c r="I1001" s="823" t="s">
        <v>3957</v>
      </c>
      <c r="J1001" s="823" t="s">
        <v>835</v>
      </c>
      <c r="K1001" s="823" t="s">
        <v>3958</v>
      </c>
      <c r="L1001" s="826">
        <v>25.53</v>
      </c>
      <c r="M1001" s="826">
        <v>178.71</v>
      </c>
      <c r="N1001" s="823">
        <v>7</v>
      </c>
      <c r="O1001" s="827">
        <v>3</v>
      </c>
      <c r="P1001" s="826">
        <v>76.59</v>
      </c>
      <c r="Q1001" s="828">
        <v>0.42857142857142855</v>
      </c>
      <c r="R1001" s="823">
        <v>3</v>
      </c>
      <c r="S1001" s="828">
        <v>0.42857142857142855</v>
      </c>
      <c r="T1001" s="827">
        <v>1</v>
      </c>
      <c r="U1001" s="829">
        <v>0.33333333333333331</v>
      </c>
    </row>
    <row r="1002" spans="1:21" ht="14.45" customHeight="1" x14ac:dyDescent="0.2">
      <c r="A1002" s="822">
        <v>32</v>
      </c>
      <c r="B1002" s="823" t="s">
        <v>2767</v>
      </c>
      <c r="C1002" s="823" t="s">
        <v>2773</v>
      </c>
      <c r="D1002" s="824" t="s">
        <v>4796</v>
      </c>
      <c r="E1002" s="825" t="s">
        <v>2796</v>
      </c>
      <c r="F1002" s="823" t="s">
        <v>2768</v>
      </c>
      <c r="G1002" s="823" t="s">
        <v>3959</v>
      </c>
      <c r="H1002" s="823" t="s">
        <v>329</v>
      </c>
      <c r="I1002" s="823" t="s">
        <v>3960</v>
      </c>
      <c r="J1002" s="823" t="s">
        <v>3961</v>
      </c>
      <c r="K1002" s="823" t="s">
        <v>1911</v>
      </c>
      <c r="L1002" s="826">
        <v>63.72</v>
      </c>
      <c r="M1002" s="826">
        <v>191.16</v>
      </c>
      <c r="N1002" s="823">
        <v>3</v>
      </c>
      <c r="O1002" s="827">
        <v>0.5</v>
      </c>
      <c r="P1002" s="826"/>
      <c r="Q1002" s="828">
        <v>0</v>
      </c>
      <c r="R1002" s="823"/>
      <c r="S1002" s="828">
        <v>0</v>
      </c>
      <c r="T1002" s="827"/>
      <c r="U1002" s="829">
        <v>0</v>
      </c>
    </row>
    <row r="1003" spans="1:21" ht="14.45" customHeight="1" x14ac:dyDescent="0.2">
      <c r="A1003" s="822">
        <v>32</v>
      </c>
      <c r="B1003" s="823" t="s">
        <v>2767</v>
      </c>
      <c r="C1003" s="823" t="s">
        <v>2773</v>
      </c>
      <c r="D1003" s="824" t="s">
        <v>4796</v>
      </c>
      <c r="E1003" s="825" t="s">
        <v>2796</v>
      </c>
      <c r="F1003" s="823" t="s">
        <v>2768</v>
      </c>
      <c r="G1003" s="823" t="s">
        <v>3249</v>
      </c>
      <c r="H1003" s="823" t="s">
        <v>329</v>
      </c>
      <c r="I1003" s="823" t="s">
        <v>3250</v>
      </c>
      <c r="J1003" s="823" t="s">
        <v>1445</v>
      </c>
      <c r="K1003" s="823" t="s">
        <v>1319</v>
      </c>
      <c r="L1003" s="826">
        <v>111.72</v>
      </c>
      <c r="M1003" s="826">
        <v>670.31999999999994</v>
      </c>
      <c r="N1003" s="823">
        <v>6</v>
      </c>
      <c r="O1003" s="827">
        <v>6</v>
      </c>
      <c r="P1003" s="826">
        <v>223.44</v>
      </c>
      <c r="Q1003" s="828">
        <v>0.33333333333333337</v>
      </c>
      <c r="R1003" s="823">
        <v>2</v>
      </c>
      <c r="S1003" s="828">
        <v>0.33333333333333331</v>
      </c>
      <c r="T1003" s="827">
        <v>2</v>
      </c>
      <c r="U1003" s="829">
        <v>0.33333333333333331</v>
      </c>
    </row>
    <row r="1004" spans="1:21" ht="14.45" customHeight="1" x14ac:dyDescent="0.2">
      <c r="A1004" s="822">
        <v>32</v>
      </c>
      <c r="B1004" s="823" t="s">
        <v>2767</v>
      </c>
      <c r="C1004" s="823" t="s">
        <v>2773</v>
      </c>
      <c r="D1004" s="824" t="s">
        <v>4796</v>
      </c>
      <c r="E1004" s="825" t="s">
        <v>2796</v>
      </c>
      <c r="F1004" s="823" t="s">
        <v>2768</v>
      </c>
      <c r="G1004" s="823" t="s">
        <v>3257</v>
      </c>
      <c r="H1004" s="823" t="s">
        <v>329</v>
      </c>
      <c r="I1004" s="823" t="s">
        <v>3768</v>
      </c>
      <c r="J1004" s="823" t="s">
        <v>783</v>
      </c>
      <c r="K1004" s="823" t="s">
        <v>784</v>
      </c>
      <c r="L1004" s="826">
        <v>38.5</v>
      </c>
      <c r="M1004" s="826">
        <v>77</v>
      </c>
      <c r="N1004" s="823">
        <v>2</v>
      </c>
      <c r="O1004" s="827">
        <v>1</v>
      </c>
      <c r="P1004" s="826">
        <v>77</v>
      </c>
      <c r="Q1004" s="828">
        <v>1</v>
      </c>
      <c r="R1004" s="823">
        <v>2</v>
      </c>
      <c r="S1004" s="828">
        <v>1</v>
      </c>
      <c r="T1004" s="827">
        <v>1</v>
      </c>
      <c r="U1004" s="829">
        <v>1</v>
      </c>
    </row>
    <row r="1005" spans="1:21" ht="14.45" customHeight="1" x14ac:dyDescent="0.2">
      <c r="A1005" s="822">
        <v>32</v>
      </c>
      <c r="B1005" s="823" t="s">
        <v>2767</v>
      </c>
      <c r="C1005" s="823" t="s">
        <v>2773</v>
      </c>
      <c r="D1005" s="824" t="s">
        <v>4796</v>
      </c>
      <c r="E1005" s="825" t="s">
        <v>2796</v>
      </c>
      <c r="F1005" s="823" t="s">
        <v>2768</v>
      </c>
      <c r="G1005" s="823" t="s">
        <v>3257</v>
      </c>
      <c r="H1005" s="823" t="s">
        <v>329</v>
      </c>
      <c r="I1005" s="823" t="s">
        <v>3258</v>
      </c>
      <c r="J1005" s="823" t="s">
        <v>783</v>
      </c>
      <c r="K1005" s="823" t="s">
        <v>3259</v>
      </c>
      <c r="L1005" s="826">
        <v>73.989999999999995</v>
      </c>
      <c r="M1005" s="826">
        <v>221.96999999999997</v>
      </c>
      <c r="N1005" s="823">
        <v>3</v>
      </c>
      <c r="O1005" s="827">
        <v>2</v>
      </c>
      <c r="P1005" s="826">
        <v>147.97999999999999</v>
      </c>
      <c r="Q1005" s="828">
        <v>0.66666666666666674</v>
      </c>
      <c r="R1005" s="823">
        <v>2</v>
      </c>
      <c r="S1005" s="828">
        <v>0.66666666666666663</v>
      </c>
      <c r="T1005" s="827">
        <v>1</v>
      </c>
      <c r="U1005" s="829">
        <v>0.5</v>
      </c>
    </row>
    <row r="1006" spans="1:21" ht="14.45" customHeight="1" x14ac:dyDescent="0.2">
      <c r="A1006" s="822">
        <v>32</v>
      </c>
      <c r="B1006" s="823" t="s">
        <v>2767</v>
      </c>
      <c r="C1006" s="823" t="s">
        <v>2773</v>
      </c>
      <c r="D1006" s="824" t="s">
        <v>4796</v>
      </c>
      <c r="E1006" s="825" t="s">
        <v>2796</v>
      </c>
      <c r="F1006" s="823" t="s">
        <v>2768</v>
      </c>
      <c r="G1006" s="823" t="s">
        <v>3260</v>
      </c>
      <c r="H1006" s="823" t="s">
        <v>329</v>
      </c>
      <c r="I1006" s="823" t="s">
        <v>3261</v>
      </c>
      <c r="J1006" s="823" t="s">
        <v>1454</v>
      </c>
      <c r="K1006" s="823" t="s">
        <v>3262</v>
      </c>
      <c r="L1006" s="826">
        <v>61.97</v>
      </c>
      <c r="M1006" s="826">
        <v>61.97</v>
      </c>
      <c r="N1006" s="823">
        <v>1</v>
      </c>
      <c r="O1006" s="827">
        <v>1</v>
      </c>
      <c r="P1006" s="826">
        <v>61.97</v>
      </c>
      <c r="Q1006" s="828">
        <v>1</v>
      </c>
      <c r="R1006" s="823">
        <v>1</v>
      </c>
      <c r="S1006" s="828">
        <v>1</v>
      </c>
      <c r="T1006" s="827">
        <v>1</v>
      </c>
      <c r="U1006" s="829">
        <v>1</v>
      </c>
    </row>
    <row r="1007" spans="1:21" ht="14.45" customHeight="1" x14ac:dyDescent="0.2">
      <c r="A1007" s="822">
        <v>32</v>
      </c>
      <c r="B1007" s="823" t="s">
        <v>2767</v>
      </c>
      <c r="C1007" s="823" t="s">
        <v>2773</v>
      </c>
      <c r="D1007" s="824" t="s">
        <v>4796</v>
      </c>
      <c r="E1007" s="825" t="s">
        <v>2796</v>
      </c>
      <c r="F1007" s="823" t="s">
        <v>2768</v>
      </c>
      <c r="G1007" s="823" t="s">
        <v>2961</v>
      </c>
      <c r="H1007" s="823" t="s">
        <v>329</v>
      </c>
      <c r="I1007" s="823" t="s">
        <v>2962</v>
      </c>
      <c r="J1007" s="823" t="s">
        <v>2963</v>
      </c>
      <c r="K1007" s="823" t="s">
        <v>2964</v>
      </c>
      <c r="L1007" s="826">
        <v>57.48</v>
      </c>
      <c r="M1007" s="826">
        <v>114.96</v>
      </c>
      <c r="N1007" s="823">
        <v>2</v>
      </c>
      <c r="O1007" s="827">
        <v>1</v>
      </c>
      <c r="P1007" s="826"/>
      <c r="Q1007" s="828">
        <v>0</v>
      </c>
      <c r="R1007" s="823"/>
      <c r="S1007" s="828">
        <v>0</v>
      </c>
      <c r="T1007" s="827"/>
      <c r="U1007" s="829">
        <v>0</v>
      </c>
    </row>
    <row r="1008" spans="1:21" ht="14.45" customHeight="1" x14ac:dyDescent="0.2">
      <c r="A1008" s="822">
        <v>32</v>
      </c>
      <c r="B1008" s="823" t="s">
        <v>2767</v>
      </c>
      <c r="C1008" s="823" t="s">
        <v>2773</v>
      </c>
      <c r="D1008" s="824" t="s">
        <v>4796</v>
      </c>
      <c r="E1008" s="825" t="s">
        <v>2796</v>
      </c>
      <c r="F1008" s="823" t="s">
        <v>2768</v>
      </c>
      <c r="G1008" s="823" t="s">
        <v>2835</v>
      </c>
      <c r="H1008" s="823" t="s">
        <v>329</v>
      </c>
      <c r="I1008" s="823" t="s">
        <v>2970</v>
      </c>
      <c r="J1008" s="823" t="s">
        <v>2968</v>
      </c>
      <c r="K1008" s="823" t="s">
        <v>2971</v>
      </c>
      <c r="L1008" s="826">
        <v>52.75</v>
      </c>
      <c r="M1008" s="826">
        <v>158.25</v>
      </c>
      <c r="N1008" s="823">
        <v>3</v>
      </c>
      <c r="O1008" s="827">
        <v>2.5</v>
      </c>
      <c r="P1008" s="826">
        <v>158.25</v>
      </c>
      <c r="Q1008" s="828">
        <v>1</v>
      </c>
      <c r="R1008" s="823">
        <v>3</v>
      </c>
      <c r="S1008" s="828">
        <v>1</v>
      </c>
      <c r="T1008" s="827">
        <v>2.5</v>
      </c>
      <c r="U1008" s="829">
        <v>1</v>
      </c>
    </row>
    <row r="1009" spans="1:21" ht="14.45" customHeight="1" x14ac:dyDescent="0.2">
      <c r="A1009" s="822">
        <v>32</v>
      </c>
      <c r="B1009" s="823" t="s">
        <v>2767</v>
      </c>
      <c r="C1009" s="823" t="s">
        <v>2773</v>
      </c>
      <c r="D1009" s="824" t="s">
        <v>4796</v>
      </c>
      <c r="E1009" s="825" t="s">
        <v>2796</v>
      </c>
      <c r="F1009" s="823" t="s">
        <v>2768</v>
      </c>
      <c r="G1009" s="823" t="s">
        <v>2835</v>
      </c>
      <c r="H1009" s="823" t="s">
        <v>329</v>
      </c>
      <c r="I1009" s="823" t="s">
        <v>2836</v>
      </c>
      <c r="J1009" s="823" t="s">
        <v>695</v>
      </c>
      <c r="K1009" s="823" t="s">
        <v>681</v>
      </c>
      <c r="L1009" s="826">
        <v>0</v>
      </c>
      <c r="M1009" s="826">
        <v>0</v>
      </c>
      <c r="N1009" s="823">
        <v>1</v>
      </c>
      <c r="O1009" s="827">
        <v>0.5</v>
      </c>
      <c r="P1009" s="826">
        <v>0</v>
      </c>
      <c r="Q1009" s="828"/>
      <c r="R1009" s="823">
        <v>1</v>
      </c>
      <c r="S1009" s="828">
        <v>1</v>
      </c>
      <c r="T1009" s="827">
        <v>0.5</v>
      </c>
      <c r="U1009" s="829">
        <v>1</v>
      </c>
    </row>
    <row r="1010" spans="1:21" ht="14.45" customHeight="1" x14ac:dyDescent="0.2">
      <c r="A1010" s="822">
        <v>32</v>
      </c>
      <c r="B1010" s="823" t="s">
        <v>2767</v>
      </c>
      <c r="C1010" s="823" t="s">
        <v>2773</v>
      </c>
      <c r="D1010" s="824" t="s">
        <v>4796</v>
      </c>
      <c r="E1010" s="825" t="s">
        <v>2796</v>
      </c>
      <c r="F1010" s="823" t="s">
        <v>2768</v>
      </c>
      <c r="G1010" s="823" t="s">
        <v>2835</v>
      </c>
      <c r="H1010" s="823" t="s">
        <v>329</v>
      </c>
      <c r="I1010" s="823" t="s">
        <v>2836</v>
      </c>
      <c r="J1010" s="823" t="s">
        <v>695</v>
      </c>
      <c r="K1010" s="823" t="s">
        <v>681</v>
      </c>
      <c r="L1010" s="826">
        <v>58.62</v>
      </c>
      <c r="M1010" s="826">
        <v>996.54</v>
      </c>
      <c r="N1010" s="823">
        <v>17</v>
      </c>
      <c r="O1010" s="827">
        <v>16</v>
      </c>
      <c r="P1010" s="826">
        <v>879.3</v>
      </c>
      <c r="Q1010" s="828">
        <v>0.88235294117647056</v>
      </c>
      <c r="R1010" s="823">
        <v>15</v>
      </c>
      <c r="S1010" s="828">
        <v>0.88235294117647056</v>
      </c>
      <c r="T1010" s="827">
        <v>14</v>
      </c>
      <c r="U1010" s="829">
        <v>0.875</v>
      </c>
    </row>
    <row r="1011" spans="1:21" ht="14.45" customHeight="1" x14ac:dyDescent="0.2">
      <c r="A1011" s="822">
        <v>32</v>
      </c>
      <c r="B1011" s="823" t="s">
        <v>2767</v>
      </c>
      <c r="C1011" s="823" t="s">
        <v>2773</v>
      </c>
      <c r="D1011" s="824" t="s">
        <v>4796</v>
      </c>
      <c r="E1011" s="825" t="s">
        <v>2796</v>
      </c>
      <c r="F1011" s="823" t="s">
        <v>2768</v>
      </c>
      <c r="G1011" s="823" t="s">
        <v>2835</v>
      </c>
      <c r="H1011" s="823" t="s">
        <v>329</v>
      </c>
      <c r="I1011" s="823" t="s">
        <v>3577</v>
      </c>
      <c r="J1011" s="823" t="s">
        <v>695</v>
      </c>
      <c r="K1011" s="823" t="s">
        <v>2966</v>
      </c>
      <c r="L1011" s="826">
        <v>31.65</v>
      </c>
      <c r="M1011" s="826">
        <v>63.3</v>
      </c>
      <c r="N1011" s="823">
        <v>2</v>
      </c>
      <c r="O1011" s="827">
        <v>1.5</v>
      </c>
      <c r="P1011" s="826">
        <v>31.65</v>
      </c>
      <c r="Q1011" s="828">
        <v>0.5</v>
      </c>
      <c r="R1011" s="823">
        <v>1</v>
      </c>
      <c r="S1011" s="828">
        <v>0.5</v>
      </c>
      <c r="T1011" s="827">
        <v>0.5</v>
      </c>
      <c r="U1011" s="829">
        <v>0.33333333333333331</v>
      </c>
    </row>
    <row r="1012" spans="1:21" ht="14.45" customHeight="1" x14ac:dyDescent="0.2">
      <c r="A1012" s="822">
        <v>32</v>
      </c>
      <c r="B1012" s="823" t="s">
        <v>2767</v>
      </c>
      <c r="C1012" s="823" t="s">
        <v>2773</v>
      </c>
      <c r="D1012" s="824" t="s">
        <v>4796</v>
      </c>
      <c r="E1012" s="825" t="s">
        <v>2796</v>
      </c>
      <c r="F1012" s="823" t="s">
        <v>2768</v>
      </c>
      <c r="G1012" s="823" t="s">
        <v>2835</v>
      </c>
      <c r="H1012" s="823" t="s">
        <v>329</v>
      </c>
      <c r="I1012" s="823" t="s">
        <v>3775</v>
      </c>
      <c r="J1012" s="823" t="s">
        <v>695</v>
      </c>
      <c r="K1012" s="823" t="s">
        <v>696</v>
      </c>
      <c r="L1012" s="826">
        <v>31.65</v>
      </c>
      <c r="M1012" s="826">
        <v>221.55</v>
      </c>
      <c r="N1012" s="823">
        <v>7</v>
      </c>
      <c r="O1012" s="827">
        <v>5</v>
      </c>
      <c r="P1012" s="826">
        <v>158.25</v>
      </c>
      <c r="Q1012" s="828">
        <v>0.7142857142857143</v>
      </c>
      <c r="R1012" s="823">
        <v>5</v>
      </c>
      <c r="S1012" s="828">
        <v>0.7142857142857143</v>
      </c>
      <c r="T1012" s="827">
        <v>3.5</v>
      </c>
      <c r="U1012" s="829">
        <v>0.7</v>
      </c>
    </row>
    <row r="1013" spans="1:21" ht="14.45" customHeight="1" x14ac:dyDescent="0.2">
      <c r="A1013" s="822">
        <v>32</v>
      </c>
      <c r="B1013" s="823" t="s">
        <v>2767</v>
      </c>
      <c r="C1013" s="823" t="s">
        <v>2773</v>
      </c>
      <c r="D1013" s="824" t="s">
        <v>4796</v>
      </c>
      <c r="E1013" s="825" t="s">
        <v>2796</v>
      </c>
      <c r="F1013" s="823" t="s">
        <v>2768</v>
      </c>
      <c r="G1013" s="823" t="s">
        <v>2975</v>
      </c>
      <c r="H1013" s="823" t="s">
        <v>329</v>
      </c>
      <c r="I1013" s="823" t="s">
        <v>3962</v>
      </c>
      <c r="J1013" s="823" t="s">
        <v>2545</v>
      </c>
      <c r="K1013" s="823" t="s">
        <v>2699</v>
      </c>
      <c r="L1013" s="826">
        <v>2950.43</v>
      </c>
      <c r="M1013" s="826">
        <v>20653.009999999998</v>
      </c>
      <c r="N1013" s="823">
        <v>7</v>
      </c>
      <c r="O1013" s="827">
        <v>2.5</v>
      </c>
      <c r="P1013" s="826">
        <v>20653.009999999998</v>
      </c>
      <c r="Q1013" s="828">
        <v>1</v>
      </c>
      <c r="R1013" s="823">
        <v>7</v>
      </c>
      <c r="S1013" s="828">
        <v>1</v>
      </c>
      <c r="T1013" s="827">
        <v>2.5</v>
      </c>
      <c r="U1013" s="829">
        <v>1</v>
      </c>
    </row>
    <row r="1014" spans="1:21" ht="14.45" customHeight="1" x14ac:dyDescent="0.2">
      <c r="A1014" s="822">
        <v>32</v>
      </c>
      <c r="B1014" s="823" t="s">
        <v>2767</v>
      </c>
      <c r="C1014" s="823" t="s">
        <v>2773</v>
      </c>
      <c r="D1014" s="824" t="s">
        <v>4796</v>
      </c>
      <c r="E1014" s="825" t="s">
        <v>2796</v>
      </c>
      <c r="F1014" s="823" t="s">
        <v>2768</v>
      </c>
      <c r="G1014" s="823" t="s">
        <v>2979</v>
      </c>
      <c r="H1014" s="823" t="s">
        <v>329</v>
      </c>
      <c r="I1014" s="823" t="s">
        <v>2980</v>
      </c>
      <c r="J1014" s="823" t="s">
        <v>2981</v>
      </c>
      <c r="K1014" s="823" t="s">
        <v>2982</v>
      </c>
      <c r="L1014" s="826">
        <v>3161.19</v>
      </c>
      <c r="M1014" s="826">
        <v>72707.37</v>
      </c>
      <c r="N1014" s="823">
        <v>23</v>
      </c>
      <c r="O1014" s="827">
        <v>7.5</v>
      </c>
      <c r="P1014" s="826">
        <v>56901.42</v>
      </c>
      <c r="Q1014" s="828">
        <v>0.78260869565217395</v>
      </c>
      <c r="R1014" s="823">
        <v>18</v>
      </c>
      <c r="S1014" s="828">
        <v>0.78260869565217395</v>
      </c>
      <c r="T1014" s="827">
        <v>5.5</v>
      </c>
      <c r="U1014" s="829">
        <v>0.73333333333333328</v>
      </c>
    </row>
    <row r="1015" spans="1:21" ht="14.45" customHeight="1" x14ac:dyDescent="0.2">
      <c r="A1015" s="822">
        <v>32</v>
      </c>
      <c r="B1015" s="823" t="s">
        <v>2767</v>
      </c>
      <c r="C1015" s="823" t="s">
        <v>2773</v>
      </c>
      <c r="D1015" s="824" t="s">
        <v>4796</v>
      </c>
      <c r="E1015" s="825" t="s">
        <v>2796</v>
      </c>
      <c r="F1015" s="823" t="s">
        <v>2768</v>
      </c>
      <c r="G1015" s="823" t="s">
        <v>2983</v>
      </c>
      <c r="H1015" s="823" t="s">
        <v>329</v>
      </c>
      <c r="I1015" s="823" t="s">
        <v>2984</v>
      </c>
      <c r="J1015" s="823" t="s">
        <v>2985</v>
      </c>
      <c r="K1015" s="823" t="s">
        <v>2986</v>
      </c>
      <c r="L1015" s="826">
        <v>73.150000000000006</v>
      </c>
      <c r="M1015" s="826">
        <v>2560.25</v>
      </c>
      <c r="N1015" s="823">
        <v>35</v>
      </c>
      <c r="O1015" s="827">
        <v>10</v>
      </c>
      <c r="P1015" s="826">
        <v>1389.8500000000001</v>
      </c>
      <c r="Q1015" s="828">
        <v>0.54285714285714293</v>
      </c>
      <c r="R1015" s="823">
        <v>19</v>
      </c>
      <c r="S1015" s="828">
        <v>0.54285714285714282</v>
      </c>
      <c r="T1015" s="827">
        <v>5.5</v>
      </c>
      <c r="U1015" s="829">
        <v>0.55000000000000004</v>
      </c>
    </row>
    <row r="1016" spans="1:21" ht="14.45" customHeight="1" x14ac:dyDescent="0.2">
      <c r="A1016" s="822">
        <v>32</v>
      </c>
      <c r="B1016" s="823" t="s">
        <v>2767</v>
      </c>
      <c r="C1016" s="823" t="s">
        <v>2773</v>
      </c>
      <c r="D1016" s="824" t="s">
        <v>4796</v>
      </c>
      <c r="E1016" s="825" t="s">
        <v>2796</v>
      </c>
      <c r="F1016" s="823" t="s">
        <v>2768</v>
      </c>
      <c r="G1016" s="823" t="s">
        <v>3270</v>
      </c>
      <c r="H1016" s="823" t="s">
        <v>329</v>
      </c>
      <c r="I1016" s="823" t="s">
        <v>3271</v>
      </c>
      <c r="J1016" s="823" t="s">
        <v>1285</v>
      </c>
      <c r="K1016" s="823" t="s">
        <v>3272</v>
      </c>
      <c r="L1016" s="826">
        <v>760.22</v>
      </c>
      <c r="M1016" s="826">
        <v>4561.32</v>
      </c>
      <c r="N1016" s="823">
        <v>6</v>
      </c>
      <c r="O1016" s="827">
        <v>1.5</v>
      </c>
      <c r="P1016" s="826">
        <v>4561.32</v>
      </c>
      <c r="Q1016" s="828">
        <v>1</v>
      </c>
      <c r="R1016" s="823">
        <v>6</v>
      </c>
      <c r="S1016" s="828">
        <v>1</v>
      </c>
      <c r="T1016" s="827">
        <v>1.5</v>
      </c>
      <c r="U1016" s="829">
        <v>1</v>
      </c>
    </row>
    <row r="1017" spans="1:21" ht="14.45" customHeight="1" x14ac:dyDescent="0.2">
      <c r="A1017" s="822">
        <v>32</v>
      </c>
      <c r="B1017" s="823" t="s">
        <v>2767</v>
      </c>
      <c r="C1017" s="823" t="s">
        <v>2773</v>
      </c>
      <c r="D1017" s="824" t="s">
        <v>4796</v>
      </c>
      <c r="E1017" s="825" t="s">
        <v>2796</v>
      </c>
      <c r="F1017" s="823" t="s">
        <v>2768</v>
      </c>
      <c r="G1017" s="823" t="s">
        <v>3963</v>
      </c>
      <c r="H1017" s="823" t="s">
        <v>670</v>
      </c>
      <c r="I1017" s="823" t="s">
        <v>3964</v>
      </c>
      <c r="J1017" s="823" t="s">
        <v>3965</v>
      </c>
      <c r="K1017" s="823" t="s">
        <v>3966</v>
      </c>
      <c r="L1017" s="826">
        <v>115.27</v>
      </c>
      <c r="M1017" s="826">
        <v>461.08</v>
      </c>
      <c r="N1017" s="823">
        <v>4</v>
      </c>
      <c r="O1017" s="827">
        <v>3</v>
      </c>
      <c r="P1017" s="826">
        <v>461.08</v>
      </c>
      <c r="Q1017" s="828">
        <v>1</v>
      </c>
      <c r="R1017" s="823">
        <v>4</v>
      </c>
      <c r="S1017" s="828">
        <v>1</v>
      </c>
      <c r="T1017" s="827">
        <v>3</v>
      </c>
      <c r="U1017" s="829">
        <v>1</v>
      </c>
    </row>
    <row r="1018" spans="1:21" ht="14.45" customHeight="1" x14ac:dyDescent="0.2">
      <c r="A1018" s="822">
        <v>32</v>
      </c>
      <c r="B1018" s="823" t="s">
        <v>2767</v>
      </c>
      <c r="C1018" s="823" t="s">
        <v>2773</v>
      </c>
      <c r="D1018" s="824" t="s">
        <v>4796</v>
      </c>
      <c r="E1018" s="825" t="s">
        <v>2796</v>
      </c>
      <c r="F1018" s="823" t="s">
        <v>2768</v>
      </c>
      <c r="G1018" s="823" t="s">
        <v>3279</v>
      </c>
      <c r="H1018" s="823" t="s">
        <v>329</v>
      </c>
      <c r="I1018" s="823" t="s">
        <v>3463</v>
      </c>
      <c r="J1018" s="823" t="s">
        <v>3464</v>
      </c>
      <c r="K1018" s="823" t="s">
        <v>2473</v>
      </c>
      <c r="L1018" s="826">
        <v>0</v>
      </c>
      <c r="M1018" s="826">
        <v>0</v>
      </c>
      <c r="N1018" s="823">
        <v>4</v>
      </c>
      <c r="O1018" s="827">
        <v>0.5</v>
      </c>
      <c r="P1018" s="826">
        <v>0</v>
      </c>
      <c r="Q1018" s="828"/>
      <c r="R1018" s="823">
        <v>4</v>
      </c>
      <c r="S1018" s="828">
        <v>1</v>
      </c>
      <c r="T1018" s="827">
        <v>0.5</v>
      </c>
      <c r="U1018" s="829">
        <v>1</v>
      </c>
    </row>
    <row r="1019" spans="1:21" ht="14.45" customHeight="1" x14ac:dyDescent="0.2">
      <c r="A1019" s="822">
        <v>32</v>
      </c>
      <c r="B1019" s="823" t="s">
        <v>2767</v>
      </c>
      <c r="C1019" s="823" t="s">
        <v>2773</v>
      </c>
      <c r="D1019" s="824" t="s">
        <v>4796</v>
      </c>
      <c r="E1019" s="825" t="s">
        <v>2796</v>
      </c>
      <c r="F1019" s="823" t="s">
        <v>2768</v>
      </c>
      <c r="G1019" s="823" t="s">
        <v>3790</v>
      </c>
      <c r="H1019" s="823" t="s">
        <v>329</v>
      </c>
      <c r="I1019" s="823" t="s">
        <v>3967</v>
      </c>
      <c r="J1019" s="823" t="s">
        <v>3968</v>
      </c>
      <c r="K1019" s="823" t="s">
        <v>3969</v>
      </c>
      <c r="L1019" s="826">
        <v>0</v>
      </c>
      <c r="M1019" s="826">
        <v>0</v>
      </c>
      <c r="N1019" s="823">
        <v>1</v>
      </c>
      <c r="O1019" s="827">
        <v>1</v>
      </c>
      <c r="P1019" s="826">
        <v>0</v>
      </c>
      <c r="Q1019" s="828"/>
      <c r="R1019" s="823">
        <v>1</v>
      </c>
      <c r="S1019" s="828">
        <v>1</v>
      </c>
      <c r="T1019" s="827">
        <v>1</v>
      </c>
      <c r="U1019" s="829">
        <v>1</v>
      </c>
    </row>
    <row r="1020" spans="1:21" ht="14.45" customHeight="1" x14ac:dyDescent="0.2">
      <c r="A1020" s="822">
        <v>32</v>
      </c>
      <c r="B1020" s="823" t="s">
        <v>2767</v>
      </c>
      <c r="C1020" s="823" t="s">
        <v>2773</v>
      </c>
      <c r="D1020" s="824" t="s">
        <v>4796</v>
      </c>
      <c r="E1020" s="825" t="s">
        <v>2796</v>
      </c>
      <c r="F1020" s="823" t="s">
        <v>2768</v>
      </c>
      <c r="G1020" s="823" t="s">
        <v>3293</v>
      </c>
      <c r="H1020" s="823" t="s">
        <v>329</v>
      </c>
      <c r="I1020" s="823" t="s">
        <v>3646</v>
      </c>
      <c r="J1020" s="823" t="s">
        <v>1085</v>
      </c>
      <c r="K1020" s="823" t="s">
        <v>3647</v>
      </c>
      <c r="L1020" s="826">
        <v>0</v>
      </c>
      <c r="M1020" s="826">
        <v>0</v>
      </c>
      <c r="N1020" s="823">
        <v>1</v>
      </c>
      <c r="O1020" s="827">
        <v>0.5</v>
      </c>
      <c r="P1020" s="826"/>
      <c r="Q1020" s="828"/>
      <c r="R1020" s="823"/>
      <c r="S1020" s="828">
        <v>0</v>
      </c>
      <c r="T1020" s="827"/>
      <c r="U1020" s="829">
        <v>0</v>
      </c>
    </row>
    <row r="1021" spans="1:21" ht="14.45" customHeight="1" x14ac:dyDescent="0.2">
      <c r="A1021" s="822">
        <v>32</v>
      </c>
      <c r="B1021" s="823" t="s">
        <v>2767</v>
      </c>
      <c r="C1021" s="823" t="s">
        <v>2773</v>
      </c>
      <c r="D1021" s="824" t="s">
        <v>4796</v>
      </c>
      <c r="E1021" s="825" t="s">
        <v>2796</v>
      </c>
      <c r="F1021" s="823" t="s">
        <v>2768</v>
      </c>
      <c r="G1021" s="823" t="s">
        <v>2996</v>
      </c>
      <c r="H1021" s="823" t="s">
        <v>329</v>
      </c>
      <c r="I1021" s="823" t="s">
        <v>2997</v>
      </c>
      <c r="J1021" s="823" t="s">
        <v>1496</v>
      </c>
      <c r="K1021" s="823" t="s">
        <v>2922</v>
      </c>
      <c r="L1021" s="826">
        <v>1782.8</v>
      </c>
      <c r="M1021" s="826">
        <v>5348.4</v>
      </c>
      <c r="N1021" s="823">
        <v>3</v>
      </c>
      <c r="O1021" s="827">
        <v>1.5</v>
      </c>
      <c r="P1021" s="826">
        <v>3565.6</v>
      </c>
      <c r="Q1021" s="828">
        <v>0.66666666666666674</v>
      </c>
      <c r="R1021" s="823">
        <v>2</v>
      </c>
      <c r="S1021" s="828">
        <v>0.66666666666666663</v>
      </c>
      <c r="T1021" s="827">
        <v>1</v>
      </c>
      <c r="U1021" s="829">
        <v>0.66666666666666663</v>
      </c>
    </row>
    <row r="1022" spans="1:21" ht="14.45" customHeight="1" x14ac:dyDescent="0.2">
      <c r="A1022" s="822">
        <v>32</v>
      </c>
      <c r="B1022" s="823" t="s">
        <v>2767</v>
      </c>
      <c r="C1022" s="823" t="s">
        <v>2773</v>
      </c>
      <c r="D1022" s="824" t="s">
        <v>4796</v>
      </c>
      <c r="E1022" s="825" t="s">
        <v>2796</v>
      </c>
      <c r="F1022" s="823" t="s">
        <v>2768</v>
      </c>
      <c r="G1022" s="823" t="s">
        <v>2998</v>
      </c>
      <c r="H1022" s="823" t="s">
        <v>329</v>
      </c>
      <c r="I1022" s="823" t="s">
        <v>3970</v>
      </c>
      <c r="J1022" s="823" t="s">
        <v>3971</v>
      </c>
      <c r="K1022" s="823" t="s">
        <v>3972</v>
      </c>
      <c r="L1022" s="826">
        <v>86.41</v>
      </c>
      <c r="M1022" s="826">
        <v>259.23</v>
      </c>
      <c r="N1022" s="823">
        <v>3</v>
      </c>
      <c r="O1022" s="827">
        <v>1</v>
      </c>
      <c r="P1022" s="826">
        <v>259.23</v>
      </c>
      <c r="Q1022" s="828">
        <v>1</v>
      </c>
      <c r="R1022" s="823">
        <v>3</v>
      </c>
      <c r="S1022" s="828">
        <v>1</v>
      </c>
      <c r="T1022" s="827">
        <v>1</v>
      </c>
      <c r="U1022" s="829">
        <v>1</v>
      </c>
    </row>
    <row r="1023" spans="1:21" ht="14.45" customHeight="1" x14ac:dyDescent="0.2">
      <c r="A1023" s="822">
        <v>32</v>
      </c>
      <c r="B1023" s="823" t="s">
        <v>2767</v>
      </c>
      <c r="C1023" s="823" t="s">
        <v>2773</v>
      </c>
      <c r="D1023" s="824" t="s">
        <v>4796</v>
      </c>
      <c r="E1023" s="825" t="s">
        <v>2796</v>
      </c>
      <c r="F1023" s="823" t="s">
        <v>2768</v>
      </c>
      <c r="G1023" s="823" t="s">
        <v>2998</v>
      </c>
      <c r="H1023" s="823" t="s">
        <v>329</v>
      </c>
      <c r="I1023" s="823" t="s">
        <v>3973</v>
      </c>
      <c r="J1023" s="823" t="s">
        <v>3531</v>
      </c>
      <c r="K1023" s="823" t="s">
        <v>3974</v>
      </c>
      <c r="L1023" s="826">
        <v>122.41</v>
      </c>
      <c r="M1023" s="826">
        <v>122.41</v>
      </c>
      <c r="N1023" s="823">
        <v>1</v>
      </c>
      <c r="O1023" s="827">
        <v>1</v>
      </c>
      <c r="P1023" s="826">
        <v>122.41</v>
      </c>
      <c r="Q1023" s="828">
        <v>1</v>
      </c>
      <c r="R1023" s="823">
        <v>1</v>
      </c>
      <c r="S1023" s="828">
        <v>1</v>
      </c>
      <c r="T1023" s="827">
        <v>1</v>
      </c>
      <c r="U1023" s="829">
        <v>1</v>
      </c>
    </row>
    <row r="1024" spans="1:21" ht="14.45" customHeight="1" x14ac:dyDescent="0.2">
      <c r="A1024" s="822">
        <v>32</v>
      </c>
      <c r="B1024" s="823" t="s">
        <v>2767</v>
      </c>
      <c r="C1024" s="823" t="s">
        <v>2773</v>
      </c>
      <c r="D1024" s="824" t="s">
        <v>4796</v>
      </c>
      <c r="E1024" s="825" t="s">
        <v>2796</v>
      </c>
      <c r="F1024" s="823" t="s">
        <v>2768</v>
      </c>
      <c r="G1024" s="823" t="s">
        <v>2998</v>
      </c>
      <c r="H1024" s="823" t="s">
        <v>670</v>
      </c>
      <c r="I1024" s="823" t="s">
        <v>2553</v>
      </c>
      <c r="J1024" s="823" t="s">
        <v>2240</v>
      </c>
      <c r="K1024" s="823" t="s">
        <v>1831</v>
      </c>
      <c r="L1024" s="826">
        <v>86.43</v>
      </c>
      <c r="M1024" s="826">
        <v>86.43</v>
      </c>
      <c r="N1024" s="823">
        <v>1</v>
      </c>
      <c r="O1024" s="827">
        <v>1</v>
      </c>
      <c r="P1024" s="826">
        <v>86.43</v>
      </c>
      <c r="Q1024" s="828">
        <v>1</v>
      </c>
      <c r="R1024" s="823">
        <v>1</v>
      </c>
      <c r="S1024" s="828">
        <v>1</v>
      </c>
      <c r="T1024" s="827">
        <v>1</v>
      </c>
      <c r="U1024" s="829">
        <v>1</v>
      </c>
    </row>
    <row r="1025" spans="1:21" ht="14.45" customHeight="1" x14ac:dyDescent="0.2">
      <c r="A1025" s="822">
        <v>32</v>
      </c>
      <c r="B1025" s="823" t="s">
        <v>2767</v>
      </c>
      <c r="C1025" s="823" t="s">
        <v>2773</v>
      </c>
      <c r="D1025" s="824" t="s">
        <v>4796</v>
      </c>
      <c r="E1025" s="825" t="s">
        <v>2796</v>
      </c>
      <c r="F1025" s="823" t="s">
        <v>2768</v>
      </c>
      <c r="G1025" s="823" t="s">
        <v>2998</v>
      </c>
      <c r="H1025" s="823" t="s">
        <v>670</v>
      </c>
      <c r="I1025" s="823" t="s">
        <v>2242</v>
      </c>
      <c r="J1025" s="823" t="s">
        <v>2240</v>
      </c>
      <c r="K1025" s="823" t="s">
        <v>2243</v>
      </c>
      <c r="L1025" s="826">
        <v>43.21</v>
      </c>
      <c r="M1025" s="826">
        <v>43.21</v>
      </c>
      <c r="N1025" s="823">
        <v>1</v>
      </c>
      <c r="O1025" s="827">
        <v>1</v>
      </c>
      <c r="P1025" s="826">
        <v>43.21</v>
      </c>
      <c r="Q1025" s="828">
        <v>1</v>
      </c>
      <c r="R1025" s="823">
        <v>1</v>
      </c>
      <c r="S1025" s="828">
        <v>1</v>
      </c>
      <c r="T1025" s="827">
        <v>1</v>
      </c>
      <c r="U1025" s="829">
        <v>1</v>
      </c>
    </row>
    <row r="1026" spans="1:21" ht="14.45" customHeight="1" x14ac:dyDescent="0.2">
      <c r="A1026" s="822">
        <v>32</v>
      </c>
      <c r="B1026" s="823" t="s">
        <v>2767</v>
      </c>
      <c r="C1026" s="823" t="s">
        <v>2773</v>
      </c>
      <c r="D1026" s="824" t="s">
        <v>4796</v>
      </c>
      <c r="E1026" s="825" t="s">
        <v>2796</v>
      </c>
      <c r="F1026" s="823" t="s">
        <v>2768</v>
      </c>
      <c r="G1026" s="823" t="s">
        <v>2998</v>
      </c>
      <c r="H1026" s="823" t="s">
        <v>329</v>
      </c>
      <c r="I1026" s="823" t="s">
        <v>3975</v>
      </c>
      <c r="J1026" s="823" t="s">
        <v>3976</v>
      </c>
      <c r="K1026" s="823" t="s">
        <v>3977</v>
      </c>
      <c r="L1026" s="826">
        <v>220.34</v>
      </c>
      <c r="M1026" s="826">
        <v>220.34</v>
      </c>
      <c r="N1026" s="823">
        <v>1</v>
      </c>
      <c r="O1026" s="827">
        <v>1</v>
      </c>
      <c r="P1026" s="826">
        <v>220.34</v>
      </c>
      <c r="Q1026" s="828">
        <v>1</v>
      </c>
      <c r="R1026" s="823">
        <v>1</v>
      </c>
      <c r="S1026" s="828">
        <v>1</v>
      </c>
      <c r="T1026" s="827">
        <v>1</v>
      </c>
      <c r="U1026" s="829">
        <v>1</v>
      </c>
    </row>
    <row r="1027" spans="1:21" ht="14.45" customHeight="1" x14ac:dyDescent="0.2">
      <c r="A1027" s="822">
        <v>32</v>
      </c>
      <c r="B1027" s="823" t="s">
        <v>2767</v>
      </c>
      <c r="C1027" s="823" t="s">
        <v>2773</v>
      </c>
      <c r="D1027" s="824" t="s">
        <v>4796</v>
      </c>
      <c r="E1027" s="825" t="s">
        <v>2796</v>
      </c>
      <c r="F1027" s="823" t="s">
        <v>2768</v>
      </c>
      <c r="G1027" s="823" t="s">
        <v>3319</v>
      </c>
      <c r="H1027" s="823" t="s">
        <v>329</v>
      </c>
      <c r="I1027" s="823" t="s">
        <v>3320</v>
      </c>
      <c r="J1027" s="823" t="s">
        <v>813</v>
      </c>
      <c r="K1027" s="823" t="s">
        <v>3321</v>
      </c>
      <c r="L1027" s="826">
        <v>53.57</v>
      </c>
      <c r="M1027" s="826">
        <v>267.85000000000002</v>
      </c>
      <c r="N1027" s="823">
        <v>5</v>
      </c>
      <c r="O1027" s="827">
        <v>2</v>
      </c>
      <c r="P1027" s="826">
        <v>267.85000000000002</v>
      </c>
      <c r="Q1027" s="828">
        <v>1</v>
      </c>
      <c r="R1027" s="823">
        <v>5</v>
      </c>
      <c r="S1027" s="828">
        <v>1</v>
      </c>
      <c r="T1027" s="827">
        <v>2</v>
      </c>
      <c r="U1027" s="829">
        <v>1</v>
      </c>
    </row>
    <row r="1028" spans="1:21" ht="14.45" customHeight="1" x14ac:dyDescent="0.2">
      <c r="A1028" s="822">
        <v>32</v>
      </c>
      <c r="B1028" s="823" t="s">
        <v>2767</v>
      </c>
      <c r="C1028" s="823" t="s">
        <v>2773</v>
      </c>
      <c r="D1028" s="824" t="s">
        <v>4796</v>
      </c>
      <c r="E1028" s="825" t="s">
        <v>2796</v>
      </c>
      <c r="F1028" s="823" t="s">
        <v>2768</v>
      </c>
      <c r="G1028" s="823" t="s">
        <v>2999</v>
      </c>
      <c r="H1028" s="823" t="s">
        <v>329</v>
      </c>
      <c r="I1028" s="823" t="s">
        <v>3649</v>
      </c>
      <c r="J1028" s="823" t="s">
        <v>724</v>
      </c>
      <c r="K1028" s="823" t="s">
        <v>725</v>
      </c>
      <c r="L1028" s="826">
        <v>38.04</v>
      </c>
      <c r="M1028" s="826">
        <v>38.04</v>
      </c>
      <c r="N1028" s="823">
        <v>1</v>
      </c>
      <c r="O1028" s="827">
        <v>1</v>
      </c>
      <c r="P1028" s="826"/>
      <c r="Q1028" s="828">
        <v>0</v>
      </c>
      <c r="R1028" s="823"/>
      <c r="S1028" s="828">
        <v>0</v>
      </c>
      <c r="T1028" s="827"/>
      <c r="U1028" s="829">
        <v>0</v>
      </c>
    </row>
    <row r="1029" spans="1:21" ht="14.45" customHeight="1" x14ac:dyDescent="0.2">
      <c r="A1029" s="822">
        <v>32</v>
      </c>
      <c r="B1029" s="823" t="s">
        <v>2767</v>
      </c>
      <c r="C1029" s="823" t="s">
        <v>2773</v>
      </c>
      <c r="D1029" s="824" t="s">
        <v>4796</v>
      </c>
      <c r="E1029" s="825" t="s">
        <v>2796</v>
      </c>
      <c r="F1029" s="823" t="s">
        <v>2768</v>
      </c>
      <c r="G1029" s="823" t="s">
        <v>3804</v>
      </c>
      <c r="H1029" s="823" t="s">
        <v>329</v>
      </c>
      <c r="I1029" s="823" t="s">
        <v>3805</v>
      </c>
      <c r="J1029" s="823" t="s">
        <v>1440</v>
      </c>
      <c r="K1029" s="823" t="s">
        <v>3129</v>
      </c>
      <c r="L1029" s="826">
        <v>34.19</v>
      </c>
      <c r="M1029" s="826">
        <v>68.38</v>
      </c>
      <c r="N1029" s="823">
        <v>2</v>
      </c>
      <c r="O1029" s="827">
        <v>1</v>
      </c>
      <c r="P1029" s="826"/>
      <c r="Q1029" s="828">
        <v>0</v>
      </c>
      <c r="R1029" s="823"/>
      <c r="S1029" s="828">
        <v>0</v>
      </c>
      <c r="T1029" s="827"/>
      <c r="U1029" s="829">
        <v>0</v>
      </c>
    </row>
    <row r="1030" spans="1:21" ht="14.45" customHeight="1" x14ac:dyDescent="0.2">
      <c r="A1030" s="822">
        <v>32</v>
      </c>
      <c r="B1030" s="823" t="s">
        <v>2767</v>
      </c>
      <c r="C1030" s="823" t="s">
        <v>2773</v>
      </c>
      <c r="D1030" s="824" t="s">
        <v>4796</v>
      </c>
      <c r="E1030" s="825" t="s">
        <v>2796</v>
      </c>
      <c r="F1030" s="823" t="s">
        <v>2768</v>
      </c>
      <c r="G1030" s="823" t="s">
        <v>3650</v>
      </c>
      <c r="H1030" s="823" t="s">
        <v>329</v>
      </c>
      <c r="I1030" s="823" t="s">
        <v>3654</v>
      </c>
      <c r="J1030" s="823" t="s">
        <v>3652</v>
      </c>
      <c r="K1030" s="823" t="s">
        <v>3655</v>
      </c>
      <c r="L1030" s="826">
        <v>161.06</v>
      </c>
      <c r="M1030" s="826">
        <v>322.12</v>
      </c>
      <c r="N1030" s="823">
        <v>2</v>
      </c>
      <c r="O1030" s="827">
        <v>0.5</v>
      </c>
      <c r="P1030" s="826"/>
      <c r="Q1030" s="828">
        <v>0</v>
      </c>
      <c r="R1030" s="823"/>
      <c r="S1030" s="828">
        <v>0</v>
      </c>
      <c r="T1030" s="827"/>
      <c r="U1030" s="829">
        <v>0</v>
      </c>
    </row>
    <row r="1031" spans="1:21" ht="14.45" customHeight="1" x14ac:dyDescent="0.2">
      <c r="A1031" s="822">
        <v>32</v>
      </c>
      <c r="B1031" s="823" t="s">
        <v>2767</v>
      </c>
      <c r="C1031" s="823" t="s">
        <v>2773</v>
      </c>
      <c r="D1031" s="824" t="s">
        <v>4796</v>
      </c>
      <c r="E1031" s="825" t="s">
        <v>2796</v>
      </c>
      <c r="F1031" s="823" t="s">
        <v>2768</v>
      </c>
      <c r="G1031" s="823" t="s">
        <v>3978</v>
      </c>
      <c r="H1031" s="823" t="s">
        <v>670</v>
      </c>
      <c r="I1031" s="823" t="s">
        <v>3979</v>
      </c>
      <c r="J1031" s="823" t="s">
        <v>3980</v>
      </c>
      <c r="K1031" s="823" t="s">
        <v>3981</v>
      </c>
      <c r="L1031" s="826">
        <v>351.48</v>
      </c>
      <c r="M1031" s="826">
        <v>351.48</v>
      </c>
      <c r="N1031" s="823">
        <v>1</v>
      </c>
      <c r="O1031" s="827">
        <v>0.5</v>
      </c>
      <c r="P1031" s="826">
        <v>351.48</v>
      </c>
      <c r="Q1031" s="828">
        <v>1</v>
      </c>
      <c r="R1031" s="823">
        <v>1</v>
      </c>
      <c r="S1031" s="828">
        <v>1</v>
      </c>
      <c r="T1031" s="827">
        <v>0.5</v>
      </c>
      <c r="U1031" s="829">
        <v>1</v>
      </c>
    </row>
    <row r="1032" spans="1:21" ht="14.45" customHeight="1" x14ac:dyDescent="0.2">
      <c r="A1032" s="822">
        <v>32</v>
      </c>
      <c r="B1032" s="823" t="s">
        <v>2767</v>
      </c>
      <c r="C1032" s="823" t="s">
        <v>2773</v>
      </c>
      <c r="D1032" s="824" t="s">
        <v>4796</v>
      </c>
      <c r="E1032" s="825" t="s">
        <v>2796</v>
      </c>
      <c r="F1032" s="823" t="s">
        <v>2768</v>
      </c>
      <c r="G1032" s="823" t="s">
        <v>2811</v>
      </c>
      <c r="H1032" s="823" t="s">
        <v>670</v>
      </c>
      <c r="I1032" s="823" t="s">
        <v>2247</v>
      </c>
      <c r="J1032" s="823" t="s">
        <v>915</v>
      </c>
      <c r="K1032" s="823" t="s">
        <v>2248</v>
      </c>
      <c r="L1032" s="826">
        <v>368.16</v>
      </c>
      <c r="M1032" s="826">
        <v>10676.64</v>
      </c>
      <c r="N1032" s="823">
        <v>29</v>
      </c>
      <c r="O1032" s="827">
        <v>9</v>
      </c>
      <c r="P1032" s="826">
        <v>9572.16</v>
      </c>
      <c r="Q1032" s="828">
        <v>0.89655172413793105</v>
      </c>
      <c r="R1032" s="823">
        <v>26</v>
      </c>
      <c r="S1032" s="828">
        <v>0.89655172413793105</v>
      </c>
      <c r="T1032" s="827">
        <v>7</v>
      </c>
      <c r="U1032" s="829">
        <v>0.77777777777777779</v>
      </c>
    </row>
    <row r="1033" spans="1:21" ht="14.45" customHeight="1" x14ac:dyDescent="0.2">
      <c r="A1033" s="822">
        <v>32</v>
      </c>
      <c r="B1033" s="823" t="s">
        <v>2767</v>
      </c>
      <c r="C1033" s="823" t="s">
        <v>2773</v>
      </c>
      <c r="D1033" s="824" t="s">
        <v>4796</v>
      </c>
      <c r="E1033" s="825" t="s">
        <v>2796</v>
      </c>
      <c r="F1033" s="823" t="s">
        <v>2768</v>
      </c>
      <c r="G1033" s="823" t="s">
        <v>2811</v>
      </c>
      <c r="H1033" s="823" t="s">
        <v>670</v>
      </c>
      <c r="I1033" s="823" t="s">
        <v>2558</v>
      </c>
      <c r="J1033" s="823" t="s">
        <v>1691</v>
      </c>
      <c r="K1033" s="823" t="s">
        <v>2559</v>
      </c>
      <c r="L1033" s="826">
        <v>1385.62</v>
      </c>
      <c r="M1033" s="826">
        <v>27712.399999999998</v>
      </c>
      <c r="N1033" s="823">
        <v>20</v>
      </c>
      <c r="O1033" s="827">
        <v>5.5</v>
      </c>
      <c r="P1033" s="826">
        <v>27712.399999999998</v>
      </c>
      <c r="Q1033" s="828">
        <v>1</v>
      </c>
      <c r="R1033" s="823">
        <v>20</v>
      </c>
      <c r="S1033" s="828">
        <v>1</v>
      </c>
      <c r="T1033" s="827">
        <v>5.5</v>
      </c>
      <c r="U1033" s="829">
        <v>1</v>
      </c>
    </row>
    <row r="1034" spans="1:21" ht="14.45" customHeight="1" x14ac:dyDescent="0.2">
      <c r="A1034" s="822">
        <v>32</v>
      </c>
      <c r="B1034" s="823" t="s">
        <v>2767</v>
      </c>
      <c r="C1034" s="823" t="s">
        <v>2773</v>
      </c>
      <c r="D1034" s="824" t="s">
        <v>4796</v>
      </c>
      <c r="E1034" s="825" t="s">
        <v>2796</v>
      </c>
      <c r="F1034" s="823" t="s">
        <v>2768</v>
      </c>
      <c r="G1034" s="823" t="s">
        <v>2811</v>
      </c>
      <c r="H1034" s="823" t="s">
        <v>670</v>
      </c>
      <c r="I1034" s="823" t="s">
        <v>2249</v>
      </c>
      <c r="J1034" s="823" t="s">
        <v>915</v>
      </c>
      <c r="K1034" s="823" t="s">
        <v>2250</v>
      </c>
      <c r="L1034" s="826">
        <v>736.33</v>
      </c>
      <c r="M1034" s="826">
        <v>11044.95</v>
      </c>
      <c r="N1034" s="823">
        <v>15</v>
      </c>
      <c r="O1034" s="827">
        <v>3.5</v>
      </c>
      <c r="P1034" s="826">
        <v>8835.9600000000009</v>
      </c>
      <c r="Q1034" s="828">
        <v>0.8</v>
      </c>
      <c r="R1034" s="823">
        <v>12</v>
      </c>
      <c r="S1034" s="828">
        <v>0.8</v>
      </c>
      <c r="T1034" s="827">
        <v>3</v>
      </c>
      <c r="U1034" s="829">
        <v>0.8571428571428571</v>
      </c>
    </row>
    <row r="1035" spans="1:21" ht="14.45" customHeight="1" x14ac:dyDescent="0.2">
      <c r="A1035" s="822">
        <v>32</v>
      </c>
      <c r="B1035" s="823" t="s">
        <v>2767</v>
      </c>
      <c r="C1035" s="823" t="s">
        <v>2773</v>
      </c>
      <c r="D1035" s="824" t="s">
        <v>4796</v>
      </c>
      <c r="E1035" s="825" t="s">
        <v>2796</v>
      </c>
      <c r="F1035" s="823" t="s">
        <v>2768</v>
      </c>
      <c r="G1035" s="823" t="s">
        <v>2811</v>
      </c>
      <c r="H1035" s="823" t="s">
        <v>670</v>
      </c>
      <c r="I1035" s="823" t="s">
        <v>2253</v>
      </c>
      <c r="J1035" s="823" t="s">
        <v>915</v>
      </c>
      <c r="K1035" s="823" t="s">
        <v>2254</v>
      </c>
      <c r="L1035" s="826">
        <v>490.89</v>
      </c>
      <c r="M1035" s="826">
        <v>10308.689999999999</v>
      </c>
      <c r="N1035" s="823">
        <v>21</v>
      </c>
      <c r="O1035" s="827">
        <v>4.5</v>
      </c>
      <c r="P1035" s="826">
        <v>10308.689999999999</v>
      </c>
      <c r="Q1035" s="828">
        <v>1</v>
      </c>
      <c r="R1035" s="823">
        <v>21</v>
      </c>
      <c r="S1035" s="828">
        <v>1</v>
      </c>
      <c r="T1035" s="827">
        <v>4.5</v>
      </c>
      <c r="U1035" s="829">
        <v>1</v>
      </c>
    </row>
    <row r="1036" spans="1:21" ht="14.45" customHeight="1" x14ac:dyDescent="0.2">
      <c r="A1036" s="822">
        <v>32</v>
      </c>
      <c r="B1036" s="823" t="s">
        <v>2767</v>
      </c>
      <c r="C1036" s="823" t="s">
        <v>2773</v>
      </c>
      <c r="D1036" s="824" t="s">
        <v>4796</v>
      </c>
      <c r="E1036" s="825" t="s">
        <v>2796</v>
      </c>
      <c r="F1036" s="823" t="s">
        <v>2768</v>
      </c>
      <c r="G1036" s="823" t="s">
        <v>2811</v>
      </c>
      <c r="H1036" s="823" t="s">
        <v>670</v>
      </c>
      <c r="I1036" s="823" t="s">
        <v>2560</v>
      </c>
      <c r="J1036" s="823" t="s">
        <v>1691</v>
      </c>
      <c r="K1036" s="823" t="s">
        <v>2561</v>
      </c>
      <c r="L1036" s="826">
        <v>1847.49</v>
      </c>
      <c r="M1036" s="826">
        <v>31407.33</v>
      </c>
      <c r="N1036" s="823">
        <v>17</v>
      </c>
      <c r="O1036" s="827">
        <v>5</v>
      </c>
      <c r="P1036" s="826">
        <v>31407.33</v>
      </c>
      <c r="Q1036" s="828">
        <v>1</v>
      </c>
      <c r="R1036" s="823">
        <v>17</v>
      </c>
      <c r="S1036" s="828">
        <v>1</v>
      </c>
      <c r="T1036" s="827">
        <v>5</v>
      </c>
      <c r="U1036" s="829">
        <v>1</v>
      </c>
    </row>
    <row r="1037" spans="1:21" ht="14.45" customHeight="1" x14ac:dyDescent="0.2">
      <c r="A1037" s="822">
        <v>32</v>
      </c>
      <c r="B1037" s="823" t="s">
        <v>2767</v>
      </c>
      <c r="C1037" s="823" t="s">
        <v>2773</v>
      </c>
      <c r="D1037" s="824" t="s">
        <v>4796</v>
      </c>
      <c r="E1037" s="825" t="s">
        <v>2796</v>
      </c>
      <c r="F1037" s="823" t="s">
        <v>2768</v>
      </c>
      <c r="G1037" s="823" t="s">
        <v>2811</v>
      </c>
      <c r="H1037" s="823" t="s">
        <v>670</v>
      </c>
      <c r="I1037" s="823" t="s">
        <v>2251</v>
      </c>
      <c r="J1037" s="823" t="s">
        <v>915</v>
      </c>
      <c r="K1037" s="823" t="s">
        <v>2252</v>
      </c>
      <c r="L1037" s="826">
        <v>1154.68</v>
      </c>
      <c r="M1037" s="826">
        <v>6928.08</v>
      </c>
      <c r="N1037" s="823">
        <v>6</v>
      </c>
      <c r="O1037" s="827">
        <v>2</v>
      </c>
      <c r="P1037" s="826">
        <v>6928.08</v>
      </c>
      <c r="Q1037" s="828">
        <v>1</v>
      </c>
      <c r="R1037" s="823">
        <v>6</v>
      </c>
      <c r="S1037" s="828">
        <v>1</v>
      </c>
      <c r="T1037" s="827">
        <v>2</v>
      </c>
      <c r="U1037" s="829">
        <v>1</v>
      </c>
    </row>
    <row r="1038" spans="1:21" ht="14.45" customHeight="1" x14ac:dyDescent="0.2">
      <c r="A1038" s="822">
        <v>32</v>
      </c>
      <c r="B1038" s="823" t="s">
        <v>2767</v>
      </c>
      <c r="C1038" s="823" t="s">
        <v>2773</v>
      </c>
      <c r="D1038" s="824" t="s">
        <v>4796</v>
      </c>
      <c r="E1038" s="825" t="s">
        <v>2796</v>
      </c>
      <c r="F1038" s="823" t="s">
        <v>2768</v>
      </c>
      <c r="G1038" s="823" t="s">
        <v>2811</v>
      </c>
      <c r="H1038" s="823" t="s">
        <v>670</v>
      </c>
      <c r="I1038" s="823" t="s">
        <v>2245</v>
      </c>
      <c r="J1038" s="823" t="s">
        <v>915</v>
      </c>
      <c r="K1038" s="823" t="s">
        <v>2246</v>
      </c>
      <c r="L1038" s="826">
        <v>923.74</v>
      </c>
      <c r="M1038" s="826">
        <v>12008.619999999999</v>
      </c>
      <c r="N1038" s="823">
        <v>13</v>
      </c>
      <c r="O1038" s="827">
        <v>4</v>
      </c>
      <c r="P1038" s="826">
        <v>1847.48</v>
      </c>
      <c r="Q1038" s="828">
        <v>0.15384615384615385</v>
      </c>
      <c r="R1038" s="823">
        <v>2</v>
      </c>
      <c r="S1038" s="828">
        <v>0.15384615384615385</v>
      </c>
      <c r="T1038" s="827">
        <v>1</v>
      </c>
      <c r="U1038" s="829">
        <v>0.25</v>
      </c>
    </row>
    <row r="1039" spans="1:21" ht="14.45" customHeight="1" x14ac:dyDescent="0.2">
      <c r="A1039" s="822">
        <v>32</v>
      </c>
      <c r="B1039" s="823" t="s">
        <v>2767</v>
      </c>
      <c r="C1039" s="823" t="s">
        <v>2773</v>
      </c>
      <c r="D1039" s="824" t="s">
        <v>4796</v>
      </c>
      <c r="E1039" s="825" t="s">
        <v>2796</v>
      </c>
      <c r="F1039" s="823" t="s">
        <v>2768</v>
      </c>
      <c r="G1039" s="823" t="s">
        <v>3532</v>
      </c>
      <c r="H1039" s="823" t="s">
        <v>329</v>
      </c>
      <c r="I1039" s="823" t="s">
        <v>3533</v>
      </c>
      <c r="J1039" s="823" t="s">
        <v>1679</v>
      </c>
      <c r="K1039" s="823" t="s">
        <v>726</v>
      </c>
      <c r="L1039" s="826">
        <v>134.47999999999999</v>
      </c>
      <c r="M1039" s="826">
        <v>134.47999999999999</v>
      </c>
      <c r="N1039" s="823">
        <v>1</v>
      </c>
      <c r="O1039" s="827">
        <v>1</v>
      </c>
      <c r="P1039" s="826">
        <v>134.47999999999999</v>
      </c>
      <c r="Q1039" s="828">
        <v>1</v>
      </c>
      <c r="R1039" s="823">
        <v>1</v>
      </c>
      <c r="S1039" s="828">
        <v>1</v>
      </c>
      <c r="T1039" s="827">
        <v>1</v>
      </c>
      <c r="U1039" s="829">
        <v>1</v>
      </c>
    </row>
    <row r="1040" spans="1:21" ht="14.45" customHeight="1" x14ac:dyDescent="0.2">
      <c r="A1040" s="822">
        <v>32</v>
      </c>
      <c r="B1040" s="823" t="s">
        <v>2767</v>
      </c>
      <c r="C1040" s="823" t="s">
        <v>2773</v>
      </c>
      <c r="D1040" s="824" t="s">
        <v>4796</v>
      </c>
      <c r="E1040" s="825" t="s">
        <v>2796</v>
      </c>
      <c r="F1040" s="823" t="s">
        <v>2768</v>
      </c>
      <c r="G1040" s="823" t="s">
        <v>3532</v>
      </c>
      <c r="H1040" s="823" t="s">
        <v>329</v>
      </c>
      <c r="I1040" s="823" t="s">
        <v>3533</v>
      </c>
      <c r="J1040" s="823" t="s">
        <v>1679</v>
      </c>
      <c r="K1040" s="823" t="s">
        <v>726</v>
      </c>
      <c r="L1040" s="826">
        <v>88.07</v>
      </c>
      <c r="M1040" s="826">
        <v>352.28</v>
      </c>
      <c r="N1040" s="823">
        <v>4</v>
      </c>
      <c r="O1040" s="827">
        <v>1.5</v>
      </c>
      <c r="P1040" s="826">
        <v>352.28</v>
      </c>
      <c r="Q1040" s="828">
        <v>1</v>
      </c>
      <c r="R1040" s="823">
        <v>4</v>
      </c>
      <c r="S1040" s="828">
        <v>1</v>
      </c>
      <c r="T1040" s="827">
        <v>1.5</v>
      </c>
      <c r="U1040" s="829">
        <v>1</v>
      </c>
    </row>
    <row r="1041" spans="1:21" ht="14.45" customHeight="1" x14ac:dyDescent="0.2">
      <c r="A1041" s="822">
        <v>32</v>
      </c>
      <c r="B1041" s="823" t="s">
        <v>2767</v>
      </c>
      <c r="C1041" s="823" t="s">
        <v>2773</v>
      </c>
      <c r="D1041" s="824" t="s">
        <v>4796</v>
      </c>
      <c r="E1041" s="825" t="s">
        <v>2796</v>
      </c>
      <c r="F1041" s="823" t="s">
        <v>2768</v>
      </c>
      <c r="G1041" s="823" t="s">
        <v>3332</v>
      </c>
      <c r="H1041" s="823" t="s">
        <v>329</v>
      </c>
      <c r="I1041" s="823" t="s">
        <v>3982</v>
      </c>
      <c r="J1041" s="823" t="s">
        <v>3983</v>
      </c>
      <c r="K1041" s="823" t="s">
        <v>2289</v>
      </c>
      <c r="L1041" s="826">
        <v>105.32</v>
      </c>
      <c r="M1041" s="826">
        <v>105.32</v>
      </c>
      <c r="N1041" s="823">
        <v>1</v>
      </c>
      <c r="O1041" s="827">
        <v>1</v>
      </c>
      <c r="P1041" s="826">
        <v>105.32</v>
      </c>
      <c r="Q1041" s="828">
        <v>1</v>
      </c>
      <c r="R1041" s="823">
        <v>1</v>
      </c>
      <c r="S1041" s="828">
        <v>1</v>
      </c>
      <c r="T1041" s="827">
        <v>1</v>
      </c>
      <c r="U1041" s="829">
        <v>1</v>
      </c>
    </row>
    <row r="1042" spans="1:21" ht="14.45" customHeight="1" x14ac:dyDescent="0.2">
      <c r="A1042" s="822">
        <v>32</v>
      </c>
      <c r="B1042" s="823" t="s">
        <v>2767</v>
      </c>
      <c r="C1042" s="823" t="s">
        <v>2773</v>
      </c>
      <c r="D1042" s="824" t="s">
        <v>4796</v>
      </c>
      <c r="E1042" s="825" t="s">
        <v>2796</v>
      </c>
      <c r="F1042" s="823" t="s">
        <v>2768</v>
      </c>
      <c r="G1042" s="823" t="s">
        <v>3007</v>
      </c>
      <c r="H1042" s="823" t="s">
        <v>329</v>
      </c>
      <c r="I1042" s="823" t="s">
        <v>3008</v>
      </c>
      <c r="J1042" s="823" t="s">
        <v>714</v>
      </c>
      <c r="K1042" s="823" t="s">
        <v>683</v>
      </c>
      <c r="L1042" s="826">
        <v>35.25</v>
      </c>
      <c r="M1042" s="826">
        <v>493.5</v>
      </c>
      <c r="N1042" s="823">
        <v>14</v>
      </c>
      <c r="O1042" s="827">
        <v>5</v>
      </c>
      <c r="P1042" s="826">
        <v>211.5</v>
      </c>
      <c r="Q1042" s="828">
        <v>0.42857142857142855</v>
      </c>
      <c r="R1042" s="823">
        <v>6</v>
      </c>
      <c r="S1042" s="828">
        <v>0.42857142857142855</v>
      </c>
      <c r="T1042" s="827">
        <v>2.5</v>
      </c>
      <c r="U1042" s="829">
        <v>0.5</v>
      </c>
    </row>
    <row r="1043" spans="1:21" ht="14.45" customHeight="1" x14ac:dyDescent="0.2">
      <c r="A1043" s="822">
        <v>32</v>
      </c>
      <c r="B1043" s="823" t="s">
        <v>2767</v>
      </c>
      <c r="C1043" s="823" t="s">
        <v>2773</v>
      </c>
      <c r="D1043" s="824" t="s">
        <v>4796</v>
      </c>
      <c r="E1043" s="825" t="s">
        <v>2796</v>
      </c>
      <c r="F1043" s="823" t="s">
        <v>2768</v>
      </c>
      <c r="G1043" s="823" t="s">
        <v>3007</v>
      </c>
      <c r="H1043" s="823" t="s">
        <v>329</v>
      </c>
      <c r="I1043" s="823" t="s">
        <v>3806</v>
      </c>
      <c r="J1043" s="823" t="s">
        <v>714</v>
      </c>
      <c r="K1043" s="823" t="s">
        <v>3807</v>
      </c>
      <c r="L1043" s="826">
        <v>35.25</v>
      </c>
      <c r="M1043" s="826">
        <v>35.25</v>
      </c>
      <c r="N1043" s="823">
        <v>1</v>
      </c>
      <c r="O1043" s="827">
        <v>0.5</v>
      </c>
      <c r="P1043" s="826"/>
      <c r="Q1043" s="828">
        <v>0</v>
      </c>
      <c r="R1043" s="823"/>
      <c r="S1043" s="828">
        <v>0</v>
      </c>
      <c r="T1043" s="827"/>
      <c r="U1043" s="829">
        <v>0</v>
      </c>
    </row>
    <row r="1044" spans="1:21" ht="14.45" customHeight="1" x14ac:dyDescent="0.2">
      <c r="A1044" s="822">
        <v>32</v>
      </c>
      <c r="B1044" s="823" t="s">
        <v>2767</v>
      </c>
      <c r="C1044" s="823" t="s">
        <v>2773</v>
      </c>
      <c r="D1044" s="824" t="s">
        <v>4796</v>
      </c>
      <c r="E1044" s="825" t="s">
        <v>2796</v>
      </c>
      <c r="F1044" s="823" t="s">
        <v>2768</v>
      </c>
      <c r="G1044" s="823" t="s">
        <v>3011</v>
      </c>
      <c r="H1044" s="823" t="s">
        <v>329</v>
      </c>
      <c r="I1044" s="823" t="s">
        <v>3810</v>
      </c>
      <c r="J1044" s="823" t="s">
        <v>3340</v>
      </c>
      <c r="K1044" s="823" t="s">
        <v>3474</v>
      </c>
      <c r="L1044" s="826">
        <v>201.73</v>
      </c>
      <c r="M1044" s="826">
        <v>403.46</v>
      </c>
      <c r="N1044" s="823">
        <v>2</v>
      </c>
      <c r="O1044" s="827">
        <v>1.5</v>
      </c>
      <c r="P1044" s="826">
        <v>403.46</v>
      </c>
      <c r="Q1044" s="828">
        <v>1</v>
      </c>
      <c r="R1044" s="823">
        <v>2</v>
      </c>
      <c r="S1044" s="828">
        <v>1</v>
      </c>
      <c r="T1044" s="827">
        <v>1.5</v>
      </c>
      <c r="U1044" s="829">
        <v>1</v>
      </c>
    </row>
    <row r="1045" spans="1:21" ht="14.45" customHeight="1" x14ac:dyDescent="0.2">
      <c r="A1045" s="822">
        <v>32</v>
      </c>
      <c r="B1045" s="823" t="s">
        <v>2767</v>
      </c>
      <c r="C1045" s="823" t="s">
        <v>2773</v>
      </c>
      <c r="D1045" s="824" t="s">
        <v>4796</v>
      </c>
      <c r="E1045" s="825" t="s">
        <v>2796</v>
      </c>
      <c r="F1045" s="823" t="s">
        <v>2768</v>
      </c>
      <c r="G1045" s="823" t="s">
        <v>3011</v>
      </c>
      <c r="H1045" s="823" t="s">
        <v>329</v>
      </c>
      <c r="I1045" s="823" t="s">
        <v>3336</v>
      </c>
      <c r="J1045" s="823" t="s">
        <v>3337</v>
      </c>
      <c r="K1045" s="823" t="s">
        <v>3338</v>
      </c>
      <c r="L1045" s="826">
        <v>205.84</v>
      </c>
      <c r="M1045" s="826">
        <v>205.84</v>
      </c>
      <c r="N1045" s="823">
        <v>1</v>
      </c>
      <c r="O1045" s="827">
        <v>1</v>
      </c>
      <c r="P1045" s="826"/>
      <c r="Q1045" s="828">
        <v>0</v>
      </c>
      <c r="R1045" s="823"/>
      <c r="S1045" s="828">
        <v>0</v>
      </c>
      <c r="T1045" s="827"/>
      <c r="U1045" s="829">
        <v>0</v>
      </c>
    </row>
    <row r="1046" spans="1:21" ht="14.45" customHeight="1" x14ac:dyDescent="0.2">
      <c r="A1046" s="822">
        <v>32</v>
      </c>
      <c r="B1046" s="823" t="s">
        <v>2767</v>
      </c>
      <c r="C1046" s="823" t="s">
        <v>2773</v>
      </c>
      <c r="D1046" s="824" t="s">
        <v>4796</v>
      </c>
      <c r="E1046" s="825" t="s">
        <v>2796</v>
      </c>
      <c r="F1046" s="823" t="s">
        <v>2768</v>
      </c>
      <c r="G1046" s="823" t="s">
        <v>3011</v>
      </c>
      <c r="H1046" s="823" t="s">
        <v>329</v>
      </c>
      <c r="I1046" s="823" t="s">
        <v>3012</v>
      </c>
      <c r="J1046" s="823" t="s">
        <v>955</v>
      </c>
      <c r="K1046" s="823" t="s">
        <v>3013</v>
      </c>
      <c r="L1046" s="826">
        <v>185.26</v>
      </c>
      <c r="M1046" s="826">
        <v>3705.2</v>
      </c>
      <c r="N1046" s="823">
        <v>20</v>
      </c>
      <c r="O1046" s="827">
        <v>10.5</v>
      </c>
      <c r="P1046" s="826">
        <v>2964.16</v>
      </c>
      <c r="Q1046" s="828">
        <v>0.8</v>
      </c>
      <c r="R1046" s="823">
        <v>16</v>
      </c>
      <c r="S1046" s="828">
        <v>0.8</v>
      </c>
      <c r="T1046" s="827">
        <v>9</v>
      </c>
      <c r="U1046" s="829">
        <v>0.8571428571428571</v>
      </c>
    </row>
    <row r="1047" spans="1:21" ht="14.45" customHeight="1" x14ac:dyDescent="0.2">
      <c r="A1047" s="822">
        <v>32</v>
      </c>
      <c r="B1047" s="823" t="s">
        <v>2767</v>
      </c>
      <c r="C1047" s="823" t="s">
        <v>2773</v>
      </c>
      <c r="D1047" s="824" t="s">
        <v>4796</v>
      </c>
      <c r="E1047" s="825" t="s">
        <v>2796</v>
      </c>
      <c r="F1047" s="823" t="s">
        <v>2768</v>
      </c>
      <c r="G1047" s="823" t="s">
        <v>3011</v>
      </c>
      <c r="H1047" s="823" t="s">
        <v>329</v>
      </c>
      <c r="I1047" s="823" t="s">
        <v>3014</v>
      </c>
      <c r="J1047" s="823" t="s">
        <v>955</v>
      </c>
      <c r="K1047" s="823" t="s">
        <v>3013</v>
      </c>
      <c r="L1047" s="826">
        <v>87.98</v>
      </c>
      <c r="M1047" s="826">
        <v>263.94</v>
      </c>
      <c r="N1047" s="823">
        <v>3</v>
      </c>
      <c r="O1047" s="827">
        <v>2</v>
      </c>
      <c r="P1047" s="826"/>
      <c r="Q1047" s="828">
        <v>0</v>
      </c>
      <c r="R1047" s="823"/>
      <c r="S1047" s="828">
        <v>0</v>
      </c>
      <c r="T1047" s="827"/>
      <c r="U1047" s="829">
        <v>0</v>
      </c>
    </row>
    <row r="1048" spans="1:21" ht="14.45" customHeight="1" x14ac:dyDescent="0.2">
      <c r="A1048" s="822">
        <v>32</v>
      </c>
      <c r="B1048" s="823" t="s">
        <v>2767</v>
      </c>
      <c r="C1048" s="823" t="s">
        <v>2773</v>
      </c>
      <c r="D1048" s="824" t="s">
        <v>4796</v>
      </c>
      <c r="E1048" s="825" t="s">
        <v>2796</v>
      </c>
      <c r="F1048" s="823" t="s">
        <v>2768</v>
      </c>
      <c r="G1048" s="823" t="s">
        <v>3011</v>
      </c>
      <c r="H1048" s="823" t="s">
        <v>329</v>
      </c>
      <c r="I1048" s="823" t="s">
        <v>3815</v>
      </c>
      <c r="J1048" s="823" t="s">
        <v>3472</v>
      </c>
      <c r="K1048" s="823" t="s">
        <v>3338</v>
      </c>
      <c r="L1048" s="826">
        <v>205.84</v>
      </c>
      <c r="M1048" s="826">
        <v>411.68</v>
      </c>
      <c r="N1048" s="823">
        <v>2</v>
      </c>
      <c r="O1048" s="827">
        <v>1</v>
      </c>
      <c r="P1048" s="826">
        <v>411.68</v>
      </c>
      <c r="Q1048" s="828">
        <v>1</v>
      </c>
      <c r="R1048" s="823">
        <v>2</v>
      </c>
      <c r="S1048" s="828">
        <v>1</v>
      </c>
      <c r="T1048" s="827">
        <v>1</v>
      </c>
      <c r="U1048" s="829">
        <v>1</v>
      </c>
    </row>
    <row r="1049" spans="1:21" ht="14.45" customHeight="1" x14ac:dyDescent="0.2">
      <c r="A1049" s="822">
        <v>32</v>
      </c>
      <c r="B1049" s="823" t="s">
        <v>2767</v>
      </c>
      <c r="C1049" s="823" t="s">
        <v>2773</v>
      </c>
      <c r="D1049" s="824" t="s">
        <v>4796</v>
      </c>
      <c r="E1049" s="825" t="s">
        <v>2796</v>
      </c>
      <c r="F1049" s="823" t="s">
        <v>2768</v>
      </c>
      <c r="G1049" s="823" t="s">
        <v>3342</v>
      </c>
      <c r="H1049" s="823" t="s">
        <v>329</v>
      </c>
      <c r="I1049" s="823" t="s">
        <v>3984</v>
      </c>
      <c r="J1049" s="823" t="s">
        <v>3348</v>
      </c>
      <c r="K1049" s="823" t="s">
        <v>2548</v>
      </c>
      <c r="L1049" s="826">
        <v>453.18</v>
      </c>
      <c r="M1049" s="826">
        <v>11782.680000000002</v>
      </c>
      <c r="N1049" s="823">
        <v>26</v>
      </c>
      <c r="O1049" s="827">
        <v>10</v>
      </c>
      <c r="P1049" s="826">
        <v>11329.500000000002</v>
      </c>
      <c r="Q1049" s="828">
        <v>0.96153846153846156</v>
      </c>
      <c r="R1049" s="823">
        <v>25</v>
      </c>
      <c r="S1049" s="828">
        <v>0.96153846153846156</v>
      </c>
      <c r="T1049" s="827">
        <v>9.5</v>
      </c>
      <c r="U1049" s="829">
        <v>0.95</v>
      </c>
    </row>
    <row r="1050" spans="1:21" ht="14.45" customHeight="1" x14ac:dyDescent="0.2">
      <c r="A1050" s="822">
        <v>32</v>
      </c>
      <c r="B1050" s="823" t="s">
        <v>2767</v>
      </c>
      <c r="C1050" s="823" t="s">
        <v>2773</v>
      </c>
      <c r="D1050" s="824" t="s">
        <v>4796</v>
      </c>
      <c r="E1050" s="825" t="s">
        <v>2796</v>
      </c>
      <c r="F1050" s="823" t="s">
        <v>2768</v>
      </c>
      <c r="G1050" s="823" t="s">
        <v>3985</v>
      </c>
      <c r="H1050" s="823" t="s">
        <v>670</v>
      </c>
      <c r="I1050" s="823" t="s">
        <v>2271</v>
      </c>
      <c r="J1050" s="823" t="s">
        <v>967</v>
      </c>
      <c r="K1050" s="823" t="s">
        <v>2272</v>
      </c>
      <c r="L1050" s="826">
        <v>0</v>
      </c>
      <c r="M1050" s="826">
        <v>0</v>
      </c>
      <c r="N1050" s="823">
        <v>1</v>
      </c>
      <c r="O1050" s="827">
        <v>1</v>
      </c>
      <c r="P1050" s="826">
        <v>0</v>
      </c>
      <c r="Q1050" s="828"/>
      <c r="R1050" s="823">
        <v>1</v>
      </c>
      <c r="S1050" s="828">
        <v>1</v>
      </c>
      <c r="T1050" s="827">
        <v>1</v>
      </c>
      <c r="U1050" s="829">
        <v>1</v>
      </c>
    </row>
    <row r="1051" spans="1:21" ht="14.45" customHeight="1" x14ac:dyDescent="0.2">
      <c r="A1051" s="822">
        <v>32</v>
      </c>
      <c r="B1051" s="823" t="s">
        <v>2767</v>
      </c>
      <c r="C1051" s="823" t="s">
        <v>2773</v>
      </c>
      <c r="D1051" s="824" t="s">
        <v>4796</v>
      </c>
      <c r="E1051" s="825" t="s">
        <v>2796</v>
      </c>
      <c r="F1051" s="823" t="s">
        <v>2768</v>
      </c>
      <c r="G1051" s="823" t="s">
        <v>3015</v>
      </c>
      <c r="H1051" s="823" t="s">
        <v>329</v>
      </c>
      <c r="I1051" s="823" t="s">
        <v>3016</v>
      </c>
      <c r="J1051" s="823" t="s">
        <v>3017</v>
      </c>
      <c r="K1051" s="823" t="s">
        <v>3018</v>
      </c>
      <c r="L1051" s="826">
        <v>463.19</v>
      </c>
      <c r="M1051" s="826">
        <v>2779.14</v>
      </c>
      <c r="N1051" s="823">
        <v>6</v>
      </c>
      <c r="O1051" s="827">
        <v>6</v>
      </c>
      <c r="P1051" s="826">
        <v>1389.57</v>
      </c>
      <c r="Q1051" s="828">
        <v>0.5</v>
      </c>
      <c r="R1051" s="823">
        <v>3</v>
      </c>
      <c r="S1051" s="828">
        <v>0.5</v>
      </c>
      <c r="T1051" s="827">
        <v>3</v>
      </c>
      <c r="U1051" s="829">
        <v>0.5</v>
      </c>
    </row>
    <row r="1052" spans="1:21" ht="14.45" customHeight="1" x14ac:dyDescent="0.2">
      <c r="A1052" s="822">
        <v>32</v>
      </c>
      <c r="B1052" s="823" t="s">
        <v>2767</v>
      </c>
      <c r="C1052" s="823" t="s">
        <v>2773</v>
      </c>
      <c r="D1052" s="824" t="s">
        <v>4796</v>
      </c>
      <c r="E1052" s="825" t="s">
        <v>2796</v>
      </c>
      <c r="F1052" s="823" t="s">
        <v>2768</v>
      </c>
      <c r="G1052" s="823" t="s">
        <v>2825</v>
      </c>
      <c r="H1052" s="823" t="s">
        <v>670</v>
      </c>
      <c r="I1052" s="823" t="s">
        <v>2230</v>
      </c>
      <c r="J1052" s="823" t="s">
        <v>789</v>
      </c>
      <c r="K1052" s="823" t="s">
        <v>2231</v>
      </c>
      <c r="L1052" s="826">
        <v>102.93</v>
      </c>
      <c r="M1052" s="826">
        <v>2573.2500000000009</v>
      </c>
      <c r="N1052" s="823">
        <v>25</v>
      </c>
      <c r="O1052" s="827">
        <v>21.5</v>
      </c>
      <c r="P1052" s="826">
        <v>1852.7400000000007</v>
      </c>
      <c r="Q1052" s="828">
        <v>0.72</v>
      </c>
      <c r="R1052" s="823">
        <v>18</v>
      </c>
      <c r="S1052" s="828">
        <v>0.72</v>
      </c>
      <c r="T1052" s="827">
        <v>14.5</v>
      </c>
      <c r="U1052" s="829">
        <v>0.67441860465116277</v>
      </c>
    </row>
    <row r="1053" spans="1:21" ht="14.45" customHeight="1" x14ac:dyDescent="0.2">
      <c r="A1053" s="822">
        <v>32</v>
      </c>
      <c r="B1053" s="823" t="s">
        <v>2767</v>
      </c>
      <c r="C1053" s="823" t="s">
        <v>2773</v>
      </c>
      <c r="D1053" s="824" t="s">
        <v>4796</v>
      </c>
      <c r="E1053" s="825" t="s">
        <v>2796</v>
      </c>
      <c r="F1053" s="823" t="s">
        <v>2768</v>
      </c>
      <c r="G1053" s="823" t="s">
        <v>2825</v>
      </c>
      <c r="H1053" s="823" t="s">
        <v>670</v>
      </c>
      <c r="I1053" s="823" t="s">
        <v>2230</v>
      </c>
      <c r="J1053" s="823" t="s">
        <v>789</v>
      </c>
      <c r="K1053" s="823" t="s">
        <v>2231</v>
      </c>
      <c r="L1053" s="826">
        <v>48.89</v>
      </c>
      <c r="M1053" s="826">
        <v>97.78</v>
      </c>
      <c r="N1053" s="823">
        <v>2</v>
      </c>
      <c r="O1053" s="827">
        <v>1.5</v>
      </c>
      <c r="P1053" s="826">
        <v>48.89</v>
      </c>
      <c r="Q1053" s="828">
        <v>0.5</v>
      </c>
      <c r="R1053" s="823">
        <v>1</v>
      </c>
      <c r="S1053" s="828">
        <v>0.5</v>
      </c>
      <c r="T1053" s="827">
        <v>1</v>
      </c>
      <c r="U1053" s="829">
        <v>0.66666666666666663</v>
      </c>
    </row>
    <row r="1054" spans="1:21" ht="14.45" customHeight="1" x14ac:dyDescent="0.2">
      <c r="A1054" s="822">
        <v>32</v>
      </c>
      <c r="B1054" s="823" t="s">
        <v>2767</v>
      </c>
      <c r="C1054" s="823" t="s">
        <v>2773</v>
      </c>
      <c r="D1054" s="824" t="s">
        <v>4796</v>
      </c>
      <c r="E1054" s="825" t="s">
        <v>2796</v>
      </c>
      <c r="F1054" s="823" t="s">
        <v>2768</v>
      </c>
      <c r="G1054" s="823" t="s">
        <v>2825</v>
      </c>
      <c r="H1054" s="823" t="s">
        <v>329</v>
      </c>
      <c r="I1054" s="823" t="s">
        <v>3353</v>
      </c>
      <c r="J1054" s="823" t="s">
        <v>789</v>
      </c>
      <c r="K1054" s="823" t="s">
        <v>790</v>
      </c>
      <c r="L1054" s="826">
        <v>205.84</v>
      </c>
      <c r="M1054" s="826">
        <v>3087.5999999999995</v>
      </c>
      <c r="N1054" s="823">
        <v>15</v>
      </c>
      <c r="O1054" s="827">
        <v>11.5</v>
      </c>
      <c r="P1054" s="826">
        <v>2058.3999999999996</v>
      </c>
      <c r="Q1054" s="828">
        <v>0.66666666666666663</v>
      </c>
      <c r="R1054" s="823">
        <v>10</v>
      </c>
      <c r="S1054" s="828">
        <v>0.66666666666666663</v>
      </c>
      <c r="T1054" s="827">
        <v>7</v>
      </c>
      <c r="U1054" s="829">
        <v>0.60869565217391308</v>
      </c>
    </row>
    <row r="1055" spans="1:21" ht="14.45" customHeight="1" x14ac:dyDescent="0.2">
      <c r="A1055" s="822">
        <v>32</v>
      </c>
      <c r="B1055" s="823" t="s">
        <v>2767</v>
      </c>
      <c r="C1055" s="823" t="s">
        <v>2773</v>
      </c>
      <c r="D1055" s="824" t="s">
        <v>4796</v>
      </c>
      <c r="E1055" s="825" t="s">
        <v>2796</v>
      </c>
      <c r="F1055" s="823" t="s">
        <v>2768</v>
      </c>
      <c r="G1055" s="823" t="s">
        <v>2825</v>
      </c>
      <c r="H1055" s="823" t="s">
        <v>329</v>
      </c>
      <c r="I1055" s="823" t="s">
        <v>3353</v>
      </c>
      <c r="J1055" s="823" t="s">
        <v>789</v>
      </c>
      <c r="K1055" s="823" t="s">
        <v>790</v>
      </c>
      <c r="L1055" s="826">
        <v>97.76</v>
      </c>
      <c r="M1055" s="826">
        <v>97.76</v>
      </c>
      <c r="N1055" s="823">
        <v>1</v>
      </c>
      <c r="O1055" s="827">
        <v>1</v>
      </c>
      <c r="P1055" s="826">
        <v>97.76</v>
      </c>
      <c r="Q1055" s="828">
        <v>1</v>
      </c>
      <c r="R1055" s="823">
        <v>1</v>
      </c>
      <c r="S1055" s="828">
        <v>1</v>
      </c>
      <c r="T1055" s="827">
        <v>1</v>
      </c>
      <c r="U1055" s="829">
        <v>1</v>
      </c>
    </row>
    <row r="1056" spans="1:21" ht="14.45" customHeight="1" x14ac:dyDescent="0.2">
      <c r="A1056" s="822">
        <v>32</v>
      </c>
      <c r="B1056" s="823" t="s">
        <v>2767</v>
      </c>
      <c r="C1056" s="823" t="s">
        <v>2773</v>
      </c>
      <c r="D1056" s="824" t="s">
        <v>4796</v>
      </c>
      <c r="E1056" s="825" t="s">
        <v>2796</v>
      </c>
      <c r="F1056" s="823" t="s">
        <v>2768</v>
      </c>
      <c r="G1056" s="823" t="s">
        <v>2825</v>
      </c>
      <c r="H1056" s="823" t="s">
        <v>670</v>
      </c>
      <c r="I1056" s="823" t="s">
        <v>2667</v>
      </c>
      <c r="J1056" s="823" t="s">
        <v>789</v>
      </c>
      <c r="K1056" s="823" t="s">
        <v>2668</v>
      </c>
      <c r="L1056" s="826">
        <v>13.68</v>
      </c>
      <c r="M1056" s="826">
        <v>13.68</v>
      </c>
      <c r="N1056" s="823">
        <v>1</v>
      </c>
      <c r="O1056" s="827">
        <v>0.5</v>
      </c>
      <c r="P1056" s="826">
        <v>13.68</v>
      </c>
      <c r="Q1056" s="828">
        <v>1</v>
      </c>
      <c r="R1056" s="823">
        <v>1</v>
      </c>
      <c r="S1056" s="828">
        <v>1</v>
      </c>
      <c r="T1056" s="827">
        <v>0.5</v>
      </c>
      <c r="U1056" s="829">
        <v>1</v>
      </c>
    </row>
    <row r="1057" spans="1:21" ht="14.45" customHeight="1" x14ac:dyDescent="0.2">
      <c r="A1057" s="822">
        <v>32</v>
      </c>
      <c r="B1057" s="823" t="s">
        <v>2767</v>
      </c>
      <c r="C1057" s="823" t="s">
        <v>2773</v>
      </c>
      <c r="D1057" s="824" t="s">
        <v>4796</v>
      </c>
      <c r="E1057" s="825" t="s">
        <v>2796</v>
      </c>
      <c r="F1057" s="823" t="s">
        <v>2768</v>
      </c>
      <c r="G1057" s="823" t="s">
        <v>3354</v>
      </c>
      <c r="H1057" s="823" t="s">
        <v>670</v>
      </c>
      <c r="I1057" s="823" t="s">
        <v>2584</v>
      </c>
      <c r="J1057" s="823" t="s">
        <v>1197</v>
      </c>
      <c r="K1057" s="823" t="s">
        <v>2585</v>
      </c>
      <c r="L1057" s="826">
        <v>103.4</v>
      </c>
      <c r="M1057" s="826">
        <v>310.20000000000005</v>
      </c>
      <c r="N1057" s="823">
        <v>3</v>
      </c>
      <c r="O1057" s="827">
        <v>2.5</v>
      </c>
      <c r="P1057" s="826"/>
      <c r="Q1057" s="828">
        <v>0</v>
      </c>
      <c r="R1057" s="823"/>
      <c r="S1057" s="828">
        <v>0</v>
      </c>
      <c r="T1057" s="827"/>
      <c r="U1057" s="829">
        <v>0</v>
      </c>
    </row>
    <row r="1058" spans="1:21" ht="14.45" customHeight="1" x14ac:dyDescent="0.2">
      <c r="A1058" s="822">
        <v>32</v>
      </c>
      <c r="B1058" s="823" t="s">
        <v>2767</v>
      </c>
      <c r="C1058" s="823" t="s">
        <v>2773</v>
      </c>
      <c r="D1058" s="824" t="s">
        <v>4796</v>
      </c>
      <c r="E1058" s="825" t="s">
        <v>2796</v>
      </c>
      <c r="F1058" s="823" t="s">
        <v>2768</v>
      </c>
      <c r="G1058" s="823" t="s">
        <v>3354</v>
      </c>
      <c r="H1058" s="823" t="s">
        <v>329</v>
      </c>
      <c r="I1058" s="823" t="s">
        <v>3986</v>
      </c>
      <c r="J1058" s="823" t="s">
        <v>3987</v>
      </c>
      <c r="K1058" s="823" t="s">
        <v>3164</v>
      </c>
      <c r="L1058" s="826">
        <v>34.47</v>
      </c>
      <c r="M1058" s="826">
        <v>103.41</v>
      </c>
      <c r="N1058" s="823">
        <v>3</v>
      </c>
      <c r="O1058" s="827">
        <v>0.5</v>
      </c>
      <c r="P1058" s="826">
        <v>103.41</v>
      </c>
      <c r="Q1058" s="828">
        <v>1</v>
      </c>
      <c r="R1058" s="823">
        <v>3</v>
      </c>
      <c r="S1058" s="828">
        <v>1</v>
      </c>
      <c r="T1058" s="827">
        <v>0.5</v>
      </c>
      <c r="U1058" s="829">
        <v>1</v>
      </c>
    </row>
    <row r="1059" spans="1:21" ht="14.45" customHeight="1" x14ac:dyDescent="0.2">
      <c r="A1059" s="822">
        <v>32</v>
      </c>
      <c r="B1059" s="823" t="s">
        <v>2767</v>
      </c>
      <c r="C1059" s="823" t="s">
        <v>2773</v>
      </c>
      <c r="D1059" s="824" t="s">
        <v>4796</v>
      </c>
      <c r="E1059" s="825" t="s">
        <v>2796</v>
      </c>
      <c r="F1059" s="823" t="s">
        <v>2768</v>
      </c>
      <c r="G1059" s="823" t="s">
        <v>3023</v>
      </c>
      <c r="H1059" s="823" t="s">
        <v>670</v>
      </c>
      <c r="I1059" s="823" t="s">
        <v>3988</v>
      </c>
      <c r="J1059" s="823" t="s">
        <v>2308</v>
      </c>
      <c r="K1059" s="823" t="s">
        <v>3989</v>
      </c>
      <c r="L1059" s="826">
        <v>352.37</v>
      </c>
      <c r="M1059" s="826">
        <v>352.37</v>
      </c>
      <c r="N1059" s="823">
        <v>1</v>
      </c>
      <c r="O1059" s="827">
        <v>1</v>
      </c>
      <c r="P1059" s="826"/>
      <c r="Q1059" s="828">
        <v>0</v>
      </c>
      <c r="R1059" s="823"/>
      <c r="S1059" s="828">
        <v>0</v>
      </c>
      <c r="T1059" s="827"/>
      <c r="U1059" s="829">
        <v>0</v>
      </c>
    </row>
    <row r="1060" spans="1:21" ht="14.45" customHeight="1" x14ac:dyDescent="0.2">
      <c r="A1060" s="822">
        <v>32</v>
      </c>
      <c r="B1060" s="823" t="s">
        <v>2767</v>
      </c>
      <c r="C1060" s="823" t="s">
        <v>2773</v>
      </c>
      <c r="D1060" s="824" t="s">
        <v>4796</v>
      </c>
      <c r="E1060" s="825" t="s">
        <v>2796</v>
      </c>
      <c r="F1060" s="823" t="s">
        <v>2768</v>
      </c>
      <c r="G1060" s="823" t="s">
        <v>3023</v>
      </c>
      <c r="H1060" s="823" t="s">
        <v>670</v>
      </c>
      <c r="I1060" s="823" t="s">
        <v>3990</v>
      </c>
      <c r="J1060" s="823" t="s">
        <v>2308</v>
      </c>
      <c r="K1060" s="823" t="s">
        <v>3991</v>
      </c>
      <c r="L1060" s="826">
        <v>511.28</v>
      </c>
      <c r="M1060" s="826">
        <v>511.28</v>
      </c>
      <c r="N1060" s="823">
        <v>1</v>
      </c>
      <c r="O1060" s="827">
        <v>0.5</v>
      </c>
      <c r="P1060" s="826"/>
      <c r="Q1060" s="828">
        <v>0</v>
      </c>
      <c r="R1060" s="823"/>
      <c r="S1060" s="828">
        <v>0</v>
      </c>
      <c r="T1060" s="827"/>
      <c r="U1060" s="829">
        <v>0</v>
      </c>
    </row>
    <row r="1061" spans="1:21" ht="14.45" customHeight="1" x14ac:dyDescent="0.2">
      <c r="A1061" s="822">
        <v>32</v>
      </c>
      <c r="B1061" s="823" t="s">
        <v>2767</v>
      </c>
      <c r="C1061" s="823" t="s">
        <v>2773</v>
      </c>
      <c r="D1061" s="824" t="s">
        <v>4796</v>
      </c>
      <c r="E1061" s="825" t="s">
        <v>2796</v>
      </c>
      <c r="F1061" s="823" t="s">
        <v>2768</v>
      </c>
      <c r="G1061" s="823" t="s">
        <v>3027</v>
      </c>
      <c r="H1061" s="823" t="s">
        <v>329</v>
      </c>
      <c r="I1061" s="823" t="s">
        <v>3028</v>
      </c>
      <c r="J1061" s="823" t="s">
        <v>3029</v>
      </c>
      <c r="K1061" s="823" t="s">
        <v>3030</v>
      </c>
      <c r="L1061" s="826">
        <v>218.62</v>
      </c>
      <c r="M1061" s="826">
        <v>1530.34</v>
      </c>
      <c r="N1061" s="823">
        <v>7</v>
      </c>
      <c r="O1061" s="827">
        <v>5.5</v>
      </c>
      <c r="P1061" s="826">
        <v>1093.0999999999999</v>
      </c>
      <c r="Q1061" s="828">
        <v>0.7142857142857143</v>
      </c>
      <c r="R1061" s="823">
        <v>5</v>
      </c>
      <c r="S1061" s="828">
        <v>0.7142857142857143</v>
      </c>
      <c r="T1061" s="827">
        <v>3.5</v>
      </c>
      <c r="U1061" s="829">
        <v>0.63636363636363635</v>
      </c>
    </row>
    <row r="1062" spans="1:21" ht="14.45" customHeight="1" x14ac:dyDescent="0.2">
      <c r="A1062" s="822">
        <v>32</v>
      </c>
      <c r="B1062" s="823" t="s">
        <v>2767</v>
      </c>
      <c r="C1062" s="823" t="s">
        <v>2773</v>
      </c>
      <c r="D1062" s="824" t="s">
        <v>4796</v>
      </c>
      <c r="E1062" s="825" t="s">
        <v>2796</v>
      </c>
      <c r="F1062" s="823" t="s">
        <v>2768</v>
      </c>
      <c r="G1062" s="823" t="s">
        <v>3027</v>
      </c>
      <c r="H1062" s="823" t="s">
        <v>329</v>
      </c>
      <c r="I1062" s="823" t="s">
        <v>3992</v>
      </c>
      <c r="J1062" s="823" t="s">
        <v>3029</v>
      </c>
      <c r="K1062" s="823" t="s">
        <v>3993</v>
      </c>
      <c r="L1062" s="826">
        <v>437.23</v>
      </c>
      <c r="M1062" s="826">
        <v>437.23</v>
      </c>
      <c r="N1062" s="823">
        <v>1</v>
      </c>
      <c r="O1062" s="827">
        <v>1</v>
      </c>
      <c r="P1062" s="826">
        <v>437.23</v>
      </c>
      <c r="Q1062" s="828">
        <v>1</v>
      </c>
      <c r="R1062" s="823">
        <v>1</v>
      </c>
      <c r="S1062" s="828">
        <v>1</v>
      </c>
      <c r="T1062" s="827">
        <v>1</v>
      </c>
      <c r="U1062" s="829">
        <v>1</v>
      </c>
    </row>
    <row r="1063" spans="1:21" ht="14.45" customHeight="1" x14ac:dyDescent="0.2">
      <c r="A1063" s="822">
        <v>32</v>
      </c>
      <c r="B1063" s="823" t="s">
        <v>2767</v>
      </c>
      <c r="C1063" s="823" t="s">
        <v>2773</v>
      </c>
      <c r="D1063" s="824" t="s">
        <v>4796</v>
      </c>
      <c r="E1063" s="825" t="s">
        <v>2796</v>
      </c>
      <c r="F1063" s="823" t="s">
        <v>2768</v>
      </c>
      <c r="G1063" s="823" t="s">
        <v>3355</v>
      </c>
      <c r="H1063" s="823" t="s">
        <v>329</v>
      </c>
      <c r="I1063" s="823" t="s">
        <v>3356</v>
      </c>
      <c r="J1063" s="823" t="s">
        <v>678</v>
      </c>
      <c r="K1063" s="823" t="s">
        <v>3357</v>
      </c>
      <c r="L1063" s="826">
        <v>127.91</v>
      </c>
      <c r="M1063" s="826">
        <v>639.54999999999995</v>
      </c>
      <c r="N1063" s="823">
        <v>5</v>
      </c>
      <c r="O1063" s="827">
        <v>1.5</v>
      </c>
      <c r="P1063" s="826">
        <v>639.54999999999995</v>
      </c>
      <c r="Q1063" s="828">
        <v>1</v>
      </c>
      <c r="R1063" s="823">
        <v>5</v>
      </c>
      <c r="S1063" s="828">
        <v>1</v>
      </c>
      <c r="T1063" s="827">
        <v>1.5</v>
      </c>
      <c r="U1063" s="829">
        <v>1</v>
      </c>
    </row>
    <row r="1064" spans="1:21" ht="14.45" customHeight="1" x14ac:dyDescent="0.2">
      <c r="A1064" s="822">
        <v>32</v>
      </c>
      <c r="B1064" s="823" t="s">
        <v>2767</v>
      </c>
      <c r="C1064" s="823" t="s">
        <v>2773</v>
      </c>
      <c r="D1064" s="824" t="s">
        <v>4796</v>
      </c>
      <c r="E1064" s="825" t="s">
        <v>2796</v>
      </c>
      <c r="F1064" s="823" t="s">
        <v>2768</v>
      </c>
      <c r="G1064" s="823" t="s">
        <v>2812</v>
      </c>
      <c r="H1064" s="823" t="s">
        <v>329</v>
      </c>
      <c r="I1064" s="823" t="s">
        <v>2813</v>
      </c>
      <c r="J1064" s="823" t="s">
        <v>2814</v>
      </c>
      <c r="K1064" s="823" t="s">
        <v>825</v>
      </c>
      <c r="L1064" s="826">
        <v>87.67</v>
      </c>
      <c r="M1064" s="826">
        <v>964.36999999999989</v>
      </c>
      <c r="N1064" s="823">
        <v>11</v>
      </c>
      <c r="O1064" s="827">
        <v>9</v>
      </c>
      <c r="P1064" s="826">
        <v>350.68</v>
      </c>
      <c r="Q1064" s="828">
        <v>0.3636363636363637</v>
      </c>
      <c r="R1064" s="823">
        <v>4</v>
      </c>
      <c r="S1064" s="828">
        <v>0.36363636363636365</v>
      </c>
      <c r="T1064" s="827">
        <v>3.5</v>
      </c>
      <c r="U1064" s="829">
        <v>0.3888888888888889</v>
      </c>
    </row>
    <row r="1065" spans="1:21" ht="14.45" customHeight="1" x14ac:dyDescent="0.2">
      <c r="A1065" s="822">
        <v>32</v>
      </c>
      <c r="B1065" s="823" t="s">
        <v>2767</v>
      </c>
      <c r="C1065" s="823" t="s">
        <v>2773</v>
      </c>
      <c r="D1065" s="824" t="s">
        <v>4796</v>
      </c>
      <c r="E1065" s="825" t="s">
        <v>2796</v>
      </c>
      <c r="F1065" s="823" t="s">
        <v>2768</v>
      </c>
      <c r="G1065" s="823" t="s">
        <v>2812</v>
      </c>
      <c r="H1065" s="823" t="s">
        <v>329</v>
      </c>
      <c r="I1065" s="823" t="s">
        <v>3478</v>
      </c>
      <c r="J1065" s="823" t="s">
        <v>3479</v>
      </c>
      <c r="K1065" s="823" t="s">
        <v>3480</v>
      </c>
      <c r="L1065" s="826">
        <v>43.85</v>
      </c>
      <c r="M1065" s="826">
        <v>438.50000000000006</v>
      </c>
      <c r="N1065" s="823">
        <v>10</v>
      </c>
      <c r="O1065" s="827">
        <v>2.5</v>
      </c>
      <c r="P1065" s="826">
        <v>438.50000000000006</v>
      </c>
      <c r="Q1065" s="828">
        <v>1</v>
      </c>
      <c r="R1065" s="823">
        <v>10</v>
      </c>
      <c r="S1065" s="828">
        <v>1</v>
      </c>
      <c r="T1065" s="827">
        <v>2.5</v>
      </c>
      <c r="U1065" s="829">
        <v>1</v>
      </c>
    </row>
    <row r="1066" spans="1:21" ht="14.45" customHeight="1" x14ac:dyDescent="0.2">
      <c r="A1066" s="822">
        <v>32</v>
      </c>
      <c r="B1066" s="823" t="s">
        <v>2767</v>
      </c>
      <c r="C1066" s="823" t="s">
        <v>2773</v>
      </c>
      <c r="D1066" s="824" t="s">
        <v>4796</v>
      </c>
      <c r="E1066" s="825" t="s">
        <v>2796</v>
      </c>
      <c r="F1066" s="823" t="s">
        <v>2768</v>
      </c>
      <c r="G1066" s="823" t="s">
        <v>2812</v>
      </c>
      <c r="H1066" s="823" t="s">
        <v>329</v>
      </c>
      <c r="I1066" s="823" t="s">
        <v>3481</v>
      </c>
      <c r="J1066" s="823" t="s">
        <v>3479</v>
      </c>
      <c r="K1066" s="823" t="s">
        <v>3032</v>
      </c>
      <c r="L1066" s="826">
        <v>21.92</v>
      </c>
      <c r="M1066" s="826">
        <v>65.760000000000005</v>
      </c>
      <c r="N1066" s="823">
        <v>3</v>
      </c>
      <c r="O1066" s="827">
        <v>1</v>
      </c>
      <c r="P1066" s="826"/>
      <c r="Q1066" s="828">
        <v>0</v>
      </c>
      <c r="R1066" s="823"/>
      <c r="S1066" s="828">
        <v>0</v>
      </c>
      <c r="T1066" s="827"/>
      <c r="U1066" s="829">
        <v>0</v>
      </c>
    </row>
    <row r="1067" spans="1:21" ht="14.45" customHeight="1" x14ac:dyDescent="0.2">
      <c r="A1067" s="822">
        <v>32</v>
      </c>
      <c r="B1067" s="823" t="s">
        <v>2767</v>
      </c>
      <c r="C1067" s="823" t="s">
        <v>2773</v>
      </c>
      <c r="D1067" s="824" t="s">
        <v>4796</v>
      </c>
      <c r="E1067" s="825" t="s">
        <v>2796</v>
      </c>
      <c r="F1067" s="823" t="s">
        <v>2768</v>
      </c>
      <c r="G1067" s="823" t="s">
        <v>3033</v>
      </c>
      <c r="H1067" s="823" t="s">
        <v>329</v>
      </c>
      <c r="I1067" s="823" t="s">
        <v>3994</v>
      </c>
      <c r="J1067" s="823" t="s">
        <v>3035</v>
      </c>
      <c r="K1067" s="823" t="s">
        <v>3995</v>
      </c>
      <c r="L1067" s="826">
        <v>677.18</v>
      </c>
      <c r="M1067" s="826">
        <v>10834.880000000001</v>
      </c>
      <c r="N1067" s="823">
        <v>16</v>
      </c>
      <c r="O1067" s="827">
        <v>4</v>
      </c>
      <c r="P1067" s="826">
        <v>10834.880000000001</v>
      </c>
      <c r="Q1067" s="828">
        <v>1</v>
      </c>
      <c r="R1067" s="823">
        <v>16</v>
      </c>
      <c r="S1067" s="828">
        <v>1</v>
      </c>
      <c r="T1067" s="827">
        <v>4</v>
      </c>
      <c r="U1067" s="829">
        <v>1</v>
      </c>
    </row>
    <row r="1068" spans="1:21" ht="14.45" customHeight="1" x14ac:dyDescent="0.2">
      <c r="A1068" s="822">
        <v>32</v>
      </c>
      <c r="B1068" s="823" t="s">
        <v>2767</v>
      </c>
      <c r="C1068" s="823" t="s">
        <v>2773</v>
      </c>
      <c r="D1068" s="824" t="s">
        <v>4796</v>
      </c>
      <c r="E1068" s="825" t="s">
        <v>2796</v>
      </c>
      <c r="F1068" s="823" t="s">
        <v>2768</v>
      </c>
      <c r="G1068" s="823" t="s">
        <v>3033</v>
      </c>
      <c r="H1068" s="823" t="s">
        <v>329</v>
      </c>
      <c r="I1068" s="823" t="s">
        <v>3996</v>
      </c>
      <c r="J1068" s="823" t="s">
        <v>3035</v>
      </c>
      <c r="K1068" s="823" t="s">
        <v>3997</v>
      </c>
      <c r="L1068" s="826">
        <v>338.58</v>
      </c>
      <c r="M1068" s="826">
        <v>1015.74</v>
      </c>
      <c r="N1068" s="823">
        <v>3</v>
      </c>
      <c r="O1068" s="827">
        <v>1.5</v>
      </c>
      <c r="P1068" s="826">
        <v>1015.74</v>
      </c>
      <c r="Q1068" s="828">
        <v>1</v>
      </c>
      <c r="R1068" s="823">
        <v>3</v>
      </c>
      <c r="S1068" s="828">
        <v>1</v>
      </c>
      <c r="T1068" s="827">
        <v>1.5</v>
      </c>
      <c r="U1068" s="829">
        <v>1</v>
      </c>
    </row>
    <row r="1069" spans="1:21" ht="14.45" customHeight="1" x14ac:dyDescent="0.2">
      <c r="A1069" s="822">
        <v>32</v>
      </c>
      <c r="B1069" s="823" t="s">
        <v>2767</v>
      </c>
      <c r="C1069" s="823" t="s">
        <v>2773</v>
      </c>
      <c r="D1069" s="824" t="s">
        <v>4796</v>
      </c>
      <c r="E1069" s="825" t="s">
        <v>2796</v>
      </c>
      <c r="F1069" s="823" t="s">
        <v>2768</v>
      </c>
      <c r="G1069" s="823" t="s">
        <v>3033</v>
      </c>
      <c r="H1069" s="823" t="s">
        <v>329</v>
      </c>
      <c r="I1069" s="823" t="s">
        <v>3998</v>
      </c>
      <c r="J1069" s="823" t="s">
        <v>3035</v>
      </c>
      <c r="K1069" s="823" t="s">
        <v>3999</v>
      </c>
      <c r="L1069" s="826">
        <v>42.33</v>
      </c>
      <c r="M1069" s="826">
        <v>169.32</v>
      </c>
      <c r="N1069" s="823">
        <v>4</v>
      </c>
      <c r="O1069" s="827">
        <v>1</v>
      </c>
      <c r="P1069" s="826"/>
      <c r="Q1069" s="828">
        <v>0</v>
      </c>
      <c r="R1069" s="823"/>
      <c r="S1069" s="828">
        <v>0</v>
      </c>
      <c r="T1069" s="827"/>
      <c r="U1069" s="829">
        <v>0</v>
      </c>
    </row>
    <row r="1070" spans="1:21" ht="14.45" customHeight="1" x14ac:dyDescent="0.2">
      <c r="A1070" s="822">
        <v>32</v>
      </c>
      <c r="B1070" s="823" t="s">
        <v>2767</v>
      </c>
      <c r="C1070" s="823" t="s">
        <v>2773</v>
      </c>
      <c r="D1070" s="824" t="s">
        <v>4796</v>
      </c>
      <c r="E1070" s="825" t="s">
        <v>2796</v>
      </c>
      <c r="F1070" s="823" t="s">
        <v>2768</v>
      </c>
      <c r="G1070" s="823" t="s">
        <v>4000</v>
      </c>
      <c r="H1070" s="823" t="s">
        <v>329</v>
      </c>
      <c r="I1070" s="823" t="s">
        <v>4001</v>
      </c>
      <c r="J1070" s="823" t="s">
        <v>4002</v>
      </c>
      <c r="K1070" s="823" t="s">
        <v>4003</v>
      </c>
      <c r="L1070" s="826">
        <v>320.20999999999998</v>
      </c>
      <c r="M1070" s="826">
        <v>1921.2599999999998</v>
      </c>
      <c r="N1070" s="823">
        <v>6</v>
      </c>
      <c r="O1070" s="827">
        <v>1.5</v>
      </c>
      <c r="P1070" s="826">
        <v>1921.2599999999998</v>
      </c>
      <c r="Q1070" s="828">
        <v>1</v>
      </c>
      <c r="R1070" s="823">
        <v>6</v>
      </c>
      <c r="S1070" s="828">
        <v>1</v>
      </c>
      <c r="T1070" s="827">
        <v>1.5</v>
      </c>
      <c r="U1070" s="829">
        <v>1</v>
      </c>
    </row>
    <row r="1071" spans="1:21" ht="14.45" customHeight="1" x14ac:dyDescent="0.2">
      <c r="A1071" s="822">
        <v>32</v>
      </c>
      <c r="B1071" s="823" t="s">
        <v>2767</v>
      </c>
      <c r="C1071" s="823" t="s">
        <v>2773</v>
      </c>
      <c r="D1071" s="824" t="s">
        <v>4796</v>
      </c>
      <c r="E1071" s="825" t="s">
        <v>2796</v>
      </c>
      <c r="F1071" s="823" t="s">
        <v>2768</v>
      </c>
      <c r="G1071" s="823" t="s">
        <v>3040</v>
      </c>
      <c r="H1071" s="823" t="s">
        <v>329</v>
      </c>
      <c r="I1071" s="823" t="s">
        <v>3041</v>
      </c>
      <c r="J1071" s="823" t="s">
        <v>777</v>
      </c>
      <c r="K1071" s="823" t="s">
        <v>3042</v>
      </c>
      <c r="L1071" s="826">
        <v>0</v>
      </c>
      <c r="M1071" s="826">
        <v>0</v>
      </c>
      <c r="N1071" s="823">
        <v>1</v>
      </c>
      <c r="O1071" s="827">
        <v>0.5</v>
      </c>
      <c r="P1071" s="826"/>
      <c r="Q1071" s="828"/>
      <c r="R1071" s="823"/>
      <c r="S1071" s="828">
        <v>0</v>
      </c>
      <c r="T1071" s="827"/>
      <c r="U1071" s="829">
        <v>0</v>
      </c>
    </row>
    <row r="1072" spans="1:21" ht="14.45" customHeight="1" x14ac:dyDescent="0.2">
      <c r="A1072" s="822">
        <v>32</v>
      </c>
      <c r="B1072" s="823" t="s">
        <v>2767</v>
      </c>
      <c r="C1072" s="823" t="s">
        <v>2773</v>
      </c>
      <c r="D1072" s="824" t="s">
        <v>4796</v>
      </c>
      <c r="E1072" s="825" t="s">
        <v>2796</v>
      </c>
      <c r="F1072" s="823" t="s">
        <v>2768</v>
      </c>
      <c r="G1072" s="823" t="s">
        <v>3362</v>
      </c>
      <c r="H1072" s="823" t="s">
        <v>670</v>
      </c>
      <c r="I1072" s="823" t="s">
        <v>2300</v>
      </c>
      <c r="J1072" s="823" t="s">
        <v>2299</v>
      </c>
      <c r="K1072" s="823" t="s">
        <v>2301</v>
      </c>
      <c r="L1072" s="826">
        <v>7.47</v>
      </c>
      <c r="M1072" s="826">
        <v>74.7</v>
      </c>
      <c r="N1072" s="823">
        <v>10</v>
      </c>
      <c r="O1072" s="827">
        <v>3.5</v>
      </c>
      <c r="P1072" s="826">
        <v>37.35</v>
      </c>
      <c r="Q1072" s="828">
        <v>0.5</v>
      </c>
      <c r="R1072" s="823">
        <v>5</v>
      </c>
      <c r="S1072" s="828">
        <v>0.5</v>
      </c>
      <c r="T1072" s="827">
        <v>1.5</v>
      </c>
      <c r="U1072" s="829">
        <v>0.42857142857142855</v>
      </c>
    </row>
    <row r="1073" spans="1:21" ht="14.45" customHeight="1" x14ac:dyDescent="0.2">
      <c r="A1073" s="822">
        <v>32</v>
      </c>
      <c r="B1073" s="823" t="s">
        <v>2767</v>
      </c>
      <c r="C1073" s="823" t="s">
        <v>2773</v>
      </c>
      <c r="D1073" s="824" t="s">
        <v>4796</v>
      </c>
      <c r="E1073" s="825" t="s">
        <v>2796</v>
      </c>
      <c r="F1073" s="823" t="s">
        <v>2768</v>
      </c>
      <c r="G1073" s="823" t="s">
        <v>4004</v>
      </c>
      <c r="H1073" s="823" t="s">
        <v>329</v>
      </c>
      <c r="I1073" s="823" t="s">
        <v>4005</v>
      </c>
      <c r="J1073" s="823" t="s">
        <v>4006</v>
      </c>
      <c r="K1073" s="823" t="s">
        <v>4007</v>
      </c>
      <c r="L1073" s="826">
        <v>117.46</v>
      </c>
      <c r="M1073" s="826">
        <v>352.38</v>
      </c>
      <c r="N1073" s="823">
        <v>3</v>
      </c>
      <c r="O1073" s="827">
        <v>1</v>
      </c>
      <c r="P1073" s="826">
        <v>352.38</v>
      </c>
      <c r="Q1073" s="828">
        <v>1</v>
      </c>
      <c r="R1073" s="823">
        <v>3</v>
      </c>
      <c r="S1073" s="828">
        <v>1</v>
      </c>
      <c r="T1073" s="827">
        <v>1</v>
      </c>
      <c r="U1073" s="829">
        <v>1</v>
      </c>
    </row>
    <row r="1074" spans="1:21" ht="14.45" customHeight="1" x14ac:dyDescent="0.2">
      <c r="A1074" s="822">
        <v>32</v>
      </c>
      <c r="B1074" s="823" t="s">
        <v>2767</v>
      </c>
      <c r="C1074" s="823" t="s">
        <v>2773</v>
      </c>
      <c r="D1074" s="824" t="s">
        <v>4796</v>
      </c>
      <c r="E1074" s="825" t="s">
        <v>2796</v>
      </c>
      <c r="F1074" s="823" t="s">
        <v>2768</v>
      </c>
      <c r="G1074" s="823" t="s">
        <v>3047</v>
      </c>
      <c r="H1074" s="823" t="s">
        <v>329</v>
      </c>
      <c r="I1074" s="823" t="s">
        <v>4008</v>
      </c>
      <c r="J1074" s="823" t="s">
        <v>4009</v>
      </c>
      <c r="K1074" s="823" t="s">
        <v>1261</v>
      </c>
      <c r="L1074" s="826">
        <v>279.52999999999997</v>
      </c>
      <c r="M1074" s="826">
        <v>279.52999999999997</v>
      </c>
      <c r="N1074" s="823">
        <v>1</v>
      </c>
      <c r="O1074" s="827">
        <v>1</v>
      </c>
      <c r="P1074" s="826">
        <v>279.52999999999997</v>
      </c>
      <c r="Q1074" s="828">
        <v>1</v>
      </c>
      <c r="R1074" s="823">
        <v>1</v>
      </c>
      <c r="S1074" s="828">
        <v>1</v>
      </c>
      <c r="T1074" s="827">
        <v>1</v>
      </c>
      <c r="U1074" s="829">
        <v>1</v>
      </c>
    </row>
    <row r="1075" spans="1:21" ht="14.45" customHeight="1" x14ac:dyDescent="0.2">
      <c r="A1075" s="822">
        <v>32</v>
      </c>
      <c r="B1075" s="823" t="s">
        <v>2767</v>
      </c>
      <c r="C1075" s="823" t="s">
        <v>2773</v>
      </c>
      <c r="D1075" s="824" t="s">
        <v>4796</v>
      </c>
      <c r="E1075" s="825" t="s">
        <v>2796</v>
      </c>
      <c r="F1075" s="823" t="s">
        <v>2768</v>
      </c>
      <c r="G1075" s="823" t="s">
        <v>3047</v>
      </c>
      <c r="H1075" s="823" t="s">
        <v>329</v>
      </c>
      <c r="I1075" s="823" t="s">
        <v>4010</v>
      </c>
      <c r="J1075" s="823" t="s">
        <v>4009</v>
      </c>
      <c r="K1075" s="823" t="s">
        <v>4011</v>
      </c>
      <c r="L1075" s="826">
        <v>661.62</v>
      </c>
      <c r="M1075" s="826">
        <v>661.62</v>
      </c>
      <c r="N1075" s="823">
        <v>1</v>
      </c>
      <c r="O1075" s="827">
        <v>1</v>
      </c>
      <c r="P1075" s="826">
        <v>661.62</v>
      </c>
      <c r="Q1075" s="828">
        <v>1</v>
      </c>
      <c r="R1075" s="823">
        <v>1</v>
      </c>
      <c r="S1075" s="828">
        <v>1</v>
      </c>
      <c r="T1075" s="827">
        <v>1</v>
      </c>
      <c r="U1075" s="829">
        <v>1</v>
      </c>
    </row>
    <row r="1076" spans="1:21" ht="14.45" customHeight="1" x14ac:dyDescent="0.2">
      <c r="A1076" s="822">
        <v>32</v>
      </c>
      <c r="B1076" s="823" t="s">
        <v>2767</v>
      </c>
      <c r="C1076" s="823" t="s">
        <v>2773</v>
      </c>
      <c r="D1076" s="824" t="s">
        <v>4796</v>
      </c>
      <c r="E1076" s="825" t="s">
        <v>2796</v>
      </c>
      <c r="F1076" s="823" t="s">
        <v>2768</v>
      </c>
      <c r="G1076" s="823" t="s">
        <v>3051</v>
      </c>
      <c r="H1076" s="823" t="s">
        <v>329</v>
      </c>
      <c r="I1076" s="823" t="s">
        <v>3054</v>
      </c>
      <c r="J1076" s="823" t="s">
        <v>1530</v>
      </c>
      <c r="K1076" s="823" t="s">
        <v>3055</v>
      </c>
      <c r="L1076" s="826">
        <v>181.04</v>
      </c>
      <c r="M1076" s="826">
        <v>1086.24</v>
      </c>
      <c r="N1076" s="823">
        <v>6</v>
      </c>
      <c r="O1076" s="827">
        <v>4</v>
      </c>
      <c r="P1076" s="826">
        <v>543.12</v>
      </c>
      <c r="Q1076" s="828">
        <v>0.5</v>
      </c>
      <c r="R1076" s="823">
        <v>3</v>
      </c>
      <c r="S1076" s="828">
        <v>0.5</v>
      </c>
      <c r="T1076" s="827">
        <v>2</v>
      </c>
      <c r="U1076" s="829">
        <v>0.5</v>
      </c>
    </row>
    <row r="1077" spans="1:21" ht="14.45" customHeight="1" x14ac:dyDescent="0.2">
      <c r="A1077" s="822">
        <v>32</v>
      </c>
      <c r="B1077" s="823" t="s">
        <v>2767</v>
      </c>
      <c r="C1077" s="823" t="s">
        <v>2773</v>
      </c>
      <c r="D1077" s="824" t="s">
        <v>4796</v>
      </c>
      <c r="E1077" s="825" t="s">
        <v>2796</v>
      </c>
      <c r="F1077" s="823" t="s">
        <v>2768</v>
      </c>
      <c r="G1077" s="823" t="s">
        <v>3058</v>
      </c>
      <c r="H1077" s="823" t="s">
        <v>670</v>
      </c>
      <c r="I1077" s="823" t="s">
        <v>2459</v>
      </c>
      <c r="J1077" s="823" t="s">
        <v>1153</v>
      </c>
      <c r="K1077" s="823" t="s">
        <v>1155</v>
      </c>
      <c r="L1077" s="826">
        <v>0</v>
      </c>
      <c r="M1077" s="826">
        <v>0</v>
      </c>
      <c r="N1077" s="823">
        <v>34</v>
      </c>
      <c r="O1077" s="827">
        <v>10.5</v>
      </c>
      <c r="P1077" s="826">
        <v>0</v>
      </c>
      <c r="Q1077" s="828"/>
      <c r="R1077" s="823">
        <v>31</v>
      </c>
      <c r="S1077" s="828">
        <v>0.91176470588235292</v>
      </c>
      <c r="T1077" s="827">
        <v>10</v>
      </c>
      <c r="U1077" s="829">
        <v>0.95238095238095233</v>
      </c>
    </row>
    <row r="1078" spans="1:21" ht="14.45" customHeight="1" x14ac:dyDescent="0.2">
      <c r="A1078" s="822">
        <v>32</v>
      </c>
      <c r="B1078" s="823" t="s">
        <v>2767</v>
      </c>
      <c r="C1078" s="823" t="s">
        <v>2773</v>
      </c>
      <c r="D1078" s="824" t="s">
        <v>4796</v>
      </c>
      <c r="E1078" s="825" t="s">
        <v>2796</v>
      </c>
      <c r="F1078" s="823" t="s">
        <v>2768</v>
      </c>
      <c r="G1078" s="823" t="s">
        <v>4012</v>
      </c>
      <c r="H1078" s="823" t="s">
        <v>329</v>
      </c>
      <c r="I1078" s="823" t="s">
        <v>4013</v>
      </c>
      <c r="J1078" s="823" t="s">
        <v>4014</v>
      </c>
      <c r="K1078" s="823" t="s">
        <v>3594</v>
      </c>
      <c r="L1078" s="826">
        <v>120.14</v>
      </c>
      <c r="M1078" s="826">
        <v>120.14</v>
      </c>
      <c r="N1078" s="823">
        <v>1</v>
      </c>
      <c r="O1078" s="827">
        <v>1</v>
      </c>
      <c r="P1078" s="826">
        <v>120.14</v>
      </c>
      <c r="Q1078" s="828">
        <v>1</v>
      </c>
      <c r="R1078" s="823">
        <v>1</v>
      </c>
      <c r="S1078" s="828">
        <v>1</v>
      </c>
      <c r="T1078" s="827">
        <v>1</v>
      </c>
      <c r="U1078" s="829">
        <v>1</v>
      </c>
    </row>
    <row r="1079" spans="1:21" ht="14.45" customHeight="1" x14ac:dyDescent="0.2">
      <c r="A1079" s="822">
        <v>32</v>
      </c>
      <c r="B1079" s="823" t="s">
        <v>2767</v>
      </c>
      <c r="C1079" s="823" t="s">
        <v>2773</v>
      </c>
      <c r="D1079" s="824" t="s">
        <v>4796</v>
      </c>
      <c r="E1079" s="825" t="s">
        <v>2796</v>
      </c>
      <c r="F1079" s="823" t="s">
        <v>2768</v>
      </c>
      <c r="G1079" s="823" t="s">
        <v>3062</v>
      </c>
      <c r="H1079" s="823" t="s">
        <v>329</v>
      </c>
      <c r="I1079" s="823" t="s">
        <v>3063</v>
      </c>
      <c r="J1079" s="823" t="s">
        <v>735</v>
      </c>
      <c r="K1079" s="823" t="s">
        <v>3064</v>
      </c>
      <c r="L1079" s="826">
        <v>42.54</v>
      </c>
      <c r="M1079" s="826">
        <v>127.62</v>
      </c>
      <c r="N1079" s="823">
        <v>3</v>
      </c>
      <c r="O1079" s="827">
        <v>1</v>
      </c>
      <c r="P1079" s="826">
        <v>127.62</v>
      </c>
      <c r="Q1079" s="828">
        <v>1</v>
      </c>
      <c r="R1079" s="823">
        <v>3</v>
      </c>
      <c r="S1079" s="828">
        <v>1</v>
      </c>
      <c r="T1079" s="827">
        <v>1</v>
      </c>
      <c r="U1079" s="829">
        <v>1</v>
      </c>
    </row>
    <row r="1080" spans="1:21" ht="14.45" customHeight="1" x14ac:dyDescent="0.2">
      <c r="A1080" s="822">
        <v>32</v>
      </c>
      <c r="B1080" s="823" t="s">
        <v>2767</v>
      </c>
      <c r="C1080" s="823" t="s">
        <v>2773</v>
      </c>
      <c r="D1080" s="824" t="s">
        <v>4796</v>
      </c>
      <c r="E1080" s="825" t="s">
        <v>2796</v>
      </c>
      <c r="F1080" s="823" t="s">
        <v>2768</v>
      </c>
      <c r="G1080" s="823" t="s">
        <v>3062</v>
      </c>
      <c r="H1080" s="823" t="s">
        <v>329</v>
      </c>
      <c r="I1080" s="823" t="s">
        <v>3065</v>
      </c>
      <c r="J1080" s="823" t="s">
        <v>1432</v>
      </c>
      <c r="K1080" s="823" t="s">
        <v>3066</v>
      </c>
      <c r="L1080" s="826">
        <v>66.88</v>
      </c>
      <c r="M1080" s="826">
        <v>1003.1999999999999</v>
      </c>
      <c r="N1080" s="823">
        <v>15</v>
      </c>
      <c r="O1080" s="827">
        <v>5.5</v>
      </c>
      <c r="P1080" s="826">
        <v>1003.1999999999999</v>
      </c>
      <c r="Q1080" s="828">
        <v>1</v>
      </c>
      <c r="R1080" s="823">
        <v>15</v>
      </c>
      <c r="S1080" s="828">
        <v>1</v>
      </c>
      <c r="T1080" s="827">
        <v>5.5</v>
      </c>
      <c r="U1080" s="829">
        <v>1</v>
      </c>
    </row>
    <row r="1081" spans="1:21" ht="14.45" customHeight="1" x14ac:dyDescent="0.2">
      <c r="A1081" s="822">
        <v>32</v>
      </c>
      <c r="B1081" s="823" t="s">
        <v>2767</v>
      </c>
      <c r="C1081" s="823" t="s">
        <v>2773</v>
      </c>
      <c r="D1081" s="824" t="s">
        <v>4796</v>
      </c>
      <c r="E1081" s="825" t="s">
        <v>2796</v>
      </c>
      <c r="F1081" s="823" t="s">
        <v>2768</v>
      </c>
      <c r="G1081" s="823" t="s">
        <v>3062</v>
      </c>
      <c r="H1081" s="823" t="s">
        <v>329</v>
      </c>
      <c r="I1081" s="823" t="s">
        <v>3379</v>
      </c>
      <c r="J1081" s="823" t="s">
        <v>735</v>
      </c>
      <c r="K1081" s="823" t="s">
        <v>736</v>
      </c>
      <c r="L1081" s="826">
        <v>59.56</v>
      </c>
      <c r="M1081" s="826">
        <v>178.68</v>
      </c>
      <c r="N1081" s="823">
        <v>3</v>
      </c>
      <c r="O1081" s="827">
        <v>1</v>
      </c>
      <c r="P1081" s="826">
        <v>178.68</v>
      </c>
      <c r="Q1081" s="828">
        <v>1</v>
      </c>
      <c r="R1081" s="823">
        <v>3</v>
      </c>
      <c r="S1081" s="828">
        <v>1</v>
      </c>
      <c r="T1081" s="827">
        <v>1</v>
      </c>
      <c r="U1081" s="829">
        <v>1</v>
      </c>
    </row>
    <row r="1082" spans="1:21" ht="14.45" customHeight="1" x14ac:dyDescent="0.2">
      <c r="A1082" s="822">
        <v>32</v>
      </c>
      <c r="B1082" s="823" t="s">
        <v>2767</v>
      </c>
      <c r="C1082" s="823" t="s">
        <v>2773</v>
      </c>
      <c r="D1082" s="824" t="s">
        <v>4796</v>
      </c>
      <c r="E1082" s="825" t="s">
        <v>2796</v>
      </c>
      <c r="F1082" s="823" t="s">
        <v>2768</v>
      </c>
      <c r="G1082" s="823" t="s">
        <v>3852</v>
      </c>
      <c r="H1082" s="823" t="s">
        <v>329</v>
      </c>
      <c r="I1082" s="823" t="s">
        <v>4015</v>
      </c>
      <c r="J1082" s="823" t="s">
        <v>1297</v>
      </c>
      <c r="K1082" s="823" t="s">
        <v>3854</v>
      </c>
      <c r="L1082" s="826">
        <v>1578.41</v>
      </c>
      <c r="M1082" s="826">
        <v>6313.64</v>
      </c>
      <c r="N1082" s="823">
        <v>4</v>
      </c>
      <c r="O1082" s="827">
        <v>3</v>
      </c>
      <c r="P1082" s="826">
        <v>6313.64</v>
      </c>
      <c r="Q1082" s="828">
        <v>1</v>
      </c>
      <c r="R1082" s="823">
        <v>4</v>
      </c>
      <c r="S1082" s="828">
        <v>1</v>
      </c>
      <c r="T1082" s="827">
        <v>3</v>
      </c>
      <c r="U1082" s="829">
        <v>1</v>
      </c>
    </row>
    <row r="1083" spans="1:21" ht="14.45" customHeight="1" x14ac:dyDescent="0.2">
      <c r="A1083" s="822">
        <v>32</v>
      </c>
      <c r="B1083" s="823" t="s">
        <v>2767</v>
      </c>
      <c r="C1083" s="823" t="s">
        <v>2773</v>
      </c>
      <c r="D1083" s="824" t="s">
        <v>4796</v>
      </c>
      <c r="E1083" s="825" t="s">
        <v>2796</v>
      </c>
      <c r="F1083" s="823" t="s">
        <v>2768</v>
      </c>
      <c r="G1083" s="823" t="s">
        <v>3591</v>
      </c>
      <c r="H1083" s="823" t="s">
        <v>329</v>
      </c>
      <c r="I1083" s="823" t="s">
        <v>4016</v>
      </c>
      <c r="J1083" s="823" t="s">
        <v>3596</v>
      </c>
      <c r="K1083" s="823" t="s">
        <v>4017</v>
      </c>
      <c r="L1083" s="826">
        <v>237.31</v>
      </c>
      <c r="M1083" s="826">
        <v>1186.55</v>
      </c>
      <c r="N1083" s="823">
        <v>5</v>
      </c>
      <c r="O1083" s="827">
        <v>4.5</v>
      </c>
      <c r="P1083" s="826">
        <v>949.24</v>
      </c>
      <c r="Q1083" s="828">
        <v>0.8</v>
      </c>
      <c r="R1083" s="823">
        <v>4</v>
      </c>
      <c r="S1083" s="828">
        <v>0.8</v>
      </c>
      <c r="T1083" s="827">
        <v>4</v>
      </c>
      <c r="U1083" s="829">
        <v>0.88888888888888884</v>
      </c>
    </row>
    <row r="1084" spans="1:21" ht="14.45" customHeight="1" x14ac:dyDescent="0.2">
      <c r="A1084" s="822">
        <v>32</v>
      </c>
      <c r="B1084" s="823" t="s">
        <v>2767</v>
      </c>
      <c r="C1084" s="823" t="s">
        <v>2773</v>
      </c>
      <c r="D1084" s="824" t="s">
        <v>4796</v>
      </c>
      <c r="E1084" s="825" t="s">
        <v>2796</v>
      </c>
      <c r="F1084" s="823" t="s">
        <v>2768</v>
      </c>
      <c r="G1084" s="823" t="s">
        <v>3591</v>
      </c>
      <c r="H1084" s="823" t="s">
        <v>329</v>
      </c>
      <c r="I1084" s="823" t="s">
        <v>3592</v>
      </c>
      <c r="J1084" s="823" t="s">
        <v>3593</v>
      </c>
      <c r="K1084" s="823" t="s">
        <v>3594</v>
      </c>
      <c r="L1084" s="826">
        <v>263.68</v>
      </c>
      <c r="M1084" s="826">
        <v>263.68</v>
      </c>
      <c r="N1084" s="823">
        <v>1</v>
      </c>
      <c r="O1084" s="827">
        <v>0.5</v>
      </c>
      <c r="P1084" s="826">
        <v>263.68</v>
      </c>
      <c r="Q1084" s="828">
        <v>1</v>
      </c>
      <c r="R1084" s="823">
        <v>1</v>
      </c>
      <c r="S1084" s="828">
        <v>1</v>
      </c>
      <c r="T1084" s="827">
        <v>0.5</v>
      </c>
      <c r="U1084" s="829">
        <v>1</v>
      </c>
    </row>
    <row r="1085" spans="1:21" ht="14.45" customHeight="1" x14ac:dyDescent="0.2">
      <c r="A1085" s="822">
        <v>32</v>
      </c>
      <c r="B1085" s="823" t="s">
        <v>2767</v>
      </c>
      <c r="C1085" s="823" t="s">
        <v>2773</v>
      </c>
      <c r="D1085" s="824" t="s">
        <v>4796</v>
      </c>
      <c r="E1085" s="825" t="s">
        <v>2796</v>
      </c>
      <c r="F1085" s="823" t="s">
        <v>2768</v>
      </c>
      <c r="G1085" s="823" t="s">
        <v>3387</v>
      </c>
      <c r="H1085" s="823" t="s">
        <v>329</v>
      </c>
      <c r="I1085" s="823" t="s">
        <v>4018</v>
      </c>
      <c r="J1085" s="823" t="s">
        <v>1849</v>
      </c>
      <c r="K1085" s="823" t="s">
        <v>4019</v>
      </c>
      <c r="L1085" s="826">
        <v>98.2</v>
      </c>
      <c r="M1085" s="826">
        <v>294.60000000000002</v>
      </c>
      <c r="N1085" s="823">
        <v>3</v>
      </c>
      <c r="O1085" s="827">
        <v>2</v>
      </c>
      <c r="P1085" s="826"/>
      <c r="Q1085" s="828">
        <v>0</v>
      </c>
      <c r="R1085" s="823"/>
      <c r="S1085" s="828">
        <v>0</v>
      </c>
      <c r="T1085" s="827"/>
      <c r="U1085" s="829">
        <v>0</v>
      </c>
    </row>
    <row r="1086" spans="1:21" ht="14.45" customHeight="1" x14ac:dyDescent="0.2">
      <c r="A1086" s="822">
        <v>32</v>
      </c>
      <c r="B1086" s="823" t="s">
        <v>2767</v>
      </c>
      <c r="C1086" s="823" t="s">
        <v>2773</v>
      </c>
      <c r="D1086" s="824" t="s">
        <v>4796</v>
      </c>
      <c r="E1086" s="825" t="s">
        <v>2796</v>
      </c>
      <c r="F1086" s="823" t="s">
        <v>2768</v>
      </c>
      <c r="G1086" s="823" t="s">
        <v>2828</v>
      </c>
      <c r="H1086" s="823" t="s">
        <v>329</v>
      </c>
      <c r="I1086" s="823" t="s">
        <v>3598</v>
      </c>
      <c r="J1086" s="823" t="s">
        <v>3599</v>
      </c>
      <c r="K1086" s="823" t="s">
        <v>3600</v>
      </c>
      <c r="L1086" s="826">
        <v>100.17</v>
      </c>
      <c r="M1086" s="826">
        <v>400.68</v>
      </c>
      <c r="N1086" s="823">
        <v>4</v>
      </c>
      <c r="O1086" s="827">
        <v>1</v>
      </c>
      <c r="P1086" s="826"/>
      <c r="Q1086" s="828">
        <v>0</v>
      </c>
      <c r="R1086" s="823"/>
      <c r="S1086" s="828">
        <v>0</v>
      </c>
      <c r="T1086" s="827"/>
      <c r="U1086" s="829">
        <v>0</v>
      </c>
    </row>
    <row r="1087" spans="1:21" ht="14.45" customHeight="1" x14ac:dyDescent="0.2">
      <c r="A1087" s="822">
        <v>32</v>
      </c>
      <c r="B1087" s="823" t="s">
        <v>2767</v>
      </c>
      <c r="C1087" s="823" t="s">
        <v>2773</v>
      </c>
      <c r="D1087" s="824" t="s">
        <v>4796</v>
      </c>
      <c r="E1087" s="825" t="s">
        <v>2796</v>
      </c>
      <c r="F1087" s="823" t="s">
        <v>2768</v>
      </c>
      <c r="G1087" s="823" t="s">
        <v>2828</v>
      </c>
      <c r="H1087" s="823" t="s">
        <v>329</v>
      </c>
      <c r="I1087" s="823" t="s">
        <v>4020</v>
      </c>
      <c r="J1087" s="823" t="s">
        <v>1854</v>
      </c>
      <c r="K1087" s="823" t="s">
        <v>3677</v>
      </c>
      <c r="L1087" s="826">
        <v>320.55</v>
      </c>
      <c r="M1087" s="826">
        <v>641.1</v>
      </c>
      <c r="N1087" s="823">
        <v>2</v>
      </c>
      <c r="O1087" s="827">
        <v>1</v>
      </c>
      <c r="P1087" s="826">
        <v>641.1</v>
      </c>
      <c r="Q1087" s="828">
        <v>1</v>
      </c>
      <c r="R1087" s="823">
        <v>2</v>
      </c>
      <c r="S1087" s="828">
        <v>1</v>
      </c>
      <c r="T1087" s="827">
        <v>1</v>
      </c>
      <c r="U1087" s="829">
        <v>1</v>
      </c>
    </row>
    <row r="1088" spans="1:21" ht="14.45" customHeight="1" x14ac:dyDescent="0.2">
      <c r="A1088" s="822">
        <v>32</v>
      </c>
      <c r="B1088" s="823" t="s">
        <v>2767</v>
      </c>
      <c r="C1088" s="823" t="s">
        <v>2773</v>
      </c>
      <c r="D1088" s="824" t="s">
        <v>4796</v>
      </c>
      <c r="E1088" s="825" t="s">
        <v>2796</v>
      </c>
      <c r="F1088" s="823" t="s">
        <v>2768</v>
      </c>
      <c r="G1088" s="823" t="s">
        <v>2828</v>
      </c>
      <c r="H1088" s="823" t="s">
        <v>329</v>
      </c>
      <c r="I1088" s="823" t="s">
        <v>3079</v>
      </c>
      <c r="J1088" s="823" t="s">
        <v>3080</v>
      </c>
      <c r="K1088" s="823" t="s">
        <v>3081</v>
      </c>
      <c r="L1088" s="826">
        <v>166.96</v>
      </c>
      <c r="M1088" s="826">
        <v>667.84</v>
      </c>
      <c r="N1088" s="823">
        <v>4</v>
      </c>
      <c r="O1088" s="827">
        <v>1</v>
      </c>
      <c r="P1088" s="826">
        <v>667.84</v>
      </c>
      <c r="Q1088" s="828">
        <v>1</v>
      </c>
      <c r="R1088" s="823">
        <v>4</v>
      </c>
      <c r="S1088" s="828">
        <v>1</v>
      </c>
      <c r="T1088" s="827">
        <v>1</v>
      </c>
      <c r="U1088" s="829">
        <v>1</v>
      </c>
    </row>
    <row r="1089" spans="1:21" ht="14.45" customHeight="1" x14ac:dyDescent="0.2">
      <c r="A1089" s="822">
        <v>32</v>
      </c>
      <c r="B1089" s="823" t="s">
        <v>2767</v>
      </c>
      <c r="C1089" s="823" t="s">
        <v>2773</v>
      </c>
      <c r="D1089" s="824" t="s">
        <v>4796</v>
      </c>
      <c r="E1089" s="825" t="s">
        <v>2796</v>
      </c>
      <c r="F1089" s="823" t="s">
        <v>2768</v>
      </c>
      <c r="G1089" s="823" t="s">
        <v>4021</v>
      </c>
      <c r="H1089" s="823" t="s">
        <v>329</v>
      </c>
      <c r="I1089" s="823" t="s">
        <v>4022</v>
      </c>
      <c r="J1089" s="823" t="s">
        <v>4023</v>
      </c>
      <c r="K1089" s="823" t="s">
        <v>4024</v>
      </c>
      <c r="L1089" s="826">
        <v>264</v>
      </c>
      <c r="M1089" s="826">
        <v>264</v>
      </c>
      <c r="N1089" s="823">
        <v>1</v>
      </c>
      <c r="O1089" s="827">
        <v>1</v>
      </c>
      <c r="P1089" s="826"/>
      <c r="Q1089" s="828">
        <v>0</v>
      </c>
      <c r="R1089" s="823"/>
      <c r="S1089" s="828">
        <v>0</v>
      </c>
      <c r="T1089" s="827"/>
      <c r="U1089" s="829">
        <v>0</v>
      </c>
    </row>
    <row r="1090" spans="1:21" ht="14.45" customHeight="1" x14ac:dyDescent="0.2">
      <c r="A1090" s="822">
        <v>32</v>
      </c>
      <c r="B1090" s="823" t="s">
        <v>2767</v>
      </c>
      <c r="C1090" s="823" t="s">
        <v>2773</v>
      </c>
      <c r="D1090" s="824" t="s">
        <v>4796</v>
      </c>
      <c r="E1090" s="825" t="s">
        <v>2796</v>
      </c>
      <c r="F1090" s="823" t="s">
        <v>2768</v>
      </c>
      <c r="G1090" s="823" t="s">
        <v>4021</v>
      </c>
      <c r="H1090" s="823" t="s">
        <v>329</v>
      </c>
      <c r="I1090" s="823" t="s">
        <v>4025</v>
      </c>
      <c r="J1090" s="823" t="s">
        <v>4026</v>
      </c>
      <c r="K1090" s="823" t="s">
        <v>4027</v>
      </c>
      <c r="L1090" s="826">
        <v>264</v>
      </c>
      <c r="M1090" s="826">
        <v>1584</v>
      </c>
      <c r="N1090" s="823">
        <v>6</v>
      </c>
      <c r="O1090" s="827">
        <v>2</v>
      </c>
      <c r="P1090" s="826">
        <v>1584</v>
      </c>
      <c r="Q1090" s="828">
        <v>1</v>
      </c>
      <c r="R1090" s="823">
        <v>6</v>
      </c>
      <c r="S1090" s="828">
        <v>1</v>
      </c>
      <c r="T1090" s="827">
        <v>2</v>
      </c>
      <c r="U1090" s="829">
        <v>1</v>
      </c>
    </row>
    <row r="1091" spans="1:21" ht="14.45" customHeight="1" x14ac:dyDescent="0.2">
      <c r="A1091" s="822">
        <v>32</v>
      </c>
      <c r="B1091" s="823" t="s">
        <v>2767</v>
      </c>
      <c r="C1091" s="823" t="s">
        <v>2773</v>
      </c>
      <c r="D1091" s="824" t="s">
        <v>4796</v>
      </c>
      <c r="E1091" s="825" t="s">
        <v>2796</v>
      </c>
      <c r="F1091" s="823" t="s">
        <v>2768</v>
      </c>
      <c r="G1091" s="823" t="s">
        <v>3398</v>
      </c>
      <c r="H1091" s="823" t="s">
        <v>670</v>
      </c>
      <c r="I1091" s="823" t="s">
        <v>4028</v>
      </c>
      <c r="J1091" s="823" t="s">
        <v>4029</v>
      </c>
      <c r="K1091" s="823" t="s">
        <v>4030</v>
      </c>
      <c r="L1091" s="826">
        <v>131.32</v>
      </c>
      <c r="M1091" s="826">
        <v>393.96</v>
      </c>
      <c r="N1091" s="823">
        <v>3</v>
      </c>
      <c r="O1091" s="827">
        <v>0.5</v>
      </c>
      <c r="P1091" s="826">
        <v>393.96</v>
      </c>
      <c r="Q1091" s="828">
        <v>1</v>
      </c>
      <c r="R1091" s="823">
        <v>3</v>
      </c>
      <c r="S1091" s="828">
        <v>1</v>
      </c>
      <c r="T1091" s="827">
        <v>0.5</v>
      </c>
      <c r="U1091" s="829">
        <v>1</v>
      </c>
    </row>
    <row r="1092" spans="1:21" ht="14.45" customHeight="1" x14ac:dyDescent="0.2">
      <c r="A1092" s="822">
        <v>32</v>
      </c>
      <c r="B1092" s="823" t="s">
        <v>2767</v>
      </c>
      <c r="C1092" s="823" t="s">
        <v>2773</v>
      </c>
      <c r="D1092" s="824" t="s">
        <v>4796</v>
      </c>
      <c r="E1092" s="825" t="s">
        <v>2796</v>
      </c>
      <c r="F1092" s="823" t="s">
        <v>2768</v>
      </c>
      <c r="G1092" s="823" t="s">
        <v>3085</v>
      </c>
      <c r="H1092" s="823" t="s">
        <v>670</v>
      </c>
      <c r="I1092" s="823" t="s">
        <v>2626</v>
      </c>
      <c r="J1092" s="823" t="s">
        <v>1876</v>
      </c>
      <c r="K1092" s="823" t="s">
        <v>1877</v>
      </c>
      <c r="L1092" s="826">
        <v>902.57</v>
      </c>
      <c r="M1092" s="826">
        <v>8123.130000000001</v>
      </c>
      <c r="N1092" s="823">
        <v>9</v>
      </c>
      <c r="O1092" s="827">
        <v>3.5</v>
      </c>
      <c r="P1092" s="826">
        <v>4512.8500000000004</v>
      </c>
      <c r="Q1092" s="828">
        <v>0.55555555555555558</v>
      </c>
      <c r="R1092" s="823">
        <v>5</v>
      </c>
      <c r="S1092" s="828">
        <v>0.55555555555555558</v>
      </c>
      <c r="T1092" s="827">
        <v>1.5</v>
      </c>
      <c r="U1092" s="829">
        <v>0.42857142857142855</v>
      </c>
    </row>
    <row r="1093" spans="1:21" ht="14.45" customHeight="1" x14ac:dyDescent="0.2">
      <c r="A1093" s="822">
        <v>32</v>
      </c>
      <c r="B1093" s="823" t="s">
        <v>2767</v>
      </c>
      <c r="C1093" s="823" t="s">
        <v>2773</v>
      </c>
      <c r="D1093" s="824" t="s">
        <v>4796</v>
      </c>
      <c r="E1093" s="825" t="s">
        <v>2796</v>
      </c>
      <c r="F1093" s="823" t="s">
        <v>2768</v>
      </c>
      <c r="G1093" s="823" t="s">
        <v>3088</v>
      </c>
      <c r="H1093" s="823" t="s">
        <v>329</v>
      </c>
      <c r="I1093" s="823" t="s">
        <v>3089</v>
      </c>
      <c r="J1093" s="823" t="s">
        <v>3090</v>
      </c>
      <c r="K1093" s="823" t="s">
        <v>3091</v>
      </c>
      <c r="L1093" s="826">
        <v>221.48</v>
      </c>
      <c r="M1093" s="826">
        <v>221.48</v>
      </c>
      <c r="N1093" s="823">
        <v>1</v>
      </c>
      <c r="O1093" s="827">
        <v>1</v>
      </c>
      <c r="P1093" s="826">
        <v>221.48</v>
      </c>
      <c r="Q1093" s="828">
        <v>1</v>
      </c>
      <c r="R1093" s="823">
        <v>1</v>
      </c>
      <c r="S1093" s="828">
        <v>1</v>
      </c>
      <c r="T1093" s="827">
        <v>1</v>
      </c>
      <c r="U1093" s="829">
        <v>1</v>
      </c>
    </row>
    <row r="1094" spans="1:21" ht="14.45" customHeight="1" x14ac:dyDescent="0.2">
      <c r="A1094" s="822">
        <v>32</v>
      </c>
      <c r="B1094" s="823" t="s">
        <v>2767</v>
      </c>
      <c r="C1094" s="823" t="s">
        <v>2773</v>
      </c>
      <c r="D1094" s="824" t="s">
        <v>4796</v>
      </c>
      <c r="E1094" s="825" t="s">
        <v>2796</v>
      </c>
      <c r="F1094" s="823" t="s">
        <v>2768</v>
      </c>
      <c r="G1094" s="823" t="s">
        <v>3868</v>
      </c>
      <c r="H1094" s="823" t="s">
        <v>329</v>
      </c>
      <c r="I1094" s="823" t="s">
        <v>4031</v>
      </c>
      <c r="J1094" s="823" t="s">
        <v>3870</v>
      </c>
      <c r="K1094" s="823" t="s">
        <v>4032</v>
      </c>
      <c r="L1094" s="826">
        <v>166.27</v>
      </c>
      <c r="M1094" s="826">
        <v>498.81000000000006</v>
      </c>
      <c r="N1094" s="823">
        <v>3</v>
      </c>
      <c r="O1094" s="827">
        <v>1</v>
      </c>
      <c r="P1094" s="826">
        <v>498.81000000000006</v>
      </c>
      <c r="Q1094" s="828">
        <v>1</v>
      </c>
      <c r="R1094" s="823">
        <v>3</v>
      </c>
      <c r="S1094" s="828">
        <v>1</v>
      </c>
      <c r="T1094" s="827">
        <v>1</v>
      </c>
      <c r="U1094" s="829">
        <v>1</v>
      </c>
    </row>
    <row r="1095" spans="1:21" ht="14.45" customHeight="1" x14ac:dyDescent="0.2">
      <c r="A1095" s="822">
        <v>32</v>
      </c>
      <c r="B1095" s="823" t="s">
        <v>2767</v>
      </c>
      <c r="C1095" s="823" t="s">
        <v>2773</v>
      </c>
      <c r="D1095" s="824" t="s">
        <v>4796</v>
      </c>
      <c r="E1095" s="825" t="s">
        <v>2796</v>
      </c>
      <c r="F1095" s="823" t="s">
        <v>2768</v>
      </c>
      <c r="G1095" s="823" t="s">
        <v>3092</v>
      </c>
      <c r="H1095" s="823" t="s">
        <v>329</v>
      </c>
      <c r="I1095" s="823" t="s">
        <v>3404</v>
      </c>
      <c r="J1095" s="823" t="s">
        <v>3094</v>
      </c>
      <c r="K1095" s="823" t="s">
        <v>3405</v>
      </c>
      <c r="L1095" s="826">
        <v>311.02</v>
      </c>
      <c r="M1095" s="826">
        <v>4976.32</v>
      </c>
      <c r="N1095" s="823">
        <v>16</v>
      </c>
      <c r="O1095" s="827">
        <v>12</v>
      </c>
      <c r="P1095" s="826">
        <v>4354.28</v>
      </c>
      <c r="Q1095" s="828">
        <v>0.875</v>
      </c>
      <c r="R1095" s="823">
        <v>14</v>
      </c>
      <c r="S1095" s="828">
        <v>0.875</v>
      </c>
      <c r="T1095" s="827">
        <v>10.5</v>
      </c>
      <c r="U1095" s="829">
        <v>0.875</v>
      </c>
    </row>
    <row r="1096" spans="1:21" ht="14.45" customHeight="1" x14ac:dyDescent="0.2">
      <c r="A1096" s="822">
        <v>32</v>
      </c>
      <c r="B1096" s="823" t="s">
        <v>2767</v>
      </c>
      <c r="C1096" s="823" t="s">
        <v>2773</v>
      </c>
      <c r="D1096" s="824" t="s">
        <v>4796</v>
      </c>
      <c r="E1096" s="825" t="s">
        <v>2796</v>
      </c>
      <c r="F1096" s="823" t="s">
        <v>2768</v>
      </c>
      <c r="G1096" s="823" t="s">
        <v>3092</v>
      </c>
      <c r="H1096" s="823" t="s">
        <v>329</v>
      </c>
      <c r="I1096" s="823" t="s">
        <v>3488</v>
      </c>
      <c r="J1096" s="823" t="s">
        <v>3489</v>
      </c>
      <c r="K1096" s="823" t="s">
        <v>3490</v>
      </c>
      <c r="L1096" s="826">
        <v>177.92</v>
      </c>
      <c r="M1096" s="826">
        <v>2846.7200000000003</v>
      </c>
      <c r="N1096" s="823">
        <v>16</v>
      </c>
      <c r="O1096" s="827">
        <v>11.5</v>
      </c>
      <c r="P1096" s="826">
        <v>1957.1200000000001</v>
      </c>
      <c r="Q1096" s="828">
        <v>0.6875</v>
      </c>
      <c r="R1096" s="823">
        <v>11</v>
      </c>
      <c r="S1096" s="828">
        <v>0.6875</v>
      </c>
      <c r="T1096" s="827">
        <v>9</v>
      </c>
      <c r="U1096" s="829">
        <v>0.78260869565217395</v>
      </c>
    </row>
    <row r="1097" spans="1:21" ht="14.45" customHeight="1" x14ac:dyDescent="0.2">
      <c r="A1097" s="822">
        <v>32</v>
      </c>
      <c r="B1097" s="823" t="s">
        <v>2767</v>
      </c>
      <c r="C1097" s="823" t="s">
        <v>2773</v>
      </c>
      <c r="D1097" s="824" t="s">
        <v>4796</v>
      </c>
      <c r="E1097" s="825" t="s">
        <v>2796</v>
      </c>
      <c r="F1097" s="823" t="s">
        <v>2768</v>
      </c>
      <c r="G1097" s="823" t="s">
        <v>3092</v>
      </c>
      <c r="H1097" s="823" t="s">
        <v>329</v>
      </c>
      <c r="I1097" s="823" t="s">
        <v>4033</v>
      </c>
      <c r="J1097" s="823" t="s">
        <v>4034</v>
      </c>
      <c r="K1097" s="823" t="s">
        <v>4035</v>
      </c>
      <c r="L1097" s="826">
        <v>0</v>
      </c>
      <c r="M1097" s="826">
        <v>0</v>
      </c>
      <c r="N1097" s="823">
        <v>1</v>
      </c>
      <c r="O1097" s="827">
        <v>0.5</v>
      </c>
      <c r="P1097" s="826">
        <v>0</v>
      </c>
      <c r="Q1097" s="828"/>
      <c r="R1097" s="823">
        <v>1</v>
      </c>
      <c r="S1097" s="828">
        <v>1</v>
      </c>
      <c r="T1097" s="827">
        <v>0.5</v>
      </c>
      <c r="U1097" s="829">
        <v>1</v>
      </c>
    </row>
    <row r="1098" spans="1:21" ht="14.45" customHeight="1" x14ac:dyDescent="0.2">
      <c r="A1098" s="822">
        <v>32</v>
      </c>
      <c r="B1098" s="823" t="s">
        <v>2767</v>
      </c>
      <c r="C1098" s="823" t="s">
        <v>2773</v>
      </c>
      <c r="D1098" s="824" t="s">
        <v>4796</v>
      </c>
      <c r="E1098" s="825" t="s">
        <v>2796</v>
      </c>
      <c r="F1098" s="823" t="s">
        <v>2768</v>
      </c>
      <c r="G1098" s="823" t="s">
        <v>2824</v>
      </c>
      <c r="H1098" s="823" t="s">
        <v>670</v>
      </c>
      <c r="I1098" s="823" t="s">
        <v>2406</v>
      </c>
      <c r="J1098" s="823" t="s">
        <v>2407</v>
      </c>
      <c r="K1098" s="823" t="s">
        <v>2408</v>
      </c>
      <c r="L1098" s="826">
        <v>10252.75</v>
      </c>
      <c r="M1098" s="826">
        <v>102527.5</v>
      </c>
      <c r="N1098" s="823">
        <v>10</v>
      </c>
      <c r="O1098" s="827">
        <v>2.5</v>
      </c>
      <c r="P1098" s="826">
        <v>102527.5</v>
      </c>
      <c r="Q1098" s="828">
        <v>1</v>
      </c>
      <c r="R1098" s="823">
        <v>10</v>
      </c>
      <c r="S1098" s="828">
        <v>1</v>
      </c>
      <c r="T1098" s="827">
        <v>2.5</v>
      </c>
      <c r="U1098" s="829">
        <v>1</v>
      </c>
    </row>
    <row r="1099" spans="1:21" ht="14.45" customHeight="1" x14ac:dyDescent="0.2">
      <c r="A1099" s="822">
        <v>32</v>
      </c>
      <c r="B1099" s="823" t="s">
        <v>2767</v>
      </c>
      <c r="C1099" s="823" t="s">
        <v>2773</v>
      </c>
      <c r="D1099" s="824" t="s">
        <v>4796</v>
      </c>
      <c r="E1099" s="825" t="s">
        <v>2796</v>
      </c>
      <c r="F1099" s="823" t="s">
        <v>2768</v>
      </c>
      <c r="G1099" s="823" t="s">
        <v>3096</v>
      </c>
      <c r="H1099" s="823" t="s">
        <v>329</v>
      </c>
      <c r="I1099" s="823" t="s">
        <v>3103</v>
      </c>
      <c r="J1099" s="823" t="s">
        <v>3101</v>
      </c>
      <c r="K1099" s="823" t="s">
        <v>2590</v>
      </c>
      <c r="L1099" s="826">
        <v>184.74</v>
      </c>
      <c r="M1099" s="826">
        <v>369.48</v>
      </c>
      <c r="N1099" s="823">
        <v>2</v>
      </c>
      <c r="O1099" s="827">
        <v>1.5</v>
      </c>
      <c r="P1099" s="826">
        <v>184.74</v>
      </c>
      <c r="Q1099" s="828">
        <v>0.5</v>
      </c>
      <c r="R1099" s="823">
        <v>1</v>
      </c>
      <c r="S1099" s="828">
        <v>0.5</v>
      </c>
      <c r="T1099" s="827">
        <v>1</v>
      </c>
      <c r="U1099" s="829">
        <v>0.66666666666666663</v>
      </c>
    </row>
    <row r="1100" spans="1:21" ht="14.45" customHeight="1" x14ac:dyDescent="0.2">
      <c r="A1100" s="822">
        <v>32</v>
      </c>
      <c r="B1100" s="823" t="s">
        <v>2767</v>
      </c>
      <c r="C1100" s="823" t="s">
        <v>2773</v>
      </c>
      <c r="D1100" s="824" t="s">
        <v>4796</v>
      </c>
      <c r="E1100" s="825" t="s">
        <v>2796</v>
      </c>
      <c r="F1100" s="823" t="s">
        <v>2768</v>
      </c>
      <c r="G1100" s="823" t="s">
        <v>3104</v>
      </c>
      <c r="H1100" s="823" t="s">
        <v>329</v>
      </c>
      <c r="I1100" s="823" t="s">
        <v>3105</v>
      </c>
      <c r="J1100" s="823" t="s">
        <v>3106</v>
      </c>
      <c r="K1100" s="823" t="s">
        <v>3107</v>
      </c>
      <c r="L1100" s="826">
        <v>0</v>
      </c>
      <c r="M1100" s="826">
        <v>0</v>
      </c>
      <c r="N1100" s="823">
        <v>2</v>
      </c>
      <c r="O1100" s="827">
        <v>2</v>
      </c>
      <c r="P1100" s="826">
        <v>0</v>
      </c>
      <c r="Q1100" s="828"/>
      <c r="R1100" s="823">
        <v>1</v>
      </c>
      <c r="S1100" s="828">
        <v>0.5</v>
      </c>
      <c r="T1100" s="827">
        <v>1</v>
      </c>
      <c r="U1100" s="829">
        <v>0.5</v>
      </c>
    </row>
    <row r="1101" spans="1:21" ht="14.45" customHeight="1" x14ac:dyDescent="0.2">
      <c r="A1101" s="822">
        <v>32</v>
      </c>
      <c r="B1101" s="823" t="s">
        <v>2767</v>
      </c>
      <c r="C1101" s="823" t="s">
        <v>2773</v>
      </c>
      <c r="D1101" s="824" t="s">
        <v>4796</v>
      </c>
      <c r="E1101" s="825" t="s">
        <v>2796</v>
      </c>
      <c r="F1101" s="823" t="s">
        <v>2768</v>
      </c>
      <c r="G1101" s="823" t="s">
        <v>3104</v>
      </c>
      <c r="H1101" s="823" t="s">
        <v>329</v>
      </c>
      <c r="I1101" s="823" t="s">
        <v>4036</v>
      </c>
      <c r="J1101" s="823" t="s">
        <v>4037</v>
      </c>
      <c r="K1101" s="823" t="s">
        <v>2486</v>
      </c>
      <c r="L1101" s="826">
        <v>0</v>
      </c>
      <c r="M1101" s="826">
        <v>0</v>
      </c>
      <c r="N1101" s="823">
        <v>4</v>
      </c>
      <c r="O1101" s="827">
        <v>1</v>
      </c>
      <c r="P1101" s="826"/>
      <c r="Q1101" s="828"/>
      <c r="R1101" s="823"/>
      <c r="S1101" s="828">
        <v>0</v>
      </c>
      <c r="T1101" s="827"/>
      <c r="U1101" s="829">
        <v>0</v>
      </c>
    </row>
    <row r="1102" spans="1:21" ht="14.45" customHeight="1" x14ac:dyDescent="0.2">
      <c r="A1102" s="822">
        <v>32</v>
      </c>
      <c r="B1102" s="823" t="s">
        <v>2767</v>
      </c>
      <c r="C1102" s="823" t="s">
        <v>2773</v>
      </c>
      <c r="D1102" s="824" t="s">
        <v>4796</v>
      </c>
      <c r="E1102" s="825" t="s">
        <v>2796</v>
      </c>
      <c r="F1102" s="823" t="s">
        <v>2768</v>
      </c>
      <c r="G1102" s="823" t="s">
        <v>3104</v>
      </c>
      <c r="H1102" s="823" t="s">
        <v>329</v>
      </c>
      <c r="I1102" s="823" t="s">
        <v>4038</v>
      </c>
      <c r="J1102" s="823" t="s">
        <v>4037</v>
      </c>
      <c r="K1102" s="823" t="s">
        <v>2702</v>
      </c>
      <c r="L1102" s="826">
        <v>0</v>
      </c>
      <c r="M1102" s="826">
        <v>0</v>
      </c>
      <c r="N1102" s="823">
        <v>6</v>
      </c>
      <c r="O1102" s="827">
        <v>2</v>
      </c>
      <c r="P1102" s="826"/>
      <c r="Q1102" s="828"/>
      <c r="R1102" s="823"/>
      <c r="S1102" s="828">
        <v>0</v>
      </c>
      <c r="T1102" s="827"/>
      <c r="U1102" s="829">
        <v>0</v>
      </c>
    </row>
    <row r="1103" spans="1:21" ht="14.45" customHeight="1" x14ac:dyDescent="0.2">
      <c r="A1103" s="822">
        <v>32</v>
      </c>
      <c r="B1103" s="823" t="s">
        <v>2767</v>
      </c>
      <c r="C1103" s="823" t="s">
        <v>2773</v>
      </c>
      <c r="D1103" s="824" t="s">
        <v>4796</v>
      </c>
      <c r="E1103" s="825" t="s">
        <v>2796</v>
      </c>
      <c r="F1103" s="823" t="s">
        <v>2768</v>
      </c>
      <c r="G1103" s="823" t="s">
        <v>3104</v>
      </c>
      <c r="H1103" s="823" t="s">
        <v>670</v>
      </c>
      <c r="I1103" s="823" t="s">
        <v>2487</v>
      </c>
      <c r="J1103" s="823" t="s">
        <v>1333</v>
      </c>
      <c r="K1103" s="823" t="s">
        <v>2488</v>
      </c>
      <c r="L1103" s="826">
        <v>0</v>
      </c>
      <c r="M1103" s="826">
        <v>0</v>
      </c>
      <c r="N1103" s="823">
        <v>31</v>
      </c>
      <c r="O1103" s="827">
        <v>19.5</v>
      </c>
      <c r="P1103" s="826">
        <v>0</v>
      </c>
      <c r="Q1103" s="828"/>
      <c r="R1103" s="823">
        <v>25</v>
      </c>
      <c r="S1103" s="828">
        <v>0.80645161290322576</v>
      </c>
      <c r="T1103" s="827">
        <v>15.5</v>
      </c>
      <c r="U1103" s="829">
        <v>0.79487179487179482</v>
      </c>
    </row>
    <row r="1104" spans="1:21" ht="14.45" customHeight="1" x14ac:dyDescent="0.2">
      <c r="A1104" s="822">
        <v>32</v>
      </c>
      <c r="B1104" s="823" t="s">
        <v>2767</v>
      </c>
      <c r="C1104" s="823" t="s">
        <v>2773</v>
      </c>
      <c r="D1104" s="824" t="s">
        <v>4796</v>
      </c>
      <c r="E1104" s="825" t="s">
        <v>2796</v>
      </c>
      <c r="F1104" s="823" t="s">
        <v>2768</v>
      </c>
      <c r="G1104" s="823" t="s">
        <v>3104</v>
      </c>
      <c r="H1104" s="823" t="s">
        <v>329</v>
      </c>
      <c r="I1104" s="823" t="s">
        <v>4039</v>
      </c>
      <c r="J1104" s="823" t="s">
        <v>4037</v>
      </c>
      <c r="K1104" s="823" t="s">
        <v>2702</v>
      </c>
      <c r="L1104" s="826">
        <v>0</v>
      </c>
      <c r="M1104" s="826">
        <v>0</v>
      </c>
      <c r="N1104" s="823">
        <v>3</v>
      </c>
      <c r="O1104" s="827">
        <v>1</v>
      </c>
      <c r="P1104" s="826"/>
      <c r="Q1104" s="828"/>
      <c r="R1104" s="823"/>
      <c r="S1104" s="828">
        <v>0</v>
      </c>
      <c r="T1104" s="827"/>
      <c r="U1104" s="829">
        <v>0</v>
      </c>
    </row>
    <row r="1105" spans="1:21" ht="14.45" customHeight="1" x14ac:dyDescent="0.2">
      <c r="A1105" s="822">
        <v>32</v>
      </c>
      <c r="B1105" s="823" t="s">
        <v>2767</v>
      </c>
      <c r="C1105" s="823" t="s">
        <v>2773</v>
      </c>
      <c r="D1105" s="824" t="s">
        <v>4796</v>
      </c>
      <c r="E1105" s="825" t="s">
        <v>2796</v>
      </c>
      <c r="F1105" s="823" t="s">
        <v>2768</v>
      </c>
      <c r="G1105" s="823" t="s">
        <v>4040</v>
      </c>
      <c r="H1105" s="823" t="s">
        <v>329</v>
      </c>
      <c r="I1105" s="823" t="s">
        <v>4041</v>
      </c>
      <c r="J1105" s="823" t="s">
        <v>4042</v>
      </c>
      <c r="K1105" s="823" t="s">
        <v>4043</v>
      </c>
      <c r="L1105" s="826">
        <v>654.95000000000005</v>
      </c>
      <c r="M1105" s="826">
        <v>654.95000000000005</v>
      </c>
      <c r="N1105" s="823">
        <v>1</v>
      </c>
      <c r="O1105" s="827">
        <v>1</v>
      </c>
      <c r="P1105" s="826">
        <v>654.95000000000005</v>
      </c>
      <c r="Q1105" s="828">
        <v>1</v>
      </c>
      <c r="R1105" s="823">
        <v>1</v>
      </c>
      <c r="S1105" s="828">
        <v>1</v>
      </c>
      <c r="T1105" s="827">
        <v>1</v>
      </c>
      <c r="U1105" s="829">
        <v>1</v>
      </c>
    </row>
    <row r="1106" spans="1:21" ht="14.45" customHeight="1" x14ac:dyDescent="0.2">
      <c r="A1106" s="822">
        <v>32</v>
      </c>
      <c r="B1106" s="823" t="s">
        <v>2767</v>
      </c>
      <c r="C1106" s="823" t="s">
        <v>2773</v>
      </c>
      <c r="D1106" s="824" t="s">
        <v>4796</v>
      </c>
      <c r="E1106" s="825" t="s">
        <v>2796</v>
      </c>
      <c r="F1106" s="823" t="s">
        <v>2768</v>
      </c>
      <c r="G1106" s="823" t="s">
        <v>4040</v>
      </c>
      <c r="H1106" s="823" t="s">
        <v>329</v>
      </c>
      <c r="I1106" s="823" t="s">
        <v>4044</v>
      </c>
      <c r="J1106" s="823" t="s">
        <v>4042</v>
      </c>
      <c r="K1106" s="823" t="s">
        <v>4045</v>
      </c>
      <c r="L1106" s="826">
        <v>544.38</v>
      </c>
      <c r="M1106" s="826">
        <v>544.38</v>
      </c>
      <c r="N1106" s="823">
        <v>1</v>
      </c>
      <c r="O1106" s="827">
        <v>1</v>
      </c>
      <c r="P1106" s="826">
        <v>544.38</v>
      </c>
      <c r="Q1106" s="828">
        <v>1</v>
      </c>
      <c r="R1106" s="823">
        <v>1</v>
      </c>
      <c r="S1106" s="828">
        <v>1</v>
      </c>
      <c r="T1106" s="827">
        <v>1</v>
      </c>
      <c r="U1106" s="829">
        <v>1</v>
      </c>
    </row>
    <row r="1107" spans="1:21" ht="14.45" customHeight="1" x14ac:dyDescent="0.2">
      <c r="A1107" s="822">
        <v>32</v>
      </c>
      <c r="B1107" s="823" t="s">
        <v>2767</v>
      </c>
      <c r="C1107" s="823" t="s">
        <v>2773</v>
      </c>
      <c r="D1107" s="824" t="s">
        <v>4796</v>
      </c>
      <c r="E1107" s="825" t="s">
        <v>2796</v>
      </c>
      <c r="F1107" s="823" t="s">
        <v>2768</v>
      </c>
      <c r="G1107" s="823" t="s">
        <v>4040</v>
      </c>
      <c r="H1107" s="823" t="s">
        <v>329</v>
      </c>
      <c r="I1107" s="823" t="s">
        <v>4046</v>
      </c>
      <c r="J1107" s="823" t="s">
        <v>4042</v>
      </c>
      <c r="K1107" s="823" t="s">
        <v>4047</v>
      </c>
      <c r="L1107" s="826">
        <v>327.49</v>
      </c>
      <c r="M1107" s="826">
        <v>982.47</v>
      </c>
      <c r="N1107" s="823">
        <v>3</v>
      </c>
      <c r="O1107" s="827">
        <v>3</v>
      </c>
      <c r="P1107" s="826">
        <v>982.47</v>
      </c>
      <c r="Q1107" s="828">
        <v>1</v>
      </c>
      <c r="R1107" s="823">
        <v>3</v>
      </c>
      <c r="S1107" s="828">
        <v>1</v>
      </c>
      <c r="T1107" s="827">
        <v>3</v>
      </c>
      <c r="U1107" s="829">
        <v>1</v>
      </c>
    </row>
    <row r="1108" spans="1:21" ht="14.45" customHeight="1" x14ac:dyDescent="0.2">
      <c r="A1108" s="822">
        <v>32</v>
      </c>
      <c r="B1108" s="823" t="s">
        <v>2767</v>
      </c>
      <c r="C1108" s="823" t="s">
        <v>2773</v>
      </c>
      <c r="D1108" s="824" t="s">
        <v>4796</v>
      </c>
      <c r="E1108" s="825" t="s">
        <v>2796</v>
      </c>
      <c r="F1108" s="823" t="s">
        <v>2768</v>
      </c>
      <c r="G1108" s="823" t="s">
        <v>3420</v>
      </c>
      <c r="H1108" s="823" t="s">
        <v>670</v>
      </c>
      <c r="I1108" s="823" t="s">
        <v>3421</v>
      </c>
      <c r="J1108" s="823" t="s">
        <v>3422</v>
      </c>
      <c r="K1108" s="823" t="s">
        <v>3423</v>
      </c>
      <c r="L1108" s="826">
        <v>414.07</v>
      </c>
      <c r="M1108" s="826">
        <v>1656.28</v>
      </c>
      <c r="N1108" s="823">
        <v>4</v>
      </c>
      <c r="O1108" s="827">
        <v>2</v>
      </c>
      <c r="P1108" s="826">
        <v>1656.28</v>
      </c>
      <c r="Q1108" s="828">
        <v>1</v>
      </c>
      <c r="R1108" s="823">
        <v>4</v>
      </c>
      <c r="S1108" s="828">
        <v>1</v>
      </c>
      <c r="T1108" s="827">
        <v>2</v>
      </c>
      <c r="U1108" s="829">
        <v>1</v>
      </c>
    </row>
    <row r="1109" spans="1:21" ht="14.45" customHeight="1" x14ac:dyDescent="0.2">
      <c r="A1109" s="822">
        <v>32</v>
      </c>
      <c r="B1109" s="823" t="s">
        <v>2767</v>
      </c>
      <c r="C1109" s="823" t="s">
        <v>2773</v>
      </c>
      <c r="D1109" s="824" t="s">
        <v>4796</v>
      </c>
      <c r="E1109" s="825" t="s">
        <v>2796</v>
      </c>
      <c r="F1109" s="823" t="s">
        <v>2768</v>
      </c>
      <c r="G1109" s="823" t="s">
        <v>3420</v>
      </c>
      <c r="H1109" s="823" t="s">
        <v>329</v>
      </c>
      <c r="I1109" s="823" t="s">
        <v>4048</v>
      </c>
      <c r="J1109" s="823" t="s">
        <v>4049</v>
      </c>
      <c r="K1109" s="823" t="s">
        <v>4050</v>
      </c>
      <c r="L1109" s="826">
        <v>414.07</v>
      </c>
      <c r="M1109" s="826">
        <v>828.14</v>
      </c>
      <c r="N1109" s="823">
        <v>2</v>
      </c>
      <c r="O1109" s="827">
        <v>1</v>
      </c>
      <c r="P1109" s="826">
        <v>828.14</v>
      </c>
      <c r="Q1109" s="828">
        <v>1</v>
      </c>
      <c r="R1109" s="823">
        <v>2</v>
      </c>
      <c r="S1109" s="828">
        <v>1</v>
      </c>
      <c r="T1109" s="827">
        <v>1</v>
      </c>
      <c r="U1109" s="829">
        <v>1</v>
      </c>
    </row>
    <row r="1110" spans="1:21" ht="14.45" customHeight="1" x14ac:dyDescent="0.2">
      <c r="A1110" s="822">
        <v>32</v>
      </c>
      <c r="B1110" s="823" t="s">
        <v>2767</v>
      </c>
      <c r="C1110" s="823" t="s">
        <v>2773</v>
      </c>
      <c r="D1110" s="824" t="s">
        <v>4796</v>
      </c>
      <c r="E1110" s="825" t="s">
        <v>2796</v>
      </c>
      <c r="F1110" s="823" t="s">
        <v>2768</v>
      </c>
      <c r="G1110" s="823" t="s">
        <v>3420</v>
      </c>
      <c r="H1110" s="823" t="s">
        <v>329</v>
      </c>
      <c r="I1110" s="823" t="s">
        <v>4051</v>
      </c>
      <c r="J1110" s="823" t="s">
        <v>4049</v>
      </c>
      <c r="K1110" s="823" t="s">
        <v>4052</v>
      </c>
      <c r="L1110" s="826">
        <v>414.07</v>
      </c>
      <c r="M1110" s="826">
        <v>828.14</v>
      </c>
      <c r="N1110" s="823">
        <v>2</v>
      </c>
      <c r="O1110" s="827">
        <v>1</v>
      </c>
      <c r="P1110" s="826">
        <v>828.14</v>
      </c>
      <c r="Q1110" s="828">
        <v>1</v>
      </c>
      <c r="R1110" s="823">
        <v>2</v>
      </c>
      <c r="S1110" s="828">
        <v>1</v>
      </c>
      <c r="T1110" s="827">
        <v>1</v>
      </c>
      <c r="U1110" s="829">
        <v>1</v>
      </c>
    </row>
    <row r="1111" spans="1:21" ht="14.45" customHeight="1" x14ac:dyDescent="0.2">
      <c r="A1111" s="822">
        <v>32</v>
      </c>
      <c r="B1111" s="823" t="s">
        <v>2767</v>
      </c>
      <c r="C1111" s="823" t="s">
        <v>2773</v>
      </c>
      <c r="D1111" s="824" t="s">
        <v>4796</v>
      </c>
      <c r="E1111" s="825" t="s">
        <v>2796</v>
      </c>
      <c r="F1111" s="823" t="s">
        <v>2768</v>
      </c>
      <c r="G1111" s="823" t="s">
        <v>3420</v>
      </c>
      <c r="H1111" s="823" t="s">
        <v>329</v>
      </c>
      <c r="I1111" s="823" t="s">
        <v>4053</v>
      </c>
      <c r="J1111" s="823" t="s">
        <v>4054</v>
      </c>
      <c r="K1111" s="823" t="s">
        <v>4055</v>
      </c>
      <c r="L1111" s="826">
        <v>414.07</v>
      </c>
      <c r="M1111" s="826">
        <v>414.07</v>
      </c>
      <c r="N1111" s="823">
        <v>1</v>
      </c>
      <c r="O1111" s="827">
        <v>1</v>
      </c>
      <c r="P1111" s="826">
        <v>414.07</v>
      </c>
      <c r="Q1111" s="828">
        <v>1</v>
      </c>
      <c r="R1111" s="823">
        <v>1</v>
      </c>
      <c r="S1111" s="828">
        <v>1</v>
      </c>
      <c r="T1111" s="827">
        <v>1</v>
      </c>
      <c r="U1111" s="829">
        <v>1</v>
      </c>
    </row>
    <row r="1112" spans="1:21" ht="14.45" customHeight="1" x14ac:dyDescent="0.2">
      <c r="A1112" s="822">
        <v>32</v>
      </c>
      <c r="B1112" s="823" t="s">
        <v>2767</v>
      </c>
      <c r="C1112" s="823" t="s">
        <v>2773</v>
      </c>
      <c r="D1112" s="824" t="s">
        <v>4796</v>
      </c>
      <c r="E1112" s="825" t="s">
        <v>2796</v>
      </c>
      <c r="F1112" s="823" t="s">
        <v>2768</v>
      </c>
      <c r="G1112" s="823" t="s">
        <v>4056</v>
      </c>
      <c r="H1112" s="823" t="s">
        <v>329</v>
      </c>
      <c r="I1112" s="823" t="s">
        <v>4057</v>
      </c>
      <c r="J1112" s="823" t="s">
        <v>2091</v>
      </c>
      <c r="K1112" s="823" t="s">
        <v>2092</v>
      </c>
      <c r="L1112" s="826">
        <v>0</v>
      </c>
      <c r="M1112" s="826">
        <v>0</v>
      </c>
      <c r="N1112" s="823">
        <v>19</v>
      </c>
      <c r="O1112" s="827">
        <v>4</v>
      </c>
      <c r="P1112" s="826">
        <v>0</v>
      </c>
      <c r="Q1112" s="828"/>
      <c r="R1112" s="823">
        <v>13</v>
      </c>
      <c r="S1112" s="828">
        <v>0.68421052631578949</v>
      </c>
      <c r="T1112" s="827">
        <v>3</v>
      </c>
      <c r="U1112" s="829">
        <v>0.75</v>
      </c>
    </row>
    <row r="1113" spans="1:21" ht="14.45" customHeight="1" x14ac:dyDescent="0.2">
      <c r="A1113" s="822">
        <v>32</v>
      </c>
      <c r="B1113" s="823" t="s">
        <v>2767</v>
      </c>
      <c r="C1113" s="823" t="s">
        <v>2773</v>
      </c>
      <c r="D1113" s="824" t="s">
        <v>4796</v>
      </c>
      <c r="E1113" s="825" t="s">
        <v>2796</v>
      </c>
      <c r="F1113" s="823" t="s">
        <v>2768</v>
      </c>
      <c r="G1113" s="823" t="s">
        <v>4058</v>
      </c>
      <c r="H1113" s="823" t="s">
        <v>329</v>
      </c>
      <c r="I1113" s="823" t="s">
        <v>4059</v>
      </c>
      <c r="J1113" s="823" t="s">
        <v>4060</v>
      </c>
      <c r="K1113" s="823" t="s">
        <v>4061</v>
      </c>
      <c r="L1113" s="826">
        <v>491.09</v>
      </c>
      <c r="M1113" s="826">
        <v>491.09</v>
      </c>
      <c r="N1113" s="823">
        <v>1</v>
      </c>
      <c r="O1113" s="827">
        <v>1</v>
      </c>
      <c r="P1113" s="826">
        <v>491.09</v>
      </c>
      <c r="Q1113" s="828">
        <v>1</v>
      </c>
      <c r="R1113" s="823">
        <v>1</v>
      </c>
      <c r="S1113" s="828">
        <v>1</v>
      </c>
      <c r="T1113" s="827">
        <v>1</v>
      </c>
      <c r="U1113" s="829">
        <v>1</v>
      </c>
    </row>
    <row r="1114" spans="1:21" ht="14.45" customHeight="1" x14ac:dyDescent="0.2">
      <c r="A1114" s="822">
        <v>32</v>
      </c>
      <c r="B1114" s="823" t="s">
        <v>2767</v>
      </c>
      <c r="C1114" s="823" t="s">
        <v>2773</v>
      </c>
      <c r="D1114" s="824" t="s">
        <v>4796</v>
      </c>
      <c r="E1114" s="825" t="s">
        <v>2796</v>
      </c>
      <c r="F1114" s="823" t="s">
        <v>2768</v>
      </c>
      <c r="G1114" s="823" t="s">
        <v>3112</v>
      </c>
      <c r="H1114" s="823" t="s">
        <v>329</v>
      </c>
      <c r="I1114" s="823" t="s">
        <v>3500</v>
      </c>
      <c r="J1114" s="823" t="s">
        <v>3114</v>
      </c>
      <c r="K1114" s="823" t="s">
        <v>3501</v>
      </c>
      <c r="L1114" s="826">
        <v>299.83999999999997</v>
      </c>
      <c r="M1114" s="826">
        <v>599.67999999999995</v>
      </c>
      <c r="N1114" s="823">
        <v>2</v>
      </c>
      <c r="O1114" s="827">
        <v>0.5</v>
      </c>
      <c r="P1114" s="826">
        <v>599.67999999999995</v>
      </c>
      <c r="Q1114" s="828">
        <v>1</v>
      </c>
      <c r="R1114" s="823">
        <v>2</v>
      </c>
      <c r="S1114" s="828">
        <v>1</v>
      </c>
      <c r="T1114" s="827">
        <v>0.5</v>
      </c>
      <c r="U1114" s="829">
        <v>1</v>
      </c>
    </row>
    <row r="1115" spans="1:21" ht="14.45" customHeight="1" x14ac:dyDescent="0.2">
      <c r="A1115" s="822">
        <v>32</v>
      </c>
      <c r="B1115" s="823" t="s">
        <v>2767</v>
      </c>
      <c r="C1115" s="823" t="s">
        <v>2773</v>
      </c>
      <c r="D1115" s="824" t="s">
        <v>4796</v>
      </c>
      <c r="E1115" s="825" t="s">
        <v>2796</v>
      </c>
      <c r="F1115" s="823" t="s">
        <v>2768</v>
      </c>
      <c r="G1115" s="823" t="s">
        <v>3112</v>
      </c>
      <c r="H1115" s="823" t="s">
        <v>329</v>
      </c>
      <c r="I1115" s="823" t="s">
        <v>4062</v>
      </c>
      <c r="J1115" s="823" t="s">
        <v>4063</v>
      </c>
      <c r="K1115" s="823" t="s">
        <v>4064</v>
      </c>
      <c r="L1115" s="826">
        <v>99.94</v>
      </c>
      <c r="M1115" s="826">
        <v>599.64</v>
      </c>
      <c r="N1115" s="823">
        <v>6</v>
      </c>
      <c r="O1115" s="827">
        <v>2</v>
      </c>
      <c r="P1115" s="826">
        <v>599.64</v>
      </c>
      <c r="Q1115" s="828">
        <v>1</v>
      </c>
      <c r="R1115" s="823">
        <v>6</v>
      </c>
      <c r="S1115" s="828">
        <v>1</v>
      </c>
      <c r="T1115" s="827">
        <v>2</v>
      </c>
      <c r="U1115" s="829">
        <v>1</v>
      </c>
    </row>
    <row r="1116" spans="1:21" ht="14.45" customHeight="1" x14ac:dyDescent="0.2">
      <c r="A1116" s="822">
        <v>32</v>
      </c>
      <c r="B1116" s="823" t="s">
        <v>2767</v>
      </c>
      <c r="C1116" s="823" t="s">
        <v>2773</v>
      </c>
      <c r="D1116" s="824" t="s">
        <v>4796</v>
      </c>
      <c r="E1116" s="825" t="s">
        <v>2796</v>
      </c>
      <c r="F1116" s="823" t="s">
        <v>2768</v>
      </c>
      <c r="G1116" s="823" t="s">
        <v>3112</v>
      </c>
      <c r="H1116" s="823" t="s">
        <v>329</v>
      </c>
      <c r="I1116" s="823" t="s">
        <v>3116</v>
      </c>
      <c r="J1116" s="823" t="s">
        <v>1322</v>
      </c>
      <c r="K1116" s="823" t="s">
        <v>3117</v>
      </c>
      <c r="L1116" s="826">
        <v>50.32</v>
      </c>
      <c r="M1116" s="826">
        <v>2063.12</v>
      </c>
      <c r="N1116" s="823">
        <v>41</v>
      </c>
      <c r="O1116" s="827">
        <v>10.5</v>
      </c>
      <c r="P1116" s="826">
        <v>1509.6000000000001</v>
      </c>
      <c r="Q1116" s="828">
        <v>0.73170731707317083</v>
      </c>
      <c r="R1116" s="823">
        <v>30</v>
      </c>
      <c r="S1116" s="828">
        <v>0.73170731707317072</v>
      </c>
      <c r="T1116" s="827">
        <v>7.5</v>
      </c>
      <c r="U1116" s="829">
        <v>0.7142857142857143</v>
      </c>
    </row>
    <row r="1117" spans="1:21" ht="14.45" customHeight="1" x14ac:dyDescent="0.2">
      <c r="A1117" s="822">
        <v>32</v>
      </c>
      <c r="B1117" s="823" t="s">
        <v>2767</v>
      </c>
      <c r="C1117" s="823" t="s">
        <v>2773</v>
      </c>
      <c r="D1117" s="824" t="s">
        <v>4796</v>
      </c>
      <c r="E1117" s="825" t="s">
        <v>2796</v>
      </c>
      <c r="F1117" s="823" t="s">
        <v>2768</v>
      </c>
      <c r="G1117" s="823" t="s">
        <v>3424</v>
      </c>
      <c r="H1117" s="823" t="s">
        <v>329</v>
      </c>
      <c r="I1117" s="823" t="s">
        <v>3425</v>
      </c>
      <c r="J1117" s="823" t="s">
        <v>1083</v>
      </c>
      <c r="K1117" s="823" t="s">
        <v>3426</v>
      </c>
      <c r="L1117" s="826">
        <v>0</v>
      </c>
      <c r="M1117" s="826">
        <v>0</v>
      </c>
      <c r="N1117" s="823">
        <v>3</v>
      </c>
      <c r="O1117" s="827">
        <v>1</v>
      </c>
      <c r="P1117" s="826"/>
      <c r="Q1117" s="828"/>
      <c r="R1117" s="823"/>
      <c r="S1117" s="828">
        <v>0</v>
      </c>
      <c r="T1117" s="827"/>
      <c r="U1117" s="829">
        <v>0</v>
      </c>
    </row>
    <row r="1118" spans="1:21" ht="14.45" customHeight="1" x14ac:dyDescent="0.2">
      <c r="A1118" s="822">
        <v>32</v>
      </c>
      <c r="B1118" s="823" t="s">
        <v>2767</v>
      </c>
      <c r="C1118" s="823" t="s">
        <v>2773</v>
      </c>
      <c r="D1118" s="824" t="s">
        <v>4796</v>
      </c>
      <c r="E1118" s="825" t="s">
        <v>2796</v>
      </c>
      <c r="F1118" s="823" t="s">
        <v>2768</v>
      </c>
      <c r="G1118" s="823" t="s">
        <v>3118</v>
      </c>
      <c r="H1118" s="823" t="s">
        <v>670</v>
      </c>
      <c r="I1118" s="823" t="s">
        <v>2356</v>
      </c>
      <c r="J1118" s="823" t="s">
        <v>1403</v>
      </c>
      <c r="K1118" s="823" t="s">
        <v>2357</v>
      </c>
      <c r="L1118" s="826">
        <v>154.36000000000001</v>
      </c>
      <c r="M1118" s="826">
        <v>308.72000000000003</v>
      </c>
      <c r="N1118" s="823">
        <v>2</v>
      </c>
      <c r="O1118" s="827">
        <v>2</v>
      </c>
      <c r="P1118" s="826">
        <v>154.36000000000001</v>
      </c>
      <c r="Q1118" s="828">
        <v>0.5</v>
      </c>
      <c r="R1118" s="823">
        <v>1</v>
      </c>
      <c r="S1118" s="828">
        <v>0.5</v>
      </c>
      <c r="T1118" s="827">
        <v>1</v>
      </c>
      <c r="U1118" s="829">
        <v>0.5</v>
      </c>
    </row>
    <row r="1119" spans="1:21" ht="14.45" customHeight="1" x14ac:dyDescent="0.2">
      <c r="A1119" s="822">
        <v>32</v>
      </c>
      <c r="B1119" s="823" t="s">
        <v>2767</v>
      </c>
      <c r="C1119" s="823" t="s">
        <v>2773</v>
      </c>
      <c r="D1119" s="824" t="s">
        <v>4796</v>
      </c>
      <c r="E1119" s="825" t="s">
        <v>2796</v>
      </c>
      <c r="F1119" s="823" t="s">
        <v>2768</v>
      </c>
      <c r="G1119" s="823" t="s">
        <v>3118</v>
      </c>
      <c r="H1119" s="823" t="s">
        <v>670</v>
      </c>
      <c r="I1119" s="823" t="s">
        <v>3427</v>
      </c>
      <c r="J1119" s="823" t="s">
        <v>3428</v>
      </c>
      <c r="K1119" s="823" t="s">
        <v>3429</v>
      </c>
      <c r="L1119" s="826">
        <v>149.52000000000001</v>
      </c>
      <c r="M1119" s="826">
        <v>1196.1600000000001</v>
      </c>
      <c r="N1119" s="823">
        <v>8</v>
      </c>
      <c r="O1119" s="827">
        <v>6.5</v>
      </c>
      <c r="P1119" s="826">
        <v>448.56000000000006</v>
      </c>
      <c r="Q1119" s="828">
        <v>0.375</v>
      </c>
      <c r="R1119" s="823">
        <v>3</v>
      </c>
      <c r="S1119" s="828">
        <v>0.375</v>
      </c>
      <c r="T1119" s="827">
        <v>2.5</v>
      </c>
      <c r="U1119" s="829">
        <v>0.38461538461538464</v>
      </c>
    </row>
    <row r="1120" spans="1:21" ht="14.45" customHeight="1" x14ac:dyDescent="0.2">
      <c r="A1120" s="822">
        <v>32</v>
      </c>
      <c r="B1120" s="823" t="s">
        <v>2767</v>
      </c>
      <c r="C1120" s="823" t="s">
        <v>2773</v>
      </c>
      <c r="D1120" s="824" t="s">
        <v>4796</v>
      </c>
      <c r="E1120" s="825" t="s">
        <v>2796</v>
      </c>
      <c r="F1120" s="823" t="s">
        <v>2768</v>
      </c>
      <c r="G1120" s="823" t="s">
        <v>3118</v>
      </c>
      <c r="H1120" s="823" t="s">
        <v>329</v>
      </c>
      <c r="I1120" s="823" t="s">
        <v>3430</v>
      </c>
      <c r="J1120" s="823" t="s">
        <v>1403</v>
      </c>
      <c r="K1120" s="823" t="s">
        <v>3431</v>
      </c>
      <c r="L1120" s="826">
        <v>225.06</v>
      </c>
      <c r="M1120" s="826">
        <v>450.12</v>
      </c>
      <c r="N1120" s="823">
        <v>2</v>
      </c>
      <c r="O1120" s="827">
        <v>2</v>
      </c>
      <c r="P1120" s="826">
        <v>225.06</v>
      </c>
      <c r="Q1120" s="828">
        <v>0.5</v>
      </c>
      <c r="R1120" s="823">
        <v>1</v>
      </c>
      <c r="S1120" s="828">
        <v>0.5</v>
      </c>
      <c r="T1120" s="827">
        <v>1</v>
      </c>
      <c r="U1120" s="829">
        <v>0.5</v>
      </c>
    </row>
    <row r="1121" spans="1:21" ht="14.45" customHeight="1" x14ac:dyDescent="0.2">
      <c r="A1121" s="822">
        <v>32</v>
      </c>
      <c r="B1121" s="823" t="s">
        <v>2767</v>
      </c>
      <c r="C1121" s="823" t="s">
        <v>2773</v>
      </c>
      <c r="D1121" s="824" t="s">
        <v>4796</v>
      </c>
      <c r="E1121" s="825" t="s">
        <v>2796</v>
      </c>
      <c r="F1121" s="823" t="s">
        <v>2768</v>
      </c>
      <c r="G1121" s="823" t="s">
        <v>2831</v>
      </c>
      <c r="H1121" s="823" t="s">
        <v>670</v>
      </c>
      <c r="I1121" s="823" t="s">
        <v>2609</v>
      </c>
      <c r="J1121" s="823" t="s">
        <v>2341</v>
      </c>
      <c r="K1121" s="823" t="s">
        <v>2610</v>
      </c>
      <c r="L1121" s="826">
        <v>105.23</v>
      </c>
      <c r="M1121" s="826">
        <v>105.23</v>
      </c>
      <c r="N1121" s="823">
        <v>1</v>
      </c>
      <c r="O1121" s="827">
        <v>1</v>
      </c>
      <c r="P1121" s="826">
        <v>105.23</v>
      </c>
      <c r="Q1121" s="828">
        <v>1</v>
      </c>
      <c r="R1121" s="823">
        <v>1</v>
      </c>
      <c r="S1121" s="828">
        <v>1</v>
      </c>
      <c r="T1121" s="827">
        <v>1</v>
      </c>
      <c r="U1121" s="829">
        <v>1</v>
      </c>
    </row>
    <row r="1122" spans="1:21" ht="14.45" customHeight="1" x14ac:dyDescent="0.2">
      <c r="A1122" s="822">
        <v>32</v>
      </c>
      <c r="B1122" s="823" t="s">
        <v>2767</v>
      </c>
      <c r="C1122" s="823" t="s">
        <v>2773</v>
      </c>
      <c r="D1122" s="824" t="s">
        <v>4796</v>
      </c>
      <c r="E1122" s="825" t="s">
        <v>2796</v>
      </c>
      <c r="F1122" s="823" t="s">
        <v>2768</v>
      </c>
      <c r="G1122" s="823" t="s">
        <v>2831</v>
      </c>
      <c r="H1122" s="823" t="s">
        <v>670</v>
      </c>
      <c r="I1122" s="823" t="s">
        <v>4065</v>
      </c>
      <c r="J1122" s="823" t="s">
        <v>2341</v>
      </c>
      <c r="K1122" s="823" t="s">
        <v>4066</v>
      </c>
      <c r="L1122" s="826">
        <v>126.27</v>
      </c>
      <c r="M1122" s="826">
        <v>252.54</v>
      </c>
      <c r="N1122" s="823">
        <v>2</v>
      </c>
      <c r="O1122" s="827">
        <v>2</v>
      </c>
      <c r="P1122" s="826">
        <v>252.54</v>
      </c>
      <c r="Q1122" s="828">
        <v>1</v>
      </c>
      <c r="R1122" s="823">
        <v>2</v>
      </c>
      <c r="S1122" s="828">
        <v>1</v>
      </c>
      <c r="T1122" s="827">
        <v>2</v>
      </c>
      <c r="U1122" s="829">
        <v>1</v>
      </c>
    </row>
    <row r="1123" spans="1:21" ht="14.45" customHeight="1" x14ac:dyDescent="0.2">
      <c r="A1123" s="822">
        <v>32</v>
      </c>
      <c r="B1123" s="823" t="s">
        <v>2767</v>
      </c>
      <c r="C1123" s="823" t="s">
        <v>2773</v>
      </c>
      <c r="D1123" s="824" t="s">
        <v>4796</v>
      </c>
      <c r="E1123" s="825" t="s">
        <v>2796</v>
      </c>
      <c r="F1123" s="823" t="s">
        <v>2768</v>
      </c>
      <c r="G1123" s="823" t="s">
        <v>2831</v>
      </c>
      <c r="H1123" s="823" t="s">
        <v>329</v>
      </c>
      <c r="I1123" s="823" t="s">
        <v>2832</v>
      </c>
      <c r="J1123" s="823" t="s">
        <v>891</v>
      </c>
      <c r="K1123" s="823" t="s">
        <v>2347</v>
      </c>
      <c r="L1123" s="826">
        <v>49.08</v>
      </c>
      <c r="M1123" s="826">
        <v>245.4</v>
      </c>
      <c r="N1123" s="823">
        <v>5</v>
      </c>
      <c r="O1123" s="827">
        <v>4.5</v>
      </c>
      <c r="P1123" s="826">
        <v>147.24</v>
      </c>
      <c r="Q1123" s="828">
        <v>0.6</v>
      </c>
      <c r="R1123" s="823">
        <v>3</v>
      </c>
      <c r="S1123" s="828">
        <v>0.6</v>
      </c>
      <c r="T1123" s="827">
        <v>2.5</v>
      </c>
      <c r="U1123" s="829">
        <v>0.55555555555555558</v>
      </c>
    </row>
    <row r="1124" spans="1:21" ht="14.45" customHeight="1" x14ac:dyDescent="0.2">
      <c r="A1124" s="822">
        <v>32</v>
      </c>
      <c r="B1124" s="823" t="s">
        <v>2767</v>
      </c>
      <c r="C1124" s="823" t="s">
        <v>2773</v>
      </c>
      <c r="D1124" s="824" t="s">
        <v>4796</v>
      </c>
      <c r="E1124" s="825" t="s">
        <v>2796</v>
      </c>
      <c r="F1124" s="823" t="s">
        <v>2768</v>
      </c>
      <c r="G1124" s="823" t="s">
        <v>2831</v>
      </c>
      <c r="H1124" s="823" t="s">
        <v>670</v>
      </c>
      <c r="I1124" s="823" t="s">
        <v>2340</v>
      </c>
      <c r="J1124" s="823" t="s">
        <v>2341</v>
      </c>
      <c r="K1124" s="823" t="s">
        <v>2342</v>
      </c>
      <c r="L1124" s="826">
        <v>49.08</v>
      </c>
      <c r="M1124" s="826">
        <v>49.08</v>
      </c>
      <c r="N1124" s="823">
        <v>1</v>
      </c>
      <c r="O1124" s="827">
        <v>1</v>
      </c>
      <c r="P1124" s="826"/>
      <c r="Q1124" s="828">
        <v>0</v>
      </c>
      <c r="R1124" s="823"/>
      <c r="S1124" s="828">
        <v>0</v>
      </c>
      <c r="T1124" s="827"/>
      <c r="U1124" s="829">
        <v>0</v>
      </c>
    </row>
    <row r="1125" spans="1:21" ht="14.45" customHeight="1" x14ac:dyDescent="0.2">
      <c r="A1125" s="822">
        <v>32</v>
      </c>
      <c r="B1125" s="823" t="s">
        <v>2767</v>
      </c>
      <c r="C1125" s="823" t="s">
        <v>2773</v>
      </c>
      <c r="D1125" s="824" t="s">
        <v>4796</v>
      </c>
      <c r="E1125" s="825" t="s">
        <v>2796</v>
      </c>
      <c r="F1125" s="823" t="s">
        <v>2768</v>
      </c>
      <c r="G1125" s="823" t="s">
        <v>2837</v>
      </c>
      <c r="H1125" s="823" t="s">
        <v>329</v>
      </c>
      <c r="I1125" s="823" t="s">
        <v>2838</v>
      </c>
      <c r="J1125" s="823" t="s">
        <v>1756</v>
      </c>
      <c r="K1125" s="823" t="s">
        <v>2839</v>
      </c>
      <c r="L1125" s="826">
        <v>421.79</v>
      </c>
      <c r="M1125" s="826">
        <v>1687.16</v>
      </c>
      <c r="N1125" s="823">
        <v>4</v>
      </c>
      <c r="O1125" s="827">
        <v>1.5</v>
      </c>
      <c r="P1125" s="826">
        <v>1687.16</v>
      </c>
      <c r="Q1125" s="828">
        <v>1</v>
      </c>
      <c r="R1125" s="823">
        <v>4</v>
      </c>
      <c r="S1125" s="828">
        <v>1</v>
      </c>
      <c r="T1125" s="827">
        <v>1.5</v>
      </c>
      <c r="U1125" s="829">
        <v>1</v>
      </c>
    </row>
    <row r="1126" spans="1:21" ht="14.45" customHeight="1" x14ac:dyDescent="0.2">
      <c r="A1126" s="822">
        <v>32</v>
      </c>
      <c r="B1126" s="823" t="s">
        <v>2767</v>
      </c>
      <c r="C1126" s="823" t="s">
        <v>2773</v>
      </c>
      <c r="D1126" s="824" t="s">
        <v>4796</v>
      </c>
      <c r="E1126" s="825" t="s">
        <v>2796</v>
      </c>
      <c r="F1126" s="823" t="s">
        <v>2768</v>
      </c>
      <c r="G1126" s="823" t="s">
        <v>3121</v>
      </c>
      <c r="H1126" s="823" t="s">
        <v>329</v>
      </c>
      <c r="I1126" s="823" t="s">
        <v>3122</v>
      </c>
      <c r="J1126" s="823" t="s">
        <v>1092</v>
      </c>
      <c r="K1126" s="823" t="s">
        <v>1093</v>
      </c>
      <c r="L1126" s="826">
        <v>121.92</v>
      </c>
      <c r="M1126" s="826">
        <v>1706.88</v>
      </c>
      <c r="N1126" s="823">
        <v>14</v>
      </c>
      <c r="O1126" s="827">
        <v>3.5</v>
      </c>
      <c r="P1126" s="826">
        <v>853.44</v>
      </c>
      <c r="Q1126" s="828">
        <v>0.5</v>
      </c>
      <c r="R1126" s="823">
        <v>7</v>
      </c>
      <c r="S1126" s="828">
        <v>0.5</v>
      </c>
      <c r="T1126" s="827">
        <v>2</v>
      </c>
      <c r="U1126" s="829">
        <v>0.5714285714285714</v>
      </c>
    </row>
    <row r="1127" spans="1:21" ht="14.45" customHeight="1" x14ac:dyDescent="0.2">
      <c r="A1127" s="822">
        <v>32</v>
      </c>
      <c r="B1127" s="823" t="s">
        <v>2767</v>
      </c>
      <c r="C1127" s="823" t="s">
        <v>2773</v>
      </c>
      <c r="D1127" s="824" t="s">
        <v>4796</v>
      </c>
      <c r="E1127" s="825" t="s">
        <v>2796</v>
      </c>
      <c r="F1127" s="823" t="s">
        <v>2768</v>
      </c>
      <c r="G1127" s="823" t="s">
        <v>3121</v>
      </c>
      <c r="H1127" s="823" t="s">
        <v>329</v>
      </c>
      <c r="I1127" s="823" t="s">
        <v>3123</v>
      </c>
      <c r="J1127" s="823" t="s">
        <v>1092</v>
      </c>
      <c r="K1127" s="823" t="s">
        <v>1093</v>
      </c>
      <c r="L1127" s="826">
        <v>121.92</v>
      </c>
      <c r="M1127" s="826">
        <v>487.68</v>
      </c>
      <c r="N1127" s="823">
        <v>4</v>
      </c>
      <c r="O1127" s="827">
        <v>0.5</v>
      </c>
      <c r="P1127" s="826"/>
      <c r="Q1127" s="828">
        <v>0</v>
      </c>
      <c r="R1127" s="823"/>
      <c r="S1127" s="828">
        <v>0</v>
      </c>
      <c r="T1127" s="827"/>
      <c r="U1127" s="829">
        <v>0</v>
      </c>
    </row>
    <row r="1128" spans="1:21" ht="14.45" customHeight="1" x14ac:dyDescent="0.2">
      <c r="A1128" s="822">
        <v>32</v>
      </c>
      <c r="B1128" s="823" t="s">
        <v>2767</v>
      </c>
      <c r="C1128" s="823" t="s">
        <v>2773</v>
      </c>
      <c r="D1128" s="824" t="s">
        <v>4796</v>
      </c>
      <c r="E1128" s="825" t="s">
        <v>2796</v>
      </c>
      <c r="F1128" s="823" t="s">
        <v>2769</v>
      </c>
      <c r="G1128" s="823" t="s">
        <v>3229</v>
      </c>
      <c r="H1128" s="823" t="s">
        <v>329</v>
      </c>
      <c r="I1128" s="823" t="s">
        <v>4067</v>
      </c>
      <c r="J1128" s="823" t="s">
        <v>3231</v>
      </c>
      <c r="K1128" s="823"/>
      <c r="L1128" s="826">
        <v>0</v>
      </c>
      <c r="M1128" s="826">
        <v>0</v>
      </c>
      <c r="N1128" s="823">
        <v>1</v>
      </c>
      <c r="O1128" s="827">
        <v>1</v>
      </c>
      <c r="P1128" s="826">
        <v>0</v>
      </c>
      <c r="Q1128" s="828"/>
      <c r="R1128" s="823">
        <v>1</v>
      </c>
      <c r="S1128" s="828">
        <v>1</v>
      </c>
      <c r="T1128" s="827">
        <v>1</v>
      </c>
      <c r="U1128" s="829">
        <v>1</v>
      </c>
    </row>
    <row r="1129" spans="1:21" ht="14.45" customHeight="1" x14ac:dyDescent="0.2">
      <c r="A1129" s="822">
        <v>32</v>
      </c>
      <c r="B1129" s="823" t="s">
        <v>2767</v>
      </c>
      <c r="C1129" s="823" t="s">
        <v>2773</v>
      </c>
      <c r="D1129" s="824" t="s">
        <v>4796</v>
      </c>
      <c r="E1129" s="825" t="s">
        <v>2798</v>
      </c>
      <c r="F1129" s="823" t="s">
        <v>2768</v>
      </c>
      <c r="G1129" s="823" t="s">
        <v>2840</v>
      </c>
      <c r="H1129" s="823" t="s">
        <v>329</v>
      </c>
      <c r="I1129" s="823" t="s">
        <v>2844</v>
      </c>
      <c r="J1129" s="823" t="s">
        <v>964</v>
      </c>
      <c r="K1129" s="823" t="s">
        <v>2845</v>
      </c>
      <c r="L1129" s="826">
        <v>329.56</v>
      </c>
      <c r="M1129" s="826">
        <v>988.68000000000006</v>
      </c>
      <c r="N1129" s="823">
        <v>3</v>
      </c>
      <c r="O1129" s="827">
        <v>2</v>
      </c>
      <c r="P1129" s="826"/>
      <c r="Q1129" s="828">
        <v>0</v>
      </c>
      <c r="R1129" s="823"/>
      <c r="S1129" s="828">
        <v>0</v>
      </c>
      <c r="T1129" s="827"/>
      <c r="U1129" s="829">
        <v>0</v>
      </c>
    </row>
    <row r="1130" spans="1:21" ht="14.45" customHeight="1" x14ac:dyDescent="0.2">
      <c r="A1130" s="822">
        <v>32</v>
      </c>
      <c r="B1130" s="823" t="s">
        <v>2767</v>
      </c>
      <c r="C1130" s="823" t="s">
        <v>2773</v>
      </c>
      <c r="D1130" s="824" t="s">
        <v>4796</v>
      </c>
      <c r="E1130" s="825" t="s">
        <v>2798</v>
      </c>
      <c r="F1130" s="823" t="s">
        <v>2768</v>
      </c>
      <c r="G1130" s="823" t="s">
        <v>3513</v>
      </c>
      <c r="H1130" s="823" t="s">
        <v>329</v>
      </c>
      <c r="I1130" s="823" t="s">
        <v>3514</v>
      </c>
      <c r="J1130" s="823" t="s">
        <v>1269</v>
      </c>
      <c r="K1130" s="823" t="s">
        <v>3515</v>
      </c>
      <c r="L1130" s="826">
        <v>0</v>
      </c>
      <c r="M1130" s="826">
        <v>0</v>
      </c>
      <c r="N1130" s="823">
        <v>8</v>
      </c>
      <c r="O1130" s="827">
        <v>3.5</v>
      </c>
      <c r="P1130" s="826">
        <v>0</v>
      </c>
      <c r="Q1130" s="828"/>
      <c r="R1130" s="823">
        <v>5</v>
      </c>
      <c r="S1130" s="828">
        <v>0.625</v>
      </c>
      <c r="T1130" s="827">
        <v>2.5</v>
      </c>
      <c r="U1130" s="829">
        <v>0.7142857142857143</v>
      </c>
    </row>
    <row r="1131" spans="1:21" ht="14.45" customHeight="1" x14ac:dyDescent="0.2">
      <c r="A1131" s="822">
        <v>32</v>
      </c>
      <c r="B1131" s="823" t="s">
        <v>2767</v>
      </c>
      <c r="C1131" s="823" t="s">
        <v>2773</v>
      </c>
      <c r="D1131" s="824" t="s">
        <v>4796</v>
      </c>
      <c r="E1131" s="825" t="s">
        <v>2798</v>
      </c>
      <c r="F1131" s="823" t="s">
        <v>2768</v>
      </c>
      <c r="G1131" s="823" t="s">
        <v>2833</v>
      </c>
      <c r="H1131" s="823" t="s">
        <v>670</v>
      </c>
      <c r="I1131" s="823" t="s">
        <v>2445</v>
      </c>
      <c r="J1131" s="823" t="s">
        <v>682</v>
      </c>
      <c r="K1131" s="823" t="s">
        <v>681</v>
      </c>
      <c r="L1131" s="826">
        <v>72.55</v>
      </c>
      <c r="M1131" s="826">
        <v>145.1</v>
      </c>
      <c r="N1131" s="823">
        <v>2</v>
      </c>
      <c r="O1131" s="827">
        <v>1.5</v>
      </c>
      <c r="P1131" s="826">
        <v>72.55</v>
      </c>
      <c r="Q1131" s="828">
        <v>0.5</v>
      </c>
      <c r="R1131" s="823">
        <v>1</v>
      </c>
      <c r="S1131" s="828">
        <v>0.5</v>
      </c>
      <c r="T1131" s="827">
        <v>1</v>
      </c>
      <c r="U1131" s="829">
        <v>0.66666666666666663</v>
      </c>
    </row>
    <row r="1132" spans="1:21" ht="14.45" customHeight="1" x14ac:dyDescent="0.2">
      <c r="A1132" s="822">
        <v>32</v>
      </c>
      <c r="B1132" s="823" t="s">
        <v>2767</v>
      </c>
      <c r="C1132" s="823" t="s">
        <v>2773</v>
      </c>
      <c r="D1132" s="824" t="s">
        <v>4796</v>
      </c>
      <c r="E1132" s="825" t="s">
        <v>2798</v>
      </c>
      <c r="F1132" s="823" t="s">
        <v>2768</v>
      </c>
      <c r="G1132" s="823" t="s">
        <v>2833</v>
      </c>
      <c r="H1132" s="823" t="s">
        <v>670</v>
      </c>
      <c r="I1132" s="823" t="s">
        <v>2444</v>
      </c>
      <c r="J1132" s="823" t="s">
        <v>682</v>
      </c>
      <c r="K1132" s="823" t="s">
        <v>683</v>
      </c>
      <c r="L1132" s="826">
        <v>21.76</v>
      </c>
      <c r="M1132" s="826">
        <v>21.76</v>
      </c>
      <c r="N1132" s="823">
        <v>1</v>
      </c>
      <c r="O1132" s="827">
        <v>0.5</v>
      </c>
      <c r="P1132" s="826"/>
      <c r="Q1132" s="828">
        <v>0</v>
      </c>
      <c r="R1132" s="823"/>
      <c r="S1132" s="828">
        <v>0</v>
      </c>
      <c r="T1132" s="827"/>
      <c r="U1132" s="829">
        <v>0</v>
      </c>
    </row>
    <row r="1133" spans="1:21" ht="14.45" customHeight="1" x14ac:dyDescent="0.2">
      <c r="A1133" s="822">
        <v>32</v>
      </c>
      <c r="B1133" s="823" t="s">
        <v>2767</v>
      </c>
      <c r="C1133" s="823" t="s">
        <v>2773</v>
      </c>
      <c r="D1133" s="824" t="s">
        <v>4796</v>
      </c>
      <c r="E1133" s="825" t="s">
        <v>2798</v>
      </c>
      <c r="F1133" s="823" t="s">
        <v>2768</v>
      </c>
      <c r="G1133" s="823" t="s">
        <v>2833</v>
      </c>
      <c r="H1133" s="823" t="s">
        <v>670</v>
      </c>
      <c r="I1133" s="823" t="s">
        <v>2446</v>
      </c>
      <c r="J1133" s="823" t="s">
        <v>682</v>
      </c>
      <c r="K1133" s="823" t="s">
        <v>684</v>
      </c>
      <c r="L1133" s="826">
        <v>65.28</v>
      </c>
      <c r="M1133" s="826">
        <v>456.96000000000004</v>
      </c>
      <c r="N1133" s="823">
        <v>7</v>
      </c>
      <c r="O1133" s="827">
        <v>5</v>
      </c>
      <c r="P1133" s="826">
        <v>261.12</v>
      </c>
      <c r="Q1133" s="828">
        <v>0.5714285714285714</v>
      </c>
      <c r="R1133" s="823">
        <v>4</v>
      </c>
      <c r="S1133" s="828">
        <v>0.5714285714285714</v>
      </c>
      <c r="T1133" s="827">
        <v>2.5</v>
      </c>
      <c r="U1133" s="829">
        <v>0.5</v>
      </c>
    </row>
    <row r="1134" spans="1:21" ht="14.45" customHeight="1" x14ac:dyDescent="0.2">
      <c r="A1134" s="822">
        <v>32</v>
      </c>
      <c r="B1134" s="823" t="s">
        <v>2767</v>
      </c>
      <c r="C1134" s="823" t="s">
        <v>2773</v>
      </c>
      <c r="D1134" s="824" t="s">
        <v>4796</v>
      </c>
      <c r="E1134" s="825" t="s">
        <v>2798</v>
      </c>
      <c r="F1134" s="823" t="s">
        <v>2768</v>
      </c>
      <c r="G1134" s="823" t="s">
        <v>2834</v>
      </c>
      <c r="H1134" s="823" t="s">
        <v>670</v>
      </c>
      <c r="I1134" s="823" t="s">
        <v>2287</v>
      </c>
      <c r="J1134" s="823" t="s">
        <v>2288</v>
      </c>
      <c r="K1134" s="823" t="s">
        <v>2289</v>
      </c>
      <c r="L1134" s="826">
        <v>93.27</v>
      </c>
      <c r="M1134" s="826">
        <v>93.27</v>
      </c>
      <c r="N1134" s="823">
        <v>1</v>
      </c>
      <c r="O1134" s="827">
        <v>1</v>
      </c>
      <c r="P1134" s="826">
        <v>93.27</v>
      </c>
      <c r="Q1134" s="828">
        <v>1</v>
      </c>
      <c r="R1134" s="823">
        <v>1</v>
      </c>
      <c r="S1134" s="828">
        <v>1</v>
      </c>
      <c r="T1134" s="827">
        <v>1</v>
      </c>
      <c r="U1134" s="829">
        <v>1</v>
      </c>
    </row>
    <row r="1135" spans="1:21" ht="14.45" customHeight="1" x14ac:dyDescent="0.2">
      <c r="A1135" s="822">
        <v>32</v>
      </c>
      <c r="B1135" s="823" t="s">
        <v>2767</v>
      </c>
      <c r="C1135" s="823" t="s">
        <v>2773</v>
      </c>
      <c r="D1135" s="824" t="s">
        <v>4796</v>
      </c>
      <c r="E1135" s="825" t="s">
        <v>2798</v>
      </c>
      <c r="F1135" s="823" t="s">
        <v>2768</v>
      </c>
      <c r="G1135" s="823" t="s">
        <v>3137</v>
      </c>
      <c r="H1135" s="823" t="s">
        <v>670</v>
      </c>
      <c r="I1135" s="823" t="s">
        <v>3138</v>
      </c>
      <c r="J1135" s="823" t="s">
        <v>3139</v>
      </c>
      <c r="K1135" s="823" t="s">
        <v>3140</v>
      </c>
      <c r="L1135" s="826">
        <v>6696.51</v>
      </c>
      <c r="M1135" s="826">
        <v>26786.04</v>
      </c>
      <c r="N1135" s="823">
        <v>4</v>
      </c>
      <c r="O1135" s="827">
        <v>1</v>
      </c>
      <c r="P1135" s="826">
        <v>26786.04</v>
      </c>
      <c r="Q1135" s="828">
        <v>1</v>
      </c>
      <c r="R1135" s="823">
        <v>4</v>
      </c>
      <c r="S1135" s="828">
        <v>1</v>
      </c>
      <c r="T1135" s="827">
        <v>1</v>
      </c>
      <c r="U1135" s="829">
        <v>1</v>
      </c>
    </row>
    <row r="1136" spans="1:21" ht="14.45" customHeight="1" x14ac:dyDescent="0.2">
      <c r="A1136" s="822">
        <v>32</v>
      </c>
      <c r="B1136" s="823" t="s">
        <v>2767</v>
      </c>
      <c r="C1136" s="823" t="s">
        <v>2773</v>
      </c>
      <c r="D1136" s="824" t="s">
        <v>4796</v>
      </c>
      <c r="E1136" s="825" t="s">
        <v>2798</v>
      </c>
      <c r="F1136" s="823" t="s">
        <v>2768</v>
      </c>
      <c r="G1136" s="823" t="s">
        <v>3147</v>
      </c>
      <c r="H1136" s="823" t="s">
        <v>670</v>
      </c>
      <c r="I1136" s="823" t="s">
        <v>2371</v>
      </c>
      <c r="J1136" s="823" t="s">
        <v>2372</v>
      </c>
      <c r="K1136" s="823" t="s">
        <v>2373</v>
      </c>
      <c r="L1136" s="826">
        <v>119.7</v>
      </c>
      <c r="M1136" s="826">
        <v>239.4</v>
      </c>
      <c r="N1136" s="823">
        <v>2</v>
      </c>
      <c r="O1136" s="827">
        <v>1</v>
      </c>
      <c r="P1136" s="826"/>
      <c r="Q1136" s="828">
        <v>0</v>
      </c>
      <c r="R1136" s="823"/>
      <c r="S1136" s="828">
        <v>0</v>
      </c>
      <c r="T1136" s="827"/>
      <c r="U1136" s="829">
        <v>0</v>
      </c>
    </row>
    <row r="1137" spans="1:21" ht="14.45" customHeight="1" x14ac:dyDescent="0.2">
      <c r="A1137" s="822">
        <v>32</v>
      </c>
      <c r="B1137" s="823" t="s">
        <v>2767</v>
      </c>
      <c r="C1137" s="823" t="s">
        <v>2773</v>
      </c>
      <c r="D1137" s="824" t="s">
        <v>4796</v>
      </c>
      <c r="E1137" s="825" t="s">
        <v>2798</v>
      </c>
      <c r="F1137" s="823" t="s">
        <v>2768</v>
      </c>
      <c r="G1137" s="823" t="s">
        <v>2863</v>
      </c>
      <c r="H1137" s="823" t="s">
        <v>329</v>
      </c>
      <c r="I1137" s="823" t="s">
        <v>2867</v>
      </c>
      <c r="J1137" s="823" t="s">
        <v>2865</v>
      </c>
      <c r="K1137" s="823" t="s">
        <v>1066</v>
      </c>
      <c r="L1137" s="826">
        <v>0</v>
      </c>
      <c r="M1137" s="826">
        <v>0</v>
      </c>
      <c r="N1137" s="823">
        <v>2</v>
      </c>
      <c r="O1137" s="827">
        <v>2</v>
      </c>
      <c r="P1137" s="826"/>
      <c r="Q1137" s="828"/>
      <c r="R1137" s="823"/>
      <c r="S1137" s="828">
        <v>0</v>
      </c>
      <c r="T1137" s="827"/>
      <c r="U1137" s="829">
        <v>0</v>
      </c>
    </row>
    <row r="1138" spans="1:21" ht="14.45" customHeight="1" x14ac:dyDescent="0.2">
      <c r="A1138" s="822">
        <v>32</v>
      </c>
      <c r="B1138" s="823" t="s">
        <v>2767</v>
      </c>
      <c r="C1138" s="823" t="s">
        <v>2773</v>
      </c>
      <c r="D1138" s="824" t="s">
        <v>4796</v>
      </c>
      <c r="E1138" s="825" t="s">
        <v>2798</v>
      </c>
      <c r="F1138" s="823" t="s">
        <v>2768</v>
      </c>
      <c r="G1138" s="823" t="s">
        <v>4068</v>
      </c>
      <c r="H1138" s="823" t="s">
        <v>329</v>
      </c>
      <c r="I1138" s="823" t="s">
        <v>4069</v>
      </c>
      <c r="J1138" s="823" t="s">
        <v>4070</v>
      </c>
      <c r="K1138" s="823" t="s">
        <v>4071</v>
      </c>
      <c r="L1138" s="826">
        <v>0</v>
      </c>
      <c r="M1138" s="826">
        <v>0</v>
      </c>
      <c r="N1138" s="823">
        <v>1</v>
      </c>
      <c r="O1138" s="827">
        <v>0.5</v>
      </c>
      <c r="P1138" s="826">
        <v>0</v>
      </c>
      <c r="Q1138" s="828"/>
      <c r="R1138" s="823">
        <v>1</v>
      </c>
      <c r="S1138" s="828">
        <v>1</v>
      </c>
      <c r="T1138" s="827">
        <v>0.5</v>
      </c>
      <c r="U1138" s="829">
        <v>1</v>
      </c>
    </row>
    <row r="1139" spans="1:21" ht="14.45" customHeight="1" x14ac:dyDescent="0.2">
      <c r="A1139" s="822">
        <v>32</v>
      </c>
      <c r="B1139" s="823" t="s">
        <v>2767</v>
      </c>
      <c r="C1139" s="823" t="s">
        <v>2773</v>
      </c>
      <c r="D1139" s="824" t="s">
        <v>4796</v>
      </c>
      <c r="E1139" s="825" t="s">
        <v>2798</v>
      </c>
      <c r="F1139" s="823" t="s">
        <v>2768</v>
      </c>
      <c r="G1139" s="823" t="s">
        <v>3154</v>
      </c>
      <c r="H1139" s="823" t="s">
        <v>670</v>
      </c>
      <c r="I1139" s="823" t="s">
        <v>2362</v>
      </c>
      <c r="J1139" s="823" t="s">
        <v>1318</v>
      </c>
      <c r="K1139" s="823" t="s">
        <v>771</v>
      </c>
      <c r="L1139" s="826">
        <v>96.04</v>
      </c>
      <c r="M1139" s="826">
        <v>192.08</v>
      </c>
      <c r="N1139" s="823">
        <v>2</v>
      </c>
      <c r="O1139" s="827">
        <v>2</v>
      </c>
      <c r="P1139" s="826">
        <v>96.04</v>
      </c>
      <c r="Q1139" s="828">
        <v>0.5</v>
      </c>
      <c r="R1139" s="823">
        <v>1</v>
      </c>
      <c r="S1139" s="828">
        <v>0.5</v>
      </c>
      <c r="T1139" s="827">
        <v>1</v>
      </c>
      <c r="U1139" s="829">
        <v>0.5</v>
      </c>
    </row>
    <row r="1140" spans="1:21" ht="14.45" customHeight="1" x14ac:dyDescent="0.2">
      <c r="A1140" s="822">
        <v>32</v>
      </c>
      <c r="B1140" s="823" t="s">
        <v>2767</v>
      </c>
      <c r="C1140" s="823" t="s">
        <v>2773</v>
      </c>
      <c r="D1140" s="824" t="s">
        <v>4796</v>
      </c>
      <c r="E1140" s="825" t="s">
        <v>2798</v>
      </c>
      <c r="F1140" s="823" t="s">
        <v>2768</v>
      </c>
      <c r="G1140" s="823" t="s">
        <v>3154</v>
      </c>
      <c r="H1140" s="823" t="s">
        <v>329</v>
      </c>
      <c r="I1140" s="823" t="s">
        <v>3613</v>
      </c>
      <c r="J1140" s="823" t="s">
        <v>1318</v>
      </c>
      <c r="K1140" s="823" t="s">
        <v>3614</v>
      </c>
      <c r="L1140" s="826">
        <v>153.65</v>
      </c>
      <c r="M1140" s="826">
        <v>768.25</v>
      </c>
      <c r="N1140" s="823">
        <v>5</v>
      </c>
      <c r="O1140" s="827">
        <v>3.5</v>
      </c>
      <c r="P1140" s="826">
        <v>460.95000000000005</v>
      </c>
      <c r="Q1140" s="828">
        <v>0.60000000000000009</v>
      </c>
      <c r="R1140" s="823">
        <v>3</v>
      </c>
      <c r="S1140" s="828">
        <v>0.6</v>
      </c>
      <c r="T1140" s="827">
        <v>2.5</v>
      </c>
      <c r="U1140" s="829">
        <v>0.7142857142857143</v>
      </c>
    </row>
    <row r="1141" spans="1:21" ht="14.45" customHeight="1" x14ac:dyDescent="0.2">
      <c r="A1141" s="822">
        <v>32</v>
      </c>
      <c r="B1141" s="823" t="s">
        <v>2767</v>
      </c>
      <c r="C1141" s="823" t="s">
        <v>2773</v>
      </c>
      <c r="D1141" s="824" t="s">
        <v>4796</v>
      </c>
      <c r="E1141" s="825" t="s">
        <v>2798</v>
      </c>
      <c r="F1141" s="823" t="s">
        <v>2768</v>
      </c>
      <c r="G1141" s="823" t="s">
        <v>3154</v>
      </c>
      <c r="H1141" s="823" t="s">
        <v>329</v>
      </c>
      <c r="I1141" s="823" t="s">
        <v>3718</v>
      </c>
      <c r="J1141" s="823" t="s">
        <v>1318</v>
      </c>
      <c r="K1141" s="823" t="s">
        <v>1319</v>
      </c>
      <c r="L1141" s="826">
        <v>134.44999999999999</v>
      </c>
      <c r="M1141" s="826">
        <v>1075.5999999999999</v>
      </c>
      <c r="N1141" s="823">
        <v>8</v>
      </c>
      <c r="O1141" s="827">
        <v>8</v>
      </c>
      <c r="P1141" s="826">
        <v>672.25</v>
      </c>
      <c r="Q1141" s="828">
        <v>0.625</v>
      </c>
      <c r="R1141" s="823">
        <v>5</v>
      </c>
      <c r="S1141" s="828">
        <v>0.625</v>
      </c>
      <c r="T1141" s="827">
        <v>5</v>
      </c>
      <c r="U1141" s="829">
        <v>0.625</v>
      </c>
    </row>
    <row r="1142" spans="1:21" ht="14.45" customHeight="1" x14ac:dyDescent="0.2">
      <c r="A1142" s="822">
        <v>32</v>
      </c>
      <c r="B1142" s="823" t="s">
        <v>2767</v>
      </c>
      <c r="C1142" s="823" t="s">
        <v>2773</v>
      </c>
      <c r="D1142" s="824" t="s">
        <v>4796</v>
      </c>
      <c r="E1142" s="825" t="s">
        <v>2798</v>
      </c>
      <c r="F1142" s="823" t="s">
        <v>2768</v>
      </c>
      <c r="G1142" s="823" t="s">
        <v>2868</v>
      </c>
      <c r="H1142" s="823" t="s">
        <v>670</v>
      </c>
      <c r="I1142" s="823" t="s">
        <v>2501</v>
      </c>
      <c r="J1142" s="823" t="s">
        <v>1329</v>
      </c>
      <c r="K1142" s="823" t="s">
        <v>2502</v>
      </c>
      <c r="L1142" s="826">
        <v>117.55</v>
      </c>
      <c r="M1142" s="826">
        <v>235.1</v>
      </c>
      <c r="N1142" s="823">
        <v>2</v>
      </c>
      <c r="O1142" s="827">
        <v>1.5</v>
      </c>
      <c r="P1142" s="826">
        <v>235.1</v>
      </c>
      <c r="Q1142" s="828">
        <v>1</v>
      </c>
      <c r="R1142" s="823">
        <v>2</v>
      </c>
      <c r="S1142" s="828">
        <v>1</v>
      </c>
      <c r="T1142" s="827">
        <v>1.5</v>
      </c>
      <c r="U1142" s="829">
        <v>1</v>
      </c>
    </row>
    <row r="1143" spans="1:21" ht="14.45" customHeight="1" x14ac:dyDescent="0.2">
      <c r="A1143" s="822">
        <v>32</v>
      </c>
      <c r="B1143" s="823" t="s">
        <v>2767</v>
      </c>
      <c r="C1143" s="823" t="s">
        <v>2773</v>
      </c>
      <c r="D1143" s="824" t="s">
        <v>4796</v>
      </c>
      <c r="E1143" s="825" t="s">
        <v>2798</v>
      </c>
      <c r="F1143" s="823" t="s">
        <v>2768</v>
      </c>
      <c r="G1143" s="823" t="s">
        <v>2868</v>
      </c>
      <c r="H1143" s="823" t="s">
        <v>670</v>
      </c>
      <c r="I1143" s="823" t="s">
        <v>2504</v>
      </c>
      <c r="J1143" s="823" t="s">
        <v>1329</v>
      </c>
      <c r="K1143" s="823" t="s">
        <v>1261</v>
      </c>
      <c r="L1143" s="826">
        <v>176.32</v>
      </c>
      <c r="M1143" s="826">
        <v>176.32</v>
      </c>
      <c r="N1143" s="823">
        <v>1</v>
      </c>
      <c r="O1143" s="827">
        <v>1</v>
      </c>
      <c r="P1143" s="826">
        <v>176.32</v>
      </c>
      <c r="Q1143" s="828">
        <v>1</v>
      </c>
      <c r="R1143" s="823">
        <v>1</v>
      </c>
      <c r="S1143" s="828">
        <v>1</v>
      </c>
      <c r="T1143" s="827">
        <v>1</v>
      </c>
      <c r="U1143" s="829">
        <v>1</v>
      </c>
    </row>
    <row r="1144" spans="1:21" ht="14.45" customHeight="1" x14ac:dyDescent="0.2">
      <c r="A1144" s="822">
        <v>32</v>
      </c>
      <c r="B1144" s="823" t="s">
        <v>2767</v>
      </c>
      <c r="C1144" s="823" t="s">
        <v>2773</v>
      </c>
      <c r="D1144" s="824" t="s">
        <v>4796</v>
      </c>
      <c r="E1144" s="825" t="s">
        <v>2798</v>
      </c>
      <c r="F1144" s="823" t="s">
        <v>2768</v>
      </c>
      <c r="G1144" s="823" t="s">
        <v>2869</v>
      </c>
      <c r="H1144" s="823" t="s">
        <v>329</v>
      </c>
      <c r="I1144" s="823" t="s">
        <v>2870</v>
      </c>
      <c r="J1144" s="823" t="s">
        <v>2871</v>
      </c>
      <c r="K1144" s="823" t="s">
        <v>771</v>
      </c>
      <c r="L1144" s="826">
        <v>78.33</v>
      </c>
      <c r="M1144" s="826">
        <v>78.33</v>
      </c>
      <c r="N1144" s="823">
        <v>1</v>
      </c>
      <c r="O1144" s="827">
        <v>1</v>
      </c>
      <c r="P1144" s="826">
        <v>78.33</v>
      </c>
      <c r="Q1144" s="828">
        <v>1</v>
      </c>
      <c r="R1144" s="823">
        <v>1</v>
      </c>
      <c r="S1144" s="828">
        <v>1</v>
      </c>
      <c r="T1144" s="827">
        <v>1</v>
      </c>
      <c r="U1144" s="829">
        <v>1</v>
      </c>
    </row>
    <row r="1145" spans="1:21" ht="14.45" customHeight="1" x14ac:dyDescent="0.2">
      <c r="A1145" s="822">
        <v>32</v>
      </c>
      <c r="B1145" s="823" t="s">
        <v>2767</v>
      </c>
      <c r="C1145" s="823" t="s">
        <v>2773</v>
      </c>
      <c r="D1145" s="824" t="s">
        <v>4796</v>
      </c>
      <c r="E1145" s="825" t="s">
        <v>2798</v>
      </c>
      <c r="F1145" s="823" t="s">
        <v>2768</v>
      </c>
      <c r="G1145" s="823" t="s">
        <v>2869</v>
      </c>
      <c r="H1145" s="823" t="s">
        <v>329</v>
      </c>
      <c r="I1145" s="823" t="s">
        <v>3157</v>
      </c>
      <c r="J1145" s="823" t="s">
        <v>2871</v>
      </c>
      <c r="K1145" s="823" t="s">
        <v>771</v>
      </c>
      <c r="L1145" s="826">
        <v>78.33</v>
      </c>
      <c r="M1145" s="826">
        <v>78.33</v>
      </c>
      <c r="N1145" s="823">
        <v>1</v>
      </c>
      <c r="O1145" s="827">
        <v>1</v>
      </c>
      <c r="P1145" s="826"/>
      <c r="Q1145" s="828">
        <v>0</v>
      </c>
      <c r="R1145" s="823"/>
      <c r="S1145" s="828">
        <v>0</v>
      </c>
      <c r="T1145" s="827"/>
      <c r="U1145" s="829">
        <v>0</v>
      </c>
    </row>
    <row r="1146" spans="1:21" ht="14.45" customHeight="1" x14ac:dyDescent="0.2">
      <c r="A1146" s="822">
        <v>32</v>
      </c>
      <c r="B1146" s="823" t="s">
        <v>2767</v>
      </c>
      <c r="C1146" s="823" t="s">
        <v>2773</v>
      </c>
      <c r="D1146" s="824" t="s">
        <v>4796</v>
      </c>
      <c r="E1146" s="825" t="s">
        <v>2798</v>
      </c>
      <c r="F1146" s="823" t="s">
        <v>2768</v>
      </c>
      <c r="G1146" s="823" t="s">
        <v>3617</v>
      </c>
      <c r="H1146" s="823" t="s">
        <v>329</v>
      </c>
      <c r="I1146" s="823" t="s">
        <v>3618</v>
      </c>
      <c r="J1146" s="823" t="s">
        <v>3619</v>
      </c>
      <c r="K1146" s="823" t="s">
        <v>3620</v>
      </c>
      <c r="L1146" s="826">
        <v>23.51</v>
      </c>
      <c r="M1146" s="826">
        <v>47.02</v>
      </c>
      <c r="N1146" s="823">
        <v>2</v>
      </c>
      <c r="O1146" s="827">
        <v>1</v>
      </c>
      <c r="P1146" s="826">
        <v>47.02</v>
      </c>
      <c r="Q1146" s="828">
        <v>1</v>
      </c>
      <c r="R1146" s="823">
        <v>2</v>
      </c>
      <c r="S1146" s="828">
        <v>1</v>
      </c>
      <c r="T1146" s="827">
        <v>1</v>
      </c>
      <c r="U1146" s="829">
        <v>1</v>
      </c>
    </row>
    <row r="1147" spans="1:21" ht="14.45" customHeight="1" x14ac:dyDescent="0.2">
      <c r="A1147" s="822">
        <v>32</v>
      </c>
      <c r="B1147" s="823" t="s">
        <v>2767</v>
      </c>
      <c r="C1147" s="823" t="s">
        <v>2773</v>
      </c>
      <c r="D1147" s="824" t="s">
        <v>4796</v>
      </c>
      <c r="E1147" s="825" t="s">
        <v>2798</v>
      </c>
      <c r="F1147" s="823" t="s">
        <v>2768</v>
      </c>
      <c r="G1147" s="823" t="s">
        <v>2884</v>
      </c>
      <c r="H1147" s="823" t="s">
        <v>329</v>
      </c>
      <c r="I1147" s="823" t="s">
        <v>3163</v>
      </c>
      <c r="J1147" s="823" t="s">
        <v>912</v>
      </c>
      <c r="K1147" s="823" t="s">
        <v>3164</v>
      </c>
      <c r="L1147" s="826">
        <v>516</v>
      </c>
      <c r="M1147" s="826">
        <v>1032</v>
      </c>
      <c r="N1147" s="823">
        <v>2</v>
      </c>
      <c r="O1147" s="827">
        <v>2</v>
      </c>
      <c r="P1147" s="826"/>
      <c r="Q1147" s="828">
        <v>0</v>
      </c>
      <c r="R1147" s="823"/>
      <c r="S1147" s="828">
        <v>0</v>
      </c>
      <c r="T1147" s="827"/>
      <c r="U1147" s="829">
        <v>0</v>
      </c>
    </row>
    <row r="1148" spans="1:21" ht="14.45" customHeight="1" x14ac:dyDescent="0.2">
      <c r="A1148" s="822">
        <v>32</v>
      </c>
      <c r="B1148" s="823" t="s">
        <v>2767</v>
      </c>
      <c r="C1148" s="823" t="s">
        <v>2773</v>
      </c>
      <c r="D1148" s="824" t="s">
        <v>4796</v>
      </c>
      <c r="E1148" s="825" t="s">
        <v>2798</v>
      </c>
      <c r="F1148" s="823" t="s">
        <v>2768</v>
      </c>
      <c r="G1148" s="823" t="s">
        <v>2884</v>
      </c>
      <c r="H1148" s="823" t="s">
        <v>329</v>
      </c>
      <c r="I1148" s="823" t="s">
        <v>3730</v>
      </c>
      <c r="J1148" s="823" t="s">
        <v>3731</v>
      </c>
      <c r="K1148" s="823" t="s">
        <v>3164</v>
      </c>
      <c r="L1148" s="826">
        <v>516</v>
      </c>
      <c r="M1148" s="826">
        <v>2064</v>
      </c>
      <c r="N1148" s="823">
        <v>4</v>
      </c>
      <c r="O1148" s="827">
        <v>2.5</v>
      </c>
      <c r="P1148" s="826">
        <v>2064</v>
      </c>
      <c r="Q1148" s="828">
        <v>1</v>
      </c>
      <c r="R1148" s="823">
        <v>4</v>
      </c>
      <c r="S1148" s="828">
        <v>1</v>
      </c>
      <c r="T1148" s="827">
        <v>2.5</v>
      </c>
      <c r="U1148" s="829">
        <v>1</v>
      </c>
    </row>
    <row r="1149" spans="1:21" ht="14.45" customHeight="1" x14ac:dyDescent="0.2">
      <c r="A1149" s="822">
        <v>32</v>
      </c>
      <c r="B1149" s="823" t="s">
        <v>2767</v>
      </c>
      <c r="C1149" s="823" t="s">
        <v>2773</v>
      </c>
      <c r="D1149" s="824" t="s">
        <v>4796</v>
      </c>
      <c r="E1149" s="825" t="s">
        <v>2798</v>
      </c>
      <c r="F1149" s="823" t="s">
        <v>2768</v>
      </c>
      <c r="G1149" s="823" t="s">
        <v>2884</v>
      </c>
      <c r="H1149" s="823" t="s">
        <v>329</v>
      </c>
      <c r="I1149" s="823" t="s">
        <v>4072</v>
      </c>
      <c r="J1149" s="823" t="s">
        <v>3731</v>
      </c>
      <c r="K1149" s="823" t="s">
        <v>3921</v>
      </c>
      <c r="L1149" s="826">
        <v>0</v>
      </c>
      <c r="M1149" s="826">
        <v>0</v>
      </c>
      <c r="N1149" s="823">
        <v>1</v>
      </c>
      <c r="O1149" s="827">
        <v>1</v>
      </c>
      <c r="P1149" s="826"/>
      <c r="Q1149" s="828"/>
      <c r="R1149" s="823"/>
      <c r="S1149" s="828">
        <v>0</v>
      </c>
      <c r="T1149" s="827"/>
      <c r="U1149" s="829">
        <v>0</v>
      </c>
    </row>
    <row r="1150" spans="1:21" ht="14.45" customHeight="1" x14ac:dyDescent="0.2">
      <c r="A1150" s="822">
        <v>32</v>
      </c>
      <c r="B1150" s="823" t="s">
        <v>2767</v>
      </c>
      <c r="C1150" s="823" t="s">
        <v>2773</v>
      </c>
      <c r="D1150" s="824" t="s">
        <v>4796</v>
      </c>
      <c r="E1150" s="825" t="s">
        <v>2798</v>
      </c>
      <c r="F1150" s="823" t="s">
        <v>2768</v>
      </c>
      <c r="G1150" s="823" t="s">
        <v>2884</v>
      </c>
      <c r="H1150" s="823" t="s">
        <v>329</v>
      </c>
      <c r="I1150" s="823" t="s">
        <v>4072</v>
      </c>
      <c r="J1150" s="823" t="s">
        <v>3731</v>
      </c>
      <c r="K1150" s="823" t="s">
        <v>3921</v>
      </c>
      <c r="L1150" s="826">
        <v>1719.99</v>
      </c>
      <c r="M1150" s="826">
        <v>1719.99</v>
      </c>
      <c r="N1150" s="823">
        <v>1</v>
      </c>
      <c r="O1150" s="827">
        <v>1</v>
      </c>
      <c r="P1150" s="826">
        <v>1719.99</v>
      </c>
      <c r="Q1150" s="828">
        <v>1</v>
      </c>
      <c r="R1150" s="823">
        <v>1</v>
      </c>
      <c r="S1150" s="828">
        <v>1</v>
      </c>
      <c r="T1150" s="827">
        <v>1</v>
      </c>
      <c r="U1150" s="829">
        <v>1</v>
      </c>
    </row>
    <row r="1151" spans="1:21" ht="14.45" customHeight="1" x14ac:dyDescent="0.2">
      <c r="A1151" s="822">
        <v>32</v>
      </c>
      <c r="B1151" s="823" t="s">
        <v>2767</v>
      </c>
      <c r="C1151" s="823" t="s">
        <v>2773</v>
      </c>
      <c r="D1151" s="824" t="s">
        <v>4796</v>
      </c>
      <c r="E1151" s="825" t="s">
        <v>2798</v>
      </c>
      <c r="F1151" s="823" t="s">
        <v>2768</v>
      </c>
      <c r="G1151" s="823" t="s">
        <v>2915</v>
      </c>
      <c r="H1151" s="823" t="s">
        <v>670</v>
      </c>
      <c r="I1151" s="823" t="s">
        <v>2403</v>
      </c>
      <c r="J1151" s="823" t="s">
        <v>1477</v>
      </c>
      <c r="K1151" s="823" t="s">
        <v>2404</v>
      </c>
      <c r="L1151" s="826">
        <v>846.47</v>
      </c>
      <c r="M1151" s="826">
        <v>5925.2900000000009</v>
      </c>
      <c r="N1151" s="823">
        <v>7</v>
      </c>
      <c r="O1151" s="827">
        <v>6.5</v>
      </c>
      <c r="P1151" s="826">
        <v>4232.3500000000004</v>
      </c>
      <c r="Q1151" s="828">
        <v>0.71428571428571419</v>
      </c>
      <c r="R1151" s="823">
        <v>5</v>
      </c>
      <c r="S1151" s="828">
        <v>0.7142857142857143</v>
      </c>
      <c r="T1151" s="827">
        <v>4.5</v>
      </c>
      <c r="U1151" s="829">
        <v>0.69230769230769229</v>
      </c>
    </row>
    <row r="1152" spans="1:21" ht="14.45" customHeight="1" x14ac:dyDescent="0.2">
      <c r="A1152" s="822">
        <v>32</v>
      </c>
      <c r="B1152" s="823" t="s">
        <v>2767</v>
      </c>
      <c r="C1152" s="823" t="s">
        <v>2773</v>
      </c>
      <c r="D1152" s="824" t="s">
        <v>4796</v>
      </c>
      <c r="E1152" s="825" t="s">
        <v>2798</v>
      </c>
      <c r="F1152" s="823" t="s">
        <v>2768</v>
      </c>
      <c r="G1152" s="823" t="s">
        <v>2915</v>
      </c>
      <c r="H1152" s="823" t="s">
        <v>670</v>
      </c>
      <c r="I1152" s="823" t="s">
        <v>2403</v>
      </c>
      <c r="J1152" s="823" t="s">
        <v>1477</v>
      </c>
      <c r="K1152" s="823" t="s">
        <v>2404</v>
      </c>
      <c r="L1152" s="826">
        <v>3231.81</v>
      </c>
      <c r="M1152" s="826">
        <v>19390.86</v>
      </c>
      <c r="N1152" s="823">
        <v>6</v>
      </c>
      <c r="O1152" s="827">
        <v>5.5</v>
      </c>
      <c r="P1152" s="826">
        <v>19390.86</v>
      </c>
      <c r="Q1152" s="828">
        <v>1</v>
      </c>
      <c r="R1152" s="823">
        <v>6</v>
      </c>
      <c r="S1152" s="828">
        <v>1</v>
      </c>
      <c r="T1152" s="827">
        <v>5.5</v>
      </c>
      <c r="U1152" s="829">
        <v>1</v>
      </c>
    </row>
    <row r="1153" spans="1:21" ht="14.45" customHeight="1" x14ac:dyDescent="0.2">
      <c r="A1153" s="822">
        <v>32</v>
      </c>
      <c r="B1153" s="823" t="s">
        <v>2767</v>
      </c>
      <c r="C1153" s="823" t="s">
        <v>2773</v>
      </c>
      <c r="D1153" s="824" t="s">
        <v>4796</v>
      </c>
      <c r="E1153" s="825" t="s">
        <v>2798</v>
      </c>
      <c r="F1153" s="823" t="s">
        <v>2768</v>
      </c>
      <c r="G1153" s="823" t="s">
        <v>2916</v>
      </c>
      <c r="H1153" s="823" t="s">
        <v>670</v>
      </c>
      <c r="I1153" s="823" t="s">
        <v>2572</v>
      </c>
      <c r="J1153" s="823" t="s">
        <v>921</v>
      </c>
      <c r="K1153" s="823" t="s">
        <v>2573</v>
      </c>
      <c r="L1153" s="826">
        <v>42.51</v>
      </c>
      <c r="M1153" s="826">
        <v>85.02</v>
      </c>
      <c r="N1153" s="823">
        <v>2</v>
      </c>
      <c r="O1153" s="827">
        <v>2</v>
      </c>
      <c r="P1153" s="826">
        <v>42.51</v>
      </c>
      <c r="Q1153" s="828">
        <v>0.5</v>
      </c>
      <c r="R1153" s="823">
        <v>1</v>
      </c>
      <c r="S1153" s="828">
        <v>0.5</v>
      </c>
      <c r="T1153" s="827">
        <v>1</v>
      </c>
      <c r="U1153" s="829">
        <v>0.5</v>
      </c>
    </row>
    <row r="1154" spans="1:21" ht="14.45" customHeight="1" x14ac:dyDescent="0.2">
      <c r="A1154" s="822">
        <v>32</v>
      </c>
      <c r="B1154" s="823" t="s">
        <v>2767</v>
      </c>
      <c r="C1154" s="823" t="s">
        <v>2773</v>
      </c>
      <c r="D1154" s="824" t="s">
        <v>4796</v>
      </c>
      <c r="E1154" s="825" t="s">
        <v>2798</v>
      </c>
      <c r="F1154" s="823" t="s">
        <v>2768</v>
      </c>
      <c r="G1154" s="823" t="s">
        <v>3195</v>
      </c>
      <c r="H1154" s="823" t="s">
        <v>329</v>
      </c>
      <c r="I1154" s="823" t="s">
        <v>3197</v>
      </c>
      <c r="J1154" s="823" t="s">
        <v>1033</v>
      </c>
      <c r="K1154" s="823" t="s">
        <v>1035</v>
      </c>
      <c r="L1154" s="826">
        <v>105.63</v>
      </c>
      <c r="M1154" s="826">
        <v>105.63</v>
      </c>
      <c r="N1154" s="823">
        <v>1</v>
      </c>
      <c r="O1154" s="827">
        <v>1</v>
      </c>
      <c r="P1154" s="826">
        <v>105.63</v>
      </c>
      <c r="Q1154" s="828">
        <v>1</v>
      </c>
      <c r="R1154" s="823">
        <v>1</v>
      </c>
      <c r="S1154" s="828">
        <v>1</v>
      </c>
      <c r="T1154" s="827">
        <v>1</v>
      </c>
      <c r="U1154" s="829">
        <v>1</v>
      </c>
    </row>
    <row r="1155" spans="1:21" ht="14.45" customHeight="1" x14ac:dyDescent="0.2">
      <c r="A1155" s="822">
        <v>32</v>
      </c>
      <c r="B1155" s="823" t="s">
        <v>2767</v>
      </c>
      <c r="C1155" s="823" t="s">
        <v>2773</v>
      </c>
      <c r="D1155" s="824" t="s">
        <v>4796</v>
      </c>
      <c r="E1155" s="825" t="s">
        <v>2798</v>
      </c>
      <c r="F1155" s="823" t="s">
        <v>2768</v>
      </c>
      <c r="G1155" s="823" t="s">
        <v>2923</v>
      </c>
      <c r="H1155" s="823" t="s">
        <v>329</v>
      </c>
      <c r="I1155" s="823" t="s">
        <v>2927</v>
      </c>
      <c r="J1155" s="823" t="s">
        <v>1031</v>
      </c>
      <c r="K1155" s="823" t="s">
        <v>2928</v>
      </c>
      <c r="L1155" s="826">
        <v>45.03</v>
      </c>
      <c r="M1155" s="826">
        <v>135.09</v>
      </c>
      <c r="N1155" s="823">
        <v>3</v>
      </c>
      <c r="O1155" s="827">
        <v>3</v>
      </c>
      <c r="P1155" s="826"/>
      <c r="Q1155" s="828">
        <v>0</v>
      </c>
      <c r="R1155" s="823"/>
      <c r="S1155" s="828">
        <v>0</v>
      </c>
      <c r="T1155" s="827"/>
      <c r="U1155" s="829">
        <v>0</v>
      </c>
    </row>
    <row r="1156" spans="1:21" ht="14.45" customHeight="1" x14ac:dyDescent="0.2">
      <c r="A1156" s="822">
        <v>32</v>
      </c>
      <c r="B1156" s="823" t="s">
        <v>2767</v>
      </c>
      <c r="C1156" s="823" t="s">
        <v>2773</v>
      </c>
      <c r="D1156" s="824" t="s">
        <v>4796</v>
      </c>
      <c r="E1156" s="825" t="s">
        <v>2798</v>
      </c>
      <c r="F1156" s="823" t="s">
        <v>2768</v>
      </c>
      <c r="G1156" s="823" t="s">
        <v>3249</v>
      </c>
      <c r="H1156" s="823" t="s">
        <v>329</v>
      </c>
      <c r="I1156" s="823" t="s">
        <v>3250</v>
      </c>
      <c r="J1156" s="823" t="s">
        <v>1445</v>
      </c>
      <c r="K1156" s="823" t="s">
        <v>1319</v>
      </c>
      <c r="L1156" s="826">
        <v>111.72</v>
      </c>
      <c r="M1156" s="826">
        <v>223.44</v>
      </c>
      <c r="N1156" s="823">
        <v>2</v>
      </c>
      <c r="O1156" s="827">
        <v>1</v>
      </c>
      <c r="P1156" s="826">
        <v>223.44</v>
      </c>
      <c r="Q1156" s="828">
        <v>1</v>
      </c>
      <c r="R1156" s="823">
        <v>2</v>
      </c>
      <c r="S1156" s="828">
        <v>1</v>
      </c>
      <c r="T1156" s="827">
        <v>1</v>
      </c>
      <c r="U1156" s="829">
        <v>1</v>
      </c>
    </row>
    <row r="1157" spans="1:21" ht="14.45" customHeight="1" x14ac:dyDescent="0.2">
      <c r="A1157" s="822">
        <v>32</v>
      </c>
      <c r="B1157" s="823" t="s">
        <v>2767</v>
      </c>
      <c r="C1157" s="823" t="s">
        <v>2773</v>
      </c>
      <c r="D1157" s="824" t="s">
        <v>4796</v>
      </c>
      <c r="E1157" s="825" t="s">
        <v>2798</v>
      </c>
      <c r="F1157" s="823" t="s">
        <v>2768</v>
      </c>
      <c r="G1157" s="823" t="s">
        <v>3249</v>
      </c>
      <c r="H1157" s="823" t="s">
        <v>329</v>
      </c>
      <c r="I1157" s="823" t="s">
        <v>3457</v>
      </c>
      <c r="J1157" s="823" t="s">
        <v>1445</v>
      </c>
      <c r="K1157" s="823" t="s">
        <v>1319</v>
      </c>
      <c r="L1157" s="826">
        <v>111.72</v>
      </c>
      <c r="M1157" s="826">
        <v>111.72</v>
      </c>
      <c r="N1157" s="823">
        <v>1</v>
      </c>
      <c r="O1157" s="827">
        <v>0.5</v>
      </c>
      <c r="P1157" s="826">
        <v>111.72</v>
      </c>
      <c r="Q1157" s="828">
        <v>1</v>
      </c>
      <c r="R1157" s="823">
        <v>1</v>
      </c>
      <c r="S1157" s="828">
        <v>1</v>
      </c>
      <c r="T1157" s="827">
        <v>0.5</v>
      </c>
      <c r="U1157" s="829">
        <v>1</v>
      </c>
    </row>
    <row r="1158" spans="1:21" ht="14.45" customHeight="1" x14ac:dyDescent="0.2">
      <c r="A1158" s="822">
        <v>32</v>
      </c>
      <c r="B1158" s="823" t="s">
        <v>2767</v>
      </c>
      <c r="C1158" s="823" t="s">
        <v>2773</v>
      </c>
      <c r="D1158" s="824" t="s">
        <v>4796</v>
      </c>
      <c r="E1158" s="825" t="s">
        <v>2798</v>
      </c>
      <c r="F1158" s="823" t="s">
        <v>2768</v>
      </c>
      <c r="G1158" s="823" t="s">
        <v>3249</v>
      </c>
      <c r="H1158" s="823" t="s">
        <v>329</v>
      </c>
      <c r="I1158" s="823" t="s">
        <v>4073</v>
      </c>
      <c r="J1158" s="823" t="s">
        <v>1445</v>
      </c>
      <c r="K1158" s="823" t="s">
        <v>4074</v>
      </c>
      <c r="L1158" s="826">
        <v>65.83</v>
      </c>
      <c r="M1158" s="826">
        <v>131.66</v>
      </c>
      <c r="N1158" s="823">
        <v>2</v>
      </c>
      <c r="O1158" s="827">
        <v>1</v>
      </c>
      <c r="P1158" s="826"/>
      <c r="Q1158" s="828">
        <v>0</v>
      </c>
      <c r="R1158" s="823"/>
      <c r="S1158" s="828">
        <v>0</v>
      </c>
      <c r="T1158" s="827"/>
      <c r="U1158" s="829">
        <v>0</v>
      </c>
    </row>
    <row r="1159" spans="1:21" ht="14.45" customHeight="1" x14ac:dyDescent="0.2">
      <c r="A1159" s="822">
        <v>32</v>
      </c>
      <c r="B1159" s="823" t="s">
        <v>2767</v>
      </c>
      <c r="C1159" s="823" t="s">
        <v>2773</v>
      </c>
      <c r="D1159" s="824" t="s">
        <v>4796</v>
      </c>
      <c r="E1159" s="825" t="s">
        <v>2798</v>
      </c>
      <c r="F1159" s="823" t="s">
        <v>2768</v>
      </c>
      <c r="G1159" s="823" t="s">
        <v>3573</v>
      </c>
      <c r="H1159" s="823" t="s">
        <v>329</v>
      </c>
      <c r="I1159" s="823" t="s">
        <v>3574</v>
      </c>
      <c r="J1159" s="823" t="s">
        <v>3575</v>
      </c>
      <c r="K1159" s="823" t="s">
        <v>3576</v>
      </c>
      <c r="L1159" s="826">
        <v>132.97999999999999</v>
      </c>
      <c r="M1159" s="826">
        <v>132.97999999999999</v>
      </c>
      <c r="N1159" s="823">
        <v>1</v>
      </c>
      <c r="O1159" s="827">
        <v>1</v>
      </c>
      <c r="P1159" s="826"/>
      <c r="Q1159" s="828">
        <v>0</v>
      </c>
      <c r="R1159" s="823"/>
      <c r="S1159" s="828">
        <v>0</v>
      </c>
      <c r="T1159" s="827"/>
      <c r="U1159" s="829">
        <v>0</v>
      </c>
    </row>
    <row r="1160" spans="1:21" ht="14.45" customHeight="1" x14ac:dyDescent="0.2">
      <c r="A1160" s="822">
        <v>32</v>
      </c>
      <c r="B1160" s="823" t="s">
        <v>2767</v>
      </c>
      <c r="C1160" s="823" t="s">
        <v>2773</v>
      </c>
      <c r="D1160" s="824" t="s">
        <v>4796</v>
      </c>
      <c r="E1160" s="825" t="s">
        <v>2798</v>
      </c>
      <c r="F1160" s="823" t="s">
        <v>2768</v>
      </c>
      <c r="G1160" s="823" t="s">
        <v>4075</v>
      </c>
      <c r="H1160" s="823" t="s">
        <v>329</v>
      </c>
      <c r="I1160" s="823" t="s">
        <v>4076</v>
      </c>
      <c r="J1160" s="823" t="s">
        <v>781</v>
      </c>
      <c r="K1160" s="823" t="s">
        <v>4077</v>
      </c>
      <c r="L1160" s="826">
        <v>0</v>
      </c>
      <c r="M1160" s="826">
        <v>0</v>
      </c>
      <c r="N1160" s="823">
        <v>1</v>
      </c>
      <c r="O1160" s="827">
        <v>1</v>
      </c>
      <c r="P1160" s="826">
        <v>0</v>
      </c>
      <c r="Q1160" s="828"/>
      <c r="R1160" s="823">
        <v>1</v>
      </c>
      <c r="S1160" s="828">
        <v>1</v>
      </c>
      <c r="T1160" s="827">
        <v>1</v>
      </c>
      <c r="U1160" s="829">
        <v>1</v>
      </c>
    </row>
    <row r="1161" spans="1:21" ht="14.45" customHeight="1" x14ac:dyDescent="0.2">
      <c r="A1161" s="822">
        <v>32</v>
      </c>
      <c r="B1161" s="823" t="s">
        <v>2767</v>
      </c>
      <c r="C1161" s="823" t="s">
        <v>2773</v>
      </c>
      <c r="D1161" s="824" t="s">
        <v>4796</v>
      </c>
      <c r="E1161" s="825" t="s">
        <v>2798</v>
      </c>
      <c r="F1161" s="823" t="s">
        <v>2768</v>
      </c>
      <c r="G1161" s="823" t="s">
        <v>3260</v>
      </c>
      <c r="H1161" s="823" t="s">
        <v>329</v>
      </c>
      <c r="I1161" s="823" t="s">
        <v>3261</v>
      </c>
      <c r="J1161" s="823" t="s">
        <v>1454</v>
      </c>
      <c r="K1161" s="823" t="s">
        <v>3262</v>
      </c>
      <c r="L1161" s="826">
        <v>61.97</v>
      </c>
      <c r="M1161" s="826">
        <v>61.97</v>
      </c>
      <c r="N1161" s="823">
        <v>1</v>
      </c>
      <c r="O1161" s="827">
        <v>1</v>
      </c>
      <c r="P1161" s="826"/>
      <c r="Q1161" s="828">
        <v>0</v>
      </c>
      <c r="R1161" s="823"/>
      <c r="S1161" s="828">
        <v>0</v>
      </c>
      <c r="T1161" s="827"/>
      <c r="U1161" s="829">
        <v>0</v>
      </c>
    </row>
    <row r="1162" spans="1:21" ht="14.45" customHeight="1" x14ac:dyDescent="0.2">
      <c r="A1162" s="822">
        <v>32</v>
      </c>
      <c r="B1162" s="823" t="s">
        <v>2767</v>
      </c>
      <c r="C1162" s="823" t="s">
        <v>2773</v>
      </c>
      <c r="D1162" s="824" t="s">
        <v>4796</v>
      </c>
      <c r="E1162" s="825" t="s">
        <v>2798</v>
      </c>
      <c r="F1162" s="823" t="s">
        <v>2768</v>
      </c>
      <c r="G1162" s="823" t="s">
        <v>2835</v>
      </c>
      <c r="H1162" s="823" t="s">
        <v>329</v>
      </c>
      <c r="I1162" s="823" t="s">
        <v>3460</v>
      </c>
      <c r="J1162" s="823" t="s">
        <v>3461</v>
      </c>
      <c r="K1162" s="823" t="s">
        <v>3462</v>
      </c>
      <c r="L1162" s="826">
        <v>52.75</v>
      </c>
      <c r="M1162" s="826">
        <v>105.5</v>
      </c>
      <c r="N1162" s="823">
        <v>2</v>
      </c>
      <c r="O1162" s="827">
        <v>2</v>
      </c>
      <c r="P1162" s="826">
        <v>52.75</v>
      </c>
      <c r="Q1162" s="828">
        <v>0.5</v>
      </c>
      <c r="R1162" s="823">
        <v>1</v>
      </c>
      <c r="S1162" s="828">
        <v>0.5</v>
      </c>
      <c r="T1162" s="827">
        <v>1</v>
      </c>
      <c r="U1162" s="829">
        <v>0.5</v>
      </c>
    </row>
    <row r="1163" spans="1:21" ht="14.45" customHeight="1" x14ac:dyDescent="0.2">
      <c r="A1163" s="822">
        <v>32</v>
      </c>
      <c r="B1163" s="823" t="s">
        <v>2767</v>
      </c>
      <c r="C1163" s="823" t="s">
        <v>2773</v>
      </c>
      <c r="D1163" s="824" t="s">
        <v>4796</v>
      </c>
      <c r="E1163" s="825" t="s">
        <v>2798</v>
      </c>
      <c r="F1163" s="823" t="s">
        <v>2768</v>
      </c>
      <c r="G1163" s="823" t="s">
        <v>2835</v>
      </c>
      <c r="H1163" s="823" t="s">
        <v>329</v>
      </c>
      <c r="I1163" s="823" t="s">
        <v>2836</v>
      </c>
      <c r="J1163" s="823" t="s">
        <v>695</v>
      </c>
      <c r="K1163" s="823" t="s">
        <v>681</v>
      </c>
      <c r="L1163" s="826">
        <v>58.62</v>
      </c>
      <c r="M1163" s="826">
        <v>58.62</v>
      </c>
      <c r="N1163" s="823">
        <v>1</v>
      </c>
      <c r="O1163" s="827">
        <v>1</v>
      </c>
      <c r="P1163" s="826">
        <v>58.62</v>
      </c>
      <c r="Q1163" s="828">
        <v>1</v>
      </c>
      <c r="R1163" s="823">
        <v>1</v>
      </c>
      <c r="S1163" s="828">
        <v>1</v>
      </c>
      <c r="T1163" s="827">
        <v>1</v>
      </c>
      <c r="U1163" s="829">
        <v>1</v>
      </c>
    </row>
    <row r="1164" spans="1:21" ht="14.45" customHeight="1" x14ac:dyDescent="0.2">
      <c r="A1164" s="822">
        <v>32</v>
      </c>
      <c r="B1164" s="823" t="s">
        <v>2767</v>
      </c>
      <c r="C1164" s="823" t="s">
        <v>2773</v>
      </c>
      <c r="D1164" s="824" t="s">
        <v>4796</v>
      </c>
      <c r="E1164" s="825" t="s">
        <v>2798</v>
      </c>
      <c r="F1164" s="823" t="s">
        <v>2768</v>
      </c>
      <c r="G1164" s="823" t="s">
        <v>2983</v>
      </c>
      <c r="H1164" s="823" t="s">
        <v>329</v>
      </c>
      <c r="I1164" s="823" t="s">
        <v>2984</v>
      </c>
      <c r="J1164" s="823" t="s">
        <v>2985</v>
      </c>
      <c r="K1164" s="823" t="s">
        <v>2986</v>
      </c>
      <c r="L1164" s="826">
        <v>73.150000000000006</v>
      </c>
      <c r="M1164" s="826">
        <v>219.45000000000002</v>
      </c>
      <c r="N1164" s="823">
        <v>3</v>
      </c>
      <c r="O1164" s="827">
        <v>2</v>
      </c>
      <c r="P1164" s="826">
        <v>146.30000000000001</v>
      </c>
      <c r="Q1164" s="828">
        <v>0.66666666666666663</v>
      </c>
      <c r="R1164" s="823">
        <v>2</v>
      </c>
      <c r="S1164" s="828">
        <v>0.66666666666666663</v>
      </c>
      <c r="T1164" s="827">
        <v>1</v>
      </c>
      <c r="U1164" s="829">
        <v>0.5</v>
      </c>
    </row>
    <row r="1165" spans="1:21" ht="14.45" customHeight="1" x14ac:dyDescent="0.2">
      <c r="A1165" s="822">
        <v>32</v>
      </c>
      <c r="B1165" s="823" t="s">
        <v>2767</v>
      </c>
      <c r="C1165" s="823" t="s">
        <v>2773</v>
      </c>
      <c r="D1165" s="824" t="s">
        <v>4796</v>
      </c>
      <c r="E1165" s="825" t="s">
        <v>2798</v>
      </c>
      <c r="F1165" s="823" t="s">
        <v>2768</v>
      </c>
      <c r="G1165" s="823" t="s">
        <v>3270</v>
      </c>
      <c r="H1165" s="823" t="s">
        <v>329</v>
      </c>
      <c r="I1165" s="823" t="s">
        <v>3271</v>
      </c>
      <c r="J1165" s="823" t="s">
        <v>1285</v>
      </c>
      <c r="K1165" s="823" t="s">
        <v>3272</v>
      </c>
      <c r="L1165" s="826">
        <v>760.22</v>
      </c>
      <c r="M1165" s="826">
        <v>3040.88</v>
      </c>
      <c r="N1165" s="823">
        <v>4</v>
      </c>
      <c r="O1165" s="827">
        <v>3</v>
      </c>
      <c r="P1165" s="826">
        <v>2280.66</v>
      </c>
      <c r="Q1165" s="828">
        <v>0.74999999999999989</v>
      </c>
      <c r="R1165" s="823">
        <v>3</v>
      </c>
      <c r="S1165" s="828">
        <v>0.75</v>
      </c>
      <c r="T1165" s="827">
        <v>2</v>
      </c>
      <c r="U1165" s="829">
        <v>0.66666666666666663</v>
      </c>
    </row>
    <row r="1166" spans="1:21" ht="14.45" customHeight="1" x14ac:dyDescent="0.2">
      <c r="A1166" s="822">
        <v>32</v>
      </c>
      <c r="B1166" s="823" t="s">
        <v>2767</v>
      </c>
      <c r="C1166" s="823" t="s">
        <v>2773</v>
      </c>
      <c r="D1166" s="824" t="s">
        <v>4796</v>
      </c>
      <c r="E1166" s="825" t="s">
        <v>2798</v>
      </c>
      <c r="F1166" s="823" t="s">
        <v>2768</v>
      </c>
      <c r="G1166" s="823" t="s">
        <v>3963</v>
      </c>
      <c r="H1166" s="823" t="s">
        <v>670</v>
      </c>
      <c r="I1166" s="823" t="s">
        <v>4078</v>
      </c>
      <c r="J1166" s="823" t="s">
        <v>3965</v>
      </c>
      <c r="K1166" s="823" t="s">
        <v>4079</v>
      </c>
      <c r="L1166" s="826">
        <v>28.81</v>
      </c>
      <c r="M1166" s="826">
        <v>57.62</v>
      </c>
      <c r="N1166" s="823">
        <v>2</v>
      </c>
      <c r="O1166" s="827">
        <v>1</v>
      </c>
      <c r="P1166" s="826"/>
      <c r="Q1166" s="828">
        <v>0</v>
      </c>
      <c r="R1166" s="823"/>
      <c r="S1166" s="828">
        <v>0</v>
      </c>
      <c r="T1166" s="827"/>
      <c r="U1166" s="829">
        <v>0</v>
      </c>
    </row>
    <row r="1167" spans="1:21" ht="14.45" customHeight="1" x14ac:dyDescent="0.2">
      <c r="A1167" s="822">
        <v>32</v>
      </c>
      <c r="B1167" s="823" t="s">
        <v>2767</v>
      </c>
      <c r="C1167" s="823" t="s">
        <v>2773</v>
      </c>
      <c r="D1167" s="824" t="s">
        <v>4796</v>
      </c>
      <c r="E1167" s="825" t="s">
        <v>2798</v>
      </c>
      <c r="F1167" s="823" t="s">
        <v>2768</v>
      </c>
      <c r="G1167" s="823" t="s">
        <v>3279</v>
      </c>
      <c r="H1167" s="823" t="s">
        <v>329</v>
      </c>
      <c r="I1167" s="823" t="s">
        <v>3463</v>
      </c>
      <c r="J1167" s="823" t="s">
        <v>3464</v>
      </c>
      <c r="K1167" s="823" t="s">
        <v>2473</v>
      </c>
      <c r="L1167" s="826">
        <v>0</v>
      </c>
      <c r="M1167" s="826">
        <v>0</v>
      </c>
      <c r="N1167" s="823">
        <v>3</v>
      </c>
      <c r="O1167" s="827">
        <v>3</v>
      </c>
      <c r="P1167" s="826"/>
      <c r="Q1167" s="828"/>
      <c r="R1167" s="823"/>
      <c r="S1167" s="828">
        <v>0</v>
      </c>
      <c r="T1167" s="827"/>
      <c r="U1167" s="829">
        <v>0</v>
      </c>
    </row>
    <row r="1168" spans="1:21" ht="14.45" customHeight="1" x14ac:dyDescent="0.2">
      <c r="A1168" s="822">
        <v>32</v>
      </c>
      <c r="B1168" s="823" t="s">
        <v>2767</v>
      </c>
      <c r="C1168" s="823" t="s">
        <v>2773</v>
      </c>
      <c r="D1168" s="824" t="s">
        <v>4796</v>
      </c>
      <c r="E1168" s="825" t="s">
        <v>2798</v>
      </c>
      <c r="F1168" s="823" t="s">
        <v>2768</v>
      </c>
      <c r="G1168" s="823" t="s">
        <v>3279</v>
      </c>
      <c r="H1168" s="823" t="s">
        <v>329</v>
      </c>
      <c r="I1168" s="823" t="s">
        <v>3280</v>
      </c>
      <c r="J1168" s="823" t="s">
        <v>881</v>
      </c>
      <c r="K1168" s="823" t="s">
        <v>882</v>
      </c>
      <c r="L1168" s="826">
        <v>0</v>
      </c>
      <c r="M1168" s="826">
        <v>0</v>
      </c>
      <c r="N1168" s="823">
        <v>1</v>
      </c>
      <c r="O1168" s="827">
        <v>0.5</v>
      </c>
      <c r="P1168" s="826">
        <v>0</v>
      </c>
      <c r="Q1168" s="828"/>
      <c r="R1168" s="823">
        <v>1</v>
      </c>
      <c r="S1168" s="828">
        <v>1</v>
      </c>
      <c r="T1168" s="827">
        <v>0.5</v>
      </c>
      <c r="U1168" s="829">
        <v>1</v>
      </c>
    </row>
    <row r="1169" spans="1:21" ht="14.45" customHeight="1" x14ac:dyDescent="0.2">
      <c r="A1169" s="822">
        <v>32</v>
      </c>
      <c r="B1169" s="823" t="s">
        <v>2767</v>
      </c>
      <c r="C1169" s="823" t="s">
        <v>2773</v>
      </c>
      <c r="D1169" s="824" t="s">
        <v>4796</v>
      </c>
      <c r="E1169" s="825" t="s">
        <v>2798</v>
      </c>
      <c r="F1169" s="823" t="s">
        <v>2768</v>
      </c>
      <c r="G1169" s="823" t="s">
        <v>3465</v>
      </c>
      <c r="H1169" s="823" t="s">
        <v>329</v>
      </c>
      <c r="I1169" s="823" t="s">
        <v>3467</v>
      </c>
      <c r="J1169" s="823" t="s">
        <v>1108</v>
      </c>
      <c r="K1169" s="823" t="s">
        <v>3468</v>
      </c>
      <c r="L1169" s="826">
        <v>688.56</v>
      </c>
      <c r="M1169" s="826">
        <v>1377.12</v>
      </c>
      <c r="N1169" s="823">
        <v>2</v>
      </c>
      <c r="O1169" s="827">
        <v>2</v>
      </c>
      <c r="P1169" s="826">
        <v>1377.12</v>
      </c>
      <c r="Q1169" s="828">
        <v>1</v>
      </c>
      <c r="R1169" s="823">
        <v>2</v>
      </c>
      <c r="S1169" s="828">
        <v>1</v>
      </c>
      <c r="T1169" s="827">
        <v>2</v>
      </c>
      <c r="U1169" s="829">
        <v>1</v>
      </c>
    </row>
    <row r="1170" spans="1:21" ht="14.45" customHeight="1" x14ac:dyDescent="0.2">
      <c r="A1170" s="822">
        <v>32</v>
      </c>
      <c r="B1170" s="823" t="s">
        <v>2767</v>
      </c>
      <c r="C1170" s="823" t="s">
        <v>2773</v>
      </c>
      <c r="D1170" s="824" t="s">
        <v>4796</v>
      </c>
      <c r="E1170" s="825" t="s">
        <v>2798</v>
      </c>
      <c r="F1170" s="823" t="s">
        <v>2768</v>
      </c>
      <c r="G1170" s="823" t="s">
        <v>3804</v>
      </c>
      <c r="H1170" s="823" t="s">
        <v>329</v>
      </c>
      <c r="I1170" s="823" t="s">
        <v>3805</v>
      </c>
      <c r="J1170" s="823" t="s">
        <v>1440</v>
      </c>
      <c r="K1170" s="823" t="s">
        <v>3129</v>
      </c>
      <c r="L1170" s="826">
        <v>34.19</v>
      </c>
      <c r="M1170" s="826">
        <v>102.57</v>
      </c>
      <c r="N1170" s="823">
        <v>3</v>
      </c>
      <c r="O1170" s="827">
        <v>2</v>
      </c>
      <c r="P1170" s="826"/>
      <c r="Q1170" s="828">
        <v>0</v>
      </c>
      <c r="R1170" s="823"/>
      <c r="S1170" s="828">
        <v>0</v>
      </c>
      <c r="T1170" s="827"/>
      <c r="U1170" s="829">
        <v>0</v>
      </c>
    </row>
    <row r="1171" spans="1:21" ht="14.45" customHeight="1" x14ac:dyDescent="0.2">
      <c r="A1171" s="822">
        <v>32</v>
      </c>
      <c r="B1171" s="823" t="s">
        <v>2767</v>
      </c>
      <c r="C1171" s="823" t="s">
        <v>2773</v>
      </c>
      <c r="D1171" s="824" t="s">
        <v>4796</v>
      </c>
      <c r="E1171" s="825" t="s">
        <v>2798</v>
      </c>
      <c r="F1171" s="823" t="s">
        <v>2768</v>
      </c>
      <c r="G1171" s="823" t="s">
        <v>2811</v>
      </c>
      <c r="H1171" s="823" t="s">
        <v>670</v>
      </c>
      <c r="I1171" s="823" t="s">
        <v>2562</v>
      </c>
      <c r="J1171" s="823" t="s">
        <v>1691</v>
      </c>
      <c r="K1171" s="823" t="s">
        <v>2563</v>
      </c>
      <c r="L1171" s="826">
        <v>2309.36</v>
      </c>
      <c r="M1171" s="826">
        <v>4618.72</v>
      </c>
      <c r="N1171" s="823">
        <v>2</v>
      </c>
      <c r="O1171" s="827">
        <v>0.5</v>
      </c>
      <c r="P1171" s="826">
        <v>4618.72</v>
      </c>
      <c r="Q1171" s="828">
        <v>1</v>
      </c>
      <c r="R1171" s="823">
        <v>2</v>
      </c>
      <c r="S1171" s="828">
        <v>1</v>
      </c>
      <c r="T1171" s="827">
        <v>0.5</v>
      </c>
      <c r="U1171" s="829">
        <v>1</v>
      </c>
    </row>
    <row r="1172" spans="1:21" ht="14.45" customHeight="1" x14ac:dyDescent="0.2">
      <c r="A1172" s="822">
        <v>32</v>
      </c>
      <c r="B1172" s="823" t="s">
        <v>2767</v>
      </c>
      <c r="C1172" s="823" t="s">
        <v>2773</v>
      </c>
      <c r="D1172" s="824" t="s">
        <v>4796</v>
      </c>
      <c r="E1172" s="825" t="s">
        <v>2798</v>
      </c>
      <c r="F1172" s="823" t="s">
        <v>2768</v>
      </c>
      <c r="G1172" s="823" t="s">
        <v>2811</v>
      </c>
      <c r="H1172" s="823" t="s">
        <v>670</v>
      </c>
      <c r="I1172" s="823" t="s">
        <v>2247</v>
      </c>
      <c r="J1172" s="823" t="s">
        <v>915</v>
      </c>
      <c r="K1172" s="823" t="s">
        <v>2248</v>
      </c>
      <c r="L1172" s="826">
        <v>368.16</v>
      </c>
      <c r="M1172" s="826">
        <v>10308.48</v>
      </c>
      <c r="N1172" s="823">
        <v>28</v>
      </c>
      <c r="O1172" s="827">
        <v>12.5</v>
      </c>
      <c r="P1172" s="826">
        <v>2945.28</v>
      </c>
      <c r="Q1172" s="828">
        <v>0.28571428571428575</v>
      </c>
      <c r="R1172" s="823">
        <v>8</v>
      </c>
      <c r="S1172" s="828">
        <v>0.2857142857142857</v>
      </c>
      <c r="T1172" s="827">
        <v>4</v>
      </c>
      <c r="U1172" s="829">
        <v>0.32</v>
      </c>
    </row>
    <row r="1173" spans="1:21" ht="14.45" customHeight="1" x14ac:dyDescent="0.2">
      <c r="A1173" s="822">
        <v>32</v>
      </c>
      <c r="B1173" s="823" t="s">
        <v>2767</v>
      </c>
      <c r="C1173" s="823" t="s">
        <v>2773</v>
      </c>
      <c r="D1173" s="824" t="s">
        <v>4796</v>
      </c>
      <c r="E1173" s="825" t="s">
        <v>2798</v>
      </c>
      <c r="F1173" s="823" t="s">
        <v>2768</v>
      </c>
      <c r="G1173" s="823" t="s">
        <v>2811</v>
      </c>
      <c r="H1173" s="823" t="s">
        <v>670</v>
      </c>
      <c r="I1173" s="823" t="s">
        <v>2558</v>
      </c>
      <c r="J1173" s="823" t="s">
        <v>1691</v>
      </c>
      <c r="K1173" s="823" t="s">
        <v>2559</v>
      </c>
      <c r="L1173" s="826">
        <v>1385.62</v>
      </c>
      <c r="M1173" s="826">
        <v>2771.24</v>
      </c>
      <c r="N1173" s="823">
        <v>2</v>
      </c>
      <c r="O1173" s="827">
        <v>1</v>
      </c>
      <c r="P1173" s="826">
        <v>2771.24</v>
      </c>
      <c r="Q1173" s="828">
        <v>1</v>
      </c>
      <c r="R1173" s="823">
        <v>2</v>
      </c>
      <c r="S1173" s="828">
        <v>1</v>
      </c>
      <c r="T1173" s="827">
        <v>1</v>
      </c>
      <c r="U1173" s="829">
        <v>1</v>
      </c>
    </row>
    <row r="1174" spans="1:21" ht="14.45" customHeight="1" x14ac:dyDescent="0.2">
      <c r="A1174" s="822">
        <v>32</v>
      </c>
      <c r="B1174" s="823" t="s">
        <v>2767</v>
      </c>
      <c r="C1174" s="823" t="s">
        <v>2773</v>
      </c>
      <c r="D1174" s="824" t="s">
        <v>4796</v>
      </c>
      <c r="E1174" s="825" t="s">
        <v>2798</v>
      </c>
      <c r="F1174" s="823" t="s">
        <v>2768</v>
      </c>
      <c r="G1174" s="823" t="s">
        <v>2811</v>
      </c>
      <c r="H1174" s="823" t="s">
        <v>670</v>
      </c>
      <c r="I1174" s="823" t="s">
        <v>2249</v>
      </c>
      <c r="J1174" s="823" t="s">
        <v>915</v>
      </c>
      <c r="K1174" s="823" t="s">
        <v>2250</v>
      </c>
      <c r="L1174" s="826">
        <v>736.33</v>
      </c>
      <c r="M1174" s="826">
        <v>5154.3100000000004</v>
      </c>
      <c r="N1174" s="823">
        <v>7</v>
      </c>
      <c r="O1174" s="827">
        <v>4</v>
      </c>
      <c r="P1174" s="826">
        <v>3681.6500000000005</v>
      </c>
      <c r="Q1174" s="828">
        <v>0.7142857142857143</v>
      </c>
      <c r="R1174" s="823">
        <v>5</v>
      </c>
      <c r="S1174" s="828">
        <v>0.7142857142857143</v>
      </c>
      <c r="T1174" s="827">
        <v>3</v>
      </c>
      <c r="U1174" s="829">
        <v>0.75</v>
      </c>
    </row>
    <row r="1175" spans="1:21" ht="14.45" customHeight="1" x14ac:dyDescent="0.2">
      <c r="A1175" s="822">
        <v>32</v>
      </c>
      <c r="B1175" s="823" t="s">
        <v>2767</v>
      </c>
      <c r="C1175" s="823" t="s">
        <v>2773</v>
      </c>
      <c r="D1175" s="824" t="s">
        <v>4796</v>
      </c>
      <c r="E1175" s="825" t="s">
        <v>2798</v>
      </c>
      <c r="F1175" s="823" t="s">
        <v>2768</v>
      </c>
      <c r="G1175" s="823" t="s">
        <v>2811</v>
      </c>
      <c r="H1175" s="823" t="s">
        <v>670</v>
      </c>
      <c r="I1175" s="823" t="s">
        <v>2253</v>
      </c>
      <c r="J1175" s="823" t="s">
        <v>915</v>
      </c>
      <c r="K1175" s="823" t="s">
        <v>2254</v>
      </c>
      <c r="L1175" s="826">
        <v>490.89</v>
      </c>
      <c r="M1175" s="826">
        <v>7854.24</v>
      </c>
      <c r="N1175" s="823">
        <v>16</v>
      </c>
      <c r="O1175" s="827">
        <v>8.5</v>
      </c>
      <c r="P1175" s="826">
        <v>5890.68</v>
      </c>
      <c r="Q1175" s="828">
        <v>0.75000000000000011</v>
      </c>
      <c r="R1175" s="823">
        <v>12</v>
      </c>
      <c r="S1175" s="828">
        <v>0.75</v>
      </c>
      <c r="T1175" s="827">
        <v>6.5</v>
      </c>
      <c r="U1175" s="829">
        <v>0.76470588235294112</v>
      </c>
    </row>
    <row r="1176" spans="1:21" ht="14.45" customHeight="1" x14ac:dyDescent="0.2">
      <c r="A1176" s="822">
        <v>32</v>
      </c>
      <c r="B1176" s="823" t="s">
        <v>2767</v>
      </c>
      <c r="C1176" s="823" t="s">
        <v>2773</v>
      </c>
      <c r="D1176" s="824" t="s">
        <v>4796</v>
      </c>
      <c r="E1176" s="825" t="s">
        <v>2798</v>
      </c>
      <c r="F1176" s="823" t="s">
        <v>2768</v>
      </c>
      <c r="G1176" s="823" t="s">
        <v>2811</v>
      </c>
      <c r="H1176" s="823" t="s">
        <v>670</v>
      </c>
      <c r="I1176" s="823" t="s">
        <v>2251</v>
      </c>
      <c r="J1176" s="823" t="s">
        <v>915</v>
      </c>
      <c r="K1176" s="823" t="s">
        <v>2252</v>
      </c>
      <c r="L1176" s="826">
        <v>1154.68</v>
      </c>
      <c r="M1176" s="826">
        <v>2309.36</v>
      </c>
      <c r="N1176" s="823">
        <v>2</v>
      </c>
      <c r="O1176" s="827">
        <v>1</v>
      </c>
      <c r="P1176" s="826">
        <v>2309.36</v>
      </c>
      <c r="Q1176" s="828">
        <v>1</v>
      </c>
      <c r="R1176" s="823">
        <v>2</v>
      </c>
      <c r="S1176" s="828">
        <v>1</v>
      </c>
      <c r="T1176" s="827">
        <v>1</v>
      </c>
      <c r="U1176" s="829">
        <v>1</v>
      </c>
    </row>
    <row r="1177" spans="1:21" ht="14.45" customHeight="1" x14ac:dyDescent="0.2">
      <c r="A1177" s="822">
        <v>32</v>
      </c>
      <c r="B1177" s="823" t="s">
        <v>2767</v>
      </c>
      <c r="C1177" s="823" t="s">
        <v>2773</v>
      </c>
      <c r="D1177" s="824" t="s">
        <v>4796</v>
      </c>
      <c r="E1177" s="825" t="s">
        <v>2798</v>
      </c>
      <c r="F1177" s="823" t="s">
        <v>2768</v>
      </c>
      <c r="G1177" s="823" t="s">
        <v>3657</v>
      </c>
      <c r="H1177" s="823" t="s">
        <v>329</v>
      </c>
      <c r="I1177" s="823" t="s">
        <v>3658</v>
      </c>
      <c r="J1177" s="823" t="s">
        <v>3659</v>
      </c>
      <c r="K1177" s="823" t="s">
        <v>683</v>
      </c>
      <c r="L1177" s="826">
        <v>174.59</v>
      </c>
      <c r="M1177" s="826">
        <v>174.59</v>
      </c>
      <c r="N1177" s="823">
        <v>1</v>
      </c>
      <c r="O1177" s="827">
        <v>0.5</v>
      </c>
      <c r="P1177" s="826">
        <v>174.59</v>
      </c>
      <c r="Q1177" s="828">
        <v>1</v>
      </c>
      <c r="R1177" s="823">
        <v>1</v>
      </c>
      <c r="S1177" s="828">
        <v>1</v>
      </c>
      <c r="T1177" s="827">
        <v>0.5</v>
      </c>
      <c r="U1177" s="829">
        <v>1</v>
      </c>
    </row>
    <row r="1178" spans="1:21" ht="14.45" customHeight="1" x14ac:dyDescent="0.2">
      <c r="A1178" s="822">
        <v>32</v>
      </c>
      <c r="B1178" s="823" t="s">
        <v>2767</v>
      </c>
      <c r="C1178" s="823" t="s">
        <v>2773</v>
      </c>
      <c r="D1178" s="824" t="s">
        <v>4796</v>
      </c>
      <c r="E1178" s="825" t="s">
        <v>2798</v>
      </c>
      <c r="F1178" s="823" t="s">
        <v>2768</v>
      </c>
      <c r="G1178" s="823" t="s">
        <v>3342</v>
      </c>
      <c r="H1178" s="823" t="s">
        <v>670</v>
      </c>
      <c r="I1178" s="823" t="s">
        <v>2546</v>
      </c>
      <c r="J1178" s="823" t="s">
        <v>2547</v>
      </c>
      <c r="K1178" s="823" t="s">
        <v>2548</v>
      </c>
      <c r="L1178" s="826">
        <v>453.18</v>
      </c>
      <c r="M1178" s="826">
        <v>1359.54</v>
      </c>
      <c r="N1178" s="823">
        <v>3</v>
      </c>
      <c r="O1178" s="827">
        <v>3</v>
      </c>
      <c r="P1178" s="826"/>
      <c r="Q1178" s="828">
        <v>0</v>
      </c>
      <c r="R1178" s="823"/>
      <c r="S1178" s="828">
        <v>0</v>
      </c>
      <c r="T1178" s="827"/>
      <c r="U1178" s="829">
        <v>0</v>
      </c>
    </row>
    <row r="1179" spans="1:21" ht="14.45" customHeight="1" x14ac:dyDescent="0.2">
      <c r="A1179" s="822">
        <v>32</v>
      </c>
      <c r="B1179" s="823" t="s">
        <v>2767</v>
      </c>
      <c r="C1179" s="823" t="s">
        <v>2773</v>
      </c>
      <c r="D1179" s="824" t="s">
        <v>4796</v>
      </c>
      <c r="E1179" s="825" t="s">
        <v>2798</v>
      </c>
      <c r="F1179" s="823" t="s">
        <v>2768</v>
      </c>
      <c r="G1179" s="823" t="s">
        <v>2825</v>
      </c>
      <c r="H1179" s="823" t="s">
        <v>329</v>
      </c>
      <c r="I1179" s="823" t="s">
        <v>2826</v>
      </c>
      <c r="J1179" s="823" t="s">
        <v>789</v>
      </c>
      <c r="K1179" s="823" t="s">
        <v>2827</v>
      </c>
      <c r="L1179" s="826">
        <v>57.64</v>
      </c>
      <c r="M1179" s="826">
        <v>115.28</v>
      </c>
      <c r="N1179" s="823">
        <v>2</v>
      </c>
      <c r="O1179" s="827">
        <v>1.5</v>
      </c>
      <c r="P1179" s="826">
        <v>57.64</v>
      </c>
      <c r="Q1179" s="828">
        <v>0.5</v>
      </c>
      <c r="R1179" s="823">
        <v>1</v>
      </c>
      <c r="S1179" s="828">
        <v>0.5</v>
      </c>
      <c r="T1179" s="827">
        <v>0.5</v>
      </c>
      <c r="U1179" s="829">
        <v>0.33333333333333331</v>
      </c>
    </row>
    <row r="1180" spans="1:21" ht="14.45" customHeight="1" x14ac:dyDescent="0.2">
      <c r="A1180" s="822">
        <v>32</v>
      </c>
      <c r="B1180" s="823" t="s">
        <v>2767</v>
      </c>
      <c r="C1180" s="823" t="s">
        <v>2773</v>
      </c>
      <c r="D1180" s="824" t="s">
        <v>4796</v>
      </c>
      <c r="E1180" s="825" t="s">
        <v>2798</v>
      </c>
      <c r="F1180" s="823" t="s">
        <v>2768</v>
      </c>
      <c r="G1180" s="823" t="s">
        <v>2825</v>
      </c>
      <c r="H1180" s="823" t="s">
        <v>329</v>
      </c>
      <c r="I1180" s="823" t="s">
        <v>2826</v>
      </c>
      <c r="J1180" s="823" t="s">
        <v>789</v>
      </c>
      <c r="K1180" s="823" t="s">
        <v>2827</v>
      </c>
      <c r="L1180" s="826">
        <v>27.37</v>
      </c>
      <c r="M1180" s="826">
        <v>27.37</v>
      </c>
      <c r="N1180" s="823">
        <v>1</v>
      </c>
      <c r="O1180" s="827">
        <v>1</v>
      </c>
      <c r="P1180" s="826">
        <v>27.37</v>
      </c>
      <c r="Q1180" s="828">
        <v>1</v>
      </c>
      <c r="R1180" s="823">
        <v>1</v>
      </c>
      <c r="S1180" s="828">
        <v>1</v>
      </c>
      <c r="T1180" s="827">
        <v>1</v>
      </c>
      <c r="U1180" s="829">
        <v>1</v>
      </c>
    </row>
    <row r="1181" spans="1:21" ht="14.45" customHeight="1" x14ac:dyDescent="0.2">
      <c r="A1181" s="822">
        <v>32</v>
      </c>
      <c r="B1181" s="823" t="s">
        <v>2767</v>
      </c>
      <c r="C1181" s="823" t="s">
        <v>2773</v>
      </c>
      <c r="D1181" s="824" t="s">
        <v>4796</v>
      </c>
      <c r="E1181" s="825" t="s">
        <v>2798</v>
      </c>
      <c r="F1181" s="823" t="s">
        <v>2768</v>
      </c>
      <c r="G1181" s="823" t="s">
        <v>2825</v>
      </c>
      <c r="H1181" s="823" t="s">
        <v>670</v>
      </c>
      <c r="I1181" s="823" t="s">
        <v>2230</v>
      </c>
      <c r="J1181" s="823" t="s">
        <v>789</v>
      </c>
      <c r="K1181" s="823" t="s">
        <v>2231</v>
      </c>
      <c r="L1181" s="826">
        <v>102.93</v>
      </c>
      <c r="M1181" s="826">
        <v>308.79000000000002</v>
      </c>
      <c r="N1181" s="823">
        <v>3</v>
      </c>
      <c r="O1181" s="827">
        <v>2.5</v>
      </c>
      <c r="P1181" s="826">
        <v>102.93</v>
      </c>
      <c r="Q1181" s="828">
        <v>0.33333333333333331</v>
      </c>
      <c r="R1181" s="823">
        <v>1</v>
      </c>
      <c r="S1181" s="828">
        <v>0.33333333333333331</v>
      </c>
      <c r="T1181" s="827">
        <v>1</v>
      </c>
      <c r="U1181" s="829">
        <v>0.4</v>
      </c>
    </row>
    <row r="1182" spans="1:21" ht="14.45" customHeight="1" x14ac:dyDescent="0.2">
      <c r="A1182" s="822">
        <v>32</v>
      </c>
      <c r="B1182" s="823" t="s">
        <v>2767</v>
      </c>
      <c r="C1182" s="823" t="s">
        <v>2773</v>
      </c>
      <c r="D1182" s="824" t="s">
        <v>4796</v>
      </c>
      <c r="E1182" s="825" t="s">
        <v>2798</v>
      </c>
      <c r="F1182" s="823" t="s">
        <v>2768</v>
      </c>
      <c r="G1182" s="823" t="s">
        <v>2825</v>
      </c>
      <c r="H1182" s="823" t="s">
        <v>670</v>
      </c>
      <c r="I1182" s="823" t="s">
        <v>2230</v>
      </c>
      <c r="J1182" s="823" t="s">
        <v>789</v>
      </c>
      <c r="K1182" s="823" t="s">
        <v>2231</v>
      </c>
      <c r="L1182" s="826">
        <v>48.89</v>
      </c>
      <c r="M1182" s="826">
        <v>48.89</v>
      </c>
      <c r="N1182" s="823">
        <v>1</v>
      </c>
      <c r="O1182" s="827">
        <v>0.5</v>
      </c>
      <c r="P1182" s="826">
        <v>48.89</v>
      </c>
      <c r="Q1182" s="828">
        <v>1</v>
      </c>
      <c r="R1182" s="823">
        <v>1</v>
      </c>
      <c r="S1182" s="828">
        <v>1</v>
      </c>
      <c r="T1182" s="827">
        <v>0.5</v>
      </c>
      <c r="U1182" s="829">
        <v>1</v>
      </c>
    </row>
    <row r="1183" spans="1:21" ht="14.45" customHeight="1" x14ac:dyDescent="0.2">
      <c r="A1183" s="822">
        <v>32</v>
      </c>
      <c r="B1183" s="823" t="s">
        <v>2767</v>
      </c>
      <c r="C1183" s="823" t="s">
        <v>2773</v>
      </c>
      <c r="D1183" s="824" t="s">
        <v>4796</v>
      </c>
      <c r="E1183" s="825" t="s">
        <v>2798</v>
      </c>
      <c r="F1183" s="823" t="s">
        <v>2768</v>
      </c>
      <c r="G1183" s="823" t="s">
        <v>2825</v>
      </c>
      <c r="H1183" s="823" t="s">
        <v>329</v>
      </c>
      <c r="I1183" s="823" t="s">
        <v>3353</v>
      </c>
      <c r="J1183" s="823" t="s">
        <v>789</v>
      </c>
      <c r="K1183" s="823" t="s">
        <v>790</v>
      </c>
      <c r="L1183" s="826">
        <v>205.84</v>
      </c>
      <c r="M1183" s="826">
        <v>205.84</v>
      </c>
      <c r="N1183" s="823">
        <v>1</v>
      </c>
      <c r="O1183" s="827">
        <v>0.5</v>
      </c>
      <c r="P1183" s="826">
        <v>205.84</v>
      </c>
      <c r="Q1183" s="828">
        <v>1</v>
      </c>
      <c r="R1183" s="823">
        <v>1</v>
      </c>
      <c r="S1183" s="828">
        <v>1</v>
      </c>
      <c r="T1183" s="827">
        <v>0.5</v>
      </c>
      <c r="U1183" s="829">
        <v>1</v>
      </c>
    </row>
    <row r="1184" spans="1:21" ht="14.45" customHeight="1" x14ac:dyDescent="0.2">
      <c r="A1184" s="822">
        <v>32</v>
      </c>
      <c r="B1184" s="823" t="s">
        <v>2767</v>
      </c>
      <c r="C1184" s="823" t="s">
        <v>2773</v>
      </c>
      <c r="D1184" s="824" t="s">
        <v>4796</v>
      </c>
      <c r="E1184" s="825" t="s">
        <v>2798</v>
      </c>
      <c r="F1184" s="823" t="s">
        <v>2768</v>
      </c>
      <c r="G1184" s="823" t="s">
        <v>2825</v>
      </c>
      <c r="H1184" s="823" t="s">
        <v>670</v>
      </c>
      <c r="I1184" s="823" t="s">
        <v>2667</v>
      </c>
      <c r="J1184" s="823" t="s">
        <v>789</v>
      </c>
      <c r="K1184" s="823" t="s">
        <v>2668</v>
      </c>
      <c r="L1184" s="826">
        <v>28.81</v>
      </c>
      <c r="M1184" s="826">
        <v>115.24</v>
      </c>
      <c r="N1184" s="823">
        <v>4</v>
      </c>
      <c r="O1184" s="827">
        <v>2.5</v>
      </c>
      <c r="P1184" s="826">
        <v>57.62</v>
      </c>
      <c r="Q1184" s="828">
        <v>0.5</v>
      </c>
      <c r="R1184" s="823">
        <v>2</v>
      </c>
      <c r="S1184" s="828">
        <v>0.5</v>
      </c>
      <c r="T1184" s="827">
        <v>1.5</v>
      </c>
      <c r="U1184" s="829">
        <v>0.6</v>
      </c>
    </row>
    <row r="1185" spans="1:21" ht="14.45" customHeight="1" x14ac:dyDescent="0.2">
      <c r="A1185" s="822">
        <v>32</v>
      </c>
      <c r="B1185" s="823" t="s">
        <v>2767</v>
      </c>
      <c r="C1185" s="823" t="s">
        <v>2773</v>
      </c>
      <c r="D1185" s="824" t="s">
        <v>4796</v>
      </c>
      <c r="E1185" s="825" t="s">
        <v>2798</v>
      </c>
      <c r="F1185" s="823" t="s">
        <v>2768</v>
      </c>
      <c r="G1185" s="823" t="s">
        <v>2825</v>
      </c>
      <c r="H1185" s="823" t="s">
        <v>670</v>
      </c>
      <c r="I1185" s="823" t="s">
        <v>2667</v>
      </c>
      <c r="J1185" s="823" t="s">
        <v>789</v>
      </c>
      <c r="K1185" s="823" t="s">
        <v>2668</v>
      </c>
      <c r="L1185" s="826">
        <v>13.68</v>
      </c>
      <c r="M1185" s="826">
        <v>27.36</v>
      </c>
      <c r="N1185" s="823">
        <v>2</v>
      </c>
      <c r="O1185" s="827">
        <v>1.5</v>
      </c>
      <c r="P1185" s="826">
        <v>27.36</v>
      </c>
      <c r="Q1185" s="828">
        <v>1</v>
      </c>
      <c r="R1185" s="823">
        <v>2</v>
      </c>
      <c r="S1185" s="828">
        <v>1</v>
      </c>
      <c r="T1185" s="827">
        <v>1.5</v>
      </c>
      <c r="U1185" s="829">
        <v>1</v>
      </c>
    </row>
    <row r="1186" spans="1:21" ht="14.45" customHeight="1" x14ac:dyDescent="0.2">
      <c r="A1186" s="822">
        <v>32</v>
      </c>
      <c r="B1186" s="823" t="s">
        <v>2767</v>
      </c>
      <c r="C1186" s="823" t="s">
        <v>2773</v>
      </c>
      <c r="D1186" s="824" t="s">
        <v>4796</v>
      </c>
      <c r="E1186" s="825" t="s">
        <v>2798</v>
      </c>
      <c r="F1186" s="823" t="s">
        <v>2768</v>
      </c>
      <c r="G1186" s="823" t="s">
        <v>3475</v>
      </c>
      <c r="H1186" s="823" t="s">
        <v>329</v>
      </c>
      <c r="I1186" s="823" t="s">
        <v>4080</v>
      </c>
      <c r="J1186" s="823" t="s">
        <v>4081</v>
      </c>
      <c r="K1186" s="823" t="s">
        <v>4082</v>
      </c>
      <c r="L1186" s="826">
        <v>0</v>
      </c>
      <c r="M1186" s="826">
        <v>0</v>
      </c>
      <c r="N1186" s="823">
        <v>2</v>
      </c>
      <c r="O1186" s="827">
        <v>1</v>
      </c>
      <c r="P1186" s="826"/>
      <c r="Q1186" s="828"/>
      <c r="R1186" s="823"/>
      <c r="S1186" s="828">
        <v>0</v>
      </c>
      <c r="T1186" s="827"/>
      <c r="U1186" s="829">
        <v>0</v>
      </c>
    </row>
    <row r="1187" spans="1:21" ht="14.45" customHeight="1" x14ac:dyDescent="0.2">
      <c r="A1187" s="822">
        <v>32</v>
      </c>
      <c r="B1187" s="823" t="s">
        <v>2767</v>
      </c>
      <c r="C1187" s="823" t="s">
        <v>2773</v>
      </c>
      <c r="D1187" s="824" t="s">
        <v>4796</v>
      </c>
      <c r="E1187" s="825" t="s">
        <v>2798</v>
      </c>
      <c r="F1187" s="823" t="s">
        <v>2768</v>
      </c>
      <c r="G1187" s="823" t="s">
        <v>3355</v>
      </c>
      <c r="H1187" s="823" t="s">
        <v>329</v>
      </c>
      <c r="I1187" s="823" t="s">
        <v>3825</v>
      </c>
      <c r="J1187" s="823" t="s">
        <v>3826</v>
      </c>
      <c r="K1187" s="823" t="s">
        <v>3827</v>
      </c>
      <c r="L1187" s="826">
        <v>107.37</v>
      </c>
      <c r="M1187" s="826">
        <v>214.74</v>
      </c>
      <c r="N1187" s="823">
        <v>2</v>
      </c>
      <c r="O1187" s="827">
        <v>1</v>
      </c>
      <c r="P1187" s="826">
        <v>214.74</v>
      </c>
      <c r="Q1187" s="828">
        <v>1</v>
      </c>
      <c r="R1187" s="823">
        <v>2</v>
      </c>
      <c r="S1187" s="828">
        <v>1</v>
      </c>
      <c r="T1187" s="827">
        <v>1</v>
      </c>
      <c r="U1187" s="829">
        <v>1</v>
      </c>
    </row>
    <row r="1188" spans="1:21" ht="14.45" customHeight="1" x14ac:dyDescent="0.2">
      <c r="A1188" s="822">
        <v>32</v>
      </c>
      <c r="B1188" s="823" t="s">
        <v>2767</v>
      </c>
      <c r="C1188" s="823" t="s">
        <v>2773</v>
      </c>
      <c r="D1188" s="824" t="s">
        <v>4796</v>
      </c>
      <c r="E1188" s="825" t="s">
        <v>2798</v>
      </c>
      <c r="F1188" s="823" t="s">
        <v>2768</v>
      </c>
      <c r="G1188" s="823" t="s">
        <v>2812</v>
      </c>
      <c r="H1188" s="823" t="s">
        <v>329</v>
      </c>
      <c r="I1188" s="823" t="s">
        <v>3031</v>
      </c>
      <c r="J1188" s="823" t="s">
        <v>2814</v>
      </c>
      <c r="K1188" s="823" t="s">
        <v>3032</v>
      </c>
      <c r="L1188" s="826">
        <v>21.92</v>
      </c>
      <c r="M1188" s="826">
        <v>131.52000000000001</v>
      </c>
      <c r="N1188" s="823">
        <v>6</v>
      </c>
      <c r="O1188" s="827">
        <v>2</v>
      </c>
      <c r="P1188" s="826">
        <v>87.68</v>
      </c>
      <c r="Q1188" s="828">
        <v>0.66666666666666663</v>
      </c>
      <c r="R1188" s="823">
        <v>4</v>
      </c>
      <c r="S1188" s="828">
        <v>0.66666666666666663</v>
      </c>
      <c r="T1188" s="827">
        <v>1.5</v>
      </c>
      <c r="U1188" s="829">
        <v>0.75</v>
      </c>
    </row>
    <row r="1189" spans="1:21" ht="14.45" customHeight="1" x14ac:dyDescent="0.2">
      <c r="A1189" s="822">
        <v>32</v>
      </c>
      <c r="B1189" s="823" t="s">
        <v>2767</v>
      </c>
      <c r="C1189" s="823" t="s">
        <v>2773</v>
      </c>
      <c r="D1189" s="824" t="s">
        <v>4796</v>
      </c>
      <c r="E1189" s="825" t="s">
        <v>2798</v>
      </c>
      <c r="F1189" s="823" t="s">
        <v>2768</v>
      </c>
      <c r="G1189" s="823" t="s">
        <v>2812</v>
      </c>
      <c r="H1189" s="823" t="s">
        <v>329</v>
      </c>
      <c r="I1189" s="823" t="s">
        <v>2813</v>
      </c>
      <c r="J1189" s="823" t="s">
        <v>2814</v>
      </c>
      <c r="K1189" s="823" t="s">
        <v>825</v>
      </c>
      <c r="L1189" s="826">
        <v>87.67</v>
      </c>
      <c r="M1189" s="826">
        <v>2630.1000000000004</v>
      </c>
      <c r="N1189" s="823">
        <v>30</v>
      </c>
      <c r="O1189" s="827">
        <v>23.5</v>
      </c>
      <c r="P1189" s="826">
        <v>1139.7099999999998</v>
      </c>
      <c r="Q1189" s="828">
        <v>0.43333333333333318</v>
      </c>
      <c r="R1189" s="823">
        <v>13</v>
      </c>
      <c r="S1189" s="828">
        <v>0.43333333333333335</v>
      </c>
      <c r="T1189" s="827">
        <v>9.5</v>
      </c>
      <c r="U1189" s="829">
        <v>0.40425531914893614</v>
      </c>
    </row>
    <row r="1190" spans="1:21" ht="14.45" customHeight="1" x14ac:dyDescent="0.2">
      <c r="A1190" s="822">
        <v>32</v>
      </c>
      <c r="B1190" s="823" t="s">
        <v>2767</v>
      </c>
      <c r="C1190" s="823" t="s">
        <v>2773</v>
      </c>
      <c r="D1190" s="824" t="s">
        <v>4796</v>
      </c>
      <c r="E1190" s="825" t="s">
        <v>2798</v>
      </c>
      <c r="F1190" s="823" t="s">
        <v>2768</v>
      </c>
      <c r="G1190" s="823" t="s">
        <v>3051</v>
      </c>
      <c r="H1190" s="823" t="s">
        <v>329</v>
      </c>
      <c r="I1190" s="823" t="s">
        <v>3054</v>
      </c>
      <c r="J1190" s="823" t="s">
        <v>1530</v>
      </c>
      <c r="K1190" s="823" t="s">
        <v>3055</v>
      </c>
      <c r="L1190" s="826">
        <v>181.04</v>
      </c>
      <c r="M1190" s="826">
        <v>181.04</v>
      </c>
      <c r="N1190" s="823">
        <v>1</v>
      </c>
      <c r="O1190" s="827">
        <v>0.5</v>
      </c>
      <c r="P1190" s="826"/>
      <c r="Q1190" s="828">
        <v>0</v>
      </c>
      <c r="R1190" s="823"/>
      <c r="S1190" s="828">
        <v>0</v>
      </c>
      <c r="T1190" s="827"/>
      <c r="U1190" s="829">
        <v>0</v>
      </c>
    </row>
    <row r="1191" spans="1:21" ht="14.45" customHeight="1" x14ac:dyDescent="0.2">
      <c r="A1191" s="822">
        <v>32</v>
      </c>
      <c r="B1191" s="823" t="s">
        <v>2767</v>
      </c>
      <c r="C1191" s="823" t="s">
        <v>2773</v>
      </c>
      <c r="D1191" s="824" t="s">
        <v>4796</v>
      </c>
      <c r="E1191" s="825" t="s">
        <v>2798</v>
      </c>
      <c r="F1191" s="823" t="s">
        <v>2768</v>
      </c>
      <c r="G1191" s="823" t="s">
        <v>3051</v>
      </c>
      <c r="H1191" s="823" t="s">
        <v>329</v>
      </c>
      <c r="I1191" s="823" t="s">
        <v>4083</v>
      </c>
      <c r="J1191" s="823" t="s">
        <v>1530</v>
      </c>
      <c r="K1191" s="823" t="s">
        <v>4084</v>
      </c>
      <c r="L1191" s="826">
        <v>64.349999999999994</v>
      </c>
      <c r="M1191" s="826">
        <v>64.349999999999994</v>
      </c>
      <c r="N1191" s="823">
        <v>1</v>
      </c>
      <c r="O1191" s="827">
        <v>1</v>
      </c>
      <c r="P1191" s="826">
        <v>64.349999999999994</v>
      </c>
      <c r="Q1191" s="828">
        <v>1</v>
      </c>
      <c r="R1191" s="823">
        <v>1</v>
      </c>
      <c r="S1191" s="828">
        <v>1</v>
      </c>
      <c r="T1191" s="827">
        <v>1</v>
      </c>
      <c r="U1191" s="829">
        <v>1</v>
      </c>
    </row>
    <row r="1192" spans="1:21" ht="14.45" customHeight="1" x14ac:dyDescent="0.2">
      <c r="A1192" s="822">
        <v>32</v>
      </c>
      <c r="B1192" s="823" t="s">
        <v>2767</v>
      </c>
      <c r="C1192" s="823" t="s">
        <v>2773</v>
      </c>
      <c r="D1192" s="824" t="s">
        <v>4796</v>
      </c>
      <c r="E1192" s="825" t="s">
        <v>2798</v>
      </c>
      <c r="F1192" s="823" t="s">
        <v>2768</v>
      </c>
      <c r="G1192" s="823" t="s">
        <v>3591</v>
      </c>
      <c r="H1192" s="823" t="s">
        <v>329</v>
      </c>
      <c r="I1192" s="823" t="s">
        <v>4016</v>
      </c>
      <c r="J1192" s="823" t="s">
        <v>3596</v>
      </c>
      <c r="K1192" s="823" t="s">
        <v>4017</v>
      </c>
      <c r="L1192" s="826">
        <v>237.31</v>
      </c>
      <c r="M1192" s="826">
        <v>237.31</v>
      </c>
      <c r="N1192" s="823">
        <v>1</v>
      </c>
      <c r="O1192" s="827">
        <v>1</v>
      </c>
      <c r="P1192" s="826"/>
      <c r="Q1192" s="828">
        <v>0</v>
      </c>
      <c r="R1192" s="823"/>
      <c r="S1192" s="828">
        <v>0</v>
      </c>
      <c r="T1192" s="827"/>
      <c r="U1192" s="829">
        <v>0</v>
      </c>
    </row>
    <row r="1193" spans="1:21" ht="14.45" customHeight="1" x14ac:dyDescent="0.2">
      <c r="A1193" s="822">
        <v>32</v>
      </c>
      <c r="B1193" s="823" t="s">
        <v>2767</v>
      </c>
      <c r="C1193" s="823" t="s">
        <v>2773</v>
      </c>
      <c r="D1193" s="824" t="s">
        <v>4796</v>
      </c>
      <c r="E1193" s="825" t="s">
        <v>2798</v>
      </c>
      <c r="F1193" s="823" t="s">
        <v>2768</v>
      </c>
      <c r="G1193" s="823" t="s">
        <v>2828</v>
      </c>
      <c r="H1193" s="823" t="s">
        <v>329</v>
      </c>
      <c r="I1193" s="823" t="s">
        <v>3598</v>
      </c>
      <c r="J1193" s="823" t="s">
        <v>3599</v>
      </c>
      <c r="K1193" s="823" t="s">
        <v>3600</v>
      </c>
      <c r="L1193" s="826">
        <v>100.17</v>
      </c>
      <c r="M1193" s="826">
        <v>100.17</v>
      </c>
      <c r="N1193" s="823">
        <v>1</v>
      </c>
      <c r="O1193" s="827">
        <v>1</v>
      </c>
      <c r="P1193" s="826"/>
      <c r="Q1193" s="828">
        <v>0</v>
      </c>
      <c r="R1193" s="823"/>
      <c r="S1193" s="828">
        <v>0</v>
      </c>
      <c r="T1193" s="827"/>
      <c r="U1193" s="829">
        <v>0</v>
      </c>
    </row>
    <row r="1194" spans="1:21" ht="14.45" customHeight="1" x14ac:dyDescent="0.2">
      <c r="A1194" s="822">
        <v>32</v>
      </c>
      <c r="B1194" s="823" t="s">
        <v>2767</v>
      </c>
      <c r="C1194" s="823" t="s">
        <v>2773</v>
      </c>
      <c r="D1194" s="824" t="s">
        <v>4796</v>
      </c>
      <c r="E1194" s="825" t="s">
        <v>2798</v>
      </c>
      <c r="F1194" s="823" t="s">
        <v>2768</v>
      </c>
      <c r="G1194" s="823" t="s">
        <v>2828</v>
      </c>
      <c r="H1194" s="823" t="s">
        <v>329</v>
      </c>
      <c r="I1194" s="823" t="s">
        <v>4085</v>
      </c>
      <c r="J1194" s="823" t="s">
        <v>3599</v>
      </c>
      <c r="K1194" s="823" t="s">
        <v>4086</v>
      </c>
      <c r="L1194" s="826">
        <v>200.34</v>
      </c>
      <c r="M1194" s="826">
        <v>200.34</v>
      </c>
      <c r="N1194" s="823">
        <v>1</v>
      </c>
      <c r="O1194" s="827">
        <v>1</v>
      </c>
      <c r="P1194" s="826"/>
      <c r="Q1194" s="828">
        <v>0</v>
      </c>
      <c r="R1194" s="823"/>
      <c r="S1194" s="828">
        <v>0</v>
      </c>
      <c r="T1194" s="827"/>
      <c r="U1194" s="829">
        <v>0</v>
      </c>
    </row>
    <row r="1195" spans="1:21" ht="14.45" customHeight="1" x14ac:dyDescent="0.2">
      <c r="A1195" s="822">
        <v>32</v>
      </c>
      <c r="B1195" s="823" t="s">
        <v>2767</v>
      </c>
      <c r="C1195" s="823" t="s">
        <v>2773</v>
      </c>
      <c r="D1195" s="824" t="s">
        <v>4796</v>
      </c>
      <c r="E1195" s="825" t="s">
        <v>2798</v>
      </c>
      <c r="F1195" s="823" t="s">
        <v>2768</v>
      </c>
      <c r="G1195" s="823" t="s">
        <v>3085</v>
      </c>
      <c r="H1195" s="823" t="s">
        <v>670</v>
      </c>
      <c r="I1195" s="823" t="s">
        <v>2626</v>
      </c>
      <c r="J1195" s="823" t="s">
        <v>1876</v>
      </c>
      <c r="K1195" s="823" t="s">
        <v>1877</v>
      </c>
      <c r="L1195" s="826">
        <v>902.57</v>
      </c>
      <c r="M1195" s="826">
        <v>1805.14</v>
      </c>
      <c r="N1195" s="823">
        <v>2</v>
      </c>
      <c r="O1195" s="827">
        <v>1</v>
      </c>
      <c r="P1195" s="826">
        <v>1805.14</v>
      </c>
      <c r="Q1195" s="828">
        <v>1</v>
      </c>
      <c r="R1195" s="823">
        <v>2</v>
      </c>
      <c r="S1195" s="828">
        <v>1</v>
      </c>
      <c r="T1195" s="827">
        <v>1</v>
      </c>
      <c r="U1195" s="829">
        <v>1</v>
      </c>
    </row>
    <row r="1196" spans="1:21" ht="14.45" customHeight="1" x14ac:dyDescent="0.2">
      <c r="A1196" s="822">
        <v>32</v>
      </c>
      <c r="B1196" s="823" t="s">
        <v>2767</v>
      </c>
      <c r="C1196" s="823" t="s">
        <v>2773</v>
      </c>
      <c r="D1196" s="824" t="s">
        <v>4796</v>
      </c>
      <c r="E1196" s="825" t="s">
        <v>2798</v>
      </c>
      <c r="F1196" s="823" t="s">
        <v>2768</v>
      </c>
      <c r="G1196" s="823" t="s">
        <v>3402</v>
      </c>
      <c r="H1196" s="823" t="s">
        <v>329</v>
      </c>
      <c r="I1196" s="823" t="s">
        <v>3403</v>
      </c>
      <c r="J1196" s="823" t="s">
        <v>1309</v>
      </c>
      <c r="K1196" s="823" t="s">
        <v>1310</v>
      </c>
      <c r="L1196" s="826">
        <v>16664.490000000002</v>
      </c>
      <c r="M1196" s="826">
        <v>16664.490000000002</v>
      </c>
      <c r="N1196" s="823">
        <v>1</v>
      </c>
      <c r="O1196" s="827">
        <v>1</v>
      </c>
      <c r="P1196" s="826">
        <v>16664.490000000002</v>
      </c>
      <c r="Q1196" s="828">
        <v>1</v>
      </c>
      <c r="R1196" s="823">
        <v>1</v>
      </c>
      <c r="S1196" s="828">
        <v>1</v>
      </c>
      <c r="T1196" s="827">
        <v>1</v>
      </c>
      <c r="U1196" s="829">
        <v>1</v>
      </c>
    </row>
    <row r="1197" spans="1:21" ht="14.45" customHeight="1" x14ac:dyDescent="0.2">
      <c r="A1197" s="822">
        <v>32</v>
      </c>
      <c r="B1197" s="823" t="s">
        <v>2767</v>
      </c>
      <c r="C1197" s="823" t="s">
        <v>2773</v>
      </c>
      <c r="D1197" s="824" t="s">
        <v>4796</v>
      </c>
      <c r="E1197" s="825" t="s">
        <v>2798</v>
      </c>
      <c r="F1197" s="823" t="s">
        <v>2768</v>
      </c>
      <c r="G1197" s="823" t="s">
        <v>2824</v>
      </c>
      <c r="H1197" s="823" t="s">
        <v>670</v>
      </c>
      <c r="I1197" s="823" t="s">
        <v>2406</v>
      </c>
      <c r="J1197" s="823" t="s">
        <v>2407</v>
      </c>
      <c r="K1197" s="823" t="s">
        <v>2408</v>
      </c>
      <c r="L1197" s="826">
        <v>10252.75</v>
      </c>
      <c r="M1197" s="826">
        <v>41011</v>
      </c>
      <c r="N1197" s="823">
        <v>4</v>
      </c>
      <c r="O1197" s="827">
        <v>1.5</v>
      </c>
      <c r="P1197" s="826">
        <v>20505.5</v>
      </c>
      <c r="Q1197" s="828">
        <v>0.5</v>
      </c>
      <c r="R1197" s="823">
        <v>2</v>
      </c>
      <c r="S1197" s="828">
        <v>0.5</v>
      </c>
      <c r="T1197" s="827">
        <v>1</v>
      </c>
      <c r="U1197" s="829">
        <v>0.66666666666666663</v>
      </c>
    </row>
    <row r="1198" spans="1:21" ht="14.45" customHeight="1" x14ac:dyDescent="0.2">
      <c r="A1198" s="822">
        <v>32</v>
      </c>
      <c r="B1198" s="823" t="s">
        <v>2767</v>
      </c>
      <c r="C1198" s="823" t="s">
        <v>2773</v>
      </c>
      <c r="D1198" s="824" t="s">
        <v>4796</v>
      </c>
      <c r="E1198" s="825" t="s">
        <v>2798</v>
      </c>
      <c r="F1198" s="823" t="s">
        <v>2768</v>
      </c>
      <c r="G1198" s="823" t="s">
        <v>3104</v>
      </c>
      <c r="H1198" s="823" t="s">
        <v>670</v>
      </c>
      <c r="I1198" s="823" t="s">
        <v>2487</v>
      </c>
      <c r="J1198" s="823" t="s">
        <v>1333</v>
      </c>
      <c r="K1198" s="823" t="s">
        <v>2488</v>
      </c>
      <c r="L1198" s="826">
        <v>0</v>
      </c>
      <c r="M1198" s="826">
        <v>0</v>
      </c>
      <c r="N1198" s="823">
        <v>1</v>
      </c>
      <c r="O1198" s="827">
        <v>1</v>
      </c>
      <c r="P1198" s="826">
        <v>0</v>
      </c>
      <c r="Q1198" s="828"/>
      <c r="R1198" s="823">
        <v>1</v>
      </c>
      <c r="S1198" s="828">
        <v>1</v>
      </c>
      <c r="T1198" s="827">
        <v>1</v>
      </c>
      <c r="U1198" s="829">
        <v>1</v>
      </c>
    </row>
    <row r="1199" spans="1:21" ht="14.45" customHeight="1" x14ac:dyDescent="0.2">
      <c r="A1199" s="822">
        <v>32</v>
      </c>
      <c r="B1199" s="823" t="s">
        <v>2767</v>
      </c>
      <c r="C1199" s="823" t="s">
        <v>2773</v>
      </c>
      <c r="D1199" s="824" t="s">
        <v>4796</v>
      </c>
      <c r="E1199" s="825" t="s">
        <v>2798</v>
      </c>
      <c r="F1199" s="823" t="s">
        <v>2768</v>
      </c>
      <c r="G1199" s="823" t="s">
        <v>3420</v>
      </c>
      <c r="H1199" s="823" t="s">
        <v>329</v>
      </c>
      <c r="I1199" s="823" t="s">
        <v>4048</v>
      </c>
      <c r="J1199" s="823" t="s">
        <v>4049</v>
      </c>
      <c r="K1199" s="823" t="s">
        <v>4050</v>
      </c>
      <c r="L1199" s="826">
        <v>414.07</v>
      </c>
      <c r="M1199" s="826">
        <v>414.07</v>
      </c>
      <c r="N1199" s="823">
        <v>1</v>
      </c>
      <c r="O1199" s="827">
        <v>1</v>
      </c>
      <c r="P1199" s="826"/>
      <c r="Q1199" s="828">
        <v>0</v>
      </c>
      <c r="R1199" s="823"/>
      <c r="S1199" s="828">
        <v>0</v>
      </c>
      <c r="T1199" s="827"/>
      <c r="U1199" s="829">
        <v>0</v>
      </c>
    </row>
    <row r="1200" spans="1:21" ht="14.45" customHeight="1" x14ac:dyDescent="0.2">
      <c r="A1200" s="822">
        <v>32</v>
      </c>
      <c r="B1200" s="823" t="s">
        <v>2767</v>
      </c>
      <c r="C1200" s="823" t="s">
        <v>2773</v>
      </c>
      <c r="D1200" s="824" t="s">
        <v>4796</v>
      </c>
      <c r="E1200" s="825" t="s">
        <v>2798</v>
      </c>
      <c r="F1200" s="823" t="s">
        <v>2768</v>
      </c>
      <c r="G1200" s="823" t="s">
        <v>3118</v>
      </c>
      <c r="H1200" s="823" t="s">
        <v>670</v>
      </c>
      <c r="I1200" s="823" t="s">
        <v>2356</v>
      </c>
      <c r="J1200" s="823" t="s">
        <v>1403</v>
      </c>
      <c r="K1200" s="823" t="s">
        <v>2357</v>
      </c>
      <c r="L1200" s="826">
        <v>154.36000000000001</v>
      </c>
      <c r="M1200" s="826">
        <v>2006.6799999999998</v>
      </c>
      <c r="N1200" s="823">
        <v>13</v>
      </c>
      <c r="O1200" s="827">
        <v>9</v>
      </c>
      <c r="P1200" s="826">
        <v>1543.6</v>
      </c>
      <c r="Q1200" s="828">
        <v>0.76923076923076927</v>
      </c>
      <c r="R1200" s="823">
        <v>10</v>
      </c>
      <c r="S1200" s="828">
        <v>0.76923076923076927</v>
      </c>
      <c r="T1200" s="827">
        <v>6.5</v>
      </c>
      <c r="U1200" s="829">
        <v>0.72222222222222221</v>
      </c>
    </row>
    <row r="1201" spans="1:21" ht="14.45" customHeight="1" x14ac:dyDescent="0.2">
      <c r="A1201" s="822">
        <v>32</v>
      </c>
      <c r="B1201" s="823" t="s">
        <v>2767</v>
      </c>
      <c r="C1201" s="823" t="s">
        <v>2773</v>
      </c>
      <c r="D1201" s="824" t="s">
        <v>4796</v>
      </c>
      <c r="E1201" s="825" t="s">
        <v>2798</v>
      </c>
      <c r="F1201" s="823" t="s">
        <v>2768</v>
      </c>
      <c r="G1201" s="823" t="s">
        <v>3118</v>
      </c>
      <c r="H1201" s="823" t="s">
        <v>329</v>
      </c>
      <c r="I1201" s="823" t="s">
        <v>4087</v>
      </c>
      <c r="J1201" s="823" t="s">
        <v>4088</v>
      </c>
      <c r="K1201" s="823" t="s">
        <v>4089</v>
      </c>
      <c r="L1201" s="826">
        <v>75.73</v>
      </c>
      <c r="M1201" s="826">
        <v>151.46</v>
      </c>
      <c r="N1201" s="823">
        <v>2</v>
      </c>
      <c r="O1201" s="827">
        <v>1</v>
      </c>
      <c r="P1201" s="826">
        <v>151.46</v>
      </c>
      <c r="Q1201" s="828">
        <v>1</v>
      </c>
      <c r="R1201" s="823">
        <v>2</v>
      </c>
      <c r="S1201" s="828">
        <v>1</v>
      </c>
      <c r="T1201" s="827">
        <v>1</v>
      </c>
      <c r="U1201" s="829">
        <v>1</v>
      </c>
    </row>
    <row r="1202" spans="1:21" ht="14.45" customHeight="1" x14ac:dyDescent="0.2">
      <c r="A1202" s="822">
        <v>32</v>
      </c>
      <c r="B1202" s="823" t="s">
        <v>2767</v>
      </c>
      <c r="C1202" s="823" t="s">
        <v>2773</v>
      </c>
      <c r="D1202" s="824" t="s">
        <v>4796</v>
      </c>
      <c r="E1202" s="825" t="s">
        <v>2798</v>
      </c>
      <c r="F1202" s="823" t="s">
        <v>2768</v>
      </c>
      <c r="G1202" s="823" t="s">
        <v>3118</v>
      </c>
      <c r="H1202" s="823" t="s">
        <v>329</v>
      </c>
      <c r="I1202" s="823" t="s">
        <v>3430</v>
      </c>
      <c r="J1202" s="823" t="s">
        <v>1403</v>
      </c>
      <c r="K1202" s="823" t="s">
        <v>3431</v>
      </c>
      <c r="L1202" s="826">
        <v>225.06</v>
      </c>
      <c r="M1202" s="826">
        <v>225.06</v>
      </c>
      <c r="N1202" s="823">
        <v>1</v>
      </c>
      <c r="O1202" s="827">
        <v>1</v>
      </c>
      <c r="P1202" s="826">
        <v>225.06</v>
      </c>
      <c r="Q1202" s="828">
        <v>1</v>
      </c>
      <c r="R1202" s="823">
        <v>1</v>
      </c>
      <c r="S1202" s="828">
        <v>1</v>
      </c>
      <c r="T1202" s="827">
        <v>1</v>
      </c>
      <c r="U1202" s="829">
        <v>1</v>
      </c>
    </row>
    <row r="1203" spans="1:21" ht="14.45" customHeight="1" x14ac:dyDescent="0.2">
      <c r="A1203" s="822">
        <v>32</v>
      </c>
      <c r="B1203" s="823" t="s">
        <v>2767</v>
      </c>
      <c r="C1203" s="823" t="s">
        <v>2773</v>
      </c>
      <c r="D1203" s="824" t="s">
        <v>4796</v>
      </c>
      <c r="E1203" s="825" t="s">
        <v>2798</v>
      </c>
      <c r="F1203" s="823" t="s">
        <v>2768</v>
      </c>
      <c r="G1203" s="823" t="s">
        <v>3432</v>
      </c>
      <c r="H1203" s="823" t="s">
        <v>329</v>
      </c>
      <c r="I1203" s="823" t="s">
        <v>3505</v>
      </c>
      <c r="J1203" s="823" t="s">
        <v>1737</v>
      </c>
      <c r="K1203" s="823" t="s">
        <v>1738</v>
      </c>
      <c r="L1203" s="826">
        <v>374.79</v>
      </c>
      <c r="M1203" s="826">
        <v>1124.3700000000001</v>
      </c>
      <c r="N1203" s="823">
        <v>3</v>
      </c>
      <c r="O1203" s="827">
        <v>2</v>
      </c>
      <c r="P1203" s="826">
        <v>1124.3700000000001</v>
      </c>
      <c r="Q1203" s="828">
        <v>1</v>
      </c>
      <c r="R1203" s="823">
        <v>3</v>
      </c>
      <c r="S1203" s="828">
        <v>1</v>
      </c>
      <c r="T1203" s="827">
        <v>2</v>
      </c>
      <c r="U1203" s="829">
        <v>1</v>
      </c>
    </row>
    <row r="1204" spans="1:21" ht="14.45" customHeight="1" x14ac:dyDescent="0.2">
      <c r="A1204" s="822">
        <v>32</v>
      </c>
      <c r="B1204" s="823" t="s">
        <v>2767</v>
      </c>
      <c r="C1204" s="823" t="s">
        <v>2773</v>
      </c>
      <c r="D1204" s="824" t="s">
        <v>4796</v>
      </c>
      <c r="E1204" s="825" t="s">
        <v>2798</v>
      </c>
      <c r="F1204" s="823" t="s">
        <v>2768</v>
      </c>
      <c r="G1204" s="823" t="s">
        <v>2831</v>
      </c>
      <c r="H1204" s="823" t="s">
        <v>670</v>
      </c>
      <c r="I1204" s="823" t="s">
        <v>2611</v>
      </c>
      <c r="J1204" s="823" t="s">
        <v>2341</v>
      </c>
      <c r="K1204" s="823" t="s">
        <v>2612</v>
      </c>
      <c r="L1204" s="826">
        <v>63.14</v>
      </c>
      <c r="M1204" s="826">
        <v>63.14</v>
      </c>
      <c r="N1204" s="823">
        <v>1</v>
      </c>
      <c r="O1204" s="827">
        <v>1</v>
      </c>
      <c r="P1204" s="826"/>
      <c r="Q1204" s="828">
        <v>0</v>
      </c>
      <c r="R1204" s="823"/>
      <c r="S1204" s="828">
        <v>0</v>
      </c>
      <c r="T1204" s="827"/>
      <c r="U1204" s="829">
        <v>0</v>
      </c>
    </row>
    <row r="1205" spans="1:21" ht="14.45" customHeight="1" x14ac:dyDescent="0.2">
      <c r="A1205" s="822">
        <v>32</v>
      </c>
      <c r="B1205" s="823" t="s">
        <v>2767</v>
      </c>
      <c r="C1205" s="823" t="s">
        <v>2773</v>
      </c>
      <c r="D1205" s="824" t="s">
        <v>4796</v>
      </c>
      <c r="E1205" s="825" t="s">
        <v>2798</v>
      </c>
      <c r="F1205" s="823" t="s">
        <v>2768</v>
      </c>
      <c r="G1205" s="823" t="s">
        <v>2837</v>
      </c>
      <c r="H1205" s="823" t="s">
        <v>329</v>
      </c>
      <c r="I1205" s="823" t="s">
        <v>2838</v>
      </c>
      <c r="J1205" s="823" t="s">
        <v>1756</v>
      </c>
      <c r="K1205" s="823" t="s">
        <v>2839</v>
      </c>
      <c r="L1205" s="826">
        <v>421.79</v>
      </c>
      <c r="M1205" s="826">
        <v>2108.9500000000003</v>
      </c>
      <c r="N1205" s="823">
        <v>5</v>
      </c>
      <c r="O1205" s="827">
        <v>4.5</v>
      </c>
      <c r="P1205" s="826">
        <v>1265.3700000000001</v>
      </c>
      <c r="Q1205" s="828">
        <v>0.6</v>
      </c>
      <c r="R1205" s="823">
        <v>3</v>
      </c>
      <c r="S1205" s="828">
        <v>0.6</v>
      </c>
      <c r="T1205" s="827">
        <v>3</v>
      </c>
      <c r="U1205" s="829">
        <v>0.66666666666666663</v>
      </c>
    </row>
    <row r="1206" spans="1:21" ht="14.45" customHeight="1" x14ac:dyDescent="0.2">
      <c r="A1206" s="822">
        <v>32</v>
      </c>
      <c r="B1206" s="823" t="s">
        <v>2767</v>
      </c>
      <c r="C1206" s="823" t="s">
        <v>2773</v>
      </c>
      <c r="D1206" s="824" t="s">
        <v>4796</v>
      </c>
      <c r="E1206" s="825" t="s">
        <v>2798</v>
      </c>
      <c r="F1206" s="823" t="s">
        <v>2768</v>
      </c>
      <c r="G1206" s="823" t="s">
        <v>3436</v>
      </c>
      <c r="H1206" s="823" t="s">
        <v>670</v>
      </c>
      <c r="I1206" s="823" t="s">
        <v>2512</v>
      </c>
      <c r="J1206" s="823" t="s">
        <v>1360</v>
      </c>
      <c r="K1206" s="823" t="s">
        <v>1354</v>
      </c>
      <c r="L1206" s="826">
        <v>127.34</v>
      </c>
      <c r="M1206" s="826">
        <v>127.34</v>
      </c>
      <c r="N1206" s="823">
        <v>1</v>
      </c>
      <c r="O1206" s="827">
        <v>1</v>
      </c>
      <c r="P1206" s="826"/>
      <c r="Q1206" s="828">
        <v>0</v>
      </c>
      <c r="R1206" s="823"/>
      <c r="S1206" s="828">
        <v>0</v>
      </c>
      <c r="T1206" s="827"/>
      <c r="U1206" s="829">
        <v>0</v>
      </c>
    </row>
    <row r="1207" spans="1:21" ht="14.45" customHeight="1" x14ac:dyDescent="0.2">
      <c r="A1207" s="822">
        <v>32</v>
      </c>
      <c r="B1207" s="823" t="s">
        <v>2767</v>
      </c>
      <c r="C1207" s="823" t="s">
        <v>2773</v>
      </c>
      <c r="D1207" s="824" t="s">
        <v>4796</v>
      </c>
      <c r="E1207" s="825" t="s">
        <v>2798</v>
      </c>
      <c r="F1207" s="823" t="s">
        <v>2768</v>
      </c>
      <c r="G1207" s="823" t="s">
        <v>3436</v>
      </c>
      <c r="H1207" s="823" t="s">
        <v>670</v>
      </c>
      <c r="I1207" s="823" t="s">
        <v>2514</v>
      </c>
      <c r="J1207" s="823" t="s">
        <v>1357</v>
      </c>
      <c r="K1207" s="823" t="s">
        <v>1354</v>
      </c>
      <c r="L1207" s="826">
        <v>127.34</v>
      </c>
      <c r="M1207" s="826">
        <v>127.34</v>
      </c>
      <c r="N1207" s="823">
        <v>1</v>
      </c>
      <c r="O1207" s="827">
        <v>1</v>
      </c>
      <c r="P1207" s="826"/>
      <c r="Q1207" s="828">
        <v>0</v>
      </c>
      <c r="R1207" s="823"/>
      <c r="S1207" s="828">
        <v>0</v>
      </c>
      <c r="T1207" s="827"/>
      <c r="U1207" s="829">
        <v>0</v>
      </c>
    </row>
    <row r="1208" spans="1:21" ht="14.45" customHeight="1" x14ac:dyDescent="0.2">
      <c r="A1208" s="822">
        <v>32</v>
      </c>
      <c r="B1208" s="823" t="s">
        <v>2767</v>
      </c>
      <c r="C1208" s="823" t="s">
        <v>2773</v>
      </c>
      <c r="D1208" s="824" t="s">
        <v>4796</v>
      </c>
      <c r="E1208" s="825" t="s">
        <v>2798</v>
      </c>
      <c r="F1208" s="823" t="s">
        <v>2768</v>
      </c>
      <c r="G1208" s="823" t="s">
        <v>3436</v>
      </c>
      <c r="H1208" s="823" t="s">
        <v>670</v>
      </c>
      <c r="I1208" s="823" t="s">
        <v>2513</v>
      </c>
      <c r="J1208" s="823" t="s">
        <v>1359</v>
      </c>
      <c r="K1208" s="823" t="s">
        <v>1354</v>
      </c>
      <c r="L1208" s="826">
        <v>127.34</v>
      </c>
      <c r="M1208" s="826">
        <v>127.34</v>
      </c>
      <c r="N1208" s="823">
        <v>1</v>
      </c>
      <c r="O1208" s="827">
        <v>1</v>
      </c>
      <c r="P1208" s="826"/>
      <c r="Q1208" s="828">
        <v>0</v>
      </c>
      <c r="R1208" s="823"/>
      <c r="S1208" s="828">
        <v>0</v>
      </c>
      <c r="T1208" s="827"/>
      <c r="U1208" s="829">
        <v>0</v>
      </c>
    </row>
    <row r="1209" spans="1:21" ht="14.45" customHeight="1" x14ac:dyDescent="0.2">
      <c r="A1209" s="822">
        <v>32</v>
      </c>
      <c r="B1209" s="823" t="s">
        <v>2767</v>
      </c>
      <c r="C1209" s="823" t="s">
        <v>2773</v>
      </c>
      <c r="D1209" s="824" t="s">
        <v>4796</v>
      </c>
      <c r="E1209" s="825" t="s">
        <v>2798</v>
      </c>
      <c r="F1209" s="823" t="s">
        <v>2768</v>
      </c>
      <c r="G1209" s="823" t="s">
        <v>3436</v>
      </c>
      <c r="H1209" s="823" t="s">
        <v>329</v>
      </c>
      <c r="I1209" s="823" t="s">
        <v>3886</v>
      </c>
      <c r="J1209" s="823" t="s">
        <v>1353</v>
      </c>
      <c r="K1209" s="823" t="s">
        <v>1354</v>
      </c>
      <c r="L1209" s="826">
        <v>185.95</v>
      </c>
      <c r="M1209" s="826">
        <v>185.95</v>
      </c>
      <c r="N1209" s="823">
        <v>1</v>
      </c>
      <c r="O1209" s="827">
        <v>1</v>
      </c>
      <c r="P1209" s="826">
        <v>185.95</v>
      </c>
      <c r="Q1209" s="828">
        <v>1</v>
      </c>
      <c r="R1209" s="823">
        <v>1</v>
      </c>
      <c r="S1209" s="828">
        <v>1</v>
      </c>
      <c r="T1209" s="827">
        <v>1</v>
      </c>
      <c r="U1209" s="829">
        <v>1</v>
      </c>
    </row>
    <row r="1210" spans="1:21" ht="14.45" customHeight="1" x14ac:dyDescent="0.2">
      <c r="A1210" s="822">
        <v>32</v>
      </c>
      <c r="B1210" s="823" t="s">
        <v>2767</v>
      </c>
      <c r="C1210" s="823" t="s">
        <v>2773</v>
      </c>
      <c r="D1210" s="824" t="s">
        <v>4796</v>
      </c>
      <c r="E1210" s="825" t="s">
        <v>2798</v>
      </c>
      <c r="F1210" s="823" t="s">
        <v>2768</v>
      </c>
      <c r="G1210" s="823" t="s">
        <v>3436</v>
      </c>
      <c r="H1210" s="823" t="s">
        <v>670</v>
      </c>
      <c r="I1210" s="823" t="s">
        <v>3552</v>
      </c>
      <c r="J1210" s="823" t="s">
        <v>3553</v>
      </c>
      <c r="K1210" s="823" t="s">
        <v>3554</v>
      </c>
      <c r="L1210" s="826">
        <v>233.96</v>
      </c>
      <c r="M1210" s="826">
        <v>935.84</v>
      </c>
      <c r="N1210" s="823">
        <v>4</v>
      </c>
      <c r="O1210" s="827">
        <v>1.5</v>
      </c>
      <c r="P1210" s="826">
        <v>935.84</v>
      </c>
      <c r="Q1210" s="828">
        <v>1</v>
      </c>
      <c r="R1210" s="823">
        <v>4</v>
      </c>
      <c r="S1210" s="828">
        <v>1</v>
      </c>
      <c r="T1210" s="827">
        <v>1.5</v>
      </c>
      <c r="U1210" s="829">
        <v>1</v>
      </c>
    </row>
    <row r="1211" spans="1:21" ht="14.45" customHeight="1" x14ac:dyDescent="0.2">
      <c r="A1211" s="822">
        <v>32</v>
      </c>
      <c r="B1211" s="823" t="s">
        <v>2767</v>
      </c>
      <c r="C1211" s="823" t="s">
        <v>2773</v>
      </c>
      <c r="D1211" s="824" t="s">
        <v>4796</v>
      </c>
      <c r="E1211" s="825" t="s">
        <v>2798</v>
      </c>
      <c r="F1211" s="823" t="s">
        <v>2768</v>
      </c>
      <c r="G1211" s="823" t="s">
        <v>3436</v>
      </c>
      <c r="H1211" s="823" t="s">
        <v>670</v>
      </c>
      <c r="I1211" s="823" t="s">
        <v>4090</v>
      </c>
      <c r="J1211" s="823" t="s">
        <v>4091</v>
      </c>
      <c r="K1211" s="823" t="s">
        <v>1354</v>
      </c>
      <c r="L1211" s="826">
        <v>155.97</v>
      </c>
      <c r="M1211" s="826">
        <v>155.97</v>
      </c>
      <c r="N1211" s="823">
        <v>1</v>
      </c>
      <c r="O1211" s="827">
        <v>1</v>
      </c>
      <c r="P1211" s="826"/>
      <c r="Q1211" s="828">
        <v>0</v>
      </c>
      <c r="R1211" s="823"/>
      <c r="S1211" s="828">
        <v>0</v>
      </c>
      <c r="T1211" s="827"/>
      <c r="U1211" s="829">
        <v>0</v>
      </c>
    </row>
    <row r="1212" spans="1:21" ht="14.45" customHeight="1" x14ac:dyDescent="0.2">
      <c r="A1212" s="822">
        <v>32</v>
      </c>
      <c r="B1212" s="823" t="s">
        <v>2767</v>
      </c>
      <c r="C1212" s="823" t="s">
        <v>2773</v>
      </c>
      <c r="D1212" s="824" t="s">
        <v>4796</v>
      </c>
      <c r="E1212" s="825" t="s">
        <v>2798</v>
      </c>
      <c r="F1212" s="823" t="s">
        <v>2768</v>
      </c>
      <c r="G1212" s="823" t="s">
        <v>3121</v>
      </c>
      <c r="H1212" s="823" t="s">
        <v>329</v>
      </c>
      <c r="I1212" s="823" t="s">
        <v>3122</v>
      </c>
      <c r="J1212" s="823" t="s">
        <v>1092</v>
      </c>
      <c r="K1212" s="823" t="s">
        <v>1093</v>
      </c>
      <c r="L1212" s="826">
        <v>107.27</v>
      </c>
      <c r="M1212" s="826">
        <v>107.27</v>
      </c>
      <c r="N1212" s="823">
        <v>1</v>
      </c>
      <c r="O1212" s="827">
        <v>1</v>
      </c>
      <c r="P1212" s="826"/>
      <c r="Q1212" s="828">
        <v>0</v>
      </c>
      <c r="R1212" s="823"/>
      <c r="S1212" s="828">
        <v>0</v>
      </c>
      <c r="T1212" s="827"/>
      <c r="U1212" s="829">
        <v>0</v>
      </c>
    </row>
    <row r="1213" spans="1:21" ht="14.45" customHeight="1" x14ac:dyDescent="0.2">
      <c r="A1213" s="822">
        <v>32</v>
      </c>
      <c r="B1213" s="823" t="s">
        <v>2767</v>
      </c>
      <c r="C1213" s="823" t="s">
        <v>2773</v>
      </c>
      <c r="D1213" s="824" t="s">
        <v>4796</v>
      </c>
      <c r="E1213" s="825" t="s">
        <v>2798</v>
      </c>
      <c r="F1213" s="823" t="s">
        <v>2768</v>
      </c>
      <c r="G1213" s="823" t="s">
        <v>3121</v>
      </c>
      <c r="H1213" s="823" t="s">
        <v>329</v>
      </c>
      <c r="I1213" s="823" t="s">
        <v>3123</v>
      </c>
      <c r="J1213" s="823" t="s">
        <v>1092</v>
      </c>
      <c r="K1213" s="823" t="s">
        <v>1093</v>
      </c>
      <c r="L1213" s="826">
        <v>107.27</v>
      </c>
      <c r="M1213" s="826">
        <v>107.27</v>
      </c>
      <c r="N1213" s="823">
        <v>1</v>
      </c>
      <c r="O1213" s="827">
        <v>1</v>
      </c>
      <c r="P1213" s="826"/>
      <c r="Q1213" s="828">
        <v>0</v>
      </c>
      <c r="R1213" s="823"/>
      <c r="S1213" s="828">
        <v>0</v>
      </c>
      <c r="T1213" s="827"/>
      <c r="U1213" s="829">
        <v>0</v>
      </c>
    </row>
    <row r="1214" spans="1:21" ht="14.45" customHeight="1" x14ac:dyDescent="0.2">
      <c r="A1214" s="822">
        <v>32</v>
      </c>
      <c r="B1214" s="823" t="s">
        <v>2767</v>
      </c>
      <c r="C1214" s="823" t="s">
        <v>2773</v>
      </c>
      <c r="D1214" s="824" t="s">
        <v>4796</v>
      </c>
      <c r="E1214" s="825" t="s">
        <v>2798</v>
      </c>
      <c r="F1214" s="823" t="s">
        <v>2768</v>
      </c>
      <c r="G1214" s="823" t="s">
        <v>3124</v>
      </c>
      <c r="H1214" s="823" t="s">
        <v>329</v>
      </c>
      <c r="I1214" s="823" t="s">
        <v>3125</v>
      </c>
      <c r="J1214" s="823" t="s">
        <v>953</v>
      </c>
      <c r="K1214" s="823" t="s">
        <v>3126</v>
      </c>
      <c r="L1214" s="826">
        <v>0</v>
      </c>
      <c r="M1214" s="826">
        <v>0</v>
      </c>
      <c r="N1214" s="823">
        <v>1</v>
      </c>
      <c r="O1214" s="827">
        <v>1</v>
      </c>
      <c r="P1214" s="826"/>
      <c r="Q1214" s="828"/>
      <c r="R1214" s="823"/>
      <c r="S1214" s="828">
        <v>0</v>
      </c>
      <c r="T1214" s="827"/>
      <c r="U1214" s="829">
        <v>0</v>
      </c>
    </row>
    <row r="1215" spans="1:21" ht="14.45" customHeight="1" x14ac:dyDescent="0.2">
      <c r="A1215" s="822">
        <v>32</v>
      </c>
      <c r="B1215" s="823" t="s">
        <v>2767</v>
      </c>
      <c r="C1215" s="823" t="s">
        <v>2773</v>
      </c>
      <c r="D1215" s="824" t="s">
        <v>4796</v>
      </c>
      <c r="E1215" s="825" t="s">
        <v>2799</v>
      </c>
      <c r="F1215" s="823" t="s">
        <v>2768</v>
      </c>
      <c r="G1215" s="823" t="s">
        <v>2840</v>
      </c>
      <c r="H1215" s="823" t="s">
        <v>329</v>
      </c>
      <c r="I1215" s="823" t="s">
        <v>2841</v>
      </c>
      <c r="J1215" s="823" t="s">
        <v>2842</v>
      </c>
      <c r="K1215" s="823" t="s">
        <v>2843</v>
      </c>
      <c r="L1215" s="826">
        <v>247.17</v>
      </c>
      <c r="M1215" s="826">
        <v>3213.21</v>
      </c>
      <c r="N1215" s="823">
        <v>13</v>
      </c>
      <c r="O1215" s="827">
        <v>5.5</v>
      </c>
      <c r="P1215" s="826">
        <v>2471.6999999999998</v>
      </c>
      <c r="Q1215" s="828">
        <v>0.76923076923076916</v>
      </c>
      <c r="R1215" s="823">
        <v>10</v>
      </c>
      <c r="S1215" s="828">
        <v>0.76923076923076927</v>
      </c>
      <c r="T1215" s="827">
        <v>4.5</v>
      </c>
      <c r="U1215" s="829">
        <v>0.81818181818181823</v>
      </c>
    </row>
    <row r="1216" spans="1:21" ht="14.45" customHeight="1" x14ac:dyDescent="0.2">
      <c r="A1216" s="822">
        <v>32</v>
      </c>
      <c r="B1216" s="823" t="s">
        <v>2767</v>
      </c>
      <c r="C1216" s="823" t="s">
        <v>2773</v>
      </c>
      <c r="D1216" s="824" t="s">
        <v>4796</v>
      </c>
      <c r="E1216" s="825" t="s">
        <v>2799</v>
      </c>
      <c r="F1216" s="823" t="s">
        <v>2768</v>
      </c>
      <c r="G1216" s="823" t="s">
        <v>2840</v>
      </c>
      <c r="H1216" s="823" t="s">
        <v>329</v>
      </c>
      <c r="I1216" s="823" t="s">
        <v>3130</v>
      </c>
      <c r="J1216" s="823" t="s">
        <v>2842</v>
      </c>
      <c r="K1216" s="823" t="s">
        <v>3131</v>
      </c>
      <c r="L1216" s="826">
        <v>922.76</v>
      </c>
      <c r="M1216" s="826">
        <v>3691.04</v>
      </c>
      <c r="N1216" s="823">
        <v>4</v>
      </c>
      <c r="O1216" s="827">
        <v>2.5</v>
      </c>
      <c r="P1216" s="826">
        <v>3691.04</v>
      </c>
      <c r="Q1216" s="828">
        <v>1</v>
      </c>
      <c r="R1216" s="823">
        <v>4</v>
      </c>
      <c r="S1216" s="828">
        <v>1</v>
      </c>
      <c r="T1216" s="827">
        <v>2.5</v>
      </c>
      <c r="U1216" s="829">
        <v>1</v>
      </c>
    </row>
    <row r="1217" spans="1:21" ht="14.45" customHeight="1" x14ac:dyDescent="0.2">
      <c r="A1217" s="822">
        <v>32</v>
      </c>
      <c r="B1217" s="823" t="s">
        <v>2767</v>
      </c>
      <c r="C1217" s="823" t="s">
        <v>2773</v>
      </c>
      <c r="D1217" s="824" t="s">
        <v>4796</v>
      </c>
      <c r="E1217" s="825" t="s">
        <v>2799</v>
      </c>
      <c r="F1217" s="823" t="s">
        <v>2768</v>
      </c>
      <c r="G1217" s="823" t="s">
        <v>2840</v>
      </c>
      <c r="H1217" s="823" t="s">
        <v>329</v>
      </c>
      <c r="I1217" s="823" t="s">
        <v>2844</v>
      </c>
      <c r="J1217" s="823" t="s">
        <v>964</v>
      </c>
      <c r="K1217" s="823" t="s">
        <v>2845</v>
      </c>
      <c r="L1217" s="826">
        <v>329.56</v>
      </c>
      <c r="M1217" s="826">
        <v>6920.76</v>
      </c>
      <c r="N1217" s="823">
        <v>21</v>
      </c>
      <c r="O1217" s="827">
        <v>8.5</v>
      </c>
      <c r="P1217" s="826">
        <v>4284.28</v>
      </c>
      <c r="Q1217" s="828">
        <v>0.61904761904761896</v>
      </c>
      <c r="R1217" s="823">
        <v>13</v>
      </c>
      <c r="S1217" s="828">
        <v>0.61904761904761907</v>
      </c>
      <c r="T1217" s="827">
        <v>6</v>
      </c>
      <c r="U1217" s="829">
        <v>0.70588235294117652</v>
      </c>
    </row>
    <row r="1218" spans="1:21" ht="14.45" customHeight="1" x14ac:dyDescent="0.2">
      <c r="A1218" s="822">
        <v>32</v>
      </c>
      <c r="B1218" s="823" t="s">
        <v>2767</v>
      </c>
      <c r="C1218" s="823" t="s">
        <v>2773</v>
      </c>
      <c r="D1218" s="824" t="s">
        <v>4796</v>
      </c>
      <c r="E1218" s="825" t="s">
        <v>2799</v>
      </c>
      <c r="F1218" s="823" t="s">
        <v>2768</v>
      </c>
      <c r="G1218" s="823" t="s">
        <v>2840</v>
      </c>
      <c r="H1218" s="823" t="s">
        <v>329</v>
      </c>
      <c r="I1218" s="823" t="s">
        <v>2846</v>
      </c>
      <c r="J1218" s="823" t="s">
        <v>962</v>
      </c>
      <c r="K1218" s="823" t="s">
        <v>2843</v>
      </c>
      <c r="L1218" s="826">
        <v>247.17</v>
      </c>
      <c r="M1218" s="826">
        <v>247.17</v>
      </c>
      <c r="N1218" s="823">
        <v>1</v>
      </c>
      <c r="O1218" s="827">
        <v>1</v>
      </c>
      <c r="P1218" s="826">
        <v>247.17</v>
      </c>
      <c r="Q1218" s="828">
        <v>1</v>
      </c>
      <c r="R1218" s="823">
        <v>1</v>
      </c>
      <c r="S1218" s="828">
        <v>1</v>
      </c>
      <c r="T1218" s="827">
        <v>1</v>
      </c>
      <c r="U1218" s="829">
        <v>1</v>
      </c>
    </row>
    <row r="1219" spans="1:21" ht="14.45" customHeight="1" x14ac:dyDescent="0.2">
      <c r="A1219" s="822">
        <v>32</v>
      </c>
      <c r="B1219" s="823" t="s">
        <v>2767</v>
      </c>
      <c r="C1219" s="823" t="s">
        <v>2773</v>
      </c>
      <c r="D1219" s="824" t="s">
        <v>4796</v>
      </c>
      <c r="E1219" s="825" t="s">
        <v>2799</v>
      </c>
      <c r="F1219" s="823" t="s">
        <v>2768</v>
      </c>
      <c r="G1219" s="823" t="s">
        <v>2847</v>
      </c>
      <c r="H1219" s="823" t="s">
        <v>329</v>
      </c>
      <c r="I1219" s="823" t="s">
        <v>4092</v>
      </c>
      <c r="J1219" s="823" t="s">
        <v>687</v>
      </c>
      <c r="K1219" s="823" t="s">
        <v>688</v>
      </c>
      <c r="L1219" s="826">
        <v>127.42</v>
      </c>
      <c r="M1219" s="826">
        <v>254.84</v>
      </c>
      <c r="N1219" s="823">
        <v>2</v>
      </c>
      <c r="O1219" s="827">
        <v>1</v>
      </c>
      <c r="P1219" s="826">
        <v>254.84</v>
      </c>
      <c r="Q1219" s="828">
        <v>1</v>
      </c>
      <c r="R1219" s="823">
        <v>2</v>
      </c>
      <c r="S1219" s="828">
        <v>1</v>
      </c>
      <c r="T1219" s="827">
        <v>1</v>
      </c>
      <c r="U1219" s="829">
        <v>1</v>
      </c>
    </row>
    <row r="1220" spans="1:21" ht="14.45" customHeight="1" x14ac:dyDescent="0.2">
      <c r="A1220" s="822">
        <v>32</v>
      </c>
      <c r="B1220" s="823" t="s">
        <v>2767</v>
      </c>
      <c r="C1220" s="823" t="s">
        <v>2773</v>
      </c>
      <c r="D1220" s="824" t="s">
        <v>4796</v>
      </c>
      <c r="E1220" s="825" t="s">
        <v>2799</v>
      </c>
      <c r="F1220" s="823" t="s">
        <v>2768</v>
      </c>
      <c r="G1220" s="823" t="s">
        <v>2833</v>
      </c>
      <c r="H1220" s="823" t="s">
        <v>329</v>
      </c>
      <c r="I1220" s="823" t="s">
        <v>2849</v>
      </c>
      <c r="J1220" s="823" t="s">
        <v>2850</v>
      </c>
      <c r="K1220" s="823" t="s">
        <v>681</v>
      </c>
      <c r="L1220" s="826">
        <v>72.55</v>
      </c>
      <c r="M1220" s="826">
        <v>72.55</v>
      </c>
      <c r="N1220" s="823">
        <v>1</v>
      </c>
      <c r="O1220" s="827">
        <v>1</v>
      </c>
      <c r="P1220" s="826">
        <v>72.55</v>
      </c>
      <c r="Q1220" s="828">
        <v>1</v>
      </c>
      <c r="R1220" s="823">
        <v>1</v>
      </c>
      <c r="S1220" s="828">
        <v>1</v>
      </c>
      <c r="T1220" s="827">
        <v>1</v>
      </c>
      <c r="U1220" s="829">
        <v>1</v>
      </c>
    </row>
    <row r="1221" spans="1:21" ht="14.45" customHeight="1" x14ac:dyDescent="0.2">
      <c r="A1221" s="822">
        <v>32</v>
      </c>
      <c r="B1221" s="823" t="s">
        <v>2767</v>
      </c>
      <c r="C1221" s="823" t="s">
        <v>2773</v>
      </c>
      <c r="D1221" s="824" t="s">
        <v>4796</v>
      </c>
      <c r="E1221" s="825" t="s">
        <v>2799</v>
      </c>
      <c r="F1221" s="823" t="s">
        <v>2768</v>
      </c>
      <c r="G1221" s="823" t="s">
        <v>2833</v>
      </c>
      <c r="H1221" s="823" t="s">
        <v>670</v>
      </c>
      <c r="I1221" s="823" t="s">
        <v>2445</v>
      </c>
      <c r="J1221" s="823" t="s">
        <v>682</v>
      </c>
      <c r="K1221" s="823" t="s">
        <v>681</v>
      </c>
      <c r="L1221" s="826">
        <v>72.55</v>
      </c>
      <c r="M1221" s="826">
        <v>145.1</v>
      </c>
      <c r="N1221" s="823">
        <v>2</v>
      </c>
      <c r="O1221" s="827">
        <v>2</v>
      </c>
      <c r="P1221" s="826">
        <v>145.1</v>
      </c>
      <c r="Q1221" s="828">
        <v>1</v>
      </c>
      <c r="R1221" s="823">
        <v>2</v>
      </c>
      <c r="S1221" s="828">
        <v>1</v>
      </c>
      <c r="T1221" s="827">
        <v>2</v>
      </c>
      <c r="U1221" s="829">
        <v>1</v>
      </c>
    </row>
    <row r="1222" spans="1:21" ht="14.45" customHeight="1" x14ac:dyDescent="0.2">
      <c r="A1222" s="822">
        <v>32</v>
      </c>
      <c r="B1222" s="823" t="s">
        <v>2767</v>
      </c>
      <c r="C1222" s="823" t="s">
        <v>2773</v>
      </c>
      <c r="D1222" s="824" t="s">
        <v>4796</v>
      </c>
      <c r="E1222" s="825" t="s">
        <v>2799</v>
      </c>
      <c r="F1222" s="823" t="s">
        <v>2768</v>
      </c>
      <c r="G1222" s="823" t="s">
        <v>2833</v>
      </c>
      <c r="H1222" s="823" t="s">
        <v>670</v>
      </c>
      <c r="I1222" s="823" t="s">
        <v>2446</v>
      </c>
      <c r="J1222" s="823" t="s">
        <v>682</v>
      </c>
      <c r="K1222" s="823" t="s">
        <v>684</v>
      </c>
      <c r="L1222" s="826">
        <v>65.28</v>
      </c>
      <c r="M1222" s="826">
        <v>2154.2399999999998</v>
      </c>
      <c r="N1222" s="823">
        <v>33</v>
      </c>
      <c r="O1222" s="827">
        <v>16.5</v>
      </c>
      <c r="P1222" s="826">
        <v>1501.4399999999998</v>
      </c>
      <c r="Q1222" s="828">
        <v>0.69696969696969691</v>
      </c>
      <c r="R1222" s="823">
        <v>23</v>
      </c>
      <c r="S1222" s="828">
        <v>0.69696969696969702</v>
      </c>
      <c r="T1222" s="827">
        <v>12</v>
      </c>
      <c r="U1222" s="829">
        <v>0.72727272727272729</v>
      </c>
    </row>
    <row r="1223" spans="1:21" ht="14.45" customHeight="1" x14ac:dyDescent="0.2">
      <c r="A1223" s="822">
        <v>32</v>
      </c>
      <c r="B1223" s="823" t="s">
        <v>2767</v>
      </c>
      <c r="C1223" s="823" t="s">
        <v>2773</v>
      </c>
      <c r="D1223" s="824" t="s">
        <v>4796</v>
      </c>
      <c r="E1223" s="825" t="s">
        <v>2799</v>
      </c>
      <c r="F1223" s="823" t="s">
        <v>2768</v>
      </c>
      <c r="G1223" s="823" t="s">
        <v>2834</v>
      </c>
      <c r="H1223" s="823" t="s">
        <v>670</v>
      </c>
      <c r="I1223" s="823" t="s">
        <v>2290</v>
      </c>
      <c r="J1223" s="823" t="s">
        <v>2288</v>
      </c>
      <c r="K1223" s="823" t="s">
        <v>2291</v>
      </c>
      <c r="L1223" s="826">
        <v>31.09</v>
      </c>
      <c r="M1223" s="826">
        <v>62.18</v>
      </c>
      <c r="N1223" s="823">
        <v>2</v>
      </c>
      <c r="O1223" s="827">
        <v>2</v>
      </c>
      <c r="P1223" s="826">
        <v>31.09</v>
      </c>
      <c r="Q1223" s="828">
        <v>0.5</v>
      </c>
      <c r="R1223" s="823">
        <v>1</v>
      </c>
      <c r="S1223" s="828">
        <v>0.5</v>
      </c>
      <c r="T1223" s="827">
        <v>1</v>
      </c>
      <c r="U1223" s="829">
        <v>0.5</v>
      </c>
    </row>
    <row r="1224" spans="1:21" ht="14.45" customHeight="1" x14ac:dyDescent="0.2">
      <c r="A1224" s="822">
        <v>32</v>
      </c>
      <c r="B1224" s="823" t="s">
        <v>2767</v>
      </c>
      <c r="C1224" s="823" t="s">
        <v>2773</v>
      </c>
      <c r="D1224" s="824" t="s">
        <v>4796</v>
      </c>
      <c r="E1224" s="825" t="s">
        <v>2799</v>
      </c>
      <c r="F1224" s="823" t="s">
        <v>2768</v>
      </c>
      <c r="G1224" s="823" t="s">
        <v>3137</v>
      </c>
      <c r="H1224" s="823" t="s">
        <v>670</v>
      </c>
      <c r="I1224" s="823" t="s">
        <v>3138</v>
      </c>
      <c r="J1224" s="823" t="s">
        <v>3139</v>
      </c>
      <c r="K1224" s="823" t="s">
        <v>3140</v>
      </c>
      <c r="L1224" s="826">
        <v>6696.51</v>
      </c>
      <c r="M1224" s="826">
        <v>40179.060000000005</v>
      </c>
      <c r="N1224" s="823">
        <v>6</v>
      </c>
      <c r="O1224" s="827">
        <v>2</v>
      </c>
      <c r="P1224" s="826">
        <v>6696.51</v>
      </c>
      <c r="Q1224" s="828">
        <v>0.16666666666666666</v>
      </c>
      <c r="R1224" s="823">
        <v>1</v>
      </c>
      <c r="S1224" s="828">
        <v>0.16666666666666666</v>
      </c>
      <c r="T1224" s="827">
        <v>1</v>
      </c>
      <c r="U1224" s="829">
        <v>0.5</v>
      </c>
    </row>
    <row r="1225" spans="1:21" ht="14.45" customHeight="1" x14ac:dyDescent="0.2">
      <c r="A1225" s="822">
        <v>32</v>
      </c>
      <c r="B1225" s="823" t="s">
        <v>2767</v>
      </c>
      <c r="C1225" s="823" t="s">
        <v>2773</v>
      </c>
      <c r="D1225" s="824" t="s">
        <v>4796</v>
      </c>
      <c r="E1225" s="825" t="s">
        <v>2799</v>
      </c>
      <c r="F1225" s="823" t="s">
        <v>2768</v>
      </c>
      <c r="G1225" s="823" t="s">
        <v>3137</v>
      </c>
      <c r="H1225" s="823" t="s">
        <v>670</v>
      </c>
      <c r="I1225" s="823" t="s">
        <v>3141</v>
      </c>
      <c r="J1225" s="823" t="s">
        <v>3142</v>
      </c>
      <c r="K1225" s="823" t="s">
        <v>3140</v>
      </c>
      <c r="L1225" s="826">
        <v>6696.51</v>
      </c>
      <c r="M1225" s="826">
        <v>60268.59</v>
      </c>
      <c r="N1225" s="823">
        <v>9</v>
      </c>
      <c r="O1225" s="827">
        <v>4</v>
      </c>
      <c r="P1225" s="826">
        <v>20089.53</v>
      </c>
      <c r="Q1225" s="828">
        <v>0.33333333333333331</v>
      </c>
      <c r="R1225" s="823">
        <v>3</v>
      </c>
      <c r="S1225" s="828">
        <v>0.33333333333333331</v>
      </c>
      <c r="T1225" s="827">
        <v>2</v>
      </c>
      <c r="U1225" s="829">
        <v>0.5</v>
      </c>
    </row>
    <row r="1226" spans="1:21" ht="14.45" customHeight="1" x14ac:dyDescent="0.2">
      <c r="A1226" s="822">
        <v>32</v>
      </c>
      <c r="B1226" s="823" t="s">
        <v>2767</v>
      </c>
      <c r="C1226" s="823" t="s">
        <v>2773</v>
      </c>
      <c r="D1226" s="824" t="s">
        <v>4796</v>
      </c>
      <c r="E1226" s="825" t="s">
        <v>2799</v>
      </c>
      <c r="F1226" s="823" t="s">
        <v>2768</v>
      </c>
      <c r="G1226" s="823" t="s">
        <v>3147</v>
      </c>
      <c r="H1226" s="823" t="s">
        <v>670</v>
      </c>
      <c r="I1226" s="823" t="s">
        <v>2371</v>
      </c>
      <c r="J1226" s="823" t="s">
        <v>2372</v>
      </c>
      <c r="K1226" s="823" t="s">
        <v>2373</v>
      </c>
      <c r="L1226" s="826">
        <v>119.7</v>
      </c>
      <c r="M1226" s="826">
        <v>119.7</v>
      </c>
      <c r="N1226" s="823">
        <v>1</v>
      </c>
      <c r="O1226" s="827">
        <v>1</v>
      </c>
      <c r="P1226" s="826">
        <v>119.7</v>
      </c>
      <c r="Q1226" s="828">
        <v>1</v>
      </c>
      <c r="R1226" s="823">
        <v>1</v>
      </c>
      <c r="S1226" s="828">
        <v>1</v>
      </c>
      <c r="T1226" s="827">
        <v>1</v>
      </c>
      <c r="U1226" s="829">
        <v>1</v>
      </c>
    </row>
    <row r="1227" spans="1:21" ht="14.45" customHeight="1" x14ac:dyDescent="0.2">
      <c r="A1227" s="822">
        <v>32</v>
      </c>
      <c r="B1227" s="823" t="s">
        <v>2767</v>
      </c>
      <c r="C1227" s="823" t="s">
        <v>2773</v>
      </c>
      <c r="D1227" s="824" t="s">
        <v>4796</v>
      </c>
      <c r="E1227" s="825" t="s">
        <v>2799</v>
      </c>
      <c r="F1227" s="823" t="s">
        <v>2768</v>
      </c>
      <c r="G1227" s="823" t="s">
        <v>3147</v>
      </c>
      <c r="H1227" s="823" t="s">
        <v>670</v>
      </c>
      <c r="I1227" s="823" t="s">
        <v>2374</v>
      </c>
      <c r="J1227" s="823" t="s">
        <v>2372</v>
      </c>
      <c r="K1227" s="823" t="s">
        <v>2375</v>
      </c>
      <c r="L1227" s="826">
        <v>119.7</v>
      </c>
      <c r="M1227" s="826">
        <v>239.4</v>
      </c>
      <c r="N1227" s="823">
        <v>2</v>
      </c>
      <c r="O1227" s="827">
        <v>1</v>
      </c>
      <c r="P1227" s="826">
        <v>239.4</v>
      </c>
      <c r="Q1227" s="828">
        <v>1</v>
      </c>
      <c r="R1227" s="823">
        <v>2</v>
      </c>
      <c r="S1227" s="828">
        <v>1</v>
      </c>
      <c r="T1227" s="827">
        <v>1</v>
      </c>
      <c r="U1227" s="829">
        <v>1</v>
      </c>
    </row>
    <row r="1228" spans="1:21" ht="14.45" customHeight="1" x14ac:dyDescent="0.2">
      <c r="A1228" s="822">
        <v>32</v>
      </c>
      <c r="B1228" s="823" t="s">
        <v>2767</v>
      </c>
      <c r="C1228" s="823" t="s">
        <v>2773</v>
      </c>
      <c r="D1228" s="824" t="s">
        <v>4796</v>
      </c>
      <c r="E1228" s="825" t="s">
        <v>2799</v>
      </c>
      <c r="F1228" s="823" t="s">
        <v>2768</v>
      </c>
      <c r="G1228" s="823" t="s">
        <v>3151</v>
      </c>
      <c r="H1228" s="823" t="s">
        <v>670</v>
      </c>
      <c r="I1228" s="823" t="s">
        <v>3153</v>
      </c>
      <c r="J1228" s="823" t="s">
        <v>737</v>
      </c>
      <c r="K1228" s="823" t="s">
        <v>2296</v>
      </c>
      <c r="L1228" s="826">
        <v>35.11</v>
      </c>
      <c r="M1228" s="826">
        <v>35.11</v>
      </c>
      <c r="N1228" s="823">
        <v>1</v>
      </c>
      <c r="O1228" s="827">
        <v>1</v>
      </c>
      <c r="P1228" s="826">
        <v>35.11</v>
      </c>
      <c r="Q1228" s="828">
        <v>1</v>
      </c>
      <c r="R1228" s="823">
        <v>1</v>
      </c>
      <c r="S1228" s="828">
        <v>1</v>
      </c>
      <c r="T1228" s="827">
        <v>1</v>
      </c>
      <c r="U1228" s="829">
        <v>1</v>
      </c>
    </row>
    <row r="1229" spans="1:21" ht="14.45" customHeight="1" x14ac:dyDescent="0.2">
      <c r="A1229" s="822">
        <v>32</v>
      </c>
      <c r="B1229" s="823" t="s">
        <v>2767</v>
      </c>
      <c r="C1229" s="823" t="s">
        <v>2773</v>
      </c>
      <c r="D1229" s="824" t="s">
        <v>4796</v>
      </c>
      <c r="E1229" s="825" t="s">
        <v>2799</v>
      </c>
      <c r="F1229" s="823" t="s">
        <v>2768</v>
      </c>
      <c r="G1229" s="823" t="s">
        <v>3154</v>
      </c>
      <c r="H1229" s="823" t="s">
        <v>670</v>
      </c>
      <c r="I1229" s="823" t="s">
        <v>2362</v>
      </c>
      <c r="J1229" s="823" t="s">
        <v>1318</v>
      </c>
      <c r="K1229" s="823" t="s">
        <v>771</v>
      </c>
      <c r="L1229" s="826">
        <v>96.04</v>
      </c>
      <c r="M1229" s="826">
        <v>288.12</v>
      </c>
      <c r="N1229" s="823">
        <v>3</v>
      </c>
      <c r="O1229" s="827">
        <v>3</v>
      </c>
      <c r="P1229" s="826">
        <v>288.12</v>
      </c>
      <c r="Q1229" s="828">
        <v>1</v>
      </c>
      <c r="R1229" s="823">
        <v>3</v>
      </c>
      <c r="S1229" s="828">
        <v>1</v>
      </c>
      <c r="T1229" s="827">
        <v>3</v>
      </c>
      <c r="U1229" s="829">
        <v>1</v>
      </c>
    </row>
    <row r="1230" spans="1:21" ht="14.45" customHeight="1" x14ac:dyDescent="0.2">
      <c r="A1230" s="822">
        <v>32</v>
      </c>
      <c r="B1230" s="823" t="s">
        <v>2767</v>
      </c>
      <c r="C1230" s="823" t="s">
        <v>2773</v>
      </c>
      <c r="D1230" s="824" t="s">
        <v>4796</v>
      </c>
      <c r="E1230" s="825" t="s">
        <v>2799</v>
      </c>
      <c r="F1230" s="823" t="s">
        <v>2768</v>
      </c>
      <c r="G1230" s="823" t="s">
        <v>2868</v>
      </c>
      <c r="H1230" s="823" t="s">
        <v>670</v>
      </c>
      <c r="I1230" s="823" t="s">
        <v>2501</v>
      </c>
      <c r="J1230" s="823" t="s">
        <v>1329</v>
      </c>
      <c r="K1230" s="823" t="s">
        <v>2502</v>
      </c>
      <c r="L1230" s="826">
        <v>117.55</v>
      </c>
      <c r="M1230" s="826">
        <v>117.55</v>
      </c>
      <c r="N1230" s="823">
        <v>1</v>
      </c>
      <c r="O1230" s="827">
        <v>1</v>
      </c>
      <c r="P1230" s="826"/>
      <c r="Q1230" s="828">
        <v>0</v>
      </c>
      <c r="R1230" s="823"/>
      <c r="S1230" s="828">
        <v>0</v>
      </c>
      <c r="T1230" s="827"/>
      <c r="U1230" s="829">
        <v>0</v>
      </c>
    </row>
    <row r="1231" spans="1:21" ht="14.45" customHeight="1" x14ac:dyDescent="0.2">
      <c r="A1231" s="822">
        <v>32</v>
      </c>
      <c r="B1231" s="823" t="s">
        <v>2767</v>
      </c>
      <c r="C1231" s="823" t="s">
        <v>2773</v>
      </c>
      <c r="D1231" s="824" t="s">
        <v>4796</v>
      </c>
      <c r="E1231" s="825" t="s">
        <v>2799</v>
      </c>
      <c r="F1231" s="823" t="s">
        <v>2768</v>
      </c>
      <c r="G1231" s="823" t="s">
        <v>2868</v>
      </c>
      <c r="H1231" s="823" t="s">
        <v>670</v>
      </c>
      <c r="I1231" s="823" t="s">
        <v>2503</v>
      </c>
      <c r="J1231" s="823" t="s">
        <v>1329</v>
      </c>
      <c r="K1231" s="823" t="s">
        <v>738</v>
      </c>
      <c r="L1231" s="826">
        <v>58.77</v>
      </c>
      <c r="M1231" s="826">
        <v>58.77</v>
      </c>
      <c r="N1231" s="823">
        <v>1</v>
      </c>
      <c r="O1231" s="827">
        <v>1</v>
      </c>
      <c r="P1231" s="826"/>
      <c r="Q1231" s="828">
        <v>0</v>
      </c>
      <c r="R1231" s="823"/>
      <c r="S1231" s="828">
        <v>0</v>
      </c>
      <c r="T1231" s="827"/>
      <c r="U1231" s="829">
        <v>0</v>
      </c>
    </row>
    <row r="1232" spans="1:21" ht="14.45" customHeight="1" x14ac:dyDescent="0.2">
      <c r="A1232" s="822">
        <v>32</v>
      </c>
      <c r="B1232" s="823" t="s">
        <v>2767</v>
      </c>
      <c r="C1232" s="823" t="s">
        <v>2773</v>
      </c>
      <c r="D1232" s="824" t="s">
        <v>4796</v>
      </c>
      <c r="E1232" s="825" t="s">
        <v>2799</v>
      </c>
      <c r="F1232" s="823" t="s">
        <v>2768</v>
      </c>
      <c r="G1232" s="823" t="s">
        <v>2868</v>
      </c>
      <c r="H1232" s="823" t="s">
        <v>670</v>
      </c>
      <c r="I1232" s="823" t="s">
        <v>2504</v>
      </c>
      <c r="J1232" s="823" t="s">
        <v>1329</v>
      </c>
      <c r="K1232" s="823" t="s">
        <v>1261</v>
      </c>
      <c r="L1232" s="826">
        <v>176.32</v>
      </c>
      <c r="M1232" s="826">
        <v>176.32</v>
      </c>
      <c r="N1232" s="823">
        <v>1</v>
      </c>
      <c r="O1232" s="827">
        <v>0.5</v>
      </c>
      <c r="P1232" s="826"/>
      <c r="Q1232" s="828">
        <v>0</v>
      </c>
      <c r="R1232" s="823"/>
      <c r="S1232" s="828">
        <v>0</v>
      </c>
      <c r="T1232" s="827"/>
      <c r="U1232" s="829">
        <v>0</v>
      </c>
    </row>
    <row r="1233" spans="1:21" ht="14.45" customHeight="1" x14ac:dyDescent="0.2">
      <c r="A1233" s="822">
        <v>32</v>
      </c>
      <c r="B1233" s="823" t="s">
        <v>2767</v>
      </c>
      <c r="C1233" s="823" t="s">
        <v>2773</v>
      </c>
      <c r="D1233" s="824" t="s">
        <v>4796</v>
      </c>
      <c r="E1233" s="825" t="s">
        <v>2799</v>
      </c>
      <c r="F1233" s="823" t="s">
        <v>2768</v>
      </c>
      <c r="G1233" s="823" t="s">
        <v>2869</v>
      </c>
      <c r="H1233" s="823" t="s">
        <v>329</v>
      </c>
      <c r="I1233" s="823" t="s">
        <v>2870</v>
      </c>
      <c r="J1233" s="823" t="s">
        <v>2871</v>
      </c>
      <c r="K1233" s="823" t="s">
        <v>771</v>
      </c>
      <c r="L1233" s="826">
        <v>78.33</v>
      </c>
      <c r="M1233" s="826">
        <v>704.97000000000014</v>
      </c>
      <c r="N1233" s="823">
        <v>9</v>
      </c>
      <c r="O1233" s="827">
        <v>4.5</v>
      </c>
      <c r="P1233" s="826">
        <v>626.6400000000001</v>
      </c>
      <c r="Q1233" s="828">
        <v>0.88888888888888884</v>
      </c>
      <c r="R1233" s="823">
        <v>8</v>
      </c>
      <c r="S1233" s="828">
        <v>0.88888888888888884</v>
      </c>
      <c r="T1233" s="827">
        <v>4</v>
      </c>
      <c r="U1233" s="829">
        <v>0.88888888888888884</v>
      </c>
    </row>
    <row r="1234" spans="1:21" ht="14.45" customHeight="1" x14ac:dyDescent="0.2">
      <c r="A1234" s="822">
        <v>32</v>
      </c>
      <c r="B1234" s="823" t="s">
        <v>2767</v>
      </c>
      <c r="C1234" s="823" t="s">
        <v>2773</v>
      </c>
      <c r="D1234" s="824" t="s">
        <v>4796</v>
      </c>
      <c r="E1234" s="825" t="s">
        <v>2799</v>
      </c>
      <c r="F1234" s="823" t="s">
        <v>2768</v>
      </c>
      <c r="G1234" s="823" t="s">
        <v>2815</v>
      </c>
      <c r="H1234" s="823" t="s">
        <v>329</v>
      </c>
      <c r="I1234" s="823" t="s">
        <v>3160</v>
      </c>
      <c r="J1234" s="823" t="s">
        <v>774</v>
      </c>
      <c r="K1234" s="823" t="s">
        <v>775</v>
      </c>
      <c r="L1234" s="826">
        <v>264</v>
      </c>
      <c r="M1234" s="826">
        <v>264</v>
      </c>
      <c r="N1234" s="823">
        <v>1</v>
      </c>
      <c r="O1234" s="827">
        <v>1</v>
      </c>
      <c r="P1234" s="826">
        <v>264</v>
      </c>
      <c r="Q1234" s="828">
        <v>1</v>
      </c>
      <c r="R1234" s="823">
        <v>1</v>
      </c>
      <c r="S1234" s="828">
        <v>1</v>
      </c>
      <c r="T1234" s="827">
        <v>1</v>
      </c>
      <c r="U1234" s="829">
        <v>1</v>
      </c>
    </row>
    <row r="1235" spans="1:21" ht="14.45" customHeight="1" x14ac:dyDescent="0.2">
      <c r="A1235" s="822">
        <v>32</v>
      </c>
      <c r="B1235" s="823" t="s">
        <v>2767</v>
      </c>
      <c r="C1235" s="823" t="s">
        <v>2773</v>
      </c>
      <c r="D1235" s="824" t="s">
        <v>4796</v>
      </c>
      <c r="E1235" s="825" t="s">
        <v>2799</v>
      </c>
      <c r="F1235" s="823" t="s">
        <v>2768</v>
      </c>
      <c r="G1235" s="823" t="s">
        <v>4093</v>
      </c>
      <c r="H1235" s="823" t="s">
        <v>329</v>
      </c>
      <c r="I1235" s="823" t="s">
        <v>4094</v>
      </c>
      <c r="J1235" s="823" t="s">
        <v>4095</v>
      </c>
      <c r="K1235" s="823" t="s">
        <v>2291</v>
      </c>
      <c r="L1235" s="826">
        <v>0</v>
      </c>
      <c r="M1235" s="826">
        <v>0</v>
      </c>
      <c r="N1235" s="823">
        <v>1</v>
      </c>
      <c r="O1235" s="827">
        <v>1</v>
      </c>
      <c r="P1235" s="826"/>
      <c r="Q1235" s="828"/>
      <c r="R1235" s="823"/>
      <c r="S1235" s="828">
        <v>0</v>
      </c>
      <c r="T1235" s="827"/>
      <c r="U1235" s="829">
        <v>0</v>
      </c>
    </row>
    <row r="1236" spans="1:21" ht="14.45" customHeight="1" x14ac:dyDescent="0.2">
      <c r="A1236" s="822">
        <v>32</v>
      </c>
      <c r="B1236" s="823" t="s">
        <v>2767</v>
      </c>
      <c r="C1236" s="823" t="s">
        <v>2773</v>
      </c>
      <c r="D1236" s="824" t="s">
        <v>4796</v>
      </c>
      <c r="E1236" s="825" t="s">
        <v>2799</v>
      </c>
      <c r="F1236" s="823" t="s">
        <v>2768</v>
      </c>
      <c r="G1236" s="823" t="s">
        <v>4093</v>
      </c>
      <c r="H1236" s="823" t="s">
        <v>329</v>
      </c>
      <c r="I1236" s="823" t="s">
        <v>4096</v>
      </c>
      <c r="J1236" s="823" t="s">
        <v>4095</v>
      </c>
      <c r="K1236" s="823" t="s">
        <v>2590</v>
      </c>
      <c r="L1236" s="826">
        <v>0</v>
      </c>
      <c r="M1236" s="826">
        <v>0</v>
      </c>
      <c r="N1236" s="823">
        <v>1</v>
      </c>
      <c r="O1236" s="827">
        <v>1</v>
      </c>
      <c r="P1236" s="826"/>
      <c r="Q1236" s="828"/>
      <c r="R1236" s="823"/>
      <c r="S1236" s="828">
        <v>0</v>
      </c>
      <c r="T1236" s="827"/>
      <c r="U1236" s="829">
        <v>0</v>
      </c>
    </row>
    <row r="1237" spans="1:21" ht="14.45" customHeight="1" x14ac:dyDescent="0.2">
      <c r="A1237" s="822">
        <v>32</v>
      </c>
      <c r="B1237" s="823" t="s">
        <v>2767</v>
      </c>
      <c r="C1237" s="823" t="s">
        <v>2773</v>
      </c>
      <c r="D1237" s="824" t="s">
        <v>4796</v>
      </c>
      <c r="E1237" s="825" t="s">
        <v>2799</v>
      </c>
      <c r="F1237" s="823" t="s">
        <v>2768</v>
      </c>
      <c r="G1237" s="823" t="s">
        <v>3173</v>
      </c>
      <c r="H1237" s="823" t="s">
        <v>329</v>
      </c>
      <c r="I1237" s="823" t="s">
        <v>3626</v>
      </c>
      <c r="J1237" s="823" t="s">
        <v>1681</v>
      </c>
      <c r="K1237" s="823" t="s">
        <v>3627</v>
      </c>
      <c r="L1237" s="826">
        <v>159.16999999999999</v>
      </c>
      <c r="M1237" s="826">
        <v>477.51</v>
      </c>
      <c r="N1237" s="823">
        <v>3</v>
      </c>
      <c r="O1237" s="827">
        <v>2</v>
      </c>
      <c r="P1237" s="826">
        <v>477.51</v>
      </c>
      <c r="Q1237" s="828">
        <v>1</v>
      </c>
      <c r="R1237" s="823">
        <v>3</v>
      </c>
      <c r="S1237" s="828">
        <v>1</v>
      </c>
      <c r="T1237" s="827">
        <v>2</v>
      </c>
      <c r="U1237" s="829">
        <v>1</v>
      </c>
    </row>
    <row r="1238" spans="1:21" ht="14.45" customHeight="1" x14ac:dyDescent="0.2">
      <c r="A1238" s="822">
        <v>32</v>
      </c>
      <c r="B1238" s="823" t="s">
        <v>2767</v>
      </c>
      <c r="C1238" s="823" t="s">
        <v>2773</v>
      </c>
      <c r="D1238" s="824" t="s">
        <v>4796</v>
      </c>
      <c r="E1238" s="825" t="s">
        <v>2799</v>
      </c>
      <c r="F1238" s="823" t="s">
        <v>2768</v>
      </c>
      <c r="G1238" s="823" t="s">
        <v>3741</v>
      </c>
      <c r="H1238" s="823" t="s">
        <v>329</v>
      </c>
      <c r="I1238" s="823" t="s">
        <v>3742</v>
      </c>
      <c r="J1238" s="823" t="s">
        <v>3743</v>
      </c>
      <c r="K1238" s="823" t="s">
        <v>3744</v>
      </c>
      <c r="L1238" s="826">
        <v>973.26</v>
      </c>
      <c r="M1238" s="826">
        <v>1946.52</v>
      </c>
      <c r="N1238" s="823">
        <v>2</v>
      </c>
      <c r="O1238" s="827">
        <v>1</v>
      </c>
      <c r="P1238" s="826">
        <v>1946.52</v>
      </c>
      <c r="Q1238" s="828">
        <v>1</v>
      </c>
      <c r="R1238" s="823">
        <v>2</v>
      </c>
      <c r="S1238" s="828">
        <v>1</v>
      </c>
      <c r="T1238" s="827">
        <v>1</v>
      </c>
      <c r="U1238" s="829">
        <v>1</v>
      </c>
    </row>
    <row r="1239" spans="1:21" ht="14.45" customHeight="1" x14ac:dyDescent="0.2">
      <c r="A1239" s="822">
        <v>32</v>
      </c>
      <c r="B1239" s="823" t="s">
        <v>2767</v>
      </c>
      <c r="C1239" s="823" t="s">
        <v>2773</v>
      </c>
      <c r="D1239" s="824" t="s">
        <v>4796</v>
      </c>
      <c r="E1239" s="825" t="s">
        <v>2799</v>
      </c>
      <c r="F1239" s="823" t="s">
        <v>2768</v>
      </c>
      <c r="G1239" s="823" t="s">
        <v>2915</v>
      </c>
      <c r="H1239" s="823" t="s">
        <v>670</v>
      </c>
      <c r="I1239" s="823" t="s">
        <v>2403</v>
      </c>
      <c r="J1239" s="823" t="s">
        <v>1477</v>
      </c>
      <c r="K1239" s="823" t="s">
        <v>2404</v>
      </c>
      <c r="L1239" s="826">
        <v>846.47</v>
      </c>
      <c r="M1239" s="826">
        <v>7618.2300000000014</v>
      </c>
      <c r="N1239" s="823">
        <v>9</v>
      </c>
      <c r="O1239" s="827">
        <v>8</v>
      </c>
      <c r="P1239" s="826">
        <v>5925.2900000000009</v>
      </c>
      <c r="Q1239" s="828">
        <v>0.77777777777777779</v>
      </c>
      <c r="R1239" s="823">
        <v>7</v>
      </c>
      <c r="S1239" s="828">
        <v>0.77777777777777779</v>
      </c>
      <c r="T1239" s="827">
        <v>6.5</v>
      </c>
      <c r="U1239" s="829">
        <v>0.8125</v>
      </c>
    </row>
    <row r="1240" spans="1:21" ht="14.45" customHeight="1" x14ac:dyDescent="0.2">
      <c r="A1240" s="822">
        <v>32</v>
      </c>
      <c r="B1240" s="823" t="s">
        <v>2767</v>
      </c>
      <c r="C1240" s="823" t="s">
        <v>2773</v>
      </c>
      <c r="D1240" s="824" t="s">
        <v>4796</v>
      </c>
      <c r="E1240" s="825" t="s">
        <v>2799</v>
      </c>
      <c r="F1240" s="823" t="s">
        <v>2768</v>
      </c>
      <c r="G1240" s="823" t="s">
        <v>2915</v>
      </c>
      <c r="H1240" s="823" t="s">
        <v>670</v>
      </c>
      <c r="I1240" s="823" t="s">
        <v>2403</v>
      </c>
      <c r="J1240" s="823" t="s">
        <v>1477</v>
      </c>
      <c r="K1240" s="823" t="s">
        <v>2404</v>
      </c>
      <c r="L1240" s="826">
        <v>3231.81</v>
      </c>
      <c r="M1240" s="826">
        <v>16159.05</v>
      </c>
      <c r="N1240" s="823">
        <v>5</v>
      </c>
      <c r="O1240" s="827">
        <v>5</v>
      </c>
      <c r="P1240" s="826">
        <v>16159.05</v>
      </c>
      <c r="Q1240" s="828">
        <v>1</v>
      </c>
      <c r="R1240" s="823">
        <v>5</v>
      </c>
      <c r="S1240" s="828">
        <v>1</v>
      </c>
      <c r="T1240" s="827">
        <v>5</v>
      </c>
      <c r="U1240" s="829">
        <v>1</v>
      </c>
    </row>
    <row r="1241" spans="1:21" ht="14.45" customHeight="1" x14ac:dyDescent="0.2">
      <c r="A1241" s="822">
        <v>32</v>
      </c>
      <c r="B1241" s="823" t="s">
        <v>2767</v>
      </c>
      <c r="C1241" s="823" t="s">
        <v>2773</v>
      </c>
      <c r="D1241" s="824" t="s">
        <v>4796</v>
      </c>
      <c r="E1241" s="825" t="s">
        <v>2799</v>
      </c>
      <c r="F1241" s="823" t="s">
        <v>2768</v>
      </c>
      <c r="G1241" s="823" t="s">
        <v>3195</v>
      </c>
      <c r="H1241" s="823" t="s">
        <v>329</v>
      </c>
      <c r="I1241" s="823" t="s">
        <v>3196</v>
      </c>
      <c r="J1241" s="823" t="s">
        <v>1033</v>
      </c>
      <c r="K1241" s="823" t="s">
        <v>1035</v>
      </c>
      <c r="L1241" s="826">
        <v>105.63</v>
      </c>
      <c r="M1241" s="826">
        <v>2006.9699999999998</v>
      </c>
      <c r="N1241" s="823">
        <v>19</v>
      </c>
      <c r="O1241" s="827">
        <v>3</v>
      </c>
      <c r="P1241" s="826">
        <v>2006.9699999999998</v>
      </c>
      <c r="Q1241" s="828">
        <v>1</v>
      </c>
      <c r="R1241" s="823">
        <v>19</v>
      </c>
      <c r="S1241" s="828">
        <v>1</v>
      </c>
      <c r="T1241" s="827">
        <v>3</v>
      </c>
      <c r="U1241" s="829">
        <v>1</v>
      </c>
    </row>
    <row r="1242" spans="1:21" ht="14.45" customHeight="1" x14ac:dyDescent="0.2">
      <c r="A1242" s="822">
        <v>32</v>
      </c>
      <c r="B1242" s="823" t="s">
        <v>2767</v>
      </c>
      <c r="C1242" s="823" t="s">
        <v>2773</v>
      </c>
      <c r="D1242" s="824" t="s">
        <v>4796</v>
      </c>
      <c r="E1242" s="825" t="s">
        <v>2799</v>
      </c>
      <c r="F1242" s="823" t="s">
        <v>2768</v>
      </c>
      <c r="G1242" s="823" t="s">
        <v>3195</v>
      </c>
      <c r="H1242" s="823" t="s">
        <v>329</v>
      </c>
      <c r="I1242" s="823" t="s">
        <v>3197</v>
      </c>
      <c r="J1242" s="823" t="s">
        <v>1033</v>
      </c>
      <c r="K1242" s="823" t="s">
        <v>1035</v>
      </c>
      <c r="L1242" s="826">
        <v>105.63</v>
      </c>
      <c r="M1242" s="826">
        <v>1584.4499999999998</v>
      </c>
      <c r="N1242" s="823">
        <v>15</v>
      </c>
      <c r="O1242" s="827">
        <v>2</v>
      </c>
      <c r="P1242" s="826">
        <v>1056.3</v>
      </c>
      <c r="Q1242" s="828">
        <v>0.66666666666666674</v>
      </c>
      <c r="R1242" s="823">
        <v>10</v>
      </c>
      <c r="S1242" s="828">
        <v>0.66666666666666663</v>
      </c>
      <c r="T1242" s="827">
        <v>1</v>
      </c>
      <c r="U1242" s="829">
        <v>0.5</v>
      </c>
    </row>
    <row r="1243" spans="1:21" ht="14.45" customHeight="1" x14ac:dyDescent="0.2">
      <c r="A1243" s="822">
        <v>32</v>
      </c>
      <c r="B1243" s="823" t="s">
        <v>2767</v>
      </c>
      <c r="C1243" s="823" t="s">
        <v>2773</v>
      </c>
      <c r="D1243" s="824" t="s">
        <v>4796</v>
      </c>
      <c r="E1243" s="825" t="s">
        <v>2799</v>
      </c>
      <c r="F1243" s="823" t="s">
        <v>2768</v>
      </c>
      <c r="G1243" s="823" t="s">
        <v>2920</v>
      </c>
      <c r="H1243" s="823" t="s">
        <v>329</v>
      </c>
      <c r="I1243" s="823" t="s">
        <v>2921</v>
      </c>
      <c r="J1243" s="823" t="s">
        <v>1058</v>
      </c>
      <c r="K1243" s="823" t="s">
        <v>2922</v>
      </c>
      <c r="L1243" s="826">
        <v>1860.93</v>
      </c>
      <c r="M1243" s="826">
        <v>1860.93</v>
      </c>
      <c r="N1243" s="823">
        <v>1</v>
      </c>
      <c r="O1243" s="827">
        <v>1</v>
      </c>
      <c r="P1243" s="826">
        <v>1860.93</v>
      </c>
      <c r="Q1243" s="828">
        <v>1</v>
      </c>
      <c r="R1243" s="823">
        <v>1</v>
      </c>
      <c r="S1243" s="828">
        <v>1</v>
      </c>
      <c r="T1243" s="827">
        <v>1</v>
      </c>
      <c r="U1243" s="829">
        <v>1</v>
      </c>
    </row>
    <row r="1244" spans="1:21" ht="14.45" customHeight="1" x14ac:dyDescent="0.2">
      <c r="A1244" s="822">
        <v>32</v>
      </c>
      <c r="B1244" s="823" t="s">
        <v>2767</v>
      </c>
      <c r="C1244" s="823" t="s">
        <v>2773</v>
      </c>
      <c r="D1244" s="824" t="s">
        <v>4796</v>
      </c>
      <c r="E1244" s="825" t="s">
        <v>2799</v>
      </c>
      <c r="F1244" s="823" t="s">
        <v>2768</v>
      </c>
      <c r="G1244" s="823" t="s">
        <v>2920</v>
      </c>
      <c r="H1244" s="823" t="s">
        <v>329</v>
      </c>
      <c r="I1244" s="823" t="s">
        <v>2921</v>
      </c>
      <c r="J1244" s="823" t="s">
        <v>1058</v>
      </c>
      <c r="K1244" s="823" t="s">
        <v>2922</v>
      </c>
      <c r="L1244" s="826">
        <v>1630.51</v>
      </c>
      <c r="M1244" s="826">
        <v>1630.51</v>
      </c>
      <c r="N1244" s="823">
        <v>1</v>
      </c>
      <c r="O1244" s="827">
        <v>1</v>
      </c>
      <c r="P1244" s="826">
        <v>1630.51</v>
      </c>
      <c r="Q1244" s="828">
        <v>1</v>
      </c>
      <c r="R1244" s="823">
        <v>1</v>
      </c>
      <c r="S1244" s="828">
        <v>1</v>
      </c>
      <c r="T1244" s="827">
        <v>1</v>
      </c>
      <c r="U1244" s="829">
        <v>1</v>
      </c>
    </row>
    <row r="1245" spans="1:21" ht="14.45" customHeight="1" x14ac:dyDescent="0.2">
      <c r="A1245" s="822">
        <v>32</v>
      </c>
      <c r="B1245" s="823" t="s">
        <v>2767</v>
      </c>
      <c r="C1245" s="823" t="s">
        <v>2773</v>
      </c>
      <c r="D1245" s="824" t="s">
        <v>4796</v>
      </c>
      <c r="E1245" s="825" t="s">
        <v>2799</v>
      </c>
      <c r="F1245" s="823" t="s">
        <v>2768</v>
      </c>
      <c r="G1245" s="823" t="s">
        <v>3217</v>
      </c>
      <c r="H1245" s="823" t="s">
        <v>329</v>
      </c>
      <c r="I1245" s="823" t="s">
        <v>3218</v>
      </c>
      <c r="J1245" s="823" t="s">
        <v>1301</v>
      </c>
      <c r="K1245" s="823" t="s">
        <v>1302</v>
      </c>
      <c r="L1245" s="826">
        <v>94.7</v>
      </c>
      <c r="M1245" s="826">
        <v>189.4</v>
      </c>
      <c r="N1245" s="823">
        <v>2</v>
      </c>
      <c r="O1245" s="827">
        <v>1</v>
      </c>
      <c r="P1245" s="826"/>
      <c r="Q1245" s="828">
        <v>0</v>
      </c>
      <c r="R1245" s="823"/>
      <c r="S1245" s="828">
        <v>0</v>
      </c>
      <c r="T1245" s="827"/>
      <c r="U1245" s="829">
        <v>0</v>
      </c>
    </row>
    <row r="1246" spans="1:21" ht="14.45" customHeight="1" x14ac:dyDescent="0.2">
      <c r="A1246" s="822">
        <v>32</v>
      </c>
      <c r="B1246" s="823" t="s">
        <v>2767</v>
      </c>
      <c r="C1246" s="823" t="s">
        <v>2773</v>
      </c>
      <c r="D1246" s="824" t="s">
        <v>4796</v>
      </c>
      <c r="E1246" s="825" t="s">
        <v>2799</v>
      </c>
      <c r="F1246" s="823" t="s">
        <v>2768</v>
      </c>
      <c r="G1246" s="823" t="s">
        <v>2937</v>
      </c>
      <c r="H1246" s="823" t="s">
        <v>329</v>
      </c>
      <c r="I1246" s="823" t="s">
        <v>2938</v>
      </c>
      <c r="J1246" s="823" t="s">
        <v>2939</v>
      </c>
      <c r="K1246" s="823" t="s">
        <v>2940</v>
      </c>
      <c r="L1246" s="826">
        <v>3633.21</v>
      </c>
      <c r="M1246" s="826">
        <v>21799.26</v>
      </c>
      <c r="N1246" s="823">
        <v>6</v>
      </c>
      <c r="O1246" s="827">
        <v>5</v>
      </c>
      <c r="P1246" s="826">
        <v>18166.05</v>
      </c>
      <c r="Q1246" s="828">
        <v>0.83333333333333337</v>
      </c>
      <c r="R1246" s="823">
        <v>5</v>
      </c>
      <c r="S1246" s="828">
        <v>0.83333333333333337</v>
      </c>
      <c r="T1246" s="827">
        <v>4</v>
      </c>
      <c r="U1246" s="829">
        <v>0.8</v>
      </c>
    </row>
    <row r="1247" spans="1:21" ht="14.45" customHeight="1" x14ac:dyDescent="0.2">
      <c r="A1247" s="822">
        <v>32</v>
      </c>
      <c r="B1247" s="823" t="s">
        <v>2767</v>
      </c>
      <c r="C1247" s="823" t="s">
        <v>2773</v>
      </c>
      <c r="D1247" s="824" t="s">
        <v>4796</v>
      </c>
      <c r="E1247" s="825" t="s">
        <v>2799</v>
      </c>
      <c r="F1247" s="823" t="s">
        <v>2768</v>
      </c>
      <c r="G1247" s="823" t="s">
        <v>3232</v>
      </c>
      <c r="H1247" s="823" t="s">
        <v>329</v>
      </c>
      <c r="I1247" s="823" t="s">
        <v>3233</v>
      </c>
      <c r="J1247" s="823" t="s">
        <v>1442</v>
      </c>
      <c r="K1247" s="823" t="s">
        <v>3234</v>
      </c>
      <c r="L1247" s="826">
        <v>42.14</v>
      </c>
      <c r="M1247" s="826">
        <v>84.28</v>
      </c>
      <c r="N1247" s="823">
        <v>2</v>
      </c>
      <c r="O1247" s="827">
        <v>1</v>
      </c>
      <c r="P1247" s="826"/>
      <c r="Q1247" s="828">
        <v>0</v>
      </c>
      <c r="R1247" s="823"/>
      <c r="S1247" s="828">
        <v>0</v>
      </c>
      <c r="T1247" s="827"/>
      <c r="U1247" s="829">
        <v>0</v>
      </c>
    </row>
    <row r="1248" spans="1:21" ht="14.45" customHeight="1" x14ac:dyDescent="0.2">
      <c r="A1248" s="822">
        <v>32</v>
      </c>
      <c r="B1248" s="823" t="s">
        <v>2767</v>
      </c>
      <c r="C1248" s="823" t="s">
        <v>2773</v>
      </c>
      <c r="D1248" s="824" t="s">
        <v>4796</v>
      </c>
      <c r="E1248" s="825" t="s">
        <v>2799</v>
      </c>
      <c r="F1248" s="823" t="s">
        <v>2768</v>
      </c>
      <c r="G1248" s="823" t="s">
        <v>3956</v>
      </c>
      <c r="H1248" s="823" t="s">
        <v>329</v>
      </c>
      <c r="I1248" s="823" t="s">
        <v>3957</v>
      </c>
      <c r="J1248" s="823" t="s">
        <v>835</v>
      </c>
      <c r="K1248" s="823" t="s">
        <v>3958</v>
      </c>
      <c r="L1248" s="826">
        <v>25.53</v>
      </c>
      <c r="M1248" s="826">
        <v>76.59</v>
      </c>
      <c r="N1248" s="823">
        <v>3</v>
      </c>
      <c r="O1248" s="827">
        <v>1.5</v>
      </c>
      <c r="P1248" s="826">
        <v>51.06</v>
      </c>
      <c r="Q1248" s="828">
        <v>0.66666666666666663</v>
      </c>
      <c r="R1248" s="823">
        <v>2</v>
      </c>
      <c r="S1248" s="828">
        <v>0.66666666666666663</v>
      </c>
      <c r="T1248" s="827">
        <v>1</v>
      </c>
      <c r="U1248" s="829">
        <v>0.66666666666666663</v>
      </c>
    </row>
    <row r="1249" spans="1:21" ht="14.45" customHeight="1" x14ac:dyDescent="0.2">
      <c r="A1249" s="822">
        <v>32</v>
      </c>
      <c r="B1249" s="823" t="s">
        <v>2767</v>
      </c>
      <c r="C1249" s="823" t="s">
        <v>2773</v>
      </c>
      <c r="D1249" s="824" t="s">
        <v>4796</v>
      </c>
      <c r="E1249" s="825" t="s">
        <v>2799</v>
      </c>
      <c r="F1249" s="823" t="s">
        <v>2768</v>
      </c>
      <c r="G1249" s="823" t="s">
        <v>3245</v>
      </c>
      <c r="H1249" s="823" t="s">
        <v>329</v>
      </c>
      <c r="I1249" s="823" t="s">
        <v>3246</v>
      </c>
      <c r="J1249" s="823" t="s">
        <v>3247</v>
      </c>
      <c r="K1249" s="823" t="s">
        <v>3248</v>
      </c>
      <c r="L1249" s="826">
        <v>29.27</v>
      </c>
      <c r="M1249" s="826">
        <v>87.81</v>
      </c>
      <c r="N1249" s="823">
        <v>3</v>
      </c>
      <c r="O1249" s="827">
        <v>2.5</v>
      </c>
      <c r="P1249" s="826">
        <v>58.54</v>
      </c>
      <c r="Q1249" s="828">
        <v>0.66666666666666663</v>
      </c>
      <c r="R1249" s="823">
        <v>2</v>
      </c>
      <c r="S1249" s="828">
        <v>0.66666666666666663</v>
      </c>
      <c r="T1249" s="827">
        <v>1.5</v>
      </c>
      <c r="U1249" s="829">
        <v>0.6</v>
      </c>
    </row>
    <row r="1250" spans="1:21" ht="14.45" customHeight="1" x14ac:dyDescent="0.2">
      <c r="A1250" s="822">
        <v>32</v>
      </c>
      <c r="B1250" s="823" t="s">
        <v>2767</v>
      </c>
      <c r="C1250" s="823" t="s">
        <v>2773</v>
      </c>
      <c r="D1250" s="824" t="s">
        <v>4796</v>
      </c>
      <c r="E1250" s="825" t="s">
        <v>2799</v>
      </c>
      <c r="F1250" s="823" t="s">
        <v>2768</v>
      </c>
      <c r="G1250" s="823" t="s">
        <v>3249</v>
      </c>
      <c r="H1250" s="823" t="s">
        <v>329</v>
      </c>
      <c r="I1250" s="823" t="s">
        <v>3457</v>
      </c>
      <c r="J1250" s="823" t="s">
        <v>1445</v>
      </c>
      <c r="K1250" s="823" t="s">
        <v>1319</v>
      </c>
      <c r="L1250" s="826">
        <v>111.72</v>
      </c>
      <c r="M1250" s="826">
        <v>111.72</v>
      </c>
      <c r="N1250" s="823">
        <v>1</v>
      </c>
      <c r="O1250" s="827">
        <v>1</v>
      </c>
      <c r="P1250" s="826">
        <v>111.72</v>
      </c>
      <c r="Q1250" s="828">
        <v>1</v>
      </c>
      <c r="R1250" s="823">
        <v>1</v>
      </c>
      <c r="S1250" s="828">
        <v>1</v>
      </c>
      <c r="T1250" s="827">
        <v>1</v>
      </c>
      <c r="U1250" s="829">
        <v>1</v>
      </c>
    </row>
    <row r="1251" spans="1:21" ht="14.45" customHeight="1" x14ac:dyDescent="0.2">
      <c r="A1251" s="822">
        <v>32</v>
      </c>
      <c r="B1251" s="823" t="s">
        <v>2767</v>
      </c>
      <c r="C1251" s="823" t="s">
        <v>2773</v>
      </c>
      <c r="D1251" s="824" t="s">
        <v>4796</v>
      </c>
      <c r="E1251" s="825" t="s">
        <v>2799</v>
      </c>
      <c r="F1251" s="823" t="s">
        <v>2768</v>
      </c>
      <c r="G1251" s="823" t="s">
        <v>2947</v>
      </c>
      <c r="H1251" s="823" t="s">
        <v>329</v>
      </c>
      <c r="I1251" s="823" t="s">
        <v>4097</v>
      </c>
      <c r="J1251" s="823" t="s">
        <v>3255</v>
      </c>
      <c r="K1251" s="823" t="s">
        <v>3256</v>
      </c>
      <c r="L1251" s="826">
        <v>300.33</v>
      </c>
      <c r="M1251" s="826">
        <v>300.33</v>
      </c>
      <c r="N1251" s="823">
        <v>1</v>
      </c>
      <c r="O1251" s="827">
        <v>1</v>
      </c>
      <c r="P1251" s="826">
        <v>300.33</v>
      </c>
      <c r="Q1251" s="828">
        <v>1</v>
      </c>
      <c r="R1251" s="823">
        <v>1</v>
      </c>
      <c r="S1251" s="828">
        <v>1</v>
      </c>
      <c r="T1251" s="827">
        <v>1</v>
      </c>
      <c r="U1251" s="829">
        <v>1</v>
      </c>
    </row>
    <row r="1252" spans="1:21" ht="14.45" customHeight="1" x14ac:dyDescent="0.2">
      <c r="A1252" s="822">
        <v>32</v>
      </c>
      <c r="B1252" s="823" t="s">
        <v>2767</v>
      </c>
      <c r="C1252" s="823" t="s">
        <v>2773</v>
      </c>
      <c r="D1252" s="824" t="s">
        <v>4796</v>
      </c>
      <c r="E1252" s="825" t="s">
        <v>2799</v>
      </c>
      <c r="F1252" s="823" t="s">
        <v>2768</v>
      </c>
      <c r="G1252" s="823" t="s">
        <v>3257</v>
      </c>
      <c r="H1252" s="823" t="s">
        <v>329</v>
      </c>
      <c r="I1252" s="823" t="s">
        <v>3645</v>
      </c>
      <c r="J1252" s="823" t="s">
        <v>783</v>
      </c>
      <c r="K1252" s="823" t="s">
        <v>3259</v>
      </c>
      <c r="L1252" s="826">
        <v>73.989999999999995</v>
      </c>
      <c r="M1252" s="826">
        <v>73.989999999999995</v>
      </c>
      <c r="N1252" s="823">
        <v>1</v>
      </c>
      <c r="O1252" s="827">
        <v>1</v>
      </c>
      <c r="P1252" s="826">
        <v>73.989999999999995</v>
      </c>
      <c r="Q1252" s="828">
        <v>1</v>
      </c>
      <c r="R1252" s="823">
        <v>1</v>
      </c>
      <c r="S1252" s="828">
        <v>1</v>
      </c>
      <c r="T1252" s="827">
        <v>1</v>
      </c>
      <c r="U1252" s="829">
        <v>1</v>
      </c>
    </row>
    <row r="1253" spans="1:21" ht="14.45" customHeight="1" x14ac:dyDescent="0.2">
      <c r="A1253" s="822">
        <v>32</v>
      </c>
      <c r="B1253" s="823" t="s">
        <v>2767</v>
      </c>
      <c r="C1253" s="823" t="s">
        <v>2773</v>
      </c>
      <c r="D1253" s="824" t="s">
        <v>4796</v>
      </c>
      <c r="E1253" s="825" t="s">
        <v>2799</v>
      </c>
      <c r="F1253" s="823" t="s">
        <v>2768</v>
      </c>
      <c r="G1253" s="823" t="s">
        <v>2835</v>
      </c>
      <c r="H1253" s="823" t="s">
        <v>329</v>
      </c>
      <c r="I1253" s="823" t="s">
        <v>2965</v>
      </c>
      <c r="J1253" s="823" t="s">
        <v>695</v>
      </c>
      <c r="K1253" s="823" t="s">
        <v>2966</v>
      </c>
      <c r="L1253" s="826">
        <v>31.65</v>
      </c>
      <c r="M1253" s="826">
        <v>63.3</v>
      </c>
      <c r="N1253" s="823">
        <v>2</v>
      </c>
      <c r="O1253" s="827">
        <v>1</v>
      </c>
      <c r="P1253" s="826"/>
      <c r="Q1253" s="828">
        <v>0</v>
      </c>
      <c r="R1253" s="823"/>
      <c r="S1253" s="828">
        <v>0</v>
      </c>
      <c r="T1253" s="827"/>
      <c r="U1253" s="829">
        <v>0</v>
      </c>
    </row>
    <row r="1254" spans="1:21" ht="14.45" customHeight="1" x14ac:dyDescent="0.2">
      <c r="A1254" s="822">
        <v>32</v>
      </c>
      <c r="B1254" s="823" t="s">
        <v>2767</v>
      </c>
      <c r="C1254" s="823" t="s">
        <v>2773</v>
      </c>
      <c r="D1254" s="824" t="s">
        <v>4796</v>
      </c>
      <c r="E1254" s="825" t="s">
        <v>2799</v>
      </c>
      <c r="F1254" s="823" t="s">
        <v>2768</v>
      </c>
      <c r="G1254" s="823" t="s">
        <v>2835</v>
      </c>
      <c r="H1254" s="823" t="s">
        <v>329</v>
      </c>
      <c r="I1254" s="823" t="s">
        <v>2970</v>
      </c>
      <c r="J1254" s="823" t="s">
        <v>2968</v>
      </c>
      <c r="K1254" s="823" t="s">
        <v>2971</v>
      </c>
      <c r="L1254" s="826">
        <v>52.75</v>
      </c>
      <c r="M1254" s="826">
        <v>422</v>
      </c>
      <c r="N1254" s="823">
        <v>8</v>
      </c>
      <c r="O1254" s="827">
        <v>7</v>
      </c>
      <c r="P1254" s="826">
        <v>263.75</v>
      </c>
      <c r="Q1254" s="828">
        <v>0.625</v>
      </c>
      <c r="R1254" s="823">
        <v>5</v>
      </c>
      <c r="S1254" s="828">
        <v>0.625</v>
      </c>
      <c r="T1254" s="827">
        <v>5</v>
      </c>
      <c r="U1254" s="829">
        <v>0.7142857142857143</v>
      </c>
    </row>
    <row r="1255" spans="1:21" ht="14.45" customHeight="1" x14ac:dyDescent="0.2">
      <c r="A1255" s="822">
        <v>32</v>
      </c>
      <c r="B1255" s="823" t="s">
        <v>2767</v>
      </c>
      <c r="C1255" s="823" t="s">
        <v>2773</v>
      </c>
      <c r="D1255" s="824" t="s">
        <v>4796</v>
      </c>
      <c r="E1255" s="825" t="s">
        <v>2799</v>
      </c>
      <c r="F1255" s="823" t="s">
        <v>2768</v>
      </c>
      <c r="G1255" s="823" t="s">
        <v>2835</v>
      </c>
      <c r="H1255" s="823" t="s">
        <v>329</v>
      </c>
      <c r="I1255" s="823" t="s">
        <v>3460</v>
      </c>
      <c r="J1255" s="823" t="s">
        <v>3461</v>
      </c>
      <c r="K1255" s="823" t="s">
        <v>3462</v>
      </c>
      <c r="L1255" s="826">
        <v>52.75</v>
      </c>
      <c r="M1255" s="826">
        <v>105.5</v>
      </c>
      <c r="N1255" s="823">
        <v>2</v>
      </c>
      <c r="O1255" s="827">
        <v>1.5</v>
      </c>
      <c r="P1255" s="826">
        <v>52.75</v>
      </c>
      <c r="Q1255" s="828">
        <v>0.5</v>
      </c>
      <c r="R1255" s="823">
        <v>1</v>
      </c>
      <c r="S1255" s="828">
        <v>0.5</v>
      </c>
      <c r="T1255" s="827">
        <v>1</v>
      </c>
      <c r="U1255" s="829">
        <v>0.66666666666666663</v>
      </c>
    </row>
    <row r="1256" spans="1:21" ht="14.45" customHeight="1" x14ac:dyDescent="0.2">
      <c r="A1256" s="822">
        <v>32</v>
      </c>
      <c r="B1256" s="823" t="s">
        <v>2767</v>
      </c>
      <c r="C1256" s="823" t="s">
        <v>2773</v>
      </c>
      <c r="D1256" s="824" t="s">
        <v>4796</v>
      </c>
      <c r="E1256" s="825" t="s">
        <v>2799</v>
      </c>
      <c r="F1256" s="823" t="s">
        <v>2768</v>
      </c>
      <c r="G1256" s="823" t="s">
        <v>2835</v>
      </c>
      <c r="H1256" s="823" t="s">
        <v>329</v>
      </c>
      <c r="I1256" s="823" t="s">
        <v>2836</v>
      </c>
      <c r="J1256" s="823" t="s">
        <v>695</v>
      </c>
      <c r="K1256" s="823" t="s">
        <v>681</v>
      </c>
      <c r="L1256" s="826">
        <v>58.62</v>
      </c>
      <c r="M1256" s="826">
        <v>175.85999999999999</v>
      </c>
      <c r="N1256" s="823">
        <v>3</v>
      </c>
      <c r="O1256" s="827">
        <v>3</v>
      </c>
      <c r="P1256" s="826">
        <v>175.85999999999999</v>
      </c>
      <c r="Q1256" s="828">
        <v>1</v>
      </c>
      <c r="R1256" s="823">
        <v>3</v>
      </c>
      <c r="S1256" s="828">
        <v>1</v>
      </c>
      <c r="T1256" s="827">
        <v>3</v>
      </c>
      <c r="U1256" s="829">
        <v>1</v>
      </c>
    </row>
    <row r="1257" spans="1:21" ht="14.45" customHeight="1" x14ac:dyDescent="0.2">
      <c r="A1257" s="822">
        <v>32</v>
      </c>
      <c r="B1257" s="823" t="s">
        <v>2767</v>
      </c>
      <c r="C1257" s="823" t="s">
        <v>2773</v>
      </c>
      <c r="D1257" s="824" t="s">
        <v>4796</v>
      </c>
      <c r="E1257" s="825" t="s">
        <v>2799</v>
      </c>
      <c r="F1257" s="823" t="s">
        <v>2768</v>
      </c>
      <c r="G1257" s="823" t="s">
        <v>2835</v>
      </c>
      <c r="H1257" s="823" t="s">
        <v>329</v>
      </c>
      <c r="I1257" s="823" t="s">
        <v>3577</v>
      </c>
      <c r="J1257" s="823" t="s">
        <v>695</v>
      </c>
      <c r="K1257" s="823" t="s">
        <v>2966</v>
      </c>
      <c r="L1257" s="826">
        <v>31.65</v>
      </c>
      <c r="M1257" s="826">
        <v>31.65</v>
      </c>
      <c r="N1257" s="823">
        <v>1</v>
      </c>
      <c r="O1257" s="827">
        <v>0.5</v>
      </c>
      <c r="P1257" s="826"/>
      <c r="Q1257" s="828">
        <v>0</v>
      </c>
      <c r="R1257" s="823"/>
      <c r="S1257" s="828">
        <v>0</v>
      </c>
      <c r="T1257" s="827"/>
      <c r="U1257" s="829">
        <v>0</v>
      </c>
    </row>
    <row r="1258" spans="1:21" ht="14.45" customHeight="1" x14ac:dyDescent="0.2">
      <c r="A1258" s="822">
        <v>32</v>
      </c>
      <c r="B1258" s="823" t="s">
        <v>2767</v>
      </c>
      <c r="C1258" s="823" t="s">
        <v>2773</v>
      </c>
      <c r="D1258" s="824" t="s">
        <v>4796</v>
      </c>
      <c r="E1258" s="825" t="s">
        <v>2799</v>
      </c>
      <c r="F1258" s="823" t="s">
        <v>2768</v>
      </c>
      <c r="G1258" s="823" t="s">
        <v>2835</v>
      </c>
      <c r="H1258" s="823" t="s">
        <v>329</v>
      </c>
      <c r="I1258" s="823" t="s">
        <v>3775</v>
      </c>
      <c r="J1258" s="823" t="s">
        <v>695</v>
      </c>
      <c r="K1258" s="823" t="s">
        <v>696</v>
      </c>
      <c r="L1258" s="826">
        <v>31.65</v>
      </c>
      <c r="M1258" s="826">
        <v>31.65</v>
      </c>
      <c r="N1258" s="823">
        <v>1</v>
      </c>
      <c r="O1258" s="827">
        <v>1</v>
      </c>
      <c r="P1258" s="826">
        <v>31.65</v>
      </c>
      <c r="Q1258" s="828">
        <v>1</v>
      </c>
      <c r="R1258" s="823">
        <v>1</v>
      </c>
      <c r="S1258" s="828">
        <v>1</v>
      </c>
      <c r="T1258" s="827">
        <v>1</v>
      </c>
      <c r="U1258" s="829">
        <v>1</v>
      </c>
    </row>
    <row r="1259" spans="1:21" ht="14.45" customHeight="1" x14ac:dyDescent="0.2">
      <c r="A1259" s="822">
        <v>32</v>
      </c>
      <c r="B1259" s="823" t="s">
        <v>2767</v>
      </c>
      <c r="C1259" s="823" t="s">
        <v>2773</v>
      </c>
      <c r="D1259" s="824" t="s">
        <v>4796</v>
      </c>
      <c r="E1259" s="825" t="s">
        <v>2799</v>
      </c>
      <c r="F1259" s="823" t="s">
        <v>2768</v>
      </c>
      <c r="G1259" s="823" t="s">
        <v>3263</v>
      </c>
      <c r="H1259" s="823" t="s">
        <v>329</v>
      </c>
      <c r="I1259" s="823" t="s">
        <v>4098</v>
      </c>
      <c r="J1259" s="823" t="s">
        <v>1167</v>
      </c>
      <c r="K1259" s="823" t="s">
        <v>3265</v>
      </c>
      <c r="L1259" s="826">
        <v>163.54</v>
      </c>
      <c r="M1259" s="826">
        <v>163.54</v>
      </c>
      <c r="N1259" s="823">
        <v>1</v>
      </c>
      <c r="O1259" s="827">
        <v>1</v>
      </c>
      <c r="P1259" s="826"/>
      <c r="Q1259" s="828">
        <v>0</v>
      </c>
      <c r="R1259" s="823"/>
      <c r="S1259" s="828">
        <v>0</v>
      </c>
      <c r="T1259" s="827"/>
      <c r="U1259" s="829">
        <v>0</v>
      </c>
    </row>
    <row r="1260" spans="1:21" ht="14.45" customHeight="1" x14ac:dyDescent="0.2">
      <c r="A1260" s="822">
        <v>32</v>
      </c>
      <c r="B1260" s="823" t="s">
        <v>2767</v>
      </c>
      <c r="C1260" s="823" t="s">
        <v>2773</v>
      </c>
      <c r="D1260" s="824" t="s">
        <v>4796</v>
      </c>
      <c r="E1260" s="825" t="s">
        <v>2799</v>
      </c>
      <c r="F1260" s="823" t="s">
        <v>2768</v>
      </c>
      <c r="G1260" s="823" t="s">
        <v>2983</v>
      </c>
      <c r="H1260" s="823" t="s">
        <v>329</v>
      </c>
      <c r="I1260" s="823" t="s">
        <v>2984</v>
      </c>
      <c r="J1260" s="823" t="s">
        <v>2985</v>
      </c>
      <c r="K1260" s="823" t="s">
        <v>2986</v>
      </c>
      <c r="L1260" s="826">
        <v>73.150000000000006</v>
      </c>
      <c r="M1260" s="826">
        <v>1243.5500000000002</v>
      </c>
      <c r="N1260" s="823">
        <v>17</v>
      </c>
      <c r="O1260" s="827">
        <v>7</v>
      </c>
      <c r="P1260" s="826">
        <v>804.65000000000009</v>
      </c>
      <c r="Q1260" s="828">
        <v>0.6470588235294118</v>
      </c>
      <c r="R1260" s="823">
        <v>11</v>
      </c>
      <c r="S1260" s="828">
        <v>0.6470588235294118</v>
      </c>
      <c r="T1260" s="827">
        <v>4</v>
      </c>
      <c r="U1260" s="829">
        <v>0.5714285714285714</v>
      </c>
    </row>
    <row r="1261" spans="1:21" ht="14.45" customHeight="1" x14ac:dyDescent="0.2">
      <c r="A1261" s="822">
        <v>32</v>
      </c>
      <c r="B1261" s="823" t="s">
        <v>2767</v>
      </c>
      <c r="C1261" s="823" t="s">
        <v>2773</v>
      </c>
      <c r="D1261" s="824" t="s">
        <v>4796</v>
      </c>
      <c r="E1261" s="825" t="s">
        <v>2799</v>
      </c>
      <c r="F1261" s="823" t="s">
        <v>2768</v>
      </c>
      <c r="G1261" s="823" t="s">
        <v>3268</v>
      </c>
      <c r="H1261" s="823" t="s">
        <v>329</v>
      </c>
      <c r="I1261" s="823" t="s">
        <v>3269</v>
      </c>
      <c r="J1261" s="823" t="s">
        <v>897</v>
      </c>
      <c r="K1261" s="823" t="s">
        <v>1155</v>
      </c>
      <c r="L1261" s="826">
        <v>163.54</v>
      </c>
      <c r="M1261" s="826">
        <v>163.54</v>
      </c>
      <c r="N1261" s="823">
        <v>1</v>
      </c>
      <c r="O1261" s="827">
        <v>1</v>
      </c>
      <c r="P1261" s="826">
        <v>163.54</v>
      </c>
      <c r="Q1261" s="828">
        <v>1</v>
      </c>
      <c r="R1261" s="823">
        <v>1</v>
      </c>
      <c r="S1261" s="828">
        <v>1</v>
      </c>
      <c r="T1261" s="827">
        <v>1</v>
      </c>
      <c r="U1261" s="829">
        <v>1</v>
      </c>
    </row>
    <row r="1262" spans="1:21" ht="14.45" customHeight="1" x14ac:dyDescent="0.2">
      <c r="A1262" s="822">
        <v>32</v>
      </c>
      <c r="B1262" s="823" t="s">
        <v>2767</v>
      </c>
      <c r="C1262" s="823" t="s">
        <v>2773</v>
      </c>
      <c r="D1262" s="824" t="s">
        <v>4796</v>
      </c>
      <c r="E1262" s="825" t="s">
        <v>2799</v>
      </c>
      <c r="F1262" s="823" t="s">
        <v>2768</v>
      </c>
      <c r="G1262" s="823" t="s">
        <v>3270</v>
      </c>
      <c r="H1262" s="823" t="s">
        <v>329</v>
      </c>
      <c r="I1262" s="823" t="s">
        <v>3271</v>
      </c>
      <c r="J1262" s="823" t="s">
        <v>1285</v>
      </c>
      <c r="K1262" s="823" t="s">
        <v>3272</v>
      </c>
      <c r="L1262" s="826">
        <v>760.22</v>
      </c>
      <c r="M1262" s="826">
        <v>760.22</v>
      </c>
      <c r="N1262" s="823">
        <v>1</v>
      </c>
      <c r="O1262" s="827">
        <v>1</v>
      </c>
      <c r="P1262" s="826">
        <v>760.22</v>
      </c>
      <c r="Q1262" s="828">
        <v>1</v>
      </c>
      <c r="R1262" s="823">
        <v>1</v>
      </c>
      <c r="S1262" s="828">
        <v>1</v>
      </c>
      <c r="T1262" s="827">
        <v>1</v>
      </c>
      <c r="U1262" s="829">
        <v>1</v>
      </c>
    </row>
    <row r="1263" spans="1:21" ht="14.45" customHeight="1" x14ac:dyDescent="0.2">
      <c r="A1263" s="822">
        <v>32</v>
      </c>
      <c r="B1263" s="823" t="s">
        <v>2767</v>
      </c>
      <c r="C1263" s="823" t="s">
        <v>2773</v>
      </c>
      <c r="D1263" s="824" t="s">
        <v>4796</v>
      </c>
      <c r="E1263" s="825" t="s">
        <v>2799</v>
      </c>
      <c r="F1263" s="823" t="s">
        <v>2768</v>
      </c>
      <c r="G1263" s="823" t="s">
        <v>3279</v>
      </c>
      <c r="H1263" s="823" t="s">
        <v>329</v>
      </c>
      <c r="I1263" s="823" t="s">
        <v>3280</v>
      </c>
      <c r="J1263" s="823" t="s">
        <v>881</v>
      </c>
      <c r="K1263" s="823" t="s">
        <v>882</v>
      </c>
      <c r="L1263" s="826">
        <v>0</v>
      </c>
      <c r="M1263" s="826">
        <v>0</v>
      </c>
      <c r="N1263" s="823">
        <v>1</v>
      </c>
      <c r="O1263" s="827">
        <v>1</v>
      </c>
      <c r="P1263" s="826">
        <v>0</v>
      </c>
      <c r="Q1263" s="828"/>
      <c r="R1263" s="823">
        <v>1</v>
      </c>
      <c r="S1263" s="828">
        <v>1</v>
      </c>
      <c r="T1263" s="827">
        <v>1</v>
      </c>
      <c r="U1263" s="829">
        <v>1</v>
      </c>
    </row>
    <row r="1264" spans="1:21" ht="14.45" customHeight="1" x14ac:dyDescent="0.2">
      <c r="A1264" s="822">
        <v>32</v>
      </c>
      <c r="B1264" s="823" t="s">
        <v>2767</v>
      </c>
      <c r="C1264" s="823" t="s">
        <v>2773</v>
      </c>
      <c r="D1264" s="824" t="s">
        <v>4796</v>
      </c>
      <c r="E1264" s="825" t="s">
        <v>2799</v>
      </c>
      <c r="F1264" s="823" t="s">
        <v>2768</v>
      </c>
      <c r="G1264" s="823" t="s">
        <v>3281</v>
      </c>
      <c r="H1264" s="823" t="s">
        <v>329</v>
      </c>
      <c r="I1264" s="823" t="s">
        <v>4099</v>
      </c>
      <c r="J1264" s="823" t="s">
        <v>3780</v>
      </c>
      <c r="K1264" s="823" t="s">
        <v>2508</v>
      </c>
      <c r="L1264" s="826">
        <v>58.77</v>
      </c>
      <c r="M1264" s="826">
        <v>58.77</v>
      </c>
      <c r="N1264" s="823">
        <v>1</v>
      </c>
      <c r="O1264" s="827">
        <v>1</v>
      </c>
      <c r="P1264" s="826">
        <v>58.77</v>
      </c>
      <c r="Q1264" s="828">
        <v>1</v>
      </c>
      <c r="R1264" s="823">
        <v>1</v>
      </c>
      <c r="S1264" s="828">
        <v>1</v>
      </c>
      <c r="T1264" s="827">
        <v>1</v>
      </c>
      <c r="U1264" s="829">
        <v>1</v>
      </c>
    </row>
    <row r="1265" spans="1:21" ht="14.45" customHeight="1" x14ac:dyDescent="0.2">
      <c r="A1265" s="822">
        <v>32</v>
      </c>
      <c r="B1265" s="823" t="s">
        <v>2767</v>
      </c>
      <c r="C1265" s="823" t="s">
        <v>2773</v>
      </c>
      <c r="D1265" s="824" t="s">
        <v>4796</v>
      </c>
      <c r="E1265" s="825" t="s">
        <v>2799</v>
      </c>
      <c r="F1265" s="823" t="s">
        <v>2768</v>
      </c>
      <c r="G1265" s="823" t="s">
        <v>3293</v>
      </c>
      <c r="H1265" s="823" t="s">
        <v>329</v>
      </c>
      <c r="I1265" s="823" t="s">
        <v>3646</v>
      </c>
      <c r="J1265" s="823" t="s">
        <v>1085</v>
      </c>
      <c r="K1265" s="823" t="s">
        <v>3647</v>
      </c>
      <c r="L1265" s="826">
        <v>0</v>
      </c>
      <c r="M1265" s="826">
        <v>0</v>
      </c>
      <c r="N1265" s="823">
        <v>1</v>
      </c>
      <c r="O1265" s="827">
        <v>1</v>
      </c>
      <c r="P1265" s="826">
        <v>0</v>
      </c>
      <c r="Q1265" s="828"/>
      <c r="R1265" s="823">
        <v>1</v>
      </c>
      <c r="S1265" s="828">
        <v>1</v>
      </c>
      <c r="T1265" s="827">
        <v>1</v>
      </c>
      <c r="U1265" s="829">
        <v>1</v>
      </c>
    </row>
    <row r="1266" spans="1:21" ht="14.45" customHeight="1" x14ac:dyDescent="0.2">
      <c r="A1266" s="822">
        <v>32</v>
      </c>
      <c r="B1266" s="823" t="s">
        <v>2767</v>
      </c>
      <c r="C1266" s="823" t="s">
        <v>2773</v>
      </c>
      <c r="D1266" s="824" t="s">
        <v>4796</v>
      </c>
      <c r="E1266" s="825" t="s">
        <v>2799</v>
      </c>
      <c r="F1266" s="823" t="s">
        <v>2768</v>
      </c>
      <c r="G1266" s="823" t="s">
        <v>3796</v>
      </c>
      <c r="H1266" s="823" t="s">
        <v>329</v>
      </c>
      <c r="I1266" s="823" t="s">
        <v>3797</v>
      </c>
      <c r="J1266" s="823" t="s">
        <v>913</v>
      </c>
      <c r="K1266" s="823" t="s">
        <v>914</v>
      </c>
      <c r="L1266" s="826">
        <v>248.55</v>
      </c>
      <c r="M1266" s="826">
        <v>248.55</v>
      </c>
      <c r="N1266" s="823">
        <v>1</v>
      </c>
      <c r="O1266" s="827">
        <v>1</v>
      </c>
      <c r="P1266" s="826">
        <v>248.55</v>
      </c>
      <c r="Q1266" s="828">
        <v>1</v>
      </c>
      <c r="R1266" s="823">
        <v>1</v>
      </c>
      <c r="S1266" s="828">
        <v>1</v>
      </c>
      <c r="T1266" s="827">
        <v>1</v>
      </c>
      <c r="U1266" s="829">
        <v>1</v>
      </c>
    </row>
    <row r="1267" spans="1:21" ht="14.45" customHeight="1" x14ac:dyDescent="0.2">
      <c r="A1267" s="822">
        <v>32</v>
      </c>
      <c r="B1267" s="823" t="s">
        <v>2767</v>
      </c>
      <c r="C1267" s="823" t="s">
        <v>2773</v>
      </c>
      <c r="D1267" s="824" t="s">
        <v>4796</v>
      </c>
      <c r="E1267" s="825" t="s">
        <v>2799</v>
      </c>
      <c r="F1267" s="823" t="s">
        <v>2768</v>
      </c>
      <c r="G1267" s="823" t="s">
        <v>2992</v>
      </c>
      <c r="H1267" s="823" t="s">
        <v>329</v>
      </c>
      <c r="I1267" s="823" t="s">
        <v>2993</v>
      </c>
      <c r="J1267" s="823" t="s">
        <v>2994</v>
      </c>
      <c r="K1267" s="823" t="s">
        <v>2995</v>
      </c>
      <c r="L1267" s="826">
        <v>727.03</v>
      </c>
      <c r="M1267" s="826">
        <v>2908.12</v>
      </c>
      <c r="N1267" s="823">
        <v>4</v>
      </c>
      <c r="O1267" s="827">
        <v>3</v>
      </c>
      <c r="P1267" s="826">
        <v>1454.06</v>
      </c>
      <c r="Q1267" s="828">
        <v>0.5</v>
      </c>
      <c r="R1267" s="823">
        <v>2</v>
      </c>
      <c r="S1267" s="828">
        <v>0.5</v>
      </c>
      <c r="T1267" s="827">
        <v>2</v>
      </c>
      <c r="U1267" s="829">
        <v>0.66666666666666663</v>
      </c>
    </row>
    <row r="1268" spans="1:21" ht="14.45" customHeight="1" x14ac:dyDescent="0.2">
      <c r="A1268" s="822">
        <v>32</v>
      </c>
      <c r="B1268" s="823" t="s">
        <v>2767</v>
      </c>
      <c r="C1268" s="823" t="s">
        <v>2773</v>
      </c>
      <c r="D1268" s="824" t="s">
        <v>4796</v>
      </c>
      <c r="E1268" s="825" t="s">
        <v>2799</v>
      </c>
      <c r="F1268" s="823" t="s">
        <v>2768</v>
      </c>
      <c r="G1268" s="823" t="s">
        <v>3315</v>
      </c>
      <c r="H1268" s="823" t="s">
        <v>670</v>
      </c>
      <c r="I1268" s="823" t="s">
        <v>3316</v>
      </c>
      <c r="J1268" s="823" t="s">
        <v>3317</v>
      </c>
      <c r="K1268" s="823" t="s">
        <v>3318</v>
      </c>
      <c r="L1268" s="826">
        <v>219.18</v>
      </c>
      <c r="M1268" s="826">
        <v>219.18</v>
      </c>
      <c r="N1268" s="823">
        <v>1</v>
      </c>
      <c r="O1268" s="827">
        <v>1</v>
      </c>
      <c r="P1268" s="826">
        <v>219.18</v>
      </c>
      <c r="Q1268" s="828">
        <v>1</v>
      </c>
      <c r="R1268" s="823">
        <v>1</v>
      </c>
      <c r="S1268" s="828">
        <v>1</v>
      </c>
      <c r="T1268" s="827">
        <v>1</v>
      </c>
      <c r="U1268" s="829">
        <v>1</v>
      </c>
    </row>
    <row r="1269" spans="1:21" ht="14.45" customHeight="1" x14ac:dyDescent="0.2">
      <c r="A1269" s="822">
        <v>32</v>
      </c>
      <c r="B1269" s="823" t="s">
        <v>2767</v>
      </c>
      <c r="C1269" s="823" t="s">
        <v>2773</v>
      </c>
      <c r="D1269" s="824" t="s">
        <v>4796</v>
      </c>
      <c r="E1269" s="825" t="s">
        <v>2799</v>
      </c>
      <c r="F1269" s="823" t="s">
        <v>2768</v>
      </c>
      <c r="G1269" s="823" t="s">
        <v>2999</v>
      </c>
      <c r="H1269" s="823" t="s">
        <v>329</v>
      </c>
      <c r="I1269" s="823" t="s">
        <v>3322</v>
      </c>
      <c r="J1269" s="823" t="s">
        <v>724</v>
      </c>
      <c r="K1269" s="823" t="s">
        <v>3323</v>
      </c>
      <c r="L1269" s="826">
        <v>10.65</v>
      </c>
      <c r="M1269" s="826">
        <v>10.65</v>
      </c>
      <c r="N1269" s="823">
        <v>1</v>
      </c>
      <c r="O1269" s="827">
        <v>1</v>
      </c>
      <c r="P1269" s="826">
        <v>10.65</v>
      </c>
      <c r="Q1269" s="828">
        <v>1</v>
      </c>
      <c r="R1269" s="823">
        <v>1</v>
      </c>
      <c r="S1269" s="828">
        <v>1</v>
      </c>
      <c r="T1269" s="827">
        <v>1</v>
      </c>
      <c r="U1269" s="829">
        <v>1</v>
      </c>
    </row>
    <row r="1270" spans="1:21" ht="14.45" customHeight="1" x14ac:dyDescent="0.2">
      <c r="A1270" s="822">
        <v>32</v>
      </c>
      <c r="B1270" s="823" t="s">
        <v>2767</v>
      </c>
      <c r="C1270" s="823" t="s">
        <v>2773</v>
      </c>
      <c r="D1270" s="824" t="s">
        <v>4796</v>
      </c>
      <c r="E1270" s="825" t="s">
        <v>2799</v>
      </c>
      <c r="F1270" s="823" t="s">
        <v>2768</v>
      </c>
      <c r="G1270" s="823" t="s">
        <v>2811</v>
      </c>
      <c r="H1270" s="823" t="s">
        <v>670</v>
      </c>
      <c r="I1270" s="823" t="s">
        <v>2558</v>
      </c>
      <c r="J1270" s="823" t="s">
        <v>1691</v>
      </c>
      <c r="K1270" s="823" t="s">
        <v>2559</v>
      </c>
      <c r="L1270" s="826">
        <v>1385.62</v>
      </c>
      <c r="M1270" s="826">
        <v>5542.48</v>
      </c>
      <c r="N1270" s="823">
        <v>4</v>
      </c>
      <c r="O1270" s="827">
        <v>2</v>
      </c>
      <c r="P1270" s="826">
        <v>2771.24</v>
      </c>
      <c r="Q1270" s="828">
        <v>0.5</v>
      </c>
      <c r="R1270" s="823">
        <v>2</v>
      </c>
      <c r="S1270" s="828">
        <v>0.5</v>
      </c>
      <c r="T1270" s="827">
        <v>1</v>
      </c>
      <c r="U1270" s="829">
        <v>0.5</v>
      </c>
    </row>
    <row r="1271" spans="1:21" ht="14.45" customHeight="1" x14ac:dyDescent="0.2">
      <c r="A1271" s="822">
        <v>32</v>
      </c>
      <c r="B1271" s="823" t="s">
        <v>2767</v>
      </c>
      <c r="C1271" s="823" t="s">
        <v>2773</v>
      </c>
      <c r="D1271" s="824" t="s">
        <v>4796</v>
      </c>
      <c r="E1271" s="825" t="s">
        <v>2799</v>
      </c>
      <c r="F1271" s="823" t="s">
        <v>2768</v>
      </c>
      <c r="G1271" s="823" t="s">
        <v>2811</v>
      </c>
      <c r="H1271" s="823" t="s">
        <v>670</v>
      </c>
      <c r="I1271" s="823" t="s">
        <v>2249</v>
      </c>
      <c r="J1271" s="823" t="s">
        <v>915</v>
      </c>
      <c r="K1271" s="823" t="s">
        <v>2250</v>
      </c>
      <c r="L1271" s="826">
        <v>736.33</v>
      </c>
      <c r="M1271" s="826">
        <v>10308.620000000001</v>
      </c>
      <c r="N1271" s="823">
        <v>14</v>
      </c>
      <c r="O1271" s="827">
        <v>7</v>
      </c>
      <c r="P1271" s="826">
        <v>7363.3000000000011</v>
      </c>
      <c r="Q1271" s="828">
        <v>0.7142857142857143</v>
      </c>
      <c r="R1271" s="823">
        <v>10</v>
      </c>
      <c r="S1271" s="828">
        <v>0.7142857142857143</v>
      </c>
      <c r="T1271" s="827">
        <v>4</v>
      </c>
      <c r="U1271" s="829">
        <v>0.5714285714285714</v>
      </c>
    </row>
    <row r="1272" spans="1:21" ht="14.45" customHeight="1" x14ac:dyDescent="0.2">
      <c r="A1272" s="822">
        <v>32</v>
      </c>
      <c r="B1272" s="823" t="s">
        <v>2767</v>
      </c>
      <c r="C1272" s="823" t="s">
        <v>2773</v>
      </c>
      <c r="D1272" s="824" t="s">
        <v>4796</v>
      </c>
      <c r="E1272" s="825" t="s">
        <v>2799</v>
      </c>
      <c r="F1272" s="823" t="s">
        <v>2768</v>
      </c>
      <c r="G1272" s="823" t="s">
        <v>2811</v>
      </c>
      <c r="H1272" s="823" t="s">
        <v>670</v>
      </c>
      <c r="I1272" s="823" t="s">
        <v>2253</v>
      </c>
      <c r="J1272" s="823" t="s">
        <v>915</v>
      </c>
      <c r="K1272" s="823" t="s">
        <v>2254</v>
      </c>
      <c r="L1272" s="826">
        <v>490.89</v>
      </c>
      <c r="M1272" s="826">
        <v>5890.6799999999994</v>
      </c>
      <c r="N1272" s="823">
        <v>12</v>
      </c>
      <c r="O1272" s="827">
        <v>7</v>
      </c>
      <c r="P1272" s="826">
        <v>5890.6799999999994</v>
      </c>
      <c r="Q1272" s="828">
        <v>1</v>
      </c>
      <c r="R1272" s="823">
        <v>12</v>
      </c>
      <c r="S1272" s="828">
        <v>1</v>
      </c>
      <c r="T1272" s="827">
        <v>7</v>
      </c>
      <c r="U1272" s="829">
        <v>1</v>
      </c>
    </row>
    <row r="1273" spans="1:21" ht="14.45" customHeight="1" x14ac:dyDescent="0.2">
      <c r="A1273" s="822">
        <v>32</v>
      </c>
      <c r="B1273" s="823" t="s">
        <v>2767</v>
      </c>
      <c r="C1273" s="823" t="s">
        <v>2773</v>
      </c>
      <c r="D1273" s="824" t="s">
        <v>4796</v>
      </c>
      <c r="E1273" s="825" t="s">
        <v>2799</v>
      </c>
      <c r="F1273" s="823" t="s">
        <v>2768</v>
      </c>
      <c r="G1273" s="823" t="s">
        <v>2811</v>
      </c>
      <c r="H1273" s="823" t="s">
        <v>670</v>
      </c>
      <c r="I1273" s="823" t="s">
        <v>2245</v>
      </c>
      <c r="J1273" s="823" t="s">
        <v>915</v>
      </c>
      <c r="K1273" s="823" t="s">
        <v>2246</v>
      </c>
      <c r="L1273" s="826">
        <v>923.74</v>
      </c>
      <c r="M1273" s="826">
        <v>2771.2200000000003</v>
      </c>
      <c r="N1273" s="823">
        <v>3</v>
      </c>
      <c r="O1273" s="827">
        <v>1</v>
      </c>
      <c r="P1273" s="826">
        <v>2771.2200000000003</v>
      </c>
      <c r="Q1273" s="828">
        <v>1</v>
      </c>
      <c r="R1273" s="823">
        <v>3</v>
      </c>
      <c r="S1273" s="828">
        <v>1</v>
      </c>
      <c r="T1273" s="827">
        <v>1</v>
      </c>
      <c r="U1273" s="829">
        <v>1</v>
      </c>
    </row>
    <row r="1274" spans="1:21" ht="14.45" customHeight="1" x14ac:dyDescent="0.2">
      <c r="A1274" s="822">
        <v>32</v>
      </c>
      <c r="B1274" s="823" t="s">
        <v>2767</v>
      </c>
      <c r="C1274" s="823" t="s">
        <v>2773</v>
      </c>
      <c r="D1274" s="824" t="s">
        <v>4796</v>
      </c>
      <c r="E1274" s="825" t="s">
        <v>2799</v>
      </c>
      <c r="F1274" s="823" t="s">
        <v>2768</v>
      </c>
      <c r="G1274" s="823" t="s">
        <v>3657</v>
      </c>
      <c r="H1274" s="823" t="s">
        <v>329</v>
      </c>
      <c r="I1274" s="823" t="s">
        <v>3658</v>
      </c>
      <c r="J1274" s="823" t="s">
        <v>3659</v>
      </c>
      <c r="K1274" s="823" t="s">
        <v>683</v>
      </c>
      <c r="L1274" s="826">
        <v>174.59</v>
      </c>
      <c r="M1274" s="826">
        <v>349.18</v>
      </c>
      <c r="N1274" s="823">
        <v>2</v>
      </c>
      <c r="O1274" s="827">
        <v>2</v>
      </c>
      <c r="P1274" s="826">
        <v>349.18</v>
      </c>
      <c r="Q1274" s="828">
        <v>1</v>
      </c>
      <c r="R1274" s="823">
        <v>2</v>
      </c>
      <c r="S1274" s="828">
        <v>1</v>
      </c>
      <c r="T1274" s="827">
        <v>2</v>
      </c>
      <c r="U1274" s="829">
        <v>1</v>
      </c>
    </row>
    <row r="1275" spans="1:21" ht="14.45" customHeight="1" x14ac:dyDescent="0.2">
      <c r="A1275" s="822">
        <v>32</v>
      </c>
      <c r="B1275" s="823" t="s">
        <v>2767</v>
      </c>
      <c r="C1275" s="823" t="s">
        <v>2773</v>
      </c>
      <c r="D1275" s="824" t="s">
        <v>4796</v>
      </c>
      <c r="E1275" s="825" t="s">
        <v>2799</v>
      </c>
      <c r="F1275" s="823" t="s">
        <v>2768</v>
      </c>
      <c r="G1275" s="823" t="s">
        <v>3342</v>
      </c>
      <c r="H1275" s="823" t="s">
        <v>329</v>
      </c>
      <c r="I1275" s="823" t="s">
        <v>3346</v>
      </c>
      <c r="J1275" s="823" t="s">
        <v>2547</v>
      </c>
      <c r="K1275" s="823" t="s">
        <v>2548</v>
      </c>
      <c r="L1275" s="826">
        <v>453.18</v>
      </c>
      <c r="M1275" s="826">
        <v>453.18</v>
      </c>
      <c r="N1275" s="823">
        <v>1</v>
      </c>
      <c r="O1275" s="827">
        <v>1</v>
      </c>
      <c r="P1275" s="826">
        <v>453.18</v>
      </c>
      <c r="Q1275" s="828">
        <v>1</v>
      </c>
      <c r="R1275" s="823">
        <v>1</v>
      </c>
      <c r="S1275" s="828">
        <v>1</v>
      </c>
      <c r="T1275" s="827">
        <v>1</v>
      </c>
      <c r="U1275" s="829">
        <v>1</v>
      </c>
    </row>
    <row r="1276" spans="1:21" ht="14.45" customHeight="1" x14ac:dyDescent="0.2">
      <c r="A1276" s="822">
        <v>32</v>
      </c>
      <c r="B1276" s="823" t="s">
        <v>2767</v>
      </c>
      <c r="C1276" s="823" t="s">
        <v>2773</v>
      </c>
      <c r="D1276" s="824" t="s">
        <v>4796</v>
      </c>
      <c r="E1276" s="825" t="s">
        <v>2799</v>
      </c>
      <c r="F1276" s="823" t="s">
        <v>2768</v>
      </c>
      <c r="G1276" s="823" t="s">
        <v>3660</v>
      </c>
      <c r="H1276" s="823" t="s">
        <v>329</v>
      </c>
      <c r="I1276" s="823" t="s">
        <v>3661</v>
      </c>
      <c r="J1276" s="823" t="s">
        <v>3662</v>
      </c>
      <c r="K1276" s="823" t="s">
        <v>3632</v>
      </c>
      <c r="L1276" s="826">
        <v>46.81</v>
      </c>
      <c r="M1276" s="826">
        <v>93.62</v>
      </c>
      <c r="N1276" s="823">
        <v>2</v>
      </c>
      <c r="O1276" s="827">
        <v>1</v>
      </c>
      <c r="P1276" s="826"/>
      <c r="Q1276" s="828">
        <v>0</v>
      </c>
      <c r="R1276" s="823"/>
      <c r="S1276" s="828">
        <v>0</v>
      </c>
      <c r="T1276" s="827"/>
      <c r="U1276" s="829">
        <v>0</v>
      </c>
    </row>
    <row r="1277" spans="1:21" ht="14.45" customHeight="1" x14ac:dyDescent="0.2">
      <c r="A1277" s="822">
        <v>32</v>
      </c>
      <c r="B1277" s="823" t="s">
        <v>2767</v>
      </c>
      <c r="C1277" s="823" t="s">
        <v>2773</v>
      </c>
      <c r="D1277" s="824" t="s">
        <v>4796</v>
      </c>
      <c r="E1277" s="825" t="s">
        <v>2799</v>
      </c>
      <c r="F1277" s="823" t="s">
        <v>2768</v>
      </c>
      <c r="G1277" s="823" t="s">
        <v>2825</v>
      </c>
      <c r="H1277" s="823" t="s">
        <v>329</v>
      </c>
      <c r="I1277" s="823" t="s">
        <v>2826</v>
      </c>
      <c r="J1277" s="823" t="s">
        <v>789</v>
      </c>
      <c r="K1277" s="823" t="s">
        <v>2827</v>
      </c>
      <c r="L1277" s="826">
        <v>57.64</v>
      </c>
      <c r="M1277" s="826">
        <v>57.64</v>
      </c>
      <c r="N1277" s="823">
        <v>1</v>
      </c>
      <c r="O1277" s="827">
        <v>1</v>
      </c>
      <c r="P1277" s="826">
        <v>57.64</v>
      </c>
      <c r="Q1277" s="828">
        <v>1</v>
      </c>
      <c r="R1277" s="823">
        <v>1</v>
      </c>
      <c r="S1277" s="828">
        <v>1</v>
      </c>
      <c r="T1277" s="827">
        <v>1</v>
      </c>
      <c r="U1277" s="829">
        <v>1</v>
      </c>
    </row>
    <row r="1278" spans="1:21" ht="14.45" customHeight="1" x14ac:dyDescent="0.2">
      <c r="A1278" s="822">
        <v>32</v>
      </c>
      <c r="B1278" s="823" t="s">
        <v>2767</v>
      </c>
      <c r="C1278" s="823" t="s">
        <v>2773</v>
      </c>
      <c r="D1278" s="824" t="s">
        <v>4796</v>
      </c>
      <c r="E1278" s="825" t="s">
        <v>2799</v>
      </c>
      <c r="F1278" s="823" t="s">
        <v>2768</v>
      </c>
      <c r="G1278" s="823" t="s">
        <v>2825</v>
      </c>
      <c r="H1278" s="823" t="s">
        <v>670</v>
      </c>
      <c r="I1278" s="823" t="s">
        <v>2230</v>
      </c>
      <c r="J1278" s="823" t="s">
        <v>789</v>
      </c>
      <c r="K1278" s="823" t="s">
        <v>2231</v>
      </c>
      <c r="L1278" s="826">
        <v>102.93</v>
      </c>
      <c r="M1278" s="826">
        <v>1955.6700000000005</v>
      </c>
      <c r="N1278" s="823">
        <v>19</v>
      </c>
      <c r="O1278" s="827">
        <v>17</v>
      </c>
      <c r="P1278" s="826">
        <v>720.51000000000022</v>
      </c>
      <c r="Q1278" s="828">
        <v>0.36842105263157898</v>
      </c>
      <c r="R1278" s="823">
        <v>7</v>
      </c>
      <c r="S1278" s="828">
        <v>0.36842105263157893</v>
      </c>
      <c r="T1278" s="827">
        <v>7</v>
      </c>
      <c r="U1278" s="829">
        <v>0.41176470588235292</v>
      </c>
    </row>
    <row r="1279" spans="1:21" ht="14.45" customHeight="1" x14ac:dyDescent="0.2">
      <c r="A1279" s="822">
        <v>32</v>
      </c>
      <c r="B1279" s="823" t="s">
        <v>2767</v>
      </c>
      <c r="C1279" s="823" t="s">
        <v>2773</v>
      </c>
      <c r="D1279" s="824" t="s">
        <v>4796</v>
      </c>
      <c r="E1279" s="825" t="s">
        <v>2799</v>
      </c>
      <c r="F1279" s="823" t="s">
        <v>2768</v>
      </c>
      <c r="G1279" s="823" t="s">
        <v>2825</v>
      </c>
      <c r="H1279" s="823" t="s">
        <v>670</v>
      </c>
      <c r="I1279" s="823" t="s">
        <v>2230</v>
      </c>
      <c r="J1279" s="823" t="s">
        <v>789</v>
      </c>
      <c r="K1279" s="823" t="s">
        <v>2231</v>
      </c>
      <c r="L1279" s="826">
        <v>48.89</v>
      </c>
      <c r="M1279" s="826">
        <v>146.67000000000002</v>
      </c>
      <c r="N1279" s="823">
        <v>3</v>
      </c>
      <c r="O1279" s="827">
        <v>1.5</v>
      </c>
      <c r="P1279" s="826">
        <v>146.67000000000002</v>
      </c>
      <c r="Q1279" s="828">
        <v>1</v>
      </c>
      <c r="R1279" s="823">
        <v>3</v>
      </c>
      <c r="S1279" s="828">
        <v>1</v>
      </c>
      <c r="T1279" s="827">
        <v>1.5</v>
      </c>
      <c r="U1279" s="829">
        <v>1</v>
      </c>
    </row>
    <row r="1280" spans="1:21" ht="14.45" customHeight="1" x14ac:dyDescent="0.2">
      <c r="A1280" s="822">
        <v>32</v>
      </c>
      <c r="B1280" s="823" t="s">
        <v>2767</v>
      </c>
      <c r="C1280" s="823" t="s">
        <v>2773</v>
      </c>
      <c r="D1280" s="824" t="s">
        <v>4796</v>
      </c>
      <c r="E1280" s="825" t="s">
        <v>2799</v>
      </c>
      <c r="F1280" s="823" t="s">
        <v>2768</v>
      </c>
      <c r="G1280" s="823" t="s">
        <v>2825</v>
      </c>
      <c r="H1280" s="823" t="s">
        <v>329</v>
      </c>
      <c r="I1280" s="823" t="s">
        <v>3353</v>
      </c>
      <c r="J1280" s="823" t="s">
        <v>789</v>
      </c>
      <c r="K1280" s="823" t="s">
        <v>790</v>
      </c>
      <c r="L1280" s="826">
        <v>205.84</v>
      </c>
      <c r="M1280" s="826">
        <v>411.68</v>
      </c>
      <c r="N1280" s="823">
        <v>2</v>
      </c>
      <c r="O1280" s="827">
        <v>1.5</v>
      </c>
      <c r="P1280" s="826"/>
      <c r="Q1280" s="828">
        <v>0</v>
      </c>
      <c r="R1280" s="823"/>
      <c r="S1280" s="828">
        <v>0</v>
      </c>
      <c r="T1280" s="827"/>
      <c r="U1280" s="829">
        <v>0</v>
      </c>
    </row>
    <row r="1281" spans="1:21" ht="14.45" customHeight="1" x14ac:dyDescent="0.2">
      <c r="A1281" s="822">
        <v>32</v>
      </c>
      <c r="B1281" s="823" t="s">
        <v>2767</v>
      </c>
      <c r="C1281" s="823" t="s">
        <v>2773</v>
      </c>
      <c r="D1281" s="824" t="s">
        <v>4796</v>
      </c>
      <c r="E1281" s="825" t="s">
        <v>2799</v>
      </c>
      <c r="F1281" s="823" t="s">
        <v>2768</v>
      </c>
      <c r="G1281" s="823" t="s">
        <v>2825</v>
      </c>
      <c r="H1281" s="823" t="s">
        <v>670</v>
      </c>
      <c r="I1281" s="823" t="s">
        <v>2667</v>
      </c>
      <c r="J1281" s="823" t="s">
        <v>789</v>
      </c>
      <c r="K1281" s="823" t="s">
        <v>2668</v>
      </c>
      <c r="L1281" s="826">
        <v>28.81</v>
      </c>
      <c r="M1281" s="826">
        <v>57.62</v>
      </c>
      <c r="N1281" s="823">
        <v>2</v>
      </c>
      <c r="O1281" s="827">
        <v>2</v>
      </c>
      <c r="P1281" s="826">
        <v>28.81</v>
      </c>
      <c r="Q1281" s="828">
        <v>0.5</v>
      </c>
      <c r="R1281" s="823">
        <v>1</v>
      </c>
      <c r="S1281" s="828">
        <v>0.5</v>
      </c>
      <c r="T1281" s="827">
        <v>1</v>
      </c>
      <c r="U1281" s="829">
        <v>0.5</v>
      </c>
    </row>
    <row r="1282" spans="1:21" ht="14.45" customHeight="1" x14ac:dyDescent="0.2">
      <c r="A1282" s="822">
        <v>32</v>
      </c>
      <c r="B1282" s="823" t="s">
        <v>2767</v>
      </c>
      <c r="C1282" s="823" t="s">
        <v>2773</v>
      </c>
      <c r="D1282" s="824" t="s">
        <v>4796</v>
      </c>
      <c r="E1282" s="825" t="s">
        <v>2799</v>
      </c>
      <c r="F1282" s="823" t="s">
        <v>2768</v>
      </c>
      <c r="G1282" s="823" t="s">
        <v>4100</v>
      </c>
      <c r="H1282" s="823" t="s">
        <v>329</v>
      </c>
      <c r="I1282" s="823" t="s">
        <v>4101</v>
      </c>
      <c r="J1282" s="823" t="s">
        <v>4102</v>
      </c>
      <c r="K1282" s="823" t="s">
        <v>4103</v>
      </c>
      <c r="L1282" s="826">
        <v>3804.66</v>
      </c>
      <c r="M1282" s="826">
        <v>19023.3</v>
      </c>
      <c r="N1282" s="823">
        <v>5</v>
      </c>
      <c r="O1282" s="827">
        <v>1</v>
      </c>
      <c r="P1282" s="826">
        <v>19023.3</v>
      </c>
      <c r="Q1282" s="828">
        <v>1</v>
      </c>
      <c r="R1282" s="823">
        <v>5</v>
      </c>
      <c r="S1282" s="828">
        <v>1</v>
      </c>
      <c r="T1282" s="827">
        <v>1</v>
      </c>
      <c r="U1282" s="829">
        <v>1</v>
      </c>
    </row>
    <row r="1283" spans="1:21" ht="14.45" customHeight="1" x14ac:dyDescent="0.2">
      <c r="A1283" s="822">
        <v>32</v>
      </c>
      <c r="B1283" s="823" t="s">
        <v>2767</v>
      </c>
      <c r="C1283" s="823" t="s">
        <v>2773</v>
      </c>
      <c r="D1283" s="824" t="s">
        <v>4796</v>
      </c>
      <c r="E1283" s="825" t="s">
        <v>2799</v>
      </c>
      <c r="F1283" s="823" t="s">
        <v>2768</v>
      </c>
      <c r="G1283" s="823" t="s">
        <v>3354</v>
      </c>
      <c r="H1283" s="823" t="s">
        <v>670</v>
      </c>
      <c r="I1283" s="823" t="s">
        <v>2295</v>
      </c>
      <c r="J1283" s="823" t="s">
        <v>1197</v>
      </c>
      <c r="K1283" s="823" t="s">
        <v>2296</v>
      </c>
      <c r="L1283" s="826">
        <v>34.47</v>
      </c>
      <c r="M1283" s="826">
        <v>34.47</v>
      </c>
      <c r="N1283" s="823">
        <v>1</v>
      </c>
      <c r="O1283" s="827">
        <v>1</v>
      </c>
      <c r="P1283" s="826">
        <v>34.47</v>
      </c>
      <c r="Q1283" s="828">
        <v>1</v>
      </c>
      <c r="R1283" s="823">
        <v>1</v>
      </c>
      <c r="S1283" s="828">
        <v>1</v>
      </c>
      <c r="T1283" s="827">
        <v>1</v>
      </c>
      <c r="U1283" s="829">
        <v>1</v>
      </c>
    </row>
    <row r="1284" spans="1:21" ht="14.45" customHeight="1" x14ac:dyDescent="0.2">
      <c r="A1284" s="822">
        <v>32</v>
      </c>
      <c r="B1284" s="823" t="s">
        <v>2767</v>
      </c>
      <c r="C1284" s="823" t="s">
        <v>2773</v>
      </c>
      <c r="D1284" s="824" t="s">
        <v>4796</v>
      </c>
      <c r="E1284" s="825" t="s">
        <v>2799</v>
      </c>
      <c r="F1284" s="823" t="s">
        <v>2768</v>
      </c>
      <c r="G1284" s="823" t="s">
        <v>3355</v>
      </c>
      <c r="H1284" s="823" t="s">
        <v>329</v>
      </c>
      <c r="I1284" s="823" t="s">
        <v>3356</v>
      </c>
      <c r="J1284" s="823" t="s">
        <v>678</v>
      </c>
      <c r="K1284" s="823" t="s">
        <v>3357</v>
      </c>
      <c r="L1284" s="826">
        <v>127.91</v>
      </c>
      <c r="M1284" s="826">
        <v>255.82</v>
      </c>
      <c r="N1284" s="823">
        <v>2</v>
      </c>
      <c r="O1284" s="827">
        <v>2</v>
      </c>
      <c r="P1284" s="826">
        <v>255.82</v>
      </c>
      <c r="Q1284" s="828">
        <v>1</v>
      </c>
      <c r="R1284" s="823">
        <v>2</v>
      </c>
      <c r="S1284" s="828">
        <v>1</v>
      </c>
      <c r="T1284" s="827">
        <v>2</v>
      </c>
      <c r="U1284" s="829">
        <v>1</v>
      </c>
    </row>
    <row r="1285" spans="1:21" ht="14.45" customHeight="1" x14ac:dyDescent="0.2">
      <c r="A1285" s="822">
        <v>32</v>
      </c>
      <c r="B1285" s="823" t="s">
        <v>2767</v>
      </c>
      <c r="C1285" s="823" t="s">
        <v>2773</v>
      </c>
      <c r="D1285" s="824" t="s">
        <v>4796</v>
      </c>
      <c r="E1285" s="825" t="s">
        <v>2799</v>
      </c>
      <c r="F1285" s="823" t="s">
        <v>2768</v>
      </c>
      <c r="G1285" s="823" t="s">
        <v>2812</v>
      </c>
      <c r="H1285" s="823" t="s">
        <v>329</v>
      </c>
      <c r="I1285" s="823" t="s">
        <v>3031</v>
      </c>
      <c r="J1285" s="823" t="s">
        <v>2814</v>
      </c>
      <c r="K1285" s="823" t="s">
        <v>3032</v>
      </c>
      <c r="L1285" s="826">
        <v>21.92</v>
      </c>
      <c r="M1285" s="826">
        <v>87.68</v>
      </c>
      <c r="N1285" s="823">
        <v>4</v>
      </c>
      <c r="O1285" s="827">
        <v>4</v>
      </c>
      <c r="P1285" s="826">
        <v>43.84</v>
      </c>
      <c r="Q1285" s="828">
        <v>0.5</v>
      </c>
      <c r="R1285" s="823">
        <v>2</v>
      </c>
      <c r="S1285" s="828">
        <v>0.5</v>
      </c>
      <c r="T1285" s="827">
        <v>2</v>
      </c>
      <c r="U1285" s="829">
        <v>0.5</v>
      </c>
    </row>
    <row r="1286" spans="1:21" ht="14.45" customHeight="1" x14ac:dyDescent="0.2">
      <c r="A1286" s="822">
        <v>32</v>
      </c>
      <c r="B1286" s="823" t="s">
        <v>2767</v>
      </c>
      <c r="C1286" s="823" t="s">
        <v>2773</v>
      </c>
      <c r="D1286" s="824" t="s">
        <v>4796</v>
      </c>
      <c r="E1286" s="825" t="s">
        <v>2799</v>
      </c>
      <c r="F1286" s="823" t="s">
        <v>2768</v>
      </c>
      <c r="G1286" s="823" t="s">
        <v>2812</v>
      </c>
      <c r="H1286" s="823" t="s">
        <v>329</v>
      </c>
      <c r="I1286" s="823" t="s">
        <v>2813</v>
      </c>
      <c r="J1286" s="823" t="s">
        <v>2814</v>
      </c>
      <c r="K1286" s="823" t="s">
        <v>825</v>
      </c>
      <c r="L1286" s="826">
        <v>87.67</v>
      </c>
      <c r="M1286" s="826">
        <v>1578.06</v>
      </c>
      <c r="N1286" s="823">
        <v>18</v>
      </c>
      <c r="O1286" s="827">
        <v>7.5</v>
      </c>
      <c r="P1286" s="826">
        <v>438.35</v>
      </c>
      <c r="Q1286" s="828">
        <v>0.27777777777777779</v>
      </c>
      <c r="R1286" s="823">
        <v>5</v>
      </c>
      <c r="S1286" s="828">
        <v>0.27777777777777779</v>
      </c>
      <c r="T1286" s="827">
        <v>4</v>
      </c>
      <c r="U1286" s="829">
        <v>0.53333333333333333</v>
      </c>
    </row>
    <row r="1287" spans="1:21" ht="14.45" customHeight="1" x14ac:dyDescent="0.2">
      <c r="A1287" s="822">
        <v>32</v>
      </c>
      <c r="B1287" s="823" t="s">
        <v>2767</v>
      </c>
      <c r="C1287" s="823" t="s">
        <v>2773</v>
      </c>
      <c r="D1287" s="824" t="s">
        <v>4796</v>
      </c>
      <c r="E1287" s="825" t="s">
        <v>2799</v>
      </c>
      <c r="F1287" s="823" t="s">
        <v>2768</v>
      </c>
      <c r="G1287" s="823" t="s">
        <v>3362</v>
      </c>
      <c r="H1287" s="823" t="s">
        <v>670</v>
      </c>
      <c r="I1287" s="823" t="s">
        <v>2587</v>
      </c>
      <c r="J1287" s="823" t="s">
        <v>2299</v>
      </c>
      <c r="K1287" s="823" t="s">
        <v>2588</v>
      </c>
      <c r="L1287" s="826">
        <v>11.48</v>
      </c>
      <c r="M1287" s="826">
        <v>11.48</v>
      </c>
      <c r="N1287" s="823">
        <v>1</v>
      </c>
      <c r="O1287" s="827">
        <v>1</v>
      </c>
      <c r="P1287" s="826">
        <v>11.48</v>
      </c>
      <c r="Q1287" s="828">
        <v>1</v>
      </c>
      <c r="R1287" s="823">
        <v>1</v>
      </c>
      <c r="S1287" s="828">
        <v>1</v>
      </c>
      <c r="T1287" s="827">
        <v>1</v>
      </c>
      <c r="U1287" s="829">
        <v>1</v>
      </c>
    </row>
    <row r="1288" spans="1:21" ht="14.45" customHeight="1" x14ac:dyDescent="0.2">
      <c r="A1288" s="822">
        <v>32</v>
      </c>
      <c r="B1288" s="823" t="s">
        <v>2767</v>
      </c>
      <c r="C1288" s="823" t="s">
        <v>2773</v>
      </c>
      <c r="D1288" s="824" t="s">
        <v>4796</v>
      </c>
      <c r="E1288" s="825" t="s">
        <v>2799</v>
      </c>
      <c r="F1288" s="823" t="s">
        <v>2768</v>
      </c>
      <c r="G1288" s="823" t="s">
        <v>3051</v>
      </c>
      <c r="H1288" s="823" t="s">
        <v>329</v>
      </c>
      <c r="I1288" s="823" t="s">
        <v>3052</v>
      </c>
      <c r="J1288" s="823" t="s">
        <v>1530</v>
      </c>
      <c r="K1288" s="823" t="s">
        <v>3053</v>
      </c>
      <c r="L1288" s="826">
        <v>128.69999999999999</v>
      </c>
      <c r="M1288" s="826">
        <v>257.39999999999998</v>
      </c>
      <c r="N1288" s="823">
        <v>2</v>
      </c>
      <c r="O1288" s="827">
        <v>2</v>
      </c>
      <c r="P1288" s="826">
        <v>128.69999999999999</v>
      </c>
      <c r="Q1288" s="828">
        <v>0.5</v>
      </c>
      <c r="R1288" s="823">
        <v>1</v>
      </c>
      <c r="S1288" s="828">
        <v>0.5</v>
      </c>
      <c r="T1288" s="827">
        <v>1</v>
      </c>
      <c r="U1288" s="829">
        <v>0.5</v>
      </c>
    </row>
    <row r="1289" spans="1:21" ht="14.45" customHeight="1" x14ac:dyDescent="0.2">
      <c r="A1289" s="822">
        <v>32</v>
      </c>
      <c r="B1289" s="823" t="s">
        <v>2767</v>
      </c>
      <c r="C1289" s="823" t="s">
        <v>2773</v>
      </c>
      <c r="D1289" s="824" t="s">
        <v>4796</v>
      </c>
      <c r="E1289" s="825" t="s">
        <v>2799</v>
      </c>
      <c r="F1289" s="823" t="s">
        <v>2768</v>
      </c>
      <c r="G1289" s="823" t="s">
        <v>3051</v>
      </c>
      <c r="H1289" s="823" t="s">
        <v>329</v>
      </c>
      <c r="I1289" s="823" t="s">
        <v>3054</v>
      </c>
      <c r="J1289" s="823" t="s">
        <v>1530</v>
      </c>
      <c r="K1289" s="823" t="s">
        <v>3055</v>
      </c>
      <c r="L1289" s="826">
        <v>181.04</v>
      </c>
      <c r="M1289" s="826">
        <v>362.08</v>
      </c>
      <c r="N1289" s="823">
        <v>2</v>
      </c>
      <c r="O1289" s="827">
        <v>2</v>
      </c>
      <c r="P1289" s="826">
        <v>181.04</v>
      </c>
      <c r="Q1289" s="828">
        <v>0.5</v>
      </c>
      <c r="R1289" s="823">
        <v>1</v>
      </c>
      <c r="S1289" s="828">
        <v>0.5</v>
      </c>
      <c r="T1289" s="827">
        <v>1</v>
      </c>
      <c r="U1289" s="829">
        <v>0.5</v>
      </c>
    </row>
    <row r="1290" spans="1:21" ht="14.45" customHeight="1" x14ac:dyDescent="0.2">
      <c r="A1290" s="822">
        <v>32</v>
      </c>
      <c r="B1290" s="823" t="s">
        <v>2767</v>
      </c>
      <c r="C1290" s="823" t="s">
        <v>2773</v>
      </c>
      <c r="D1290" s="824" t="s">
        <v>4796</v>
      </c>
      <c r="E1290" s="825" t="s">
        <v>2799</v>
      </c>
      <c r="F1290" s="823" t="s">
        <v>2768</v>
      </c>
      <c r="G1290" s="823" t="s">
        <v>3847</v>
      </c>
      <c r="H1290" s="823" t="s">
        <v>329</v>
      </c>
      <c r="I1290" s="823" t="s">
        <v>3848</v>
      </c>
      <c r="J1290" s="823" t="s">
        <v>1739</v>
      </c>
      <c r="K1290" s="823" t="s">
        <v>3849</v>
      </c>
      <c r="L1290" s="826">
        <v>0</v>
      </c>
      <c r="M1290" s="826">
        <v>0</v>
      </c>
      <c r="N1290" s="823">
        <v>1</v>
      </c>
      <c r="O1290" s="827">
        <v>1</v>
      </c>
      <c r="P1290" s="826">
        <v>0</v>
      </c>
      <c r="Q1290" s="828"/>
      <c r="R1290" s="823">
        <v>1</v>
      </c>
      <c r="S1290" s="828">
        <v>1</v>
      </c>
      <c r="T1290" s="827">
        <v>1</v>
      </c>
      <c r="U1290" s="829">
        <v>1</v>
      </c>
    </row>
    <row r="1291" spans="1:21" ht="14.45" customHeight="1" x14ac:dyDescent="0.2">
      <c r="A1291" s="822">
        <v>32</v>
      </c>
      <c r="B1291" s="823" t="s">
        <v>2767</v>
      </c>
      <c r="C1291" s="823" t="s">
        <v>2773</v>
      </c>
      <c r="D1291" s="824" t="s">
        <v>4796</v>
      </c>
      <c r="E1291" s="825" t="s">
        <v>2799</v>
      </c>
      <c r="F1291" s="823" t="s">
        <v>2768</v>
      </c>
      <c r="G1291" s="823" t="s">
        <v>3058</v>
      </c>
      <c r="H1291" s="823" t="s">
        <v>670</v>
      </c>
      <c r="I1291" s="823" t="s">
        <v>2459</v>
      </c>
      <c r="J1291" s="823" t="s">
        <v>1153</v>
      </c>
      <c r="K1291" s="823" t="s">
        <v>1155</v>
      </c>
      <c r="L1291" s="826">
        <v>0</v>
      </c>
      <c r="M1291" s="826">
        <v>0</v>
      </c>
      <c r="N1291" s="823">
        <v>2</v>
      </c>
      <c r="O1291" s="827">
        <v>2</v>
      </c>
      <c r="P1291" s="826">
        <v>0</v>
      </c>
      <c r="Q1291" s="828"/>
      <c r="R1291" s="823">
        <v>1</v>
      </c>
      <c r="S1291" s="828">
        <v>0.5</v>
      </c>
      <c r="T1291" s="827">
        <v>1</v>
      </c>
      <c r="U1291" s="829">
        <v>0.5</v>
      </c>
    </row>
    <row r="1292" spans="1:21" ht="14.45" customHeight="1" x14ac:dyDescent="0.2">
      <c r="A1292" s="822">
        <v>32</v>
      </c>
      <c r="B1292" s="823" t="s">
        <v>2767</v>
      </c>
      <c r="C1292" s="823" t="s">
        <v>2773</v>
      </c>
      <c r="D1292" s="824" t="s">
        <v>4796</v>
      </c>
      <c r="E1292" s="825" t="s">
        <v>2799</v>
      </c>
      <c r="F1292" s="823" t="s">
        <v>2768</v>
      </c>
      <c r="G1292" s="823" t="s">
        <v>3059</v>
      </c>
      <c r="H1292" s="823" t="s">
        <v>329</v>
      </c>
      <c r="I1292" s="823" t="s">
        <v>3373</v>
      </c>
      <c r="J1292" s="823" t="s">
        <v>1882</v>
      </c>
      <c r="K1292" s="823" t="s">
        <v>3374</v>
      </c>
      <c r="L1292" s="826">
        <v>210.38</v>
      </c>
      <c r="M1292" s="826">
        <v>420.76</v>
      </c>
      <c r="N1292" s="823">
        <v>2</v>
      </c>
      <c r="O1292" s="827">
        <v>1.5</v>
      </c>
      <c r="P1292" s="826">
        <v>420.76</v>
      </c>
      <c r="Q1292" s="828">
        <v>1</v>
      </c>
      <c r="R1292" s="823">
        <v>2</v>
      </c>
      <c r="S1292" s="828">
        <v>1</v>
      </c>
      <c r="T1292" s="827">
        <v>1.5</v>
      </c>
      <c r="U1292" s="829">
        <v>1</v>
      </c>
    </row>
    <row r="1293" spans="1:21" ht="14.45" customHeight="1" x14ac:dyDescent="0.2">
      <c r="A1293" s="822">
        <v>32</v>
      </c>
      <c r="B1293" s="823" t="s">
        <v>2767</v>
      </c>
      <c r="C1293" s="823" t="s">
        <v>2773</v>
      </c>
      <c r="D1293" s="824" t="s">
        <v>4796</v>
      </c>
      <c r="E1293" s="825" t="s">
        <v>2799</v>
      </c>
      <c r="F1293" s="823" t="s">
        <v>2768</v>
      </c>
      <c r="G1293" s="823" t="s">
        <v>3062</v>
      </c>
      <c r="H1293" s="823" t="s">
        <v>329</v>
      </c>
      <c r="I1293" s="823" t="s">
        <v>3063</v>
      </c>
      <c r="J1293" s="823" t="s">
        <v>735</v>
      </c>
      <c r="K1293" s="823" t="s">
        <v>3064</v>
      </c>
      <c r="L1293" s="826">
        <v>42.54</v>
      </c>
      <c r="M1293" s="826">
        <v>340.32</v>
      </c>
      <c r="N1293" s="823">
        <v>8</v>
      </c>
      <c r="O1293" s="827">
        <v>3</v>
      </c>
      <c r="P1293" s="826">
        <v>255.24</v>
      </c>
      <c r="Q1293" s="828">
        <v>0.75</v>
      </c>
      <c r="R1293" s="823">
        <v>6</v>
      </c>
      <c r="S1293" s="828">
        <v>0.75</v>
      </c>
      <c r="T1293" s="827">
        <v>2</v>
      </c>
      <c r="U1293" s="829">
        <v>0.66666666666666663</v>
      </c>
    </row>
    <row r="1294" spans="1:21" ht="14.45" customHeight="1" x14ac:dyDescent="0.2">
      <c r="A1294" s="822">
        <v>32</v>
      </c>
      <c r="B1294" s="823" t="s">
        <v>2767</v>
      </c>
      <c r="C1294" s="823" t="s">
        <v>2773</v>
      </c>
      <c r="D1294" s="824" t="s">
        <v>4796</v>
      </c>
      <c r="E1294" s="825" t="s">
        <v>2799</v>
      </c>
      <c r="F1294" s="823" t="s">
        <v>2768</v>
      </c>
      <c r="G1294" s="823" t="s">
        <v>3062</v>
      </c>
      <c r="H1294" s="823" t="s">
        <v>329</v>
      </c>
      <c r="I1294" s="823" t="s">
        <v>3065</v>
      </c>
      <c r="J1294" s="823" t="s">
        <v>1432</v>
      </c>
      <c r="K1294" s="823" t="s">
        <v>3066</v>
      </c>
      <c r="L1294" s="826">
        <v>66.88</v>
      </c>
      <c r="M1294" s="826">
        <v>334.4</v>
      </c>
      <c r="N1294" s="823">
        <v>5</v>
      </c>
      <c r="O1294" s="827">
        <v>1.5</v>
      </c>
      <c r="P1294" s="826"/>
      <c r="Q1294" s="828">
        <v>0</v>
      </c>
      <c r="R1294" s="823"/>
      <c r="S1294" s="828">
        <v>0</v>
      </c>
      <c r="T1294" s="827"/>
      <c r="U1294" s="829">
        <v>0</v>
      </c>
    </row>
    <row r="1295" spans="1:21" ht="14.45" customHeight="1" x14ac:dyDescent="0.2">
      <c r="A1295" s="822">
        <v>32</v>
      </c>
      <c r="B1295" s="823" t="s">
        <v>2767</v>
      </c>
      <c r="C1295" s="823" t="s">
        <v>2773</v>
      </c>
      <c r="D1295" s="824" t="s">
        <v>4796</v>
      </c>
      <c r="E1295" s="825" t="s">
        <v>2799</v>
      </c>
      <c r="F1295" s="823" t="s">
        <v>2768</v>
      </c>
      <c r="G1295" s="823" t="s">
        <v>3062</v>
      </c>
      <c r="H1295" s="823" t="s">
        <v>329</v>
      </c>
      <c r="I1295" s="823" t="s">
        <v>3379</v>
      </c>
      <c r="J1295" s="823" t="s">
        <v>735</v>
      </c>
      <c r="K1295" s="823" t="s">
        <v>736</v>
      </c>
      <c r="L1295" s="826">
        <v>59.56</v>
      </c>
      <c r="M1295" s="826">
        <v>297.8</v>
      </c>
      <c r="N1295" s="823">
        <v>5</v>
      </c>
      <c r="O1295" s="827">
        <v>2.5</v>
      </c>
      <c r="P1295" s="826">
        <v>178.68</v>
      </c>
      <c r="Q1295" s="828">
        <v>0.6</v>
      </c>
      <c r="R1295" s="823">
        <v>3</v>
      </c>
      <c r="S1295" s="828">
        <v>0.6</v>
      </c>
      <c r="T1295" s="827">
        <v>1.5</v>
      </c>
      <c r="U1295" s="829">
        <v>0.6</v>
      </c>
    </row>
    <row r="1296" spans="1:21" ht="14.45" customHeight="1" x14ac:dyDescent="0.2">
      <c r="A1296" s="822">
        <v>32</v>
      </c>
      <c r="B1296" s="823" t="s">
        <v>2767</v>
      </c>
      <c r="C1296" s="823" t="s">
        <v>2773</v>
      </c>
      <c r="D1296" s="824" t="s">
        <v>4796</v>
      </c>
      <c r="E1296" s="825" t="s">
        <v>2799</v>
      </c>
      <c r="F1296" s="823" t="s">
        <v>2768</v>
      </c>
      <c r="G1296" s="823" t="s">
        <v>2828</v>
      </c>
      <c r="H1296" s="823" t="s">
        <v>329</v>
      </c>
      <c r="I1296" s="823" t="s">
        <v>4104</v>
      </c>
      <c r="J1296" s="823" t="s">
        <v>1852</v>
      </c>
      <c r="K1296" s="823" t="s">
        <v>4105</v>
      </c>
      <c r="L1296" s="826">
        <v>33.4</v>
      </c>
      <c r="M1296" s="826">
        <v>33.4</v>
      </c>
      <c r="N1296" s="823">
        <v>1</v>
      </c>
      <c r="O1296" s="827">
        <v>1</v>
      </c>
      <c r="P1296" s="826">
        <v>33.4</v>
      </c>
      <c r="Q1296" s="828">
        <v>1</v>
      </c>
      <c r="R1296" s="823">
        <v>1</v>
      </c>
      <c r="S1296" s="828">
        <v>1</v>
      </c>
      <c r="T1296" s="827">
        <v>1</v>
      </c>
      <c r="U1296" s="829">
        <v>1</v>
      </c>
    </row>
    <row r="1297" spans="1:21" ht="14.45" customHeight="1" x14ac:dyDescent="0.2">
      <c r="A1297" s="822">
        <v>32</v>
      </c>
      <c r="B1297" s="823" t="s">
        <v>2767</v>
      </c>
      <c r="C1297" s="823" t="s">
        <v>2773</v>
      </c>
      <c r="D1297" s="824" t="s">
        <v>4796</v>
      </c>
      <c r="E1297" s="825" t="s">
        <v>2799</v>
      </c>
      <c r="F1297" s="823" t="s">
        <v>2768</v>
      </c>
      <c r="G1297" s="823" t="s">
        <v>3085</v>
      </c>
      <c r="H1297" s="823" t="s">
        <v>670</v>
      </c>
      <c r="I1297" s="823" t="s">
        <v>2626</v>
      </c>
      <c r="J1297" s="823" t="s">
        <v>1876</v>
      </c>
      <c r="K1297" s="823" t="s">
        <v>1877</v>
      </c>
      <c r="L1297" s="826">
        <v>902.57</v>
      </c>
      <c r="M1297" s="826">
        <v>2707.71</v>
      </c>
      <c r="N1297" s="823">
        <v>3</v>
      </c>
      <c r="O1297" s="827">
        <v>3</v>
      </c>
      <c r="P1297" s="826">
        <v>1805.14</v>
      </c>
      <c r="Q1297" s="828">
        <v>0.66666666666666674</v>
      </c>
      <c r="R1297" s="823">
        <v>2</v>
      </c>
      <c r="S1297" s="828">
        <v>0.66666666666666663</v>
      </c>
      <c r="T1297" s="827">
        <v>2</v>
      </c>
      <c r="U1297" s="829">
        <v>0.66666666666666663</v>
      </c>
    </row>
    <row r="1298" spans="1:21" ht="14.45" customHeight="1" x14ac:dyDescent="0.2">
      <c r="A1298" s="822">
        <v>32</v>
      </c>
      <c r="B1298" s="823" t="s">
        <v>2767</v>
      </c>
      <c r="C1298" s="823" t="s">
        <v>2773</v>
      </c>
      <c r="D1298" s="824" t="s">
        <v>4796</v>
      </c>
      <c r="E1298" s="825" t="s">
        <v>2799</v>
      </c>
      <c r="F1298" s="823" t="s">
        <v>2768</v>
      </c>
      <c r="G1298" s="823" t="s">
        <v>3096</v>
      </c>
      <c r="H1298" s="823" t="s">
        <v>670</v>
      </c>
      <c r="I1298" s="823" t="s">
        <v>3097</v>
      </c>
      <c r="J1298" s="823" t="s">
        <v>3098</v>
      </c>
      <c r="K1298" s="823" t="s">
        <v>3099</v>
      </c>
      <c r="L1298" s="826">
        <v>184.74</v>
      </c>
      <c r="M1298" s="826">
        <v>184.74</v>
      </c>
      <c r="N1298" s="823">
        <v>1</v>
      </c>
      <c r="O1298" s="827">
        <v>1</v>
      </c>
      <c r="P1298" s="826">
        <v>184.74</v>
      </c>
      <c r="Q1298" s="828">
        <v>1</v>
      </c>
      <c r="R1298" s="823">
        <v>1</v>
      </c>
      <c r="S1298" s="828">
        <v>1</v>
      </c>
      <c r="T1298" s="827">
        <v>1</v>
      </c>
      <c r="U1298" s="829">
        <v>1</v>
      </c>
    </row>
    <row r="1299" spans="1:21" ht="14.45" customHeight="1" x14ac:dyDescent="0.2">
      <c r="A1299" s="822">
        <v>32</v>
      </c>
      <c r="B1299" s="823" t="s">
        <v>2767</v>
      </c>
      <c r="C1299" s="823" t="s">
        <v>2773</v>
      </c>
      <c r="D1299" s="824" t="s">
        <v>4796</v>
      </c>
      <c r="E1299" s="825" t="s">
        <v>2799</v>
      </c>
      <c r="F1299" s="823" t="s">
        <v>2768</v>
      </c>
      <c r="G1299" s="823" t="s">
        <v>3096</v>
      </c>
      <c r="H1299" s="823" t="s">
        <v>670</v>
      </c>
      <c r="I1299" s="823" t="s">
        <v>3100</v>
      </c>
      <c r="J1299" s="823" t="s">
        <v>3101</v>
      </c>
      <c r="K1299" s="823" t="s">
        <v>3102</v>
      </c>
      <c r="L1299" s="826">
        <v>120.61</v>
      </c>
      <c r="M1299" s="826">
        <v>120.61</v>
      </c>
      <c r="N1299" s="823">
        <v>1</v>
      </c>
      <c r="O1299" s="827">
        <v>1</v>
      </c>
      <c r="P1299" s="826"/>
      <c r="Q1299" s="828">
        <v>0</v>
      </c>
      <c r="R1299" s="823"/>
      <c r="S1299" s="828">
        <v>0</v>
      </c>
      <c r="T1299" s="827"/>
      <c r="U1299" s="829">
        <v>0</v>
      </c>
    </row>
    <row r="1300" spans="1:21" ht="14.45" customHeight="1" x14ac:dyDescent="0.2">
      <c r="A1300" s="822">
        <v>32</v>
      </c>
      <c r="B1300" s="823" t="s">
        <v>2767</v>
      </c>
      <c r="C1300" s="823" t="s">
        <v>2773</v>
      </c>
      <c r="D1300" s="824" t="s">
        <v>4796</v>
      </c>
      <c r="E1300" s="825" t="s">
        <v>2799</v>
      </c>
      <c r="F1300" s="823" t="s">
        <v>2768</v>
      </c>
      <c r="G1300" s="823" t="s">
        <v>3104</v>
      </c>
      <c r="H1300" s="823" t="s">
        <v>329</v>
      </c>
      <c r="I1300" s="823" t="s">
        <v>3495</v>
      </c>
      <c r="J1300" s="823" t="s">
        <v>3106</v>
      </c>
      <c r="K1300" s="823" t="s">
        <v>2486</v>
      </c>
      <c r="L1300" s="826">
        <v>0</v>
      </c>
      <c r="M1300" s="826">
        <v>0</v>
      </c>
      <c r="N1300" s="823">
        <v>1</v>
      </c>
      <c r="O1300" s="827">
        <v>1</v>
      </c>
      <c r="P1300" s="826"/>
      <c r="Q1300" s="828"/>
      <c r="R1300" s="823"/>
      <c r="S1300" s="828">
        <v>0</v>
      </c>
      <c r="T1300" s="827"/>
      <c r="U1300" s="829">
        <v>0</v>
      </c>
    </row>
    <row r="1301" spans="1:21" ht="14.45" customHeight="1" x14ac:dyDescent="0.2">
      <c r="A1301" s="822">
        <v>32</v>
      </c>
      <c r="B1301" s="823" t="s">
        <v>2767</v>
      </c>
      <c r="C1301" s="823" t="s">
        <v>2773</v>
      </c>
      <c r="D1301" s="824" t="s">
        <v>4796</v>
      </c>
      <c r="E1301" s="825" t="s">
        <v>2799</v>
      </c>
      <c r="F1301" s="823" t="s">
        <v>2768</v>
      </c>
      <c r="G1301" s="823" t="s">
        <v>3104</v>
      </c>
      <c r="H1301" s="823" t="s">
        <v>670</v>
      </c>
      <c r="I1301" s="823" t="s">
        <v>2485</v>
      </c>
      <c r="J1301" s="823" t="s">
        <v>1333</v>
      </c>
      <c r="K1301" s="823" t="s">
        <v>2486</v>
      </c>
      <c r="L1301" s="826">
        <v>0</v>
      </c>
      <c r="M1301" s="826">
        <v>0</v>
      </c>
      <c r="N1301" s="823">
        <v>5</v>
      </c>
      <c r="O1301" s="827">
        <v>3</v>
      </c>
      <c r="P1301" s="826">
        <v>0</v>
      </c>
      <c r="Q1301" s="828"/>
      <c r="R1301" s="823">
        <v>2</v>
      </c>
      <c r="S1301" s="828">
        <v>0.4</v>
      </c>
      <c r="T1301" s="827">
        <v>2</v>
      </c>
      <c r="U1301" s="829">
        <v>0.66666666666666663</v>
      </c>
    </row>
    <row r="1302" spans="1:21" ht="14.45" customHeight="1" x14ac:dyDescent="0.2">
      <c r="A1302" s="822">
        <v>32</v>
      </c>
      <c r="B1302" s="823" t="s">
        <v>2767</v>
      </c>
      <c r="C1302" s="823" t="s">
        <v>2773</v>
      </c>
      <c r="D1302" s="824" t="s">
        <v>4796</v>
      </c>
      <c r="E1302" s="825" t="s">
        <v>2799</v>
      </c>
      <c r="F1302" s="823" t="s">
        <v>2768</v>
      </c>
      <c r="G1302" s="823" t="s">
        <v>3410</v>
      </c>
      <c r="H1302" s="823" t="s">
        <v>670</v>
      </c>
      <c r="I1302" s="823" t="s">
        <v>4106</v>
      </c>
      <c r="J1302" s="823" t="s">
        <v>2257</v>
      </c>
      <c r="K1302" s="823" t="s">
        <v>4107</v>
      </c>
      <c r="L1302" s="826">
        <v>1544.99</v>
      </c>
      <c r="M1302" s="826">
        <v>3089.98</v>
      </c>
      <c r="N1302" s="823">
        <v>2</v>
      </c>
      <c r="O1302" s="827">
        <v>1</v>
      </c>
      <c r="P1302" s="826">
        <v>3089.98</v>
      </c>
      <c r="Q1302" s="828">
        <v>1</v>
      </c>
      <c r="R1302" s="823">
        <v>2</v>
      </c>
      <c r="S1302" s="828">
        <v>1</v>
      </c>
      <c r="T1302" s="827">
        <v>1</v>
      </c>
      <c r="U1302" s="829">
        <v>1</v>
      </c>
    </row>
    <row r="1303" spans="1:21" ht="14.45" customHeight="1" x14ac:dyDescent="0.2">
      <c r="A1303" s="822">
        <v>32</v>
      </c>
      <c r="B1303" s="823" t="s">
        <v>2767</v>
      </c>
      <c r="C1303" s="823" t="s">
        <v>2773</v>
      </c>
      <c r="D1303" s="824" t="s">
        <v>4796</v>
      </c>
      <c r="E1303" s="825" t="s">
        <v>2799</v>
      </c>
      <c r="F1303" s="823" t="s">
        <v>2768</v>
      </c>
      <c r="G1303" s="823" t="s">
        <v>3413</v>
      </c>
      <c r="H1303" s="823" t="s">
        <v>670</v>
      </c>
      <c r="I1303" s="823" t="s">
        <v>2618</v>
      </c>
      <c r="J1303" s="823" t="s">
        <v>2619</v>
      </c>
      <c r="K1303" s="823" t="s">
        <v>2620</v>
      </c>
      <c r="L1303" s="826">
        <v>7689.56</v>
      </c>
      <c r="M1303" s="826">
        <v>15379.12</v>
      </c>
      <c r="N1303" s="823">
        <v>2</v>
      </c>
      <c r="O1303" s="827">
        <v>1</v>
      </c>
      <c r="P1303" s="826">
        <v>15379.12</v>
      </c>
      <c r="Q1303" s="828">
        <v>1</v>
      </c>
      <c r="R1303" s="823">
        <v>2</v>
      </c>
      <c r="S1303" s="828">
        <v>1</v>
      </c>
      <c r="T1303" s="827">
        <v>1</v>
      </c>
      <c r="U1303" s="829">
        <v>1</v>
      </c>
    </row>
    <row r="1304" spans="1:21" ht="14.45" customHeight="1" x14ac:dyDescent="0.2">
      <c r="A1304" s="822">
        <v>32</v>
      </c>
      <c r="B1304" s="823" t="s">
        <v>2767</v>
      </c>
      <c r="C1304" s="823" t="s">
        <v>2773</v>
      </c>
      <c r="D1304" s="824" t="s">
        <v>4796</v>
      </c>
      <c r="E1304" s="825" t="s">
        <v>2799</v>
      </c>
      <c r="F1304" s="823" t="s">
        <v>2768</v>
      </c>
      <c r="G1304" s="823" t="s">
        <v>4040</v>
      </c>
      <c r="H1304" s="823" t="s">
        <v>329</v>
      </c>
      <c r="I1304" s="823" t="s">
        <v>4108</v>
      </c>
      <c r="J1304" s="823" t="s">
        <v>4042</v>
      </c>
      <c r="K1304" s="823" t="s">
        <v>4109</v>
      </c>
      <c r="L1304" s="826">
        <v>438.06</v>
      </c>
      <c r="M1304" s="826">
        <v>438.06</v>
      </c>
      <c r="N1304" s="823">
        <v>1</v>
      </c>
      <c r="O1304" s="827">
        <v>1</v>
      </c>
      <c r="P1304" s="826">
        <v>438.06</v>
      </c>
      <c r="Q1304" s="828">
        <v>1</v>
      </c>
      <c r="R1304" s="823">
        <v>1</v>
      </c>
      <c r="S1304" s="828">
        <v>1</v>
      </c>
      <c r="T1304" s="827">
        <v>1</v>
      </c>
      <c r="U1304" s="829">
        <v>1</v>
      </c>
    </row>
    <row r="1305" spans="1:21" ht="14.45" customHeight="1" x14ac:dyDescent="0.2">
      <c r="A1305" s="822">
        <v>32</v>
      </c>
      <c r="B1305" s="823" t="s">
        <v>2767</v>
      </c>
      <c r="C1305" s="823" t="s">
        <v>2773</v>
      </c>
      <c r="D1305" s="824" t="s">
        <v>4796</v>
      </c>
      <c r="E1305" s="825" t="s">
        <v>2799</v>
      </c>
      <c r="F1305" s="823" t="s">
        <v>2768</v>
      </c>
      <c r="G1305" s="823" t="s">
        <v>4110</v>
      </c>
      <c r="H1305" s="823" t="s">
        <v>329</v>
      </c>
      <c r="I1305" s="823" t="s">
        <v>4111</v>
      </c>
      <c r="J1305" s="823" t="s">
        <v>1124</v>
      </c>
      <c r="K1305" s="823" t="s">
        <v>1125</v>
      </c>
      <c r="L1305" s="826">
        <v>1030.97</v>
      </c>
      <c r="M1305" s="826">
        <v>1030.97</v>
      </c>
      <c r="N1305" s="823">
        <v>1</v>
      </c>
      <c r="O1305" s="827">
        <v>1</v>
      </c>
      <c r="P1305" s="826">
        <v>1030.97</v>
      </c>
      <c r="Q1305" s="828">
        <v>1</v>
      </c>
      <c r="R1305" s="823">
        <v>1</v>
      </c>
      <c r="S1305" s="828">
        <v>1</v>
      </c>
      <c r="T1305" s="827">
        <v>1</v>
      </c>
      <c r="U1305" s="829">
        <v>1</v>
      </c>
    </row>
    <row r="1306" spans="1:21" ht="14.45" customHeight="1" x14ac:dyDescent="0.2">
      <c r="A1306" s="822">
        <v>32</v>
      </c>
      <c r="B1306" s="823" t="s">
        <v>2767</v>
      </c>
      <c r="C1306" s="823" t="s">
        <v>2773</v>
      </c>
      <c r="D1306" s="824" t="s">
        <v>4796</v>
      </c>
      <c r="E1306" s="825" t="s">
        <v>2799</v>
      </c>
      <c r="F1306" s="823" t="s">
        <v>2768</v>
      </c>
      <c r="G1306" s="823" t="s">
        <v>4112</v>
      </c>
      <c r="H1306" s="823" t="s">
        <v>329</v>
      </c>
      <c r="I1306" s="823" t="s">
        <v>4113</v>
      </c>
      <c r="J1306" s="823" t="s">
        <v>1282</v>
      </c>
      <c r="K1306" s="823" t="s">
        <v>4114</v>
      </c>
      <c r="L1306" s="826">
        <v>21.79</v>
      </c>
      <c r="M1306" s="826">
        <v>21.79</v>
      </c>
      <c r="N1306" s="823">
        <v>1</v>
      </c>
      <c r="O1306" s="827">
        <v>1</v>
      </c>
      <c r="P1306" s="826">
        <v>21.79</v>
      </c>
      <c r="Q1306" s="828">
        <v>1</v>
      </c>
      <c r="R1306" s="823">
        <v>1</v>
      </c>
      <c r="S1306" s="828">
        <v>1</v>
      </c>
      <c r="T1306" s="827">
        <v>1</v>
      </c>
      <c r="U1306" s="829">
        <v>1</v>
      </c>
    </row>
    <row r="1307" spans="1:21" ht="14.45" customHeight="1" x14ac:dyDescent="0.2">
      <c r="A1307" s="822">
        <v>32</v>
      </c>
      <c r="B1307" s="823" t="s">
        <v>2767</v>
      </c>
      <c r="C1307" s="823" t="s">
        <v>2773</v>
      </c>
      <c r="D1307" s="824" t="s">
        <v>4796</v>
      </c>
      <c r="E1307" s="825" t="s">
        <v>2799</v>
      </c>
      <c r="F1307" s="823" t="s">
        <v>2768</v>
      </c>
      <c r="G1307" s="823" t="s">
        <v>3118</v>
      </c>
      <c r="H1307" s="823" t="s">
        <v>670</v>
      </c>
      <c r="I1307" s="823" t="s">
        <v>2356</v>
      </c>
      <c r="J1307" s="823" t="s">
        <v>1403</v>
      </c>
      <c r="K1307" s="823" t="s">
        <v>2357</v>
      </c>
      <c r="L1307" s="826">
        <v>154.36000000000001</v>
      </c>
      <c r="M1307" s="826">
        <v>463.08000000000004</v>
      </c>
      <c r="N1307" s="823">
        <v>3</v>
      </c>
      <c r="O1307" s="827">
        <v>2.5</v>
      </c>
      <c r="P1307" s="826">
        <v>308.72000000000003</v>
      </c>
      <c r="Q1307" s="828">
        <v>0.66666666666666663</v>
      </c>
      <c r="R1307" s="823">
        <v>2</v>
      </c>
      <c r="S1307" s="828">
        <v>0.66666666666666663</v>
      </c>
      <c r="T1307" s="827">
        <v>1.5</v>
      </c>
      <c r="U1307" s="829">
        <v>0.6</v>
      </c>
    </row>
    <row r="1308" spans="1:21" ht="14.45" customHeight="1" x14ac:dyDescent="0.2">
      <c r="A1308" s="822">
        <v>32</v>
      </c>
      <c r="B1308" s="823" t="s">
        <v>2767</v>
      </c>
      <c r="C1308" s="823" t="s">
        <v>2773</v>
      </c>
      <c r="D1308" s="824" t="s">
        <v>4796</v>
      </c>
      <c r="E1308" s="825" t="s">
        <v>2799</v>
      </c>
      <c r="F1308" s="823" t="s">
        <v>2768</v>
      </c>
      <c r="G1308" s="823" t="s">
        <v>2831</v>
      </c>
      <c r="H1308" s="823" t="s">
        <v>329</v>
      </c>
      <c r="I1308" s="823" t="s">
        <v>2832</v>
      </c>
      <c r="J1308" s="823" t="s">
        <v>891</v>
      </c>
      <c r="K1308" s="823" t="s">
        <v>2347</v>
      </c>
      <c r="L1308" s="826">
        <v>49.08</v>
      </c>
      <c r="M1308" s="826">
        <v>49.08</v>
      </c>
      <c r="N1308" s="823">
        <v>1</v>
      </c>
      <c r="O1308" s="827">
        <v>1</v>
      </c>
      <c r="P1308" s="826">
        <v>49.08</v>
      </c>
      <c r="Q1308" s="828">
        <v>1</v>
      </c>
      <c r="R1308" s="823">
        <v>1</v>
      </c>
      <c r="S1308" s="828">
        <v>1</v>
      </c>
      <c r="T1308" s="827">
        <v>1</v>
      </c>
      <c r="U1308" s="829">
        <v>1</v>
      </c>
    </row>
    <row r="1309" spans="1:21" ht="14.45" customHeight="1" x14ac:dyDescent="0.2">
      <c r="A1309" s="822">
        <v>32</v>
      </c>
      <c r="B1309" s="823" t="s">
        <v>2767</v>
      </c>
      <c r="C1309" s="823" t="s">
        <v>2773</v>
      </c>
      <c r="D1309" s="824" t="s">
        <v>4796</v>
      </c>
      <c r="E1309" s="825" t="s">
        <v>2799</v>
      </c>
      <c r="F1309" s="823" t="s">
        <v>2768</v>
      </c>
      <c r="G1309" s="823" t="s">
        <v>2837</v>
      </c>
      <c r="H1309" s="823" t="s">
        <v>329</v>
      </c>
      <c r="I1309" s="823" t="s">
        <v>2838</v>
      </c>
      <c r="J1309" s="823" t="s">
        <v>1756</v>
      </c>
      <c r="K1309" s="823" t="s">
        <v>2839</v>
      </c>
      <c r="L1309" s="826">
        <v>421.79</v>
      </c>
      <c r="M1309" s="826">
        <v>18980.55000000001</v>
      </c>
      <c r="N1309" s="823">
        <v>45</v>
      </c>
      <c r="O1309" s="827">
        <v>30.5</v>
      </c>
      <c r="P1309" s="826">
        <v>13919.070000000011</v>
      </c>
      <c r="Q1309" s="828">
        <v>0.7333333333333335</v>
      </c>
      <c r="R1309" s="823">
        <v>33</v>
      </c>
      <c r="S1309" s="828">
        <v>0.73333333333333328</v>
      </c>
      <c r="T1309" s="827">
        <v>23</v>
      </c>
      <c r="U1309" s="829">
        <v>0.75409836065573765</v>
      </c>
    </row>
    <row r="1310" spans="1:21" ht="14.45" customHeight="1" x14ac:dyDescent="0.2">
      <c r="A1310" s="822">
        <v>32</v>
      </c>
      <c r="B1310" s="823" t="s">
        <v>2767</v>
      </c>
      <c r="C1310" s="823" t="s">
        <v>2773</v>
      </c>
      <c r="D1310" s="824" t="s">
        <v>4796</v>
      </c>
      <c r="E1310" s="825" t="s">
        <v>2799</v>
      </c>
      <c r="F1310" s="823" t="s">
        <v>2768</v>
      </c>
      <c r="G1310" s="823" t="s">
        <v>4115</v>
      </c>
      <c r="H1310" s="823" t="s">
        <v>329</v>
      </c>
      <c r="I1310" s="823" t="s">
        <v>4116</v>
      </c>
      <c r="J1310" s="823" t="s">
        <v>4117</v>
      </c>
      <c r="K1310" s="823" t="s">
        <v>4118</v>
      </c>
      <c r="L1310" s="826">
        <v>0</v>
      </c>
      <c r="M1310" s="826">
        <v>0</v>
      </c>
      <c r="N1310" s="823">
        <v>5</v>
      </c>
      <c r="O1310" s="827">
        <v>2</v>
      </c>
      <c r="P1310" s="826">
        <v>0</v>
      </c>
      <c r="Q1310" s="828"/>
      <c r="R1310" s="823">
        <v>5</v>
      </c>
      <c r="S1310" s="828">
        <v>1</v>
      </c>
      <c r="T1310" s="827">
        <v>2</v>
      </c>
      <c r="U1310" s="829">
        <v>1</v>
      </c>
    </row>
    <row r="1311" spans="1:21" ht="14.45" customHeight="1" x14ac:dyDescent="0.2">
      <c r="A1311" s="822">
        <v>32</v>
      </c>
      <c r="B1311" s="823" t="s">
        <v>2767</v>
      </c>
      <c r="C1311" s="823" t="s">
        <v>2773</v>
      </c>
      <c r="D1311" s="824" t="s">
        <v>4796</v>
      </c>
      <c r="E1311" s="825" t="s">
        <v>2800</v>
      </c>
      <c r="F1311" s="823" t="s">
        <v>2768</v>
      </c>
      <c r="G1311" s="823" t="s">
        <v>3510</v>
      </c>
      <c r="H1311" s="823" t="s">
        <v>329</v>
      </c>
      <c r="I1311" s="823" t="s">
        <v>3511</v>
      </c>
      <c r="J1311" s="823" t="s">
        <v>3512</v>
      </c>
      <c r="K1311" s="823" t="s">
        <v>2078</v>
      </c>
      <c r="L1311" s="826">
        <v>35.11</v>
      </c>
      <c r="M1311" s="826">
        <v>105.33</v>
      </c>
      <c r="N1311" s="823">
        <v>3</v>
      </c>
      <c r="O1311" s="827">
        <v>3</v>
      </c>
      <c r="P1311" s="826">
        <v>70.22</v>
      </c>
      <c r="Q1311" s="828">
        <v>0.66666666666666663</v>
      </c>
      <c r="R1311" s="823">
        <v>2</v>
      </c>
      <c r="S1311" s="828">
        <v>0.66666666666666663</v>
      </c>
      <c r="T1311" s="827">
        <v>2</v>
      </c>
      <c r="U1311" s="829">
        <v>0.66666666666666663</v>
      </c>
    </row>
    <row r="1312" spans="1:21" ht="14.45" customHeight="1" x14ac:dyDescent="0.2">
      <c r="A1312" s="822">
        <v>32</v>
      </c>
      <c r="B1312" s="823" t="s">
        <v>2767</v>
      </c>
      <c r="C1312" s="823" t="s">
        <v>2773</v>
      </c>
      <c r="D1312" s="824" t="s">
        <v>4796</v>
      </c>
      <c r="E1312" s="825" t="s">
        <v>2800</v>
      </c>
      <c r="F1312" s="823" t="s">
        <v>2768</v>
      </c>
      <c r="G1312" s="823" t="s">
        <v>2840</v>
      </c>
      <c r="H1312" s="823" t="s">
        <v>329</v>
      </c>
      <c r="I1312" s="823" t="s">
        <v>2841</v>
      </c>
      <c r="J1312" s="823" t="s">
        <v>2842</v>
      </c>
      <c r="K1312" s="823" t="s">
        <v>2843</v>
      </c>
      <c r="L1312" s="826">
        <v>247.17</v>
      </c>
      <c r="M1312" s="826">
        <v>2966.04</v>
      </c>
      <c r="N1312" s="823">
        <v>12</v>
      </c>
      <c r="O1312" s="827">
        <v>4</v>
      </c>
      <c r="P1312" s="826">
        <v>2966.04</v>
      </c>
      <c r="Q1312" s="828">
        <v>1</v>
      </c>
      <c r="R1312" s="823">
        <v>12</v>
      </c>
      <c r="S1312" s="828">
        <v>1</v>
      </c>
      <c r="T1312" s="827">
        <v>4</v>
      </c>
      <c r="U1312" s="829">
        <v>1</v>
      </c>
    </row>
    <row r="1313" spans="1:21" ht="14.45" customHeight="1" x14ac:dyDescent="0.2">
      <c r="A1313" s="822">
        <v>32</v>
      </c>
      <c r="B1313" s="823" t="s">
        <v>2767</v>
      </c>
      <c r="C1313" s="823" t="s">
        <v>2773</v>
      </c>
      <c r="D1313" s="824" t="s">
        <v>4796</v>
      </c>
      <c r="E1313" s="825" t="s">
        <v>2800</v>
      </c>
      <c r="F1313" s="823" t="s">
        <v>2768</v>
      </c>
      <c r="G1313" s="823" t="s">
        <v>2840</v>
      </c>
      <c r="H1313" s="823" t="s">
        <v>329</v>
      </c>
      <c r="I1313" s="823" t="s">
        <v>2844</v>
      </c>
      <c r="J1313" s="823" t="s">
        <v>964</v>
      </c>
      <c r="K1313" s="823" t="s">
        <v>2845</v>
      </c>
      <c r="L1313" s="826">
        <v>329.56</v>
      </c>
      <c r="M1313" s="826">
        <v>3295.6000000000004</v>
      </c>
      <c r="N1313" s="823">
        <v>10</v>
      </c>
      <c r="O1313" s="827">
        <v>3.5</v>
      </c>
      <c r="P1313" s="826">
        <v>2636.4800000000005</v>
      </c>
      <c r="Q1313" s="828">
        <v>0.8</v>
      </c>
      <c r="R1313" s="823">
        <v>8</v>
      </c>
      <c r="S1313" s="828">
        <v>0.8</v>
      </c>
      <c r="T1313" s="827">
        <v>2.5</v>
      </c>
      <c r="U1313" s="829">
        <v>0.7142857142857143</v>
      </c>
    </row>
    <row r="1314" spans="1:21" ht="14.45" customHeight="1" x14ac:dyDescent="0.2">
      <c r="A1314" s="822">
        <v>32</v>
      </c>
      <c r="B1314" s="823" t="s">
        <v>2767</v>
      </c>
      <c r="C1314" s="823" t="s">
        <v>2773</v>
      </c>
      <c r="D1314" s="824" t="s">
        <v>4796</v>
      </c>
      <c r="E1314" s="825" t="s">
        <v>2800</v>
      </c>
      <c r="F1314" s="823" t="s">
        <v>2768</v>
      </c>
      <c r="G1314" s="823" t="s">
        <v>2840</v>
      </c>
      <c r="H1314" s="823" t="s">
        <v>329</v>
      </c>
      <c r="I1314" s="823" t="s">
        <v>2846</v>
      </c>
      <c r="J1314" s="823" t="s">
        <v>962</v>
      </c>
      <c r="K1314" s="823" t="s">
        <v>2843</v>
      </c>
      <c r="L1314" s="826">
        <v>247.17</v>
      </c>
      <c r="M1314" s="826">
        <v>4449.0599999999995</v>
      </c>
      <c r="N1314" s="823">
        <v>18</v>
      </c>
      <c r="O1314" s="827">
        <v>4</v>
      </c>
      <c r="P1314" s="826">
        <v>3213.2099999999996</v>
      </c>
      <c r="Q1314" s="828">
        <v>0.72222222222222221</v>
      </c>
      <c r="R1314" s="823">
        <v>13</v>
      </c>
      <c r="S1314" s="828">
        <v>0.72222222222222221</v>
      </c>
      <c r="T1314" s="827">
        <v>3.5</v>
      </c>
      <c r="U1314" s="829">
        <v>0.875</v>
      </c>
    </row>
    <row r="1315" spans="1:21" ht="14.45" customHeight="1" x14ac:dyDescent="0.2">
      <c r="A1315" s="822">
        <v>32</v>
      </c>
      <c r="B1315" s="823" t="s">
        <v>2767</v>
      </c>
      <c r="C1315" s="823" t="s">
        <v>2773</v>
      </c>
      <c r="D1315" s="824" t="s">
        <v>4796</v>
      </c>
      <c r="E1315" s="825" t="s">
        <v>2800</v>
      </c>
      <c r="F1315" s="823" t="s">
        <v>2768</v>
      </c>
      <c r="G1315" s="823" t="s">
        <v>2833</v>
      </c>
      <c r="H1315" s="823" t="s">
        <v>329</v>
      </c>
      <c r="I1315" s="823" t="s">
        <v>2851</v>
      </c>
      <c r="J1315" s="823" t="s">
        <v>2852</v>
      </c>
      <c r="K1315" s="823" t="s">
        <v>684</v>
      </c>
      <c r="L1315" s="826">
        <v>65.28</v>
      </c>
      <c r="M1315" s="826">
        <v>261.12</v>
      </c>
      <c r="N1315" s="823">
        <v>4</v>
      </c>
      <c r="O1315" s="827">
        <v>1.5</v>
      </c>
      <c r="P1315" s="826">
        <v>261.12</v>
      </c>
      <c r="Q1315" s="828">
        <v>1</v>
      </c>
      <c r="R1315" s="823">
        <v>4</v>
      </c>
      <c r="S1315" s="828">
        <v>1</v>
      </c>
      <c r="T1315" s="827">
        <v>1.5</v>
      </c>
      <c r="U1315" s="829">
        <v>1</v>
      </c>
    </row>
    <row r="1316" spans="1:21" ht="14.45" customHeight="1" x14ac:dyDescent="0.2">
      <c r="A1316" s="822">
        <v>32</v>
      </c>
      <c r="B1316" s="823" t="s">
        <v>2767</v>
      </c>
      <c r="C1316" s="823" t="s">
        <v>2773</v>
      </c>
      <c r="D1316" s="824" t="s">
        <v>4796</v>
      </c>
      <c r="E1316" s="825" t="s">
        <v>2800</v>
      </c>
      <c r="F1316" s="823" t="s">
        <v>2768</v>
      </c>
      <c r="G1316" s="823" t="s">
        <v>2833</v>
      </c>
      <c r="H1316" s="823" t="s">
        <v>329</v>
      </c>
      <c r="I1316" s="823" t="s">
        <v>2853</v>
      </c>
      <c r="J1316" s="823" t="s">
        <v>2852</v>
      </c>
      <c r="K1316" s="823" t="s">
        <v>2854</v>
      </c>
      <c r="L1316" s="826">
        <v>36.270000000000003</v>
      </c>
      <c r="M1316" s="826">
        <v>72.540000000000006</v>
      </c>
      <c r="N1316" s="823">
        <v>2</v>
      </c>
      <c r="O1316" s="827">
        <v>0.5</v>
      </c>
      <c r="P1316" s="826">
        <v>72.540000000000006</v>
      </c>
      <c r="Q1316" s="828">
        <v>1</v>
      </c>
      <c r="R1316" s="823">
        <v>2</v>
      </c>
      <c r="S1316" s="828">
        <v>1</v>
      </c>
      <c r="T1316" s="827">
        <v>0.5</v>
      </c>
      <c r="U1316" s="829">
        <v>1</v>
      </c>
    </row>
    <row r="1317" spans="1:21" ht="14.45" customHeight="1" x14ac:dyDescent="0.2">
      <c r="A1317" s="822">
        <v>32</v>
      </c>
      <c r="B1317" s="823" t="s">
        <v>2767</v>
      </c>
      <c r="C1317" s="823" t="s">
        <v>2773</v>
      </c>
      <c r="D1317" s="824" t="s">
        <v>4796</v>
      </c>
      <c r="E1317" s="825" t="s">
        <v>2800</v>
      </c>
      <c r="F1317" s="823" t="s">
        <v>2768</v>
      </c>
      <c r="G1317" s="823" t="s">
        <v>2833</v>
      </c>
      <c r="H1317" s="823" t="s">
        <v>329</v>
      </c>
      <c r="I1317" s="823" t="s">
        <v>3896</v>
      </c>
      <c r="J1317" s="823" t="s">
        <v>2852</v>
      </c>
      <c r="K1317" s="823" t="s">
        <v>2854</v>
      </c>
      <c r="L1317" s="826">
        <v>36.270000000000003</v>
      </c>
      <c r="M1317" s="826">
        <v>36.270000000000003</v>
      </c>
      <c r="N1317" s="823">
        <v>1</v>
      </c>
      <c r="O1317" s="827">
        <v>1</v>
      </c>
      <c r="P1317" s="826">
        <v>36.270000000000003</v>
      </c>
      <c r="Q1317" s="828">
        <v>1</v>
      </c>
      <c r="R1317" s="823">
        <v>1</v>
      </c>
      <c r="S1317" s="828">
        <v>1</v>
      </c>
      <c r="T1317" s="827">
        <v>1</v>
      </c>
      <c r="U1317" s="829">
        <v>1</v>
      </c>
    </row>
    <row r="1318" spans="1:21" ht="14.45" customHeight="1" x14ac:dyDescent="0.2">
      <c r="A1318" s="822">
        <v>32</v>
      </c>
      <c r="B1318" s="823" t="s">
        <v>2767</v>
      </c>
      <c r="C1318" s="823" t="s">
        <v>2773</v>
      </c>
      <c r="D1318" s="824" t="s">
        <v>4796</v>
      </c>
      <c r="E1318" s="825" t="s">
        <v>2800</v>
      </c>
      <c r="F1318" s="823" t="s">
        <v>2768</v>
      </c>
      <c r="G1318" s="823" t="s">
        <v>2833</v>
      </c>
      <c r="H1318" s="823" t="s">
        <v>329</v>
      </c>
      <c r="I1318" s="823" t="s">
        <v>3132</v>
      </c>
      <c r="J1318" s="823" t="s">
        <v>2852</v>
      </c>
      <c r="K1318" s="823" t="s">
        <v>3133</v>
      </c>
      <c r="L1318" s="826">
        <v>121.75</v>
      </c>
      <c r="M1318" s="826">
        <v>365.25</v>
      </c>
      <c r="N1318" s="823">
        <v>3</v>
      </c>
      <c r="O1318" s="827">
        <v>2.5</v>
      </c>
      <c r="P1318" s="826">
        <v>243.5</v>
      </c>
      <c r="Q1318" s="828">
        <v>0.66666666666666663</v>
      </c>
      <c r="R1318" s="823">
        <v>2</v>
      </c>
      <c r="S1318" s="828">
        <v>0.66666666666666663</v>
      </c>
      <c r="T1318" s="827">
        <v>2</v>
      </c>
      <c r="U1318" s="829">
        <v>0.8</v>
      </c>
    </row>
    <row r="1319" spans="1:21" ht="14.45" customHeight="1" x14ac:dyDescent="0.2">
      <c r="A1319" s="822">
        <v>32</v>
      </c>
      <c r="B1319" s="823" t="s">
        <v>2767</v>
      </c>
      <c r="C1319" s="823" t="s">
        <v>2773</v>
      </c>
      <c r="D1319" s="824" t="s">
        <v>4796</v>
      </c>
      <c r="E1319" s="825" t="s">
        <v>2800</v>
      </c>
      <c r="F1319" s="823" t="s">
        <v>2768</v>
      </c>
      <c r="G1319" s="823" t="s">
        <v>2833</v>
      </c>
      <c r="H1319" s="823" t="s">
        <v>329</v>
      </c>
      <c r="I1319" s="823" t="s">
        <v>3699</v>
      </c>
      <c r="J1319" s="823" t="s">
        <v>2852</v>
      </c>
      <c r="K1319" s="823" t="s">
        <v>2854</v>
      </c>
      <c r="L1319" s="826">
        <v>36.270000000000003</v>
      </c>
      <c r="M1319" s="826">
        <v>253.89000000000004</v>
      </c>
      <c r="N1319" s="823">
        <v>7</v>
      </c>
      <c r="O1319" s="827">
        <v>2</v>
      </c>
      <c r="P1319" s="826">
        <v>72.540000000000006</v>
      </c>
      <c r="Q1319" s="828">
        <v>0.2857142857142857</v>
      </c>
      <c r="R1319" s="823">
        <v>2</v>
      </c>
      <c r="S1319" s="828">
        <v>0.2857142857142857</v>
      </c>
      <c r="T1319" s="827">
        <v>1</v>
      </c>
      <c r="U1319" s="829">
        <v>0.5</v>
      </c>
    </row>
    <row r="1320" spans="1:21" ht="14.45" customHeight="1" x14ac:dyDescent="0.2">
      <c r="A1320" s="822">
        <v>32</v>
      </c>
      <c r="B1320" s="823" t="s">
        <v>2767</v>
      </c>
      <c r="C1320" s="823" t="s">
        <v>2773</v>
      </c>
      <c r="D1320" s="824" t="s">
        <v>4796</v>
      </c>
      <c r="E1320" s="825" t="s">
        <v>2800</v>
      </c>
      <c r="F1320" s="823" t="s">
        <v>2768</v>
      </c>
      <c r="G1320" s="823" t="s">
        <v>2833</v>
      </c>
      <c r="H1320" s="823" t="s">
        <v>670</v>
      </c>
      <c r="I1320" s="823" t="s">
        <v>2445</v>
      </c>
      <c r="J1320" s="823" t="s">
        <v>682</v>
      </c>
      <c r="K1320" s="823" t="s">
        <v>681</v>
      </c>
      <c r="L1320" s="826">
        <v>72.55</v>
      </c>
      <c r="M1320" s="826">
        <v>507.85</v>
      </c>
      <c r="N1320" s="823">
        <v>7</v>
      </c>
      <c r="O1320" s="827">
        <v>6</v>
      </c>
      <c r="P1320" s="826">
        <v>362.75</v>
      </c>
      <c r="Q1320" s="828">
        <v>0.7142857142857143</v>
      </c>
      <c r="R1320" s="823">
        <v>5</v>
      </c>
      <c r="S1320" s="828">
        <v>0.7142857142857143</v>
      </c>
      <c r="T1320" s="827">
        <v>4.5</v>
      </c>
      <c r="U1320" s="829">
        <v>0.75</v>
      </c>
    </row>
    <row r="1321" spans="1:21" ht="14.45" customHeight="1" x14ac:dyDescent="0.2">
      <c r="A1321" s="822">
        <v>32</v>
      </c>
      <c r="B1321" s="823" t="s">
        <v>2767</v>
      </c>
      <c r="C1321" s="823" t="s">
        <v>2773</v>
      </c>
      <c r="D1321" s="824" t="s">
        <v>4796</v>
      </c>
      <c r="E1321" s="825" t="s">
        <v>2800</v>
      </c>
      <c r="F1321" s="823" t="s">
        <v>2768</v>
      </c>
      <c r="G1321" s="823" t="s">
        <v>2833</v>
      </c>
      <c r="H1321" s="823" t="s">
        <v>670</v>
      </c>
      <c r="I1321" s="823" t="s">
        <v>2446</v>
      </c>
      <c r="J1321" s="823" t="s">
        <v>682</v>
      </c>
      <c r="K1321" s="823" t="s">
        <v>684</v>
      </c>
      <c r="L1321" s="826">
        <v>65.28</v>
      </c>
      <c r="M1321" s="826">
        <v>587.52</v>
      </c>
      <c r="N1321" s="823">
        <v>9</v>
      </c>
      <c r="O1321" s="827">
        <v>4</v>
      </c>
      <c r="P1321" s="826">
        <v>522.24</v>
      </c>
      <c r="Q1321" s="828">
        <v>0.88888888888888895</v>
      </c>
      <c r="R1321" s="823">
        <v>8</v>
      </c>
      <c r="S1321" s="828">
        <v>0.88888888888888884</v>
      </c>
      <c r="T1321" s="827">
        <v>3.5</v>
      </c>
      <c r="U1321" s="829">
        <v>0.875</v>
      </c>
    </row>
    <row r="1322" spans="1:21" ht="14.45" customHeight="1" x14ac:dyDescent="0.2">
      <c r="A1322" s="822">
        <v>32</v>
      </c>
      <c r="B1322" s="823" t="s">
        <v>2767</v>
      </c>
      <c r="C1322" s="823" t="s">
        <v>2773</v>
      </c>
      <c r="D1322" s="824" t="s">
        <v>4796</v>
      </c>
      <c r="E1322" s="825" t="s">
        <v>2800</v>
      </c>
      <c r="F1322" s="823" t="s">
        <v>2768</v>
      </c>
      <c r="G1322" s="823" t="s">
        <v>2833</v>
      </c>
      <c r="H1322" s="823" t="s">
        <v>329</v>
      </c>
      <c r="I1322" s="823" t="s">
        <v>3516</v>
      </c>
      <c r="J1322" s="823" t="s">
        <v>2852</v>
      </c>
      <c r="K1322" s="823" t="s">
        <v>3517</v>
      </c>
      <c r="L1322" s="826">
        <v>130.57</v>
      </c>
      <c r="M1322" s="826">
        <v>130.57</v>
      </c>
      <c r="N1322" s="823">
        <v>1</v>
      </c>
      <c r="O1322" s="827">
        <v>0.5</v>
      </c>
      <c r="P1322" s="826"/>
      <c r="Q1322" s="828">
        <v>0</v>
      </c>
      <c r="R1322" s="823"/>
      <c r="S1322" s="828">
        <v>0</v>
      </c>
      <c r="T1322" s="827"/>
      <c r="U1322" s="829">
        <v>0</v>
      </c>
    </row>
    <row r="1323" spans="1:21" ht="14.45" customHeight="1" x14ac:dyDescent="0.2">
      <c r="A1323" s="822">
        <v>32</v>
      </c>
      <c r="B1323" s="823" t="s">
        <v>2767</v>
      </c>
      <c r="C1323" s="823" t="s">
        <v>2773</v>
      </c>
      <c r="D1323" s="824" t="s">
        <v>4796</v>
      </c>
      <c r="E1323" s="825" t="s">
        <v>2800</v>
      </c>
      <c r="F1323" s="823" t="s">
        <v>2768</v>
      </c>
      <c r="G1323" s="823" t="s">
        <v>2834</v>
      </c>
      <c r="H1323" s="823" t="s">
        <v>329</v>
      </c>
      <c r="I1323" s="823" t="s">
        <v>3134</v>
      </c>
      <c r="J1323" s="823" t="s">
        <v>2858</v>
      </c>
      <c r="K1323" s="823" t="s">
        <v>2590</v>
      </c>
      <c r="L1323" s="826">
        <v>103.64</v>
      </c>
      <c r="M1323" s="826">
        <v>310.92</v>
      </c>
      <c r="N1323" s="823">
        <v>3</v>
      </c>
      <c r="O1323" s="827">
        <v>2</v>
      </c>
      <c r="P1323" s="826">
        <v>103.64</v>
      </c>
      <c r="Q1323" s="828">
        <v>0.33333333333333331</v>
      </c>
      <c r="R1323" s="823">
        <v>1</v>
      </c>
      <c r="S1323" s="828">
        <v>0.33333333333333331</v>
      </c>
      <c r="T1323" s="827">
        <v>1</v>
      </c>
      <c r="U1323" s="829">
        <v>0.5</v>
      </c>
    </row>
    <row r="1324" spans="1:21" ht="14.45" customHeight="1" x14ac:dyDescent="0.2">
      <c r="A1324" s="822">
        <v>32</v>
      </c>
      <c r="B1324" s="823" t="s">
        <v>2767</v>
      </c>
      <c r="C1324" s="823" t="s">
        <v>2773</v>
      </c>
      <c r="D1324" s="824" t="s">
        <v>4796</v>
      </c>
      <c r="E1324" s="825" t="s">
        <v>2800</v>
      </c>
      <c r="F1324" s="823" t="s">
        <v>2768</v>
      </c>
      <c r="G1324" s="823" t="s">
        <v>3137</v>
      </c>
      <c r="H1324" s="823" t="s">
        <v>670</v>
      </c>
      <c r="I1324" s="823" t="s">
        <v>3138</v>
      </c>
      <c r="J1324" s="823" t="s">
        <v>3139</v>
      </c>
      <c r="K1324" s="823" t="s">
        <v>3140</v>
      </c>
      <c r="L1324" s="826">
        <v>6696.51</v>
      </c>
      <c r="M1324" s="826">
        <v>87054.63</v>
      </c>
      <c r="N1324" s="823">
        <v>13</v>
      </c>
      <c r="O1324" s="827">
        <v>4</v>
      </c>
      <c r="P1324" s="826">
        <v>20089.53</v>
      </c>
      <c r="Q1324" s="828">
        <v>0.23076923076923075</v>
      </c>
      <c r="R1324" s="823">
        <v>3</v>
      </c>
      <c r="S1324" s="828">
        <v>0.23076923076923078</v>
      </c>
      <c r="T1324" s="827">
        <v>2</v>
      </c>
      <c r="U1324" s="829">
        <v>0.5</v>
      </c>
    </row>
    <row r="1325" spans="1:21" ht="14.45" customHeight="1" x14ac:dyDescent="0.2">
      <c r="A1325" s="822">
        <v>32</v>
      </c>
      <c r="B1325" s="823" t="s">
        <v>2767</v>
      </c>
      <c r="C1325" s="823" t="s">
        <v>2773</v>
      </c>
      <c r="D1325" s="824" t="s">
        <v>4796</v>
      </c>
      <c r="E1325" s="825" t="s">
        <v>2800</v>
      </c>
      <c r="F1325" s="823" t="s">
        <v>2768</v>
      </c>
      <c r="G1325" s="823" t="s">
        <v>2861</v>
      </c>
      <c r="H1325" s="823" t="s">
        <v>329</v>
      </c>
      <c r="I1325" s="823" t="s">
        <v>4119</v>
      </c>
      <c r="J1325" s="823" t="s">
        <v>2322</v>
      </c>
      <c r="K1325" s="823" t="s">
        <v>3107</v>
      </c>
      <c r="L1325" s="826">
        <v>155.30000000000001</v>
      </c>
      <c r="M1325" s="826">
        <v>155.30000000000001</v>
      </c>
      <c r="N1325" s="823">
        <v>1</v>
      </c>
      <c r="O1325" s="827">
        <v>1</v>
      </c>
      <c r="P1325" s="826"/>
      <c r="Q1325" s="828">
        <v>0</v>
      </c>
      <c r="R1325" s="823"/>
      <c r="S1325" s="828">
        <v>0</v>
      </c>
      <c r="T1325" s="827"/>
      <c r="U1325" s="829">
        <v>0</v>
      </c>
    </row>
    <row r="1326" spans="1:21" ht="14.45" customHeight="1" x14ac:dyDescent="0.2">
      <c r="A1326" s="822">
        <v>32</v>
      </c>
      <c r="B1326" s="823" t="s">
        <v>2767</v>
      </c>
      <c r="C1326" s="823" t="s">
        <v>2773</v>
      </c>
      <c r="D1326" s="824" t="s">
        <v>4796</v>
      </c>
      <c r="E1326" s="825" t="s">
        <v>2800</v>
      </c>
      <c r="F1326" s="823" t="s">
        <v>2768</v>
      </c>
      <c r="G1326" s="823" t="s">
        <v>2861</v>
      </c>
      <c r="H1326" s="823" t="s">
        <v>329</v>
      </c>
      <c r="I1326" s="823" t="s">
        <v>4119</v>
      </c>
      <c r="J1326" s="823" t="s">
        <v>2322</v>
      </c>
      <c r="K1326" s="823" t="s">
        <v>3107</v>
      </c>
      <c r="L1326" s="826">
        <v>91.9</v>
      </c>
      <c r="M1326" s="826">
        <v>91.9</v>
      </c>
      <c r="N1326" s="823">
        <v>1</v>
      </c>
      <c r="O1326" s="827">
        <v>0.5</v>
      </c>
      <c r="P1326" s="826"/>
      <c r="Q1326" s="828">
        <v>0</v>
      </c>
      <c r="R1326" s="823"/>
      <c r="S1326" s="828">
        <v>0</v>
      </c>
      <c r="T1326" s="827"/>
      <c r="U1326" s="829">
        <v>0</v>
      </c>
    </row>
    <row r="1327" spans="1:21" ht="14.45" customHeight="1" x14ac:dyDescent="0.2">
      <c r="A1327" s="822">
        <v>32</v>
      </c>
      <c r="B1327" s="823" t="s">
        <v>2767</v>
      </c>
      <c r="C1327" s="823" t="s">
        <v>2773</v>
      </c>
      <c r="D1327" s="824" t="s">
        <v>4796</v>
      </c>
      <c r="E1327" s="825" t="s">
        <v>2800</v>
      </c>
      <c r="F1327" s="823" t="s">
        <v>2768</v>
      </c>
      <c r="G1327" s="823" t="s">
        <v>2861</v>
      </c>
      <c r="H1327" s="823" t="s">
        <v>329</v>
      </c>
      <c r="I1327" s="823" t="s">
        <v>4120</v>
      </c>
      <c r="J1327" s="823" t="s">
        <v>2322</v>
      </c>
      <c r="K1327" s="823" t="s">
        <v>3050</v>
      </c>
      <c r="L1327" s="826">
        <v>310.58999999999997</v>
      </c>
      <c r="M1327" s="826">
        <v>931.77</v>
      </c>
      <c r="N1327" s="823">
        <v>3</v>
      </c>
      <c r="O1327" s="827">
        <v>2</v>
      </c>
      <c r="P1327" s="826">
        <v>621.17999999999995</v>
      </c>
      <c r="Q1327" s="828">
        <v>0.66666666666666663</v>
      </c>
      <c r="R1327" s="823">
        <v>2</v>
      </c>
      <c r="S1327" s="828">
        <v>0.66666666666666663</v>
      </c>
      <c r="T1327" s="827">
        <v>1.5</v>
      </c>
      <c r="U1327" s="829">
        <v>0.75</v>
      </c>
    </row>
    <row r="1328" spans="1:21" ht="14.45" customHeight="1" x14ac:dyDescent="0.2">
      <c r="A1328" s="822">
        <v>32</v>
      </c>
      <c r="B1328" s="823" t="s">
        <v>2767</v>
      </c>
      <c r="C1328" s="823" t="s">
        <v>2773</v>
      </c>
      <c r="D1328" s="824" t="s">
        <v>4796</v>
      </c>
      <c r="E1328" s="825" t="s">
        <v>2800</v>
      </c>
      <c r="F1328" s="823" t="s">
        <v>2768</v>
      </c>
      <c r="G1328" s="823" t="s">
        <v>2861</v>
      </c>
      <c r="H1328" s="823" t="s">
        <v>329</v>
      </c>
      <c r="I1328" s="823" t="s">
        <v>3903</v>
      </c>
      <c r="J1328" s="823" t="s">
        <v>1260</v>
      </c>
      <c r="K1328" s="823" t="s">
        <v>1261</v>
      </c>
      <c r="L1328" s="826">
        <v>139.77000000000001</v>
      </c>
      <c r="M1328" s="826">
        <v>139.77000000000001</v>
      </c>
      <c r="N1328" s="823">
        <v>1</v>
      </c>
      <c r="O1328" s="827">
        <v>1</v>
      </c>
      <c r="P1328" s="826">
        <v>139.77000000000001</v>
      </c>
      <c r="Q1328" s="828">
        <v>1</v>
      </c>
      <c r="R1328" s="823">
        <v>1</v>
      </c>
      <c r="S1328" s="828">
        <v>1</v>
      </c>
      <c r="T1328" s="827">
        <v>1</v>
      </c>
      <c r="U1328" s="829">
        <v>1</v>
      </c>
    </row>
    <row r="1329" spans="1:21" ht="14.45" customHeight="1" x14ac:dyDescent="0.2">
      <c r="A1329" s="822">
        <v>32</v>
      </c>
      <c r="B1329" s="823" t="s">
        <v>2767</v>
      </c>
      <c r="C1329" s="823" t="s">
        <v>2773</v>
      </c>
      <c r="D1329" s="824" t="s">
        <v>4796</v>
      </c>
      <c r="E1329" s="825" t="s">
        <v>2800</v>
      </c>
      <c r="F1329" s="823" t="s">
        <v>2768</v>
      </c>
      <c r="G1329" s="823" t="s">
        <v>3147</v>
      </c>
      <c r="H1329" s="823" t="s">
        <v>670</v>
      </c>
      <c r="I1329" s="823" t="s">
        <v>2371</v>
      </c>
      <c r="J1329" s="823" t="s">
        <v>2372</v>
      </c>
      <c r="K1329" s="823" t="s">
        <v>2373</v>
      </c>
      <c r="L1329" s="826">
        <v>119.7</v>
      </c>
      <c r="M1329" s="826">
        <v>239.4</v>
      </c>
      <c r="N1329" s="823">
        <v>2</v>
      </c>
      <c r="O1329" s="827">
        <v>2</v>
      </c>
      <c r="P1329" s="826">
        <v>239.4</v>
      </c>
      <c r="Q1329" s="828">
        <v>1</v>
      </c>
      <c r="R1329" s="823">
        <v>2</v>
      </c>
      <c r="S1329" s="828">
        <v>1</v>
      </c>
      <c r="T1329" s="827">
        <v>2</v>
      </c>
      <c r="U1329" s="829">
        <v>1</v>
      </c>
    </row>
    <row r="1330" spans="1:21" ht="14.45" customHeight="1" x14ac:dyDescent="0.2">
      <c r="A1330" s="822">
        <v>32</v>
      </c>
      <c r="B1330" s="823" t="s">
        <v>2767</v>
      </c>
      <c r="C1330" s="823" t="s">
        <v>2773</v>
      </c>
      <c r="D1330" s="824" t="s">
        <v>4796</v>
      </c>
      <c r="E1330" s="825" t="s">
        <v>2800</v>
      </c>
      <c r="F1330" s="823" t="s">
        <v>2768</v>
      </c>
      <c r="G1330" s="823" t="s">
        <v>3706</v>
      </c>
      <c r="H1330" s="823" t="s">
        <v>329</v>
      </c>
      <c r="I1330" s="823" t="s">
        <v>4121</v>
      </c>
      <c r="J1330" s="823" t="s">
        <v>3708</v>
      </c>
      <c r="K1330" s="823" t="s">
        <v>2583</v>
      </c>
      <c r="L1330" s="826">
        <v>58.77</v>
      </c>
      <c r="M1330" s="826">
        <v>58.77</v>
      </c>
      <c r="N1330" s="823">
        <v>1</v>
      </c>
      <c r="O1330" s="827">
        <v>0.5</v>
      </c>
      <c r="P1330" s="826">
        <v>58.77</v>
      </c>
      <c r="Q1330" s="828">
        <v>1</v>
      </c>
      <c r="R1330" s="823">
        <v>1</v>
      </c>
      <c r="S1330" s="828">
        <v>1</v>
      </c>
      <c r="T1330" s="827">
        <v>0.5</v>
      </c>
      <c r="U1330" s="829">
        <v>1</v>
      </c>
    </row>
    <row r="1331" spans="1:21" ht="14.45" customHeight="1" x14ac:dyDescent="0.2">
      <c r="A1331" s="822">
        <v>32</v>
      </c>
      <c r="B1331" s="823" t="s">
        <v>2767</v>
      </c>
      <c r="C1331" s="823" t="s">
        <v>2773</v>
      </c>
      <c r="D1331" s="824" t="s">
        <v>4796</v>
      </c>
      <c r="E1331" s="825" t="s">
        <v>2800</v>
      </c>
      <c r="F1331" s="823" t="s">
        <v>2768</v>
      </c>
      <c r="G1331" s="823" t="s">
        <v>3151</v>
      </c>
      <c r="H1331" s="823" t="s">
        <v>329</v>
      </c>
      <c r="I1331" s="823" t="s">
        <v>4122</v>
      </c>
      <c r="J1331" s="823" t="s">
        <v>1652</v>
      </c>
      <c r="K1331" s="823" t="s">
        <v>2296</v>
      </c>
      <c r="L1331" s="826">
        <v>35.11</v>
      </c>
      <c r="M1331" s="826">
        <v>70.22</v>
      </c>
      <c r="N1331" s="823">
        <v>2</v>
      </c>
      <c r="O1331" s="827">
        <v>1</v>
      </c>
      <c r="P1331" s="826">
        <v>70.22</v>
      </c>
      <c r="Q1331" s="828">
        <v>1</v>
      </c>
      <c r="R1331" s="823">
        <v>2</v>
      </c>
      <c r="S1331" s="828">
        <v>1</v>
      </c>
      <c r="T1331" s="827">
        <v>1</v>
      </c>
      <c r="U1331" s="829">
        <v>1</v>
      </c>
    </row>
    <row r="1332" spans="1:21" ht="14.45" customHeight="1" x14ac:dyDescent="0.2">
      <c r="A1332" s="822">
        <v>32</v>
      </c>
      <c r="B1332" s="823" t="s">
        <v>2767</v>
      </c>
      <c r="C1332" s="823" t="s">
        <v>2773</v>
      </c>
      <c r="D1332" s="824" t="s">
        <v>4796</v>
      </c>
      <c r="E1332" s="825" t="s">
        <v>2800</v>
      </c>
      <c r="F1332" s="823" t="s">
        <v>2768</v>
      </c>
      <c r="G1332" s="823" t="s">
        <v>3151</v>
      </c>
      <c r="H1332" s="823" t="s">
        <v>329</v>
      </c>
      <c r="I1332" s="823" t="s">
        <v>4123</v>
      </c>
      <c r="J1332" s="823" t="s">
        <v>737</v>
      </c>
      <c r="K1332" s="823" t="s">
        <v>3107</v>
      </c>
      <c r="L1332" s="826">
        <v>234.07</v>
      </c>
      <c r="M1332" s="826">
        <v>234.07</v>
      </c>
      <c r="N1332" s="823">
        <v>1</v>
      </c>
      <c r="O1332" s="827">
        <v>1</v>
      </c>
      <c r="P1332" s="826">
        <v>234.07</v>
      </c>
      <c r="Q1332" s="828">
        <v>1</v>
      </c>
      <c r="R1332" s="823">
        <v>1</v>
      </c>
      <c r="S1332" s="828">
        <v>1</v>
      </c>
      <c r="T1332" s="827">
        <v>1</v>
      </c>
      <c r="U1332" s="829">
        <v>1</v>
      </c>
    </row>
    <row r="1333" spans="1:21" ht="14.45" customHeight="1" x14ac:dyDescent="0.2">
      <c r="A1333" s="822">
        <v>32</v>
      </c>
      <c r="B1333" s="823" t="s">
        <v>2767</v>
      </c>
      <c r="C1333" s="823" t="s">
        <v>2773</v>
      </c>
      <c r="D1333" s="824" t="s">
        <v>4796</v>
      </c>
      <c r="E1333" s="825" t="s">
        <v>2800</v>
      </c>
      <c r="F1333" s="823" t="s">
        <v>2768</v>
      </c>
      <c r="G1333" s="823" t="s">
        <v>2863</v>
      </c>
      <c r="H1333" s="823" t="s">
        <v>329</v>
      </c>
      <c r="I1333" s="823" t="s">
        <v>2867</v>
      </c>
      <c r="J1333" s="823" t="s">
        <v>2865</v>
      </c>
      <c r="K1333" s="823" t="s">
        <v>1066</v>
      </c>
      <c r="L1333" s="826">
        <v>0</v>
      </c>
      <c r="M1333" s="826">
        <v>0</v>
      </c>
      <c r="N1333" s="823">
        <v>7</v>
      </c>
      <c r="O1333" s="827">
        <v>3</v>
      </c>
      <c r="P1333" s="826">
        <v>0</v>
      </c>
      <c r="Q1333" s="828"/>
      <c r="R1333" s="823">
        <v>2</v>
      </c>
      <c r="S1333" s="828">
        <v>0.2857142857142857</v>
      </c>
      <c r="T1333" s="827">
        <v>1</v>
      </c>
      <c r="U1333" s="829">
        <v>0.33333333333333331</v>
      </c>
    </row>
    <row r="1334" spans="1:21" ht="14.45" customHeight="1" x14ac:dyDescent="0.2">
      <c r="A1334" s="822">
        <v>32</v>
      </c>
      <c r="B1334" s="823" t="s">
        <v>2767</v>
      </c>
      <c r="C1334" s="823" t="s">
        <v>2773</v>
      </c>
      <c r="D1334" s="824" t="s">
        <v>4796</v>
      </c>
      <c r="E1334" s="825" t="s">
        <v>2800</v>
      </c>
      <c r="F1334" s="823" t="s">
        <v>2768</v>
      </c>
      <c r="G1334" s="823" t="s">
        <v>3154</v>
      </c>
      <c r="H1334" s="823" t="s">
        <v>670</v>
      </c>
      <c r="I1334" s="823" t="s">
        <v>2362</v>
      </c>
      <c r="J1334" s="823" t="s">
        <v>1318</v>
      </c>
      <c r="K1334" s="823" t="s">
        <v>771</v>
      </c>
      <c r="L1334" s="826">
        <v>96.04</v>
      </c>
      <c r="M1334" s="826">
        <v>192.08</v>
      </c>
      <c r="N1334" s="823">
        <v>2</v>
      </c>
      <c r="O1334" s="827">
        <v>2</v>
      </c>
      <c r="P1334" s="826">
        <v>192.08</v>
      </c>
      <c r="Q1334" s="828">
        <v>1</v>
      </c>
      <c r="R1334" s="823">
        <v>2</v>
      </c>
      <c r="S1334" s="828">
        <v>1</v>
      </c>
      <c r="T1334" s="827">
        <v>2</v>
      </c>
      <c r="U1334" s="829">
        <v>1</v>
      </c>
    </row>
    <row r="1335" spans="1:21" ht="14.45" customHeight="1" x14ac:dyDescent="0.2">
      <c r="A1335" s="822">
        <v>32</v>
      </c>
      <c r="B1335" s="823" t="s">
        <v>2767</v>
      </c>
      <c r="C1335" s="823" t="s">
        <v>2773</v>
      </c>
      <c r="D1335" s="824" t="s">
        <v>4796</v>
      </c>
      <c r="E1335" s="825" t="s">
        <v>2800</v>
      </c>
      <c r="F1335" s="823" t="s">
        <v>2768</v>
      </c>
      <c r="G1335" s="823" t="s">
        <v>2868</v>
      </c>
      <c r="H1335" s="823" t="s">
        <v>670</v>
      </c>
      <c r="I1335" s="823" t="s">
        <v>2504</v>
      </c>
      <c r="J1335" s="823" t="s">
        <v>1329</v>
      </c>
      <c r="K1335" s="823" t="s">
        <v>1261</v>
      </c>
      <c r="L1335" s="826">
        <v>176.32</v>
      </c>
      <c r="M1335" s="826">
        <v>705.28</v>
      </c>
      <c r="N1335" s="823">
        <v>4</v>
      </c>
      <c r="O1335" s="827">
        <v>4</v>
      </c>
      <c r="P1335" s="826">
        <v>705.28</v>
      </c>
      <c r="Q1335" s="828">
        <v>1</v>
      </c>
      <c r="R1335" s="823">
        <v>4</v>
      </c>
      <c r="S1335" s="828">
        <v>1</v>
      </c>
      <c r="T1335" s="827">
        <v>4</v>
      </c>
      <c r="U1335" s="829">
        <v>1</v>
      </c>
    </row>
    <row r="1336" spans="1:21" ht="14.45" customHeight="1" x14ac:dyDescent="0.2">
      <c r="A1336" s="822">
        <v>32</v>
      </c>
      <c r="B1336" s="823" t="s">
        <v>2767</v>
      </c>
      <c r="C1336" s="823" t="s">
        <v>2773</v>
      </c>
      <c r="D1336" s="824" t="s">
        <v>4796</v>
      </c>
      <c r="E1336" s="825" t="s">
        <v>2800</v>
      </c>
      <c r="F1336" s="823" t="s">
        <v>2768</v>
      </c>
      <c r="G1336" s="823" t="s">
        <v>2869</v>
      </c>
      <c r="H1336" s="823" t="s">
        <v>329</v>
      </c>
      <c r="I1336" s="823" t="s">
        <v>2870</v>
      </c>
      <c r="J1336" s="823" t="s">
        <v>2871</v>
      </c>
      <c r="K1336" s="823" t="s">
        <v>771</v>
      </c>
      <c r="L1336" s="826">
        <v>78.33</v>
      </c>
      <c r="M1336" s="826">
        <v>156.66</v>
      </c>
      <c r="N1336" s="823">
        <v>2</v>
      </c>
      <c r="O1336" s="827">
        <v>1.5</v>
      </c>
      <c r="P1336" s="826">
        <v>156.66</v>
      </c>
      <c r="Q1336" s="828">
        <v>1</v>
      </c>
      <c r="R1336" s="823">
        <v>2</v>
      </c>
      <c r="S1336" s="828">
        <v>1</v>
      </c>
      <c r="T1336" s="827">
        <v>1.5</v>
      </c>
      <c r="U1336" s="829">
        <v>1</v>
      </c>
    </row>
    <row r="1337" spans="1:21" ht="14.45" customHeight="1" x14ac:dyDescent="0.2">
      <c r="A1337" s="822">
        <v>32</v>
      </c>
      <c r="B1337" s="823" t="s">
        <v>2767</v>
      </c>
      <c r="C1337" s="823" t="s">
        <v>2773</v>
      </c>
      <c r="D1337" s="824" t="s">
        <v>4796</v>
      </c>
      <c r="E1337" s="825" t="s">
        <v>2800</v>
      </c>
      <c r="F1337" s="823" t="s">
        <v>2768</v>
      </c>
      <c r="G1337" s="823" t="s">
        <v>2869</v>
      </c>
      <c r="H1337" s="823" t="s">
        <v>670</v>
      </c>
      <c r="I1337" s="823" t="s">
        <v>4124</v>
      </c>
      <c r="J1337" s="823" t="s">
        <v>4125</v>
      </c>
      <c r="K1337" s="823" t="s">
        <v>771</v>
      </c>
      <c r="L1337" s="826">
        <v>0</v>
      </c>
      <c r="M1337" s="826">
        <v>0</v>
      </c>
      <c r="N1337" s="823">
        <v>1</v>
      </c>
      <c r="O1337" s="827">
        <v>1</v>
      </c>
      <c r="P1337" s="826"/>
      <c r="Q1337" s="828"/>
      <c r="R1337" s="823"/>
      <c r="S1337" s="828">
        <v>0</v>
      </c>
      <c r="T1337" s="827"/>
      <c r="U1337" s="829">
        <v>0</v>
      </c>
    </row>
    <row r="1338" spans="1:21" ht="14.45" customHeight="1" x14ac:dyDescent="0.2">
      <c r="A1338" s="822">
        <v>32</v>
      </c>
      <c r="B1338" s="823" t="s">
        <v>2767</v>
      </c>
      <c r="C1338" s="823" t="s">
        <v>2773</v>
      </c>
      <c r="D1338" s="824" t="s">
        <v>4796</v>
      </c>
      <c r="E1338" s="825" t="s">
        <v>2800</v>
      </c>
      <c r="F1338" s="823" t="s">
        <v>2768</v>
      </c>
      <c r="G1338" s="823" t="s">
        <v>2815</v>
      </c>
      <c r="H1338" s="823" t="s">
        <v>670</v>
      </c>
      <c r="I1338" s="823" t="s">
        <v>4126</v>
      </c>
      <c r="J1338" s="823" t="s">
        <v>1928</v>
      </c>
      <c r="K1338" s="823" t="s">
        <v>1929</v>
      </c>
      <c r="L1338" s="826">
        <v>132</v>
      </c>
      <c r="M1338" s="826">
        <v>396</v>
      </c>
      <c r="N1338" s="823">
        <v>3</v>
      </c>
      <c r="O1338" s="827">
        <v>0.5</v>
      </c>
      <c r="P1338" s="826">
        <v>396</v>
      </c>
      <c r="Q1338" s="828">
        <v>1</v>
      </c>
      <c r="R1338" s="823">
        <v>3</v>
      </c>
      <c r="S1338" s="828">
        <v>1</v>
      </c>
      <c r="T1338" s="827">
        <v>0.5</v>
      </c>
      <c r="U1338" s="829">
        <v>1</v>
      </c>
    </row>
    <row r="1339" spans="1:21" ht="14.45" customHeight="1" x14ac:dyDescent="0.2">
      <c r="A1339" s="822">
        <v>32</v>
      </c>
      <c r="B1339" s="823" t="s">
        <v>2767</v>
      </c>
      <c r="C1339" s="823" t="s">
        <v>2773</v>
      </c>
      <c r="D1339" s="824" t="s">
        <v>4796</v>
      </c>
      <c r="E1339" s="825" t="s">
        <v>2800</v>
      </c>
      <c r="F1339" s="823" t="s">
        <v>2768</v>
      </c>
      <c r="G1339" s="823" t="s">
        <v>2815</v>
      </c>
      <c r="H1339" s="823" t="s">
        <v>329</v>
      </c>
      <c r="I1339" s="823" t="s">
        <v>2874</v>
      </c>
      <c r="J1339" s="823" t="s">
        <v>774</v>
      </c>
      <c r="K1339" s="823" t="s">
        <v>1929</v>
      </c>
      <c r="L1339" s="826">
        <v>132</v>
      </c>
      <c r="M1339" s="826">
        <v>396</v>
      </c>
      <c r="N1339" s="823">
        <v>3</v>
      </c>
      <c r="O1339" s="827">
        <v>1</v>
      </c>
      <c r="P1339" s="826">
        <v>396</v>
      </c>
      <c r="Q1339" s="828">
        <v>1</v>
      </c>
      <c r="R1339" s="823">
        <v>3</v>
      </c>
      <c r="S1339" s="828">
        <v>1</v>
      </c>
      <c r="T1339" s="827">
        <v>1</v>
      </c>
      <c r="U1339" s="829">
        <v>1</v>
      </c>
    </row>
    <row r="1340" spans="1:21" ht="14.45" customHeight="1" x14ac:dyDescent="0.2">
      <c r="A1340" s="822">
        <v>32</v>
      </c>
      <c r="B1340" s="823" t="s">
        <v>2767</v>
      </c>
      <c r="C1340" s="823" t="s">
        <v>2773</v>
      </c>
      <c r="D1340" s="824" t="s">
        <v>4796</v>
      </c>
      <c r="E1340" s="825" t="s">
        <v>2800</v>
      </c>
      <c r="F1340" s="823" t="s">
        <v>2768</v>
      </c>
      <c r="G1340" s="823" t="s">
        <v>2817</v>
      </c>
      <c r="H1340" s="823" t="s">
        <v>329</v>
      </c>
      <c r="I1340" s="823" t="s">
        <v>3161</v>
      </c>
      <c r="J1340" s="823" t="s">
        <v>2819</v>
      </c>
      <c r="K1340" s="823" t="s">
        <v>3162</v>
      </c>
      <c r="L1340" s="826">
        <v>359.45</v>
      </c>
      <c r="M1340" s="826">
        <v>1437.8</v>
      </c>
      <c r="N1340" s="823">
        <v>4</v>
      </c>
      <c r="O1340" s="827">
        <v>1.5</v>
      </c>
      <c r="P1340" s="826">
        <v>1437.8</v>
      </c>
      <c r="Q1340" s="828">
        <v>1</v>
      </c>
      <c r="R1340" s="823">
        <v>4</v>
      </c>
      <c r="S1340" s="828">
        <v>1</v>
      </c>
      <c r="T1340" s="827">
        <v>1.5</v>
      </c>
      <c r="U1340" s="829">
        <v>1</v>
      </c>
    </row>
    <row r="1341" spans="1:21" ht="14.45" customHeight="1" x14ac:dyDescent="0.2">
      <c r="A1341" s="822">
        <v>32</v>
      </c>
      <c r="B1341" s="823" t="s">
        <v>2767</v>
      </c>
      <c r="C1341" s="823" t="s">
        <v>2773</v>
      </c>
      <c r="D1341" s="824" t="s">
        <v>4796</v>
      </c>
      <c r="E1341" s="825" t="s">
        <v>2800</v>
      </c>
      <c r="F1341" s="823" t="s">
        <v>2768</v>
      </c>
      <c r="G1341" s="823" t="s">
        <v>2817</v>
      </c>
      <c r="H1341" s="823" t="s">
        <v>329</v>
      </c>
      <c r="I1341" s="823" t="s">
        <v>3723</v>
      </c>
      <c r="J1341" s="823" t="s">
        <v>2819</v>
      </c>
      <c r="K1341" s="823" t="s">
        <v>3724</v>
      </c>
      <c r="L1341" s="826">
        <v>1437.8</v>
      </c>
      <c r="M1341" s="826">
        <v>7189</v>
      </c>
      <c r="N1341" s="823">
        <v>5</v>
      </c>
      <c r="O1341" s="827">
        <v>1.5</v>
      </c>
      <c r="P1341" s="826">
        <v>7189</v>
      </c>
      <c r="Q1341" s="828">
        <v>1</v>
      </c>
      <c r="R1341" s="823">
        <v>5</v>
      </c>
      <c r="S1341" s="828">
        <v>1</v>
      </c>
      <c r="T1341" s="827">
        <v>1.5</v>
      </c>
      <c r="U1341" s="829">
        <v>1</v>
      </c>
    </row>
    <row r="1342" spans="1:21" ht="14.45" customHeight="1" x14ac:dyDescent="0.2">
      <c r="A1342" s="822">
        <v>32</v>
      </c>
      <c r="B1342" s="823" t="s">
        <v>2767</v>
      </c>
      <c r="C1342" s="823" t="s">
        <v>2773</v>
      </c>
      <c r="D1342" s="824" t="s">
        <v>4796</v>
      </c>
      <c r="E1342" s="825" t="s">
        <v>2800</v>
      </c>
      <c r="F1342" s="823" t="s">
        <v>2768</v>
      </c>
      <c r="G1342" s="823" t="s">
        <v>3916</v>
      </c>
      <c r="H1342" s="823" t="s">
        <v>329</v>
      </c>
      <c r="I1342" s="823" t="s">
        <v>4127</v>
      </c>
      <c r="J1342" s="823" t="s">
        <v>3918</v>
      </c>
      <c r="K1342" s="823" t="s">
        <v>4128</v>
      </c>
      <c r="L1342" s="826">
        <v>1544.99</v>
      </c>
      <c r="M1342" s="826">
        <v>1544.99</v>
      </c>
      <c r="N1342" s="823">
        <v>1</v>
      </c>
      <c r="O1342" s="827">
        <v>1</v>
      </c>
      <c r="P1342" s="826">
        <v>1544.99</v>
      </c>
      <c r="Q1342" s="828">
        <v>1</v>
      </c>
      <c r="R1342" s="823">
        <v>1</v>
      </c>
      <c r="S1342" s="828">
        <v>1</v>
      </c>
      <c r="T1342" s="827">
        <v>1</v>
      </c>
      <c r="U1342" s="829">
        <v>1</v>
      </c>
    </row>
    <row r="1343" spans="1:21" ht="14.45" customHeight="1" x14ac:dyDescent="0.2">
      <c r="A1343" s="822">
        <v>32</v>
      </c>
      <c r="B1343" s="823" t="s">
        <v>2767</v>
      </c>
      <c r="C1343" s="823" t="s">
        <v>2773</v>
      </c>
      <c r="D1343" s="824" t="s">
        <v>4796</v>
      </c>
      <c r="E1343" s="825" t="s">
        <v>2800</v>
      </c>
      <c r="F1343" s="823" t="s">
        <v>2768</v>
      </c>
      <c r="G1343" s="823" t="s">
        <v>3617</v>
      </c>
      <c r="H1343" s="823" t="s">
        <v>670</v>
      </c>
      <c r="I1343" s="823" t="s">
        <v>4129</v>
      </c>
      <c r="J1343" s="823" t="s">
        <v>2507</v>
      </c>
      <c r="K1343" s="823" t="s">
        <v>3781</v>
      </c>
      <c r="L1343" s="826">
        <v>176.32</v>
      </c>
      <c r="M1343" s="826">
        <v>176.32</v>
      </c>
      <c r="N1343" s="823">
        <v>1</v>
      </c>
      <c r="O1343" s="827">
        <v>1</v>
      </c>
      <c r="P1343" s="826">
        <v>176.32</v>
      </c>
      <c r="Q1343" s="828">
        <v>1</v>
      </c>
      <c r="R1343" s="823">
        <v>1</v>
      </c>
      <c r="S1343" s="828">
        <v>1</v>
      </c>
      <c r="T1343" s="827">
        <v>1</v>
      </c>
      <c r="U1343" s="829">
        <v>1</v>
      </c>
    </row>
    <row r="1344" spans="1:21" ht="14.45" customHeight="1" x14ac:dyDescent="0.2">
      <c r="A1344" s="822">
        <v>32</v>
      </c>
      <c r="B1344" s="823" t="s">
        <v>2767</v>
      </c>
      <c r="C1344" s="823" t="s">
        <v>2773</v>
      </c>
      <c r="D1344" s="824" t="s">
        <v>4796</v>
      </c>
      <c r="E1344" s="825" t="s">
        <v>2800</v>
      </c>
      <c r="F1344" s="823" t="s">
        <v>2768</v>
      </c>
      <c r="G1344" s="823" t="s">
        <v>2884</v>
      </c>
      <c r="H1344" s="823" t="s">
        <v>329</v>
      </c>
      <c r="I1344" s="823" t="s">
        <v>2885</v>
      </c>
      <c r="J1344" s="823" t="s">
        <v>912</v>
      </c>
      <c r="K1344" s="823" t="s">
        <v>826</v>
      </c>
      <c r="L1344" s="826">
        <v>236.03</v>
      </c>
      <c r="M1344" s="826">
        <v>236.03</v>
      </c>
      <c r="N1344" s="823">
        <v>1</v>
      </c>
      <c r="O1344" s="827">
        <v>1</v>
      </c>
      <c r="P1344" s="826">
        <v>236.03</v>
      </c>
      <c r="Q1344" s="828">
        <v>1</v>
      </c>
      <c r="R1344" s="823">
        <v>1</v>
      </c>
      <c r="S1344" s="828">
        <v>1</v>
      </c>
      <c r="T1344" s="827">
        <v>1</v>
      </c>
      <c r="U1344" s="829">
        <v>1</v>
      </c>
    </row>
    <row r="1345" spans="1:21" ht="14.45" customHeight="1" x14ac:dyDescent="0.2">
      <c r="A1345" s="822">
        <v>32</v>
      </c>
      <c r="B1345" s="823" t="s">
        <v>2767</v>
      </c>
      <c r="C1345" s="823" t="s">
        <v>2773</v>
      </c>
      <c r="D1345" s="824" t="s">
        <v>4796</v>
      </c>
      <c r="E1345" s="825" t="s">
        <v>2800</v>
      </c>
      <c r="F1345" s="823" t="s">
        <v>2768</v>
      </c>
      <c r="G1345" s="823" t="s">
        <v>2884</v>
      </c>
      <c r="H1345" s="823" t="s">
        <v>329</v>
      </c>
      <c r="I1345" s="823" t="s">
        <v>3163</v>
      </c>
      <c r="J1345" s="823" t="s">
        <v>912</v>
      </c>
      <c r="K1345" s="823" t="s">
        <v>3164</v>
      </c>
      <c r="L1345" s="826">
        <v>516</v>
      </c>
      <c r="M1345" s="826">
        <v>1032</v>
      </c>
      <c r="N1345" s="823">
        <v>2</v>
      </c>
      <c r="O1345" s="827">
        <v>2</v>
      </c>
      <c r="P1345" s="826">
        <v>1032</v>
      </c>
      <c r="Q1345" s="828">
        <v>1</v>
      </c>
      <c r="R1345" s="823">
        <v>2</v>
      </c>
      <c r="S1345" s="828">
        <v>1</v>
      </c>
      <c r="T1345" s="827">
        <v>2</v>
      </c>
      <c r="U1345" s="829">
        <v>1</v>
      </c>
    </row>
    <row r="1346" spans="1:21" ht="14.45" customHeight="1" x14ac:dyDescent="0.2">
      <c r="A1346" s="822">
        <v>32</v>
      </c>
      <c r="B1346" s="823" t="s">
        <v>2767</v>
      </c>
      <c r="C1346" s="823" t="s">
        <v>2773</v>
      </c>
      <c r="D1346" s="824" t="s">
        <v>4796</v>
      </c>
      <c r="E1346" s="825" t="s">
        <v>2800</v>
      </c>
      <c r="F1346" s="823" t="s">
        <v>2768</v>
      </c>
      <c r="G1346" s="823" t="s">
        <v>2884</v>
      </c>
      <c r="H1346" s="823" t="s">
        <v>329</v>
      </c>
      <c r="I1346" s="823" t="s">
        <v>2886</v>
      </c>
      <c r="J1346" s="823" t="s">
        <v>824</v>
      </c>
      <c r="K1346" s="823" t="s">
        <v>826</v>
      </c>
      <c r="L1346" s="826">
        <v>236.03</v>
      </c>
      <c r="M1346" s="826">
        <v>236.03</v>
      </c>
      <c r="N1346" s="823">
        <v>1</v>
      </c>
      <c r="O1346" s="827">
        <v>1</v>
      </c>
      <c r="P1346" s="826">
        <v>236.03</v>
      </c>
      <c r="Q1346" s="828">
        <v>1</v>
      </c>
      <c r="R1346" s="823">
        <v>1</v>
      </c>
      <c r="S1346" s="828">
        <v>1</v>
      </c>
      <c r="T1346" s="827">
        <v>1</v>
      </c>
      <c r="U1346" s="829">
        <v>1</v>
      </c>
    </row>
    <row r="1347" spans="1:21" ht="14.45" customHeight="1" x14ac:dyDescent="0.2">
      <c r="A1347" s="822">
        <v>32</v>
      </c>
      <c r="B1347" s="823" t="s">
        <v>2767</v>
      </c>
      <c r="C1347" s="823" t="s">
        <v>2773</v>
      </c>
      <c r="D1347" s="824" t="s">
        <v>4796</v>
      </c>
      <c r="E1347" s="825" t="s">
        <v>2800</v>
      </c>
      <c r="F1347" s="823" t="s">
        <v>2768</v>
      </c>
      <c r="G1347" s="823" t="s">
        <v>3732</v>
      </c>
      <c r="H1347" s="823" t="s">
        <v>329</v>
      </c>
      <c r="I1347" s="823" t="s">
        <v>4130</v>
      </c>
      <c r="J1347" s="823" t="s">
        <v>1669</v>
      </c>
      <c r="K1347" s="823" t="s">
        <v>3632</v>
      </c>
      <c r="L1347" s="826">
        <v>93.61</v>
      </c>
      <c r="M1347" s="826">
        <v>187.22</v>
      </c>
      <c r="N1347" s="823">
        <v>2</v>
      </c>
      <c r="O1347" s="827">
        <v>1</v>
      </c>
      <c r="P1347" s="826">
        <v>187.22</v>
      </c>
      <c r="Q1347" s="828">
        <v>1</v>
      </c>
      <c r="R1347" s="823">
        <v>2</v>
      </c>
      <c r="S1347" s="828">
        <v>1</v>
      </c>
      <c r="T1347" s="827">
        <v>1</v>
      </c>
      <c r="U1347" s="829">
        <v>1</v>
      </c>
    </row>
    <row r="1348" spans="1:21" ht="14.45" customHeight="1" x14ac:dyDescent="0.2">
      <c r="A1348" s="822">
        <v>32</v>
      </c>
      <c r="B1348" s="823" t="s">
        <v>2767</v>
      </c>
      <c r="C1348" s="823" t="s">
        <v>2773</v>
      </c>
      <c r="D1348" s="824" t="s">
        <v>4796</v>
      </c>
      <c r="E1348" s="825" t="s">
        <v>2800</v>
      </c>
      <c r="F1348" s="823" t="s">
        <v>2768</v>
      </c>
      <c r="G1348" s="823" t="s">
        <v>3518</v>
      </c>
      <c r="H1348" s="823" t="s">
        <v>329</v>
      </c>
      <c r="I1348" s="823" t="s">
        <v>3519</v>
      </c>
      <c r="J1348" s="823" t="s">
        <v>3520</v>
      </c>
      <c r="K1348" s="823" t="s">
        <v>3521</v>
      </c>
      <c r="L1348" s="826">
        <v>52.87</v>
      </c>
      <c r="M1348" s="826">
        <v>211.48</v>
      </c>
      <c r="N1348" s="823">
        <v>4</v>
      </c>
      <c r="O1348" s="827">
        <v>3</v>
      </c>
      <c r="P1348" s="826">
        <v>211.48</v>
      </c>
      <c r="Q1348" s="828">
        <v>1</v>
      </c>
      <c r="R1348" s="823">
        <v>4</v>
      </c>
      <c r="S1348" s="828">
        <v>1</v>
      </c>
      <c r="T1348" s="827">
        <v>3</v>
      </c>
      <c r="U1348" s="829">
        <v>1</v>
      </c>
    </row>
    <row r="1349" spans="1:21" ht="14.45" customHeight="1" x14ac:dyDescent="0.2">
      <c r="A1349" s="822">
        <v>32</v>
      </c>
      <c r="B1349" s="823" t="s">
        <v>2767</v>
      </c>
      <c r="C1349" s="823" t="s">
        <v>2773</v>
      </c>
      <c r="D1349" s="824" t="s">
        <v>4796</v>
      </c>
      <c r="E1349" s="825" t="s">
        <v>2800</v>
      </c>
      <c r="F1349" s="823" t="s">
        <v>2768</v>
      </c>
      <c r="G1349" s="823" t="s">
        <v>3518</v>
      </c>
      <c r="H1349" s="823" t="s">
        <v>329</v>
      </c>
      <c r="I1349" s="823" t="s">
        <v>4131</v>
      </c>
      <c r="J1349" s="823" t="s">
        <v>4132</v>
      </c>
      <c r="K1349" s="823" t="s">
        <v>726</v>
      </c>
      <c r="L1349" s="826">
        <v>234.94</v>
      </c>
      <c r="M1349" s="826">
        <v>234.94</v>
      </c>
      <c r="N1349" s="823">
        <v>1</v>
      </c>
      <c r="O1349" s="827">
        <v>1</v>
      </c>
      <c r="P1349" s="826">
        <v>234.94</v>
      </c>
      <c r="Q1349" s="828">
        <v>1</v>
      </c>
      <c r="R1349" s="823">
        <v>1</v>
      </c>
      <c r="S1349" s="828">
        <v>1</v>
      </c>
      <c r="T1349" s="827">
        <v>1</v>
      </c>
      <c r="U1349" s="829">
        <v>1</v>
      </c>
    </row>
    <row r="1350" spans="1:21" ht="14.45" customHeight="1" x14ac:dyDescent="0.2">
      <c r="A1350" s="822">
        <v>32</v>
      </c>
      <c r="B1350" s="823" t="s">
        <v>2767</v>
      </c>
      <c r="C1350" s="823" t="s">
        <v>2773</v>
      </c>
      <c r="D1350" s="824" t="s">
        <v>4796</v>
      </c>
      <c r="E1350" s="825" t="s">
        <v>2800</v>
      </c>
      <c r="F1350" s="823" t="s">
        <v>2768</v>
      </c>
      <c r="G1350" s="823" t="s">
        <v>3173</v>
      </c>
      <c r="H1350" s="823" t="s">
        <v>329</v>
      </c>
      <c r="I1350" s="823" t="s">
        <v>3626</v>
      </c>
      <c r="J1350" s="823" t="s">
        <v>1681</v>
      </c>
      <c r="K1350" s="823" t="s">
        <v>3627</v>
      </c>
      <c r="L1350" s="826">
        <v>159.16999999999999</v>
      </c>
      <c r="M1350" s="826">
        <v>159.16999999999999</v>
      </c>
      <c r="N1350" s="823">
        <v>1</v>
      </c>
      <c r="O1350" s="827">
        <v>1</v>
      </c>
      <c r="P1350" s="826">
        <v>159.16999999999999</v>
      </c>
      <c r="Q1350" s="828">
        <v>1</v>
      </c>
      <c r="R1350" s="823">
        <v>1</v>
      </c>
      <c r="S1350" s="828">
        <v>1</v>
      </c>
      <c r="T1350" s="827">
        <v>1</v>
      </c>
      <c r="U1350" s="829">
        <v>1</v>
      </c>
    </row>
    <row r="1351" spans="1:21" ht="14.45" customHeight="1" x14ac:dyDescent="0.2">
      <c r="A1351" s="822">
        <v>32</v>
      </c>
      <c r="B1351" s="823" t="s">
        <v>2767</v>
      </c>
      <c r="C1351" s="823" t="s">
        <v>2773</v>
      </c>
      <c r="D1351" s="824" t="s">
        <v>4796</v>
      </c>
      <c r="E1351" s="825" t="s">
        <v>2800</v>
      </c>
      <c r="F1351" s="823" t="s">
        <v>2768</v>
      </c>
      <c r="G1351" s="823" t="s">
        <v>3173</v>
      </c>
      <c r="H1351" s="823" t="s">
        <v>329</v>
      </c>
      <c r="I1351" s="823" t="s">
        <v>3174</v>
      </c>
      <c r="J1351" s="823" t="s">
        <v>1681</v>
      </c>
      <c r="K1351" s="823" t="s">
        <v>3175</v>
      </c>
      <c r="L1351" s="826">
        <v>477.5</v>
      </c>
      <c r="M1351" s="826">
        <v>2865</v>
      </c>
      <c r="N1351" s="823">
        <v>6</v>
      </c>
      <c r="O1351" s="827">
        <v>2.5</v>
      </c>
      <c r="P1351" s="826">
        <v>2865</v>
      </c>
      <c r="Q1351" s="828">
        <v>1</v>
      </c>
      <c r="R1351" s="823">
        <v>6</v>
      </c>
      <c r="S1351" s="828">
        <v>1</v>
      </c>
      <c r="T1351" s="827">
        <v>2.5</v>
      </c>
      <c r="U1351" s="829">
        <v>1</v>
      </c>
    </row>
    <row r="1352" spans="1:21" ht="14.45" customHeight="1" x14ac:dyDescent="0.2">
      <c r="A1352" s="822">
        <v>32</v>
      </c>
      <c r="B1352" s="823" t="s">
        <v>2767</v>
      </c>
      <c r="C1352" s="823" t="s">
        <v>2773</v>
      </c>
      <c r="D1352" s="824" t="s">
        <v>4796</v>
      </c>
      <c r="E1352" s="825" t="s">
        <v>2800</v>
      </c>
      <c r="F1352" s="823" t="s">
        <v>2768</v>
      </c>
      <c r="G1352" s="823" t="s">
        <v>2906</v>
      </c>
      <c r="H1352" s="823" t="s">
        <v>329</v>
      </c>
      <c r="I1352" s="823" t="s">
        <v>3939</v>
      </c>
      <c r="J1352" s="823" t="s">
        <v>3940</v>
      </c>
      <c r="K1352" s="823" t="s">
        <v>3941</v>
      </c>
      <c r="L1352" s="826">
        <v>123.2</v>
      </c>
      <c r="M1352" s="826">
        <v>369.6</v>
      </c>
      <c r="N1352" s="823">
        <v>3</v>
      </c>
      <c r="O1352" s="827">
        <v>0.5</v>
      </c>
      <c r="P1352" s="826"/>
      <c r="Q1352" s="828">
        <v>0</v>
      </c>
      <c r="R1352" s="823"/>
      <c r="S1352" s="828">
        <v>0</v>
      </c>
      <c r="T1352" s="827"/>
      <c r="U1352" s="829">
        <v>0</v>
      </c>
    </row>
    <row r="1353" spans="1:21" ht="14.45" customHeight="1" x14ac:dyDescent="0.2">
      <c r="A1353" s="822">
        <v>32</v>
      </c>
      <c r="B1353" s="823" t="s">
        <v>2767</v>
      </c>
      <c r="C1353" s="823" t="s">
        <v>2773</v>
      </c>
      <c r="D1353" s="824" t="s">
        <v>4796</v>
      </c>
      <c r="E1353" s="825" t="s">
        <v>2800</v>
      </c>
      <c r="F1353" s="823" t="s">
        <v>2768</v>
      </c>
      <c r="G1353" s="823" t="s">
        <v>2906</v>
      </c>
      <c r="H1353" s="823" t="s">
        <v>670</v>
      </c>
      <c r="I1353" s="823" t="s">
        <v>4133</v>
      </c>
      <c r="J1353" s="823" t="s">
        <v>2491</v>
      </c>
      <c r="K1353" s="823" t="s">
        <v>4134</v>
      </c>
      <c r="L1353" s="826">
        <v>61.59</v>
      </c>
      <c r="M1353" s="826">
        <v>615.9</v>
      </c>
      <c r="N1353" s="823">
        <v>10</v>
      </c>
      <c r="O1353" s="827">
        <v>3.5</v>
      </c>
      <c r="P1353" s="826">
        <v>431.13</v>
      </c>
      <c r="Q1353" s="828">
        <v>0.70000000000000007</v>
      </c>
      <c r="R1353" s="823">
        <v>7</v>
      </c>
      <c r="S1353" s="828">
        <v>0.7</v>
      </c>
      <c r="T1353" s="827">
        <v>2.5</v>
      </c>
      <c r="U1353" s="829">
        <v>0.7142857142857143</v>
      </c>
    </row>
    <row r="1354" spans="1:21" ht="14.45" customHeight="1" x14ac:dyDescent="0.2">
      <c r="A1354" s="822">
        <v>32</v>
      </c>
      <c r="B1354" s="823" t="s">
        <v>2767</v>
      </c>
      <c r="C1354" s="823" t="s">
        <v>2773</v>
      </c>
      <c r="D1354" s="824" t="s">
        <v>4796</v>
      </c>
      <c r="E1354" s="825" t="s">
        <v>2800</v>
      </c>
      <c r="F1354" s="823" t="s">
        <v>2768</v>
      </c>
      <c r="G1354" s="823" t="s">
        <v>2906</v>
      </c>
      <c r="H1354" s="823" t="s">
        <v>670</v>
      </c>
      <c r="I1354" s="823" t="s">
        <v>2490</v>
      </c>
      <c r="J1354" s="823" t="s">
        <v>2491</v>
      </c>
      <c r="K1354" s="823" t="s">
        <v>2492</v>
      </c>
      <c r="L1354" s="826">
        <v>431.18</v>
      </c>
      <c r="M1354" s="826">
        <v>431.18</v>
      </c>
      <c r="N1354" s="823">
        <v>1</v>
      </c>
      <c r="O1354" s="827">
        <v>0.5</v>
      </c>
      <c r="P1354" s="826">
        <v>431.18</v>
      </c>
      <c r="Q1354" s="828">
        <v>1</v>
      </c>
      <c r="R1354" s="823">
        <v>1</v>
      </c>
      <c r="S1354" s="828">
        <v>1</v>
      </c>
      <c r="T1354" s="827">
        <v>0.5</v>
      </c>
      <c r="U1354" s="829">
        <v>1</v>
      </c>
    </row>
    <row r="1355" spans="1:21" ht="14.45" customHeight="1" x14ac:dyDescent="0.2">
      <c r="A1355" s="822">
        <v>32</v>
      </c>
      <c r="B1355" s="823" t="s">
        <v>2767</v>
      </c>
      <c r="C1355" s="823" t="s">
        <v>2773</v>
      </c>
      <c r="D1355" s="824" t="s">
        <v>4796</v>
      </c>
      <c r="E1355" s="825" t="s">
        <v>2800</v>
      </c>
      <c r="F1355" s="823" t="s">
        <v>2768</v>
      </c>
      <c r="G1355" s="823" t="s">
        <v>2915</v>
      </c>
      <c r="H1355" s="823" t="s">
        <v>329</v>
      </c>
      <c r="I1355" s="823" t="s">
        <v>4135</v>
      </c>
      <c r="J1355" s="823" t="s">
        <v>4136</v>
      </c>
      <c r="K1355" s="823" t="s">
        <v>4137</v>
      </c>
      <c r="L1355" s="826">
        <v>211.61</v>
      </c>
      <c r="M1355" s="826">
        <v>211.61</v>
      </c>
      <c r="N1355" s="823">
        <v>1</v>
      </c>
      <c r="O1355" s="827">
        <v>0.5</v>
      </c>
      <c r="P1355" s="826">
        <v>211.61</v>
      </c>
      <c r="Q1355" s="828">
        <v>1</v>
      </c>
      <c r="R1355" s="823">
        <v>1</v>
      </c>
      <c r="S1355" s="828">
        <v>1</v>
      </c>
      <c r="T1355" s="827">
        <v>0.5</v>
      </c>
      <c r="U1355" s="829">
        <v>1</v>
      </c>
    </row>
    <row r="1356" spans="1:21" ht="14.45" customHeight="1" x14ac:dyDescent="0.2">
      <c r="A1356" s="822">
        <v>32</v>
      </c>
      <c r="B1356" s="823" t="s">
        <v>2767</v>
      </c>
      <c r="C1356" s="823" t="s">
        <v>2773</v>
      </c>
      <c r="D1356" s="824" t="s">
        <v>4796</v>
      </c>
      <c r="E1356" s="825" t="s">
        <v>2800</v>
      </c>
      <c r="F1356" s="823" t="s">
        <v>2768</v>
      </c>
      <c r="G1356" s="823" t="s">
        <v>2915</v>
      </c>
      <c r="H1356" s="823" t="s">
        <v>329</v>
      </c>
      <c r="I1356" s="823" t="s">
        <v>4138</v>
      </c>
      <c r="J1356" s="823" t="s">
        <v>4139</v>
      </c>
      <c r="K1356" s="823" t="s">
        <v>4140</v>
      </c>
      <c r="L1356" s="826">
        <v>211.61</v>
      </c>
      <c r="M1356" s="826">
        <v>423.22</v>
      </c>
      <c r="N1356" s="823">
        <v>2</v>
      </c>
      <c r="O1356" s="827">
        <v>2</v>
      </c>
      <c r="P1356" s="826">
        <v>423.22</v>
      </c>
      <c r="Q1356" s="828">
        <v>1</v>
      </c>
      <c r="R1356" s="823">
        <v>2</v>
      </c>
      <c r="S1356" s="828">
        <v>1</v>
      </c>
      <c r="T1356" s="827">
        <v>2</v>
      </c>
      <c r="U1356" s="829">
        <v>1</v>
      </c>
    </row>
    <row r="1357" spans="1:21" ht="14.45" customHeight="1" x14ac:dyDescent="0.2">
      <c r="A1357" s="822">
        <v>32</v>
      </c>
      <c r="B1357" s="823" t="s">
        <v>2767</v>
      </c>
      <c r="C1357" s="823" t="s">
        <v>2773</v>
      </c>
      <c r="D1357" s="824" t="s">
        <v>4796</v>
      </c>
      <c r="E1357" s="825" t="s">
        <v>2800</v>
      </c>
      <c r="F1357" s="823" t="s">
        <v>2768</v>
      </c>
      <c r="G1357" s="823" t="s">
        <v>2915</v>
      </c>
      <c r="H1357" s="823" t="s">
        <v>329</v>
      </c>
      <c r="I1357" s="823" t="s">
        <v>4141</v>
      </c>
      <c r="J1357" s="823" t="s">
        <v>4142</v>
      </c>
      <c r="K1357" s="823" t="s">
        <v>4140</v>
      </c>
      <c r="L1357" s="826">
        <v>211.61</v>
      </c>
      <c r="M1357" s="826">
        <v>211.61</v>
      </c>
      <c r="N1357" s="823">
        <v>1</v>
      </c>
      <c r="O1357" s="827">
        <v>0.5</v>
      </c>
      <c r="P1357" s="826"/>
      <c r="Q1357" s="828">
        <v>0</v>
      </c>
      <c r="R1357" s="823"/>
      <c r="S1357" s="828">
        <v>0</v>
      </c>
      <c r="T1357" s="827"/>
      <c r="U1357" s="829">
        <v>0</v>
      </c>
    </row>
    <row r="1358" spans="1:21" ht="14.45" customHeight="1" x14ac:dyDescent="0.2">
      <c r="A1358" s="822">
        <v>32</v>
      </c>
      <c r="B1358" s="823" t="s">
        <v>2767</v>
      </c>
      <c r="C1358" s="823" t="s">
        <v>2773</v>
      </c>
      <c r="D1358" s="824" t="s">
        <v>4796</v>
      </c>
      <c r="E1358" s="825" t="s">
        <v>2800</v>
      </c>
      <c r="F1358" s="823" t="s">
        <v>2768</v>
      </c>
      <c r="G1358" s="823" t="s">
        <v>4143</v>
      </c>
      <c r="H1358" s="823" t="s">
        <v>670</v>
      </c>
      <c r="I1358" s="823" t="s">
        <v>4144</v>
      </c>
      <c r="J1358" s="823" t="s">
        <v>4145</v>
      </c>
      <c r="K1358" s="823" t="s">
        <v>4146</v>
      </c>
      <c r="L1358" s="826">
        <v>32.159999999999997</v>
      </c>
      <c r="M1358" s="826">
        <v>192.95999999999998</v>
      </c>
      <c r="N1358" s="823">
        <v>6</v>
      </c>
      <c r="O1358" s="827">
        <v>1.5</v>
      </c>
      <c r="P1358" s="826">
        <v>96.47999999999999</v>
      </c>
      <c r="Q1358" s="828">
        <v>0.5</v>
      </c>
      <c r="R1358" s="823">
        <v>3</v>
      </c>
      <c r="S1358" s="828">
        <v>0.5</v>
      </c>
      <c r="T1358" s="827">
        <v>1</v>
      </c>
      <c r="U1358" s="829">
        <v>0.66666666666666663</v>
      </c>
    </row>
    <row r="1359" spans="1:21" ht="14.45" customHeight="1" x14ac:dyDescent="0.2">
      <c r="A1359" s="822">
        <v>32</v>
      </c>
      <c r="B1359" s="823" t="s">
        <v>2767</v>
      </c>
      <c r="C1359" s="823" t="s">
        <v>2773</v>
      </c>
      <c r="D1359" s="824" t="s">
        <v>4796</v>
      </c>
      <c r="E1359" s="825" t="s">
        <v>2800</v>
      </c>
      <c r="F1359" s="823" t="s">
        <v>2768</v>
      </c>
      <c r="G1359" s="823" t="s">
        <v>2919</v>
      </c>
      <c r="H1359" s="823" t="s">
        <v>670</v>
      </c>
      <c r="I1359" s="823" t="s">
        <v>2472</v>
      </c>
      <c r="J1359" s="823" t="s">
        <v>2470</v>
      </c>
      <c r="K1359" s="823" t="s">
        <v>2473</v>
      </c>
      <c r="L1359" s="826">
        <v>339.47</v>
      </c>
      <c r="M1359" s="826">
        <v>678.94</v>
      </c>
      <c r="N1359" s="823">
        <v>2</v>
      </c>
      <c r="O1359" s="827">
        <v>1</v>
      </c>
      <c r="P1359" s="826"/>
      <c r="Q1359" s="828">
        <v>0</v>
      </c>
      <c r="R1359" s="823"/>
      <c r="S1359" s="828">
        <v>0</v>
      </c>
      <c r="T1359" s="827"/>
      <c r="U1359" s="829">
        <v>0</v>
      </c>
    </row>
    <row r="1360" spans="1:21" ht="14.45" customHeight="1" x14ac:dyDescent="0.2">
      <c r="A1360" s="822">
        <v>32</v>
      </c>
      <c r="B1360" s="823" t="s">
        <v>2767</v>
      </c>
      <c r="C1360" s="823" t="s">
        <v>2773</v>
      </c>
      <c r="D1360" s="824" t="s">
        <v>4796</v>
      </c>
      <c r="E1360" s="825" t="s">
        <v>2800</v>
      </c>
      <c r="F1360" s="823" t="s">
        <v>2768</v>
      </c>
      <c r="G1360" s="823" t="s">
        <v>3205</v>
      </c>
      <c r="H1360" s="823" t="s">
        <v>329</v>
      </c>
      <c r="I1360" s="823" t="s">
        <v>3209</v>
      </c>
      <c r="J1360" s="823" t="s">
        <v>1114</v>
      </c>
      <c r="K1360" s="823" t="s">
        <v>3208</v>
      </c>
      <c r="L1360" s="826">
        <v>50.64</v>
      </c>
      <c r="M1360" s="826">
        <v>354.48</v>
      </c>
      <c r="N1360" s="823">
        <v>7</v>
      </c>
      <c r="O1360" s="827">
        <v>2.5</v>
      </c>
      <c r="P1360" s="826">
        <v>354.48</v>
      </c>
      <c r="Q1360" s="828">
        <v>1</v>
      </c>
      <c r="R1360" s="823">
        <v>7</v>
      </c>
      <c r="S1360" s="828">
        <v>1</v>
      </c>
      <c r="T1360" s="827">
        <v>2.5</v>
      </c>
      <c r="U1360" s="829">
        <v>1</v>
      </c>
    </row>
    <row r="1361" spans="1:21" ht="14.45" customHeight="1" x14ac:dyDescent="0.2">
      <c r="A1361" s="822">
        <v>32</v>
      </c>
      <c r="B1361" s="823" t="s">
        <v>2767</v>
      </c>
      <c r="C1361" s="823" t="s">
        <v>2773</v>
      </c>
      <c r="D1361" s="824" t="s">
        <v>4796</v>
      </c>
      <c r="E1361" s="825" t="s">
        <v>2800</v>
      </c>
      <c r="F1361" s="823" t="s">
        <v>2768</v>
      </c>
      <c r="G1361" s="823" t="s">
        <v>2923</v>
      </c>
      <c r="H1361" s="823" t="s">
        <v>329</v>
      </c>
      <c r="I1361" s="823" t="s">
        <v>2927</v>
      </c>
      <c r="J1361" s="823" t="s">
        <v>1031</v>
      </c>
      <c r="K1361" s="823" t="s">
        <v>2928</v>
      </c>
      <c r="L1361" s="826">
        <v>45.03</v>
      </c>
      <c r="M1361" s="826">
        <v>270.18</v>
      </c>
      <c r="N1361" s="823">
        <v>6</v>
      </c>
      <c r="O1361" s="827">
        <v>1</v>
      </c>
      <c r="P1361" s="826"/>
      <c r="Q1361" s="828">
        <v>0</v>
      </c>
      <c r="R1361" s="823"/>
      <c r="S1361" s="828">
        <v>0</v>
      </c>
      <c r="T1361" s="827"/>
      <c r="U1361" s="829">
        <v>0</v>
      </c>
    </row>
    <row r="1362" spans="1:21" ht="14.45" customHeight="1" x14ac:dyDescent="0.2">
      <c r="A1362" s="822">
        <v>32</v>
      </c>
      <c r="B1362" s="823" t="s">
        <v>2767</v>
      </c>
      <c r="C1362" s="823" t="s">
        <v>2773</v>
      </c>
      <c r="D1362" s="824" t="s">
        <v>4796</v>
      </c>
      <c r="E1362" s="825" t="s">
        <v>2800</v>
      </c>
      <c r="F1362" s="823" t="s">
        <v>2768</v>
      </c>
      <c r="G1362" s="823" t="s">
        <v>3217</v>
      </c>
      <c r="H1362" s="823" t="s">
        <v>329</v>
      </c>
      <c r="I1362" s="823" t="s">
        <v>3754</v>
      </c>
      <c r="J1362" s="823" t="s">
        <v>1301</v>
      </c>
      <c r="K1362" s="823" t="s">
        <v>1302</v>
      </c>
      <c r="L1362" s="826">
        <v>49.04</v>
      </c>
      <c r="M1362" s="826">
        <v>98.08</v>
      </c>
      <c r="N1362" s="823">
        <v>2</v>
      </c>
      <c r="O1362" s="827">
        <v>0.5</v>
      </c>
      <c r="P1362" s="826"/>
      <c r="Q1362" s="828">
        <v>0</v>
      </c>
      <c r="R1362" s="823"/>
      <c r="S1362" s="828">
        <v>0</v>
      </c>
      <c r="T1362" s="827"/>
      <c r="U1362" s="829">
        <v>0</v>
      </c>
    </row>
    <row r="1363" spans="1:21" ht="14.45" customHeight="1" x14ac:dyDescent="0.2">
      <c r="A1363" s="822">
        <v>32</v>
      </c>
      <c r="B1363" s="823" t="s">
        <v>2767</v>
      </c>
      <c r="C1363" s="823" t="s">
        <v>2773</v>
      </c>
      <c r="D1363" s="824" t="s">
        <v>4796</v>
      </c>
      <c r="E1363" s="825" t="s">
        <v>2800</v>
      </c>
      <c r="F1363" s="823" t="s">
        <v>2768</v>
      </c>
      <c r="G1363" s="823" t="s">
        <v>3217</v>
      </c>
      <c r="H1363" s="823" t="s">
        <v>329</v>
      </c>
      <c r="I1363" s="823" t="s">
        <v>4147</v>
      </c>
      <c r="J1363" s="823" t="s">
        <v>1301</v>
      </c>
      <c r="K1363" s="823" t="s">
        <v>1302</v>
      </c>
      <c r="L1363" s="826">
        <v>94.7</v>
      </c>
      <c r="M1363" s="826">
        <v>94.7</v>
      </c>
      <c r="N1363" s="823">
        <v>1</v>
      </c>
      <c r="O1363" s="827">
        <v>0.5</v>
      </c>
      <c r="P1363" s="826">
        <v>94.7</v>
      </c>
      <c r="Q1363" s="828">
        <v>1</v>
      </c>
      <c r="R1363" s="823">
        <v>1</v>
      </c>
      <c r="S1363" s="828">
        <v>1</v>
      </c>
      <c r="T1363" s="827">
        <v>0.5</v>
      </c>
      <c r="U1363" s="829">
        <v>1</v>
      </c>
    </row>
    <row r="1364" spans="1:21" ht="14.45" customHeight="1" x14ac:dyDescent="0.2">
      <c r="A1364" s="822">
        <v>32</v>
      </c>
      <c r="B1364" s="823" t="s">
        <v>2767</v>
      </c>
      <c r="C1364" s="823" t="s">
        <v>2773</v>
      </c>
      <c r="D1364" s="824" t="s">
        <v>4796</v>
      </c>
      <c r="E1364" s="825" t="s">
        <v>2800</v>
      </c>
      <c r="F1364" s="823" t="s">
        <v>2768</v>
      </c>
      <c r="G1364" s="823" t="s">
        <v>2933</v>
      </c>
      <c r="H1364" s="823" t="s">
        <v>329</v>
      </c>
      <c r="I1364" s="823" t="s">
        <v>4148</v>
      </c>
      <c r="J1364" s="823" t="s">
        <v>4149</v>
      </c>
      <c r="K1364" s="823" t="s">
        <v>4150</v>
      </c>
      <c r="L1364" s="826">
        <v>164.01</v>
      </c>
      <c r="M1364" s="826">
        <v>164.01</v>
      </c>
      <c r="N1364" s="823">
        <v>1</v>
      </c>
      <c r="O1364" s="827">
        <v>1</v>
      </c>
      <c r="P1364" s="826">
        <v>164.01</v>
      </c>
      <c r="Q1364" s="828">
        <v>1</v>
      </c>
      <c r="R1364" s="823">
        <v>1</v>
      </c>
      <c r="S1364" s="828">
        <v>1</v>
      </c>
      <c r="T1364" s="827">
        <v>1</v>
      </c>
      <c r="U1364" s="829">
        <v>1</v>
      </c>
    </row>
    <row r="1365" spans="1:21" ht="14.45" customHeight="1" x14ac:dyDescent="0.2">
      <c r="A1365" s="822">
        <v>32</v>
      </c>
      <c r="B1365" s="823" t="s">
        <v>2767</v>
      </c>
      <c r="C1365" s="823" t="s">
        <v>2773</v>
      </c>
      <c r="D1365" s="824" t="s">
        <v>4796</v>
      </c>
      <c r="E1365" s="825" t="s">
        <v>2800</v>
      </c>
      <c r="F1365" s="823" t="s">
        <v>2768</v>
      </c>
      <c r="G1365" s="823" t="s">
        <v>2937</v>
      </c>
      <c r="H1365" s="823" t="s">
        <v>329</v>
      </c>
      <c r="I1365" s="823" t="s">
        <v>2938</v>
      </c>
      <c r="J1365" s="823" t="s">
        <v>2939</v>
      </c>
      <c r="K1365" s="823" t="s">
        <v>2940</v>
      </c>
      <c r="L1365" s="826">
        <v>3633.21</v>
      </c>
      <c r="M1365" s="826">
        <v>14532.84</v>
      </c>
      <c r="N1365" s="823">
        <v>4</v>
      </c>
      <c r="O1365" s="827">
        <v>2</v>
      </c>
      <c r="P1365" s="826">
        <v>14532.84</v>
      </c>
      <c r="Q1365" s="828">
        <v>1</v>
      </c>
      <c r="R1365" s="823">
        <v>4</v>
      </c>
      <c r="S1365" s="828">
        <v>1</v>
      </c>
      <c r="T1365" s="827">
        <v>2</v>
      </c>
      <c r="U1365" s="829">
        <v>1</v>
      </c>
    </row>
    <row r="1366" spans="1:21" ht="14.45" customHeight="1" x14ac:dyDescent="0.2">
      <c r="A1366" s="822">
        <v>32</v>
      </c>
      <c r="B1366" s="823" t="s">
        <v>2767</v>
      </c>
      <c r="C1366" s="823" t="s">
        <v>2773</v>
      </c>
      <c r="D1366" s="824" t="s">
        <v>4796</v>
      </c>
      <c r="E1366" s="825" t="s">
        <v>2800</v>
      </c>
      <c r="F1366" s="823" t="s">
        <v>2768</v>
      </c>
      <c r="G1366" s="823" t="s">
        <v>4151</v>
      </c>
      <c r="H1366" s="823" t="s">
        <v>329</v>
      </c>
      <c r="I1366" s="823" t="s">
        <v>4152</v>
      </c>
      <c r="J1366" s="823" t="s">
        <v>4153</v>
      </c>
      <c r="K1366" s="823" t="s">
        <v>4154</v>
      </c>
      <c r="L1366" s="826">
        <v>347.84</v>
      </c>
      <c r="M1366" s="826">
        <v>347.84</v>
      </c>
      <c r="N1366" s="823">
        <v>1</v>
      </c>
      <c r="O1366" s="827">
        <v>1</v>
      </c>
      <c r="P1366" s="826">
        <v>347.84</v>
      </c>
      <c r="Q1366" s="828">
        <v>1</v>
      </c>
      <c r="R1366" s="823">
        <v>1</v>
      </c>
      <c r="S1366" s="828">
        <v>1</v>
      </c>
      <c r="T1366" s="827">
        <v>1</v>
      </c>
      <c r="U1366" s="829">
        <v>1</v>
      </c>
    </row>
    <row r="1367" spans="1:21" ht="14.45" customHeight="1" x14ac:dyDescent="0.2">
      <c r="A1367" s="822">
        <v>32</v>
      </c>
      <c r="B1367" s="823" t="s">
        <v>2767</v>
      </c>
      <c r="C1367" s="823" t="s">
        <v>2773</v>
      </c>
      <c r="D1367" s="824" t="s">
        <v>4796</v>
      </c>
      <c r="E1367" s="825" t="s">
        <v>2800</v>
      </c>
      <c r="F1367" s="823" t="s">
        <v>2768</v>
      </c>
      <c r="G1367" s="823" t="s">
        <v>3249</v>
      </c>
      <c r="H1367" s="823" t="s">
        <v>329</v>
      </c>
      <c r="I1367" s="823" t="s">
        <v>3250</v>
      </c>
      <c r="J1367" s="823" t="s">
        <v>1445</v>
      </c>
      <c r="K1367" s="823" t="s">
        <v>1319</v>
      </c>
      <c r="L1367" s="826">
        <v>111.72</v>
      </c>
      <c r="M1367" s="826">
        <v>111.72</v>
      </c>
      <c r="N1367" s="823">
        <v>1</v>
      </c>
      <c r="O1367" s="827">
        <v>1</v>
      </c>
      <c r="P1367" s="826">
        <v>111.72</v>
      </c>
      <c r="Q1367" s="828">
        <v>1</v>
      </c>
      <c r="R1367" s="823">
        <v>1</v>
      </c>
      <c r="S1367" s="828">
        <v>1</v>
      </c>
      <c r="T1367" s="827">
        <v>1</v>
      </c>
      <c r="U1367" s="829">
        <v>1</v>
      </c>
    </row>
    <row r="1368" spans="1:21" ht="14.45" customHeight="1" x14ac:dyDescent="0.2">
      <c r="A1368" s="822">
        <v>32</v>
      </c>
      <c r="B1368" s="823" t="s">
        <v>2767</v>
      </c>
      <c r="C1368" s="823" t="s">
        <v>2773</v>
      </c>
      <c r="D1368" s="824" t="s">
        <v>4796</v>
      </c>
      <c r="E1368" s="825" t="s">
        <v>2800</v>
      </c>
      <c r="F1368" s="823" t="s">
        <v>2768</v>
      </c>
      <c r="G1368" s="823" t="s">
        <v>3249</v>
      </c>
      <c r="H1368" s="823" t="s">
        <v>329</v>
      </c>
      <c r="I1368" s="823" t="s">
        <v>3457</v>
      </c>
      <c r="J1368" s="823" t="s">
        <v>1445</v>
      </c>
      <c r="K1368" s="823" t="s">
        <v>1319</v>
      </c>
      <c r="L1368" s="826">
        <v>111.72</v>
      </c>
      <c r="M1368" s="826">
        <v>223.44</v>
      </c>
      <c r="N1368" s="823">
        <v>2</v>
      </c>
      <c r="O1368" s="827">
        <v>1.5</v>
      </c>
      <c r="P1368" s="826">
        <v>111.72</v>
      </c>
      <c r="Q1368" s="828">
        <v>0.5</v>
      </c>
      <c r="R1368" s="823">
        <v>1</v>
      </c>
      <c r="S1368" s="828">
        <v>0.5</v>
      </c>
      <c r="T1368" s="827">
        <v>1</v>
      </c>
      <c r="U1368" s="829">
        <v>0.66666666666666663</v>
      </c>
    </row>
    <row r="1369" spans="1:21" ht="14.45" customHeight="1" x14ac:dyDescent="0.2">
      <c r="A1369" s="822">
        <v>32</v>
      </c>
      <c r="B1369" s="823" t="s">
        <v>2767</v>
      </c>
      <c r="C1369" s="823" t="s">
        <v>2773</v>
      </c>
      <c r="D1369" s="824" t="s">
        <v>4796</v>
      </c>
      <c r="E1369" s="825" t="s">
        <v>2800</v>
      </c>
      <c r="F1369" s="823" t="s">
        <v>2768</v>
      </c>
      <c r="G1369" s="823" t="s">
        <v>4155</v>
      </c>
      <c r="H1369" s="823" t="s">
        <v>329</v>
      </c>
      <c r="I1369" s="823" t="s">
        <v>4156</v>
      </c>
      <c r="J1369" s="823" t="s">
        <v>1667</v>
      </c>
      <c r="K1369" s="823" t="s">
        <v>4157</v>
      </c>
      <c r="L1369" s="826">
        <v>76.709999999999994</v>
      </c>
      <c r="M1369" s="826">
        <v>76.709999999999994</v>
      </c>
      <c r="N1369" s="823">
        <v>1</v>
      </c>
      <c r="O1369" s="827">
        <v>0.5</v>
      </c>
      <c r="P1369" s="826">
        <v>76.709999999999994</v>
      </c>
      <c r="Q1369" s="828">
        <v>1</v>
      </c>
      <c r="R1369" s="823">
        <v>1</v>
      </c>
      <c r="S1369" s="828">
        <v>1</v>
      </c>
      <c r="T1369" s="827">
        <v>0.5</v>
      </c>
      <c r="U1369" s="829">
        <v>1</v>
      </c>
    </row>
    <row r="1370" spans="1:21" ht="14.45" customHeight="1" x14ac:dyDescent="0.2">
      <c r="A1370" s="822">
        <v>32</v>
      </c>
      <c r="B1370" s="823" t="s">
        <v>2767</v>
      </c>
      <c r="C1370" s="823" t="s">
        <v>2773</v>
      </c>
      <c r="D1370" s="824" t="s">
        <v>4796</v>
      </c>
      <c r="E1370" s="825" t="s">
        <v>2800</v>
      </c>
      <c r="F1370" s="823" t="s">
        <v>2768</v>
      </c>
      <c r="G1370" s="823" t="s">
        <v>4155</v>
      </c>
      <c r="H1370" s="823" t="s">
        <v>329</v>
      </c>
      <c r="I1370" s="823" t="s">
        <v>4158</v>
      </c>
      <c r="J1370" s="823" t="s">
        <v>1667</v>
      </c>
      <c r="K1370" s="823" t="s">
        <v>4157</v>
      </c>
      <c r="L1370" s="826">
        <v>76.709999999999994</v>
      </c>
      <c r="M1370" s="826">
        <v>76.709999999999994</v>
      </c>
      <c r="N1370" s="823">
        <v>1</v>
      </c>
      <c r="O1370" s="827">
        <v>1</v>
      </c>
      <c r="P1370" s="826">
        <v>76.709999999999994</v>
      </c>
      <c r="Q1370" s="828">
        <v>1</v>
      </c>
      <c r="R1370" s="823">
        <v>1</v>
      </c>
      <c r="S1370" s="828">
        <v>1</v>
      </c>
      <c r="T1370" s="827">
        <v>1</v>
      </c>
      <c r="U1370" s="829">
        <v>1</v>
      </c>
    </row>
    <row r="1371" spans="1:21" ht="14.45" customHeight="1" x14ac:dyDescent="0.2">
      <c r="A1371" s="822">
        <v>32</v>
      </c>
      <c r="B1371" s="823" t="s">
        <v>2767</v>
      </c>
      <c r="C1371" s="823" t="s">
        <v>2773</v>
      </c>
      <c r="D1371" s="824" t="s">
        <v>4796</v>
      </c>
      <c r="E1371" s="825" t="s">
        <v>2800</v>
      </c>
      <c r="F1371" s="823" t="s">
        <v>2768</v>
      </c>
      <c r="G1371" s="823" t="s">
        <v>4075</v>
      </c>
      <c r="H1371" s="823" t="s">
        <v>329</v>
      </c>
      <c r="I1371" s="823" t="s">
        <v>4159</v>
      </c>
      <c r="J1371" s="823" t="s">
        <v>1015</v>
      </c>
      <c r="K1371" s="823" t="s">
        <v>1016</v>
      </c>
      <c r="L1371" s="826">
        <v>0</v>
      </c>
      <c r="M1371" s="826">
        <v>0</v>
      </c>
      <c r="N1371" s="823">
        <v>1</v>
      </c>
      <c r="O1371" s="827">
        <v>1</v>
      </c>
      <c r="P1371" s="826"/>
      <c r="Q1371" s="828"/>
      <c r="R1371" s="823"/>
      <c r="S1371" s="828">
        <v>0</v>
      </c>
      <c r="T1371" s="827"/>
      <c r="U1371" s="829">
        <v>0</v>
      </c>
    </row>
    <row r="1372" spans="1:21" ht="14.45" customHeight="1" x14ac:dyDescent="0.2">
      <c r="A1372" s="822">
        <v>32</v>
      </c>
      <c r="B1372" s="823" t="s">
        <v>2767</v>
      </c>
      <c r="C1372" s="823" t="s">
        <v>2773</v>
      </c>
      <c r="D1372" s="824" t="s">
        <v>4796</v>
      </c>
      <c r="E1372" s="825" t="s">
        <v>2800</v>
      </c>
      <c r="F1372" s="823" t="s">
        <v>2768</v>
      </c>
      <c r="G1372" s="823" t="s">
        <v>3257</v>
      </c>
      <c r="H1372" s="823" t="s">
        <v>329</v>
      </c>
      <c r="I1372" s="823" t="s">
        <v>3258</v>
      </c>
      <c r="J1372" s="823" t="s">
        <v>783</v>
      </c>
      <c r="K1372" s="823" t="s">
        <v>3259</v>
      </c>
      <c r="L1372" s="826">
        <v>73.989999999999995</v>
      </c>
      <c r="M1372" s="826">
        <v>221.96999999999997</v>
      </c>
      <c r="N1372" s="823">
        <v>3</v>
      </c>
      <c r="O1372" s="827">
        <v>1</v>
      </c>
      <c r="P1372" s="826">
        <v>221.96999999999997</v>
      </c>
      <c r="Q1372" s="828">
        <v>1</v>
      </c>
      <c r="R1372" s="823">
        <v>3</v>
      </c>
      <c r="S1372" s="828">
        <v>1</v>
      </c>
      <c r="T1372" s="827">
        <v>1</v>
      </c>
      <c r="U1372" s="829">
        <v>1</v>
      </c>
    </row>
    <row r="1373" spans="1:21" ht="14.45" customHeight="1" x14ac:dyDescent="0.2">
      <c r="A1373" s="822">
        <v>32</v>
      </c>
      <c r="B1373" s="823" t="s">
        <v>2767</v>
      </c>
      <c r="C1373" s="823" t="s">
        <v>2773</v>
      </c>
      <c r="D1373" s="824" t="s">
        <v>4796</v>
      </c>
      <c r="E1373" s="825" t="s">
        <v>2800</v>
      </c>
      <c r="F1373" s="823" t="s">
        <v>2768</v>
      </c>
      <c r="G1373" s="823" t="s">
        <v>2951</v>
      </c>
      <c r="H1373" s="823" t="s">
        <v>329</v>
      </c>
      <c r="I1373" s="823" t="s">
        <v>2955</v>
      </c>
      <c r="J1373" s="823" t="s">
        <v>2953</v>
      </c>
      <c r="K1373" s="823" t="s">
        <v>2956</v>
      </c>
      <c r="L1373" s="826">
        <v>243.64</v>
      </c>
      <c r="M1373" s="826">
        <v>1218.1999999999998</v>
      </c>
      <c r="N1373" s="823">
        <v>5</v>
      </c>
      <c r="O1373" s="827">
        <v>5</v>
      </c>
      <c r="P1373" s="826">
        <v>730.92</v>
      </c>
      <c r="Q1373" s="828">
        <v>0.60000000000000009</v>
      </c>
      <c r="R1373" s="823">
        <v>3</v>
      </c>
      <c r="S1373" s="828">
        <v>0.6</v>
      </c>
      <c r="T1373" s="827">
        <v>3</v>
      </c>
      <c r="U1373" s="829">
        <v>0.6</v>
      </c>
    </row>
    <row r="1374" spans="1:21" ht="14.45" customHeight="1" x14ac:dyDescent="0.2">
      <c r="A1374" s="822">
        <v>32</v>
      </c>
      <c r="B1374" s="823" t="s">
        <v>2767</v>
      </c>
      <c r="C1374" s="823" t="s">
        <v>2773</v>
      </c>
      <c r="D1374" s="824" t="s">
        <v>4796</v>
      </c>
      <c r="E1374" s="825" t="s">
        <v>2800</v>
      </c>
      <c r="F1374" s="823" t="s">
        <v>2768</v>
      </c>
      <c r="G1374" s="823" t="s">
        <v>2961</v>
      </c>
      <c r="H1374" s="823" t="s">
        <v>329</v>
      </c>
      <c r="I1374" s="823" t="s">
        <v>2962</v>
      </c>
      <c r="J1374" s="823" t="s">
        <v>2963</v>
      </c>
      <c r="K1374" s="823" t="s">
        <v>2964</v>
      </c>
      <c r="L1374" s="826">
        <v>57.48</v>
      </c>
      <c r="M1374" s="826">
        <v>114.96</v>
      </c>
      <c r="N1374" s="823">
        <v>2</v>
      </c>
      <c r="O1374" s="827">
        <v>2</v>
      </c>
      <c r="P1374" s="826">
        <v>57.48</v>
      </c>
      <c r="Q1374" s="828">
        <v>0.5</v>
      </c>
      <c r="R1374" s="823">
        <v>1</v>
      </c>
      <c r="S1374" s="828">
        <v>0.5</v>
      </c>
      <c r="T1374" s="827">
        <v>1</v>
      </c>
      <c r="U1374" s="829">
        <v>0.5</v>
      </c>
    </row>
    <row r="1375" spans="1:21" ht="14.45" customHeight="1" x14ac:dyDescent="0.2">
      <c r="A1375" s="822">
        <v>32</v>
      </c>
      <c r="B1375" s="823" t="s">
        <v>2767</v>
      </c>
      <c r="C1375" s="823" t="s">
        <v>2773</v>
      </c>
      <c r="D1375" s="824" t="s">
        <v>4796</v>
      </c>
      <c r="E1375" s="825" t="s">
        <v>2800</v>
      </c>
      <c r="F1375" s="823" t="s">
        <v>2768</v>
      </c>
      <c r="G1375" s="823" t="s">
        <v>2835</v>
      </c>
      <c r="H1375" s="823" t="s">
        <v>329</v>
      </c>
      <c r="I1375" s="823" t="s">
        <v>2970</v>
      </c>
      <c r="J1375" s="823" t="s">
        <v>2968</v>
      </c>
      <c r="K1375" s="823" t="s">
        <v>2971</v>
      </c>
      <c r="L1375" s="826">
        <v>52.75</v>
      </c>
      <c r="M1375" s="826">
        <v>105.5</v>
      </c>
      <c r="N1375" s="823">
        <v>2</v>
      </c>
      <c r="O1375" s="827">
        <v>1.5</v>
      </c>
      <c r="P1375" s="826"/>
      <c r="Q1375" s="828">
        <v>0</v>
      </c>
      <c r="R1375" s="823"/>
      <c r="S1375" s="828">
        <v>0</v>
      </c>
      <c r="T1375" s="827"/>
      <c r="U1375" s="829">
        <v>0</v>
      </c>
    </row>
    <row r="1376" spans="1:21" ht="14.45" customHeight="1" x14ac:dyDescent="0.2">
      <c r="A1376" s="822">
        <v>32</v>
      </c>
      <c r="B1376" s="823" t="s">
        <v>2767</v>
      </c>
      <c r="C1376" s="823" t="s">
        <v>2773</v>
      </c>
      <c r="D1376" s="824" t="s">
        <v>4796</v>
      </c>
      <c r="E1376" s="825" t="s">
        <v>2800</v>
      </c>
      <c r="F1376" s="823" t="s">
        <v>2768</v>
      </c>
      <c r="G1376" s="823" t="s">
        <v>2835</v>
      </c>
      <c r="H1376" s="823" t="s">
        <v>329</v>
      </c>
      <c r="I1376" s="823" t="s">
        <v>4160</v>
      </c>
      <c r="J1376" s="823" t="s">
        <v>4161</v>
      </c>
      <c r="K1376" s="823" t="s">
        <v>4162</v>
      </c>
      <c r="L1376" s="826">
        <v>0</v>
      </c>
      <c r="M1376" s="826">
        <v>0</v>
      </c>
      <c r="N1376" s="823">
        <v>1</v>
      </c>
      <c r="O1376" s="827">
        <v>0.5</v>
      </c>
      <c r="P1376" s="826"/>
      <c r="Q1376" s="828"/>
      <c r="R1376" s="823"/>
      <c r="S1376" s="828">
        <v>0</v>
      </c>
      <c r="T1376" s="827"/>
      <c r="U1376" s="829">
        <v>0</v>
      </c>
    </row>
    <row r="1377" spans="1:21" ht="14.45" customHeight="1" x14ac:dyDescent="0.2">
      <c r="A1377" s="822">
        <v>32</v>
      </c>
      <c r="B1377" s="823" t="s">
        <v>2767</v>
      </c>
      <c r="C1377" s="823" t="s">
        <v>2773</v>
      </c>
      <c r="D1377" s="824" t="s">
        <v>4796</v>
      </c>
      <c r="E1377" s="825" t="s">
        <v>2800</v>
      </c>
      <c r="F1377" s="823" t="s">
        <v>2768</v>
      </c>
      <c r="G1377" s="823" t="s">
        <v>2835</v>
      </c>
      <c r="H1377" s="823" t="s">
        <v>329</v>
      </c>
      <c r="I1377" s="823" t="s">
        <v>3577</v>
      </c>
      <c r="J1377" s="823" t="s">
        <v>695</v>
      </c>
      <c r="K1377" s="823" t="s">
        <v>2966</v>
      </c>
      <c r="L1377" s="826">
        <v>31.65</v>
      </c>
      <c r="M1377" s="826">
        <v>94.949999999999989</v>
      </c>
      <c r="N1377" s="823">
        <v>3</v>
      </c>
      <c r="O1377" s="827">
        <v>0.5</v>
      </c>
      <c r="P1377" s="826"/>
      <c r="Q1377" s="828">
        <v>0</v>
      </c>
      <c r="R1377" s="823"/>
      <c r="S1377" s="828">
        <v>0</v>
      </c>
      <c r="T1377" s="827"/>
      <c r="U1377" s="829">
        <v>0</v>
      </c>
    </row>
    <row r="1378" spans="1:21" ht="14.45" customHeight="1" x14ac:dyDescent="0.2">
      <c r="A1378" s="822">
        <v>32</v>
      </c>
      <c r="B1378" s="823" t="s">
        <v>2767</v>
      </c>
      <c r="C1378" s="823" t="s">
        <v>2773</v>
      </c>
      <c r="D1378" s="824" t="s">
        <v>4796</v>
      </c>
      <c r="E1378" s="825" t="s">
        <v>2800</v>
      </c>
      <c r="F1378" s="823" t="s">
        <v>2768</v>
      </c>
      <c r="G1378" s="823" t="s">
        <v>2835</v>
      </c>
      <c r="H1378" s="823" t="s">
        <v>329</v>
      </c>
      <c r="I1378" s="823" t="s">
        <v>2974</v>
      </c>
      <c r="J1378" s="823" t="s">
        <v>695</v>
      </c>
      <c r="K1378" s="823" t="s">
        <v>681</v>
      </c>
      <c r="L1378" s="826">
        <v>58.62</v>
      </c>
      <c r="M1378" s="826">
        <v>58.62</v>
      </c>
      <c r="N1378" s="823">
        <v>1</v>
      </c>
      <c r="O1378" s="827">
        <v>0.5</v>
      </c>
      <c r="P1378" s="826"/>
      <c r="Q1378" s="828">
        <v>0</v>
      </c>
      <c r="R1378" s="823"/>
      <c r="S1378" s="828">
        <v>0</v>
      </c>
      <c r="T1378" s="827"/>
      <c r="U1378" s="829">
        <v>0</v>
      </c>
    </row>
    <row r="1379" spans="1:21" ht="14.45" customHeight="1" x14ac:dyDescent="0.2">
      <c r="A1379" s="822">
        <v>32</v>
      </c>
      <c r="B1379" s="823" t="s">
        <v>2767</v>
      </c>
      <c r="C1379" s="823" t="s">
        <v>2773</v>
      </c>
      <c r="D1379" s="824" t="s">
        <v>4796</v>
      </c>
      <c r="E1379" s="825" t="s">
        <v>2800</v>
      </c>
      <c r="F1379" s="823" t="s">
        <v>2768</v>
      </c>
      <c r="G1379" s="823" t="s">
        <v>2835</v>
      </c>
      <c r="H1379" s="823" t="s">
        <v>329</v>
      </c>
      <c r="I1379" s="823" t="s">
        <v>3775</v>
      </c>
      <c r="J1379" s="823" t="s">
        <v>695</v>
      </c>
      <c r="K1379" s="823" t="s">
        <v>696</v>
      </c>
      <c r="L1379" s="826">
        <v>31.65</v>
      </c>
      <c r="M1379" s="826">
        <v>126.6</v>
      </c>
      <c r="N1379" s="823">
        <v>4</v>
      </c>
      <c r="O1379" s="827">
        <v>1</v>
      </c>
      <c r="P1379" s="826">
        <v>31.65</v>
      </c>
      <c r="Q1379" s="828">
        <v>0.25</v>
      </c>
      <c r="R1379" s="823">
        <v>1</v>
      </c>
      <c r="S1379" s="828">
        <v>0.25</v>
      </c>
      <c r="T1379" s="827">
        <v>0.5</v>
      </c>
      <c r="U1379" s="829">
        <v>0.5</v>
      </c>
    </row>
    <row r="1380" spans="1:21" ht="14.45" customHeight="1" x14ac:dyDescent="0.2">
      <c r="A1380" s="822">
        <v>32</v>
      </c>
      <c r="B1380" s="823" t="s">
        <v>2767</v>
      </c>
      <c r="C1380" s="823" t="s">
        <v>2773</v>
      </c>
      <c r="D1380" s="824" t="s">
        <v>4796</v>
      </c>
      <c r="E1380" s="825" t="s">
        <v>2800</v>
      </c>
      <c r="F1380" s="823" t="s">
        <v>2768</v>
      </c>
      <c r="G1380" s="823" t="s">
        <v>2983</v>
      </c>
      <c r="H1380" s="823" t="s">
        <v>329</v>
      </c>
      <c r="I1380" s="823" t="s">
        <v>2984</v>
      </c>
      <c r="J1380" s="823" t="s">
        <v>2985</v>
      </c>
      <c r="K1380" s="823" t="s">
        <v>2986</v>
      </c>
      <c r="L1380" s="826">
        <v>73.150000000000006</v>
      </c>
      <c r="M1380" s="826">
        <v>1609.3</v>
      </c>
      <c r="N1380" s="823">
        <v>22</v>
      </c>
      <c r="O1380" s="827">
        <v>7</v>
      </c>
      <c r="P1380" s="826">
        <v>1463</v>
      </c>
      <c r="Q1380" s="828">
        <v>0.90909090909090917</v>
      </c>
      <c r="R1380" s="823">
        <v>20</v>
      </c>
      <c r="S1380" s="828">
        <v>0.90909090909090906</v>
      </c>
      <c r="T1380" s="827">
        <v>6</v>
      </c>
      <c r="U1380" s="829">
        <v>0.8571428571428571</v>
      </c>
    </row>
    <row r="1381" spans="1:21" ht="14.45" customHeight="1" x14ac:dyDescent="0.2">
      <c r="A1381" s="822">
        <v>32</v>
      </c>
      <c r="B1381" s="823" t="s">
        <v>2767</v>
      </c>
      <c r="C1381" s="823" t="s">
        <v>2773</v>
      </c>
      <c r="D1381" s="824" t="s">
        <v>4796</v>
      </c>
      <c r="E1381" s="825" t="s">
        <v>2800</v>
      </c>
      <c r="F1381" s="823" t="s">
        <v>2768</v>
      </c>
      <c r="G1381" s="823" t="s">
        <v>3270</v>
      </c>
      <c r="H1381" s="823" t="s">
        <v>329</v>
      </c>
      <c r="I1381" s="823" t="s">
        <v>3271</v>
      </c>
      <c r="J1381" s="823" t="s">
        <v>1285</v>
      </c>
      <c r="K1381" s="823" t="s">
        <v>3272</v>
      </c>
      <c r="L1381" s="826">
        <v>760.22</v>
      </c>
      <c r="M1381" s="826">
        <v>3040.88</v>
      </c>
      <c r="N1381" s="823">
        <v>4</v>
      </c>
      <c r="O1381" s="827">
        <v>2.5</v>
      </c>
      <c r="P1381" s="826">
        <v>1520.44</v>
      </c>
      <c r="Q1381" s="828">
        <v>0.5</v>
      </c>
      <c r="R1381" s="823">
        <v>2</v>
      </c>
      <c r="S1381" s="828">
        <v>0.5</v>
      </c>
      <c r="T1381" s="827">
        <v>1</v>
      </c>
      <c r="U1381" s="829">
        <v>0.4</v>
      </c>
    </row>
    <row r="1382" spans="1:21" ht="14.45" customHeight="1" x14ac:dyDescent="0.2">
      <c r="A1382" s="822">
        <v>32</v>
      </c>
      <c r="B1382" s="823" t="s">
        <v>2767</v>
      </c>
      <c r="C1382" s="823" t="s">
        <v>2773</v>
      </c>
      <c r="D1382" s="824" t="s">
        <v>4796</v>
      </c>
      <c r="E1382" s="825" t="s">
        <v>2800</v>
      </c>
      <c r="F1382" s="823" t="s">
        <v>2768</v>
      </c>
      <c r="G1382" s="823" t="s">
        <v>3790</v>
      </c>
      <c r="H1382" s="823" t="s">
        <v>329</v>
      </c>
      <c r="I1382" s="823" t="s">
        <v>4163</v>
      </c>
      <c r="J1382" s="823" t="s">
        <v>3792</v>
      </c>
      <c r="K1382" s="823" t="s">
        <v>3793</v>
      </c>
      <c r="L1382" s="826">
        <v>0</v>
      </c>
      <c r="M1382" s="826">
        <v>0</v>
      </c>
      <c r="N1382" s="823">
        <v>2</v>
      </c>
      <c r="O1382" s="827">
        <v>1</v>
      </c>
      <c r="P1382" s="826">
        <v>0</v>
      </c>
      <c r="Q1382" s="828"/>
      <c r="R1382" s="823">
        <v>2</v>
      </c>
      <c r="S1382" s="828">
        <v>1</v>
      </c>
      <c r="T1382" s="827">
        <v>1</v>
      </c>
      <c r="U1382" s="829">
        <v>1</v>
      </c>
    </row>
    <row r="1383" spans="1:21" ht="14.45" customHeight="1" x14ac:dyDescent="0.2">
      <c r="A1383" s="822">
        <v>32</v>
      </c>
      <c r="B1383" s="823" t="s">
        <v>2767</v>
      </c>
      <c r="C1383" s="823" t="s">
        <v>2773</v>
      </c>
      <c r="D1383" s="824" t="s">
        <v>4796</v>
      </c>
      <c r="E1383" s="825" t="s">
        <v>2800</v>
      </c>
      <c r="F1383" s="823" t="s">
        <v>2768</v>
      </c>
      <c r="G1383" s="823" t="s">
        <v>2987</v>
      </c>
      <c r="H1383" s="823" t="s">
        <v>670</v>
      </c>
      <c r="I1383" s="823" t="s">
        <v>2315</v>
      </c>
      <c r="J1383" s="823" t="s">
        <v>1075</v>
      </c>
      <c r="K1383" s="823" t="s">
        <v>2316</v>
      </c>
      <c r="L1383" s="826">
        <v>118.65</v>
      </c>
      <c r="M1383" s="826">
        <v>118.65</v>
      </c>
      <c r="N1383" s="823">
        <v>1</v>
      </c>
      <c r="O1383" s="827">
        <v>1</v>
      </c>
      <c r="P1383" s="826">
        <v>118.65</v>
      </c>
      <c r="Q1383" s="828">
        <v>1</v>
      </c>
      <c r="R1383" s="823">
        <v>1</v>
      </c>
      <c r="S1383" s="828">
        <v>1</v>
      </c>
      <c r="T1383" s="827">
        <v>1</v>
      </c>
      <c r="U1383" s="829">
        <v>1</v>
      </c>
    </row>
    <row r="1384" spans="1:21" ht="14.45" customHeight="1" x14ac:dyDescent="0.2">
      <c r="A1384" s="822">
        <v>32</v>
      </c>
      <c r="B1384" s="823" t="s">
        <v>2767</v>
      </c>
      <c r="C1384" s="823" t="s">
        <v>2773</v>
      </c>
      <c r="D1384" s="824" t="s">
        <v>4796</v>
      </c>
      <c r="E1384" s="825" t="s">
        <v>2800</v>
      </c>
      <c r="F1384" s="823" t="s">
        <v>2768</v>
      </c>
      <c r="G1384" s="823" t="s">
        <v>2998</v>
      </c>
      <c r="H1384" s="823" t="s">
        <v>329</v>
      </c>
      <c r="I1384" s="823" t="s">
        <v>4164</v>
      </c>
      <c r="J1384" s="823" t="s">
        <v>4165</v>
      </c>
      <c r="K1384" s="823" t="s">
        <v>4166</v>
      </c>
      <c r="L1384" s="826">
        <v>146.9</v>
      </c>
      <c r="M1384" s="826">
        <v>146.9</v>
      </c>
      <c r="N1384" s="823">
        <v>1</v>
      </c>
      <c r="O1384" s="827">
        <v>1</v>
      </c>
      <c r="P1384" s="826">
        <v>146.9</v>
      </c>
      <c r="Q1384" s="828">
        <v>1</v>
      </c>
      <c r="R1384" s="823">
        <v>1</v>
      </c>
      <c r="S1384" s="828">
        <v>1</v>
      </c>
      <c r="T1384" s="827">
        <v>1</v>
      </c>
      <c r="U1384" s="829">
        <v>1</v>
      </c>
    </row>
    <row r="1385" spans="1:21" ht="14.45" customHeight="1" x14ac:dyDescent="0.2">
      <c r="A1385" s="822">
        <v>32</v>
      </c>
      <c r="B1385" s="823" t="s">
        <v>2767</v>
      </c>
      <c r="C1385" s="823" t="s">
        <v>2773</v>
      </c>
      <c r="D1385" s="824" t="s">
        <v>4796</v>
      </c>
      <c r="E1385" s="825" t="s">
        <v>2800</v>
      </c>
      <c r="F1385" s="823" t="s">
        <v>2768</v>
      </c>
      <c r="G1385" s="823" t="s">
        <v>4167</v>
      </c>
      <c r="H1385" s="823" t="s">
        <v>329</v>
      </c>
      <c r="I1385" s="823" t="s">
        <v>4168</v>
      </c>
      <c r="J1385" s="823" t="s">
        <v>4169</v>
      </c>
      <c r="K1385" s="823" t="s">
        <v>4170</v>
      </c>
      <c r="L1385" s="826">
        <v>2886.67</v>
      </c>
      <c r="M1385" s="826">
        <v>2886.67</v>
      </c>
      <c r="N1385" s="823">
        <v>1</v>
      </c>
      <c r="O1385" s="827">
        <v>1</v>
      </c>
      <c r="P1385" s="826">
        <v>2886.67</v>
      </c>
      <c r="Q1385" s="828">
        <v>1</v>
      </c>
      <c r="R1385" s="823">
        <v>1</v>
      </c>
      <c r="S1385" s="828">
        <v>1</v>
      </c>
      <c r="T1385" s="827">
        <v>1</v>
      </c>
      <c r="U1385" s="829">
        <v>1</v>
      </c>
    </row>
    <row r="1386" spans="1:21" ht="14.45" customHeight="1" x14ac:dyDescent="0.2">
      <c r="A1386" s="822">
        <v>32</v>
      </c>
      <c r="B1386" s="823" t="s">
        <v>2767</v>
      </c>
      <c r="C1386" s="823" t="s">
        <v>2773</v>
      </c>
      <c r="D1386" s="824" t="s">
        <v>4796</v>
      </c>
      <c r="E1386" s="825" t="s">
        <v>2800</v>
      </c>
      <c r="F1386" s="823" t="s">
        <v>2768</v>
      </c>
      <c r="G1386" s="823" t="s">
        <v>3315</v>
      </c>
      <c r="H1386" s="823" t="s">
        <v>670</v>
      </c>
      <c r="I1386" s="823" t="s">
        <v>3316</v>
      </c>
      <c r="J1386" s="823" t="s">
        <v>3317</v>
      </c>
      <c r="K1386" s="823" t="s">
        <v>3318</v>
      </c>
      <c r="L1386" s="826">
        <v>219.18</v>
      </c>
      <c r="M1386" s="826">
        <v>219.18</v>
      </c>
      <c r="N1386" s="823">
        <v>1</v>
      </c>
      <c r="O1386" s="827">
        <v>0.5</v>
      </c>
      <c r="P1386" s="826">
        <v>219.18</v>
      </c>
      <c r="Q1386" s="828">
        <v>1</v>
      </c>
      <c r="R1386" s="823">
        <v>1</v>
      </c>
      <c r="S1386" s="828">
        <v>1</v>
      </c>
      <c r="T1386" s="827">
        <v>0.5</v>
      </c>
      <c r="U1386" s="829">
        <v>1</v>
      </c>
    </row>
    <row r="1387" spans="1:21" ht="14.45" customHeight="1" x14ac:dyDescent="0.2">
      <c r="A1387" s="822">
        <v>32</v>
      </c>
      <c r="B1387" s="823" t="s">
        <v>2767</v>
      </c>
      <c r="C1387" s="823" t="s">
        <v>2773</v>
      </c>
      <c r="D1387" s="824" t="s">
        <v>4796</v>
      </c>
      <c r="E1387" s="825" t="s">
        <v>2800</v>
      </c>
      <c r="F1387" s="823" t="s">
        <v>2768</v>
      </c>
      <c r="G1387" s="823" t="s">
        <v>2999</v>
      </c>
      <c r="H1387" s="823" t="s">
        <v>329</v>
      </c>
      <c r="I1387" s="823" t="s">
        <v>3578</v>
      </c>
      <c r="J1387" s="823" t="s">
        <v>724</v>
      </c>
      <c r="K1387" s="823" t="s">
        <v>726</v>
      </c>
      <c r="L1387" s="826">
        <v>117.03</v>
      </c>
      <c r="M1387" s="826">
        <v>234.06</v>
      </c>
      <c r="N1387" s="823">
        <v>2</v>
      </c>
      <c r="O1387" s="827">
        <v>1</v>
      </c>
      <c r="P1387" s="826">
        <v>117.03</v>
      </c>
      <c r="Q1387" s="828">
        <v>0.5</v>
      </c>
      <c r="R1387" s="823">
        <v>1</v>
      </c>
      <c r="S1387" s="828">
        <v>0.5</v>
      </c>
      <c r="T1387" s="827">
        <v>0.5</v>
      </c>
      <c r="U1387" s="829">
        <v>0.5</v>
      </c>
    </row>
    <row r="1388" spans="1:21" ht="14.45" customHeight="1" x14ac:dyDescent="0.2">
      <c r="A1388" s="822">
        <v>32</v>
      </c>
      <c r="B1388" s="823" t="s">
        <v>2767</v>
      </c>
      <c r="C1388" s="823" t="s">
        <v>2773</v>
      </c>
      <c r="D1388" s="824" t="s">
        <v>4796</v>
      </c>
      <c r="E1388" s="825" t="s">
        <v>2800</v>
      </c>
      <c r="F1388" s="823" t="s">
        <v>2768</v>
      </c>
      <c r="G1388" s="823" t="s">
        <v>3650</v>
      </c>
      <c r="H1388" s="823" t="s">
        <v>329</v>
      </c>
      <c r="I1388" s="823" t="s">
        <v>3651</v>
      </c>
      <c r="J1388" s="823" t="s">
        <v>3652</v>
      </c>
      <c r="K1388" s="823" t="s">
        <v>3653</v>
      </c>
      <c r="L1388" s="826">
        <v>80.53</v>
      </c>
      <c r="M1388" s="826">
        <v>161.06</v>
      </c>
      <c r="N1388" s="823">
        <v>2</v>
      </c>
      <c r="O1388" s="827">
        <v>0.5</v>
      </c>
      <c r="P1388" s="826">
        <v>161.06</v>
      </c>
      <c r="Q1388" s="828">
        <v>1</v>
      </c>
      <c r="R1388" s="823">
        <v>2</v>
      </c>
      <c r="S1388" s="828">
        <v>1</v>
      </c>
      <c r="T1388" s="827">
        <v>0.5</v>
      </c>
      <c r="U1388" s="829">
        <v>1</v>
      </c>
    </row>
    <row r="1389" spans="1:21" ht="14.45" customHeight="1" x14ac:dyDescent="0.2">
      <c r="A1389" s="822">
        <v>32</v>
      </c>
      <c r="B1389" s="823" t="s">
        <v>2767</v>
      </c>
      <c r="C1389" s="823" t="s">
        <v>2773</v>
      </c>
      <c r="D1389" s="824" t="s">
        <v>4796</v>
      </c>
      <c r="E1389" s="825" t="s">
        <v>2800</v>
      </c>
      <c r="F1389" s="823" t="s">
        <v>2768</v>
      </c>
      <c r="G1389" s="823" t="s">
        <v>2821</v>
      </c>
      <c r="H1389" s="823" t="s">
        <v>329</v>
      </c>
      <c r="I1389" s="823" t="s">
        <v>2822</v>
      </c>
      <c r="J1389" s="823" t="s">
        <v>1413</v>
      </c>
      <c r="K1389" s="823" t="s">
        <v>2823</v>
      </c>
      <c r="L1389" s="826">
        <v>69.59</v>
      </c>
      <c r="M1389" s="826">
        <v>278.36</v>
      </c>
      <c r="N1389" s="823">
        <v>4</v>
      </c>
      <c r="O1389" s="827">
        <v>1.5</v>
      </c>
      <c r="P1389" s="826">
        <v>278.36</v>
      </c>
      <c r="Q1389" s="828">
        <v>1</v>
      </c>
      <c r="R1389" s="823">
        <v>4</v>
      </c>
      <c r="S1389" s="828">
        <v>1</v>
      </c>
      <c r="T1389" s="827">
        <v>1.5</v>
      </c>
      <c r="U1389" s="829">
        <v>1</v>
      </c>
    </row>
    <row r="1390" spans="1:21" ht="14.45" customHeight="1" x14ac:dyDescent="0.2">
      <c r="A1390" s="822">
        <v>32</v>
      </c>
      <c r="B1390" s="823" t="s">
        <v>2767</v>
      </c>
      <c r="C1390" s="823" t="s">
        <v>2773</v>
      </c>
      <c r="D1390" s="824" t="s">
        <v>4796</v>
      </c>
      <c r="E1390" s="825" t="s">
        <v>2800</v>
      </c>
      <c r="F1390" s="823" t="s">
        <v>2768</v>
      </c>
      <c r="G1390" s="823" t="s">
        <v>2811</v>
      </c>
      <c r="H1390" s="823" t="s">
        <v>670</v>
      </c>
      <c r="I1390" s="823" t="s">
        <v>2247</v>
      </c>
      <c r="J1390" s="823" t="s">
        <v>915</v>
      </c>
      <c r="K1390" s="823" t="s">
        <v>2248</v>
      </c>
      <c r="L1390" s="826">
        <v>368.16</v>
      </c>
      <c r="M1390" s="826">
        <v>4049.76</v>
      </c>
      <c r="N1390" s="823">
        <v>11</v>
      </c>
      <c r="O1390" s="827">
        <v>3.5</v>
      </c>
      <c r="P1390" s="826">
        <v>4049.76</v>
      </c>
      <c r="Q1390" s="828">
        <v>1</v>
      </c>
      <c r="R1390" s="823">
        <v>11</v>
      </c>
      <c r="S1390" s="828">
        <v>1</v>
      </c>
      <c r="T1390" s="827">
        <v>3.5</v>
      </c>
      <c r="U1390" s="829">
        <v>1</v>
      </c>
    </row>
    <row r="1391" spans="1:21" ht="14.45" customHeight="1" x14ac:dyDescent="0.2">
      <c r="A1391" s="822">
        <v>32</v>
      </c>
      <c r="B1391" s="823" t="s">
        <v>2767</v>
      </c>
      <c r="C1391" s="823" t="s">
        <v>2773</v>
      </c>
      <c r="D1391" s="824" t="s">
        <v>4796</v>
      </c>
      <c r="E1391" s="825" t="s">
        <v>2800</v>
      </c>
      <c r="F1391" s="823" t="s">
        <v>2768</v>
      </c>
      <c r="G1391" s="823" t="s">
        <v>2811</v>
      </c>
      <c r="H1391" s="823" t="s">
        <v>670</v>
      </c>
      <c r="I1391" s="823" t="s">
        <v>2558</v>
      </c>
      <c r="J1391" s="823" t="s">
        <v>1691</v>
      </c>
      <c r="K1391" s="823" t="s">
        <v>2559</v>
      </c>
      <c r="L1391" s="826">
        <v>1385.62</v>
      </c>
      <c r="M1391" s="826">
        <v>8313.7199999999993</v>
      </c>
      <c r="N1391" s="823">
        <v>6</v>
      </c>
      <c r="O1391" s="827">
        <v>1</v>
      </c>
      <c r="P1391" s="826"/>
      <c r="Q1391" s="828">
        <v>0</v>
      </c>
      <c r="R1391" s="823"/>
      <c r="S1391" s="828">
        <v>0</v>
      </c>
      <c r="T1391" s="827"/>
      <c r="U1391" s="829">
        <v>0</v>
      </c>
    </row>
    <row r="1392" spans="1:21" ht="14.45" customHeight="1" x14ac:dyDescent="0.2">
      <c r="A1392" s="822">
        <v>32</v>
      </c>
      <c r="B1392" s="823" t="s">
        <v>2767</v>
      </c>
      <c r="C1392" s="823" t="s">
        <v>2773</v>
      </c>
      <c r="D1392" s="824" t="s">
        <v>4796</v>
      </c>
      <c r="E1392" s="825" t="s">
        <v>2800</v>
      </c>
      <c r="F1392" s="823" t="s">
        <v>2768</v>
      </c>
      <c r="G1392" s="823" t="s">
        <v>2811</v>
      </c>
      <c r="H1392" s="823" t="s">
        <v>670</v>
      </c>
      <c r="I1392" s="823" t="s">
        <v>2253</v>
      </c>
      <c r="J1392" s="823" t="s">
        <v>915</v>
      </c>
      <c r="K1392" s="823" t="s">
        <v>2254</v>
      </c>
      <c r="L1392" s="826">
        <v>490.89</v>
      </c>
      <c r="M1392" s="826">
        <v>4908.8999999999996</v>
      </c>
      <c r="N1392" s="823">
        <v>10</v>
      </c>
      <c r="O1392" s="827">
        <v>3</v>
      </c>
      <c r="P1392" s="826">
        <v>4908.8999999999996</v>
      </c>
      <c r="Q1392" s="828">
        <v>1</v>
      </c>
      <c r="R1392" s="823">
        <v>10</v>
      </c>
      <c r="S1392" s="828">
        <v>1</v>
      </c>
      <c r="T1392" s="827">
        <v>3</v>
      </c>
      <c r="U1392" s="829">
        <v>1</v>
      </c>
    </row>
    <row r="1393" spans="1:21" ht="14.45" customHeight="1" x14ac:dyDescent="0.2">
      <c r="A1393" s="822">
        <v>32</v>
      </c>
      <c r="B1393" s="823" t="s">
        <v>2767</v>
      </c>
      <c r="C1393" s="823" t="s">
        <v>2773</v>
      </c>
      <c r="D1393" s="824" t="s">
        <v>4796</v>
      </c>
      <c r="E1393" s="825" t="s">
        <v>2800</v>
      </c>
      <c r="F1393" s="823" t="s">
        <v>2768</v>
      </c>
      <c r="G1393" s="823" t="s">
        <v>2811</v>
      </c>
      <c r="H1393" s="823" t="s">
        <v>670</v>
      </c>
      <c r="I1393" s="823" t="s">
        <v>2245</v>
      </c>
      <c r="J1393" s="823" t="s">
        <v>915</v>
      </c>
      <c r="K1393" s="823" t="s">
        <v>2246</v>
      </c>
      <c r="L1393" s="826">
        <v>923.74</v>
      </c>
      <c r="M1393" s="826">
        <v>14779.84</v>
      </c>
      <c r="N1393" s="823">
        <v>16</v>
      </c>
      <c r="O1393" s="827">
        <v>3</v>
      </c>
      <c r="P1393" s="826">
        <v>14779.84</v>
      </c>
      <c r="Q1393" s="828">
        <v>1</v>
      </c>
      <c r="R1393" s="823">
        <v>16</v>
      </c>
      <c r="S1393" s="828">
        <v>1</v>
      </c>
      <c r="T1393" s="827">
        <v>3</v>
      </c>
      <c r="U1393" s="829">
        <v>1</v>
      </c>
    </row>
    <row r="1394" spans="1:21" ht="14.45" customHeight="1" x14ac:dyDescent="0.2">
      <c r="A1394" s="822">
        <v>32</v>
      </c>
      <c r="B1394" s="823" t="s">
        <v>2767</v>
      </c>
      <c r="C1394" s="823" t="s">
        <v>2773</v>
      </c>
      <c r="D1394" s="824" t="s">
        <v>4796</v>
      </c>
      <c r="E1394" s="825" t="s">
        <v>2800</v>
      </c>
      <c r="F1394" s="823" t="s">
        <v>2768</v>
      </c>
      <c r="G1394" s="823" t="s">
        <v>3532</v>
      </c>
      <c r="H1394" s="823" t="s">
        <v>329</v>
      </c>
      <c r="I1394" s="823" t="s">
        <v>3533</v>
      </c>
      <c r="J1394" s="823" t="s">
        <v>1679</v>
      </c>
      <c r="K1394" s="823" t="s">
        <v>726</v>
      </c>
      <c r="L1394" s="826">
        <v>88.07</v>
      </c>
      <c r="M1394" s="826">
        <v>264.20999999999998</v>
      </c>
      <c r="N1394" s="823">
        <v>3</v>
      </c>
      <c r="O1394" s="827">
        <v>1.5</v>
      </c>
      <c r="P1394" s="826"/>
      <c r="Q1394" s="828">
        <v>0</v>
      </c>
      <c r="R1394" s="823"/>
      <c r="S1394" s="828">
        <v>0</v>
      </c>
      <c r="T1394" s="827"/>
      <c r="U1394" s="829">
        <v>0</v>
      </c>
    </row>
    <row r="1395" spans="1:21" ht="14.45" customHeight="1" x14ac:dyDescent="0.2">
      <c r="A1395" s="822">
        <v>32</v>
      </c>
      <c r="B1395" s="823" t="s">
        <v>2767</v>
      </c>
      <c r="C1395" s="823" t="s">
        <v>2773</v>
      </c>
      <c r="D1395" s="824" t="s">
        <v>4796</v>
      </c>
      <c r="E1395" s="825" t="s">
        <v>2800</v>
      </c>
      <c r="F1395" s="823" t="s">
        <v>2768</v>
      </c>
      <c r="G1395" s="823" t="s">
        <v>4171</v>
      </c>
      <c r="H1395" s="823" t="s">
        <v>329</v>
      </c>
      <c r="I1395" s="823" t="s">
        <v>4172</v>
      </c>
      <c r="J1395" s="823" t="s">
        <v>4173</v>
      </c>
      <c r="K1395" s="823" t="s">
        <v>4174</v>
      </c>
      <c r="L1395" s="826">
        <v>101.56</v>
      </c>
      <c r="M1395" s="826">
        <v>203.12</v>
      </c>
      <c r="N1395" s="823">
        <v>2</v>
      </c>
      <c r="O1395" s="827">
        <v>1</v>
      </c>
      <c r="P1395" s="826"/>
      <c r="Q1395" s="828">
        <v>0</v>
      </c>
      <c r="R1395" s="823"/>
      <c r="S1395" s="828">
        <v>0</v>
      </c>
      <c r="T1395" s="827"/>
      <c r="U1395" s="829">
        <v>0</v>
      </c>
    </row>
    <row r="1396" spans="1:21" ht="14.45" customHeight="1" x14ac:dyDescent="0.2">
      <c r="A1396" s="822">
        <v>32</v>
      </c>
      <c r="B1396" s="823" t="s">
        <v>2767</v>
      </c>
      <c r="C1396" s="823" t="s">
        <v>2773</v>
      </c>
      <c r="D1396" s="824" t="s">
        <v>4796</v>
      </c>
      <c r="E1396" s="825" t="s">
        <v>2800</v>
      </c>
      <c r="F1396" s="823" t="s">
        <v>2768</v>
      </c>
      <c r="G1396" s="823" t="s">
        <v>4171</v>
      </c>
      <c r="H1396" s="823" t="s">
        <v>329</v>
      </c>
      <c r="I1396" s="823" t="s">
        <v>4175</v>
      </c>
      <c r="J1396" s="823" t="s">
        <v>4173</v>
      </c>
      <c r="K1396" s="823" t="s">
        <v>4146</v>
      </c>
      <c r="L1396" s="826">
        <v>29.02</v>
      </c>
      <c r="M1396" s="826">
        <v>58.04</v>
      </c>
      <c r="N1396" s="823">
        <v>2</v>
      </c>
      <c r="O1396" s="827">
        <v>1</v>
      </c>
      <c r="P1396" s="826">
        <v>58.04</v>
      </c>
      <c r="Q1396" s="828">
        <v>1</v>
      </c>
      <c r="R1396" s="823">
        <v>2</v>
      </c>
      <c r="S1396" s="828">
        <v>1</v>
      </c>
      <c r="T1396" s="827">
        <v>1</v>
      </c>
      <c r="U1396" s="829">
        <v>1</v>
      </c>
    </row>
    <row r="1397" spans="1:21" ht="14.45" customHeight="1" x14ac:dyDescent="0.2">
      <c r="A1397" s="822">
        <v>32</v>
      </c>
      <c r="B1397" s="823" t="s">
        <v>2767</v>
      </c>
      <c r="C1397" s="823" t="s">
        <v>2773</v>
      </c>
      <c r="D1397" s="824" t="s">
        <v>4796</v>
      </c>
      <c r="E1397" s="825" t="s">
        <v>2800</v>
      </c>
      <c r="F1397" s="823" t="s">
        <v>2768</v>
      </c>
      <c r="G1397" s="823" t="s">
        <v>3011</v>
      </c>
      <c r="H1397" s="823" t="s">
        <v>329</v>
      </c>
      <c r="I1397" s="823" t="s">
        <v>3012</v>
      </c>
      <c r="J1397" s="823" t="s">
        <v>955</v>
      </c>
      <c r="K1397" s="823" t="s">
        <v>3013</v>
      </c>
      <c r="L1397" s="826">
        <v>185.26</v>
      </c>
      <c r="M1397" s="826">
        <v>926.3</v>
      </c>
      <c r="N1397" s="823">
        <v>5</v>
      </c>
      <c r="O1397" s="827">
        <v>4.5</v>
      </c>
      <c r="P1397" s="826">
        <v>926.3</v>
      </c>
      <c r="Q1397" s="828">
        <v>1</v>
      </c>
      <c r="R1397" s="823">
        <v>5</v>
      </c>
      <c r="S1397" s="828">
        <v>1</v>
      </c>
      <c r="T1397" s="827">
        <v>4.5</v>
      </c>
      <c r="U1397" s="829">
        <v>1</v>
      </c>
    </row>
    <row r="1398" spans="1:21" ht="14.45" customHeight="1" x14ac:dyDescent="0.2">
      <c r="A1398" s="822">
        <v>32</v>
      </c>
      <c r="B1398" s="823" t="s">
        <v>2767</v>
      </c>
      <c r="C1398" s="823" t="s">
        <v>2773</v>
      </c>
      <c r="D1398" s="824" t="s">
        <v>4796</v>
      </c>
      <c r="E1398" s="825" t="s">
        <v>2800</v>
      </c>
      <c r="F1398" s="823" t="s">
        <v>2768</v>
      </c>
      <c r="G1398" s="823" t="s">
        <v>3011</v>
      </c>
      <c r="H1398" s="823" t="s">
        <v>329</v>
      </c>
      <c r="I1398" s="823" t="s">
        <v>3014</v>
      </c>
      <c r="J1398" s="823" t="s">
        <v>955</v>
      </c>
      <c r="K1398" s="823" t="s">
        <v>3013</v>
      </c>
      <c r="L1398" s="826">
        <v>301.2</v>
      </c>
      <c r="M1398" s="826">
        <v>903.59999999999991</v>
      </c>
      <c r="N1398" s="823">
        <v>3</v>
      </c>
      <c r="O1398" s="827">
        <v>2</v>
      </c>
      <c r="P1398" s="826">
        <v>903.59999999999991</v>
      </c>
      <c r="Q1398" s="828">
        <v>1</v>
      </c>
      <c r="R1398" s="823">
        <v>3</v>
      </c>
      <c r="S1398" s="828">
        <v>1</v>
      </c>
      <c r="T1398" s="827">
        <v>2</v>
      </c>
      <c r="U1398" s="829">
        <v>1</v>
      </c>
    </row>
    <row r="1399" spans="1:21" ht="14.45" customHeight="1" x14ac:dyDescent="0.2">
      <c r="A1399" s="822">
        <v>32</v>
      </c>
      <c r="B1399" s="823" t="s">
        <v>2767</v>
      </c>
      <c r="C1399" s="823" t="s">
        <v>2773</v>
      </c>
      <c r="D1399" s="824" t="s">
        <v>4796</v>
      </c>
      <c r="E1399" s="825" t="s">
        <v>2800</v>
      </c>
      <c r="F1399" s="823" t="s">
        <v>2768</v>
      </c>
      <c r="G1399" s="823" t="s">
        <v>3342</v>
      </c>
      <c r="H1399" s="823" t="s">
        <v>329</v>
      </c>
      <c r="I1399" s="823" t="s">
        <v>3346</v>
      </c>
      <c r="J1399" s="823" t="s">
        <v>2547</v>
      </c>
      <c r="K1399" s="823" t="s">
        <v>2548</v>
      </c>
      <c r="L1399" s="826">
        <v>453.18</v>
      </c>
      <c r="M1399" s="826">
        <v>1359.54</v>
      </c>
      <c r="N1399" s="823">
        <v>3</v>
      </c>
      <c r="O1399" s="827">
        <v>2</v>
      </c>
      <c r="P1399" s="826">
        <v>1359.54</v>
      </c>
      <c r="Q1399" s="828">
        <v>1</v>
      </c>
      <c r="R1399" s="823">
        <v>3</v>
      </c>
      <c r="S1399" s="828">
        <v>1</v>
      </c>
      <c r="T1399" s="827">
        <v>2</v>
      </c>
      <c r="U1399" s="829">
        <v>1</v>
      </c>
    </row>
    <row r="1400" spans="1:21" ht="14.45" customHeight="1" x14ac:dyDescent="0.2">
      <c r="A1400" s="822">
        <v>32</v>
      </c>
      <c r="B1400" s="823" t="s">
        <v>2767</v>
      </c>
      <c r="C1400" s="823" t="s">
        <v>2773</v>
      </c>
      <c r="D1400" s="824" t="s">
        <v>4796</v>
      </c>
      <c r="E1400" s="825" t="s">
        <v>2800</v>
      </c>
      <c r="F1400" s="823" t="s">
        <v>2768</v>
      </c>
      <c r="G1400" s="823" t="s">
        <v>2825</v>
      </c>
      <c r="H1400" s="823" t="s">
        <v>329</v>
      </c>
      <c r="I1400" s="823" t="s">
        <v>2826</v>
      </c>
      <c r="J1400" s="823" t="s">
        <v>789</v>
      </c>
      <c r="K1400" s="823" t="s">
        <v>2827</v>
      </c>
      <c r="L1400" s="826">
        <v>57.64</v>
      </c>
      <c r="M1400" s="826">
        <v>57.64</v>
      </c>
      <c r="N1400" s="823">
        <v>1</v>
      </c>
      <c r="O1400" s="827">
        <v>1</v>
      </c>
      <c r="P1400" s="826">
        <v>57.64</v>
      </c>
      <c r="Q1400" s="828">
        <v>1</v>
      </c>
      <c r="R1400" s="823">
        <v>1</v>
      </c>
      <c r="S1400" s="828">
        <v>1</v>
      </c>
      <c r="T1400" s="827">
        <v>1</v>
      </c>
      <c r="U1400" s="829">
        <v>1</v>
      </c>
    </row>
    <row r="1401" spans="1:21" ht="14.45" customHeight="1" x14ac:dyDescent="0.2">
      <c r="A1401" s="822">
        <v>32</v>
      </c>
      <c r="B1401" s="823" t="s">
        <v>2767</v>
      </c>
      <c r="C1401" s="823" t="s">
        <v>2773</v>
      </c>
      <c r="D1401" s="824" t="s">
        <v>4796</v>
      </c>
      <c r="E1401" s="825" t="s">
        <v>2800</v>
      </c>
      <c r="F1401" s="823" t="s">
        <v>2768</v>
      </c>
      <c r="G1401" s="823" t="s">
        <v>2825</v>
      </c>
      <c r="H1401" s="823" t="s">
        <v>670</v>
      </c>
      <c r="I1401" s="823" t="s">
        <v>2230</v>
      </c>
      <c r="J1401" s="823" t="s">
        <v>789</v>
      </c>
      <c r="K1401" s="823" t="s">
        <v>2231</v>
      </c>
      <c r="L1401" s="826">
        <v>102.93</v>
      </c>
      <c r="M1401" s="826">
        <v>102.93</v>
      </c>
      <c r="N1401" s="823">
        <v>1</v>
      </c>
      <c r="O1401" s="827">
        <v>1</v>
      </c>
      <c r="P1401" s="826">
        <v>102.93</v>
      </c>
      <c r="Q1401" s="828">
        <v>1</v>
      </c>
      <c r="R1401" s="823">
        <v>1</v>
      </c>
      <c r="S1401" s="828">
        <v>1</v>
      </c>
      <c r="T1401" s="827">
        <v>1</v>
      </c>
      <c r="U1401" s="829">
        <v>1</v>
      </c>
    </row>
    <row r="1402" spans="1:21" ht="14.45" customHeight="1" x14ac:dyDescent="0.2">
      <c r="A1402" s="822">
        <v>32</v>
      </c>
      <c r="B1402" s="823" t="s">
        <v>2767</v>
      </c>
      <c r="C1402" s="823" t="s">
        <v>2773</v>
      </c>
      <c r="D1402" s="824" t="s">
        <v>4796</v>
      </c>
      <c r="E1402" s="825" t="s">
        <v>2800</v>
      </c>
      <c r="F1402" s="823" t="s">
        <v>2768</v>
      </c>
      <c r="G1402" s="823" t="s">
        <v>2825</v>
      </c>
      <c r="H1402" s="823" t="s">
        <v>670</v>
      </c>
      <c r="I1402" s="823" t="s">
        <v>2230</v>
      </c>
      <c r="J1402" s="823" t="s">
        <v>789</v>
      </c>
      <c r="K1402" s="823" t="s">
        <v>2231</v>
      </c>
      <c r="L1402" s="826">
        <v>48.89</v>
      </c>
      <c r="M1402" s="826">
        <v>48.89</v>
      </c>
      <c r="N1402" s="823">
        <v>1</v>
      </c>
      <c r="O1402" s="827">
        <v>1</v>
      </c>
      <c r="P1402" s="826">
        <v>48.89</v>
      </c>
      <c r="Q1402" s="828">
        <v>1</v>
      </c>
      <c r="R1402" s="823">
        <v>1</v>
      </c>
      <c r="S1402" s="828">
        <v>1</v>
      </c>
      <c r="T1402" s="827">
        <v>1</v>
      </c>
      <c r="U1402" s="829">
        <v>1</v>
      </c>
    </row>
    <row r="1403" spans="1:21" ht="14.45" customHeight="1" x14ac:dyDescent="0.2">
      <c r="A1403" s="822">
        <v>32</v>
      </c>
      <c r="B1403" s="823" t="s">
        <v>2767</v>
      </c>
      <c r="C1403" s="823" t="s">
        <v>2773</v>
      </c>
      <c r="D1403" s="824" t="s">
        <v>4796</v>
      </c>
      <c r="E1403" s="825" t="s">
        <v>2800</v>
      </c>
      <c r="F1403" s="823" t="s">
        <v>2768</v>
      </c>
      <c r="G1403" s="823" t="s">
        <v>2825</v>
      </c>
      <c r="H1403" s="823" t="s">
        <v>329</v>
      </c>
      <c r="I1403" s="823" t="s">
        <v>3353</v>
      </c>
      <c r="J1403" s="823" t="s">
        <v>789</v>
      </c>
      <c r="K1403" s="823" t="s">
        <v>790</v>
      </c>
      <c r="L1403" s="826">
        <v>205.84</v>
      </c>
      <c r="M1403" s="826">
        <v>617.52</v>
      </c>
      <c r="N1403" s="823">
        <v>3</v>
      </c>
      <c r="O1403" s="827">
        <v>3</v>
      </c>
      <c r="P1403" s="826">
        <v>617.52</v>
      </c>
      <c r="Q1403" s="828">
        <v>1</v>
      </c>
      <c r="R1403" s="823">
        <v>3</v>
      </c>
      <c r="S1403" s="828">
        <v>1</v>
      </c>
      <c r="T1403" s="827">
        <v>3</v>
      </c>
      <c r="U1403" s="829">
        <v>1</v>
      </c>
    </row>
    <row r="1404" spans="1:21" ht="14.45" customHeight="1" x14ac:dyDescent="0.2">
      <c r="A1404" s="822">
        <v>32</v>
      </c>
      <c r="B1404" s="823" t="s">
        <v>2767</v>
      </c>
      <c r="C1404" s="823" t="s">
        <v>2773</v>
      </c>
      <c r="D1404" s="824" t="s">
        <v>4796</v>
      </c>
      <c r="E1404" s="825" t="s">
        <v>2800</v>
      </c>
      <c r="F1404" s="823" t="s">
        <v>2768</v>
      </c>
      <c r="G1404" s="823" t="s">
        <v>2825</v>
      </c>
      <c r="H1404" s="823" t="s">
        <v>329</v>
      </c>
      <c r="I1404" s="823" t="s">
        <v>3353</v>
      </c>
      <c r="J1404" s="823" t="s">
        <v>789</v>
      </c>
      <c r="K1404" s="823" t="s">
        <v>790</v>
      </c>
      <c r="L1404" s="826">
        <v>97.76</v>
      </c>
      <c r="M1404" s="826">
        <v>195.52</v>
      </c>
      <c r="N1404" s="823">
        <v>2</v>
      </c>
      <c r="O1404" s="827">
        <v>1</v>
      </c>
      <c r="P1404" s="826">
        <v>195.52</v>
      </c>
      <c r="Q1404" s="828">
        <v>1</v>
      </c>
      <c r="R1404" s="823">
        <v>2</v>
      </c>
      <c r="S1404" s="828">
        <v>1</v>
      </c>
      <c r="T1404" s="827">
        <v>1</v>
      </c>
      <c r="U1404" s="829">
        <v>1</v>
      </c>
    </row>
    <row r="1405" spans="1:21" ht="14.45" customHeight="1" x14ac:dyDescent="0.2">
      <c r="A1405" s="822">
        <v>32</v>
      </c>
      <c r="B1405" s="823" t="s">
        <v>2767</v>
      </c>
      <c r="C1405" s="823" t="s">
        <v>2773</v>
      </c>
      <c r="D1405" s="824" t="s">
        <v>4796</v>
      </c>
      <c r="E1405" s="825" t="s">
        <v>2800</v>
      </c>
      <c r="F1405" s="823" t="s">
        <v>2768</v>
      </c>
      <c r="G1405" s="823" t="s">
        <v>3354</v>
      </c>
      <c r="H1405" s="823" t="s">
        <v>670</v>
      </c>
      <c r="I1405" s="823" t="s">
        <v>2584</v>
      </c>
      <c r="J1405" s="823" t="s">
        <v>1197</v>
      </c>
      <c r="K1405" s="823" t="s">
        <v>2585</v>
      </c>
      <c r="L1405" s="826">
        <v>103.4</v>
      </c>
      <c r="M1405" s="826">
        <v>103.4</v>
      </c>
      <c r="N1405" s="823">
        <v>1</v>
      </c>
      <c r="O1405" s="827">
        <v>1</v>
      </c>
      <c r="P1405" s="826">
        <v>103.4</v>
      </c>
      <c r="Q1405" s="828">
        <v>1</v>
      </c>
      <c r="R1405" s="823">
        <v>1</v>
      </c>
      <c r="S1405" s="828">
        <v>1</v>
      </c>
      <c r="T1405" s="827">
        <v>1</v>
      </c>
      <c r="U1405" s="829">
        <v>1</v>
      </c>
    </row>
    <row r="1406" spans="1:21" ht="14.45" customHeight="1" x14ac:dyDescent="0.2">
      <c r="A1406" s="822">
        <v>32</v>
      </c>
      <c r="B1406" s="823" t="s">
        <v>2767</v>
      </c>
      <c r="C1406" s="823" t="s">
        <v>2773</v>
      </c>
      <c r="D1406" s="824" t="s">
        <v>4796</v>
      </c>
      <c r="E1406" s="825" t="s">
        <v>2800</v>
      </c>
      <c r="F1406" s="823" t="s">
        <v>2768</v>
      </c>
      <c r="G1406" s="823" t="s">
        <v>3027</v>
      </c>
      <c r="H1406" s="823" t="s">
        <v>329</v>
      </c>
      <c r="I1406" s="823" t="s">
        <v>3028</v>
      </c>
      <c r="J1406" s="823" t="s">
        <v>3029</v>
      </c>
      <c r="K1406" s="823" t="s">
        <v>3030</v>
      </c>
      <c r="L1406" s="826">
        <v>218.62</v>
      </c>
      <c r="M1406" s="826">
        <v>218.62</v>
      </c>
      <c r="N1406" s="823">
        <v>1</v>
      </c>
      <c r="O1406" s="827">
        <v>1</v>
      </c>
      <c r="P1406" s="826">
        <v>218.62</v>
      </c>
      <c r="Q1406" s="828">
        <v>1</v>
      </c>
      <c r="R1406" s="823">
        <v>1</v>
      </c>
      <c r="S1406" s="828">
        <v>1</v>
      </c>
      <c r="T1406" s="827">
        <v>1</v>
      </c>
      <c r="U1406" s="829">
        <v>1</v>
      </c>
    </row>
    <row r="1407" spans="1:21" ht="14.45" customHeight="1" x14ac:dyDescent="0.2">
      <c r="A1407" s="822">
        <v>32</v>
      </c>
      <c r="B1407" s="823" t="s">
        <v>2767</v>
      </c>
      <c r="C1407" s="823" t="s">
        <v>2773</v>
      </c>
      <c r="D1407" s="824" t="s">
        <v>4796</v>
      </c>
      <c r="E1407" s="825" t="s">
        <v>2800</v>
      </c>
      <c r="F1407" s="823" t="s">
        <v>2768</v>
      </c>
      <c r="G1407" s="823" t="s">
        <v>4176</v>
      </c>
      <c r="H1407" s="823" t="s">
        <v>329</v>
      </c>
      <c r="I1407" s="823" t="s">
        <v>4177</v>
      </c>
      <c r="J1407" s="823" t="s">
        <v>4178</v>
      </c>
      <c r="K1407" s="823" t="s">
        <v>4179</v>
      </c>
      <c r="L1407" s="826">
        <v>0</v>
      </c>
      <c r="M1407" s="826">
        <v>0</v>
      </c>
      <c r="N1407" s="823">
        <v>3</v>
      </c>
      <c r="O1407" s="827">
        <v>1.5</v>
      </c>
      <c r="P1407" s="826">
        <v>0</v>
      </c>
      <c r="Q1407" s="828"/>
      <c r="R1407" s="823">
        <v>3</v>
      </c>
      <c r="S1407" s="828">
        <v>1</v>
      </c>
      <c r="T1407" s="827">
        <v>1.5</v>
      </c>
      <c r="U1407" s="829">
        <v>1</v>
      </c>
    </row>
    <row r="1408" spans="1:21" ht="14.45" customHeight="1" x14ac:dyDescent="0.2">
      <c r="A1408" s="822">
        <v>32</v>
      </c>
      <c r="B1408" s="823" t="s">
        <v>2767</v>
      </c>
      <c r="C1408" s="823" t="s">
        <v>2773</v>
      </c>
      <c r="D1408" s="824" t="s">
        <v>4796</v>
      </c>
      <c r="E1408" s="825" t="s">
        <v>2800</v>
      </c>
      <c r="F1408" s="823" t="s">
        <v>2768</v>
      </c>
      <c r="G1408" s="823" t="s">
        <v>2812</v>
      </c>
      <c r="H1408" s="823" t="s">
        <v>329</v>
      </c>
      <c r="I1408" s="823" t="s">
        <v>2813</v>
      </c>
      <c r="J1408" s="823" t="s">
        <v>2814</v>
      </c>
      <c r="K1408" s="823" t="s">
        <v>825</v>
      </c>
      <c r="L1408" s="826">
        <v>87.67</v>
      </c>
      <c r="M1408" s="826">
        <v>87.67</v>
      </c>
      <c r="N1408" s="823">
        <v>1</v>
      </c>
      <c r="O1408" s="827">
        <v>1</v>
      </c>
      <c r="P1408" s="826">
        <v>87.67</v>
      </c>
      <c r="Q1408" s="828">
        <v>1</v>
      </c>
      <c r="R1408" s="823">
        <v>1</v>
      </c>
      <c r="S1408" s="828">
        <v>1</v>
      </c>
      <c r="T1408" s="827">
        <v>1</v>
      </c>
      <c r="U1408" s="829">
        <v>1</v>
      </c>
    </row>
    <row r="1409" spans="1:21" ht="14.45" customHeight="1" x14ac:dyDescent="0.2">
      <c r="A1409" s="822">
        <v>32</v>
      </c>
      <c r="B1409" s="823" t="s">
        <v>2767</v>
      </c>
      <c r="C1409" s="823" t="s">
        <v>2773</v>
      </c>
      <c r="D1409" s="824" t="s">
        <v>4796</v>
      </c>
      <c r="E1409" s="825" t="s">
        <v>2800</v>
      </c>
      <c r="F1409" s="823" t="s">
        <v>2768</v>
      </c>
      <c r="G1409" s="823" t="s">
        <v>4000</v>
      </c>
      <c r="H1409" s="823" t="s">
        <v>670</v>
      </c>
      <c r="I1409" s="823" t="s">
        <v>4180</v>
      </c>
      <c r="J1409" s="823" t="s">
        <v>1821</v>
      </c>
      <c r="K1409" s="823" t="s">
        <v>4003</v>
      </c>
      <c r="L1409" s="826">
        <v>320.20999999999998</v>
      </c>
      <c r="M1409" s="826">
        <v>320.20999999999998</v>
      </c>
      <c r="N1409" s="823">
        <v>1</v>
      </c>
      <c r="O1409" s="827">
        <v>0.5</v>
      </c>
      <c r="P1409" s="826"/>
      <c r="Q1409" s="828">
        <v>0</v>
      </c>
      <c r="R1409" s="823"/>
      <c r="S1409" s="828">
        <v>0</v>
      </c>
      <c r="T1409" s="827"/>
      <c r="U1409" s="829">
        <v>0</v>
      </c>
    </row>
    <row r="1410" spans="1:21" ht="14.45" customHeight="1" x14ac:dyDescent="0.2">
      <c r="A1410" s="822">
        <v>32</v>
      </c>
      <c r="B1410" s="823" t="s">
        <v>2767</v>
      </c>
      <c r="C1410" s="823" t="s">
        <v>2773</v>
      </c>
      <c r="D1410" s="824" t="s">
        <v>4796</v>
      </c>
      <c r="E1410" s="825" t="s">
        <v>2800</v>
      </c>
      <c r="F1410" s="823" t="s">
        <v>2768</v>
      </c>
      <c r="G1410" s="823" t="s">
        <v>3040</v>
      </c>
      <c r="H1410" s="823" t="s">
        <v>329</v>
      </c>
      <c r="I1410" s="823" t="s">
        <v>3041</v>
      </c>
      <c r="J1410" s="823" t="s">
        <v>777</v>
      </c>
      <c r="K1410" s="823" t="s">
        <v>3042</v>
      </c>
      <c r="L1410" s="826">
        <v>0</v>
      </c>
      <c r="M1410" s="826">
        <v>0</v>
      </c>
      <c r="N1410" s="823">
        <v>2</v>
      </c>
      <c r="O1410" s="827">
        <v>1</v>
      </c>
      <c r="P1410" s="826">
        <v>0</v>
      </c>
      <c r="Q1410" s="828"/>
      <c r="R1410" s="823">
        <v>2</v>
      </c>
      <c r="S1410" s="828">
        <v>1</v>
      </c>
      <c r="T1410" s="827">
        <v>1</v>
      </c>
      <c r="U1410" s="829">
        <v>1</v>
      </c>
    </row>
    <row r="1411" spans="1:21" ht="14.45" customHeight="1" x14ac:dyDescent="0.2">
      <c r="A1411" s="822">
        <v>32</v>
      </c>
      <c r="B1411" s="823" t="s">
        <v>2767</v>
      </c>
      <c r="C1411" s="823" t="s">
        <v>2773</v>
      </c>
      <c r="D1411" s="824" t="s">
        <v>4796</v>
      </c>
      <c r="E1411" s="825" t="s">
        <v>2800</v>
      </c>
      <c r="F1411" s="823" t="s">
        <v>2768</v>
      </c>
      <c r="G1411" s="823" t="s">
        <v>3830</v>
      </c>
      <c r="H1411" s="823" t="s">
        <v>329</v>
      </c>
      <c r="I1411" s="823" t="s">
        <v>3831</v>
      </c>
      <c r="J1411" s="823" t="s">
        <v>3832</v>
      </c>
      <c r="K1411" s="823" t="s">
        <v>3833</v>
      </c>
      <c r="L1411" s="826">
        <v>115.27</v>
      </c>
      <c r="M1411" s="826">
        <v>230.54</v>
      </c>
      <c r="N1411" s="823">
        <v>2</v>
      </c>
      <c r="O1411" s="827">
        <v>1</v>
      </c>
      <c r="P1411" s="826">
        <v>230.54</v>
      </c>
      <c r="Q1411" s="828">
        <v>1</v>
      </c>
      <c r="R1411" s="823">
        <v>2</v>
      </c>
      <c r="S1411" s="828">
        <v>1</v>
      </c>
      <c r="T1411" s="827">
        <v>1</v>
      </c>
      <c r="U1411" s="829">
        <v>1</v>
      </c>
    </row>
    <row r="1412" spans="1:21" ht="14.45" customHeight="1" x14ac:dyDescent="0.2">
      <c r="A1412" s="822">
        <v>32</v>
      </c>
      <c r="B1412" s="823" t="s">
        <v>2767</v>
      </c>
      <c r="C1412" s="823" t="s">
        <v>2773</v>
      </c>
      <c r="D1412" s="824" t="s">
        <v>4796</v>
      </c>
      <c r="E1412" s="825" t="s">
        <v>2800</v>
      </c>
      <c r="F1412" s="823" t="s">
        <v>2768</v>
      </c>
      <c r="G1412" s="823" t="s">
        <v>3362</v>
      </c>
      <c r="H1412" s="823" t="s">
        <v>329</v>
      </c>
      <c r="I1412" s="823" t="s">
        <v>4181</v>
      </c>
      <c r="J1412" s="823" t="s">
        <v>4182</v>
      </c>
      <c r="K1412" s="823" t="s">
        <v>2289</v>
      </c>
      <c r="L1412" s="826">
        <v>103.4</v>
      </c>
      <c r="M1412" s="826">
        <v>103.4</v>
      </c>
      <c r="N1412" s="823">
        <v>1</v>
      </c>
      <c r="O1412" s="827">
        <v>1</v>
      </c>
      <c r="P1412" s="826">
        <v>103.4</v>
      </c>
      <c r="Q1412" s="828">
        <v>1</v>
      </c>
      <c r="R1412" s="823">
        <v>1</v>
      </c>
      <c r="S1412" s="828">
        <v>1</v>
      </c>
      <c r="T1412" s="827">
        <v>1</v>
      </c>
      <c r="U1412" s="829">
        <v>1</v>
      </c>
    </row>
    <row r="1413" spans="1:21" ht="14.45" customHeight="1" x14ac:dyDescent="0.2">
      <c r="A1413" s="822">
        <v>32</v>
      </c>
      <c r="B1413" s="823" t="s">
        <v>2767</v>
      </c>
      <c r="C1413" s="823" t="s">
        <v>2773</v>
      </c>
      <c r="D1413" s="824" t="s">
        <v>4796</v>
      </c>
      <c r="E1413" s="825" t="s">
        <v>2800</v>
      </c>
      <c r="F1413" s="823" t="s">
        <v>2768</v>
      </c>
      <c r="G1413" s="823" t="s">
        <v>3847</v>
      </c>
      <c r="H1413" s="823" t="s">
        <v>329</v>
      </c>
      <c r="I1413" s="823" t="s">
        <v>3848</v>
      </c>
      <c r="J1413" s="823" t="s">
        <v>1739</v>
      </c>
      <c r="K1413" s="823" t="s">
        <v>3849</v>
      </c>
      <c r="L1413" s="826">
        <v>0</v>
      </c>
      <c r="M1413" s="826">
        <v>0</v>
      </c>
      <c r="N1413" s="823">
        <v>15</v>
      </c>
      <c r="O1413" s="827">
        <v>5.5</v>
      </c>
      <c r="P1413" s="826">
        <v>0</v>
      </c>
      <c r="Q1413" s="828"/>
      <c r="R1413" s="823">
        <v>8</v>
      </c>
      <c r="S1413" s="828">
        <v>0.53333333333333333</v>
      </c>
      <c r="T1413" s="827">
        <v>3.5</v>
      </c>
      <c r="U1413" s="829">
        <v>0.63636363636363635</v>
      </c>
    </row>
    <row r="1414" spans="1:21" ht="14.45" customHeight="1" x14ac:dyDescent="0.2">
      <c r="A1414" s="822">
        <v>32</v>
      </c>
      <c r="B1414" s="823" t="s">
        <v>2767</v>
      </c>
      <c r="C1414" s="823" t="s">
        <v>2773</v>
      </c>
      <c r="D1414" s="824" t="s">
        <v>4796</v>
      </c>
      <c r="E1414" s="825" t="s">
        <v>2800</v>
      </c>
      <c r="F1414" s="823" t="s">
        <v>2768</v>
      </c>
      <c r="G1414" s="823" t="s">
        <v>3483</v>
      </c>
      <c r="H1414" s="823" t="s">
        <v>329</v>
      </c>
      <c r="I1414" s="823" t="s">
        <v>3484</v>
      </c>
      <c r="J1414" s="823" t="s">
        <v>1247</v>
      </c>
      <c r="K1414" s="823" t="s">
        <v>3485</v>
      </c>
      <c r="L1414" s="826">
        <v>243.64</v>
      </c>
      <c r="M1414" s="826">
        <v>1705.48</v>
      </c>
      <c r="N1414" s="823">
        <v>7</v>
      </c>
      <c r="O1414" s="827">
        <v>6</v>
      </c>
      <c r="P1414" s="826">
        <v>974.56</v>
      </c>
      <c r="Q1414" s="828">
        <v>0.5714285714285714</v>
      </c>
      <c r="R1414" s="823">
        <v>4</v>
      </c>
      <c r="S1414" s="828">
        <v>0.5714285714285714</v>
      </c>
      <c r="T1414" s="827">
        <v>3</v>
      </c>
      <c r="U1414" s="829">
        <v>0.5</v>
      </c>
    </row>
    <row r="1415" spans="1:21" ht="14.45" customHeight="1" x14ac:dyDescent="0.2">
      <c r="A1415" s="822">
        <v>32</v>
      </c>
      <c r="B1415" s="823" t="s">
        <v>2767</v>
      </c>
      <c r="C1415" s="823" t="s">
        <v>2773</v>
      </c>
      <c r="D1415" s="824" t="s">
        <v>4796</v>
      </c>
      <c r="E1415" s="825" t="s">
        <v>2800</v>
      </c>
      <c r="F1415" s="823" t="s">
        <v>2768</v>
      </c>
      <c r="G1415" s="823" t="s">
        <v>3058</v>
      </c>
      <c r="H1415" s="823" t="s">
        <v>670</v>
      </c>
      <c r="I1415" s="823" t="s">
        <v>2459</v>
      </c>
      <c r="J1415" s="823" t="s">
        <v>1153</v>
      </c>
      <c r="K1415" s="823" t="s">
        <v>1155</v>
      </c>
      <c r="L1415" s="826">
        <v>0</v>
      </c>
      <c r="M1415" s="826">
        <v>0</v>
      </c>
      <c r="N1415" s="823">
        <v>1</v>
      </c>
      <c r="O1415" s="827">
        <v>1</v>
      </c>
      <c r="P1415" s="826">
        <v>0</v>
      </c>
      <c r="Q1415" s="828"/>
      <c r="R1415" s="823">
        <v>1</v>
      </c>
      <c r="S1415" s="828">
        <v>1</v>
      </c>
      <c r="T1415" s="827">
        <v>1</v>
      </c>
      <c r="U1415" s="829">
        <v>1</v>
      </c>
    </row>
    <row r="1416" spans="1:21" ht="14.45" customHeight="1" x14ac:dyDescent="0.2">
      <c r="A1416" s="822">
        <v>32</v>
      </c>
      <c r="B1416" s="823" t="s">
        <v>2767</v>
      </c>
      <c r="C1416" s="823" t="s">
        <v>2773</v>
      </c>
      <c r="D1416" s="824" t="s">
        <v>4796</v>
      </c>
      <c r="E1416" s="825" t="s">
        <v>2800</v>
      </c>
      <c r="F1416" s="823" t="s">
        <v>2768</v>
      </c>
      <c r="G1416" s="823" t="s">
        <v>3059</v>
      </c>
      <c r="H1416" s="823" t="s">
        <v>329</v>
      </c>
      <c r="I1416" s="823" t="s">
        <v>3060</v>
      </c>
      <c r="J1416" s="823" t="s">
        <v>1882</v>
      </c>
      <c r="K1416" s="823" t="s">
        <v>3061</v>
      </c>
      <c r="L1416" s="826">
        <v>42.08</v>
      </c>
      <c r="M1416" s="826">
        <v>168.32</v>
      </c>
      <c r="N1416" s="823">
        <v>4</v>
      </c>
      <c r="O1416" s="827">
        <v>2</v>
      </c>
      <c r="P1416" s="826">
        <v>168.32</v>
      </c>
      <c r="Q1416" s="828">
        <v>1</v>
      </c>
      <c r="R1416" s="823">
        <v>4</v>
      </c>
      <c r="S1416" s="828">
        <v>1</v>
      </c>
      <c r="T1416" s="827">
        <v>2</v>
      </c>
      <c r="U1416" s="829">
        <v>1</v>
      </c>
    </row>
    <row r="1417" spans="1:21" ht="14.45" customHeight="1" x14ac:dyDescent="0.2">
      <c r="A1417" s="822">
        <v>32</v>
      </c>
      <c r="B1417" s="823" t="s">
        <v>2767</v>
      </c>
      <c r="C1417" s="823" t="s">
        <v>2773</v>
      </c>
      <c r="D1417" s="824" t="s">
        <v>4796</v>
      </c>
      <c r="E1417" s="825" t="s">
        <v>2800</v>
      </c>
      <c r="F1417" s="823" t="s">
        <v>2768</v>
      </c>
      <c r="G1417" s="823" t="s">
        <v>3062</v>
      </c>
      <c r="H1417" s="823" t="s">
        <v>329</v>
      </c>
      <c r="I1417" s="823" t="s">
        <v>3063</v>
      </c>
      <c r="J1417" s="823" t="s">
        <v>735</v>
      </c>
      <c r="K1417" s="823" t="s">
        <v>3064</v>
      </c>
      <c r="L1417" s="826">
        <v>42.54</v>
      </c>
      <c r="M1417" s="826">
        <v>127.62</v>
      </c>
      <c r="N1417" s="823">
        <v>3</v>
      </c>
      <c r="O1417" s="827">
        <v>1</v>
      </c>
      <c r="P1417" s="826">
        <v>127.62</v>
      </c>
      <c r="Q1417" s="828">
        <v>1</v>
      </c>
      <c r="R1417" s="823">
        <v>3</v>
      </c>
      <c r="S1417" s="828">
        <v>1</v>
      </c>
      <c r="T1417" s="827">
        <v>1</v>
      </c>
      <c r="U1417" s="829">
        <v>1</v>
      </c>
    </row>
    <row r="1418" spans="1:21" ht="14.45" customHeight="1" x14ac:dyDescent="0.2">
      <c r="A1418" s="822">
        <v>32</v>
      </c>
      <c r="B1418" s="823" t="s">
        <v>2767</v>
      </c>
      <c r="C1418" s="823" t="s">
        <v>2773</v>
      </c>
      <c r="D1418" s="824" t="s">
        <v>4796</v>
      </c>
      <c r="E1418" s="825" t="s">
        <v>2800</v>
      </c>
      <c r="F1418" s="823" t="s">
        <v>2768</v>
      </c>
      <c r="G1418" s="823" t="s">
        <v>3062</v>
      </c>
      <c r="H1418" s="823" t="s">
        <v>329</v>
      </c>
      <c r="I1418" s="823" t="s">
        <v>3486</v>
      </c>
      <c r="J1418" s="823" t="s">
        <v>1432</v>
      </c>
      <c r="K1418" s="823" t="s">
        <v>3487</v>
      </c>
      <c r="L1418" s="826">
        <v>33.44</v>
      </c>
      <c r="M1418" s="826">
        <v>133.76</v>
      </c>
      <c r="N1418" s="823">
        <v>4</v>
      </c>
      <c r="O1418" s="827">
        <v>1.5</v>
      </c>
      <c r="P1418" s="826">
        <v>133.76</v>
      </c>
      <c r="Q1418" s="828">
        <v>1</v>
      </c>
      <c r="R1418" s="823">
        <v>4</v>
      </c>
      <c r="S1418" s="828">
        <v>1</v>
      </c>
      <c r="T1418" s="827">
        <v>1.5</v>
      </c>
      <c r="U1418" s="829">
        <v>1</v>
      </c>
    </row>
    <row r="1419" spans="1:21" ht="14.45" customHeight="1" x14ac:dyDescent="0.2">
      <c r="A1419" s="822">
        <v>32</v>
      </c>
      <c r="B1419" s="823" t="s">
        <v>2767</v>
      </c>
      <c r="C1419" s="823" t="s">
        <v>2773</v>
      </c>
      <c r="D1419" s="824" t="s">
        <v>4796</v>
      </c>
      <c r="E1419" s="825" t="s">
        <v>2800</v>
      </c>
      <c r="F1419" s="823" t="s">
        <v>2768</v>
      </c>
      <c r="G1419" s="823" t="s">
        <v>3062</v>
      </c>
      <c r="H1419" s="823" t="s">
        <v>329</v>
      </c>
      <c r="I1419" s="823" t="s">
        <v>3065</v>
      </c>
      <c r="J1419" s="823" t="s">
        <v>1432</v>
      </c>
      <c r="K1419" s="823" t="s">
        <v>3066</v>
      </c>
      <c r="L1419" s="826">
        <v>66.88</v>
      </c>
      <c r="M1419" s="826">
        <v>735.68</v>
      </c>
      <c r="N1419" s="823">
        <v>11</v>
      </c>
      <c r="O1419" s="827">
        <v>3.5</v>
      </c>
      <c r="P1419" s="826">
        <v>735.68</v>
      </c>
      <c r="Q1419" s="828">
        <v>1</v>
      </c>
      <c r="R1419" s="823">
        <v>11</v>
      </c>
      <c r="S1419" s="828">
        <v>1</v>
      </c>
      <c r="T1419" s="827">
        <v>3.5</v>
      </c>
      <c r="U1419" s="829">
        <v>1</v>
      </c>
    </row>
    <row r="1420" spans="1:21" ht="14.45" customHeight="1" x14ac:dyDescent="0.2">
      <c r="A1420" s="822">
        <v>32</v>
      </c>
      <c r="B1420" s="823" t="s">
        <v>2767</v>
      </c>
      <c r="C1420" s="823" t="s">
        <v>2773</v>
      </c>
      <c r="D1420" s="824" t="s">
        <v>4796</v>
      </c>
      <c r="E1420" s="825" t="s">
        <v>2800</v>
      </c>
      <c r="F1420" s="823" t="s">
        <v>2768</v>
      </c>
      <c r="G1420" s="823" t="s">
        <v>3062</v>
      </c>
      <c r="H1420" s="823" t="s">
        <v>329</v>
      </c>
      <c r="I1420" s="823" t="s">
        <v>3379</v>
      </c>
      <c r="J1420" s="823" t="s">
        <v>735</v>
      </c>
      <c r="K1420" s="823" t="s">
        <v>736</v>
      </c>
      <c r="L1420" s="826">
        <v>59.56</v>
      </c>
      <c r="M1420" s="826">
        <v>178.68</v>
      </c>
      <c r="N1420" s="823">
        <v>3</v>
      </c>
      <c r="O1420" s="827">
        <v>0.5</v>
      </c>
      <c r="P1420" s="826">
        <v>178.68</v>
      </c>
      <c r="Q1420" s="828">
        <v>1</v>
      </c>
      <c r="R1420" s="823">
        <v>3</v>
      </c>
      <c r="S1420" s="828">
        <v>1</v>
      </c>
      <c r="T1420" s="827">
        <v>0.5</v>
      </c>
      <c r="U1420" s="829">
        <v>1</v>
      </c>
    </row>
    <row r="1421" spans="1:21" ht="14.45" customHeight="1" x14ac:dyDescent="0.2">
      <c r="A1421" s="822">
        <v>32</v>
      </c>
      <c r="B1421" s="823" t="s">
        <v>2767</v>
      </c>
      <c r="C1421" s="823" t="s">
        <v>2773</v>
      </c>
      <c r="D1421" s="824" t="s">
        <v>4796</v>
      </c>
      <c r="E1421" s="825" t="s">
        <v>2800</v>
      </c>
      <c r="F1421" s="823" t="s">
        <v>2768</v>
      </c>
      <c r="G1421" s="823" t="s">
        <v>3852</v>
      </c>
      <c r="H1421" s="823" t="s">
        <v>329</v>
      </c>
      <c r="I1421" s="823" t="s">
        <v>4183</v>
      </c>
      <c r="J1421" s="823" t="s">
        <v>1297</v>
      </c>
      <c r="K1421" s="823" t="s">
        <v>4184</v>
      </c>
      <c r="L1421" s="826">
        <v>789.2</v>
      </c>
      <c r="M1421" s="826">
        <v>7102.8000000000011</v>
      </c>
      <c r="N1421" s="823">
        <v>9</v>
      </c>
      <c r="O1421" s="827">
        <v>2</v>
      </c>
      <c r="P1421" s="826">
        <v>2367.6000000000004</v>
      </c>
      <c r="Q1421" s="828">
        <v>0.33333333333333331</v>
      </c>
      <c r="R1421" s="823">
        <v>3</v>
      </c>
      <c r="S1421" s="828">
        <v>0.33333333333333331</v>
      </c>
      <c r="T1421" s="827">
        <v>1</v>
      </c>
      <c r="U1421" s="829">
        <v>0.5</v>
      </c>
    </row>
    <row r="1422" spans="1:21" ht="14.45" customHeight="1" x14ac:dyDescent="0.2">
      <c r="A1422" s="822">
        <v>32</v>
      </c>
      <c r="B1422" s="823" t="s">
        <v>2767</v>
      </c>
      <c r="C1422" s="823" t="s">
        <v>2773</v>
      </c>
      <c r="D1422" s="824" t="s">
        <v>4796</v>
      </c>
      <c r="E1422" s="825" t="s">
        <v>2800</v>
      </c>
      <c r="F1422" s="823" t="s">
        <v>2768</v>
      </c>
      <c r="G1422" s="823" t="s">
        <v>4185</v>
      </c>
      <c r="H1422" s="823" t="s">
        <v>329</v>
      </c>
      <c r="I1422" s="823" t="s">
        <v>4186</v>
      </c>
      <c r="J1422" s="823" t="s">
        <v>4187</v>
      </c>
      <c r="K1422" s="823" t="s">
        <v>4188</v>
      </c>
      <c r="L1422" s="826">
        <v>0</v>
      </c>
      <c r="M1422" s="826">
        <v>0</v>
      </c>
      <c r="N1422" s="823">
        <v>7</v>
      </c>
      <c r="O1422" s="827">
        <v>2</v>
      </c>
      <c r="P1422" s="826">
        <v>0</v>
      </c>
      <c r="Q1422" s="828"/>
      <c r="R1422" s="823">
        <v>4</v>
      </c>
      <c r="S1422" s="828">
        <v>0.5714285714285714</v>
      </c>
      <c r="T1422" s="827">
        <v>1.5</v>
      </c>
      <c r="U1422" s="829">
        <v>0.75</v>
      </c>
    </row>
    <row r="1423" spans="1:21" ht="14.45" customHeight="1" x14ac:dyDescent="0.2">
      <c r="A1423" s="822">
        <v>32</v>
      </c>
      <c r="B1423" s="823" t="s">
        <v>2767</v>
      </c>
      <c r="C1423" s="823" t="s">
        <v>2773</v>
      </c>
      <c r="D1423" s="824" t="s">
        <v>4796</v>
      </c>
      <c r="E1423" s="825" t="s">
        <v>2800</v>
      </c>
      <c r="F1423" s="823" t="s">
        <v>2768</v>
      </c>
      <c r="G1423" s="823" t="s">
        <v>4185</v>
      </c>
      <c r="H1423" s="823" t="s">
        <v>329</v>
      </c>
      <c r="I1423" s="823" t="s">
        <v>4189</v>
      </c>
      <c r="J1423" s="823" t="s">
        <v>4187</v>
      </c>
      <c r="K1423" s="823" t="s">
        <v>4190</v>
      </c>
      <c r="L1423" s="826">
        <v>0</v>
      </c>
      <c r="M1423" s="826">
        <v>0</v>
      </c>
      <c r="N1423" s="823">
        <v>1</v>
      </c>
      <c r="O1423" s="827">
        <v>0.5</v>
      </c>
      <c r="P1423" s="826">
        <v>0</v>
      </c>
      <c r="Q1423" s="828"/>
      <c r="R1423" s="823">
        <v>1</v>
      </c>
      <c r="S1423" s="828">
        <v>1</v>
      </c>
      <c r="T1423" s="827">
        <v>0.5</v>
      </c>
      <c r="U1423" s="829">
        <v>1</v>
      </c>
    </row>
    <row r="1424" spans="1:21" ht="14.45" customHeight="1" x14ac:dyDescent="0.2">
      <c r="A1424" s="822">
        <v>32</v>
      </c>
      <c r="B1424" s="823" t="s">
        <v>2767</v>
      </c>
      <c r="C1424" s="823" t="s">
        <v>2773</v>
      </c>
      <c r="D1424" s="824" t="s">
        <v>4796</v>
      </c>
      <c r="E1424" s="825" t="s">
        <v>2800</v>
      </c>
      <c r="F1424" s="823" t="s">
        <v>2768</v>
      </c>
      <c r="G1424" s="823" t="s">
        <v>3380</v>
      </c>
      <c r="H1424" s="823" t="s">
        <v>329</v>
      </c>
      <c r="I1424" s="823" t="s">
        <v>4191</v>
      </c>
      <c r="J1424" s="823" t="s">
        <v>4192</v>
      </c>
      <c r="K1424" s="823" t="s">
        <v>4193</v>
      </c>
      <c r="L1424" s="826">
        <v>333.68</v>
      </c>
      <c r="M1424" s="826">
        <v>667.36</v>
      </c>
      <c r="N1424" s="823">
        <v>2</v>
      </c>
      <c r="O1424" s="827">
        <v>1</v>
      </c>
      <c r="P1424" s="826">
        <v>333.68</v>
      </c>
      <c r="Q1424" s="828">
        <v>0.5</v>
      </c>
      <c r="R1424" s="823">
        <v>1</v>
      </c>
      <c r="S1424" s="828">
        <v>0.5</v>
      </c>
      <c r="T1424" s="827">
        <v>0.5</v>
      </c>
      <c r="U1424" s="829">
        <v>0.5</v>
      </c>
    </row>
    <row r="1425" spans="1:21" ht="14.45" customHeight="1" x14ac:dyDescent="0.2">
      <c r="A1425" s="822">
        <v>32</v>
      </c>
      <c r="B1425" s="823" t="s">
        <v>2767</v>
      </c>
      <c r="C1425" s="823" t="s">
        <v>2773</v>
      </c>
      <c r="D1425" s="824" t="s">
        <v>4796</v>
      </c>
      <c r="E1425" s="825" t="s">
        <v>2800</v>
      </c>
      <c r="F1425" s="823" t="s">
        <v>2768</v>
      </c>
      <c r="G1425" s="823" t="s">
        <v>3591</v>
      </c>
      <c r="H1425" s="823" t="s">
        <v>329</v>
      </c>
      <c r="I1425" s="823" t="s">
        <v>4016</v>
      </c>
      <c r="J1425" s="823" t="s">
        <v>3596</v>
      </c>
      <c r="K1425" s="823" t="s">
        <v>4017</v>
      </c>
      <c r="L1425" s="826">
        <v>237.31</v>
      </c>
      <c r="M1425" s="826">
        <v>237.31</v>
      </c>
      <c r="N1425" s="823">
        <v>1</v>
      </c>
      <c r="O1425" s="827">
        <v>0.5</v>
      </c>
      <c r="P1425" s="826">
        <v>237.31</v>
      </c>
      <c r="Q1425" s="828">
        <v>1</v>
      </c>
      <c r="R1425" s="823">
        <v>1</v>
      </c>
      <c r="S1425" s="828">
        <v>1</v>
      </c>
      <c r="T1425" s="827">
        <v>0.5</v>
      </c>
      <c r="U1425" s="829">
        <v>1</v>
      </c>
    </row>
    <row r="1426" spans="1:21" ht="14.45" customHeight="1" x14ac:dyDescent="0.2">
      <c r="A1426" s="822">
        <v>32</v>
      </c>
      <c r="B1426" s="823" t="s">
        <v>2767</v>
      </c>
      <c r="C1426" s="823" t="s">
        <v>2773</v>
      </c>
      <c r="D1426" s="824" t="s">
        <v>4796</v>
      </c>
      <c r="E1426" s="825" t="s">
        <v>2800</v>
      </c>
      <c r="F1426" s="823" t="s">
        <v>2768</v>
      </c>
      <c r="G1426" s="823" t="s">
        <v>3542</v>
      </c>
      <c r="H1426" s="823" t="s">
        <v>329</v>
      </c>
      <c r="I1426" s="823" t="s">
        <v>3543</v>
      </c>
      <c r="J1426" s="823" t="s">
        <v>3544</v>
      </c>
      <c r="K1426" s="823" t="s">
        <v>3545</v>
      </c>
      <c r="L1426" s="826">
        <v>96.8</v>
      </c>
      <c r="M1426" s="826">
        <v>580.79999999999995</v>
      </c>
      <c r="N1426" s="823">
        <v>6</v>
      </c>
      <c r="O1426" s="827">
        <v>1</v>
      </c>
      <c r="P1426" s="826"/>
      <c r="Q1426" s="828">
        <v>0</v>
      </c>
      <c r="R1426" s="823"/>
      <c r="S1426" s="828">
        <v>0</v>
      </c>
      <c r="T1426" s="827"/>
      <c r="U1426" s="829">
        <v>0</v>
      </c>
    </row>
    <row r="1427" spans="1:21" ht="14.45" customHeight="1" x14ac:dyDescent="0.2">
      <c r="A1427" s="822">
        <v>32</v>
      </c>
      <c r="B1427" s="823" t="s">
        <v>2767</v>
      </c>
      <c r="C1427" s="823" t="s">
        <v>2773</v>
      </c>
      <c r="D1427" s="824" t="s">
        <v>4796</v>
      </c>
      <c r="E1427" s="825" t="s">
        <v>2800</v>
      </c>
      <c r="F1427" s="823" t="s">
        <v>2768</v>
      </c>
      <c r="G1427" s="823" t="s">
        <v>4194</v>
      </c>
      <c r="H1427" s="823" t="s">
        <v>329</v>
      </c>
      <c r="I1427" s="823" t="s">
        <v>4195</v>
      </c>
      <c r="J1427" s="823" t="s">
        <v>4196</v>
      </c>
      <c r="K1427" s="823" t="s">
        <v>3164</v>
      </c>
      <c r="L1427" s="826">
        <v>77.13</v>
      </c>
      <c r="M1427" s="826">
        <v>154.26</v>
      </c>
      <c r="N1427" s="823">
        <v>2</v>
      </c>
      <c r="O1427" s="827">
        <v>1</v>
      </c>
      <c r="P1427" s="826">
        <v>154.26</v>
      </c>
      <c r="Q1427" s="828">
        <v>1</v>
      </c>
      <c r="R1427" s="823">
        <v>2</v>
      </c>
      <c r="S1427" s="828">
        <v>1</v>
      </c>
      <c r="T1427" s="827">
        <v>1</v>
      </c>
      <c r="U1427" s="829">
        <v>1</v>
      </c>
    </row>
    <row r="1428" spans="1:21" ht="14.45" customHeight="1" x14ac:dyDescent="0.2">
      <c r="A1428" s="822">
        <v>32</v>
      </c>
      <c r="B1428" s="823" t="s">
        <v>2767</v>
      </c>
      <c r="C1428" s="823" t="s">
        <v>2773</v>
      </c>
      <c r="D1428" s="824" t="s">
        <v>4796</v>
      </c>
      <c r="E1428" s="825" t="s">
        <v>2800</v>
      </c>
      <c r="F1428" s="823" t="s">
        <v>2768</v>
      </c>
      <c r="G1428" s="823" t="s">
        <v>4197</v>
      </c>
      <c r="H1428" s="823" t="s">
        <v>329</v>
      </c>
      <c r="I1428" s="823" t="s">
        <v>4198</v>
      </c>
      <c r="J1428" s="823" t="s">
        <v>4199</v>
      </c>
      <c r="K1428" s="823" t="s">
        <v>4200</v>
      </c>
      <c r="L1428" s="826">
        <v>0</v>
      </c>
      <c r="M1428" s="826">
        <v>0</v>
      </c>
      <c r="N1428" s="823">
        <v>1</v>
      </c>
      <c r="O1428" s="827">
        <v>1</v>
      </c>
      <c r="P1428" s="826">
        <v>0</v>
      </c>
      <c r="Q1428" s="828"/>
      <c r="R1428" s="823">
        <v>1</v>
      </c>
      <c r="S1428" s="828">
        <v>1</v>
      </c>
      <c r="T1428" s="827">
        <v>1</v>
      </c>
      <c r="U1428" s="829">
        <v>1</v>
      </c>
    </row>
    <row r="1429" spans="1:21" ht="14.45" customHeight="1" x14ac:dyDescent="0.2">
      <c r="A1429" s="822">
        <v>32</v>
      </c>
      <c r="B1429" s="823" t="s">
        <v>2767</v>
      </c>
      <c r="C1429" s="823" t="s">
        <v>2773</v>
      </c>
      <c r="D1429" s="824" t="s">
        <v>4796</v>
      </c>
      <c r="E1429" s="825" t="s">
        <v>2800</v>
      </c>
      <c r="F1429" s="823" t="s">
        <v>2768</v>
      </c>
      <c r="G1429" s="823" t="s">
        <v>3085</v>
      </c>
      <c r="H1429" s="823" t="s">
        <v>670</v>
      </c>
      <c r="I1429" s="823" t="s">
        <v>2626</v>
      </c>
      <c r="J1429" s="823" t="s">
        <v>1876</v>
      </c>
      <c r="K1429" s="823" t="s">
        <v>1877</v>
      </c>
      <c r="L1429" s="826">
        <v>902.57</v>
      </c>
      <c r="M1429" s="826">
        <v>7220.56</v>
      </c>
      <c r="N1429" s="823">
        <v>8</v>
      </c>
      <c r="O1429" s="827">
        <v>4</v>
      </c>
      <c r="P1429" s="826">
        <v>7220.56</v>
      </c>
      <c r="Q1429" s="828">
        <v>1</v>
      </c>
      <c r="R1429" s="823">
        <v>8</v>
      </c>
      <c r="S1429" s="828">
        <v>1</v>
      </c>
      <c r="T1429" s="827">
        <v>4</v>
      </c>
      <c r="U1429" s="829">
        <v>1</v>
      </c>
    </row>
    <row r="1430" spans="1:21" ht="14.45" customHeight="1" x14ac:dyDescent="0.2">
      <c r="A1430" s="822">
        <v>32</v>
      </c>
      <c r="B1430" s="823" t="s">
        <v>2767</v>
      </c>
      <c r="C1430" s="823" t="s">
        <v>2773</v>
      </c>
      <c r="D1430" s="824" t="s">
        <v>4796</v>
      </c>
      <c r="E1430" s="825" t="s">
        <v>2800</v>
      </c>
      <c r="F1430" s="823" t="s">
        <v>2768</v>
      </c>
      <c r="G1430" s="823" t="s">
        <v>3868</v>
      </c>
      <c r="H1430" s="823" t="s">
        <v>329</v>
      </c>
      <c r="I1430" s="823" t="s">
        <v>4031</v>
      </c>
      <c r="J1430" s="823" t="s">
        <v>3870</v>
      </c>
      <c r="K1430" s="823" t="s">
        <v>4032</v>
      </c>
      <c r="L1430" s="826">
        <v>166.27</v>
      </c>
      <c r="M1430" s="826">
        <v>498.81000000000006</v>
      </c>
      <c r="N1430" s="823">
        <v>3</v>
      </c>
      <c r="O1430" s="827">
        <v>1</v>
      </c>
      <c r="P1430" s="826">
        <v>498.81000000000006</v>
      </c>
      <c r="Q1430" s="828">
        <v>1</v>
      </c>
      <c r="R1430" s="823">
        <v>3</v>
      </c>
      <c r="S1430" s="828">
        <v>1</v>
      </c>
      <c r="T1430" s="827">
        <v>1</v>
      </c>
      <c r="U1430" s="829">
        <v>1</v>
      </c>
    </row>
    <row r="1431" spans="1:21" ht="14.45" customHeight="1" x14ac:dyDescent="0.2">
      <c r="A1431" s="822">
        <v>32</v>
      </c>
      <c r="B1431" s="823" t="s">
        <v>2767</v>
      </c>
      <c r="C1431" s="823" t="s">
        <v>2773</v>
      </c>
      <c r="D1431" s="824" t="s">
        <v>4796</v>
      </c>
      <c r="E1431" s="825" t="s">
        <v>2800</v>
      </c>
      <c r="F1431" s="823" t="s">
        <v>2768</v>
      </c>
      <c r="G1431" s="823" t="s">
        <v>3092</v>
      </c>
      <c r="H1431" s="823" t="s">
        <v>329</v>
      </c>
      <c r="I1431" s="823" t="s">
        <v>3404</v>
      </c>
      <c r="J1431" s="823" t="s">
        <v>3094</v>
      </c>
      <c r="K1431" s="823" t="s">
        <v>3405</v>
      </c>
      <c r="L1431" s="826">
        <v>311.02</v>
      </c>
      <c r="M1431" s="826">
        <v>311.02</v>
      </c>
      <c r="N1431" s="823">
        <v>1</v>
      </c>
      <c r="O1431" s="827">
        <v>1</v>
      </c>
      <c r="P1431" s="826"/>
      <c r="Q1431" s="828">
        <v>0</v>
      </c>
      <c r="R1431" s="823"/>
      <c r="S1431" s="828">
        <v>0</v>
      </c>
      <c r="T1431" s="827"/>
      <c r="U1431" s="829">
        <v>0</v>
      </c>
    </row>
    <row r="1432" spans="1:21" ht="14.45" customHeight="1" x14ac:dyDescent="0.2">
      <c r="A1432" s="822">
        <v>32</v>
      </c>
      <c r="B1432" s="823" t="s">
        <v>2767</v>
      </c>
      <c r="C1432" s="823" t="s">
        <v>2773</v>
      </c>
      <c r="D1432" s="824" t="s">
        <v>4796</v>
      </c>
      <c r="E1432" s="825" t="s">
        <v>2800</v>
      </c>
      <c r="F1432" s="823" t="s">
        <v>2768</v>
      </c>
      <c r="G1432" s="823" t="s">
        <v>3092</v>
      </c>
      <c r="H1432" s="823" t="s">
        <v>329</v>
      </c>
      <c r="I1432" s="823" t="s">
        <v>3493</v>
      </c>
      <c r="J1432" s="823" t="s">
        <v>3494</v>
      </c>
      <c r="K1432" s="823" t="s">
        <v>3490</v>
      </c>
      <c r="L1432" s="826">
        <v>177.92</v>
      </c>
      <c r="M1432" s="826">
        <v>177.92</v>
      </c>
      <c r="N1432" s="823">
        <v>1</v>
      </c>
      <c r="O1432" s="827">
        <v>1</v>
      </c>
      <c r="P1432" s="826">
        <v>177.92</v>
      </c>
      <c r="Q1432" s="828">
        <v>1</v>
      </c>
      <c r="R1432" s="823">
        <v>1</v>
      </c>
      <c r="S1432" s="828">
        <v>1</v>
      </c>
      <c r="T1432" s="827">
        <v>1</v>
      </c>
      <c r="U1432" s="829">
        <v>1</v>
      </c>
    </row>
    <row r="1433" spans="1:21" ht="14.45" customHeight="1" x14ac:dyDescent="0.2">
      <c r="A1433" s="822">
        <v>32</v>
      </c>
      <c r="B1433" s="823" t="s">
        <v>2767</v>
      </c>
      <c r="C1433" s="823" t="s">
        <v>2773</v>
      </c>
      <c r="D1433" s="824" t="s">
        <v>4796</v>
      </c>
      <c r="E1433" s="825" t="s">
        <v>2800</v>
      </c>
      <c r="F1433" s="823" t="s">
        <v>2768</v>
      </c>
      <c r="G1433" s="823" t="s">
        <v>3096</v>
      </c>
      <c r="H1433" s="823" t="s">
        <v>329</v>
      </c>
      <c r="I1433" s="823" t="s">
        <v>3103</v>
      </c>
      <c r="J1433" s="823" t="s">
        <v>3101</v>
      </c>
      <c r="K1433" s="823" t="s">
        <v>2590</v>
      </c>
      <c r="L1433" s="826">
        <v>184.74</v>
      </c>
      <c r="M1433" s="826">
        <v>369.48</v>
      </c>
      <c r="N1433" s="823">
        <v>2</v>
      </c>
      <c r="O1433" s="827">
        <v>2</v>
      </c>
      <c r="P1433" s="826">
        <v>184.74</v>
      </c>
      <c r="Q1433" s="828">
        <v>0.5</v>
      </c>
      <c r="R1433" s="823">
        <v>1</v>
      </c>
      <c r="S1433" s="828">
        <v>0.5</v>
      </c>
      <c r="T1433" s="827">
        <v>1</v>
      </c>
      <c r="U1433" s="829">
        <v>0.5</v>
      </c>
    </row>
    <row r="1434" spans="1:21" ht="14.45" customHeight="1" x14ac:dyDescent="0.2">
      <c r="A1434" s="822">
        <v>32</v>
      </c>
      <c r="B1434" s="823" t="s">
        <v>2767</v>
      </c>
      <c r="C1434" s="823" t="s">
        <v>2773</v>
      </c>
      <c r="D1434" s="824" t="s">
        <v>4796</v>
      </c>
      <c r="E1434" s="825" t="s">
        <v>2800</v>
      </c>
      <c r="F1434" s="823" t="s">
        <v>2768</v>
      </c>
      <c r="G1434" s="823" t="s">
        <v>3104</v>
      </c>
      <c r="H1434" s="823" t="s">
        <v>329</v>
      </c>
      <c r="I1434" s="823" t="s">
        <v>4201</v>
      </c>
      <c r="J1434" s="823" t="s">
        <v>4037</v>
      </c>
      <c r="K1434" s="823" t="s">
        <v>2486</v>
      </c>
      <c r="L1434" s="826">
        <v>0</v>
      </c>
      <c r="M1434" s="826">
        <v>0</v>
      </c>
      <c r="N1434" s="823">
        <v>5</v>
      </c>
      <c r="O1434" s="827">
        <v>2</v>
      </c>
      <c r="P1434" s="826">
        <v>0</v>
      </c>
      <c r="Q1434" s="828"/>
      <c r="R1434" s="823">
        <v>2</v>
      </c>
      <c r="S1434" s="828">
        <v>0.4</v>
      </c>
      <c r="T1434" s="827">
        <v>1</v>
      </c>
      <c r="U1434" s="829">
        <v>0.5</v>
      </c>
    </row>
    <row r="1435" spans="1:21" ht="14.45" customHeight="1" x14ac:dyDescent="0.2">
      <c r="A1435" s="822">
        <v>32</v>
      </c>
      <c r="B1435" s="823" t="s">
        <v>2767</v>
      </c>
      <c r="C1435" s="823" t="s">
        <v>2773</v>
      </c>
      <c r="D1435" s="824" t="s">
        <v>4796</v>
      </c>
      <c r="E1435" s="825" t="s">
        <v>2800</v>
      </c>
      <c r="F1435" s="823" t="s">
        <v>2768</v>
      </c>
      <c r="G1435" s="823" t="s">
        <v>3104</v>
      </c>
      <c r="H1435" s="823" t="s">
        <v>329</v>
      </c>
      <c r="I1435" s="823" t="s">
        <v>3105</v>
      </c>
      <c r="J1435" s="823" t="s">
        <v>3106</v>
      </c>
      <c r="K1435" s="823" t="s">
        <v>3107</v>
      </c>
      <c r="L1435" s="826">
        <v>0</v>
      </c>
      <c r="M1435" s="826">
        <v>0</v>
      </c>
      <c r="N1435" s="823">
        <v>1</v>
      </c>
      <c r="O1435" s="827">
        <v>1</v>
      </c>
      <c r="P1435" s="826">
        <v>0</v>
      </c>
      <c r="Q1435" s="828"/>
      <c r="R1435" s="823">
        <v>1</v>
      </c>
      <c r="S1435" s="828">
        <v>1</v>
      </c>
      <c r="T1435" s="827">
        <v>1</v>
      </c>
      <c r="U1435" s="829">
        <v>1</v>
      </c>
    </row>
    <row r="1436" spans="1:21" ht="14.45" customHeight="1" x14ac:dyDescent="0.2">
      <c r="A1436" s="822">
        <v>32</v>
      </c>
      <c r="B1436" s="823" t="s">
        <v>2767</v>
      </c>
      <c r="C1436" s="823" t="s">
        <v>2773</v>
      </c>
      <c r="D1436" s="824" t="s">
        <v>4796</v>
      </c>
      <c r="E1436" s="825" t="s">
        <v>2800</v>
      </c>
      <c r="F1436" s="823" t="s">
        <v>2768</v>
      </c>
      <c r="G1436" s="823" t="s">
        <v>3104</v>
      </c>
      <c r="H1436" s="823" t="s">
        <v>670</v>
      </c>
      <c r="I1436" s="823" t="s">
        <v>2487</v>
      </c>
      <c r="J1436" s="823" t="s">
        <v>1333</v>
      </c>
      <c r="K1436" s="823" t="s">
        <v>2488</v>
      </c>
      <c r="L1436" s="826">
        <v>0</v>
      </c>
      <c r="M1436" s="826">
        <v>0</v>
      </c>
      <c r="N1436" s="823">
        <v>6</v>
      </c>
      <c r="O1436" s="827">
        <v>3.5</v>
      </c>
      <c r="P1436" s="826">
        <v>0</v>
      </c>
      <c r="Q1436" s="828"/>
      <c r="R1436" s="823">
        <v>4</v>
      </c>
      <c r="S1436" s="828">
        <v>0.66666666666666663</v>
      </c>
      <c r="T1436" s="827">
        <v>2.5</v>
      </c>
      <c r="U1436" s="829">
        <v>0.7142857142857143</v>
      </c>
    </row>
    <row r="1437" spans="1:21" ht="14.45" customHeight="1" x14ac:dyDescent="0.2">
      <c r="A1437" s="822">
        <v>32</v>
      </c>
      <c r="B1437" s="823" t="s">
        <v>2767</v>
      </c>
      <c r="C1437" s="823" t="s">
        <v>2773</v>
      </c>
      <c r="D1437" s="824" t="s">
        <v>4796</v>
      </c>
      <c r="E1437" s="825" t="s">
        <v>2800</v>
      </c>
      <c r="F1437" s="823" t="s">
        <v>2768</v>
      </c>
      <c r="G1437" s="823" t="s">
        <v>3104</v>
      </c>
      <c r="H1437" s="823" t="s">
        <v>670</v>
      </c>
      <c r="I1437" s="823" t="s">
        <v>2485</v>
      </c>
      <c r="J1437" s="823" t="s">
        <v>1333</v>
      </c>
      <c r="K1437" s="823" t="s">
        <v>2486</v>
      </c>
      <c r="L1437" s="826">
        <v>0</v>
      </c>
      <c r="M1437" s="826">
        <v>0</v>
      </c>
      <c r="N1437" s="823">
        <v>2</v>
      </c>
      <c r="O1437" s="827">
        <v>2</v>
      </c>
      <c r="P1437" s="826">
        <v>0</v>
      </c>
      <c r="Q1437" s="828"/>
      <c r="R1437" s="823">
        <v>2</v>
      </c>
      <c r="S1437" s="828">
        <v>1</v>
      </c>
      <c r="T1437" s="827">
        <v>2</v>
      </c>
      <c r="U1437" s="829">
        <v>1</v>
      </c>
    </row>
    <row r="1438" spans="1:21" ht="14.45" customHeight="1" x14ac:dyDescent="0.2">
      <c r="A1438" s="822">
        <v>32</v>
      </c>
      <c r="B1438" s="823" t="s">
        <v>2767</v>
      </c>
      <c r="C1438" s="823" t="s">
        <v>2773</v>
      </c>
      <c r="D1438" s="824" t="s">
        <v>4796</v>
      </c>
      <c r="E1438" s="825" t="s">
        <v>2800</v>
      </c>
      <c r="F1438" s="823" t="s">
        <v>2768</v>
      </c>
      <c r="G1438" s="823" t="s">
        <v>3410</v>
      </c>
      <c r="H1438" s="823" t="s">
        <v>670</v>
      </c>
      <c r="I1438" s="823" t="s">
        <v>4202</v>
      </c>
      <c r="J1438" s="823" t="s">
        <v>2257</v>
      </c>
      <c r="K1438" s="823" t="s">
        <v>4203</v>
      </c>
      <c r="L1438" s="826">
        <v>2669.75</v>
      </c>
      <c r="M1438" s="826">
        <v>5339.5</v>
      </c>
      <c r="N1438" s="823">
        <v>2</v>
      </c>
      <c r="O1438" s="827">
        <v>2</v>
      </c>
      <c r="P1438" s="826">
        <v>5339.5</v>
      </c>
      <c r="Q1438" s="828">
        <v>1</v>
      </c>
      <c r="R1438" s="823">
        <v>2</v>
      </c>
      <c r="S1438" s="828">
        <v>1</v>
      </c>
      <c r="T1438" s="827">
        <v>2</v>
      </c>
      <c r="U1438" s="829">
        <v>1</v>
      </c>
    </row>
    <row r="1439" spans="1:21" ht="14.45" customHeight="1" x14ac:dyDescent="0.2">
      <c r="A1439" s="822">
        <v>32</v>
      </c>
      <c r="B1439" s="823" t="s">
        <v>2767</v>
      </c>
      <c r="C1439" s="823" t="s">
        <v>2773</v>
      </c>
      <c r="D1439" s="824" t="s">
        <v>4796</v>
      </c>
      <c r="E1439" s="825" t="s">
        <v>2800</v>
      </c>
      <c r="F1439" s="823" t="s">
        <v>2768</v>
      </c>
      <c r="G1439" s="823" t="s">
        <v>4112</v>
      </c>
      <c r="H1439" s="823" t="s">
        <v>329</v>
      </c>
      <c r="I1439" s="823" t="s">
        <v>4204</v>
      </c>
      <c r="J1439" s="823" t="s">
        <v>1282</v>
      </c>
      <c r="K1439" s="823" t="s">
        <v>4205</v>
      </c>
      <c r="L1439" s="826">
        <v>65.36</v>
      </c>
      <c r="M1439" s="826">
        <v>65.36</v>
      </c>
      <c r="N1439" s="823">
        <v>1</v>
      </c>
      <c r="O1439" s="827">
        <v>1</v>
      </c>
      <c r="P1439" s="826">
        <v>65.36</v>
      </c>
      <c r="Q1439" s="828">
        <v>1</v>
      </c>
      <c r="R1439" s="823">
        <v>1</v>
      </c>
      <c r="S1439" s="828">
        <v>1</v>
      </c>
      <c r="T1439" s="827">
        <v>1</v>
      </c>
      <c r="U1439" s="829">
        <v>1</v>
      </c>
    </row>
    <row r="1440" spans="1:21" ht="14.45" customHeight="1" x14ac:dyDescent="0.2">
      <c r="A1440" s="822">
        <v>32</v>
      </c>
      <c r="B1440" s="823" t="s">
        <v>2767</v>
      </c>
      <c r="C1440" s="823" t="s">
        <v>2773</v>
      </c>
      <c r="D1440" s="824" t="s">
        <v>4796</v>
      </c>
      <c r="E1440" s="825" t="s">
        <v>2800</v>
      </c>
      <c r="F1440" s="823" t="s">
        <v>2768</v>
      </c>
      <c r="G1440" s="823" t="s">
        <v>4206</v>
      </c>
      <c r="H1440" s="823" t="s">
        <v>329</v>
      </c>
      <c r="I1440" s="823" t="s">
        <v>4207</v>
      </c>
      <c r="J1440" s="823" t="s">
        <v>4208</v>
      </c>
      <c r="K1440" s="823" t="s">
        <v>4209</v>
      </c>
      <c r="L1440" s="826">
        <v>2086.5500000000002</v>
      </c>
      <c r="M1440" s="826">
        <v>12519.300000000001</v>
      </c>
      <c r="N1440" s="823">
        <v>6</v>
      </c>
      <c r="O1440" s="827">
        <v>1</v>
      </c>
      <c r="P1440" s="826">
        <v>12519.300000000001</v>
      </c>
      <c r="Q1440" s="828">
        <v>1</v>
      </c>
      <c r="R1440" s="823">
        <v>6</v>
      </c>
      <c r="S1440" s="828">
        <v>1</v>
      </c>
      <c r="T1440" s="827">
        <v>1</v>
      </c>
      <c r="U1440" s="829">
        <v>1</v>
      </c>
    </row>
    <row r="1441" spans="1:21" ht="14.45" customHeight="1" x14ac:dyDescent="0.2">
      <c r="A1441" s="822">
        <v>32</v>
      </c>
      <c r="B1441" s="823" t="s">
        <v>2767</v>
      </c>
      <c r="C1441" s="823" t="s">
        <v>2773</v>
      </c>
      <c r="D1441" s="824" t="s">
        <v>4796</v>
      </c>
      <c r="E1441" s="825" t="s">
        <v>2800</v>
      </c>
      <c r="F1441" s="823" t="s">
        <v>2768</v>
      </c>
      <c r="G1441" s="823" t="s">
        <v>3118</v>
      </c>
      <c r="H1441" s="823" t="s">
        <v>670</v>
      </c>
      <c r="I1441" s="823" t="s">
        <v>2356</v>
      </c>
      <c r="J1441" s="823" t="s">
        <v>1403</v>
      </c>
      <c r="K1441" s="823" t="s">
        <v>2357</v>
      </c>
      <c r="L1441" s="826">
        <v>154.36000000000001</v>
      </c>
      <c r="M1441" s="826">
        <v>154.36000000000001</v>
      </c>
      <c r="N1441" s="823">
        <v>1</v>
      </c>
      <c r="O1441" s="827">
        <v>1</v>
      </c>
      <c r="P1441" s="826">
        <v>154.36000000000001</v>
      </c>
      <c r="Q1441" s="828">
        <v>1</v>
      </c>
      <c r="R1441" s="823">
        <v>1</v>
      </c>
      <c r="S1441" s="828">
        <v>1</v>
      </c>
      <c r="T1441" s="827">
        <v>1</v>
      </c>
      <c r="U1441" s="829">
        <v>1</v>
      </c>
    </row>
    <row r="1442" spans="1:21" ht="14.45" customHeight="1" x14ac:dyDescent="0.2">
      <c r="A1442" s="822">
        <v>32</v>
      </c>
      <c r="B1442" s="823" t="s">
        <v>2767</v>
      </c>
      <c r="C1442" s="823" t="s">
        <v>2773</v>
      </c>
      <c r="D1442" s="824" t="s">
        <v>4796</v>
      </c>
      <c r="E1442" s="825" t="s">
        <v>2800</v>
      </c>
      <c r="F1442" s="823" t="s">
        <v>2768</v>
      </c>
      <c r="G1442" s="823" t="s">
        <v>3432</v>
      </c>
      <c r="H1442" s="823" t="s">
        <v>329</v>
      </c>
      <c r="I1442" s="823" t="s">
        <v>3502</v>
      </c>
      <c r="J1442" s="823" t="s">
        <v>3503</v>
      </c>
      <c r="K1442" s="823" t="s">
        <v>3504</v>
      </c>
      <c r="L1442" s="826">
        <v>240.7</v>
      </c>
      <c r="M1442" s="826">
        <v>1444.1999999999998</v>
      </c>
      <c r="N1442" s="823">
        <v>6</v>
      </c>
      <c r="O1442" s="827">
        <v>2</v>
      </c>
      <c r="P1442" s="826">
        <v>1444.1999999999998</v>
      </c>
      <c r="Q1442" s="828">
        <v>1</v>
      </c>
      <c r="R1442" s="823">
        <v>6</v>
      </c>
      <c r="S1442" s="828">
        <v>1</v>
      </c>
      <c r="T1442" s="827">
        <v>2</v>
      </c>
      <c r="U1442" s="829">
        <v>1</v>
      </c>
    </row>
    <row r="1443" spans="1:21" ht="14.45" customHeight="1" x14ac:dyDescent="0.2">
      <c r="A1443" s="822">
        <v>32</v>
      </c>
      <c r="B1443" s="823" t="s">
        <v>2767</v>
      </c>
      <c r="C1443" s="823" t="s">
        <v>2773</v>
      </c>
      <c r="D1443" s="824" t="s">
        <v>4796</v>
      </c>
      <c r="E1443" s="825" t="s">
        <v>2800</v>
      </c>
      <c r="F1443" s="823" t="s">
        <v>2768</v>
      </c>
      <c r="G1443" s="823" t="s">
        <v>4210</v>
      </c>
      <c r="H1443" s="823" t="s">
        <v>329</v>
      </c>
      <c r="I1443" s="823" t="s">
        <v>4211</v>
      </c>
      <c r="J1443" s="823" t="s">
        <v>4212</v>
      </c>
      <c r="K1443" s="823" t="s">
        <v>4213</v>
      </c>
      <c r="L1443" s="826">
        <v>0</v>
      </c>
      <c r="M1443" s="826">
        <v>0</v>
      </c>
      <c r="N1443" s="823">
        <v>1</v>
      </c>
      <c r="O1443" s="827">
        <v>1</v>
      </c>
      <c r="P1443" s="826"/>
      <c r="Q1443" s="828"/>
      <c r="R1443" s="823"/>
      <c r="S1443" s="828">
        <v>0</v>
      </c>
      <c r="T1443" s="827"/>
      <c r="U1443" s="829">
        <v>0</v>
      </c>
    </row>
    <row r="1444" spans="1:21" ht="14.45" customHeight="1" x14ac:dyDescent="0.2">
      <c r="A1444" s="822">
        <v>32</v>
      </c>
      <c r="B1444" s="823" t="s">
        <v>2767</v>
      </c>
      <c r="C1444" s="823" t="s">
        <v>2773</v>
      </c>
      <c r="D1444" s="824" t="s">
        <v>4796</v>
      </c>
      <c r="E1444" s="825" t="s">
        <v>2800</v>
      </c>
      <c r="F1444" s="823" t="s">
        <v>2768</v>
      </c>
      <c r="G1444" s="823" t="s">
        <v>2831</v>
      </c>
      <c r="H1444" s="823" t="s">
        <v>670</v>
      </c>
      <c r="I1444" s="823" t="s">
        <v>2611</v>
      </c>
      <c r="J1444" s="823" t="s">
        <v>2341</v>
      </c>
      <c r="K1444" s="823" t="s">
        <v>2612</v>
      </c>
      <c r="L1444" s="826">
        <v>63.14</v>
      </c>
      <c r="M1444" s="826">
        <v>126.28</v>
      </c>
      <c r="N1444" s="823">
        <v>2</v>
      </c>
      <c r="O1444" s="827">
        <v>2</v>
      </c>
      <c r="P1444" s="826"/>
      <c r="Q1444" s="828">
        <v>0</v>
      </c>
      <c r="R1444" s="823"/>
      <c r="S1444" s="828">
        <v>0</v>
      </c>
      <c r="T1444" s="827"/>
      <c r="U1444" s="829">
        <v>0</v>
      </c>
    </row>
    <row r="1445" spans="1:21" ht="14.45" customHeight="1" x14ac:dyDescent="0.2">
      <c r="A1445" s="822">
        <v>32</v>
      </c>
      <c r="B1445" s="823" t="s">
        <v>2767</v>
      </c>
      <c r="C1445" s="823" t="s">
        <v>2773</v>
      </c>
      <c r="D1445" s="824" t="s">
        <v>4796</v>
      </c>
      <c r="E1445" s="825" t="s">
        <v>2800</v>
      </c>
      <c r="F1445" s="823" t="s">
        <v>2768</v>
      </c>
      <c r="G1445" s="823" t="s">
        <v>2837</v>
      </c>
      <c r="H1445" s="823" t="s">
        <v>329</v>
      </c>
      <c r="I1445" s="823" t="s">
        <v>2838</v>
      </c>
      <c r="J1445" s="823" t="s">
        <v>1756</v>
      </c>
      <c r="K1445" s="823" t="s">
        <v>2839</v>
      </c>
      <c r="L1445" s="826">
        <v>421.79</v>
      </c>
      <c r="M1445" s="826">
        <v>843.58</v>
      </c>
      <c r="N1445" s="823">
        <v>2</v>
      </c>
      <c r="O1445" s="827">
        <v>1.5</v>
      </c>
      <c r="P1445" s="826"/>
      <c r="Q1445" s="828">
        <v>0</v>
      </c>
      <c r="R1445" s="823"/>
      <c r="S1445" s="828">
        <v>0</v>
      </c>
      <c r="T1445" s="827"/>
      <c r="U1445" s="829">
        <v>0</v>
      </c>
    </row>
    <row r="1446" spans="1:21" ht="14.45" customHeight="1" x14ac:dyDescent="0.2">
      <c r="A1446" s="822">
        <v>32</v>
      </c>
      <c r="B1446" s="823" t="s">
        <v>2767</v>
      </c>
      <c r="C1446" s="823" t="s">
        <v>2773</v>
      </c>
      <c r="D1446" s="824" t="s">
        <v>4796</v>
      </c>
      <c r="E1446" s="825" t="s">
        <v>2800</v>
      </c>
      <c r="F1446" s="823" t="s">
        <v>2768</v>
      </c>
      <c r="G1446" s="823" t="s">
        <v>3121</v>
      </c>
      <c r="H1446" s="823" t="s">
        <v>329</v>
      </c>
      <c r="I1446" s="823" t="s">
        <v>3122</v>
      </c>
      <c r="J1446" s="823" t="s">
        <v>1092</v>
      </c>
      <c r="K1446" s="823" t="s">
        <v>1093</v>
      </c>
      <c r="L1446" s="826">
        <v>121.92</v>
      </c>
      <c r="M1446" s="826">
        <v>487.68</v>
      </c>
      <c r="N1446" s="823">
        <v>4</v>
      </c>
      <c r="O1446" s="827">
        <v>2</v>
      </c>
      <c r="P1446" s="826">
        <v>487.68</v>
      </c>
      <c r="Q1446" s="828">
        <v>1</v>
      </c>
      <c r="R1446" s="823">
        <v>4</v>
      </c>
      <c r="S1446" s="828">
        <v>1</v>
      </c>
      <c r="T1446" s="827">
        <v>2</v>
      </c>
      <c r="U1446" s="829">
        <v>1</v>
      </c>
    </row>
    <row r="1447" spans="1:21" ht="14.45" customHeight="1" x14ac:dyDescent="0.2">
      <c r="A1447" s="822">
        <v>32</v>
      </c>
      <c r="B1447" s="823" t="s">
        <v>2767</v>
      </c>
      <c r="C1447" s="823" t="s">
        <v>2773</v>
      </c>
      <c r="D1447" s="824" t="s">
        <v>4796</v>
      </c>
      <c r="E1447" s="825" t="s">
        <v>2800</v>
      </c>
      <c r="F1447" s="823" t="s">
        <v>2768</v>
      </c>
      <c r="G1447" s="823" t="s">
        <v>3121</v>
      </c>
      <c r="H1447" s="823" t="s">
        <v>329</v>
      </c>
      <c r="I1447" s="823" t="s">
        <v>3122</v>
      </c>
      <c r="J1447" s="823" t="s">
        <v>1092</v>
      </c>
      <c r="K1447" s="823" t="s">
        <v>1093</v>
      </c>
      <c r="L1447" s="826">
        <v>107.27</v>
      </c>
      <c r="M1447" s="826">
        <v>214.54</v>
      </c>
      <c r="N1447" s="823">
        <v>2</v>
      </c>
      <c r="O1447" s="827">
        <v>1</v>
      </c>
      <c r="P1447" s="826">
        <v>214.54</v>
      </c>
      <c r="Q1447" s="828">
        <v>1</v>
      </c>
      <c r="R1447" s="823">
        <v>2</v>
      </c>
      <c r="S1447" s="828">
        <v>1</v>
      </c>
      <c r="T1447" s="827">
        <v>1</v>
      </c>
      <c r="U1447" s="829">
        <v>1</v>
      </c>
    </row>
    <row r="1448" spans="1:21" ht="14.45" customHeight="1" x14ac:dyDescent="0.2">
      <c r="A1448" s="822">
        <v>32</v>
      </c>
      <c r="B1448" s="823" t="s">
        <v>2767</v>
      </c>
      <c r="C1448" s="823" t="s">
        <v>2773</v>
      </c>
      <c r="D1448" s="824" t="s">
        <v>4796</v>
      </c>
      <c r="E1448" s="825" t="s">
        <v>2801</v>
      </c>
      <c r="F1448" s="823" t="s">
        <v>2768</v>
      </c>
      <c r="G1448" s="823" t="s">
        <v>3693</v>
      </c>
      <c r="H1448" s="823" t="s">
        <v>329</v>
      </c>
      <c r="I1448" s="823" t="s">
        <v>3895</v>
      </c>
      <c r="J1448" s="823" t="s">
        <v>3695</v>
      </c>
      <c r="K1448" s="823" t="s">
        <v>1206</v>
      </c>
      <c r="L1448" s="826">
        <v>70.48</v>
      </c>
      <c r="M1448" s="826">
        <v>422.88</v>
      </c>
      <c r="N1448" s="823">
        <v>6</v>
      </c>
      <c r="O1448" s="827">
        <v>3.5</v>
      </c>
      <c r="P1448" s="826">
        <v>281.92</v>
      </c>
      <c r="Q1448" s="828">
        <v>0.66666666666666674</v>
      </c>
      <c r="R1448" s="823">
        <v>4</v>
      </c>
      <c r="S1448" s="828">
        <v>0.66666666666666663</v>
      </c>
      <c r="T1448" s="827">
        <v>2.5</v>
      </c>
      <c r="U1448" s="829">
        <v>0.7142857142857143</v>
      </c>
    </row>
    <row r="1449" spans="1:21" ht="14.45" customHeight="1" x14ac:dyDescent="0.2">
      <c r="A1449" s="822">
        <v>32</v>
      </c>
      <c r="B1449" s="823" t="s">
        <v>2767</v>
      </c>
      <c r="C1449" s="823" t="s">
        <v>2773</v>
      </c>
      <c r="D1449" s="824" t="s">
        <v>4796</v>
      </c>
      <c r="E1449" s="825" t="s">
        <v>2801</v>
      </c>
      <c r="F1449" s="823" t="s">
        <v>2768</v>
      </c>
      <c r="G1449" s="823" t="s">
        <v>3127</v>
      </c>
      <c r="H1449" s="823" t="s">
        <v>329</v>
      </c>
      <c r="I1449" s="823" t="s">
        <v>3128</v>
      </c>
      <c r="J1449" s="823" t="s">
        <v>1674</v>
      </c>
      <c r="K1449" s="823" t="s">
        <v>3129</v>
      </c>
      <c r="L1449" s="826">
        <v>52.16</v>
      </c>
      <c r="M1449" s="826">
        <v>104.32</v>
      </c>
      <c r="N1449" s="823">
        <v>2</v>
      </c>
      <c r="O1449" s="827">
        <v>1</v>
      </c>
      <c r="P1449" s="826">
        <v>104.32</v>
      </c>
      <c r="Q1449" s="828">
        <v>1</v>
      </c>
      <c r="R1449" s="823">
        <v>2</v>
      </c>
      <c r="S1449" s="828">
        <v>1</v>
      </c>
      <c r="T1449" s="827">
        <v>1</v>
      </c>
      <c r="U1449" s="829">
        <v>1</v>
      </c>
    </row>
    <row r="1450" spans="1:21" ht="14.45" customHeight="1" x14ac:dyDescent="0.2">
      <c r="A1450" s="822">
        <v>32</v>
      </c>
      <c r="B1450" s="823" t="s">
        <v>2767</v>
      </c>
      <c r="C1450" s="823" t="s">
        <v>2773</v>
      </c>
      <c r="D1450" s="824" t="s">
        <v>4796</v>
      </c>
      <c r="E1450" s="825" t="s">
        <v>2801</v>
      </c>
      <c r="F1450" s="823" t="s">
        <v>2768</v>
      </c>
      <c r="G1450" s="823" t="s">
        <v>4214</v>
      </c>
      <c r="H1450" s="823" t="s">
        <v>670</v>
      </c>
      <c r="I1450" s="823" t="s">
        <v>4215</v>
      </c>
      <c r="J1450" s="823" t="s">
        <v>4216</v>
      </c>
      <c r="K1450" s="823" t="s">
        <v>4217</v>
      </c>
      <c r="L1450" s="826">
        <v>0</v>
      </c>
      <c r="M1450" s="826">
        <v>0</v>
      </c>
      <c r="N1450" s="823">
        <v>1</v>
      </c>
      <c r="O1450" s="827">
        <v>1</v>
      </c>
      <c r="P1450" s="826"/>
      <c r="Q1450" s="828"/>
      <c r="R1450" s="823"/>
      <c r="S1450" s="828">
        <v>0</v>
      </c>
      <c r="T1450" s="827"/>
      <c r="U1450" s="829">
        <v>0</v>
      </c>
    </row>
    <row r="1451" spans="1:21" ht="14.45" customHeight="1" x14ac:dyDescent="0.2">
      <c r="A1451" s="822">
        <v>32</v>
      </c>
      <c r="B1451" s="823" t="s">
        <v>2767</v>
      </c>
      <c r="C1451" s="823" t="s">
        <v>2773</v>
      </c>
      <c r="D1451" s="824" t="s">
        <v>4796</v>
      </c>
      <c r="E1451" s="825" t="s">
        <v>2801</v>
      </c>
      <c r="F1451" s="823" t="s">
        <v>2768</v>
      </c>
      <c r="G1451" s="823" t="s">
        <v>4214</v>
      </c>
      <c r="H1451" s="823" t="s">
        <v>670</v>
      </c>
      <c r="I1451" s="823" t="s">
        <v>4218</v>
      </c>
      <c r="J1451" s="823" t="s">
        <v>4216</v>
      </c>
      <c r="K1451" s="823" t="s">
        <v>4219</v>
      </c>
      <c r="L1451" s="826">
        <v>161.93</v>
      </c>
      <c r="M1451" s="826">
        <v>161.93</v>
      </c>
      <c r="N1451" s="823">
        <v>1</v>
      </c>
      <c r="O1451" s="827">
        <v>1</v>
      </c>
      <c r="P1451" s="826">
        <v>161.93</v>
      </c>
      <c r="Q1451" s="828">
        <v>1</v>
      </c>
      <c r="R1451" s="823">
        <v>1</v>
      </c>
      <c r="S1451" s="828">
        <v>1</v>
      </c>
      <c r="T1451" s="827">
        <v>1</v>
      </c>
      <c r="U1451" s="829">
        <v>1</v>
      </c>
    </row>
    <row r="1452" spans="1:21" ht="14.45" customHeight="1" x14ac:dyDescent="0.2">
      <c r="A1452" s="822">
        <v>32</v>
      </c>
      <c r="B1452" s="823" t="s">
        <v>2767</v>
      </c>
      <c r="C1452" s="823" t="s">
        <v>2773</v>
      </c>
      <c r="D1452" s="824" t="s">
        <v>4796</v>
      </c>
      <c r="E1452" s="825" t="s">
        <v>2801</v>
      </c>
      <c r="F1452" s="823" t="s">
        <v>2768</v>
      </c>
      <c r="G1452" s="823" t="s">
        <v>2840</v>
      </c>
      <c r="H1452" s="823" t="s">
        <v>329</v>
      </c>
      <c r="I1452" s="823" t="s">
        <v>2841</v>
      </c>
      <c r="J1452" s="823" t="s">
        <v>2842</v>
      </c>
      <c r="K1452" s="823" t="s">
        <v>2843</v>
      </c>
      <c r="L1452" s="826">
        <v>247.17</v>
      </c>
      <c r="M1452" s="826">
        <v>29660.399999999998</v>
      </c>
      <c r="N1452" s="823">
        <v>120</v>
      </c>
      <c r="O1452" s="827">
        <v>43</v>
      </c>
      <c r="P1452" s="826">
        <v>25458.51</v>
      </c>
      <c r="Q1452" s="828">
        <v>0.85833333333333339</v>
      </c>
      <c r="R1452" s="823">
        <v>103</v>
      </c>
      <c r="S1452" s="828">
        <v>0.85833333333333328</v>
      </c>
      <c r="T1452" s="827">
        <v>37</v>
      </c>
      <c r="U1452" s="829">
        <v>0.86046511627906974</v>
      </c>
    </row>
    <row r="1453" spans="1:21" ht="14.45" customHeight="1" x14ac:dyDescent="0.2">
      <c r="A1453" s="822">
        <v>32</v>
      </c>
      <c r="B1453" s="823" t="s">
        <v>2767</v>
      </c>
      <c r="C1453" s="823" t="s">
        <v>2773</v>
      </c>
      <c r="D1453" s="824" t="s">
        <v>4796</v>
      </c>
      <c r="E1453" s="825" t="s">
        <v>2801</v>
      </c>
      <c r="F1453" s="823" t="s">
        <v>2768</v>
      </c>
      <c r="G1453" s="823" t="s">
        <v>2840</v>
      </c>
      <c r="H1453" s="823" t="s">
        <v>329</v>
      </c>
      <c r="I1453" s="823" t="s">
        <v>2844</v>
      </c>
      <c r="J1453" s="823" t="s">
        <v>964</v>
      </c>
      <c r="K1453" s="823" t="s">
        <v>2845</v>
      </c>
      <c r="L1453" s="826">
        <v>329.56</v>
      </c>
      <c r="M1453" s="826">
        <v>3295.6000000000004</v>
      </c>
      <c r="N1453" s="823">
        <v>10</v>
      </c>
      <c r="O1453" s="827">
        <v>3.5</v>
      </c>
      <c r="P1453" s="826"/>
      <c r="Q1453" s="828">
        <v>0</v>
      </c>
      <c r="R1453" s="823"/>
      <c r="S1453" s="828">
        <v>0</v>
      </c>
      <c r="T1453" s="827"/>
      <c r="U1453" s="829">
        <v>0</v>
      </c>
    </row>
    <row r="1454" spans="1:21" ht="14.45" customHeight="1" x14ac:dyDescent="0.2">
      <c r="A1454" s="822">
        <v>32</v>
      </c>
      <c r="B1454" s="823" t="s">
        <v>2767</v>
      </c>
      <c r="C1454" s="823" t="s">
        <v>2773</v>
      </c>
      <c r="D1454" s="824" t="s">
        <v>4796</v>
      </c>
      <c r="E1454" s="825" t="s">
        <v>2801</v>
      </c>
      <c r="F1454" s="823" t="s">
        <v>2768</v>
      </c>
      <c r="G1454" s="823" t="s">
        <v>2840</v>
      </c>
      <c r="H1454" s="823" t="s">
        <v>329</v>
      </c>
      <c r="I1454" s="823" t="s">
        <v>2846</v>
      </c>
      <c r="J1454" s="823" t="s">
        <v>962</v>
      </c>
      <c r="K1454" s="823" t="s">
        <v>2843</v>
      </c>
      <c r="L1454" s="826">
        <v>247.17</v>
      </c>
      <c r="M1454" s="826">
        <v>988.68</v>
      </c>
      <c r="N1454" s="823">
        <v>4</v>
      </c>
      <c r="O1454" s="827">
        <v>1.5</v>
      </c>
      <c r="P1454" s="826">
        <v>494.34</v>
      </c>
      <c r="Q1454" s="828">
        <v>0.5</v>
      </c>
      <c r="R1454" s="823">
        <v>2</v>
      </c>
      <c r="S1454" s="828">
        <v>0.5</v>
      </c>
      <c r="T1454" s="827">
        <v>1</v>
      </c>
      <c r="U1454" s="829">
        <v>0.66666666666666663</v>
      </c>
    </row>
    <row r="1455" spans="1:21" ht="14.45" customHeight="1" x14ac:dyDescent="0.2">
      <c r="A1455" s="822">
        <v>32</v>
      </c>
      <c r="B1455" s="823" t="s">
        <v>2767</v>
      </c>
      <c r="C1455" s="823" t="s">
        <v>2773</v>
      </c>
      <c r="D1455" s="824" t="s">
        <v>4796</v>
      </c>
      <c r="E1455" s="825" t="s">
        <v>2801</v>
      </c>
      <c r="F1455" s="823" t="s">
        <v>2768</v>
      </c>
      <c r="G1455" s="823" t="s">
        <v>2833</v>
      </c>
      <c r="H1455" s="823" t="s">
        <v>329</v>
      </c>
      <c r="I1455" s="823" t="s">
        <v>4220</v>
      </c>
      <c r="J1455" s="823" t="s">
        <v>4221</v>
      </c>
      <c r="K1455" s="823" t="s">
        <v>681</v>
      </c>
      <c r="L1455" s="826">
        <v>72.55</v>
      </c>
      <c r="M1455" s="826">
        <v>290.2</v>
      </c>
      <c r="N1455" s="823">
        <v>4</v>
      </c>
      <c r="O1455" s="827">
        <v>2.5</v>
      </c>
      <c r="P1455" s="826">
        <v>217.64999999999998</v>
      </c>
      <c r="Q1455" s="828">
        <v>0.75</v>
      </c>
      <c r="R1455" s="823">
        <v>3</v>
      </c>
      <c r="S1455" s="828">
        <v>0.75</v>
      </c>
      <c r="T1455" s="827">
        <v>1.5</v>
      </c>
      <c r="U1455" s="829">
        <v>0.6</v>
      </c>
    </row>
    <row r="1456" spans="1:21" ht="14.45" customHeight="1" x14ac:dyDescent="0.2">
      <c r="A1456" s="822">
        <v>32</v>
      </c>
      <c r="B1456" s="823" t="s">
        <v>2767</v>
      </c>
      <c r="C1456" s="823" t="s">
        <v>2773</v>
      </c>
      <c r="D1456" s="824" t="s">
        <v>4796</v>
      </c>
      <c r="E1456" s="825" t="s">
        <v>2801</v>
      </c>
      <c r="F1456" s="823" t="s">
        <v>2768</v>
      </c>
      <c r="G1456" s="823" t="s">
        <v>2833</v>
      </c>
      <c r="H1456" s="823" t="s">
        <v>329</v>
      </c>
      <c r="I1456" s="823" t="s">
        <v>3896</v>
      </c>
      <c r="J1456" s="823" t="s">
        <v>2852</v>
      </c>
      <c r="K1456" s="823" t="s">
        <v>2854</v>
      </c>
      <c r="L1456" s="826">
        <v>36.270000000000003</v>
      </c>
      <c r="M1456" s="826">
        <v>36.270000000000003</v>
      </c>
      <c r="N1456" s="823">
        <v>1</v>
      </c>
      <c r="O1456" s="827">
        <v>1</v>
      </c>
      <c r="P1456" s="826">
        <v>36.270000000000003</v>
      </c>
      <c r="Q1456" s="828">
        <v>1</v>
      </c>
      <c r="R1456" s="823">
        <v>1</v>
      </c>
      <c r="S1456" s="828">
        <v>1</v>
      </c>
      <c r="T1456" s="827">
        <v>1</v>
      </c>
      <c r="U1456" s="829">
        <v>1</v>
      </c>
    </row>
    <row r="1457" spans="1:21" ht="14.45" customHeight="1" x14ac:dyDescent="0.2">
      <c r="A1457" s="822">
        <v>32</v>
      </c>
      <c r="B1457" s="823" t="s">
        <v>2767</v>
      </c>
      <c r="C1457" s="823" t="s">
        <v>2773</v>
      </c>
      <c r="D1457" s="824" t="s">
        <v>4796</v>
      </c>
      <c r="E1457" s="825" t="s">
        <v>2801</v>
      </c>
      <c r="F1457" s="823" t="s">
        <v>2768</v>
      </c>
      <c r="G1457" s="823" t="s">
        <v>2833</v>
      </c>
      <c r="H1457" s="823" t="s">
        <v>329</v>
      </c>
      <c r="I1457" s="823" t="s">
        <v>3132</v>
      </c>
      <c r="J1457" s="823" t="s">
        <v>2852</v>
      </c>
      <c r="K1457" s="823" t="s">
        <v>3133</v>
      </c>
      <c r="L1457" s="826">
        <v>121.75</v>
      </c>
      <c r="M1457" s="826">
        <v>1339.25</v>
      </c>
      <c r="N1457" s="823">
        <v>11</v>
      </c>
      <c r="O1457" s="827">
        <v>9.5</v>
      </c>
      <c r="P1457" s="826">
        <v>1095.75</v>
      </c>
      <c r="Q1457" s="828">
        <v>0.81818181818181823</v>
      </c>
      <c r="R1457" s="823">
        <v>9</v>
      </c>
      <c r="S1457" s="828">
        <v>0.81818181818181823</v>
      </c>
      <c r="T1457" s="827">
        <v>8</v>
      </c>
      <c r="U1457" s="829">
        <v>0.84210526315789469</v>
      </c>
    </row>
    <row r="1458" spans="1:21" ht="14.45" customHeight="1" x14ac:dyDescent="0.2">
      <c r="A1458" s="822">
        <v>32</v>
      </c>
      <c r="B1458" s="823" t="s">
        <v>2767</v>
      </c>
      <c r="C1458" s="823" t="s">
        <v>2773</v>
      </c>
      <c r="D1458" s="824" t="s">
        <v>4796</v>
      </c>
      <c r="E1458" s="825" t="s">
        <v>2801</v>
      </c>
      <c r="F1458" s="823" t="s">
        <v>2768</v>
      </c>
      <c r="G1458" s="823" t="s">
        <v>2833</v>
      </c>
      <c r="H1458" s="823" t="s">
        <v>329</v>
      </c>
      <c r="I1458" s="823" t="s">
        <v>3699</v>
      </c>
      <c r="J1458" s="823" t="s">
        <v>2852</v>
      </c>
      <c r="K1458" s="823" t="s">
        <v>2854</v>
      </c>
      <c r="L1458" s="826">
        <v>36.270000000000003</v>
      </c>
      <c r="M1458" s="826">
        <v>471.51000000000005</v>
      </c>
      <c r="N1458" s="823">
        <v>13</v>
      </c>
      <c r="O1458" s="827">
        <v>6.5</v>
      </c>
      <c r="P1458" s="826">
        <v>181.35000000000002</v>
      </c>
      <c r="Q1458" s="828">
        <v>0.38461538461538464</v>
      </c>
      <c r="R1458" s="823">
        <v>5</v>
      </c>
      <c r="S1458" s="828">
        <v>0.38461538461538464</v>
      </c>
      <c r="T1458" s="827">
        <v>3.5</v>
      </c>
      <c r="U1458" s="829">
        <v>0.53846153846153844</v>
      </c>
    </row>
    <row r="1459" spans="1:21" ht="14.45" customHeight="1" x14ac:dyDescent="0.2">
      <c r="A1459" s="822">
        <v>32</v>
      </c>
      <c r="B1459" s="823" t="s">
        <v>2767</v>
      </c>
      <c r="C1459" s="823" t="s">
        <v>2773</v>
      </c>
      <c r="D1459" s="824" t="s">
        <v>4796</v>
      </c>
      <c r="E1459" s="825" t="s">
        <v>2801</v>
      </c>
      <c r="F1459" s="823" t="s">
        <v>2768</v>
      </c>
      <c r="G1459" s="823" t="s">
        <v>2833</v>
      </c>
      <c r="H1459" s="823" t="s">
        <v>670</v>
      </c>
      <c r="I1459" s="823" t="s">
        <v>2445</v>
      </c>
      <c r="J1459" s="823" t="s">
        <v>682</v>
      </c>
      <c r="K1459" s="823" t="s">
        <v>681</v>
      </c>
      <c r="L1459" s="826">
        <v>72.55</v>
      </c>
      <c r="M1459" s="826">
        <v>145.1</v>
      </c>
      <c r="N1459" s="823">
        <v>2</v>
      </c>
      <c r="O1459" s="827">
        <v>1</v>
      </c>
      <c r="P1459" s="826">
        <v>145.1</v>
      </c>
      <c r="Q1459" s="828">
        <v>1</v>
      </c>
      <c r="R1459" s="823">
        <v>2</v>
      </c>
      <c r="S1459" s="828">
        <v>1</v>
      </c>
      <c r="T1459" s="827">
        <v>1</v>
      </c>
      <c r="U1459" s="829">
        <v>1</v>
      </c>
    </row>
    <row r="1460" spans="1:21" ht="14.45" customHeight="1" x14ac:dyDescent="0.2">
      <c r="A1460" s="822">
        <v>32</v>
      </c>
      <c r="B1460" s="823" t="s">
        <v>2767</v>
      </c>
      <c r="C1460" s="823" t="s">
        <v>2773</v>
      </c>
      <c r="D1460" s="824" t="s">
        <v>4796</v>
      </c>
      <c r="E1460" s="825" t="s">
        <v>2801</v>
      </c>
      <c r="F1460" s="823" t="s">
        <v>2768</v>
      </c>
      <c r="G1460" s="823" t="s">
        <v>2833</v>
      </c>
      <c r="H1460" s="823" t="s">
        <v>670</v>
      </c>
      <c r="I1460" s="823" t="s">
        <v>2446</v>
      </c>
      <c r="J1460" s="823" t="s">
        <v>682</v>
      </c>
      <c r="K1460" s="823" t="s">
        <v>684</v>
      </c>
      <c r="L1460" s="826">
        <v>65.28</v>
      </c>
      <c r="M1460" s="826">
        <v>652.79999999999995</v>
      </c>
      <c r="N1460" s="823">
        <v>10</v>
      </c>
      <c r="O1460" s="827">
        <v>4</v>
      </c>
      <c r="P1460" s="826">
        <v>391.68</v>
      </c>
      <c r="Q1460" s="828">
        <v>0.60000000000000009</v>
      </c>
      <c r="R1460" s="823">
        <v>6</v>
      </c>
      <c r="S1460" s="828">
        <v>0.6</v>
      </c>
      <c r="T1460" s="827">
        <v>2</v>
      </c>
      <c r="U1460" s="829">
        <v>0.5</v>
      </c>
    </row>
    <row r="1461" spans="1:21" ht="14.45" customHeight="1" x14ac:dyDescent="0.2">
      <c r="A1461" s="822">
        <v>32</v>
      </c>
      <c r="B1461" s="823" t="s">
        <v>2767</v>
      </c>
      <c r="C1461" s="823" t="s">
        <v>2773</v>
      </c>
      <c r="D1461" s="824" t="s">
        <v>4796</v>
      </c>
      <c r="E1461" s="825" t="s">
        <v>2801</v>
      </c>
      <c r="F1461" s="823" t="s">
        <v>2768</v>
      </c>
      <c r="G1461" s="823" t="s">
        <v>2833</v>
      </c>
      <c r="H1461" s="823" t="s">
        <v>329</v>
      </c>
      <c r="I1461" s="823" t="s">
        <v>4222</v>
      </c>
      <c r="J1461" s="823" t="s">
        <v>680</v>
      </c>
      <c r="K1461" s="823" t="s">
        <v>684</v>
      </c>
      <c r="L1461" s="826">
        <v>65.28</v>
      </c>
      <c r="M1461" s="826">
        <v>130.56</v>
      </c>
      <c r="N1461" s="823">
        <v>2</v>
      </c>
      <c r="O1461" s="827">
        <v>1</v>
      </c>
      <c r="P1461" s="826">
        <v>130.56</v>
      </c>
      <c r="Q1461" s="828">
        <v>1</v>
      </c>
      <c r="R1461" s="823">
        <v>2</v>
      </c>
      <c r="S1461" s="828">
        <v>1</v>
      </c>
      <c r="T1461" s="827">
        <v>1</v>
      </c>
      <c r="U1461" s="829">
        <v>1</v>
      </c>
    </row>
    <row r="1462" spans="1:21" ht="14.45" customHeight="1" x14ac:dyDescent="0.2">
      <c r="A1462" s="822">
        <v>32</v>
      </c>
      <c r="B1462" s="823" t="s">
        <v>2767</v>
      </c>
      <c r="C1462" s="823" t="s">
        <v>2773</v>
      </c>
      <c r="D1462" s="824" t="s">
        <v>4796</v>
      </c>
      <c r="E1462" s="825" t="s">
        <v>2801</v>
      </c>
      <c r="F1462" s="823" t="s">
        <v>2768</v>
      </c>
      <c r="G1462" s="823" t="s">
        <v>2856</v>
      </c>
      <c r="H1462" s="823" t="s">
        <v>670</v>
      </c>
      <c r="I1462" s="823" t="s">
        <v>2482</v>
      </c>
      <c r="J1462" s="823" t="s">
        <v>2480</v>
      </c>
      <c r="K1462" s="823" t="s">
        <v>2483</v>
      </c>
      <c r="L1462" s="826">
        <v>11.71</v>
      </c>
      <c r="M1462" s="826">
        <v>23.42</v>
      </c>
      <c r="N1462" s="823">
        <v>2</v>
      </c>
      <c r="O1462" s="827">
        <v>1</v>
      </c>
      <c r="P1462" s="826"/>
      <c r="Q1462" s="828">
        <v>0</v>
      </c>
      <c r="R1462" s="823"/>
      <c r="S1462" s="828">
        <v>0</v>
      </c>
      <c r="T1462" s="827"/>
      <c r="U1462" s="829">
        <v>0</v>
      </c>
    </row>
    <row r="1463" spans="1:21" ht="14.45" customHeight="1" x14ac:dyDescent="0.2">
      <c r="A1463" s="822">
        <v>32</v>
      </c>
      <c r="B1463" s="823" t="s">
        <v>2767</v>
      </c>
      <c r="C1463" s="823" t="s">
        <v>2773</v>
      </c>
      <c r="D1463" s="824" t="s">
        <v>4796</v>
      </c>
      <c r="E1463" s="825" t="s">
        <v>2801</v>
      </c>
      <c r="F1463" s="823" t="s">
        <v>2768</v>
      </c>
      <c r="G1463" s="823" t="s">
        <v>2834</v>
      </c>
      <c r="H1463" s="823" t="s">
        <v>670</v>
      </c>
      <c r="I1463" s="823" t="s">
        <v>2287</v>
      </c>
      <c r="J1463" s="823" t="s">
        <v>2288</v>
      </c>
      <c r="K1463" s="823" t="s">
        <v>2289</v>
      </c>
      <c r="L1463" s="826">
        <v>93.27</v>
      </c>
      <c r="M1463" s="826">
        <v>279.81</v>
      </c>
      <c r="N1463" s="823">
        <v>3</v>
      </c>
      <c r="O1463" s="827">
        <v>2</v>
      </c>
      <c r="P1463" s="826">
        <v>186.54</v>
      </c>
      <c r="Q1463" s="828">
        <v>0.66666666666666663</v>
      </c>
      <c r="R1463" s="823">
        <v>2</v>
      </c>
      <c r="S1463" s="828">
        <v>0.66666666666666663</v>
      </c>
      <c r="T1463" s="827">
        <v>1</v>
      </c>
      <c r="U1463" s="829">
        <v>0.5</v>
      </c>
    </row>
    <row r="1464" spans="1:21" ht="14.45" customHeight="1" x14ac:dyDescent="0.2">
      <c r="A1464" s="822">
        <v>32</v>
      </c>
      <c r="B1464" s="823" t="s">
        <v>2767</v>
      </c>
      <c r="C1464" s="823" t="s">
        <v>2773</v>
      </c>
      <c r="D1464" s="824" t="s">
        <v>4796</v>
      </c>
      <c r="E1464" s="825" t="s">
        <v>2801</v>
      </c>
      <c r="F1464" s="823" t="s">
        <v>2768</v>
      </c>
      <c r="G1464" s="823" t="s">
        <v>2834</v>
      </c>
      <c r="H1464" s="823" t="s">
        <v>329</v>
      </c>
      <c r="I1464" s="823" t="s">
        <v>2859</v>
      </c>
      <c r="J1464" s="823" t="s">
        <v>2860</v>
      </c>
      <c r="K1464" s="823" t="s">
        <v>2291</v>
      </c>
      <c r="L1464" s="826">
        <v>31.09</v>
      </c>
      <c r="M1464" s="826">
        <v>62.18</v>
      </c>
      <c r="N1464" s="823">
        <v>2</v>
      </c>
      <c r="O1464" s="827">
        <v>1</v>
      </c>
      <c r="P1464" s="826">
        <v>62.18</v>
      </c>
      <c r="Q1464" s="828">
        <v>1</v>
      </c>
      <c r="R1464" s="823">
        <v>2</v>
      </c>
      <c r="S1464" s="828">
        <v>1</v>
      </c>
      <c r="T1464" s="827">
        <v>1</v>
      </c>
      <c r="U1464" s="829">
        <v>1</v>
      </c>
    </row>
    <row r="1465" spans="1:21" ht="14.45" customHeight="1" x14ac:dyDescent="0.2">
      <c r="A1465" s="822">
        <v>32</v>
      </c>
      <c r="B1465" s="823" t="s">
        <v>2767</v>
      </c>
      <c r="C1465" s="823" t="s">
        <v>2773</v>
      </c>
      <c r="D1465" s="824" t="s">
        <v>4796</v>
      </c>
      <c r="E1465" s="825" t="s">
        <v>2801</v>
      </c>
      <c r="F1465" s="823" t="s">
        <v>2768</v>
      </c>
      <c r="G1465" s="823" t="s">
        <v>2834</v>
      </c>
      <c r="H1465" s="823" t="s">
        <v>329</v>
      </c>
      <c r="I1465" s="823" t="s">
        <v>4223</v>
      </c>
      <c r="J1465" s="823" t="s">
        <v>4224</v>
      </c>
      <c r="K1465" s="823" t="s">
        <v>3099</v>
      </c>
      <c r="L1465" s="826">
        <v>103.64</v>
      </c>
      <c r="M1465" s="826">
        <v>103.64</v>
      </c>
      <c r="N1465" s="823">
        <v>1</v>
      </c>
      <c r="O1465" s="827">
        <v>1</v>
      </c>
      <c r="P1465" s="826"/>
      <c r="Q1465" s="828">
        <v>0</v>
      </c>
      <c r="R1465" s="823"/>
      <c r="S1465" s="828">
        <v>0</v>
      </c>
      <c r="T1465" s="827"/>
      <c r="U1465" s="829">
        <v>0</v>
      </c>
    </row>
    <row r="1466" spans="1:21" ht="14.45" customHeight="1" x14ac:dyDescent="0.2">
      <c r="A1466" s="822">
        <v>32</v>
      </c>
      <c r="B1466" s="823" t="s">
        <v>2767</v>
      </c>
      <c r="C1466" s="823" t="s">
        <v>2773</v>
      </c>
      <c r="D1466" s="824" t="s">
        <v>4796</v>
      </c>
      <c r="E1466" s="825" t="s">
        <v>2801</v>
      </c>
      <c r="F1466" s="823" t="s">
        <v>2768</v>
      </c>
      <c r="G1466" s="823" t="s">
        <v>2834</v>
      </c>
      <c r="H1466" s="823" t="s">
        <v>329</v>
      </c>
      <c r="I1466" s="823" t="s">
        <v>4225</v>
      </c>
      <c r="J1466" s="823" t="s">
        <v>4224</v>
      </c>
      <c r="K1466" s="823" t="s">
        <v>4226</v>
      </c>
      <c r="L1466" s="826">
        <v>207.27</v>
      </c>
      <c r="M1466" s="826">
        <v>207.27</v>
      </c>
      <c r="N1466" s="823">
        <v>1</v>
      </c>
      <c r="O1466" s="827">
        <v>0.5</v>
      </c>
      <c r="P1466" s="826">
        <v>207.27</v>
      </c>
      <c r="Q1466" s="828">
        <v>1</v>
      </c>
      <c r="R1466" s="823">
        <v>1</v>
      </c>
      <c r="S1466" s="828">
        <v>1</v>
      </c>
      <c r="T1466" s="827">
        <v>0.5</v>
      </c>
      <c r="U1466" s="829">
        <v>1</v>
      </c>
    </row>
    <row r="1467" spans="1:21" ht="14.45" customHeight="1" x14ac:dyDescent="0.2">
      <c r="A1467" s="822">
        <v>32</v>
      </c>
      <c r="B1467" s="823" t="s">
        <v>2767</v>
      </c>
      <c r="C1467" s="823" t="s">
        <v>2773</v>
      </c>
      <c r="D1467" s="824" t="s">
        <v>4796</v>
      </c>
      <c r="E1467" s="825" t="s">
        <v>2801</v>
      </c>
      <c r="F1467" s="823" t="s">
        <v>2768</v>
      </c>
      <c r="G1467" s="823" t="s">
        <v>3137</v>
      </c>
      <c r="H1467" s="823" t="s">
        <v>670</v>
      </c>
      <c r="I1467" s="823" t="s">
        <v>3138</v>
      </c>
      <c r="J1467" s="823" t="s">
        <v>3139</v>
      </c>
      <c r="K1467" s="823" t="s">
        <v>3140</v>
      </c>
      <c r="L1467" s="826">
        <v>6696.51</v>
      </c>
      <c r="M1467" s="826">
        <v>6696.51</v>
      </c>
      <c r="N1467" s="823">
        <v>1</v>
      </c>
      <c r="O1467" s="827">
        <v>1</v>
      </c>
      <c r="P1467" s="826"/>
      <c r="Q1467" s="828">
        <v>0</v>
      </c>
      <c r="R1467" s="823"/>
      <c r="S1467" s="828">
        <v>0</v>
      </c>
      <c r="T1467" s="827"/>
      <c r="U1467" s="829">
        <v>0</v>
      </c>
    </row>
    <row r="1468" spans="1:21" ht="14.45" customHeight="1" x14ac:dyDescent="0.2">
      <c r="A1468" s="822">
        <v>32</v>
      </c>
      <c r="B1468" s="823" t="s">
        <v>2767</v>
      </c>
      <c r="C1468" s="823" t="s">
        <v>2773</v>
      </c>
      <c r="D1468" s="824" t="s">
        <v>4796</v>
      </c>
      <c r="E1468" s="825" t="s">
        <v>2801</v>
      </c>
      <c r="F1468" s="823" t="s">
        <v>2768</v>
      </c>
      <c r="G1468" s="823" t="s">
        <v>2861</v>
      </c>
      <c r="H1468" s="823" t="s">
        <v>329</v>
      </c>
      <c r="I1468" s="823" t="s">
        <v>4227</v>
      </c>
      <c r="J1468" s="823" t="s">
        <v>4228</v>
      </c>
      <c r="K1468" s="823" t="s">
        <v>1261</v>
      </c>
      <c r="L1468" s="826">
        <v>139.77000000000001</v>
      </c>
      <c r="M1468" s="826">
        <v>139.77000000000001</v>
      </c>
      <c r="N1468" s="823">
        <v>1</v>
      </c>
      <c r="O1468" s="827">
        <v>1</v>
      </c>
      <c r="P1468" s="826">
        <v>139.77000000000001</v>
      </c>
      <c r="Q1468" s="828">
        <v>1</v>
      </c>
      <c r="R1468" s="823">
        <v>1</v>
      </c>
      <c r="S1468" s="828">
        <v>1</v>
      </c>
      <c r="T1468" s="827">
        <v>1</v>
      </c>
      <c r="U1468" s="829">
        <v>1</v>
      </c>
    </row>
    <row r="1469" spans="1:21" ht="14.45" customHeight="1" x14ac:dyDescent="0.2">
      <c r="A1469" s="822">
        <v>32</v>
      </c>
      <c r="B1469" s="823" t="s">
        <v>2767</v>
      </c>
      <c r="C1469" s="823" t="s">
        <v>2773</v>
      </c>
      <c r="D1469" s="824" t="s">
        <v>4796</v>
      </c>
      <c r="E1469" s="825" t="s">
        <v>2801</v>
      </c>
      <c r="F1469" s="823" t="s">
        <v>2768</v>
      </c>
      <c r="G1469" s="823" t="s">
        <v>2861</v>
      </c>
      <c r="H1469" s="823" t="s">
        <v>329</v>
      </c>
      <c r="I1469" s="823" t="s">
        <v>4229</v>
      </c>
      <c r="J1469" s="823" t="s">
        <v>4228</v>
      </c>
      <c r="K1469" s="823" t="s">
        <v>3703</v>
      </c>
      <c r="L1469" s="826">
        <v>279.52999999999997</v>
      </c>
      <c r="M1469" s="826">
        <v>279.52999999999997</v>
      </c>
      <c r="N1469" s="823">
        <v>1</v>
      </c>
      <c r="O1469" s="827">
        <v>0.5</v>
      </c>
      <c r="P1469" s="826"/>
      <c r="Q1469" s="828">
        <v>0</v>
      </c>
      <c r="R1469" s="823"/>
      <c r="S1469" s="828">
        <v>0</v>
      </c>
      <c r="T1469" s="827"/>
      <c r="U1469" s="829">
        <v>0</v>
      </c>
    </row>
    <row r="1470" spans="1:21" ht="14.45" customHeight="1" x14ac:dyDescent="0.2">
      <c r="A1470" s="822">
        <v>32</v>
      </c>
      <c r="B1470" s="823" t="s">
        <v>2767</v>
      </c>
      <c r="C1470" s="823" t="s">
        <v>2773</v>
      </c>
      <c r="D1470" s="824" t="s">
        <v>4796</v>
      </c>
      <c r="E1470" s="825" t="s">
        <v>2801</v>
      </c>
      <c r="F1470" s="823" t="s">
        <v>2768</v>
      </c>
      <c r="G1470" s="823" t="s">
        <v>2861</v>
      </c>
      <c r="H1470" s="823" t="s">
        <v>670</v>
      </c>
      <c r="I1470" s="823" t="s">
        <v>2324</v>
      </c>
      <c r="J1470" s="823" t="s">
        <v>2325</v>
      </c>
      <c r="K1470" s="823" t="s">
        <v>2326</v>
      </c>
      <c r="L1470" s="826">
        <v>165.41</v>
      </c>
      <c r="M1470" s="826">
        <v>330.82</v>
      </c>
      <c r="N1470" s="823">
        <v>2</v>
      </c>
      <c r="O1470" s="827">
        <v>1.5</v>
      </c>
      <c r="P1470" s="826">
        <v>330.82</v>
      </c>
      <c r="Q1470" s="828">
        <v>1</v>
      </c>
      <c r="R1470" s="823">
        <v>2</v>
      </c>
      <c r="S1470" s="828">
        <v>1</v>
      </c>
      <c r="T1470" s="827">
        <v>1.5</v>
      </c>
      <c r="U1470" s="829">
        <v>1</v>
      </c>
    </row>
    <row r="1471" spans="1:21" ht="14.45" customHeight="1" x14ac:dyDescent="0.2">
      <c r="A1471" s="822">
        <v>32</v>
      </c>
      <c r="B1471" s="823" t="s">
        <v>2767</v>
      </c>
      <c r="C1471" s="823" t="s">
        <v>2773</v>
      </c>
      <c r="D1471" s="824" t="s">
        <v>4796</v>
      </c>
      <c r="E1471" s="825" t="s">
        <v>2801</v>
      </c>
      <c r="F1471" s="823" t="s">
        <v>2768</v>
      </c>
      <c r="G1471" s="823" t="s">
        <v>2861</v>
      </c>
      <c r="H1471" s="823" t="s">
        <v>329</v>
      </c>
      <c r="I1471" s="823" t="s">
        <v>4119</v>
      </c>
      <c r="J1471" s="823" t="s">
        <v>2322</v>
      </c>
      <c r="K1471" s="823" t="s">
        <v>3107</v>
      </c>
      <c r="L1471" s="826">
        <v>155.30000000000001</v>
      </c>
      <c r="M1471" s="826">
        <v>310.60000000000002</v>
      </c>
      <c r="N1471" s="823">
        <v>2</v>
      </c>
      <c r="O1471" s="827">
        <v>2</v>
      </c>
      <c r="P1471" s="826">
        <v>155.30000000000001</v>
      </c>
      <c r="Q1471" s="828">
        <v>0.5</v>
      </c>
      <c r="R1471" s="823">
        <v>1</v>
      </c>
      <c r="S1471" s="828">
        <v>0.5</v>
      </c>
      <c r="T1471" s="827">
        <v>1</v>
      </c>
      <c r="U1471" s="829">
        <v>0.5</v>
      </c>
    </row>
    <row r="1472" spans="1:21" ht="14.45" customHeight="1" x14ac:dyDescent="0.2">
      <c r="A1472" s="822">
        <v>32</v>
      </c>
      <c r="B1472" s="823" t="s">
        <v>2767</v>
      </c>
      <c r="C1472" s="823" t="s">
        <v>2773</v>
      </c>
      <c r="D1472" s="824" t="s">
        <v>4796</v>
      </c>
      <c r="E1472" s="825" t="s">
        <v>2801</v>
      </c>
      <c r="F1472" s="823" t="s">
        <v>2768</v>
      </c>
      <c r="G1472" s="823" t="s">
        <v>2861</v>
      </c>
      <c r="H1472" s="823" t="s">
        <v>329</v>
      </c>
      <c r="I1472" s="823" t="s">
        <v>4120</v>
      </c>
      <c r="J1472" s="823" t="s">
        <v>2322</v>
      </c>
      <c r="K1472" s="823" t="s">
        <v>3050</v>
      </c>
      <c r="L1472" s="826">
        <v>310.58999999999997</v>
      </c>
      <c r="M1472" s="826">
        <v>931.77</v>
      </c>
      <c r="N1472" s="823">
        <v>3</v>
      </c>
      <c r="O1472" s="827">
        <v>2.5</v>
      </c>
      <c r="P1472" s="826">
        <v>621.17999999999995</v>
      </c>
      <c r="Q1472" s="828">
        <v>0.66666666666666663</v>
      </c>
      <c r="R1472" s="823">
        <v>2</v>
      </c>
      <c r="S1472" s="828">
        <v>0.66666666666666663</v>
      </c>
      <c r="T1472" s="827">
        <v>1.5</v>
      </c>
      <c r="U1472" s="829">
        <v>0.6</v>
      </c>
    </row>
    <row r="1473" spans="1:21" ht="14.45" customHeight="1" x14ac:dyDescent="0.2">
      <c r="A1473" s="822">
        <v>32</v>
      </c>
      <c r="B1473" s="823" t="s">
        <v>2767</v>
      </c>
      <c r="C1473" s="823" t="s">
        <v>2773</v>
      </c>
      <c r="D1473" s="824" t="s">
        <v>4796</v>
      </c>
      <c r="E1473" s="825" t="s">
        <v>2801</v>
      </c>
      <c r="F1473" s="823" t="s">
        <v>2768</v>
      </c>
      <c r="G1473" s="823" t="s">
        <v>2861</v>
      </c>
      <c r="H1473" s="823" t="s">
        <v>329</v>
      </c>
      <c r="I1473" s="823" t="s">
        <v>4120</v>
      </c>
      <c r="J1473" s="823" t="s">
        <v>2322</v>
      </c>
      <c r="K1473" s="823" t="s">
        <v>3050</v>
      </c>
      <c r="L1473" s="826">
        <v>183.79</v>
      </c>
      <c r="M1473" s="826">
        <v>183.79</v>
      </c>
      <c r="N1473" s="823">
        <v>1</v>
      </c>
      <c r="O1473" s="827">
        <v>0.5</v>
      </c>
      <c r="P1473" s="826">
        <v>183.79</v>
      </c>
      <c r="Q1473" s="828">
        <v>1</v>
      </c>
      <c r="R1473" s="823">
        <v>1</v>
      </c>
      <c r="S1473" s="828">
        <v>1</v>
      </c>
      <c r="T1473" s="827">
        <v>0.5</v>
      </c>
      <c r="U1473" s="829">
        <v>1</v>
      </c>
    </row>
    <row r="1474" spans="1:21" ht="14.45" customHeight="1" x14ac:dyDescent="0.2">
      <c r="A1474" s="822">
        <v>32</v>
      </c>
      <c r="B1474" s="823" t="s">
        <v>2767</v>
      </c>
      <c r="C1474" s="823" t="s">
        <v>2773</v>
      </c>
      <c r="D1474" s="824" t="s">
        <v>4796</v>
      </c>
      <c r="E1474" s="825" t="s">
        <v>2801</v>
      </c>
      <c r="F1474" s="823" t="s">
        <v>2768</v>
      </c>
      <c r="G1474" s="823" t="s">
        <v>2861</v>
      </c>
      <c r="H1474" s="823" t="s">
        <v>329</v>
      </c>
      <c r="I1474" s="823" t="s">
        <v>3901</v>
      </c>
      <c r="J1474" s="823" t="s">
        <v>2322</v>
      </c>
      <c r="K1474" s="823" t="s">
        <v>3902</v>
      </c>
      <c r="L1474" s="826">
        <v>477.84</v>
      </c>
      <c r="M1474" s="826">
        <v>477.84</v>
      </c>
      <c r="N1474" s="823">
        <v>1</v>
      </c>
      <c r="O1474" s="827">
        <v>1</v>
      </c>
      <c r="P1474" s="826"/>
      <c r="Q1474" s="828">
        <v>0</v>
      </c>
      <c r="R1474" s="823"/>
      <c r="S1474" s="828">
        <v>0</v>
      </c>
      <c r="T1474" s="827"/>
      <c r="U1474" s="829">
        <v>0</v>
      </c>
    </row>
    <row r="1475" spans="1:21" ht="14.45" customHeight="1" x14ac:dyDescent="0.2">
      <c r="A1475" s="822">
        <v>32</v>
      </c>
      <c r="B1475" s="823" t="s">
        <v>2767</v>
      </c>
      <c r="C1475" s="823" t="s">
        <v>2773</v>
      </c>
      <c r="D1475" s="824" t="s">
        <v>4796</v>
      </c>
      <c r="E1475" s="825" t="s">
        <v>2801</v>
      </c>
      <c r="F1475" s="823" t="s">
        <v>2768</v>
      </c>
      <c r="G1475" s="823" t="s">
        <v>3147</v>
      </c>
      <c r="H1475" s="823" t="s">
        <v>670</v>
      </c>
      <c r="I1475" s="823" t="s">
        <v>2374</v>
      </c>
      <c r="J1475" s="823" t="s">
        <v>2372</v>
      </c>
      <c r="K1475" s="823" t="s">
        <v>2375</v>
      </c>
      <c r="L1475" s="826">
        <v>119.7</v>
      </c>
      <c r="M1475" s="826">
        <v>598.5</v>
      </c>
      <c r="N1475" s="823">
        <v>5</v>
      </c>
      <c r="O1475" s="827">
        <v>0.5</v>
      </c>
      <c r="P1475" s="826">
        <v>598.5</v>
      </c>
      <c r="Q1475" s="828">
        <v>1</v>
      </c>
      <c r="R1475" s="823">
        <v>5</v>
      </c>
      <c r="S1475" s="828">
        <v>1</v>
      </c>
      <c r="T1475" s="827">
        <v>0.5</v>
      </c>
      <c r="U1475" s="829">
        <v>1</v>
      </c>
    </row>
    <row r="1476" spans="1:21" ht="14.45" customHeight="1" x14ac:dyDescent="0.2">
      <c r="A1476" s="822">
        <v>32</v>
      </c>
      <c r="B1476" s="823" t="s">
        <v>2767</v>
      </c>
      <c r="C1476" s="823" t="s">
        <v>2773</v>
      </c>
      <c r="D1476" s="824" t="s">
        <v>4796</v>
      </c>
      <c r="E1476" s="825" t="s">
        <v>2801</v>
      </c>
      <c r="F1476" s="823" t="s">
        <v>2768</v>
      </c>
      <c r="G1476" s="823" t="s">
        <v>3450</v>
      </c>
      <c r="H1476" s="823" t="s">
        <v>329</v>
      </c>
      <c r="I1476" s="823" t="s">
        <v>3451</v>
      </c>
      <c r="J1476" s="823" t="s">
        <v>3452</v>
      </c>
      <c r="K1476" s="823" t="s">
        <v>3453</v>
      </c>
      <c r="L1476" s="826">
        <v>86.02</v>
      </c>
      <c r="M1476" s="826">
        <v>86.02</v>
      </c>
      <c r="N1476" s="823">
        <v>1</v>
      </c>
      <c r="O1476" s="827">
        <v>1</v>
      </c>
      <c r="P1476" s="826"/>
      <c r="Q1476" s="828">
        <v>0</v>
      </c>
      <c r="R1476" s="823"/>
      <c r="S1476" s="828">
        <v>0</v>
      </c>
      <c r="T1476" s="827"/>
      <c r="U1476" s="829">
        <v>0</v>
      </c>
    </row>
    <row r="1477" spans="1:21" ht="14.45" customHeight="1" x14ac:dyDescent="0.2">
      <c r="A1477" s="822">
        <v>32</v>
      </c>
      <c r="B1477" s="823" t="s">
        <v>2767</v>
      </c>
      <c r="C1477" s="823" t="s">
        <v>2773</v>
      </c>
      <c r="D1477" s="824" t="s">
        <v>4796</v>
      </c>
      <c r="E1477" s="825" t="s">
        <v>2801</v>
      </c>
      <c r="F1477" s="823" t="s">
        <v>2768</v>
      </c>
      <c r="G1477" s="823" t="s">
        <v>3706</v>
      </c>
      <c r="H1477" s="823" t="s">
        <v>329</v>
      </c>
      <c r="I1477" s="823" t="s">
        <v>4121</v>
      </c>
      <c r="J1477" s="823" t="s">
        <v>3708</v>
      </c>
      <c r="K1477" s="823" t="s">
        <v>2583</v>
      </c>
      <c r="L1477" s="826">
        <v>58.77</v>
      </c>
      <c r="M1477" s="826">
        <v>58.77</v>
      </c>
      <c r="N1477" s="823">
        <v>1</v>
      </c>
      <c r="O1477" s="827">
        <v>1</v>
      </c>
      <c r="P1477" s="826">
        <v>58.77</v>
      </c>
      <c r="Q1477" s="828">
        <v>1</v>
      </c>
      <c r="R1477" s="823">
        <v>1</v>
      </c>
      <c r="S1477" s="828">
        <v>1</v>
      </c>
      <c r="T1477" s="827">
        <v>1</v>
      </c>
      <c r="U1477" s="829">
        <v>1</v>
      </c>
    </row>
    <row r="1478" spans="1:21" ht="14.45" customHeight="1" x14ac:dyDescent="0.2">
      <c r="A1478" s="822">
        <v>32</v>
      </c>
      <c r="B1478" s="823" t="s">
        <v>2767</v>
      </c>
      <c r="C1478" s="823" t="s">
        <v>2773</v>
      </c>
      <c r="D1478" s="824" t="s">
        <v>4796</v>
      </c>
      <c r="E1478" s="825" t="s">
        <v>2801</v>
      </c>
      <c r="F1478" s="823" t="s">
        <v>2768</v>
      </c>
      <c r="G1478" s="823" t="s">
        <v>3151</v>
      </c>
      <c r="H1478" s="823" t="s">
        <v>329</v>
      </c>
      <c r="I1478" s="823" t="s">
        <v>4230</v>
      </c>
      <c r="J1478" s="823" t="s">
        <v>3711</v>
      </c>
      <c r="K1478" s="823" t="s">
        <v>738</v>
      </c>
      <c r="L1478" s="826">
        <v>70.23</v>
      </c>
      <c r="M1478" s="826">
        <v>210.69</v>
      </c>
      <c r="N1478" s="823">
        <v>3</v>
      </c>
      <c r="O1478" s="827">
        <v>0.5</v>
      </c>
      <c r="P1478" s="826">
        <v>210.69</v>
      </c>
      <c r="Q1478" s="828">
        <v>1</v>
      </c>
      <c r="R1478" s="823">
        <v>3</v>
      </c>
      <c r="S1478" s="828">
        <v>1</v>
      </c>
      <c r="T1478" s="827">
        <v>0.5</v>
      </c>
      <c r="U1478" s="829">
        <v>1</v>
      </c>
    </row>
    <row r="1479" spans="1:21" ht="14.45" customHeight="1" x14ac:dyDescent="0.2">
      <c r="A1479" s="822">
        <v>32</v>
      </c>
      <c r="B1479" s="823" t="s">
        <v>2767</v>
      </c>
      <c r="C1479" s="823" t="s">
        <v>2773</v>
      </c>
      <c r="D1479" s="824" t="s">
        <v>4796</v>
      </c>
      <c r="E1479" s="825" t="s">
        <v>2801</v>
      </c>
      <c r="F1479" s="823" t="s">
        <v>2768</v>
      </c>
      <c r="G1479" s="823" t="s">
        <v>3151</v>
      </c>
      <c r="H1479" s="823" t="s">
        <v>329</v>
      </c>
      <c r="I1479" s="823" t="s">
        <v>3712</v>
      </c>
      <c r="J1479" s="823" t="s">
        <v>3713</v>
      </c>
      <c r="K1479" s="823" t="s">
        <v>738</v>
      </c>
      <c r="L1479" s="826">
        <v>70.23</v>
      </c>
      <c r="M1479" s="826">
        <v>140.46</v>
      </c>
      <c r="N1479" s="823">
        <v>2</v>
      </c>
      <c r="O1479" s="827">
        <v>1</v>
      </c>
      <c r="P1479" s="826"/>
      <c r="Q1479" s="828">
        <v>0</v>
      </c>
      <c r="R1479" s="823"/>
      <c r="S1479" s="828">
        <v>0</v>
      </c>
      <c r="T1479" s="827"/>
      <c r="U1479" s="829">
        <v>0</v>
      </c>
    </row>
    <row r="1480" spans="1:21" ht="14.45" customHeight="1" x14ac:dyDescent="0.2">
      <c r="A1480" s="822">
        <v>32</v>
      </c>
      <c r="B1480" s="823" t="s">
        <v>2767</v>
      </c>
      <c r="C1480" s="823" t="s">
        <v>2773</v>
      </c>
      <c r="D1480" s="824" t="s">
        <v>4796</v>
      </c>
      <c r="E1480" s="825" t="s">
        <v>2801</v>
      </c>
      <c r="F1480" s="823" t="s">
        <v>2768</v>
      </c>
      <c r="G1480" s="823" t="s">
        <v>3151</v>
      </c>
      <c r="H1480" s="823" t="s">
        <v>329</v>
      </c>
      <c r="I1480" s="823" t="s">
        <v>3152</v>
      </c>
      <c r="J1480" s="823" t="s">
        <v>1652</v>
      </c>
      <c r="K1480" s="823" t="s">
        <v>1653</v>
      </c>
      <c r="L1480" s="826">
        <v>117.03</v>
      </c>
      <c r="M1480" s="826">
        <v>234.06</v>
      </c>
      <c r="N1480" s="823">
        <v>2</v>
      </c>
      <c r="O1480" s="827">
        <v>1.5</v>
      </c>
      <c r="P1480" s="826">
        <v>234.06</v>
      </c>
      <c r="Q1480" s="828">
        <v>1</v>
      </c>
      <c r="R1480" s="823">
        <v>2</v>
      </c>
      <c r="S1480" s="828">
        <v>1</v>
      </c>
      <c r="T1480" s="827">
        <v>1.5</v>
      </c>
      <c r="U1480" s="829">
        <v>1</v>
      </c>
    </row>
    <row r="1481" spans="1:21" ht="14.45" customHeight="1" x14ac:dyDescent="0.2">
      <c r="A1481" s="822">
        <v>32</v>
      </c>
      <c r="B1481" s="823" t="s">
        <v>2767</v>
      </c>
      <c r="C1481" s="823" t="s">
        <v>2773</v>
      </c>
      <c r="D1481" s="824" t="s">
        <v>4796</v>
      </c>
      <c r="E1481" s="825" t="s">
        <v>2801</v>
      </c>
      <c r="F1481" s="823" t="s">
        <v>2768</v>
      </c>
      <c r="G1481" s="823" t="s">
        <v>3151</v>
      </c>
      <c r="H1481" s="823" t="s">
        <v>670</v>
      </c>
      <c r="I1481" s="823" t="s">
        <v>3153</v>
      </c>
      <c r="J1481" s="823" t="s">
        <v>737</v>
      </c>
      <c r="K1481" s="823" t="s">
        <v>2296</v>
      </c>
      <c r="L1481" s="826">
        <v>35.11</v>
      </c>
      <c r="M1481" s="826">
        <v>105.33</v>
      </c>
      <c r="N1481" s="823">
        <v>3</v>
      </c>
      <c r="O1481" s="827">
        <v>1.5</v>
      </c>
      <c r="P1481" s="826">
        <v>105.33</v>
      </c>
      <c r="Q1481" s="828">
        <v>1</v>
      </c>
      <c r="R1481" s="823">
        <v>3</v>
      </c>
      <c r="S1481" s="828">
        <v>1</v>
      </c>
      <c r="T1481" s="827">
        <v>1.5</v>
      </c>
      <c r="U1481" s="829">
        <v>1</v>
      </c>
    </row>
    <row r="1482" spans="1:21" ht="14.45" customHeight="1" x14ac:dyDescent="0.2">
      <c r="A1482" s="822">
        <v>32</v>
      </c>
      <c r="B1482" s="823" t="s">
        <v>2767</v>
      </c>
      <c r="C1482" s="823" t="s">
        <v>2773</v>
      </c>
      <c r="D1482" s="824" t="s">
        <v>4796</v>
      </c>
      <c r="E1482" s="825" t="s">
        <v>2801</v>
      </c>
      <c r="F1482" s="823" t="s">
        <v>2768</v>
      </c>
      <c r="G1482" s="823" t="s">
        <v>3151</v>
      </c>
      <c r="H1482" s="823" t="s">
        <v>329</v>
      </c>
      <c r="I1482" s="823" t="s">
        <v>4231</v>
      </c>
      <c r="J1482" s="823" t="s">
        <v>1930</v>
      </c>
      <c r="K1482" s="823" t="s">
        <v>1653</v>
      </c>
      <c r="L1482" s="826">
        <v>117.03</v>
      </c>
      <c r="M1482" s="826">
        <v>117.03</v>
      </c>
      <c r="N1482" s="823">
        <v>1</v>
      </c>
      <c r="O1482" s="827">
        <v>0.5</v>
      </c>
      <c r="P1482" s="826">
        <v>117.03</v>
      </c>
      <c r="Q1482" s="828">
        <v>1</v>
      </c>
      <c r="R1482" s="823">
        <v>1</v>
      </c>
      <c r="S1482" s="828">
        <v>1</v>
      </c>
      <c r="T1482" s="827">
        <v>0.5</v>
      </c>
      <c r="U1482" s="829">
        <v>1</v>
      </c>
    </row>
    <row r="1483" spans="1:21" ht="14.45" customHeight="1" x14ac:dyDescent="0.2">
      <c r="A1483" s="822">
        <v>32</v>
      </c>
      <c r="B1483" s="823" t="s">
        <v>2767</v>
      </c>
      <c r="C1483" s="823" t="s">
        <v>2773</v>
      </c>
      <c r="D1483" s="824" t="s">
        <v>4796</v>
      </c>
      <c r="E1483" s="825" t="s">
        <v>2801</v>
      </c>
      <c r="F1483" s="823" t="s">
        <v>2768</v>
      </c>
      <c r="G1483" s="823" t="s">
        <v>2863</v>
      </c>
      <c r="H1483" s="823" t="s">
        <v>329</v>
      </c>
      <c r="I1483" s="823" t="s">
        <v>2864</v>
      </c>
      <c r="J1483" s="823" t="s">
        <v>2865</v>
      </c>
      <c r="K1483" s="823" t="s">
        <v>2866</v>
      </c>
      <c r="L1483" s="826">
        <v>0</v>
      </c>
      <c r="M1483" s="826">
        <v>0</v>
      </c>
      <c r="N1483" s="823">
        <v>3</v>
      </c>
      <c r="O1483" s="827">
        <v>2</v>
      </c>
      <c r="P1483" s="826"/>
      <c r="Q1483" s="828"/>
      <c r="R1483" s="823"/>
      <c r="S1483" s="828">
        <v>0</v>
      </c>
      <c r="T1483" s="827"/>
      <c r="U1483" s="829">
        <v>0</v>
      </c>
    </row>
    <row r="1484" spans="1:21" ht="14.45" customHeight="1" x14ac:dyDescent="0.2">
      <c r="A1484" s="822">
        <v>32</v>
      </c>
      <c r="B1484" s="823" t="s">
        <v>2767</v>
      </c>
      <c r="C1484" s="823" t="s">
        <v>2773</v>
      </c>
      <c r="D1484" s="824" t="s">
        <v>4796</v>
      </c>
      <c r="E1484" s="825" t="s">
        <v>2801</v>
      </c>
      <c r="F1484" s="823" t="s">
        <v>2768</v>
      </c>
      <c r="G1484" s="823" t="s">
        <v>2863</v>
      </c>
      <c r="H1484" s="823" t="s">
        <v>329</v>
      </c>
      <c r="I1484" s="823" t="s">
        <v>2867</v>
      </c>
      <c r="J1484" s="823" t="s">
        <v>2865</v>
      </c>
      <c r="K1484" s="823" t="s">
        <v>1066</v>
      </c>
      <c r="L1484" s="826">
        <v>0</v>
      </c>
      <c r="M1484" s="826">
        <v>0</v>
      </c>
      <c r="N1484" s="823">
        <v>4</v>
      </c>
      <c r="O1484" s="827">
        <v>1.5</v>
      </c>
      <c r="P1484" s="826">
        <v>0</v>
      </c>
      <c r="Q1484" s="828"/>
      <c r="R1484" s="823">
        <v>4</v>
      </c>
      <c r="S1484" s="828">
        <v>1</v>
      </c>
      <c r="T1484" s="827">
        <v>1.5</v>
      </c>
      <c r="U1484" s="829">
        <v>1</v>
      </c>
    </row>
    <row r="1485" spans="1:21" ht="14.45" customHeight="1" x14ac:dyDescent="0.2">
      <c r="A1485" s="822">
        <v>32</v>
      </c>
      <c r="B1485" s="823" t="s">
        <v>2767</v>
      </c>
      <c r="C1485" s="823" t="s">
        <v>2773</v>
      </c>
      <c r="D1485" s="824" t="s">
        <v>4796</v>
      </c>
      <c r="E1485" s="825" t="s">
        <v>2801</v>
      </c>
      <c r="F1485" s="823" t="s">
        <v>2768</v>
      </c>
      <c r="G1485" s="823" t="s">
        <v>3154</v>
      </c>
      <c r="H1485" s="823" t="s">
        <v>329</v>
      </c>
      <c r="I1485" s="823" t="s">
        <v>4232</v>
      </c>
      <c r="J1485" s="823" t="s">
        <v>3715</v>
      </c>
      <c r="K1485" s="823" t="s">
        <v>771</v>
      </c>
      <c r="L1485" s="826">
        <v>96.04</v>
      </c>
      <c r="M1485" s="826">
        <v>1632.68</v>
      </c>
      <c r="N1485" s="823">
        <v>17</v>
      </c>
      <c r="O1485" s="827">
        <v>10</v>
      </c>
      <c r="P1485" s="826">
        <v>1248.52</v>
      </c>
      <c r="Q1485" s="828">
        <v>0.76470588235294112</v>
      </c>
      <c r="R1485" s="823">
        <v>13</v>
      </c>
      <c r="S1485" s="828">
        <v>0.76470588235294112</v>
      </c>
      <c r="T1485" s="827">
        <v>7.5</v>
      </c>
      <c r="U1485" s="829">
        <v>0.75</v>
      </c>
    </row>
    <row r="1486" spans="1:21" ht="14.45" customHeight="1" x14ac:dyDescent="0.2">
      <c r="A1486" s="822">
        <v>32</v>
      </c>
      <c r="B1486" s="823" t="s">
        <v>2767</v>
      </c>
      <c r="C1486" s="823" t="s">
        <v>2773</v>
      </c>
      <c r="D1486" s="824" t="s">
        <v>4796</v>
      </c>
      <c r="E1486" s="825" t="s">
        <v>2801</v>
      </c>
      <c r="F1486" s="823" t="s">
        <v>2768</v>
      </c>
      <c r="G1486" s="823" t="s">
        <v>3154</v>
      </c>
      <c r="H1486" s="823" t="s">
        <v>329</v>
      </c>
      <c r="I1486" s="823" t="s">
        <v>4233</v>
      </c>
      <c r="J1486" s="823" t="s">
        <v>3715</v>
      </c>
      <c r="K1486" s="823" t="s">
        <v>771</v>
      </c>
      <c r="L1486" s="826">
        <v>96.04</v>
      </c>
      <c r="M1486" s="826">
        <v>192.08</v>
      </c>
      <c r="N1486" s="823">
        <v>2</v>
      </c>
      <c r="O1486" s="827">
        <v>1</v>
      </c>
      <c r="P1486" s="826">
        <v>192.08</v>
      </c>
      <c r="Q1486" s="828">
        <v>1</v>
      </c>
      <c r="R1486" s="823">
        <v>2</v>
      </c>
      <c r="S1486" s="828">
        <v>1</v>
      </c>
      <c r="T1486" s="827">
        <v>1</v>
      </c>
      <c r="U1486" s="829">
        <v>1</v>
      </c>
    </row>
    <row r="1487" spans="1:21" ht="14.45" customHeight="1" x14ac:dyDescent="0.2">
      <c r="A1487" s="822">
        <v>32</v>
      </c>
      <c r="B1487" s="823" t="s">
        <v>2767</v>
      </c>
      <c r="C1487" s="823" t="s">
        <v>2773</v>
      </c>
      <c r="D1487" s="824" t="s">
        <v>4796</v>
      </c>
      <c r="E1487" s="825" t="s">
        <v>2801</v>
      </c>
      <c r="F1487" s="823" t="s">
        <v>2768</v>
      </c>
      <c r="G1487" s="823" t="s">
        <v>2868</v>
      </c>
      <c r="H1487" s="823" t="s">
        <v>670</v>
      </c>
      <c r="I1487" s="823" t="s">
        <v>2503</v>
      </c>
      <c r="J1487" s="823" t="s">
        <v>1329</v>
      </c>
      <c r="K1487" s="823" t="s">
        <v>738</v>
      </c>
      <c r="L1487" s="826">
        <v>58.77</v>
      </c>
      <c r="M1487" s="826">
        <v>176.31</v>
      </c>
      <c r="N1487" s="823">
        <v>3</v>
      </c>
      <c r="O1487" s="827">
        <v>2.5</v>
      </c>
      <c r="P1487" s="826">
        <v>117.54</v>
      </c>
      <c r="Q1487" s="828">
        <v>0.66666666666666674</v>
      </c>
      <c r="R1487" s="823">
        <v>2</v>
      </c>
      <c r="S1487" s="828">
        <v>0.66666666666666663</v>
      </c>
      <c r="T1487" s="827">
        <v>1.5</v>
      </c>
      <c r="U1487" s="829">
        <v>0.6</v>
      </c>
    </row>
    <row r="1488" spans="1:21" ht="14.45" customHeight="1" x14ac:dyDescent="0.2">
      <c r="A1488" s="822">
        <v>32</v>
      </c>
      <c r="B1488" s="823" t="s">
        <v>2767</v>
      </c>
      <c r="C1488" s="823" t="s">
        <v>2773</v>
      </c>
      <c r="D1488" s="824" t="s">
        <v>4796</v>
      </c>
      <c r="E1488" s="825" t="s">
        <v>2801</v>
      </c>
      <c r="F1488" s="823" t="s">
        <v>2768</v>
      </c>
      <c r="G1488" s="823" t="s">
        <v>2868</v>
      </c>
      <c r="H1488" s="823" t="s">
        <v>670</v>
      </c>
      <c r="I1488" s="823" t="s">
        <v>2504</v>
      </c>
      <c r="J1488" s="823" t="s">
        <v>1329</v>
      </c>
      <c r="K1488" s="823" t="s">
        <v>1261</v>
      </c>
      <c r="L1488" s="826">
        <v>176.32</v>
      </c>
      <c r="M1488" s="826">
        <v>352.64</v>
      </c>
      <c r="N1488" s="823">
        <v>2</v>
      </c>
      <c r="O1488" s="827">
        <v>1.5</v>
      </c>
      <c r="P1488" s="826">
        <v>176.32</v>
      </c>
      <c r="Q1488" s="828">
        <v>0.5</v>
      </c>
      <c r="R1488" s="823">
        <v>1</v>
      </c>
      <c r="S1488" s="828">
        <v>0.5</v>
      </c>
      <c r="T1488" s="827">
        <v>0.5</v>
      </c>
      <c r="U1488" s="829">
        <v>0.33333333333333331</v>
      </c>
    </row>
    <row r="1489" spans="1:21" ht="14.45" customHeight="1" x14ac:dyDescent="0.2">
      <c r="A1489" s="822">
        <v>32</v>
      </c>
      <c r="B1489" s="823" t="s">
        <v>2767</v>
      </c>
      <c r="C1489" s="823" t="s">
        <v>2773</v>
      </c>
      <c r="D1489" s="824" t="s">
        <v>4796</v>
      </c>
      <c r="E1489" s="825" t="s">
        <v>2801</v>
      </c>
      <c r="F1489" s="823" t="s">
        <v>2768</v>
      </c>
      <c r="G1489" s="823" t="s">
        <v>3911</v>
      </c>
      <c r="H1489" s="823" t="s">
        <v>329</v>
      </c>
      <c r="I1489" s="823" t="s">
        <v>4234</v>
      </c>
      <c r="J1489" s="823" t="s">
        <v>4235</v>
      </c>
      <c r="K1489" s="823" t="s">
        <v>4236</v>
      </c>
      <c r="L1489" s="826">
        <v>58.86</v>
      </c>
      <c r="M1489" s="826">
        <v>58.86</v>
      </c>
      <c r="N1489" s="823">
        <v>1</v>
      </c>
      <c r="O1489" s="827">
        <v>0.5</v>
      </c>
      <c r="P1489" s="826"/>
      <c r="Q1489" s="828">
        <v>0</v>
      </c>
      <c r="R1489" s="823"/>
      <c r="S1489" s="828">
        <v>0</v>
      </c>
      <c r="T1489" s="827"/>
      <c r="U1489" s="829">
        <v>0</v>
      </c>
    </row>
    <row r="1490" spans="1:21" ht="14.45" customHeight="1" x14ac:dyDescent="0.2">
      <c r="A1490" s="822">
        <v>32</v>
      </c>
      <c r="B1490" s="823" t="s">
        <v>2767</v>
      </c>
      <c r="C1490" s="823" t="s">
        <v>2773</v>
      </c>
      <c r="D1490" s="824" t="s">
        <v>4796</v>
      </c>
      <c r="E1490" s="825" t="s">
        <v>2801</v>
      </c>
      <c r="F1490" s="823" t="s">
        <v>2768</v>
      </c>
      <c r="G1490" s="823" t="s">
        <v>2815</v>
      </c>
      <c r="H1490" s="823" t="s">
        <v>670</v>
      </c>
      <c r="I1490" s="823" t="s">
        <v>3158</v>
      </c>
      <c r="J1490" s="823" t="s">
        <v>1928</v>
      </c>
      <c r="K1490" s="823" t="s">
        <v>775</v>
      </c>
      <c r="L1490" s="826">
        <v>264</v>
      </c>
      <c r="M1490" s="826">
        <v>264</v>
      </c>
      <c r="N1490" s="823">
        <v>1</v>
      </c>
      <c r="O1490" s="827">
        <v>1</v>
      </c>
      <c r="P1490" s="826">
        <v>264</v>
      </c>
      <c r="Q1490" s="828">
        <v>1</v>
      </c>
      <c r="R1490" s="823">
        <v>1</v>
      </c>
      <c r="S1490" s="828">
        <v>1</v>
      </c>
      <c r="T1490" s="827">
        <v>1</v>
      </c>
      <c r="U1490" s="829">
        <v>1</v>
      </c>
    </row>
    <row r="1491" spans="1:21" ht="14.45" customHeight="1" x14ac:dyDescent="0.2">
      <c r="A1491" s="822">
        <v>32</v>
      </c>
      <c r="B1491" s="823" t="s">
        <v>2767</v>
      </c>
      <c r="C1491" s="823" t="s">
        <v>2773</v>
      </c>
      <c r="D1491" s="824" t="s">
        <v>4796</v>
      </c>
      <c r="E1491" s="825" t="s">
        <v>2801</v>
      </c>
      <c r="F1491" s="823" t="s">
        <v>2768</v>
      </c>
      <c r="G1491" s="823" t="s">
        <v>2815</v>
      </c>
      <c r="H1491" s="823" t="s">
        <v>670</v>
      </c>
      <c r="I1491" s="823" t="s">
        <v>2872</v>
      </c>
      <c r="J1491" s="823" t="s">
        <v>1928</v>
      </c>
      <c r="K1491" s="823" t="s">
        <v>775</v>
      </c>
      <c r="L1491" s="826">
        <v>264</v>
      </c>
      <c r="M1491" s="826">
        <v>264</v>
      </c>
      <c r="N1491" s="823">
        <v>1</v>
      </c>
      <c r="O1491" s="827">
        <v>0.5</v>
      </c>
      <c r="P1491" s="826"/>
      <c r="Q1491" s="828">
        <v>0</v>
      </c>
      <c r="R1491" s="823"/>
      <c r="S1491" s="828">
        <v>0</v>
      </c>
      <c r="T1491" s="827"/>
      <c r="U1491" s="829">
        <v>0</v>
      </c>
    </row>
    <row r="1492" spans="1:21" ht="14.45" customHeight="1" x14ac:dyDescent="0.2">
      <c r="A1492" s="822">
        <v>32</v>
      </c>
      <c r="B1492" s="823" t="s">
        <v>2767</v>
      </c>
      <c r="C1492" s="823" t="s">
        <v>2773</v>
      </c>
      <c r="D1492" s="824" t="s">
        <v>4796</v>
      </c>
      <c r="E1492" s="825" t="s">
        <v>2801</v>
      </c>
      <c r="F1492" s="823" t="s">
        <v>2768</v>
      </c>
      <c r="G1492" s="823" t="s">
        <v>2815</v>
      </c>
      <c r="H1492" s="823" t="s">
        <v>329</v>
      </c>
      <c r="I1492" s="823" t="s">
        <v>4237</v>
      </c>
      <c r="J1492" s="823" t="s">
        <v>4238</v>
      </c>
      <c r="K1492" s="823" t="s">
        <v>2908</v>
      </c>
      <c r="L1492" s="826">
        <v>123.18</v>
      </c>
      <c r="M1492" s="826">
        <v>123.18</v>
      </c>
      <c r="N1492" s="823">
        <v>1</v>
      </c>
      <c r="O1492" s="827">
        <v>0.5</v>
      </c>
      <c r="P1492" s="826">
        <v>123.18</v>
      </c>
      <c r="Q1492" s="828">
        <v>1</v>
      </c>
      <c r="R1492" s="823">
        <v>1</v>
      </c>
      <c r="S1492" s="828">
        <v>1</v>
      </c>
      <c r="T1492" s="827">
        <v>0.5</v>
      </c>
      <c r="U1492" s="829">
        <v>1</v>
      </c>
    </row>
    <row r="1493" spans="1:21" ht="14.45" customHeight="1" x14ac:dyDescent="0.2">
      <c r="A1493" s="822">
        <v>32</v>
      </c>
      <c r="B1493" s="823" t="s">
        <v>2767</v>
      </c>
      <c r="C1493" s="823" t="s">
        <v>2773</v>
      </c>
      <c r="D1493" s="824" t="s">
        <v>4796</v>
      </c>
      <c r="E1493" s="825" t="s">
        <v>2801</v>
      </c>
      <c r="F1493" s="823" t="s">
        <v>2768</v>
      </c>
      <c r="G1493" s="823" t="s">
        <v>2815</v>
      </c>
      <c r="H1493" s="823" t="s">
        <v>329</v>
      </c>
      <c r="I1493" s="823" t="s">
        <v>3160</v>
      </c>
      <c r="J1493" s="823" t="s">
        <v>774</v>
      </c>
      <c r="K1493" s="823" t="s">
        <v>775</v>
      </c>
      <c r="L1493" s="826">
        <v>264</v>
      </c>
      <c r="M1493" s="826">
        <v>1848</v>
      </c>
      <c r="N1493" s="823">
        <v>7</v>
      </c>
      <c r="O1493" s="827">
        <v>4.5</v>
      </c>
      <c r="P1493" s="826">
        <v>1320</v>
      </c>
      <c r="Q1493" s="828">
        <v>0.7142857142857143</v>
      </c>
      <c r="R1493" s="823">
        <v>5</v>
      </c>
      <c r="S1493" s="828">
        <v>0.7142857142857143</v>
      </c>
      <c r="T1493" s="827">
        <v>2.5</v>
      </c>
      <c r="U1493" s="829">
        <v>0.55555555555555558</v>
      </c>
    </row>
    <row r="1494" spans="1:21" ht="14.45" customHeight="1" x14ac:dyDescent="0.2">
      <c r="A1494" s="822">
        <v>32</v>
      </c>
      <c r="B1494" s="823" t="s">
        <v>2767</v>
      </c>
      <c r="C1494" s="823" t="s">
        <v>2773</v>
      </c>
      <c r="D1494" s="824" t="s">
        <v>4796</v>
      </c>
      <c r="E1494" s="825" t="s">
        <v>2801</v>
      </c>
      <c r="F1494" s="823" t="s">
        <v>2768</v>
      </c>
      <c r="G1494" s="823" t="s">
        <v>2875</v>
      </c>
      <c r="H1494" s="823" t="s">
        <v>329</v>
      </c>
      <c r="I1494" s="823" t="s">
        <v>2876</v>
      </c>
      <c r="J1494" s="823" t="s">
        <v>1506</v>
      </c>
      <c r="K1494" s="823" t="s">
        <v>2877</v>
      </c>
      <c r="L1494" s="826">
        <v>0</v>
      </c>
      <c r="M1494" s="826">
        <v>0</v>
      </c>
      <c r="N1494" s="823">
        <v>5</v>
      </c>
      <c r="O1494" s="827">
        <v>3</v>
      </c>
      <c r="P1494" s="826">
        <v>0</v>
      </c>
      <c r="Q1494" s="828"/>
      <c r="R1494" s="823">
        <v>5</v>
      </c>
      <c r="S1494" s="828">
        <v>1</v>
      </c>
      <c r="T1494" s="827">
        <v>3</v>
      </c>
      <c r="U1494" s="829">
        <v>1</v>
      </c>
    </row>
    <row r="1495" spans="1:21" ht="14.45" customHeight="1" x14ac:dyDescent="0.2">
      <c r="A1495" s="822">
        <v>32</v>
      </c>
      <c r="B1495" s="823" t="s">
        <v>2767</v>
      </c>
      <c r="C1495" s="823" t="s">
        <v>2773</v>
      </c>
      <c r="D1495" s="824" t="s">
        <v>4796</v>
      </c>
      <c r="E1495" s="825" t="s">
        <v>2801</v>
      </c>
      <c r="F1495" s="823" t="s">
        <v>2768</v>
      </c>
      <c r="G1495" s="823" t="s">
        <v>3615</v>
      </c>
      <c r="H1495" s="823" t="s">
        <v>329</v>
      </c>
      <c r="I1495" s="823" t="s">
        <v>3616</v>
      </c>
      <c r="J1495" s="823" t="s">
        <v>1179</v>
      </c>
      <c r="K1495" s="823" t="s">
        <v>826</v>
      </c>
      <c r="L1495" s="826">
        <v>0</v>
      </c>
      <c r="M1495" s="826">
        <v>0</v>
      </c>
      <c r="N1495" s="823">
        <v>10</v>
      </c>
      <c r="O1495" s="827">
        <v>3.5</v>
      </c>
      <c r="P1495" s="826">
        <v>0</v>
      </c>
      <c r="Q1495" s="828"/>
      <c r="R1495" s="823">
        <v>5</v>
      </c>
      <c r="S1495" s="828">
        <v>0.5</v>
      </c>
      <c r="T1495" s="827">
        <v>2</v>
      </c>
      <c r="U1495" s="829">
        <v>0.5714285714285714</v>
      </c>
    </row>
    <row r="1496" spans="1:21" ht="14.45" customHeight="1" x14ac:dyDescent="0.2">
      <c r="A1496" s="822">
        <v>32</v>
      </c>
      <c r="B1496" s="823" t="s">
        <v>2767</v>
      </c>
      <c r="C1496" s="823" t="s">
        <v>2773</v>
      </c>
      <c r="D1496" s="824" t="s">
        <v>4796</v>
      </c>
      <c r="E1496" s="825" t="s">
        <v>2801</v>
      </c>
      <c r="F1496" s="823" t="s">
        <v>2768</v>
      </c>
      <c r="G1496" s="823" t="s">
        <v>3617</v>
      </c>
      <c r="H1496" s="823" t="s">
        <v>670</v>
      </c>
      <c r="I1496" s="823" t="s">
        <v>4129</v>
      </c>
      <c r="J1496" s="823" t="s">
        <v>2507</v>
      </c>
      <c r="K1496" s="823" t="s">
        <v>3781</v>
      </c>
      <c r="L1496" s="826">
        <v>176.32</v>
      </c>
      <c r="M1496" s="826">
        <v>352.64</v>
      </c>
      <c r="N1496" s="823">
        <v>2</v>
      </c>
      <c r="O1496" s="827">
        <v>1.5</v>
      </c>
      <c r="P1496" s="826">
        <v>352.64</v>
      </c>
      <c r="Q1496" s="828">
        <v>1</v>
      </c>
      <c r="R1496" s="823">
        <v>2</v>
      </c>
      <c r="S1496" s="828">
        <v>1</v>
      </c>
      <c r="T1496" s="827">
        <v>1.5</v>
      </c>
      <c r="U1496" s="829">
        <v>1</v>
      </c>
    </row>
    <row r="1497" spans="1:21" ht="14.45" customHeight="1" x14ac:dyDescent="0.2">
      <c r="A1497" s="822">
        <v>32</v>
      </c>
      <c r="B1497" s="823" t="s">
        <v>2767</v>
      </c>
      <c r="C1497" s="823" t="s">
        <v>2773</v>
      </c>
      <c r="D1497" s="824" t="s">
        <v>4796</v>
      </c>
      <c r="E1497" s="825" t="s">
        <v>2801</v>
      </c>
      <c r="F1497" s="823" t="s">
        <v>2768</v>
      </c>
      <c r="G1497" s="823" t="s">
        <v>2884</v>
      </c>
      <c r="H1497" s="823" t="s">
        <v>329</v>
      </c>
      <c r="I1497" s="823" t="s">
        <v>4239</v>
      </c>
      <c r="J1497" s="823" t="s">
        <v>827</v>
      </c>
      <c r="K1497" s="823" t="s">
        <v>4240</v>
      </c>
      <c r="L1497" s="826">
        <v>38.47</v>
      </c>
      <c r="M1497" s="826">
        <v>38.47</v>
      </c>
      <c r="N1497" s="823">
        <v>1</v>
      </c>
      <c r="O1497" s="827">
        <v>1</v>
      </c>
      <c r="P1497" s="826">
        <v>38.47</v>
      </c>
      <c r="Q1497" s="828">
        <v>1</v>
      </c>
      <c r="R1497" s="823">
        <v>1</v>
      </c>
      <c r="S1497" s="828">
        <v>1</v>
      </c>
      <c r="T1497" s="827">
        <v>1</v>
      </c>
      <c r="U1497" s="829">
        <v>1</v>
      </c>
    </row>
    <row r="1498" spans="1:21" ht="14.45" customHeight="1" x14ac:dyDescent="0.2">
      <c r="A1498" s="822">
        <v>32</v>
      </c>
      <c r="B1498" s="823" t="s">
        <v>2767</v>
      </c>
      <c r="C1498" s="823" t="s">
        <v>2773</v>
      </c>
      <c r="D1498" s="824" t="s">
        <v>4796</v>
      </c>
      <c r="E1498" s="825" t="s">
        <v>2801</v>
      </c>
      <c r="F1498" s="823" t="s">
        <v>2768</v>
      </c>
      <c r="G1498" s="823" t="s">
        <v>2884</v>
      </c>
      <c r="H1498" s="823" t="s">
        <v>329</v>
      </c>
      <c r="I1498" s="823" t="s">
        <v>3163</v>
      </c>
      <c r="J1498" s="823" t="s">
        <v>912</v>
      </c>
      <c r="K1498" s="823" t="s">
        <v>3164</v>
      </c>
      <c r="L1498" s="826">
        <v>516</v>
      </c>
      <c r="M1498" s="826">
        <v>8772</v>
      </c>
      <c r="N1498" s="823">
        <v>17</v>
      </c>
      <c r="O1498" s="827">
        <v>12.5</v>
      </c>
      <c r="P1498" s="826">
        <v>6708</v>
      </c>
      <c r="Q1498" s="828">
        <v>0.76470588235294112</v>
      </c>
      <c r="R1498" s="823">
        <v>13</v>
      </c>
      <c r="S1498" s="828">
        <v>0.76470588235294112</v>
      </c>
      <c r="T1498" s="827">
        <v>9</v>
      </c>
      <c r="U1498" s="829">
        <v>0.72</v>
      </c>
    </row>
    <row r="1499" spans="1:21" ht="14.45" customHeight="1" x14ac:dyDescent="0.2">
      <c r="A1499" s="822">
        <v>32</v>
      </c>
      <c r="B1499" s="823" t="s">
        <v>2767</v>
      </c>
      <c r="C1499" s="823" t="s">
        <v>2773</v>
      </c>
      <c r="D1499" s="824" t="s">
        <v>4796</v>
      </c>
      <c r="E1499" s="825" t="s">
        <v>2801</v>
      </c>
      <c r="F1499" s="823" t="s">
        <v>2768</v>
      </c>
      <c r="G1499" s="823" t="s">
        <v>2884</v>
      </c>
      <c r="H1499" s="823" t="s">
        <v>329</v>
      </c>
      <c r="I1499" s="823" t="s">
        <v>2886</v>
      </c>
      <c r="J1499" s="823" t="s">
        <v>824</v>
      </c>
      <c r="K1499" s="823" t="s">
        <v>826</v>
      </c>
      <c r="L1499" s="826">
        <v>236.03</v>
      </c>
      <c r="M1499" s="826">
        <v>236.03</v>
      </c>
      <c r="N1499" s="823">
        <v>1</v>
      </c>
      <c r="O1499" s="827">
        <v>1</v>
      </c>
      <c r="P1499" s="826">
        <v>236.03</v>
      </c>
      <c r="Q1499" s="828">
        <v>1</v>
      </c>
      <c r="R1499" s="823">
        <v>1</v>
      </c>
      <c r="S1499" s="828">
        <v>1</v>
      </c>
      <c r="T1499" s="827">
        <v>1</v>
      </c>
      <c r="U1499" s="829">
        <v>1</v>
      </c>
    </row>
    <row r="1500" spans="1:21" ht="14.45" customHeight="1" x14ac:dyDescent="0.2">
      <c r="A1500" s="822">
        <v>32</v>
      </c>
      <c r="B1500" s="823" t="s">
        <v>2767</v>
      </c>
      <c r="C1500" s="823" t="s">
        <v>2773</v>
      </c>
      <c r="D1500" s="824" t="s">
        <v>4796</v>
      </c>
      <c r="E1500" s="825" t="s">
        <v>2801</v>
      </c>
      <c r="F1500" s="823" t="s">
        <v>2768</v>
      </c>
      <c r="G1500" s="823" t="s">
        <v>2884</v>
      </c>
      <c r="H1500" s="823" t="s">
        <v>329</v>
      </c>
      <c r="I1500" s="823" t="s">
        <v>2887</v>
      </c>
      <c r="J1500" s="823" t="s">
        <v>824</v>
      </c>
      <c r="K1500" s="823" t="s">
        <v>2888</v>
      </c>
      <c r="L1500" s="826">
        <v>0</v>
      </c>
      <c r="M1500" s="826">
        <v>0</v>
      </c>
      <c r="N1500" s="823">
        <v>4</v>
      </c>
      <c r="O1500" s="827">
        <v>2.5</v>
      </c>
      <c r="P1500" s="826">
        <v>0</v>
      </c>
      <c r="Q1500" s="828"/>
      <c r="R1500" s="823">
        <v>4</v>
      </c>
      <c r="S1500" s="828">
        <v>1</v>
      </c>
      <c r="T1500" s="827">
        <v>2.5</v>
      </c>
      <c r="U1500" s="829">
        <v>1</v>
      </c>
    </row>
    <row r="1501" spans="1:21" ht="14.45" customHeight="1" x14ac:dyDescent="0.2">
      <c r="A1501" s="822">
        <v>32</v>
      </c>
      <c r="B1501" s="823" t="s">
        <v>2767</v>
      </c>
      <c r="C1501" s="823" t="s">
        <v>2773</v>
      </c>
      <c r="D1501" s="824" t="s">
        <v>4796</v>
      </c>
      <c r="E1501" s="825" t="s">
        <v>2801</v>
      </c>
      <c r="F1501" s="823" t="s">
        <v>2768</v>
      </c>
      <c r="G1501" s="823" t="s">
        <v>2884</v>
      </c>
      <c r="H1501" s="823" t="s">
        <v>329</v>
      </c>
      <c r="I1501" s="823" t="s">
        <v>2887</v>
      </c>
      <c r="J1501" s="823" t="s">
        <v>824</v>
      </c>
      <c r="K1501" s="823" t="s">
        <v>2888</v>
      </c>
      <c r="L1501" s="826">
        <v>656.81</v>
      </c>
      <c r="M1501" s="826">
        <v>5911.2899999999991</v>
      </c>
      <c r="N1501" s="823">
        <v>9</v>
      </c>
      <c r="O1501" s="827">
        <v>8.5</v>
      </c>
      <c r="P1501" s="826">
        <v>5911.2899999999991</v>
      </c>
      <c r="Q1501" s="828">
        <v>1</v>
      </c>
      <c r="R1501" s="823">
        <v>9</v>
      </c>
      <c r="S1501" s="828">
        <v>1</v>
      </c>
      <c r="T1501" s="827">
        <v>8.5</v>
      </c>
      <c r="U1501" s="829">
        <v>1</v>
      </c>
    </row>
    <row r="1502" spans="1:21" ht="14.45" customHeight="1" x14ac:dyDescent="0.2">
      <c r="A1502" s="822">
        <v>32</v>
      </c>
      <c r="B1502" s="823" t="s">
        <v>2767</v>
      </c>
      <c r="C1502" s="823" t="s">
        <v>2773</v>
      </c>
      <c r="D1502" s="824" t="s">
        <v>4796</v>
      </c>
      <c r="E1502" s="825" t="s">
        <v>2801</v>
      </c>
      <c r="F1502" s="823" t="s">
        <v>2768</v>
      </c>
      <c r="G1502" s="823" t="s">
        <v>2884</v>
      </c>
      <c r="H1502" s="823" t="s">
        <v>329</v>
      </c>
      <c r="I1502" s="823" t="s">
        <v>2889</v>
      </c>
      <c r="J1502" s="823" t="s">
        <v>824</v>
      </c>
      <c r="K1502" s="823" t="s">
        <v>825</v>
      </c>
      <c r="L1502" s="826">
        <v>656.81</v>
      </c>
      <c r="M1502" s="826">
        <v>7881.7199999999993</v>
      </c>
      <c r="N1502" s="823">
        <v>12</v>
      </c>
      <c r="O1502" s="827">
        <v>9</v>
      </c>
      <c r="P1502" s="826">
        <v>5911.2899999999991</v>
      </c>
      <c r="Q1502" s="828">
        <v>0.74999999999999989</v>
      </c>
      <c r="R1502" s="823">
        <v>9</v>
      </c>
      <c r="S1502" s="828">
        <v>0.75</v>
      </c>
      <c r="T1502" s="827">
        <v>7</v>
      </c>
      <c r="U1502" s="829">
        <v>0.77777777777777779</v>
      </c>
    </row>
    <row r="1503" spans="1:21" ht="14.45" customHeight="1" x14ac:dyDescent="0.2">
      <c r="A1503" s="822">
        <v>32</v>
      </c>
      <c r="B1503" s="823" t="s">
        <v>2767</v>
      </c>
      <c r="C1503" s="823" t="s">
        <v>2773</v>
      </c>
      <c r="D1503" s="824" t="s">
        <v>4796</v>
      </c>
      <c r="E1503" s="825" t="s">
        <v>2801</v>
      </c>
      <c r="F1503" s="823" t="s">
        <v>2768</v>
      </c>
      <c r="G1503" s="823" t="s">
        <v>3165</v>
      </c>
      <c r="H1503" s="823" t="s">
        <v>329</v>
      </c>
      <c r="I1503" s="823" t="s">
        <v>4241</v>
      </c>
      <c r="J1503" s="823" t="s">
        <v>4242</v>
      </c>
      <c r="K1503" s="823" t="s">
        <v>4243</v>
      </c>
      <c r="L1503" s="826">
        <v>0</v>
      </c>
      <c r="M1503" s="826">
        <v>0</v>
      </c>
      <c r="N1503" s="823">
        <v>1</v>
      </c>
      <c r="O1503" s="827">
        <v>1</v>
      </c>
      <c r="P1503" s="826">
        <v>0</v>
      </c>
      <c r="Q1503" s="828"/>
      <c r="R1503" s="823">
        <v>1</v>
      </c>
      <c r="S1503" s="828">
        <v>1</v>
      </c>
      <c r="T1503" s="827">
        <v>1</v>
      </c>
      <c r="U1503" s="829">
        <v>1</v>
      </c>
    </row>
    <row r="1504" spans="1:21" ht="14.45" customHeight="1" x14ac:dyDescent="0.2">
      <c r="A1504" s="822">
        <v>32</v>
      </c>
      <c r="B1504" s="823" t="s">
        <v>2767</v>
      </c>
      <c r="C1504" s="823" t="s">
        <v>2773</v>
      </c>
      <c r="D1504" s="824" t="s">
        <v>4796</v>
      </c>
      <c r="E1504" s="825" t="s">
        <v>2801</v>
      </c>
      <c r="F1504" s="823" t="s">
        <v>2768</v>
      </c>
      <c r="G1504" s="823" t="s">
        <v>3732</v>
      </c>
      <c r="H1504" s="823" t="s">
        <v>329</v>
      </c>
      <c r="I1504" s="823" t="s">
        <v>4244</v>
      </c>
      <c r="J1504" s="823" t="s">
        <v>4245</v>
      </c>
      <c r="K1504" s="823" t="s">
        <v>4246</v>
      </c>
      <c r="L1504" s="826">
        <v>80.760000000000005</v>
      </c>
      <c r="M1504" s="826">
        <v>161.52000000000001</v>
      </c>
      <c r="N1504" s="823">
        <v>2</v>
      </c>
      <c r="O1504" s="827">
        <v>1</v>
      </c>
      <c r="P1504" s="826"/>
      <c r="Q1504" s="828">
        <v>0</v>
      </c>
      <c r="R1504" s="823"/>
      <c r="S1504" s="828">
        <v>0</v>
      </c>
      <c r="T1504" s="827"/>
      <c r="U1504" s="829">
        <v>0</v>
      </c>
    </row>
    <row r="1505" spans="1:21" ht="14.45" customHeight="1" x14ac:dyDescent="0.2">
      <c r="A1505" s="822">
        <v>32</v>
      </c>
      <c r="B1505" s="823" t="s">
        <v>2767</v>
      </c>
      <c r="C1505" s="823" t="s">
        <v>2773</v>
      </c>
      <c r="D1505" s="824" t="s">
        <v>4796</v>
      </c>
      <c r="E1505" s="825" t="s">
        <v>2801</v>
      </c>
      <c r="F1505" s="823" t="s">
        <v>2768</v>
      </c>
      <c r="G1505" s="823" t="s">
        <v>3518</v>
      </c>
      <c r="H1505" s="823" t="s">
        <v>329</v>
      </c>
      <c r="I1505" s="823" t="s">
        <v>3519</v>
      </c>
      <c r="J1505" s="823" t="s">
        <v>3520</v>
      </c>
      <c r="K1505" s="823" t="s">
        <v>3521</v>
      </c>
      <c r="L1505" s="826">
        <v>52.87</v>
      </c>
      <c r="M1505" s="826">
        <v>105.74</v>
      </c>
      <c r="N1505" s="823">
        <v>2</v>
      </c>
      <c r="O1505" s="827">
        <v>1</v>
      </c>
      <c r="P1505" s="826">
        <v>105.74</v>
      </c>
      <c r="Q1505" s="828">
        <v>1</v>
      </c>
      <c r="R1505" s="823">
        <v>2</v>
      </c>
      <c r="S1505" s="828">
        <v>1</v>
      </c>
      <c r="T1505" s="827">
        <v>1</v>
      </c>
      <c r="U1505" s="829">
        <v>1</v>
      </c>
    </row>
    <row r="1506" spans="1:21" ht="14.45" customHeight="1" x14ac:dyDescent="0.2">
      <c r="A1506" s="822">
        <v>32</v>
      </c>
      <c r="B1506" s="823" t="s">
        <v>2767</v>
      </c>
      <c r="C1506" s="823" t="s">
        <v>2773</v>
      </c>
      <c r="D1506" s="824" t="s">
        <v>4796</v>
      </c>
      <c r="E1506" s="825" t="s">
        <v>2801</v>
      </c>
      <c r="F1506" s="823" t="s">
        <v>2768</v>
      </c>
      <c r="G1506" s="823" t="s">
        <v>3518</v>
      </c>
      <c r="H1506" s="823" t="s">
        <v>329</v>
      </c>
      <c r="I1506" s="823" t="s">
        <v>4247</v>
      </c>
      <c r="J1506" s="823" t="s">
        <v>4248</v>
      </c>
      <c r="K1506" s="823" t="s">
        <v>4249</v>
      </c>
      <c r="L1506" s="826">
        <v>0</v>
      </c>
      <c r="M1506" s="826">
        <v>0</v>
      </c>
      <c r="N1506" s="823">
        <v>1</v>
      </c>
      <c r="O1506" s="827">
        <v>1</v>
      </c>
      <c r="P1506" s="826">
        <v>0</v>
      </c>
      <c r="Q1506" s="828"/>
      <c r="R1506" s="823">
        <v>1</v>
      </c>
      <c r="S1506" s="828">
        <v>1</v>
      </c>
      <c r="T1506" s="827">
        <v>1</v>
      </c>
      <c r="U1506" s="829">
        <v>1</v>
      </c>
    </row>
    <row r="1507" spans="1:21" ht="14.45" customHeight="1" x14ac:dyDescent="0.2">
      <c r="A1507" s="822">
        <v>32</v>
      </c>
      <c r="B1507" s="823" t="s">
        <v>2767</v>
      </c>
      <c r="C1507" s="823" t="s">
        <v>2773</v>
      </c>
      <c r="D1507" s="824" t="s">
        <v>4796</v>
      </c>
      <c r="E1507" s="825" t="s">
        <v>2801</v>
      </c>
      <c r="F1507" s="823" t="s">
        <v>2768</v>
      </c>
      <c r="G1507" s="823" t="s">
        <v>2890</v>
      </c>
      <c r="H1507" s="823" t="s">
        <v>329</v>
      </c>
      <c r="I1507" s="823" t="s">
        <v>4250</v>
      </c>
      <c r="J1507" s="823" t="s">
        <v>817</v>
      </c>
      <c r="K1507" s="823" t="s">
        <v>3736</v>
      </c>
      <c r="L1507" s="826">
        <v>91.11</v>
      </c>
      <c r="M1507" s="826">
        <v>91.11</v>
      </c>
      <c r="N1507" s="823">
        <v>1</v>
      </c>
      <c r="O1507" s="827">
        <v>1</v>
      </c>
      <c r="P1507" s="826">
        <v>91.11</v>
      </c>
      <c r="Q1507" s="828">
        <v>1</v>
      </c>
      <c r="R1507" s="823">
        <v>1</v>
      </c>
      <c r="S1507" s="828">
        <v>1</v>
      </c>
      <c r="T1507" s="827">
        <v>1</v>
      </c>
      <c r="U1507" s="829">
        <v>1</v>
      </c>
    </row>
    <row r="1508" spans="1:21" ht="14.45" customHeight="1" x14ac:dyDescent="0.2">
      <c r="A1508" s="822">
        <v>32</v>
      </c>
      <c r="B1508" s="823" t="s">
        <v>2767</v>
      </c>
      <c r="C1508" s="823" t="s">
        <v>2773</v>
      </c>
      <c r="D1508" s="824" t="s">
        <v>4796</v>
      </c>
      <c r="E1508" s="825" t="s">
        <v>2801</v>
      </c>
      <c r="F1508" s="823" t="s">
        <v>2768</v>
      </c>
      <c r="G1508" s="823" t="s">
        <v>2890</v>
      </c>
      <c r="H1508" s="823" t="s">
        <v>329</v>
      </c>
      <c r="I1508" s="823" t="s">
        <v>2894</v>
      </c>
      <c r="J1508" s="823" t="s">
        <v>817</v>
      </c>
      <c r="K1508" s="823" t="s">
        <v>2895</v>
      </c>
      <c r="L1508" s="826">
        <v>273.33</v>
      </c>
      <c r="M1508" s="826">
        <v>4646.6099999999997</v>
      </c>
      <c r="N1508" s="823">
        <v>17</v>
      </c>
      <c r="O1508" s="827">
        <v>13.5</v>
      </c>
      <c r="P1508" s="826">
        <v>3006.6299999999997</v>
      </c>
      <c r="Q1508" s="828">
        <v>0.64705882352941169</v>
      </c>
      <c r="R1508" s="823">
        <v>11</v>
      </c>
      <c r="S1508" s="828">
        <v>0.6470588235294118</v>
      </c>
      <c r="T1508" s="827">
        <v>9</v>
      </c>
      <c r="U1508" s="829">
        <v>0.66666666666666663</v>
      </c>
    </row>
    <row r="1509" spans="1:21" ht="14.45" customHeight="1" x14ac:dyDescent="0.2">
      <c r="A1509" s="822">
        <v>32</v>
      </c>
      <c r="B1509" s="823" t="s">
        <v>2767</v>
      </c>
      <c r="C1509" s="823" t="s">
        <v>2773</v>
      </c>
      <c r="D1509" s="824" t="s">
        <v>4796</v>
      </c>
      <c r="E1509" s="825" t="s">
        <v>2801</v>
      </c>
      <c r="F1509" s="823" t="s">
        <v>2768</v>
      </c>
      <c r="G1509" s="823" t="s">
        <v>2896</v>
      </c>
      <c r="H1509" s="823" t="s">
        <v>329</v>
      </c>
      <c r="I1509" s="823" t="s">
        <v>4251</v>
      </c>
      <c r="J1509" s="823" t="s">
        <v>4252</v>
      </c>
      <c r="K1509" s="823" t="s">
        <v>4253</v>
      </c>
      <c r="L1509" s="826">
        <v>93.49</v>
      </c>
      <c r="M1509" s="826">
        <v>5235.4399999999996</v>
      </c>
      <c r="N1509" s="823">
        <v>56</v>
      </c>
      <c r="O1509" s="827">
        <v>10.5</v>
      </c>
      <c r="P1509" s="826">
        <v>3365.6399999999994</v>
      </c>
      <c r="Q1509" s="828">
        <v>0.64285714285714279</v>
      </c>
      <c r="R1509" s="823">
        <v>36</v>
      </c>
      <c r="S1509" s="828">
        <v>0.6428571428571429</v>
      </c>
      <c r="T1509" s="827">
        <v>7</v>
      </c>
      <c r="U1509" s="829">
        <v>0.66666666666666663</v>
      </c>
    </row>
    <row r="1510" spans="1:21" ht="14.45" customHeight="1" x14ac:dyDescent="0.2">
      <c r="A1510" s="822">
        <v>32</v>
      </c>
      <c r="B1510" s="823" t="s">
        <v>2767</v>
      </c>
      <c r="C1510" s="823" t="s">
        <v>2773</v>
      </c>
      <c r="D1510" s="824" t="s">
        <v>4796</v>
      </c>
      <c r="E1510" s="825" t="s">
        <v>2801</v>
      </c>
      <c r="F1510" s="823" t="s">
        <v>2768</v>
      </c>
      <c r="G1510" s="823" t="s">
        <v>2896</v>
      </c>
      <c r="H1510" s="823" t="s">
        <v>329</v>
      </c>
      <c r="I1510" s="823" t="s">
        <v>4254</v>
      </c>
      <c r="J1510" s="823" t="s">
        <v>4252</v>
      </c>
      <c r="K1510" s="823" t="s">
        <v>4255</v>
      </c>
      <c r="L1510" s="826">
        <v>93.49</v>
      </c>
      <c r="M1510" s="826">
        <v>373.96</v>
      </c>
      <c r="N1510" s="823">
        <v>4</v>
      </c>
      <c r="O1510" s="827">
        <v>2</v>
      </c>
      <c r="P1510" s="826">
        <v>186.98</v>
      </c>
      <c r="Q1510" s="828">
        <v>0.5</v>
      </c>
      <c r="R1510" s="823">
        <v>2</v>
      </c>
      <c r="S1510" s="828">
        <v>0.5</v>
      </c>
      <c r="T1510" s="827">
        <v>1</v>
      </c>
      <c r="U1510" s="829">
        <v>0.5</v>
      </c>
    </row>
    <row r="1511" spans="1:21" ht="14.45" customHeight="1" x14ac:dyDescent="0.2">
      <c r="A1511" s="822">
        <v>32</v>
      </c>
      <c r="B1511" s="823" t="s">
        <v>2767</v>
      </c>
      <c r="C1511" s="823" t="s">
        <v>2773</v>
      </c>
      <c r="D1511" s="824" t="s">
        <v>4796</v>
      </c>
      <c r="E1511" s="825" t="s">
        <v>2801</v>
      </c>
      <c r="F1511" s="823" t="s">
        <v>2768</v>
      </c>
      <c r="G1511" s="823" t="s">
        <v>2900</v>
      </c>
      <c r="H1511" s="823" t="s">
        <v>329</v>
      </c>
      <c r="I1511" s="823" t="s">
        <v>2901</v>
      </c>
      <c r="J1511" s="823" t="s">
        <v>2902</v>
      </c>
      <c r="K1511" s="823" t="s">
        <v>2903</v>
      </c>
      <c r="L1511" s="826">
        <v>923.74</v>
      </c>
      <c r="M1511" s="826">
        <v>2771.2200000000003</v>
      </c>
      <c r="N1511" s="823">
        <v>3</v>
      </c>
      <c r="O1511" s="827">
        <v>1</v>
      </c>
      <c r="P1511" s="826"/>
      <c r="Q1511" s="828">
        <v>0</v>
      </c>
      <c r="R1511" s="823"/>
      <c r="S1511" s="828">
        <v>0</v>
      </c>
      <c r="T1511" s="827"/>
      <c r="U1511" s="829">
        <v>0</v>
      </c>
    </row>
    <row r="1512" spans="1:21" ht="14.45" customHeight="1" x14ac:dyDescent="0.2">
      <c r="A1512" s="822">
        <v>32</v>
      </c>
      <c r="B1512" s="823" t="s">
        <v>2767</v>
      </c>
      <c r="C1512" s="823" t="s">
        <v>2773</v>
      </c>
      <c r="D1512" s="824" t="s">
        <v>4796</v>
      </c>
      <c r="E1512" s="825" t="s">
        <v>2801</v>
      </c>
      <c r="F1512" s="823" t="s">
        <v>2768</v>
      </c>
      <c r="G1512" s="823" t="s">
        <v>3173</v>
      </c>
      <c r="H1512" s="823" t="s">
        <v>329</v>
      </c>
      <c r="I1512" s="823" t="s">
        <v>3174</v>
      </c>
      <c r="J1512" s="823" t="s">
        <v>1681</v>
      </c>
      <c r="K1512" s="823" t="s">
        <v>3175</v>
      </c>
      <c r="L1512" s="826">
        <v>477.5</v>
      </c>
      <c r="M1512" s="826">
        <v>3820</v>
      </c>
      <c r="N1512" s="823">
        <v>8</v>
      </c>
      <c r="O1512" s="827">
        <v>4</v>
      </c>
      <c r="P1512" s="826">
        <v>477.5</v>
      </c>
      <c r="Q1512" s="828">
        <v>0.125</v>
      </c>
      <c r="R1512" s="823">
        <v>1</v>
      </c>
      <c r="S1512" s="828">
        <v>0.125</v>
      </c>
      <c r="T1512" s="827">
        <v>1</v>
      </c>
      <c r="U1512" s="829">
        <v>0.25</v>
      </c>
    </row>
    <row r="1513" spans="1:21" ht="14.45" customHeight="1" x14ac:dyDescent="0.2">
      <c r="A1513" s="822">
        <v>32</v>
      </c>
      <c r="B1513" s="823" t="s">
        <v>2767</v>
      </c>
      <c r="C1513" s="823" t="s">
        <v>2773</v>
      </c>
      <c r="D1513" s="824" t="s">
        <v>4796</v>
      </c>
      <c r="E1513" s="825" t="s">
        <v>2801</v>
      </c>
      <c r="F1513" s="823" t="s">
        <v>2768</v>
      </c>
      <c r="G1513" s="823" t="s">
        <v>2906</v>
      </c>
      <c r="H1513" s="823" t="s">
        <v>670</v>
      </c>
      <c r="I1513" s="823" t="s">
        <v>2907</v>
      </c>
      <c r="J1513" s="823" t="s">
        <v>2491</v>
      </c>
      <c r="K1513" s="823" t="s">
        <v>2908</v>
      </c>
      <c r="L1513" s="826">
        <v>246.39</v>
      </c>
      <c r="M1513" s="826">
        <v>492.78</v>
      </c>
      <c r="N1513" s="823">
        <v>2</v>
      </c>
      <c r="O1513" s="827">
        <v>0.5</v>
      </c>
      <c r="P1513" s="826">
        <v>492.78</v>
      </c>
      <c r="Q1513" s="828">
        <v>1</v>
      </c>
      <c r="R1513" s="823">
        <v>2</v>
      </c>
      <c r="S1513" s="828">
        <v>1</v>
      </c>
      <c r="T1513" s="827">
        <v>0.5</v>
      </c>
      <c r="U1513" s="829">
        <v>1</v>
      </c>
    </row>
    <row r="1514" spans="1:21" ht="14.45" customHeight="1" x14ac:dyDescent="0.2">
      <c r="A1514" s="822">
        <v>32</v>
      </c>
      <c r="B1514" s="823" t="s">
        <v>2767</v>
      </c>
      <c r="C1514" s="823" t="s">
        <v>2773</v>
      </c>
      <c r="D1514" s="824" t="s">
        <v>4796</v>
      </c>
      <c r="E1514" s="825" t="s">
        <v>2801</v>
      </c>
      <c r="F1514" s="823" t="s">
        <v>2768</v>
      </c>
      <c r="G1514" s="823" t="s">
        <v>2909</v>
      </c>
      <c r="H1514" s="823" t="s">
        <v>670</v>
      </c>
      <c r="I1514" s="823" t="s">
        <v>4256</v>
      </c>
      <c r="J1514" s="823" t="s">
        <v>4257</v>
      </c>
      <c r="K1514" s="823" t="s">
        <v>4258</v>
      </c>
      <c r="L1514" s="826">
        <v>314.01</v>
      </c>
      <c r="M1514" s="826">
        <v>314.01</v>
      </c>
      <c r="N1514" s="823">
        <v>1</v>
      </c>
      <c r="O1514" s="827">
        <v>0.5</v>
      </c>
      <c r="P1514" s="826">
        <v>314.01</v>
      </c>
      <c r="Q1514" s="828">
        <v>1</v>
      </c>
      <c r="R1514" s="823">
        <v>1</v>
      </c>
      <c r="S1514" s="828">
        <v>1</v>
      </c>
      <c r="T1514" s="827">
        <v>0.5</v>
      </c>
      <c r="U1514" s="829">
        <v>1</v>
      </c>
    </row>
    <row r="1515" spans="1:21" ht="14.45" customHeight="1" x14ac:dyDescent="0.2">
      <c r="A1515" s="822">
        <v>32</v>
      </c>
      <c r="B1515" s="823" t="s">
        <v>2767</v>
      </c>
      <c r="C1515" s="823" t="s">
        <v>2773</v>
      </c>
      <c r="D1515" s="824" t="s">
        <v>4796</v>
      </c>
      <c r="E1515" s="825" t="s">
        <v>2801</v>
      </c>
      <c r="F1515" s="823" t="s">
        <v>2768</v>
      </c>
      <c r="G1515" s="823" t="s">
        <v>2915</v>
      </c>
      <c r="H1515" s="823" t="s">
        <v>329</v>
      </c>
      <c r="I1515" s="823" t="s">
        <v>4259</v>
      </c>
      <c r="J1515" s="823" t="s">
        <v>4136</v>
      </c>
      <c r="K1515" s="823" t="s">
        <v>2404</v>
      </c>
      <c r="L1515" s="826">
        <v>846.47</v>
      </c>
      <c r="M1515" s="826">
        <v>846.47</v>
      </c>
      <c r="N1515" s="823">
        <v>1</v>
      </c>
      <c r="O1515" s="827">
        <v>1</v>
      </c>
      <c r="P1515" s="826">
        <v>846.47</v>
      </c>
      <c r="Q1515" s="828">
        <v>1</v>
      </c>
      <c r="R1515" s="823">
        <v>1</v>
      </c>
      <c r="S1515" s="828">
        <v>1</v>
      </c>
      <c r="T1515" s="827">
        <v>1</v>
      </c>
      <c r="U1515" s="829">
        <v>1</v>
      </c>
    </row>
    <row r="1516" spans="1:21" ht="14.45" customHeight="1" x14ac:dyDescent="0.2">
      <c r="A1516" s="822">
        <v>32</v>
      </c>
      <c r="B1516" s="823" t="s">
        <v>2767</v>
      </c>
      <c r="C1516" s="823" t="s">
        <v>2773</v>
      </c>
      <c r="D1516" s="824" t="s">
        <v>4796</v>
      </c>
      <c r="E1516" s="825" t="s">
        <v>2801</v>
      </c>
      <c r="F1516" s="823" t="s">
        <v>2768</v>
      </c>
      <c r="G1516" s="823" t="s">
        <v>2915</v>
      </c>
      <c r="H1516" s="823" t="s">
        <v>329</v>
      </c>
      <c r="I1516" s="823" t="s">
        <v>4135</v>
      </c>
      <c r="J1516" s="823" t="s">
        <v>4136</v>
      </c>
      <c r="K1516" s="823" t="s">
        <v>4137</v>
      </c>
      <c r="L1516" s="826">
        <v>211.61</v>
      </c>
      <c r="M1516" s="826">
        <v>1904.4900000000007</v>
      </c>
      <c r="N1516" s="823">
        <v>9</v>
      </c>
      <c r="O1516" s="827">
        <v>8.5</v>
      </c>
      <c r="P1516" s="826">
        <v>1692.8800000000006</v>
      </c>
      <c r="Q1516" s="828">
        <v>0.88888888888888884</v>
      </c>
      <c r="R1516" s="823">
        <v>8</v>
      </c>
      <c r="S1516" s="828">
        <v>0.88888888888888884</v>
      </c>
      <c r="T1516" s="827">
        <v>7.5</v>
      </c>
      <c r="U1516" s="829">
        <v>0.88235294117647056</v>
      </c>
    </row>
    <row r="1517" spans="1:21" ht="14.45" customHeight="1" x14ac:dyDescent="0.2">
      <c r="A1517" s="822">
        <v>32</v>
      </c>
      <c r="B1517" s="823" t="s">
        <v>2767</v>
      </c>
      <c r="C1517" s="823" t="s">
        <v>2773</v>
      </c>
      <c r="D1517" s="824" t="s">
        <v>4796</v>
      </c>
      <c r="E1517" s="825" t="s">
        <v>2801</v>
      </c>
      <c r="F1517" s="823" t="s">
        <v>2768</v>
      </c>
      <c r="G1517" s="823" t="s">
        <v>2915</v>
      </c>
      <c r="H1517" s="823" t="s">
        <v>670</v>
      </c>
      <c r="I1517" s="823" t="s">
        <v>2403</v>
      </c>
      <c r="J1517" s="823" t="s">
        <v>1477</v>
      </c>
      <c r="K1517" s="823" t="s">
        <v>2404</v>
      </c>
      <c r="L1517" s="826">
        <v>846.47</v>
      </c>
      <c r="M1517" s="826">
        <v>6771.76</v>
      </c>
      <c r="N1517" s="823">
        <v>8</v>
      </c>
      <c r="O1517" s="827">
        <v>5</v>
      </c>
      <c r="P1517" s="826">
        <v>5078.82</v>
      </c>
      <c r="Q1517" s="828">
        <v>0.74999999999999989</v>
      </c>
      <c r="R1517" s="823">
        <v>6</v>
      </c>
      <c r="S1517" s="828">
        <v>0.75</v>
      </c>
      <c r="T1517" s="827">
        <v>3</v>
      </c>
      <c r="U1517" s="829">
        <v>0.6</v>
      </c>
    </row>
    <row r="1518" spans="1:21" ht="14.45" customHeight="1" x14ac:dyDescent="0.2">
      <c r="A1518" s="822">
        <v>32</v>
      </c>
      <c r="B1518" s="823" t="s">
        <v>2767</v>
      </c>
      <c r="C1518" s="823" t="s">
        <v>2773</v>
      </c>
      <c r="D1518" s="824" t="s">
        <v>4796</v>
      </c>
      <c r="E1518" s="825" t="s">
        <v>2801</v>
      </c>
      <c r="F1518" s="823" t="s">
        <v>2768</v>
      </c>
      <c r="G1518" s="823" t="s">
        <v>2915</v>
      </c>
      <c r="H1518" s="823" t="s">
        <v>670</v>
      </c>
      <c r="I1518" s="823" t="s">
        <v>2403</v>
      </c>
      <c r="J1518" s="823" t="s">
        <v>1477</v>
      </c>
      <c r="K1518" s="823" t="s">
        <v>2404</v>
      </c>
      <c r="L1518" s="826">
        <v>3231.81</v>
      </c>
      <c r="M1518" s="826">
        <v>12927.24</v>
      </c>
      <c r="N1518" s="823">
        <v>4</v>
      </c>
      <c r="O1518" s="827">
        <v>3</v>
      </c>
      <c r="P1518" s="826">
        <v>12927.24</v>
      </c>
      <c r="Q1518" s="828">
        <v>1</v>
      </c>
      <c r="R1518" s="823">
        <v>4</v>
      </c>
      <c r="S1518" s="828">
        <v>1</v>
      </c>
      <c r="T1518" s="827">
        <v>3</v>
      </c>
      <c r="U1518" s="829">
        <v>1</v>
      </c>
    </row>
    <row r="1519" spans="1:21" ht="14.45" customHeight="1" x14ac:dyDescent="0.2">
      <c r="A1519" s="822">
        <v>32</v>
      </c>
      <c r="B1519" s="823" t="s">
        <v>2767</v>
      </c>
      <c r="C1519" s="823" t="s">
        <v>2773</v>
      </c>
      <c r="D1519" s="824" t="s">
        <v>4796</v>
      </c>
      <c r="E1519" s="825" t="s">
        <v>2801</v>
      </c>
      <c r="F1519" s="823" t="s">
        <v>2768</v>
      </c>
      <c r="G1519" s="823" t="s">
        <v>3182</v>
      </c>
      <c r="H1519" s="823" t="s">
        <v>329</v>
      </c>
      <c r="I1519" s="823" t="s">
        <v>3183</v>
      </c>
      <c r="J1519" s="823" t="s">
        <v>3184</v>
      </c>
      <c r="K1519" s="823" t="s">
        <v>3185</v>
      </c>
      <c r="L1519" s="826">
        <v>43.48</v>
      </c>
      <c r="M1519" s="826">
        <v>86.96</v>
      </c>
      <c r="N1519" s="823">
        <v>2</v>
      </c>
      <c r="O1519" s="827">
        <v>0.5</v>
      </c>
      <c r="P1519" s="826">
        <v>86.96</v>
      </c>
      <c r="Q1519" s="828">
        <v>1</v>
      </c>
      <c r="R1519" s="823">
        <v>2</v>
      </c>
      <c r="S1519" s="828">
        <v>1</v>
      </c>
      <c r="T1519" s="827">
        <v>0.5</v>
      </c>
      <c r="U1519" s="829">
        <v>1</v>
      </c>
    </row>
    <row r="1520" spans="1:21" ht="14.45" customHeight="1" x14ac:dyDescent="0.2">
      <c r="A1520" s="822">
        <v>32</v>
      </c>
      <c r="B1520" s="823" t="s">
        <v>2767</v>
      </c>
      <c r="C1520" s="823" t="s">
        <v>2773</v>
      </c>
      <c r="D1520" s="824" t="s">
        <v>4796</v>
      </c>
      <c r="E1520" s="825" t="s">
        <v>2801</v>
      </c>
      <c r="F1520" s="823" t="s">
        <v>2768</v>
      </c>
      <c r="G1520" s="823" t="s">
        <v>2916</v>
      </c>
      <c r="H1520" s="823" t="s">
        <v>670</v>
      </c>
      <c r="I1520" s="823" t="s">
        <v>2572</v>
      </c>
      <c r="J1520" s="823" t="s">
        <v>921</v>
      </c>
      <c r="K1520" s="823" t="s">
        <v>2573</v>
      </c>
      <c r="L1520" s="826">
        <v>42.51</v>
      </c>
      <c r="M1520" s="826">
        <v>170.04</v>
      </c>
      <c r="N1520" s="823">
        <v>4</v>
      </c>
      <c r="O1520" s="827">
        <v>3</v>
      </c>
      <c r="P1520" s="826">
        <v>170.04</v>
      </c>
      <c r="Q1520" s="828">
        <v>1</v>
      </c>
      <c r="R1520" s="823">
        <v>4</v>
      </c>
      <c r="S1520" s="828">
        <v>1</v>
      </c>
      <c r="T1520" s="827">
        <v>3</v>
      </c>
      <c r="U1520" s="829">
        <v>1</v>
      </c>
    </row>
    <row r="1521" spans="1:21" ht="14.45" customHeight="1" x14ac:dyDescent="0.2">
      <c r="A1521" s="822">
        <v>32</v>
      </c>
      <c r="B1521" s="823" t="s">
        <v>2767</v>
      </c>
      <c r="C1521" s="823" t="s">
        <v>2773</v>
      </c>
      <c r="D1521" s="824" t="s">
        <v>4796</v>
      </c>
      <c r="E1521" s="825" t="s">
        <v>2801</v>
      </c>
      <c r="F1521" s="823" t="s">
        <v>2768</v>
      </c>
      <c r="G1521" s="823" t="s">
        <v>2916</v>
      </c>
      <c r="H1521" s="823" t="s">
        <v>670</v>
      </c>
      <c r="I1521" s="823" t="s">
        <v>2268</v>
      </c>
      <c r="J1521" s="823" t="s">
        <v>921</v>
      </c>
      <c r="K1521" s="823" t="s">
        <v>2269</v>
      </c>
      <c r="L1521" s="826">
        <v>85.02</v>
      </c>
      <c r="M1521" s="826">
        <v>255.06</v>
      </c>
      <c r="N1521" s="823">
        <v>3</v>
      </c>
      <c r="O1521" s="827">
        <v>2</v>
      </c>
      <c r="P1521" s="826">
        <v>170.04</v>
      </c>
      <c r="Q1521" s="828">
        <v>0.66666666666666663</v>
      </c>
      <c r="R1521" s="823">
        <v>2</v>
      </c>
      <c r="S1521" s="828">
        <v>0.66666666666666663</v>
      </c>
      <c r="T1521" s="827">
        <v>1</v>
      </c>
      <c r="U1521" s="829">
        <v>0.5</v>
      </c>
    </row>
    <row r="1522" spans="1:21" ht="14.45" customHeight="1" x14ac:dyDescent="0.2">
      <c r="A1522" s="822">
        <v>32</v>
      </c>
      <c r="B1522" s="823" t="s">
        <v>2767</v>
      </c>
      <c r="C1522" s="823" t="s">
        <v>2773</v>
      </c>
      <c r="D1522" s="824" t="s">
        <v>4796</v>
      </c>
      <c r="E1522" s="825" t="s">
        <v>2801</v>
      </c>
      <c r="F1522" s="823" t="s">
        <v>2768</v>
      </c>
      <c r="G1522" s="823" t="s">
        <v>2916</v>
      </c>
      <c r="H1522" s="823" t="s">
        <v>670</v>
      </c>
      <c r="I1522" s="823" t="s">
        <v>3189</v>
      </c>
      <c r="J1522" s="823" t="s">
        <v>3187</v>
      </c>
      <c r="K1522" s="823" t="s">
        <v>3190</v>
      </c>
      <c r="L1522" s="826">
        <v>196.56</v>
      </c>
      <c r="M1522" s="826">
        <v>786.24</v>
      </c>
      <c r="N1522" s="823">
        <v>4</v>
      </c>
      <c r="O1522" s="827">
        <v>2</v>
      </c>
      <c r="P1522" s="826">
        <v>786.24</v>
      </c>
      <c r="Q1522" s="828">
        <v>1</v>
      </c>
      <c r="R1522" s="823">
        <v>4</v>
      </c>
      <c r="S1522" s="828">
        <v>1</v>
      </c>
      <c r="T1522" s="827">
        <v>2</v>
      </c>
      <c r="U1522" s="829">
        <v>1</v>
      </c>
    </row>
    <row r="1523" spans="1:21" ht="14.45" customHeight="1" x14ac:dyDescent="0.2">
      <c r="A1523" s="822">
        <v>32</v>
      </c>
      <c r="B1523" s="823" t="s">
        <v>2767</v>
      </c>
      <c r="C1523" s="823" t="s">
        <v>2773</v>
      </c>
      <c r="D1523" s="824" t="s">
        <v>4796</v>
      </c>
      <c r="E1523" s="825" t="s">
        <v>2801</v>
      </c>
      <c r="F1523" s="823" t="s">
        <v>2768</v>
      </c>
      <c r="G1523" s="823" t="s">
        <v>2916</v>
      </c>
      <c r="H1523" s="823" t="s">
        <v>329</v>
      </c>
      <c r="I1523" s="823" t="s">
        <v>2917</v>
      </c>
      <c r="J1523" s="823" t="s">
        <v>2918</v>
      </c>
      <c r="K1523" s="823" t="s">
        <v>2573</v>
      </c>
      <c r="L1523" s="826">
        <v>42.51</v>
      </c>
      <c r="M1523" s="826">
        <v>382.59</v>
      </c>
      <c r="N1523" s="823">
        <v>9</v>
      </c>
      <c r="O1523" s="827">
        <v>7</v>
      </c>
      <c r="P1523" s="826">
        <v>340.08</v>
      </c>
      <c r="Q1523" s="828">
        <v>0.88888888888888895</v>
      </c>
      <c r="R1523" s="823">
        <v>8</v>
      </c>
      <c r="S1523" s="828">
        <v>0.88888888888888884</v>
      </c>
      <c r="T1523" s="827">
        <v>6</v>
      </c>
      <c r="U1523" s="829">
        <v>0.8571428571428571</v>
      </c>
    </row>
    <row r="1524" spans="1:21" ht="14.45" customHeight="1" x14ac:dyDescent="0.2">
      <c r="A1524" s="822">
        <v>32</v>
      </c>
      <c r="B1524" s="823" t="s">
        <v>2767</v>
      </c>
      <c r="C1524" s="823" t="s">
        <v>2773</v>
      </c>
      <c r="D1524" s="824" t="s">
        <v>4796</v>
      </c>
      <c r="E1524" s="825" t="s">
        <v>2801</v>
      </c>
      <c r="F1524" s="823" t="s">
        <v>2768</v>
      </c>
      <c r="G1524" s="823" t="s">
        <v>2919</v>
      </c>
      <c r="H1524" s="823" t="s">
        <v>329</v>
      </c>
      <c r="I1524" s="823" t="s">
        <v>4260</v>
      </c>
      <c r="J1524" s="823" t="s">
        <v>4261</v>
      </c>
      <c r="K1524" s="823" t="s">
        <v>3200</v>
      </c>
      <c r="L1524" s="826">
        <v>305.51</v>
      </c>
      <c r="M1524" s="826">
        <v>1527.55</v>
      </c>
      <c r="N1524" s="823">
        <v>5</v>
      </c>
      <c r="O1524" s="827">
        <v>1.5</v>
      </c>
      <c r="P1524" s="826">
        <v>1527.55</v>
      </c>
      <c r="Q1524" s="828">
        <v>1</v>
      </c>
      <c r="R1524" s="823">
        <v>5</v>
      </c>
      <c r="S1524" s="828">
        <v>1</v>
      </c>
      <c r="T1524" s="827">
        <v>1.5</v>
      </c>
      <c r="U1524" s="829">
        <v>1</v>
      </c>
    </row>
    <row r="1525" spans="1:21" ht="14.45" customHeight="1" x14ac:dyDescent="0.2">
      <c r="A1525" s="822">
        <v>32</v>
      </c>
      <c r="B1525" s="823" t="s">
        <v>2767</v>
      </c>
      <c r="C1525" s="823" t="s">
        <v>2773</v>
      </c>
      <c r="D1525" s="824" t="s">
        <v>4796</v>
      </c>
      <c r="E1525" s="825" t="s">
        <v>2801</v>
      </c>
      <c r="F1525" s="823" t="s">
        <v>2768</v>
      </c>
      <c r="G1525" s="823" t="s">
        <v>2919</v>
      </c>
      <c r="H1525" s="823" t="s">
        <v>329</v>
      </c>
      <c r="I1525" s="823" t="s">
        <v>4262</v>
      </c>
      <c r="J1525" s="823" t="s">
        <v>4263</v>
      </c>
      <c r="K1525" s="823" t="s">
        <v>2473</v>
      </c>
      <c r="L1525" s="826">
        <v>339.47</v>
      </c>
      <c r="M1525" s="826">
        <v>678.94</v>
      </c>
      <c r="N1525" s="823">
        <v>2</v>
      </c>
      <c r="O1525" s="827">
        <v>1</v>
      </c>
      <c r="P1525" s="826">
        <v>678.94</v>
      </c>
      <c r="Q1525" s="828">
        <v>1</v>
      </c>
      <c r="R1525" s="823">
        <v>2</v>
      </c>
      <c r="S1525" s="828">
        <v>1</v>
      </c>
      <c r="T1525" s="827">
        <v>1</v>
      </c>
      <c r="U1525" s="829">
        <v>1</v>
      </c>
    </row>
    <row r="1526" spans="1:21" ht="14.45" customHeight="1" x14ac:dyDescent="0.2">
      <c r="A1526" s="822">
        <v>32</v>
      </c>
      <c r="B1526" s="823" t="s">
        <v>2767</v>
      </c>
      <c r="C1526" s="823" t="s">
        <v>2773</v>
      </c>
      <c r="D1526" s="824" t="s">
        <v>4796</v>
      </c>
      <c r="E1526" s="825" t="s">
        <v>2801</v>
      </c>
      <c r="F1526" s="823" t="s">
        <v>2768</v>
      </c>
      <c r="G1526" s="823" t="s">
        <v>3205</v>
      </c>
      <c r="H1526" s="823" t="s">
        <v>329</v>
      </c>
      <c r="I1526" s="823" t="s">
        <v>3209</v>
      </c>
      <c r="J1526" s="823" t="s">
        <v>1114</v>
      </c>
      <c r="K1526" s="823" t="s">
        <v>3208</v>
      </c>
      <c r="L1526" s="826">
        <v>50.64</v>
      </c>
      <c r="M1526" s="826">
        <v>253.20000000000002</v>
      </c>
      <c r="N1526" s="823">
        <v>5</v>
      </c>
      <c r="O1526" s="827">
        <v>1.5</v>
      </c>
      <c r="P1526" s="826">
        <v>253.20000000000002</v>
      </c>
      <c r="Q1526" s="828">
        <v>1</v>
      </c>
      <c r="R1526" s="823">
        <v>5</v>
      </c>
      <c r="S1526" s="828">
        <v>1</v>
      </c>
      <c r="T1526" s="827">
        <v>1.5</v>
      </c>
      <c r="U1526" s="829">
        <v>1</v>
      </c>
    </row>
    <row r="1527" spans="1:21" ht="14.45" customHeight="1" x14ac:dyDescent="0.2">
      <c r="A1527" s="822">
        <v>32</v>
      </c>
      <c r="B1527" s="823" t="s">
        <v>2767</v>
      </c>
      <c r="C1527" s="823" t="s">
        <v>2773</v>
      </c>
      <c r="D1527" s="824" t="s">
        <v>4796</v>
      </c>
      <c r="E1527" s="825" t="s">
        <v>2801</v>
      </c>
      <c r="F1527" s="823" t="s">
        <v>2768</v>
      </c>
      <c r="G1527" s="823" t="s">
        <v>2923</v>
      </c>
      <c r="H1527" s="823" t="s">
        <v>329</v>
      </c>
      <c r="I1527" s="823" t="s">
        <v>2924</v>
      </c>
      <c r="J1527" s="823" t="s">
        <v>2925</v>
      </c>
      <c r="K1527" s="823" t="s">
        <v>2926</v>
      </c>
      <c r="L1527" s="826">
        <v>75.05</v>
      </c>
      <c r="M1527" s="826">
        <v>450.3</v>
      </c>
      <c r="N1527" s="823">
        <v>6</v>
      </c>
      <c r="O1527" s="827">
        <v>4</v>
      </c>
      <c r="P1527" s="826">
        <v>375.25</v>
      </c>
      <c r="Q1527" s="828">
        <v>0.83333333333333326</v>
      </c>
      <c r="R1527" s="823">
        <v>5</v>
      </c>
      <c r="S1527" s="828">
        <v>0.83333333333333337</v>
      </c>
      <c r="T1527" s="827">
        <v>3.5</v>
      </c>
      <c r="U1527" s="829">
        <v>0.875</v>
      </c>
    </row>
    <row r="1528" spans="1:21" ht="14.45" customHeight="1" x14ac:dyDescent="0.2">
      <c r="A1528" s="822">
        <v>32</v>
      </c>
      <c r="B1528" s="823" t="s">
        <v>2767</v>
      </c>
      <c r="C1528" s="823" t="s">
        <v>2773</v>
      </c>
      <c r="D1528" s="824" t="s">
        <v>4796</v>
      </c>
      <c r="E1528" s="825" t="s">
        <v>2801</v>
      </c>
      <c r="F1528" s="823" t="s">
        <v>2768</v>
      </c>
      <c r="G1528" s="823" t="s">
        <v>2923</v>
      </c>
      <c r="H1528" s="823" t="s">
        <v>329</v>
      </c>
      <c r="I1528" s="823" t="s">
        <v>2927</v>
      </c>
      <c r="J1528" s="823" t="s">
        <v>1031</v>
      </c>
      <c r="K1528" s="823" t="s">
        <v>2928</v>
      </c>
      <c r="L1528" s="826">
        <v>45.03</v>
      </c>
      <c r="M1528" s="826">
        <v>1080.7200000000003</v>
      </c>
      <c r="N1528" s="823">
        <v>24</v>
      </c>
      <c r="O1528" s="827">
        <v>8.5</v>
      </c>
      <c r="P1528" s="826">
        <v>855.57000000000016</v>
      </c>
      <c r="Q1528" s="828">
        <v>0.79166666666666663</v>
      </c>
      <c r="R1528" s="823">
        <v>19</v>
      </c>
      <c r="S1528" s="828">
        <v>0.79166666666666663</v>
      </c>
      <c r="T1528" s="827">
        <v>5</v>
      </c>
      <c r="U1528" s="829">
        <v>0.58823529411764708</v>
      </c>
    </row>
    <row r="1529" spans="1:21" ht="14.45" customHeight="1" x14ac:dyDescent="0.2">
      <c r="A1529" s="822">
        <v>32</v>
      </c>
      <c r="B1529" s="823" t="s">
        <v>2767</v>
      </c>
      <c r="C1529" s="823" t="s">
        <v>2773</v>
      </c>
      <c r="D1529" s="824" t="s">
        <v>4796</v>
      </c>
      <c r="E1529" s="825" t="s">
        <v>2801</v>
      </c>
      <c r="F1529" s="823" t="s">
        <v>2768</v>
      </c>
      <c r="G1529" s="823" t="s">
        <v>3761</v>
      </c>
      <c r="H1529" s="823" t="s">
        <v>329</v>
      </c>
      <c r="I1529" s="823" t="s">
        <v>3954</v>
      </c>
      <c r="J1529" s="823" t="s">
        <v>1116</v>
      </c>
      <c r="K1529" s="823" t="s">
        <v>3955</v>
      </c>
      <c r="L1529" s="826">
        <v>593.25</v>
      </c>
      <c r="M1529" s="826">
        <v>593.25</v>
      </c>
      <c r="N1529" s="823">
        <v>1</v>
      </c>
      <c r="O1529" s="827">
        <v>1</v>
      </c>
      <c r="P1529" s="826">
        <v>593.25</v>
      </c>
      <c r="Q1529" s="828">
        <v>1</v>
      </c>
      <c r="R1529" s="823">
        <v>1</v>
      </c>
      <c r="S1529" s="828">
        <v>1</v>
      </c>
      <c r="T1529" s="827">
        <v>1</v>
      </c>
      <c r="U1529" s="829">
        <v>1</v>
      </c>
    </row>
    <row r="1530" spans="1:21" ht="14.45" customHeight="1" x14ac:dyDescent="0.2">
      <c r="A1530" s="822">
        <v>32</v>
      </c>
      <c r="B1530" s="823" t="s">
        <v>2767</v>
      </c>
      <c r="C1530" s="823" t="s">
        <v>2773</v>
      </c>
      <c r="D1530" s="824" t="s">
        <v>4796</v>
      </c>
      <c r="E1530" s="825" t="s">
        <v>2801</v>
      </c>
      <c r="F1530" s="823" t="s">
        <v>2768</v>
      </c>
      <c r="G1530" s="823" t="s">
        <v>4264</v>
      </c>
      <c r="H1530" s="823" t="s">
        <v>329</v>
      </c>
      <c r="I1530" s="823" t="s">
        <v>4265</v>
      </c>
      <c r="J1530" s="823" t="s">
        <v>4266</v>
      </c>
      <c r="K1530" s="823" t="s">
        <v>4267</v>
      </c>
      <c r="L1530" s="826">
        <v>1515.62</v>
      </c>
      <c r="M1530" s="826">
        <v>1515.62</v>
      </c>
      <c r="N1530" s="823">
        <v>1</v>
      </c>
      <c r="O1530" s="827">
        <v>1</v>
      </c>
      <c r="P1530" s="826">
        <v>1515.62</v>
      </c>
      <c r="Q1530" s="828">
        <v>1</v>
      </c>
      <c r="R1530" s="823">
        <v>1</v>
      </c>
      <c r="S1530" s="828">
        <v>1</v>
      </c>
      <c r="T1530" s="827">
        <v>1</v>
      </c>
      <c r="U1530" s="829">
        <v>1</v>
      </c>
    </row>
    <row r="1531" spans="1:21" ht="14.45" customHeight="1" x14ac:dyDescent="0.2">
      <c r="A1531" s="822">
        <v>32</v>
      </c>
      <c r="B1531" s="823" t="s">
        <v>2767</v>
      </c>
      <c r="C1531" s="823" t="s">
        <v>2773</v>
      </c>
      <c r="D1531" s="824" t="s">
        <v>4796</v>
      </c>
      <c r="E1531" s="825" t="s">
        <v>2801</v>
      </c>
      <c r="F1531" s="823" t="s">
        <v>2768</v>
      </c>
      <c r="G1531" s="823" t="s">
        <v>3229</v>
      </c>
      <c r="H1531" s="823" t="s">
        <v>329</v>
      </c>
      <c r="I1531" s="823" t="s">
        <v>3230</v>
      </c>
      <c r="J1531" s="823" t="s">
        <v>3231</v>
      </c>
      <c r="K1531" s="823"/>
      <c r="L1531" s="826">
        <v>0</v>
      </c>
      <c r="M1531" s="826">
        <v>0</v>
      </c>
      <c r="N1531" s="823">
        <v>195</v>
      </c>
      <c r="O1531" s="827">
        <v>13</v>
      </c>
      <c r="P1531" s="826">
        <v>0</v>
      </c>
      <c r="Q1531" s="828"/>
      <c r="R1531" s="823">
        <v>195</v>
      </c>
      <c r="S1531" s="828">
        <v>1</v>
      </c>
      <c r="T1531" s="827">
        <v>13</v>
      </c>
      <c r="U1531" s="829">
        <v>1</v>
      </c>
    </row>
    <row r="1532" spans="1:21" ht="14.45" customHeight="1" x14ac:dyDescent="0.2">
      <c r="A1532" s="822">
        <v>32</v>
      </c>
      <c r="B1532" s="823" t="s">
        <v>2767</v>
      </c>
      <c r="C1532" s="823" t="s">
        <v>2773</v>
      </c>
      <c r="D1532" s="824" t="s">
        <v>4796</v>
      </c>
      <c r="E1532" s="825" t="s">
        <v>2801</v>
      </c>
      <c r="F1532" s="823" t="s">
        <v>2768</v>
      </c>
      <c r="G1532" s="823" t="s">
        <v>3232</v>
      </c>
      <c r="H1532" s="823" t="s">
        <v>329</v>
      </c>
      <c r="I1532" s="823" t="s">
        <v>3233</v>
      </c>
      <c r="J1532" s="823" t="s">
        <v>1442</v>
      </c>
      <c r="K1532" s="823" t="s">
        <v>3234</v>
      </c>
      <c r="L1532" s="826">
        <v>42.14</v>
      </c>
      <c r="M1532" s="826">
        <v>84.28</v>
      </c>
      <c r="N1532" s="823">
        <v>2</v>
      </c>
      <c r="O1532" s="827">
        <v>2</v>
      </c>
      <c r="P1532" s="826">
        <v>42.14</v>
      </c>
      <c r="Q1532" s="828">
        <v>0.5</v>
      </c>
      <c r="R1532" s="823">
        <v>1</v>
      </c>
      <c r="S1532" s="828">
        <v>0.5</v>
      </c>
      <c r="T1532" s="827">
        <v>1</v>
      </c>
      <c r="U1532" s="829">
        <v>0.5</v>
      </c>
    </row>
    <row r="1533" spans="1:21" ht="14.45" customHeight="1" x14ac:dyDescent="0.2">
      <c r="A1533" s="822">
        <v>32</v>
      </c>
      <c r="B1533" s="823" t="s">
        <v>2767</v>
      </c>
      <c r="C1533" s="823" t="s">
        <v>2773</v>
      </c>
      <c r="D1533" s="824" t="s">
        <v>4796</v>
      </c>
      <c r="E1533" s="825" t="s">
        <v>2801</v>
      </c>
      <c r="F1533" s="823" t="s">
        <v>2768</v>
      </c>
      <c r="G1533" s="823" t="s">
        <v>3956</v>
      </c>
      <c r="H1533" s="823" t="s">
        <v>329</v>
      </c>
      <c r="I1533" s="823" t="s">
        <v>3957</v>
      </c>
      <c r="J1533" s="823" t="s">
        <v>835</v>
      </c>
      <c r="K1533" s="823" t="s">
        <v>3958</v>
      </c>
      <c r="L1533" s="826">
        <v>25.53</v>
      </c>
      <c r="M1533" s="826">
        <v>25.53</v>
      </c>
      <c r="N1533" s="823">
        <v>1</v>
      </c>
      <c r="O1533" s="827">
        <v>0.5</v>
      </c>
      <c r="P1533" s="826">
        <v>25.53</v>
      </c>
      <c r="Q1533" s="828">
        <v>1</v>
      </c>
      <c r="R1533" s="823">
        <v>1</v>
      </c>
      <c r="S1533" s="828">
        <v>1</v>
      </c>
      <c r="T1533" s="827">
        <v>0.5</v>
      </c>
      <c r="U1533" s="829">
        <v>1</v>
      </c>
    </row>
    <row r="1534" spans="1:21" ht="14.45" customHeight="1" x14ac:dyDescent="0.2">
      <c r="A1534" s="822">
        <v>32</v>
      </c>
      <c r="B1534" s="823" t="s">
        <v>2767</v>
      </c>
      <c r="C1534" s="823" t="s">
        <v>2773</v>
      </c>
      <c r="D1534" s="824" t="s">
        <v>4796</v>
      </c>
      <c r="E1534" s="825" t="s">
        <v>2801</v>
      </c>
      <c r="F1534" s="823" t="s">
        <v>2768</v>
      </c>
      <c r="G1534" s="823" t="s">
        <v>3235</v>
      </c>
      <c r="H1534" s="823" t="s">
        <v>329</v>
      </c>
      <c r="I1534" s="823" t="s">
        <v>4268</v>
      </c>
      <c r="J1534" s="823" t="s">
        <v>1163</v>
      </c>
      <c r="K1534" s="823" t="s">
        <v>1164</v>
      </c>
      <c r="L1534" s="826">
        <v>0</v>
      </c>
      <c r="M1534" s="826">
        <v>0</v>
      </c>
      <c r="N1534" s="823">
        <v>1</v>
      </c>
      <c r="O1534" s="827">
        <v>0.5</v>
      </c>
      <c r="P1534" s="826"/>
      <c r="Q1534" s="828"/>
      <c r="R1534" s="823"/>
      <c r="S1534" s="828">
        <v>0</v>
      </c>
      <c r="T1534" s="827"/>
      <c r="U1534" s="829">
        <v>0</v>
      </c>
    </row>
    <row r="1535" spans="1:21" ht="14.45" customHeight="1" x14ac:dyDescent="0.2">
      <c r="A1535" s="822">
        <v>32</v>
      </c>
      <c r="B1535" s="823" t="s">
        <v>2767</v>
      </c>
      <c r="C1535" s="823" t="s">
        <v>2773</v>
      </c>
      <c r="D1535" s="824" t="s">
        <v>4796</v>
      </c>
      <c r="E1535" s="825" t="s">
        <v>2801</v>
      </c>
      <c r="F1535" s="823" t="s">
        <v>2768</v>
      </c>
      <c r="G1535" s="823" t="s">
        <v>4269</v>
      </c>
      <c r="H1535" s="823" t="s">
        <v>329</v>
      </c>
      <c r="I1535" s="823" t="s">
        <v>4270</v>
      </c>
      <c r="J1535" s="823" t="s">
        <v>866</v>
      </c>
      <c r="K1535" s="823" t="s">
        <v>4271</v>
      </c>
      <c r="L1535" s="826">
        <v>0</v>
      </c>
      <c r="M1535" s="826">
        <v>0</v>
      </c>
      <c r="N1535" s="823">
        <v>1</v>
      </c>
      <c r="O1535" s="827">
        <v>1</v>
      </c>
      <c r="P1535" s="826">
        <v>0</v>
      </c>
      <c r="Q1535" s="828"/>
      <c r="R1535" s="823">
        <v>1</v>
      </c>
      <c r="S1535" s="828">
        <v>1</v>
      </c>
      <c r="T1535" s="827">
        <v>1</v>
      </c>
      <c r="U1535" s="829">
        <v>1</v>
      </c>
    </row>
    <row r="1536" spans="1:21" ht="14.45" customHeight="1" x14ac:dyDescent="0.2">
      <c r="A1536" s="822">
        <v>32</v>
      </c>
      <c r="B1536" s="823" t="s">
        <v>2767</v>
      </c>
      <c r="C1536" s="823" t="s">
        <v>2773</v>
      </c>
      <c r="D1536" s="824" t="s">
        <v>4796</v>
      </c>
      <c r="E1536" s="825" t="s">
        <v>2801</v>
      </c>
      <c r="F1536" s="823" t="s">
        <v>2768</v>
      </c>
      <c r="G1536" s="823" t="s">
        <v>4272</v>
      </c>
      <c r="H1536" s="823" t="s">
        <v>329</v>
      </c>
      <c r="I1536" s="823" t="s">
        <v>4273</v>
      </c>
      <c r="J1536" s="823" t="s">
        <v>4274</v>
      </c>
      <c r="K1536" s="823" t="s">
        <v>4275</v>
      </c>
      <c r="L1536" s="826">
        <v>80.260000000000005</v>
      </c>
      <c r="M1536" s="826">
        <v>240.78000000000003</v>
      </c>
      <c r="N1536" s="823">
        <v>3</v>
      </c>
      <c r="O1536" s="827">
        <v>1</v>
      </c>
      <c r="P1536" s="826">
        <v>240.78000000000003</v>
      </c>
      <c r="Q1536" s="828">
        <v>1</v>
      </c>
      <c r="R1536" s="823">
        <v>3</v>
      </c>
      <c r="S1536" s="828">
        <v>1</v>
      </c>
      <c r="T1536" s="827">
        <v>1</v>
      </c>
      <c r="U1536" s="829">
        <v>1</v>
      </c>
    </row>
    <row r="1537" spans="1:21" ht="14.45" customHeight="1" x14ac:dyDescent="0.2">
      <c r="A1537" s="822">
        <v>32</v>
      </c>
      <c r="B1537" s="823" t="s">
        <v>2767</v>
      </c>
      <c r="C1537" s="823" t="s">
        <v>2773</v>
      </c>
      <c r="D1537" s="824" t="s">
        <v>4796</v>
      </c>
      <c r="E1537" s="825" t="s">
        <v>2801</v>
      </c>
      <c r="F1537" s="823" t="s">
        <v>2768</v>
      </c>
      <c r="G1537" s="823" t="s">
        <v>3257</v>
      </c>
      <c r="H1537" s="823" t="s">
        <v>329</v>
      </c>
      <c r="I1537" s="823" t="s">
        <v>3768</v>
      </c>
      <c r="J1537" s="823" t="s">
        <v>783</v>
      </c>
      <c r="K1537" s="823" t="s">
        <v>784</v>
      </c>
      <c r="L1537" s="826">
        <v>38.5</v>
      </c>
      <c r="M1537" s="826">
        <v>115.5</v>
      </c>
      <c r="N1537" s="823">
        <v>3</v>
      </c>
      <c r="O1537" s="827">
        <v>1</v>
      </c>
      <c r="P1537" s="826">
        <v>115.5</v>
      </c>
      <c r="Q1537" s="828">
        <v>1</v>
      </c>
      <c r="R1537" s="823">
        <v>3</v>
      </c>
      <c r="S1537" s="828">
        <v>1</v>
      </c>
      <c r="T1537" s="827">
        <v>1</v>
      </c>
      <c r="U1537" s="829">
        <v>1</v>
      </c>
    </row>
    <row r="1538" spans="1:21" ht="14.45" customHeight="1" x14ac:dyDescent="0.2">
      <c r="A1538" s="822">
        <v>32</v>
      </c>
      <c r="B1538" s="823" t="s">
        <v>2767</v>
      </c>
      <c r="C1538" s="823" t="s">
        <v>2773</v>
      </c>
      <c r="D1538" s="824" t="s">
        <v>4796</v>
      </c>
      <c r="E1538" s="825" t="s">
        <v>2801</v>
      </c>
      <c r="F1538" s="823" t="s">
        <v>2768</v>
      </c>
      <c r="G1538" s="823" t="s">
        <v>3257</v>
      </c>
      <c r="H1538" s="823" t="s">
        <v>329</v>
      </c>
      <c r="I1538" s="823" t="s">
        <v>3258</v>
      </c>
      <c r="J1538" s="823" t="s">
        <v>783</v>
      </c>
      <c r="K1538" s="823" t="s">
        <v>3259</v>
      </c>
      <c r="L1538" s="826">
        <v>73.989999999999995</v>
      </c>
      <c r="M1538" s="826">
        <v>73.989999999999995</v>
      </c>
      <c r="N1538" s="823">
        <v>1</v>
      </c>
      <c r="O1538" s="827">
        <v>0.5</v>
      </c>
      <c r="P1538" s="826">
        <v>73.989999999999995</v>
      </c>
      <c r="Q1538" s="828">
        <v>1</v>
      </c>
      <c r="R1538" s="823">
        <v>1</v>
      </c>
      <c r="S1538" s="828">
        <v>1</v>
      </c>
      <c r="T1538" s="827">
        <v>0.5</v>
      </c>
      <c r="U1538" s="829">
        <v>1</v>
      </c>
    </row>
    <row r="1539" spans="1:21" ht="14.45" customHeight="1" x14ac:dyDescent="0.2">
      <c r="A1539" s="822">
        <v>32</v>
      </c>
      <c r="B1539" s="823" t="s">
        <v>2767</v>
      </c>
      <c r="C1539" s="823" t="s">
        <v>2773</v>
      </c>
      <c r="D1539" s="824" t="s">
        <v>4796</v>
      </c>
      <c r="E1539" s="825" t="s">
        <v>2801</v>
      </c>
      <c r="F1539" s="823" t="s">
        <v>2768</v>
      </c>
      <c r="G1539" s="823" t="s">
        <v>3260</v>
      </c>
      <c r="H1539" s="823" t="s">
        <v>329</v>
      </c>
      <c r="I1539" s="823" t="s">
        <v>3261</v>
      </c>
      <c r="J1539" s="823" t="s">
        <v>1454</v>
      </c>
      <c r="K1539" s="823" t="s">
        <v>3262</v>
      </c>
      <c r="L1539" s="826">
        <v>61.97</v>
      </c>
      <c r="M1539" s="826">
        <v>61.97</v>
      </c>
      <c r="N1539" s="823">
        <v>1</v>
      </c>
      <c r="O1539" s="827">
        <v>0.5</v>
      </c>
      <c r="P1539" s="826"/>
      <c r="Q1539" s="828">
        <v>0</v>
      </c>
      <c r="R1539" s="823"/>
      <c r="S1539" s="828">
        <v>0</v>
      </c>
      <c r="T1539" s="827"/>
      <c r="U1539" s="829">
        <v>0</v>
      </c>
    </row>
    <row r="1540" spans="1:21" ht="14.45" customHeight="1" x14ac:dyDescent="0.2">
      <c r="A1540" s="822">
        <v>32</v>
      </c>
      <c r="B1540" s="823" t="s">
        <v>2767</v>
      </c>
      <c r="C1540" s="823" t="s">
        <v>2773</v>
      </c>
      <c r="D1540" s="824" t="s">
        <v>4796</v>
      </c>
      <c r="E1540" s="825" t="s">
        <v>2801</v>
      </c>
      <c r="F1540" s="823" t="s">
        <v>2768</v>
      </c>
      <c r="G1540" s="823" t="s">
        <v>2961</v>
      </c>
      <c r="H1540" s="823" t="s">
        <v>329</v>
      </c>
      <c r="I1540" s="823" t="s">
        <v>2962</v>
      </c>
      <c r="J1540" s="823" t="s">
        <v>2963</v>
      </c>
      <c r="K1540" s="823" t="s">
        <v>2964</v>
      </c>
      <c r="L1540" s="826">
        <v>57.48</v>
      </c>
      <c r="M1540" s="826">
        <v>229.92</v>
      </c>
      <c r="N1540" s="823">
        <v>4</v>
      </c>
      <c r="O1540" s="827">
        <v>2</v>
      </c>
      <c r="P1540" s="826">
        <v>114.96</v>
      </c>
      <c r="Q1540" s="828">
        <v>0.5</v>
      </c>
      <c r="R1540" s="823">
        <v>2</v>
      </c>
      <c r="S1540" s="828">
        <v>0.5</v>
      </c>
      <c r="T1540" s="827">
        <v>1</v>
      </c>
      <c r="U1540" s="829">
        <v>0.5</v>
      </c>
    </row>
    <row r="1541" spans="1:21" ht="14.45" customHeight="1" x14ac:dyDescent="0.2">
      <c r="A1541" s="822">
        <v>32</v>
      </c>
      <c r="B1541" s="823" t="s">
        <v>2767</v>
      </c>
      <c r="C1541" s="823" t="s">
        <v>2773</v>
      </c>
      <c r="D1541" s="824" t="s">
        <v>4796</v>
      </c>
      <c r="E1541" s="825" t="s">
        <v>2801</v>
      </c>
      <c r="F1541" s="823" t="s">
        <v>2768</v>
      </c>
      <c r="G1541" s="823" t="s">
        <v>2835</v>
      </c>
      <c r="H1541" s="823" t="s">
        <v>329</v>
      </c>
      <c r="I1541" s="823" t="s">
        <v>2970</v>
      </c>
      <c r="J1541" s="823" t="s">
        <v>2968</v>
      </c>
      <c r="K1541" s="823" t="s">
        <v>2971</v>
      </c>
      <c r="L1541" s="826">
        <v>52.75</v>
      </c>
      <c r="M1541" s="826">
        <v>1318.75</v>
      </c>
      <c r="N1541" s="823">
        <v>25</v>
      </c>
      <c r="O1541" s="827">
        <v>21</v>
      </c>
      <c r="P1541" s="826">
        <v>791.25</v>
      </c>
      <c r="Q1541" s="828">
        <v>0.6</v>
      </c>
      <c r="R1541" s="823">
        <v>15</v>
      </c>
      <c r="S1541" s="828">
        <v>0.6</v>
      </c>
      <c r="T1541" s="827">
        <v>12</v>
      </c>
      <c r="U1541" s="829">
        <v>0.5714285714285714</v>
      </c>
    </row>
    <row r="1542" spans="1:21" ht="14.45" customHeight="1" x14ac:dyDescent="0.2">
      <c r="A1542" s="822">
        <v>32</v>
      </c>
      <c r="B1542" s="823" t="s">
        <v>2767</v>
      </c>
      <c r="C1542" s="823" t="s">
        <v>2773</v>
      </c>
      <c r="D1542" s="824" t="s">
        <v>4796</v>
      </c>
      <c r="E1542" s="825" t="s">
        <v>2801</v>
      </c>
      <c r="F1542" s="823" t="s">
        <v>2768</v>
      </c>
      <c r="G1542" s="823" t="s">
        <v>2835</v>
      </c>
      <c r="H1542" s="823" t="s">
        <v>329</v>
      </c>
      <c r="I1542" s="823" t="s">
        <v>2836</v>
      </c>
      <c r="J1542" s="823" t="s">
        <v>695</v>
      </c>
      <c r="K1542" s="823" t="s">
        <v>681</v>
      </c>
      <c r="L1542" s="826">
        <v>58.62</v>
      </c>
      <c r="M1542" s="826">
        <v>58.62</v>
      </c>
      <c r="N1542" s="823">
        <v>1</v>
      </c>
      <c r="O1542" s="827">
        <v>0.5</v>
      </c>
      <c r="P1542" s="826">
        <v>58.62</v>
      </c>
      <c r="Q1542" s="828">
        <v>1</v>
      </c>
      <c r="R1542" s="823">
        <v>1</v>
      </c>
      <c r="S1542" s="828">
        <v>1</v>
      </c>
      <c r="T1542" s="827">
        <v>0.5</v>
      </c>
      <c r="U1542" s="829">
        <v>1</v>
      </c>
    </row>
    <row r="1543" spans="1:21" ht="14.45" customHeight="1" x14ac:dyDescent="0.2">
      <c r="A1543" s="822">
        <v>32</v>
      </c>
      <c r="B1543" s="823" t="s">
        <v>2767</v>
      </c>
      <c r="C1543" s="823" t="s">
        <v>2773</v>
      </c>
      <c r="D1543" s="824" t="s">
        <v>4796</v>
      </c>
      <c r="E1543" s="825" t="s">
        <v>2801</v>
      </c>
      <c r="F1543" s="823" t="s">
        <v>2768</v>
      </c>
      <c r="G1543" s="823" t="s">
        <v>2835</v>
      </c>
      <c r="H1543" s="823" t="s">
        <v>329</v>
      </c>
      <c r="I1543" s="823" t="s">
        <v>4276</v>
      </c>
      <c r="J1543" s="823" t="s">
        <v>3461</v>
      </c>
      <c r="K1543" s="823" t="s">
        <v>4277</v>
      </c>
      <c r="L1543" s="826">
        <v>31.65</v>
      </c>
      <c r="M1543" s="826">
        <v>31.65</v>
      </c>
      <c r="N1543" s="823">
        <v>1</v>
      </c>
      <c r="O1543" s="827">
        <v>0.5</v>
      </c>
      <c r="P1543" s="826">
        <v>31.65</v>
      </c>
      <c r="Q1543" s="828">
        <v>1</v>
      </c>
      <c r="R1543" s="823">
        <v>1</v>
      </c>
      <c r="S1543" s="828">
        <v>1</v>
      </c>
      <c r="T1543" s="827">
        <v>0.5</v>
      </c>
      <c r="U1543" s="829">
        <v>1</v>
      </c>
    </row>
    <row r="1544" spans="1:21" ht="14.45" customHeight="1" x14ac:dyDescent="0.2">
      <c r="A1544" s="822">
        <v>32</v>
      </c>
      <c r="B1544" s="823" t="s">
        <v>2767</v>
      </c>
      <c r="C1544" s="823" t="s">
        <v>2773</v>
      </c>
      <c r="D1544" s="824" t="s">
        <v>4796</v>
      </c>
      <c r="E1544" s="825" t="s">
        <v>2801</v>
      </c>
      <c r="F1544" s="823" t="s">
        <v>2768</v>
      </c>
      <c r="G1544" s="823" t="s">
        <v>2835</v>
      </c>
      <c r="H1544" s="823" t="s">
        <v>329</v>
      </c>
      <c r="I1544" s="823" t="s">
        <v>3577</v>
      </c>
      <c r="J1544" s="823" t="s">
        <v>695</v>
      </c>
      <c r="K1544" s="823" t="s">
        <v>2966</v>
      </c>
      <c r="L1544" s="826">
        <v>31.65</v>
      </c>
      <c r="M1544" s="826">
        <v>31.65</v>
      </c>
      <c r="N1544" s="823">
        <v>1</v>
      </c>
      <c r="O1544" s="827">
        <v>0.5</v>
      </c>
      <c r="P1544" s="826">
        <v>31.65</v>
      </c>
      <c r="Q1544" s="828">
        <v>1</v>
      </c>
      <c r="R1544" s="823">
        <v>1</v>
      </c>
      <c r="S1544" s="828">
        <v>1</v>
      </c>
      <c r="T1544" s="827">
        <v>0.5</v>
      </c>
      <c r="U1544" s="829">
        <v>1</v>
      </c>
    </row>
    <row r="1545" spans="1:21" ht="14.45" customHeight="1" x14ac:dyDescent="0.2">
      <c r="A1545" s="822">
        <v>32</v>
      </c>
      <c r="B1545" s="823" t="s">
        <v>2767</v>
      </c>
      <c r="C1545" s="823" t="s">
        <v>2773</v>
      </c>
      <c r="D1545" s="824" t="s">
        <v>4796</v>
      </c>
      <c r="E1545" s="825" t="s">
        <v>2801</v>
      </c>
      <c r="F1545" s="823" t="s">
        <v>2768</v>
      </c>
      <c r="G1545" s="823" t="s">
        <v>2835</v>
      </c>
      <c r="H1545" s="823" t="s">
        <v>329</v>
      </c>
      <c r="I1545" s="823" t="s">
        <v>3775</v>
      </c>
      <c r="J1545" s="823" t="s">
        <v>695</v>
      </c>
      <c r="K1545" s="823" t="s">
        <v>696</v>
      </c>
      <c r="L1545" s="826">
        <v>31.65</v>
      </c>
      <c r="M1545" s="826">
        <v>63.3</v>
      </c>
      <c r="N1545" s="823">
        <v>2</v>
      </c>
      <c r="O1545" s="827">
        <v>1</v>
      </c>
      <c r="P1545" s="826">
        <v>31.65</v>
      </c>
      <c r="Q1545" s="828">
        <v>0.5</v>
      </c>
      <c r="R1545" s="823">
        <v>1</v>
      </c>
      <c r="S1545" s="828">
        <v>0.5</v>
      </c>
      <c r="T1545" s="827">
        <v>0.5</v>
      </c>
      <c r="U1545" s="829">
        <v>0.5</v>
      </c>
    </row>
    <row r="1546" spans="1:21" ht="14.45" customHeight="1" x14ac:dyDescent="0.2">
      <c r="A1546" s="822">
        <v>32</v>
      </c>
      <c r="B1546" s="823" t="s">
        <v>2767</v>
      </c>
      <c r="C1546" s="823" t="s">
        <v>2773</v>
      </c>
      <c r="D1546" s="824" t="s">
        <v>4796</v>
      </c>
      <c r="E1546" s="825" t="s">
        <v>2801</v>
      </c>
      <c r="F1546" s="823" t="s">
        <v>2768</v>
      </c>
      <c r="G1546" s="823" t="s">
        <v>4278</v>
      </c>
      <c r="H1546" s="823" t="s">
        <v>329</v>
      </c>
      <c r="I1546" s="823" t="s">
        <v>4279</v>
      </c>
      <c r="J1546" s="823" t="s">
        <v>4280</v>
      </c>
      <c r="K1546" s="823" t="s">
        <v>4281</v>
      </c>
      <c r="L1546" s="826">
        <v>397.63</v>
      </c>
      <c r="M1546" s="826">
        <v>795.26</v>
      </c>
      <c r="N1546" s="823">
        <v>2</v>
      </c>
      <c r="O1546" s="827">
        <v>1</v>
      </c>
      <c r="P1546" s="826">
        <v>795.26</v>
      </c>
      <c r="Q1546" s="828">
        <v>1</v>
      </c>
      <c r="R1546" s="823">
        <v>2</v>
      </c>
      <c r="S1546" s="828">
        <v>1</v>
      </c>
      <c r="T1546" s="827">
        <v>1</v>
      </c>
      <c r="U1546" s="829">
        <v>1</v>
      </c>
    </row>
    <row r="1547" spans="1:21" ht="14.45" customHeight="1" x14ac:dyDescent="0.2">
      <c r="A1547" s="822">
        <v>32</v>
      </c>
      <c r="B1547" s="823" t="s">
        <v>2767</v>
      </c>
      <c r="C1547" s="823" t="s">
        <v>2773</v>
      </c>
      <c r="D1547" s="824" t="s">
        <v>4796</v>
      </c>
      <c r="E1547" s="825" t="s">
        <v>2801</v>
      </c>
      <c r="F1547" s="823" t="s">
        <v>2768</v>
      </c>
      <c r="G1547" s="823" t="s">
        <v>2975</v>
      </c>
      <c r="H1547" s="823" t="s">
        <v>329</v>
      </c>
      <c r="I1547" s="823" t="s">
        <v>3962</v>
      </c>
      <c r="J1547" s="823" t="s">
        <v>2545</v>
      </c>
      <c r="K1547" s="823" t="s">
        <v>2699</v>
      </c>
      <c r="L1547" s="826">
        <v>2950.43</v>
      </c>
      <c r="M1547" s="826">
        <v>26553.869999999995</v>
      </c>
      <c r="N1547" s="823">
        <v>9</v>
      </c>
      <c r="O1547" s="827">
        <v>2</v>
      </c>
      <c r="P1547" s="826">
        <v>17702.579999999998</v>
      </c>
      <c r="Q1547" s="828">
        <v>0.66666666666666674</v>
      </c>
      <c r="R1547" s="823">
        <v>6</v>
      </c>
      <c r="S1547" s="828">
        <v>0.66666666666666663</v>
      </c>
      <c r="T1547" s="827">
        <v>1.5</v>
      </c>
      <c r="U1547" s="829">
        <v>0.75</v>
      </c>
    </row>
    <row r="1548" spans="1:21" ht="14.45" customHeight="1" x14ac:dyDescent="0.2">
      <c r="A1548" s="822">
        <v>32</v>
      </c>
      <c r="B1548" s="823" t="s">
        <v>2767</v>
      </c>
      <c r="C1548" s="823" t="s">
        <v>2773</v>
      </c>
      <c r="D1548" s="824" t="s">
        <v>4796</v>
      </c>
      <c r="E1548" s="825" t="s">
        <v>2801</v>
      </c>
      <c r="F1548" s="823" t="s">
        <v>2768</v>
      </c>
      <c r="G1548" s="823" t="s">
        <v>2983</v>
      </c>
      <c r="H1548" s="823" t="s">
        <v>329</v>
      </c>
      <c r="I1548" s="823" t="s">
        <v>2984</v>
      </c>
      <c r="J1548" s="823" t="s">
        <v>2985</v>
      </c>
      <c r="K1548" s="823" t="s">
        <v>2986</v>
      </c>
      <c r="L1548" s="826">
        <v>73.150000000000006</v>
      </c>
      <c r="M1548" s="826">
        <v>3218.6000000000004</v>
      </c>
      <c r="N1548" s="823">
        <v>44</v>
      </c>
      <c r="O1548" s="827">
        <v>14.5</v>
      </c>
      <c r="P1548" s="826">
        <v>1828.75</v>
      </c>
      <c r="Q1548" s="828">
        <v>0.56818181818181812</v>
      </c>
      <c r="R1548" s="823">
        <v>25</v>
      </c>
      <c r="S1548" s="828">
        <v>0.56818181818181823</v>
      </c>
      <c r="T1548" s="827">
        <v>9</v>
      </c>
      <c r="U1548" s="829">
        <v>0.62068965517241381</v>
      </c>
    </row>
    <row r="1549" spans="1:21" ht="14.45" customHeight="1" x14ac:dyDescent="0.2">
      <c r="A1549" s="822">
        <v>32</v>
      </c>
      <c r="B1549" s="823" t="s">
        <v>2767</v>
      </c>
      <c r="C1549" s="823" t="s">
        <v>2773</v>
      </c>
      <c r="D1549" s="824" t="s">
        <v>4796</v>
      </c>
      <c r="E1549" s="825" t="s">
        <v>2801</v>
      </c>
      <c r="F1549" s="823" t="s">
        <v>2768</v>
      </c>
      <c r="G1549" s="823" t="s">
        <v>3270</v>
      </c>
      <c r="H1549" s="823" t="s">
        <v>329</v>
      </c>
      <c r="I1549" s="823" t="s">
        <v>3271</v>
      </c>
      <c r="J1549" s="823" t="s">
        <v>1285</v>
      </c>
      <c r="K1549" s="823" t="s">
        <v>3272</v>
      </c>
      <c r="L1549" s="826">
        <v>760.22</v>
      </c>
      <c r="M1549" s="826">
        <v>5321.5400000000009</v>
      </c>
      <c r="N1549" s="823">
        <v>7</v>
      </c>
      <c r="O1549" s="827">
        <v>5</v>
      </c>
      <c r="P1549" s="826">
        <v>4561.3200000000006</v>
      </c>
      <c r="Q1549" s="828">
        <v>0.8571428571428571</v>
      </c>
      <c r="R1549" s="823">
        <v>6</v>
      </c>
      <c r="S1549" s="828">
        <v>0.8571428571428571</v>
      </c>
      <c r="T1549" s="827">
        <v>4</v>
      </c>
      <c r="U1549" s="829">
        <v>0.8</v>
      </c>
    </row>
    <row r="1550" spans="1:21" ht="14.45" customHeight="1" x14ac:dyDescent="0.2">
      <c r="A1550" s="822">
        <v>32</v>
      </c>
      <c r="B1550" s="823" t="s">
        <v>2767</v>
      </c>
      <c r="C1550" s="823" t="s">
        <v>2773</v>
      </c>
      <c r="D1550" s="824" t="s">
        <v>4796</v>
      </c>
      <c r="E1550" s="825" t="s">
        <v>2801</v>
      </c>
      <c r="F1550" s="823" t="s">
        <v>2768</v>
      </c>
      <c r="G1550" s="823" t="s">
        <v>3963</v>
      </c>
      <c r="H1550" s="823" t="s">
        <v>670</v>
      </c>
      <c r="I1550" s="823" t="s">
        <v>4078</v>
      </c>
      <c r="J1550" s="823" t="s">
        <v>3965</v>
      </c>
      <c r="K1550" s="823" t="s">
        <v>4079</v>
      </c>
      <c r="L1550" s="826">
        <v>13.68</v>
      </c>
      <c r="M1550" s="826">
        <v>54.72</v>
      </c>
      <c r="N1550" s="823">
        <v>4</v>
      </c>
      <c r="O1550" s="827">
        <v>0.5</v>
      </c>
      <c r="P1550" s="826">
        <v>54.72</v>
      </c>
      <c r="Q1550" s="828">
        <v>1</v>
      </c>
      <c r="R1550" s="823">
        <v>4</v>
      </c>
      <c r="S1550" s="828">
        <v>1</v>
      </c>
      <c r="T1550" s="827">
        <v>0.5</v>
      </c>
      <c r="U1550" s="829">
        <v>1</v>
      </c>
    </row>
    <row r="1551" spans="1:21" ht="14.45" customHeight="1" x14ac:dyDescent="0.2">
      <c r="A1551" s="822">
        <v>32</v>
      </c>
      <c r="B1551" s="823" t="s">
        <v>2767</v>
      </c>
      <c r="C1551" s="823" t="s">
        <v>2773</v>
      </c>
      <c r="D1551" s="824" t="s">
        <v>4796</v>
      </c>
      <c r="E1551" s="825" t="s">
        <v>2801</v>
      </c>
      <c r="F1551" s="823" t="s">
        <v>2768</v>
      </c>
      <c r="G1551" s="823" t="s">
        <v>3963</v>
      </c>
      <c r="H1551" s="823" t="s">
        <v>670</v>
      </c>
      <c r="I1551" s="823" t="s">
        <v>3964</v>
      </c>
      <c r="J1551" s="823" t="s">
        <v>3965</v>
      </c>
      <c r="K1551" s="823" t="s">
        <v>3966</v>
      </c>
      <c r="L1551" s="826">
        <v>115.27</v>
      </c>
      <c r="M1551" s="826">
        <v>115.27</v>
      </c>
      <c r="N1551" s="823">
        <v>1</v>
      </c>
      <c r="O1551" s="827">
        <v>1</v>
      </c>
      <c r="P1551" s="826">
        <v>115.27</v>
      </c>
      <c r="Q1551" s="828">
        <v>1</v>
      </c>
      <c r="R1551" s="823">
        <v>1</v>
      </c>
      <c r="S1551" s="828">
        <v>1</v>
      </c>
      <c r="T1551" s="827">
        <v>1</v>
      </c>
      <c r="U1551" s="829">
        <v>1</v>
      </c>
    </row>
    <row r="1552" spans="1:21" ht="14.45" customHeight="1" x14ac:dyDescent="0.2">
      <c r="A1552" s="822">
        <v>32</v>
      </c>
      <c r="B1552" s="823" t="s">
        <v>2767</v>
      </c>
      <c r="C1552" s="823" t="s">
        <v>2773</v>
      </c>
      <c r="D1552" s="824" t="s">
        <v>4796</v>
      </c>
      <c r="E1552" s="825" t="s">
        <v>2801</v>
      </c>
      <c r="F1552" s="823" t="s">
        <v>2768</v>
      </c>
      <c r="G1552" s="823" t="s">
        <v>3279</v>
      </c>
      <c r="H1552" s="823" t="s">
        <v>329</v>
      </c>
      <c r="I1552" s="823" t="s">
        <v>3463</v>
      </c>
      <c r="J1552" s="823" t="s">
        <v>3464</v>
      </c>
      <c r="K1552" s="823" t="s">
        <v>2473</v>
      </c>
      <c r="L1552" s="826">
        <v>0</v>
      </c>
      <c r="M1552" s="826">
        <v>0</v>
      </c>
      <c r="N1552" s="823">
        <v>2</v>
      </c>
      <c r="O1552" s="827">
        <v>2</v>
      </c>
      <c r="P1552" s="826">
        <v>0</v>
      </c>
      <c r="Q1552" s="828"/>
      <c r="R1552" s="823">
        <v>2</v>
      </c>
      <c r="S1552" s="828">
        <v>1</v>
      </c>
      <c r="T1552" s="827">
        <v>2</v>
      </c>
      <c r="U1552" s="829">
        <v>1</v>
      </c>
    </row>
    <row r="1553" spans="1:21" ht="14.45" customHeight="1" x14ac:dyDescent="0.2">
      <c r="A1553" s="822">
        <v>32</v>
      </c>
      <c r="B1553" s="823" t="s">
        <v>2767</v>
      </c>
      <c r="C1553" s="823" t="s">
        <v>2773</v>
      </c>
      <c r="D1553" s="824" t="s">
        <v>4796</v>
      </c>
      <c r="E1553" s="825" t="s">
        <v>2801</v>
      </c>
      <c r="F1553" s="823" t="s">
        <v>2768</v>
      </c>
      <c r="G1553" s="823" t="s">
        <v>3279</v>
      </c>
      <c r="H1553" s="823" t="s">
        <v>329</v>
      </c>
      <c r="I1553" s="823" t="s">
        <v>3280</v>
      </c>
      <c r="J1553" s="823" t="s">
        <v>881</v>
      </c>
      <c r="K1553" s="823" t="s">
        <v>882</v>
      </c>
      <c r="L1553" s="826">
        <v>0</v>
      </c>
      <c r="M1553" s="826">
        <v>0</v>
      </c>
      <c r="N1553" s="823">
        <v>4</v>
      </c>
      <c r="O1553" s="827">
        <v>1.5</v>
      </c>
      <c r="P1553" s="826">
        <v>0</v>
      </c>
      <c r="Q1553" s="828"/>
      <c r="R1553" s="823">
        <v>4</v>
      </c>
      <c r="S1553" s="828">
        <v>1</v>
      </c>
      <c r="T1553" s="827">
        <v>1.5</v>
      </c>
      <c r="U1553" s="829">
        <v>1</v>
      </c>
    </row>
    <row r="1554" spans="1:21" ht="14.45" customHeight="1" x14ac:dyDescent="0.2">
      <c r="A1554" s="822">
        <v>32</v>
      </c>
      <c r="B1554" s="823" t="s">
        <v>2767</v>
      </c>
      <c r="C1554" s="823" t="s">
        <v>2773</v>
      </c>
      <c r="D1554" s="824" t="s">
        <v>4796</v>
      </c>
      <c r="E1554" s="825" t="s">
        <v>2801</v>
      </c>
      <c r="F1554" s="823" t="s">
        <v>2768</v>
      </c>
      <c r="G1554" s="823" t="s">
        <v>4282</v>
      </c>
      <c r="H1554" s="823" t="s">
        <v>670</v>
      </c>
      <c r="I1554" s="823" t="s">
        <v>4283</v>
      </c>
      <c r="J1554" s="823" t="s">
        <v>4284</v>
      </c>
      <c r="K1554" s="823" t="s">
        <v>4285</v>
      </c>
      <c r="L1554" s="826">
        <v>103.64</v>
      </c>
      <c r="M1554" s="826">
        <v>103.64</v>
      </c>
      <c r="N1554" s="823">
        <v>1</v>
      </c>
      <c r="O1554" s="827">
        <v>1</v>
      </c>
      <c r="P1554" s="826"/>
      <c r="Q1554" s="828">
        <v>0</v>
      </c>
      <c r="R1554" s="823"/>
      <c r="S1554" s="828">
        <v>0</v>
      </c>
      <c r="T1554" s="827"/>
      <c r="U1554" s="829">
        <v>0</v>
      </c>
    </row>
    <row r="1555" spans="1:21" ht="14.45" customHeight="1" x14ac:dyDescent="0.2">
      <c r="A1555" s="822">
        <v>32</v>
      </c>
      <c r="B1555" s="823" t="s">
        <v>2767</v>
      </c>
      <c r="C1555" s="823" t="s">
        <v>2773</v>
      </c>
      <c r="D1555" s="824" t="s">
        <v>4796</v>
      </c>
      <c r="E1555" s="825" t="s">
        <v>2801</v>
      </c>
      <c r="F1555" s="823" t="s">
        <v>2768</v>
      </c>
      <c r="G1555" s="823" t="s">
        <v>3281</v>
      </c>
      <c r="H1555" s="823" t="s">
        <v>329</v>
      </c>
      <c r="I1555" s="823" t="s">
        <v>3779</v>
      </c>
      <c r="J1555" s="823" t="s">
        <v>3780</v>
      </c>
      <c r="K1555" s="823" t="s">
        <v>3781</v>
      </c>
      <c r="L1555" s="826">
        <v>176.32</v>
      </c>
      <c r="M1555" s="826">
        <v>176.32</v>
      </c>
      <c r="N1555" s="823">
        <v>1</v>
      </c>
      <c r="O1555" s="827">
        <v>0.5</v>
      </c>
      <c r="P1555" s="826">
        <v>176.32</v>
      </c>
      <c r="Q1555" s="828">
        <v>1</v>
      </c>
      <c r="R1555" s="823">
        <v>1</v>
      </c>
      <c r="S1555" s="828">
        <v>1</v>
      </c>
      <c r="T1555" s="827">
        <v>0.5</v>
      </c>
      <c r="U1555" s="829">
        <v>1</v>
      </c>
    </row>
    <row r="1556" spans="1:21" ht="14.45" customHeight="1" x14ac:dyDescent="0.2">
      <c r="A1556" s="822">
        <v>32</v>
      </c>
      <c r="B1556" s="823" t="s">
        <v>2767</v>
      </c>
      <c r="C1556" s="823" t="s">
        <v>2773</v>
      </c>
      <c r="D1556" s="824" t="s">
        <v>4796</v>
      </c>
      <c r="E1556" s="825" t="s">
        <v>2801</v>
      </c>
      <c r="F1556" s="823" t="s">
        <v>2768</v>
      </c>
      <c r="G1556" s="823" t="s">
        <v>3786</v>
      </c>
      <c r="H1556" s="823" t="s">
        <v>329</v>
      </c>
      <c r="I1556" s="823" t="s">
        <v>3787</v>
      </c>
      <c r="J1556" s="823" t="s">
        <v>3788</v>
      </c>
      <c r="K1556" s="823" t="s">
        <v>3789</v>
      </c>
      <c r="L1556" s="826">
        <v>888.77</v>
      </c>
      <c r="M1556" s="826">
        <v>888.77</v>
      </c>
      <c r="N1556" s="823">
        <v>1</v>
      </c>
      <c r="O1556" s="827">
        <v>0.5</v>
      </c>
      <c r="P1556" s="826">
        <v>888.77</v>
      </c>
      <c r="Q1556" s="828">
        <v>1</v>
      </c>
      <c r="R1556" s="823">
        <v>1</v>
      </c>
      <c r="S1556" s="828">
        <v>1</v>
      </c>
      <c r="T1556" s="827">
        <v>0.5</v>
      </c>
      <c r="U1556" s="829">
        <v>1</v>
      </c>
    </row>
    <row r="1557" spans="1:21" ht="14.45" customHeight="1" x14ac:dyDescent="0.2">
      <c r="A1557" s="822">
        <v>32</v>
      </c>
      <c r="B1557" s="823" t="s">
        <v>2767</v>
      </c>
      <c r="C1557" s="823" t="s">
        <v>2773</v>
      </c>
      <c r="D1557" s="824" t="s">
        <v>4796</v>
      </c>
      <c r="E1557" s="825" t="s">
        <v>2801</v>
      </c>
      <c r="F1557" s="823" t="s">
        <v>2768</v>
      </c>
      <c r="G1557" s="823" t="s">
        <v>3790</v>
      </c>
      <c r="H1557" s="823" t="s">
        <v>329</v>
      </c>
      <c r="I1557" s="823" t="s">
        <v>3967</v>
      </c>
      <c r="J1557" s="823" t="s">
        <v>3968</v>
      </c>
      <c r="K1557" s="823" t="s">
        <v>3969</v>
      </c>
      <c r="L1557" s="826">
        <v>0</v>
      </c>
      <c r="M1557" s="826">
        <v>0</v>
      </c>
      <c r="N1557" s="823">
        <v>2</v>
      </c>
      <c r="O1557" s="827">
        <v>2</v>
      </c>
      <c r="P1557" s="826"/>
      <c r="Q1557" s="828"/>
      <c r="R1557" s="823"/>
      <c r="S1557" s="828">
        <v>0</v>
      </c>
      <c r="T1557" s="827"/>
      <c r="U1557" s="829">
        <v>0</v>
      </c>
    </row>
    <row r="1558" spans="1:21" ht="14.45" customHeight="1" x14ac:dyDescent="0.2">
      <c r="A1558" s="822">
        <v>32</v>
      </c>
      <c r="B1558" s="823" t="s">
        <v>2767</v>
      </c>
      <c r="C1558" s="823" t="s">
        <v>2773</v>
      </c>
      <c r="D1558" s="824" t="s">
        <v>4796</v>
      </c>
      <c r="E1558" s="825" t="s">
        <v>2801</v>
      </c>
      <c r="F1558" s="823" t="s">
        <v>2768</v>
      </c>
      <c r="G1558" s="823" t="s">
        <v>4286</v>
      </c>
      <c r="H1558" s="823" t="s">
        <v>329</v>
      </c>
      <c r="I1558" s="823" t="s">
        <v>4287</v>
      </c>
      <c r="J1558" s="823" t="s">
        <v>4288</v>
      </c>
      <c r="K1558" s="823" t="s">
        <v>4289</v>
      </c>
      <c r="L1558" s="826">
        <v>117.55</v>
      </c>
      <c r="M1558" s="826">
        <v>117.55</v>
      </c>
      <c r="N1558" s="823">
        <v>1</v>
      </c>
      <c r="O1558" s="827">
        <v>0.5</v>
      </c>
      <c r="P1558" s="826">
        <v>117.55</v>
      </c>
      <c r="Q1558" s="828">
        <v>1</v>
      </c>
      <c r="R1558" s="823">
        <v>1</v>
      </c>
      <c r="S1558" s="828">
        <v>1</v>
      </c>
      <c r="T1558" s="827">
        <v>0.5</v>
      </c>
      <c r="U1558" s="829">
        <v>1</v>
      </c>
    </row>
    <row r="1559" spans="1:21" ht="14.45" customHeight="1" x14ac:dyDescent="0.2">
      <c r="A1559" s="822">
        <v>32</v>
      </c>
      <c r="B1559" s="823" t="s">
        <v>2767</v>
      </c>
      <c r="C1559" s="823" t="s">
        <v>2773</v>
      </c>
      <c r="D1559" s="824" t="s">
        <v>4796</v>
      </c>
      <c r="E1559" s="825" t="s">
        <v>2801</v>
      </c>
      <c r="F1559" s="823" t="s">
        <v>2768</v>
      </c>
      <c r="G1559" s="823" t="s">
        <v>3293</v>
      </c>
      <c r="H1559" s="823" t="s">
        <v>329</v>
      </c>
      <c r="I1559" s="823" t="s">
        <v>3646</v>
      </c>
      <c r="J1559" s="823" t="s">
        <v>1085</v>
      </c>
      <c r="K1559" s="823" t="s">
        <v>3647</v>
      </c>
      <c r="L1559" s="826">
        <v>0</v>
      </c>
      <c r="M1559" s="826">
        <v>0</v>
      </c>
      <c r="N1559" s="823">
        <v>4</v>
      </c>
      <c r="O1559" s="827">
        <v>2</v>
      </c>
      <c r="P1559" s="826">
        <v>0</v>
      </c>
      <c r="Q1559" s="828"/>
      <c r="R1559" s="823">
        <v>4</v>
      </c>
      <c r="S1559" s="828">
        <v>1</v>
      </c>
      <c r="T1559" s="827">
        <v>2</v>
      </c>
      <c r="U1559" s="829">
        <v>1</v>
      </c>
    </row>
    <row r="1560" spans="1:21" ht="14.45" customHeight="1" x14ac:dyDescent="0.2">
      <c r="A1560" s="822">
        <v>32</v>
      </c>
      <c r="B1560" s="823" t="s">
        <v>2767</v>
      </c>
      <c r="C1560" s="823" t="s">
        <v>2773</v>
      </c>
      <c r="D1560" s="824" t="s">
        <v>4796</v>
      </c>
      <c r="E1560" s="825" t="s">
        <v>2801</v>
      </c>
      <c r="F1560" s="823" t="s">
        <v>2768</v>
      </c>
      <c r="G1560" s="823" t="s">
        <v>3293</v>
      </c>
      <c r="H1560" s="823" t="s">
        <v>329</v>
      </c>
      <c r="I1560" s="823" t="s">
        <v>3294</v>
      </c>
      <c r="J1560" s="823" t="s">
        <v>3295</v>
      </c>
      <c r="K1560" s="823" t="s">
        <v>3296</v>
      </c>
      <c r="L1560" s="826">
        <v>0</v>
      </c>
      <c r="M1560" s="826">
        <v>0</v>
      </c>
      <c r="N1560" s="823">
        <v>1</v>
      </c>
      <c r="O1560" s="827">
        <v>1</v>
      </c>
      <c r="P1560" s="826">
        <v>0</v>
      </c>
      <c r="Q1560" s="828"/>
      <c r="R1560" s="823">
        <v>1</v>
      </c>
      <c r="S1560" s="828">
        <v>1</v>
      </c>
      <c r="T1560" s="827">
        <v>1</v>
      </c>
      <c r="U1560" s="829">
        <v>1</v>
      </c>
    </row>
    <row r="1561" spans="1:21" ht="14.45" customHeight="1" x14ac:dyDescent="0.2">
      <c r="A1561" s="822">
        <v>32</v>
      </c>
      <c r="B1561" s="823" t="s">
        <v>2767</v>
      </c>
      <c r="C1561" s="823" t="s">
        <v>2773</v>
      </c>
      <c r="D1561" s="824" t="s">
        <v>4796</v>
      </c>
      <c r="E1561" s="825" t="s">
        <v>2801</v>
      </c>
      <c r="F1561" s="823" t="s">
        <v>2768</v>
      </c>
      <c r="G1561" s="823" t="s">
        <v>2992</v>
      </c>
      <c r="H1561" s="823" t="s">
        <v>329</v>
      </c>
      <c r="I1561" s="823" t="s">
        <v>2993</v>
      </c>
      <c r="J1561" s="823" t="s">
        <v>2994</v>
      </c>
      <c r="K1561" s="823" t="s">
        <v>2995</v>
      </c>
      <c r="L1561" s="826">
        <v>727.03</v>
      </c>
      <c r="M1561" s="826">
        <v>1454.06</v>
      </c>
      <c r="N1561" s="823">
        <v>2</v>
      </c>
      <c r="O1561" s="827">
        <v>1</v>
      </c>
      <c r="P1561" s="826"/>
      <c r="Q1561" s="828">
        <v>0</v>
      </c>
      <c r="R1561" s="823"/>
      <c r="S1561" s="828">
        <v>0</v>
      </c>
      <c r="T1561" s="827"/>
      <c r="U1561" s="829">
        <v>0</v>
      </c>
    </row>
    <row r="1562" spans="1:21" ht="14.45" customHeight="1" x14ac:dyDescent="0.2">
      <c r="A1562" s="822">
        <v>32</v>
      </c>
      <c r="B1562" s="823" t="s">
        <v>2767</v>
      </c>
      <c r="C1562" s="823" t="s">
        <v>2773</v>
      </c>
      <c r="D1562" s="824" t="s">
        <v>4796</v>
      </c>
      <c r="E1562" s="825" t="s">
        <v>2801</v>
      </c>
      <c r="F1562" s="823" t="s">
        <v>2768</v>
      </c>
      <c r="G1562" s="823" t="s">
        <v>2996</v>
      </c>
      <c r="H1562" s="823" t="s">
        <v>329</v>
      </c>
      <c r="I1562" s="823" t="s">
        <v>2997</v>
      </c>
      <c r="J1562" s="823" t="s">
        <v>1496</v>
      </c>
      <c r="K1562" s="823" t="s">
        <v>2922</v>
      </c>
      <c r="L1562" s="826">
        <v>1782.8</v>
      </c>
      <c r="M1562" s="826">
        <v>32090.399999999994</v>
      </c>
      <c r="N1562" s="823">
        <v>18</v>
      </c>
      <c r="O1562" s="827">
        <v>15.5</v>
      </c>
      <c r="P1562" s="826">
        <v>21393.599999999995</v>
      </c>
      <c r="Q1562" s="828">
        <v>0.66666666666666663</v>
      </c>
      <c r="R1562" s="823">
        <v>12</v>
      </c>
      <c r="S1562" s="828">
        <v>0.66666666666666663</v>
      </c>
      <c r="T1562" s="827">
        <v>12</v>
      </c>
      <c r="U1562" s="829">
        <v>0.77419354838709675</v>
      </c>
    </row>
    <row r="1563" spans="1:21" ht="14.45" customHeight="1" x14ac:dyDescent="0.2">
      <c r="A1563" s="822">
        <v>32</v>
      </c>
      <c r="B1563" s="823" t="s">
        <v>2767</v>
      </c>
      <c r="C1563" s="823" t="s">
        <v>2773</v>
      </c>
      <c r="D1563" s="824" t="s">
        <v>4796</v>
      </c>
      <c r="E1563" s="825" t="s">
        <v>2801</v>
      </c>
      <c r="F1563" s="823" t="s">
        <v>2768</v>
      </c>
      <c r="G1563" s="823" t="s">
        <v>3308</v>
      </c>
      <c r="H1563" s="823" t="s">
        <v>329</v>
      </c>
      <c r="I1563" s="823" t="s">
        <v>4290</v>
      </c>
      <c r="J1563" s="823" t="s">
        <v>4291</v>
      </c>
      <c r="K1563" s="823" t="s">
        <v>4292</v>
      </c>
      <c r="L1563" s="826">
        <v>117.47</v>
      </c>
      <c r="M1563" s="826">
        <v>234.94</v>
      </c>
      <c r="N1563" s="823">
        <v>2</v>
      </c>
      <c r="O1563" s="827">
        <v>2</v>
      </c>
      <c r="P1563" s="826">
        <v>234.94</v>
      </c>
      <c r="Q1563" s="828">
        <v>1</v>
      </c>
      <c r="R1563" s="823">
        <v>2</v>
      </c>
      <c r="S1563" s="828">
        <v>1</v>
      </c>
      <c r="T1563" s="827">
        <v>2</v>
      </c>
      <c r="U1563" s="829">
        <v>1</v>
      </c>
    </row>
    <row r="1564" spans="1:21" ht="14.45" customHeight="1" x14ac:dyDescent="0.2">
      <c r="A1564" s="822">
        <v>32</v>
      </c>
      <c r="B1564" s="823" t="s">
        <v>2767</v>
      </c>
      <c r="C1564" s="823" t="s">
        <v>2773</v>
      </c>
      <c r="D1564" s="824" t="s">
        <v>4796</v>
      </c>
      <c r="E1564" s="825" t="s">
        <v>2801</v>
      </c>
      <c r="F1564" s="823" t="s">
        <v>2768</v>
      </c>
      <c r="G1564" s="823" t="s">
        <v>3312</v>
      </c>
      <c r="H1564" s="823" t="s">
        <v>329</v>
      </c>
      <c r="I1564" s="823" t="s">
        <v>3313</v>
      </c>
      <c r="J1564" s="823" t="s">
        <v>3314</v>
      </c>
      <c r="K1564" s="823" t="s">
        <v>1913</v>
      </c>
      <c r="L1564" s="826">
        <v>137.88</v>
      </c>
      <c r="M1564" s="826">
        <v>413.64</v>
      </c>
      <c r="N1564" s="823">
        <v>3</v>
      </c>
      <c r="O1564" s="827">
        <v>1</v>
      </c>
      <c r="P1564" s="826"/>
      <c r="Q1564" s="828">
        <v>0</v>
      </c>
      <c r="R1564" s="823"/>
      <c r="S1564" s="828">
        <v>0</v>
      </c>
      <c r="T1564" s="827"/>
      <c r="U1564" s="829">
        <v>0</v>
      </c>
    </row>
    <row r="1565" spans="1:21" ht="14.45" customHeight="1" x14ac:dyDescent="0.2">
      <c r="A1565" s="822">
        <v>32</v>
      </c>
      <c r="B1565" s="823" t="s">
        <v>2767</v>
      </c>
      <c r="C1565" s="823" t="s">
        <v>2773</v>
      </c>
      <c r="D1565" s="824" t="s">
        <v>4796</v>
      </c>
      <c r="E1565" s="825" t="s">
        <v>2801</v>
      </c>
      <c r="F1565" s="823" t="s">
        <v>2768</v>
      </c>
      <c r="G1565" s="823" t="s">
        <v>2998</v>
      </c>
      <c r="H1565" s="823" t="s">
        <v>329</v>
      </c>
      <c r="I1565" s="823" t="s">
        <v>4293</v>
      </c>
      <c r="J1565" s="823" t="s">
        <v>3971</v>
      </c>
      <c r="K1565" s="823" t="s">
        <v>4294</v>
      </c>
      <c r="L1565" s="826">
        <v>56.17</v>
      </c>
      <c r="M1565" s="826">
        <v>56.17</v>
      </c>
      <c r="N1565" s="823">
        <v>1</v>
      </c>
      <c r="O1565" s="827">
        <v>1</v>
      </c>
      <c r="P1565" s="826">
        <v>56.17</v>
      </c>
      <c r="Q1565" s="828">
        <v>1</v>
      </c>
      <c r="R1565" s="823">
        <v>1</v>
      </c>
      <c r="S1565" s="828">
        <v>1</v>
      </c>
      <c r="T1565" s="827">
        <v>1</v>
      </c>
      <c r="U1565" s="829">
        <v>1</v>
      </c>
    </row>
    <row r="1566" spans="1:21" ht="14.45" customHeight="1" x14ac:dyDescent="0.2">
      <c r="A1566" s="822">
        <v>32</v>
      </c>
      <c r="B1566" s="823" t="s">
        <v>2767</v>
      </c>
      <c r="C1566" s="823" t="s">
        <v>2773</v>
      </c>
      <c r="D1566" s="824" t="s">
        <v>4796</v>
      </c>
      <c r="E1566" s="825" t="s">
        <v>2801</v>
      </c>
      <c r="F1566" s="823" t="s">
        <v>2768</v>
      </c>
      <c r="G1566" s="823" t="s">
        <v>2998</v>
      </c>
      <c r="H1566" s="823" t="s">
        <v>670</v>
      </c>
      <c r="I1566" s="823" t="s">
        <v>2553</v>
      </c>
      <c r="J1566" s="823" t="s">
        <v>2240</v>
      </c>
      <c r="K1566" s="823" t="s">
        <v>1831</v>
      </c>
      <c r="L1566" s="826">
        <v>86.43</v>
      </c>
      <c r="M1566" s="826">
        <v>86.43</v>
      </c>
      <c r="N1566" s="823">
        <v>1</v>
      </c>
      <c r="O1566" s="827">
        <v>0.5</v>
      </c>
      <c r="P1566" s="826">
        <v>86.43</v>
      </c>
      <c r="Q1566" s="828">
        <v>1</v>
      </c>
      <c r="R1566" s="823">
        <v>1</v>
      </c>
      <c r="S1566" s="828">
        <v>1</v>
      </c>
      <c r="T1566" s="827">
        <v>0.5</v>
      </c>
      <c r="U1566" s="829">
        <v>1</v>
      </c>
    </row>
    <row r="1567" spans="1:21" ht="14.45" customHeight="1" x14ac:dyDescent="0.2">
      <c r="A1567" s="822">
        <v>32</v>
      </c>
      <c r="B1567" s="823" t="s">
        <v>2767</v>
      </c>
      <c r="C1567" s="823" t="s">
        <v>2773</v>
      </c>
      <c r="D1567" s="824" t="s">
        <v>4796</v>
      </c>
      <c r="E1567" s="825" t="s">
        <v>2801</v>
      </c>
      <c r="F1567" s="823" t="s">
        <v>2768</v>
      </c>
      <c r="G1567" s="823" t="s">
        <v>2998</v>
      </c>
      <c r="H1567" s="823" t="s">
        <v>670</v>
      </c>
      <c r="I1567" s="823" t="s">
        <v>2242</v>
      </c>
      <c r="J1567" s="823" t="s">
        <v>2240</v>
      </c>
      <c r="K1567" s="823" t="s">
        <v>2243</v>
      </c>
      <c r="L1567" s="826">
        <v>43.21</v>
      </c>
      <c r="M1567" s="826">
        <v>172.84</v>
      </c>
      <c r="N1567" s="823">
        <v>4</v>
      </c>
      <c r="O1567" s="827">
        <v>2</v>
      </c>
      <c r="P1567" s="826">
        <v>172.84</v>
      </c>
      <c r="Q1567" s="828">
        <v>1</v>
      </c>
      <c r="R1567" s="823">
        <v>4</v>
      </c>
      <c r="S1567" s="828">
        <v>1</v>
      </c>
      <c r="T1567" s="827">
        <v>2</v>
      </c>
      <c r="U1567" s="829">
        <v>1</v>
      </c>
    </row>
    <row r="1568" spans="1:21" ht="14.45" customHeight="1" x14ac:dyDescent="0.2">
      <c r="A1568" s="822">
        <v>32</v>
      </c>
      <c r="B1568" s="823" t="s">
        <v>2767</v>
      </c>
      <c r="C1568" s="823" t="s">
        <v>2773</v>
      </c>
      <c r="D1568" s="824" t="s">
        <v>4796</v>
      </c>
      <c r="E1568" s="825" t="s">
        <v>2801</v>
      </c>
      <c r="F1568" s="823" t="s">
        <v>2768</v>
      </c>
      <c r="G1568" s="823" t="s">
        <v>2998</v>
      </c>
      <c r="H1568" s="823" t="s">
        <v>329</v>
      </c>
      <c r="I1568" s="823" t="s">
        <v>4295</v>
      </c>
      <c r="J1568" s="823" t="s">
        <v>4165</v>
      </c>
      <c r="K1568" s="823" t="s">
        <v>3736</v>
      </c>
      <c r="L1568" s="826">
        <v>43.21</v>
      </c>
      <c r="M1568" s="826">
        <v>43.21</v>
      </c>
      <c r="N1568" s="823">
        <v>1</v>
      </c>
      <c r="O1568" s="827">
        <v>0.5</v>
      </c>
      <c r="P1568" s="826">
        <v>43.21</v>
      </c>
      <c r="Q1568" s="828">
        <v>1</v>
      </c>
      <c r="R1568" s="823">
        <v>1</v>
      </c>
      <c r="S1568" s="828">
        <v>1</v>
      </c>
      <c r="T1568" s="827">
        <v>0.5</v>
      </c>
      <c r="U1568" s="829">
        <v>1</v>
      </c>
    </row>
    <row r="1569" spans="1:21" ht="14.45" customHeight="1" x14ac:dyDescent="0.2">
      <c r="A1569" s="822">
        <v>32</v>
      </c>
      <c r="B1569" s="823" t="s">
        <v>2767</v>
      </c>
      <c r="C1569" s="823" t="s">
        <v>2773</v>
      </c>
      <c r="D1569" s="824" t="s">
        <v>4796</v>
      </c>
      <c r="E1569" s="825" t="s">
        <v>2801</v>
      </c>
      <c r="F1569" s="823" t="s">
        <v>2768</v>
      </c>
      <c r="G1569" s="823" t="s">
        <v>3319</v>
      </c>
      <c r="H1569" s="823" t="s">
        <v>329</v>
      </c>
      <c r="I1569" s="823" t="s">
        <v>4296</v>
      </c>
      <c r="J1569" s="823" t="s">
        <v>4297</v>
      </c>
      <c r="K1569" s="823" t="s">
        <v>3468</v>
      </c>
      <c r="L1569" s="826">
        <v>66.97</v>
      </c>
      <c r="M1569" s="826">
        <v>334.85</v>
      </c>
      <c r="N1569" s="823">
        <v>5</v>
      </c>
      <c r="O1569" s="827">
        <v>0.5</v>
      </c>
      <c r="P1569" s="826">
        <v>334.85</v>
      </c>
      <c r="Q1569" s="828">
        <v>1</v>
      </c>
      <c r="R1569" s="823">
        <v>5</v>
      </c>
      <c r="S1569" s="828">
        <v>1</v>
      </c>
      <c r="T1569" s="827">
        <v>0.5</v>
      </c>
      <c r="U1569" s="829">
        <v>1</v>
      </c>
    </row>
    <row r="1570" spans="1:21" ht="14.45" customHeight="1" x14ac:dyDescent="0.2">
      <c r="A1570" s="822">
        <v>32</v>
      </c>
      <c r="B1570" s="823" t="s">
        <v>2767</v>
      </c>
      <c r="C1570" s="823" t="s">
        <v>2773</v>
      </c>
      <c r="D1570" s="824" t="s">
        <v>4796</v>
      </c>
      <c r="E1570" s="825" t="s">
        <v>2801</v>
      </c>
      <c r="F1570" s="823" t="s">
        <v>2768</v>
      </c>
      <c r="G1570" s="823" t="s">
        <v>3319</v>
      </c>
      <c r="H1570" s="823" t="s">
        <v>329</v>
      </c>
      <c r="I1570" s="823" t="s">
        <v>3320</v>
      </c>
      <c r="J1570" s="823" t="s">
        <v>813</v>
      </c>
      <c r="K1570" s="823" t="s">
        <v>3321</v>
      </c>
      <c r="L1570" s="826">
        <v>53.57</v>
      </c>
      <c r="M1570" s="826">
        <v>160.71</v>
      </c>
      <c r="N1570" s="823">
        <v>3</v>
      </c>
      <c r="O1570" s="827">
        <v>2</v>
      </c>
      <c r="P1570" s="826">
        <v>160.71</v>
      </c>
      <c r="Q1570" s="828">
        <v>1</v>
      </c>
      <c r="R1570" s="823">
        <v>3</v>
      </c>
      <c r="S1570" s="828">
        <v>1</v>
      </c>
      <c r="T1570" s="827">
        <v>2</v>
      </c>
      <c r="U1570" s="829">
        <v>1</v>
      </c>
    </row>
    <row r="1571" spans="1:21" ht="14.45" customHeight="1" x14ac:dyDescent="0.2">
      <c r="A1571" s="822">
        <v>32</v>
      </c>
      <c r="B1571" s="823" t="s">
        <v>2767</v>
      </c>
      <c r="C1571" s="823" t="s">
        <v>2773</v>
      </c>
      <c r="D1571" s="824" t="s">
        <v>4796</v>
      </c>
      <c r="E1571" s="825" t="s">
        <v>2801</v>
      </c>
      <c r="F1571" s="823" t="s">
        <v>2768</v>
      </c>
      <c r="G1571" s="823" t="s">
        <v>2999</v>
      </c>
      <c r="H1571" s="823" t="s">
        <v>329</v>
      </c>
      <c r="I1571" s="823" t="s">
        <v>3649</v>
      </c>
      <c r="J1571" s="823" t="s">
        <v>724</v>
      </c>
      <c r="K1571" s="823" t="s">
        <v>725</v>
      </c>
      <c r="L1571" s="826">
        <v>38.04</v>
      </c>
      <c r="M1571" s="826">
        <v>38.04</v>
      </c>
      <c r="N1571" s="823">
        <v>1</v>
      </c>
      <c r="O1571" s="827">
        <v>0.5</v>
      </c>
      <c r="P1571" s="826">
        <v>38.04</v>
      </c>
      <c r="Q1571" s="828">
        <v>1</v>
      </c>
      <c r="R1571" s="823">
        <v>1</v>
      </c>
      <c r="S1571" s="828">
        <v>1</v>
      </c>
      <c r="T1571" s="827">
        <v>0.5</v>
      </c>
      <c r="U1571" s="829">
        <v>1</v>
      </c>
    </row>
    <row r="1572" spans="1:21" ht="14.45" customHeight="1" x14ac:dyDescent="0.2">
      <c r="A1572" s="822">
        <v>32</v>
      </c>
      <c r="B1572" s="823" t="s">
        <v>2767</v>
      </c>
      <c r="C1572" s="823" t="s">
        <v>2773</v>
      </c>
      <c r="D1572" s="824" t="s">
        <v>4796</v>
      </c>
      <c r="E1572" s="825" t="s">
        <v>2801</v>
      </c>
      <c r="F1572" s="823" t="s">
        <v>2768</v>
      </c>
      <c r="G1572" s="823" t="s">
        <v>2999</v>
      </c>
      <c r="H1572" s="823" t="s">
        <v>329</v>
      </c>
      <c r="I1572" s="823" t="s">
        <v>3326</v>
      </c>
      <c r="J1572" s="823" t="s">
        <v>724</v>
      </c>
      <c r="K1572" s="823" t="s">
        <v>3327</v>
      </c>
      <c r="L1572" s="826">
        <v>58.52</v>
      </c>
      <c r="M1572" s="826">
        <v>58.52</v>
      </c>
      <c r="N1572" s="823">
        <v>1</v>
      </c>
      <c r="O1572" s="827">
        <v>0.5</v>
      </c>
      <c r="P1572" s="826">
        <v>58.52</v>
      </c>
      <c r="Q1572" s="828">
        <v>1</v>
      </c>
      <c r="R1572" s="823">
        <v>1</v>
      </c>
      <c r="S1572" s="828">
        <v>1</v>
      </c>
      <c r="T1572" s="827">
        <v>0.5</v>
      </c>
      <c r="U1572" s="829">
        <v>1</v>
      </c>
    </row>
    <row r="1573" spans="1:21" ht="14.45" customHeight="1" x14ac:dyDescent="0.2">
      <c r="A1573" s="822">
        <v>32</v>
      </c>
      <c r="B1573" s="823" t="s">
        <v>2767</v>
      </c>
      <c r="C1573" s="823" t="s">
        <v>2773</v>
      </c>
      <c r="D1573" s="824" t="s">
        <v>4796</v>
      </c>
      <c r="E1573" s="825" t="s">
        <v>2801</v>
      </c>
      <c r="F1573" s="823" t="s">
        <v>2768</v>
      </c>
      <c r="G1573" s="823" t="s">
        <v>2999</v>
      </c>
      <c r="H1573" s="823" t="s">
        <v>329</v>
      </c>
      <c r="I1573" s="823" t="s">
        <v>4298</v>
      </c>
      <c r="J1573" s="823" t="s">
        <v>724</v>
      </c>
      <c r="K1573" s="823" t="s">
        <v>1615</v>
      </c>
      <c r="L1573" s="826">
        <v>234.07</v>
      </c>
      <c r="M1573" s="826">
        <v>234.07</v>
      </c>
      <c r="N1573" s="823">
        <v>1</v>
      </c>
      <c r="O1573" s="827">
        <v>1</v>
      </c>
      <c r="P1573" s="826"/>
      <c r="Q1573" s="828">
        <v>0</v>
      </c>
      <c r="R1573" s="823"/>
      <c r="S1573" s="828">
        <v>0</v>
      </c>
      <c r="T1573" s="827"/>
      <c r="U1573" s="829">
        <v>0</v>
      </c>
    </row>
    <row r="1574" spans="1:21" ht="14.45" customHeight="1" x14ac:dyDescent="0.2">
      <c r="A1574" s="822">
        <v>32</v>
      </c>
      <c r="B1574" s="823" t="s">
        <v>2767</v>
      </c>
      <c r="C1574" s="823" t="s">
        <v>2773</v>
      </c>
      <c r="D1574" s="824" t="s">
        <v>4796</v>
      </c>
      <c r="E1574" s="825" t="s">
        <v>2801</v>
      </c>
      <c r="F1574" s="823" t="s">
        <v>2768</v>
      </c>
      <c r="G1574" s="823" t="s">
        <v>3002</v>
      </c>
      <c r="H1574" s="823" t="s">
        <v>329</v>
      </c>
      <c r="I1574" s="823" t="s">
        <v>3003</v>
      </c>
      <c r="J1574" s="823" t="s">
        <v>3004</v>
      </c>
      <c r="K1574" s="823" t="s">
        <v>3005</v>
      </c>
      <c r="L1574" s="826">
        <v>0</v>
      </c>
      <c r="M1574" s="826">
        <v>0</v>
      </c>
      <c r="N1574" s="823">
        <v>6</v>
      </c>
      <c r="O1574" s="827">
        <v>1.5</v>
      </c>
      <c r="P1574" s="826">
        <v>0</v>
      </c>
      <c r="Q1574" s="828"/>
      <c r="R1574" s="823">
        <v>3</v>
      </c>
      <c r="S1574" s="828">
        <v>0.5</v>
      </c>
      <c r="T1574" s="827">
        <v>1</v>
      </c>
      <c r="U1574" s="829">
        <v>0.66666666666666663</v>
      </c>
    </row>
    <row r="1575" spans="1:21" ht="14.45" customHeight="1" x14ac:dyDescent="0.2">
      <c r="A1575" s="822">
        <v>32</v>
      </c>
      <c r="B1575" s="823" t="s">
        <v>2767</v>
      </c>
      <c r="C1575" s="823" t="s">
        <v>2773</v>
      </c>
      <c r="D1575" s="824" t="s">
        <v>4796</v>
      </c>
      <c r="E1575" s="825" t="s">
        <v>2801</v>
      </c>
      <c r="F1575" s="823" t="s">
        <v>2768</v>
      </c>
      <c r="G1575" s="823" t="s">
        <v>3978</v>
      </c>
      <c r="H1575" s="823" t="s">
        <v>670</v>
      </c>
      <c r="I1575" s="823" t="s">
        <v>3979</v>
      </c>
      <c r="J1575" s="823" t="s">
        <v>3980</v>
      </c>
      <c r="K1575" s="823" t="s">
        <v>3981</v>
      </c>
      <c r="L1575" s="826">
        <v>351.48</v>
      </c>
      <c r="M1575" s="826">
        <v>702.96</v>
      </c>
      <c r="N1575" s="823">
        <v>2</v>
      </c>
      <c r="O1575" s="827">
        <v>1.5</v>
      </c>
      <c r="P1575" s="826"/>
      <c r="Q1575" s="828">
        <v>0</v>
      </c>
      <c r="R1575" s="823"/>
      <c r="S1575" s="828">
        <v>0</v>
      </c>
      <c r="T1575" s="827"/>
      <c r="U1575" s="829">
        <v>0</v>
      </c>
    </row>
    <row r="1576" spans="1:21" ht="14.45" customHeight="1" x14ac:dyDescent="0.2">
      <c r="A1576" s="822">
        <v>32</v>
      </c>
      <c r="B1576" s="823" t="s">
        <v>2767</v>
      </c>
      <c r="C1576" s="823" t="s">
        <v>2773</v>
      </c>
      <c r="D1576" s="824" t="s">
        <v>4796</v>
      </c>
      <c r="E1576" s="825" t="s">
        <v>2801</v>
      </c>
      <c r="F1576" s="823" t="s">
        <v>2768</v>
      </c>
      <c r="G1576" s="823" t="s">
        <v>2811</v>
      </c>
      <c r="H1576" s="823" t="s">
        <v>670</v>
      </c>
      <c r="I1576" s="823" t="s">
        <v>2247</v>
      </c>
      <c r="J1576" s="823" t="s">
        <v>915</v>
      </c>
      <c r="K1576" s="823" t="s">
        <v>2248</v>
      </c>
      <c r="L1576" s="826">
        <v>368.16</v>
      </c>
      <c r="M1576" s="826">
        <v>4049.76</v>
      </c>
      <c r="N1576" s="823">
        <v>11</v>
      </c>
      <c r="O1576" s="827">
        <v>2.5</v>
      </c>
      <c r="P1576" s="826">
        <v>1472.64</v>
      </c>
      <c r="Q1576" s="828">
        <v>0.36363636363636365</v>
      </c>
      <c r="R1576" s="823">
        <v>4</v>
      </c>
      <c r="S1576" s="828">
        <v>0.36363636363636365</v>
      </c>
      <c r="T1576" s="827">
        <v>1</v>
      </c>
      <c r="U1576" s="829">
        <v>0.4</v>
      </c>
    </row>
    <row r="1577" spans="1:21" ht="14.45" customHeight="1" x14ac:dyDescent="0.2">
      <c r="A1577" s="822">
        <v>32</v>
      </c>
      <c r="B1577" s="823" t="s">
        <v>2767</v>
      </c>
      <c r="C1577" s="823" t="s">
        <v>2773</v>
      </c>
      <c r="D1577" s="824" t="s">
        <v>4796</v>
      </c>
      <c r="E1577" s="825" t="s">
        <v>2801</v>
      </c>
      <c r="F1577" s="823" t="s">
        <v>2768</v>
      </c>
      <c r="G1577" s="823" t="s">
        <v>2811</v>
      </c>
      <c r="H1577" s="823" t="s">
        <v>670</v>
      </c>
      <c r="I1577" s="823" t="s">
        <v>2558</v>
      </c>
      <c r="J1577" s="823" t="s">
        <v>1691</v>
      </c>
      <c r="K1577" s="823" t="s">
        <v>2559</v>
      </c>
      <c r="L1577" s="826">
        <v>1385.62</v>
      </c>
      <c r="M1577" s="826">
        <v>18013.059999999998</v>
      </c>
      <c r="N1577" s="823">
        <v>13</v>
      </c>
      <c r="O1577" s="827">
        <v>2</v>
      </c>
      <c r="P1577" s="826">
        <v>13856.199999999999</v>
      </c>
      <c r="Q1577" s="828">
        <v>0.76923076923076927</v>
      </c>
      <c r="R1577" s="823">
        <v>10</v>
      </c>
      <c r="S1577" s="828">
        <v>0.76923076923076927</v>
      </c>
      <c r="T1577" s="827">
        <v>1.5</v>
      </c>
      <c r="U1577" s="829">
        <v>0.75</v>
      </c>
    </row>
    <row r="1578" spans="1:21" ht="14.45" customHeight="1" x14ac:dyDescent="0.2">
      <c r="A1578" s="822">
        <v>32</v>
      </c>
      <c r="B1578" s="823" t="s">
        <v>2767</v>
      </c>
      <c r="C1578" s="823" t="s">
        <v>2773</v>
      </c>
      <c r="D1578" s="824" t="s">
        <v>4796</v>
      </c>
      <c r="E1578" s="825" t="s">
        <v>2801</v>
      </c>
      <c r="F1578" s="823" t="s">
        <v>2768</v>
      </c>
      <c r="G1578" s="823" t="s">
        <v>2811</v>
      </c>
      <c r="H1578" s="823" t="s">
        <v>670</v>
      </c>
      <c r="I1578" s="823" t="s">
        <v>2249</v>
      </c>
      <c r="J1578" s="823" t="s">
        <v>915</v>
      </c>
      <c r="K1578" s="823" t="s">
        <v>2250</v>
      </c>
      <c r="L1578" s="826">
        <v>736.33</v>
      </c>
      <c r="M1578" s="826">
        <v>58170.07</v>
      </c>
      <c r="N1578" s="823">
        <v>79</v>
      </c>
      <c r="O1578" s="827">
        <v>17.5</v>
      </c>
      <c r="P1578" s="826">
        <v>58170.07</v>
      </c>
      <c r="Q1578" s="828">
        <v>1</v>
      </c>
      <c r="R1578" s="823">
        <v>79</v>
      </c>
      <c r="S1578" s="828">
        <v>1</v>
      </c>
      <c r="T1578" s="827">
        <v>17.5</v>
      </c>
      <c r="U1578" s="829">
        <v>1</v>
      </c>
    </row>
    <row r="1579" spans="1:21" ht="14.45" customHeight="1" x14ac:dyDescent="0.2">
      <c r="A1579" s="822">
        <v>32</v>
      </c>
      <c r="B1579" s="823" t="s">
        <v>2767</v>
      </c>
      <c r="C1579" s="823" t="s">
        <v>2773</v>
      </c>
      <c r="D1579" s="824" t="s">
        <v>4796</v>
      </c>
      <c r="E1579" s="825" t="s">
        <v>2801</v>
      </c>
      <c r="F1579" s="823" t="s">
        <v>2768</v>
      </c>
      <c r="G1579" s="823" t="s">
        <v>2811</v>
      </c>
      <c r="H1579" s="823" t="s">
        <v>670</v>
      </c>
      <c r="I1579" s="823" t="s">
        <v>2253</v>
      </c>
      <c r="J1579" s="823" t="s">
        <v>915</v>
      </c>
      <c r="K1579" s="823" t="s">
        <v>2254</v>
      </c>
      <c r="L1579" s="826">
        <v>490.89</v>
      </c>
      <c r="M1579" s="826">
        <v>26508.06</v>
      </c>
      <c r="N1579" s="823">
        <v>54</v>
      </c>
      <c r="O1579" s="827">
        <v>13</v>
      </c>
      <c r="P1579" s="826">
        <v>23071.83</v>
      </c>
      <c r="Q1579" s="828">
        <v>0.87037037037037035</v>
      </c>
      <c r="R1579" s="823">
        <v>47</v>
      </c>
      <c r="S1579" s="828">
        <v>0.87037037037037035</v>
      </c>
      <c r="T1579" s="827">
        <v>12</v>
      </c>
      <c r="U1579" s="829">
        <v>0.92307692307692313</v>
      </c>
    </row>
    <row r="1580" spans="1:21" ht="14.45" customHeight="1" x14ac:dyDescent="0.2">
      <c r="A1580" s="822">
        <v>32</v>
      </c>
      <c r="B1580" s="823" t="s">
        <v>2767</v>
      </c>
      <c r="C1580" s="823" t="s">
        <v>2773</v>
      </c>
      <c r="D1580" s="824" t="s">
        <v>4796</v>
      </c>
      <c r="E1580" s="825" t="s">
        <v>2801</v>
      </c>
      <c r="F1580" s="823" t="s">
        <v>2768</v>
      </c>
      <c r="G1580" s="823" t="s">
        <v>2811</v>
      </c>
      <c r="H1580" s="823" t="s">
        <v>670</v>
      </c>
      <c r="I1580" s="823" t="s">
        <v>2560</v>
      </c>
      <c r="J1580" s="823" t="s">
        <v>1691</v>
      </c>
      <c r="K1580" s="823" t="s">
        <v>2561</v>
      </c>
      <c r="L1580" s="826">
        <v>1847.49</v>
      </c>
      <c r="M1580" s="826">
        <v>68357.13</v>
      </c>
      <c r="N1580" s="823">
        <v>37</v>
      </c>
      <c r="O1580" s="827">
        <v>8.5</v>
      </c>
      <c r="P1580" s="826">
        <v>68357.13</v>
      </c>
      <c r="Q1580" s="828">
        <v>1</v>
      </c>
      <c r="R1580" s="823">
        <v>37</v>
      </c>
      <c r="S1580" s="828">
        <v>1</v>
      </c>
      <c r="T1580" s="827">
        <v>8.5</v>
      </c>
      <c r="U1580" s="829">
        <v>1</v>
      </c>
    </row>
    <row r="1581" spans="1:21" ht="14.45" customHeight="1" x14ac:dyDescent="0.2">
      <c r="A1581" s="822">
        <v>32</v>
      </c>
      <c r="B1581" s="823" t="s">
        <v>2767</v>
      </c>
      <c r="C1581" s="823" t="s">
        <v>2773</v>
      </c>
      <c r="D1581" s="824" t="s">
        <v>4796</v>
      </c>
      <c r="E1581" s="825" t="s">
        <v>2801</v>
      </c>
      <c r="F1581" s="823" t="s">
        <v>2768</v>
      </c>
      <c r="G1581" s="823" t="s">
        <v>2811</v>
      </c>
      <c r="H1581" s="823" t="s">
        <v>670</v>
      </c>
      <c r="I1581" s="823" t="s">
        <v>2251</v>
      </c>
      <c r="J1581" s="823" t="s">
        <v>915</v>
      </c>
      <c r="K1581" s="823" t="s">
        <v>2252</v>
      </c>
      <c r="L1581" s="826">
        <v>1154.68</v>
      </c>
      <c r="M1581" s="826">
        <v>1154.68</v>
      </c>
      <c r="N1581" s="823">
        <v>1</v>
      </c>
      <c r="O1581" s="827">
        <v>1</v>
      </c>
      <c r="P1581" s="826">
        <v>1154.68</v>
      </c>
      <c r="Q1581" s="828">
        <v>1</v>
      </c>
      <c r="R1581" s="823">
        <v>1</v>
      </c>
      <c r="S1581" s="828">
        <v>1</v>
      </c>
      <c r="T1581" s="827">
        <v>1</v>
      </c>
      <c r="U1581" s="829">
        <v>1</v>
      </c>
    </row>
    <row r="1582" spans="1:21" ht="14.45" customHeight="1" x14ac:dyDescent="0.2">
      <c r="A1582" s="822">
        <v>32</v>
      </c>
      <c r="B1582" s="823" t="s">
        <v>2767</v>
      </c>
      <c r="C1582" s="823" t="s">
        <v>2773</v>
      </c>
      <c r="D1582" s="824" t="s">
        <v>4796</v>
      </c>
      <c r="E1582" s="825" t="s">
        <v>2801</v>
      </c>
      <c r="F1582" s="823" t="s">
        <v>2768</v>
      </c>
      <c r="G1582" s="823" t="s">
        <v>3332</v>
      </c>
      <c r="H1582" s="823" t="s">
        <v>329</v>
      </c>
      <c r="I1582" s="823" t="s">
        <v>4299</v>
      </c>
      <c r="J1582" s="823" t="s">
        <v>3983</v>
      </c>
      <c r="K1582" s="823" t="s">
        <v>3580</v>
      </c>
      <c r="L1582" s="826">
        <v>32.76</v>
      </c>
      <c r="M1582" s="826">
        <v>32.76</v>
      </c>
      <c r="N1582" s="823">
        <v>1</v>
      </c>
      <c r="O1582" s="827">
        <v>1</v>
      </c>
      <c r="P1582" s="826">
        <v>32.76</v>
      </c>
      <c r="Q1582" s="828">
        <v>1</v>
      </c>
      <c r="R1582" s="823">
        <v>1</v>
      </c>
      <c r="S1582" s="828">
        <v>1</v>
      </c>
      <c r="T1582" s="827">
        <v>1</v>
      </c>
      <c r="U1582" s="829">
        <v>1</v>
      </c>
    </row>
    <row r="1583" spans="1:21" ht="14.45" customHeight="1" x14ac:dyDescent="0.2">
      <c r="A1583" s="822">
        <v>32</v>
      </c>
      <c r="B1583" s="823" t="s">
        <v>2767</v>
      </c>
      <c r="C1583" s="823" t="s">
        <v>2773</v>
      </c>
      <c r="D1583" s="824" t="s">
        <v>4796</v>
      </c>
      <c r="E1583" s="825" t="s">
        <v>2801</v>
      </c>
      <c r="F1583" s="823" t="s">
        <v>2768</v>
      </c>
      <c r="G1583" s="823" t="s">
        <v>3007</v>
      </c>
      <c r="H1583" s="823" t="s">
        <v>329</v>
      </c>
      <c r="I1583" s="823" t="s">
        <v>3008</v>
      </c>
      <c r="J1583" s="823" t="s">
        <v>714</v>
      </c>
      <c r="K1583" s="823" t="s">
        <v>683</v>
      </c>
      <c r="L1583" s="826">
        <v>35.25</v>
      </c>
      <c r="M1583" s="826">
        <v>387.75</v>
      </c>
      <c r="N1583" s="823">
        <v>11</v>
      </c>
      <c r="O1583" s="827">
        <v>5</v>
      </c>
      <c r="P1583" s="826">
        <v>246.75</v>
      </c>
      <c r="Q1583" s="828">
        <v>0.63636363636363635</v>
      </c>
      <c r="R1583" s="823">
        <v>7</v>
      </c>
      <c r="S1583" s="828">
        <v>0.63636363636363635</v>
      </c>
      <c r="T1583" s="827">
        <v>3.5</v>
      </c>
      <c r="U1583" s="829">
        <v>0.7</v>
      </c>
    </row>
    <row r="1584" spans="1:21" ht="14.45" customHeight="1" x14ac:dyDescent="0.2">
      <c r="A1584" s="822">
        <v>32</v>
      </c>
      <c r="B1584" s="823" t="s">
        <v>2767</v>
      </c>
      <c r="C1584" s="823" t="s">
        <v>2773</v>
      </c>
      <c r="D1584" s="824" t="s">
        <v>4796</v>
      </c>
      <c r="E1584" s="825" t="s">
        <v>2801</v>
      </c>
      <c r="F1584" s="823" t="s">
        <v>2768</v>
      </c>
      <c r="G1584" s="823" t="s">
        <v>4171</v>
      </c>
      <c r="H1584" s="823" t="s">
        <v>329</v>
      </c>
      <c r="I1584" s="823" t="s">
        <v>4172</v>
      </c>
      <c r="J1584" s="823" t="s">
        <v>4173</v>
      </c>
      <c r="K1584" s="823" t="s">
        <v>4174</v>
      </c>
      <c r="L1584" s="826">
        <v>101.56</v>
      </c>
      <c r="M1584" s="826">
        <v>203.12</v>
      </c>
      <c r="N1584" s="823">
        <v>2</v>
      </c>
      <c r="O1584" s="827">
        <v>2</v>
      </c>
      <c r="P1584" s="826">
        <v>203.12</v>
      </c>
      <c r="Q1584" s="828">
        <v>1</v>
      </c>
      <c r="R1584" s="823">
        <v>2</v>
      </c>
      <c r="S1584" s="828">
        <v>1</v>
      </c>
      <c r="T1584" s="827">
        <v>2</v>
      </c>
      <c r="U1584" s="829">
        <v>1</v>
      </c>
    </row>
    <row r="1585" spans="1:21" ht="14.45" customHeight="1" x14ac:dyDescent="0.2">
      <c r="A1585" s="822">
        <v>32</v>
      </c>
      <c r="B1585" s="823" t="s">
        <v>2767</v>
      </c>
      <c r="C1585" s="823" t="s">
        <v>2773</v>
      </c>
      <c r="D1585" s="824" t="s">
        <v>4796</v>
      </c>
      <c r="E1585" s="825" t="s">
        <v>2801</v>
      </c>
      <c r="F1585" s="823" t="s">
        <v>2768</v>
      </c>
      <c r="G1585" s="823" t="s">
        <v>4171</v>
      </c>
      <c r="H1585" s="823" t="s">
        <v>329</v>
      </c>
      <c r="I1585" s="823" t="s">
        <v>4175</v>
      </c>
      <c r="J1585" s="823" t="s">
        <v>4173</v>
      </c>
      <c r="K1585" s="823" t="s">
        <v>4146</v>
      </c>
      <c r="L1585" s="826">
        <v>29.02</v>
      </c>
      <c r="M1585" s="826">
        <v>58.04</v>
      </c>
      <c r="N1585" s="823">
        <v>2</v>
      </c>
      <c r="O1585" s="827">
        <v>1</v>
      </c>
      <c r="P1585" s="826">
        <v>58.04</v>
      </c>
      <c r="Q1585" s="828">
        <v>1</v>
      </c>
      <c r="R1585" s="823">
        <v>2</v>
      </c>
      <c r="S1585" s="828">
        <v>1</v>
      </c>
      <c r="T1585" s="827">
        <v>1</v>
      </c>
      <c r="U1585" s="829">
        <v>1</v>
      </c>
    </row>
    <row r="1586" spans="1:21" ht="14.45" customHeight="1" x14ac:dyDescent="0.2">
      <c r="A1586" s="822">
        <v>32</v>
      </c>
      <c r="B1586" s="823" t="s">
        <v>2767</v>
      </c>
      <c r="C1586" s="823" t="s">
        <v>2773</v>
      </c>
      <c r="D1586" s="824" t="s">
        <v>4796</v>
      </c>
      <c r="E1586" s="825" t="s">
        <v>2801</v>
      </c>
      <c r="F1586" s="823" t="s">
        <v>2768</v>
      </c>
      <c r="G1586" s="823" t="s">
        <v>3534</v>
      </c>
      <c r="H1586" s="823" t="s">
        <v>329</v>
      </c>
      <c r="I1586" s="823" t="s">
        <v>3535</v>
      </c>
      <c r="J1586" s="823" t="s">
        <v>3536</v>
      </c>
      <c r="K1586" s="823" t="s">
        <v>3537</v>
      </c>
      <c r="L1586" s="826">
        <v>78.33</v>
      </c>
      <c r="M1586" s="826">
        <v>234.99</v>
      </c>
      <c r="N1586" s="823">
        <v>3</v>
      </c>
      <c r="O1586" s="827">
        <v>2</v>
      </c>
      <c r="P1586" s="826">
        <v>234.99</v>
      </c>
      <c r="Q1586" s="828">
        <v>1</v>
      </c>
      <c r="R1586" s="823">
        <v>3</v>
      </c>
      <c r="S1586" s="828">
        <v>1</v>
      </c>
      <c r="T1586" s="827">
        <v>2</v>
      </c>
      <c r="U1586" s="829">
        <v>1</v>
      </c>
    </row>
    <row r="1587" spans="1:21" ht="14.45" customHeight="1" x14ac:dyDescent="0.2">
      <c r="A1587" s="822">
        <v>32</v>
      </c>
      <c r="B1587" s="823" t="s">
        <v>2767</v>
      </c>
      <c r="C1587" s="823" t="s">
        <v>2773</v>
      </c>
      <c r="D1587" s="824" t="s">
        <v>4796</v>
      </c>
      <c r="E1587" s="825" t="s">
        <v>2801</v>
      </c>
      <c r="F1587" s="823" t="s">
        <v>2768</v>
      </c>
      <c r="G1587" s="823" t="s">
        <v>3011</v>
      </c>
      <c r="H1587" s="823" t="s">
        <v>329</v>
      </c>
      <c r="I1587" s="823" t="s">
        <v>3810</v>
      </c>
      <c r="J1587" s="823" t="s">
        <v>3340</v>
      </c>
      <c r="K1587" s="823" t="s">
        <v>3474</v>
      </c>
      <c r="L1587" s="826">
        <v>201.73</v>
      </c>
      <c r="M1587" s="826">
        <v>201.73</v>
      </c>
      <c r="N1587" s="823">
        <v>1</v>
      </c>
      <c r="O1587" s="827">
        <v>1</v>
      </c>
      <c r="P1587" s="826">
        <v>201.73</v>
      </c>
      <c r="Q1587" s="828">
        <v>1</v>
      </c>
      <c r="R1587" s="823">
        <v>1</v>
      </c>
      <c r="S1587" s="828">
        <v>1</v>
      </c>
      <c r="T1587" s="827">
        <v>1</v>
      </c>
      <c r="U1587" s="829">
        <v>1</v>
      </c>
    </row>
    <row r="1588" spans="1:21" ht="14.45" customHeight="1" x14ac:dyDescent="0.2">
      <c r="A1588" s="822">
        <v>32</v>
      </c>
      <c r="B1588" s="823" t="s">
        <v>2767</v>
      </c>
      <c r="C1588" s="823" t="s">
        <v>2773</v>
      </c>
      <c r="D1588" s="824" t="s">
        <v>4796</v>
      </c>
      <c r="E1588" s="825" t="s">
        <v>2801</v>
      </c>
      <c r="F1588" s="823" t="s">
        <v>2768</v>
      </c>
      <c r="G1588" s="823" t="s">
        <v>3011</v>
      </c>
      <c r="H1588" s="823" t="s">
        <v>329</v>
      </c>
      <c r="I1588" s="823" t="s">
        <v>3538</v>
      </c>
      <c r="J1588" s="823" t="s">
        <v>955</v>
      </c>
      <c r="K1588" s="823" t="s">
        <v>3539</v>
      </c>
      <c r="L1588" s="826">
        <v>57.64</v>
      </c>
      <c r="M1588" s="826">
        <v>57.64</v>
      </c>
      <c r="N1588" s="823">
        <v>1</v>
      </c>
      <c r="O1588" s="827">
        <v>0.5</v>
      </c>
      <c r="P1588" s="826">
        <v>57.64</v>
      </c>
      <c r="Q1588" s="828">
        <v>1</v>
      </c>
      <c r="R1588" s="823">
        <v>1</v>
      </c>
      <c r="S1588" s="828">
        <v>1</v>
      </c>
      <c r="T1588" s="827">
        <v>0.5</v>
      </c>
      <c r="U1588" s="829">
        <v>1</v>
      </c>
    </row>
    <row r="1589" spans="1:21" ht="14.45" customHeight="1" x14ac:dyDescent="0.2">
      <c r="A1589" s="822">
        <v>32</v>
      </c>
      <c r="B1589" s="823" t="s">
        <v>2767</v>
      </c>
      <c r="C1589" s="823" t="s">
        <v>2773</v>
      </c>
      <c r="D1589" s="824" t="s">
        <v>4796</v>
      </c>
      <c r="E1589" s="825" t="s">
        <v>2801</v>
      </c>
      <c r="F1589" s="823" t="s">
        <v>2768</v>
      </c>
      <c r="G1589" s="823" t="s">
        <v>3011</v>
      </c>
      <c r="H1589" s="823" t="s">
        <v>329</v>
      </c>
      <c r="I1589" s="823" t="s">
        <v>3012</v>
      </c>
      <c r="J1589" s="823" t="s">
        <v>955</v>
      </c>
      <c r="K1589" s="823" t="s">
        <v>3013</v>
      </c>
      <c r="L1589" s="826">
        <v>185.26</v>
      </c>
      <c r="M1589" s="826">
        <v>7410.4000000000024</v>
      </c>
      <c r="N1589" s="823">
        <v>40</v>
      </c>
      <c r="O1589" s="827">
        <v>27</v>
      </c>
      <c r="P1589" s="826">
        <v>4816.760000000002</v>
      </c>
      <c r="Q1589" s="828">
        <v>0.65</v>
      </c>
      <c r="R1589" s="823">
        <v>26</v>
      </c>
      <c r="S1589" s="828">
        <v>0.65</v>
      </c>
      <c r="T1589" s="827">
        <v>18</v>
      </c>
      <c r="U1589" s="829">
        <v>0.66666666666666663</v>
      </c>
    </row>
    <row r="1590" spans="1:21" ht="14.45" customHeight="1" x14ac:dyDescent="0.2">
      <c r="A1590" s="822">
        <v>32</v>
      </c>
      <c r="B1590" s="823" t="s">
        <v>2767</v>
      </c>
      <c r="C1590" s="823" t="s">
        <v>2773</v>
      </c>
      <c r="D1590" s="824" t="s">
        <v>4796</v>
      </c>
      <c r="E1590" s="825" t="s">
        <v>2801</v>
      </c>
      <c r="F1590" s="823" t="s">
        <v>2768</v>
      </c>
      <c r="G1590" s="823" t="s">
        <v>3011</v>
      </c>
      <c r="H1590" s="823" t="s">
        <v>329</v>
      </c>
      <c r="I1590" s="823" t="s">
        <v>3012</v>
      </c>
      <c r="J1590" s="823" t="s">
        <v>955</v>
      </c>
      <c r="K1590" s="823" t="s">
        <v>3013</v>
      </c>
      <c r="L1590" s="826">
        <v>87.98</v>
      </c>
      <c r="M1590" s="826">
        <v>527.88</v>
      </c>
      <c r="N1590" s="823">
        <v>6</v>
      </c>
      <c r="O1590" s="827">
        <v>3.5</v>
      </c>
      <c r="P1590" s="826">
        <v>439.90000000000003</v>
      </c>
      <c r="Q1590" s="828">
        <v>0.83333333333333337</v>
      </c>
      <c r="R1590" s="823">
        <v>5</v>
      </c>
      <c r="S1590" s="828">
        <v>0.83333333333333337</v>
      </c>
      <c r="T1590" s="827">
        <v>3</v>
      </c>
      <c r="U1590" s="829">
        <v>0.8571428571428571</v>
      </c>
    </row>
    <row r="1591" spans="1:21" ht="14.45" customHeight="1" x14ac:dyDescent="0.2">
      <c r="A1591" s="822">
        <v>32</v>
      </c>
      <c r="B1591" s="823" t="s">
        <v>2767</v>
      </c>
      <c r="C1591" s="823" t="s">
        <v>2773</v>
      </c>
      <c r="D1591" s="824" t="s">
        <v>4796</v>
      </c>
      <c r="E1591" s="825" t="s">
        <v>2801</v>
      </c>
      <c r="F1591" s="823" t="s">
        <v>2768</v>
      </c>
      <c r="G1591" s="823" t="s">
        <v>3011</v>
      </c>
      <c r="H1591" s="823" t="s">
        <v>329</v>
      </c>
      <c r="I1591" s="823" t="s">
        <v>3014</v>
      </c>
      <c r="J1591" s="823" t="s">
        <v>955</v>
      </c>
      <c r="K1591" s="823" t="s">
        <v>3013</v>
      </c>
      <c r="L1591" s="826">
        <v>87.98</v>
      </c>
      <c r="M1591" s="826">
        <v>175.96</v>
      </c>
      <c r="N1591" s="823">
        <v>2</v>
      </c>
      <c r="O1591" s="827">
        <v>0.5</v>
      </c>
      <c r="P1591" s="826"/>
      <c r="Q1591" s="828">
        <v>0</v>
      </c>
      <c r="R1591" s="823"/>
      <c r="S1591" s="828">
        <v>0</v>
      </c>
      <c r="T1591" s="827"/>
      <c r="U1591" s="829">
        <v>0</v>
      </c>
    </row>
    <row r="1592" spans="1:21" ht="14.45" customHeight="1" x14ac:dyDescent="0.2">
      <c r="A1592" s="822">
        <v>32</v>
      </c>
      <c r="B1592" s="823" t="s">
        <v>2767</v>
      </c>
      <c r="C1592" s="823" t="s">
        <v>2773</v>
      </c>
      <c r="D1592" s="824" t="s">
        <v>4796</v>
      </c>
      <c r="E1592" s="825" t="s">
        <v>2801</v>
      </c>
      <c r="F1592" s="823" t="s">
        <v>2768</v>
      </c>
      <c r="G1592" s="823" t="s">
        <v>3011</v>
      </c>
      <c r="H1592" s="823" t="s">
        <v>329</v>
      </c>
      <c r="I1592" s="823" t="s">
        <v>3813</v>
      </c>
      <c r="J1592" s="823" t="s">
        <v>3814</v>
      </c>
      <c r="K1592" s="823" t="s">
        <v>3338</v>
      </c>
      <c r="L1592" s="826">
        <v>205.84</v>
      </c>
      <c r="M1592" s="826">
        <v>205.84</v>
      </c>
      <c r="N1592" s="823">
        <v>1</v>
      </c>
      <c r="O1592" s="827">
        <v>1</v>
      </c>
      <c r="P1592" s="826">
        <v>205.84</v>
      </c>
      <c r="Q1592" s="828">
        <v>1</v>
      </c>
      <c r="R1592" s="823">
        <v>1</v>
      </c>
      <c r="S1592" s="828">
        <v>1</v>
      </c>
      <c r="T1592" s="827">
        <v>1</v>
      </c>
      <c r="U1592" s="829">
        <v>1</v>
      </c>
    </row>
    <row r="1593" spans="1:21" ht="14.45" customHeight="1" x14ac:dyDescent="0.2">
      <c r="A1593" s="822">
        <v>32</v>
      </c>
      <c r="B1593" s="823" t="s">
        <v>2767</v>
      </c>
      <c r="C1593" s="823" t="s">
        <v>2773</v>
      </c>
      <c r="D1593" s="824" t="s">
        <v>4796</v>
      </c>
      <c r="E1593" s="825" t="s">
        <v>2801</v>
      </c>
      <c r="F1593" s="823" t="s">
        <v>2768</v>
      </c>
      <c r="G1593" s="823" t="s">
        <v>3011</v>
      </c>
      <c r="H1593" s="823" t="s">
        <v>329</v>
      </c>
      <c r="I1593" s="823" t="s">
        <v>4300</v>
      </c>
      <c r="J1593" s="823" t="s">
        <v>4301</v>
      </c>
      <c r="K1593" s="823" t="s">
        <v>3338</v>
      </c>
      <c r="L1593" s="826">
        <v>205.84</v>
      </c>
      <c r="M1593" s="826">
        <v>205.84</v>
      </c>
      <c r="N1593" s="823">
        <v>1</v>
      </c>
      <c r="O1593" s="827">
        <v>0.5</v>
      </c>
      <c r="P1593" s="826"/>
      <c r="Q1593" s="828">
        <v>0</v>
      </c>
      <c r="R1593" s="823"/>
      <c r="S1593" s="828">
        <v>0</v>
      </c>
      <c r="T1593" s="827"/>
      <c r="U1593" s="829">
        <v>0</v>
      </c>
    </row>
    <row r="1594" spans="1:21" ht="14.45" customHeight="1" x14ac:dyDescent="0.2">
      <c r="A1594" s="822">
        <v>32</v>
      </c>
      <c r="B1594" s="823" t="s">
        <v>2767</v>
      </c>
      <c r="C1594" s="823" t="s">
        <v>2773</v>
      </c>
      <c r="D1594" s="824" t="s">
        <v>4796</v>
      </c>
      <c r="E1594" s="825" t="s">
        <v>2801</v>
      </c>
      <c r="F1594" s="823" t="s">
        <v>2768</v>
      </c>
      <c r="G1594" s="823" t="s">
        <v>3342</v>
      </c>
      <c r="H1594" s="823" t="s">
        <v>329</v>
      </c>
      <c r="I1594" s="823" t="s">
        <v>3984</v>
      </c>
      <c r="J1594" s="823" t="s">
        <v>3348</v>
      </c>
      <c r="K1594" s="823" t="s">
        <v>2548</v>
      </c>
      <c r="L1594" s="826">
        <v>453.18</v>
      </c>
      <c r="M1594" s="826">
        <v>453.18</v>
      </c>
      <c r="N1594" s="823">
        <v>1</v>
      </c>
      <c r="O1594" s="827">
        <v>1</v>
      </c>
      <c r="P1594" s="826">
        <v>453.18</v>
      </c>
      <c r="Q1594" s="828">
        <v>1</v>
      </c>
      <c r="R1594" s="823">
        <v>1</v>
      </c>
      <c r="S1594" s="828">
        <v>1</v>
      </c>
      <c r="T1594" s="827">
        <v>1</v>
      </c>
      <c r="U1594" s="829">
        <v>1</v>
      </c>
    </row>
    <row r="1595" spans="1:21" ht="14.45" customHeight="1" x14ac:dyDescent="0.2">
      <c r="A1595" s="822">
        <v>32</v>
      </c>
      <c r="B1595" s="823" t="s">
        <v>2767</v>
      </c>
      <c r="C1595" s="823" t="s">
        <v>2773</v>
      </c>
      <c r="D1595" s="824" t="s">
        <v>4796</v>
      </c>
      <c r="E1595" s="825" t="s">
        <v>2801</v>
      </c>
      <c r="F1595" s="823" t="s">
        <v>2768</v>
      </c>
      <c r="G1595" s="823" t="s">
        <v>3985</v>
      </c>
      <c r="H1595" s="823" t="s">
        <v>329</v>
      </c>
      <c r="I1595" s="823" t="s">
        <v>4302</v>
      </c>
      <c r="J1595" s="823" t="s">
        <v>4303</v>
      </c>
      <c r="K1595" s="823" t="s">
        <v>4304</v>
      </c>
      <c r="L1595" s="826">
        <v>0</v>
      </c>
      <c r="M1595" s="826">
        <v>0</v>
      </c>
      <c r="N1595" s="823">
        <v>2</v>
      </c>
      <c r="O1595" s="827">
        <v>2</v>
      </c>
      <c r="P1595" s="826"/>
      <c r="Q1595" s="828"/>
      <c r="R1595" s="823"/>
      <c r="S1595" s="828">
        <v>0</v>
      </c>
      <c r="T1595" s="827"/>
      <c r="U1595" s="829">
        <v>0</v>
      </c>
    </row>
    <row r="1596" spans="1:21" ht="14.45" customHeight="1" x14ac:dyDescent="0.2">
      <c r="A1596" s="822">
        <v>32</v>
      </c>
      <c r="B1596" s="823" t="s">
        <v>2767</v>
      </c>
      <c r="C1596" s="823" t="s">
        <v>2773</v>
      </c>
      <c r="D1596" s="824" t="s">
        <v>4796</v>
      </c>
      <c r="E1596" s="825" t="s">
        <v>2801</v>
      </c>
      <c r="F1596" s="823" t="s">
        <v>2768</v>
      </c>
      <c r="G1596" s="823" t="s">
        <v>2825</v>
      </c>
      <c r="H1596" s="823" t="s">
        <v>329</v>
      </c>
      <c r="I1596" s="823" t="s">
        <v>3350</v>
      </c>
      <c r="J1596" s="823" t="s">
        <v>3351</v>
      </c>
      <c r="K1596" s="823" t="s">
        <v>3352</v>
      </c>
      <c r="L1596" s="826">
        <v>172.91</v>
      </c>
      <c r="M1596" s="826">
        <v>345.82</v>
      </c>
      <c r="N1596" s="823">
        <v>2</v>
      </c>
      <c r="O1596" s="827">
        <v>1</v>
      </c>
      <c r="P1596" s="826">
        <v>345.82</v>
      </c>
      <c r="Q1596" s="828">
        <v>1</v>
      </c>
      <c r="R1596" s="823">
        <v>2</v>
      </c>
      <c r="S1596" s="828">
        <v>1</v>
      </c>
      <c r="T1596" s="827">
        <v>1</v>
      </c>
      <c r="U1596" s="829">
        <v>1</v>
      </c>
    </row>
    <row r="1597" spans="1:21" ht="14.45" customHeight="1" x14ac:dyDescent="0.2">
      <c r="A1597" s="822">
        <v>32</v>
      </c>
      <c r="B1597" s="823" t="s">
        <v>2767</v>
      </c>
      <c r="C1597" s="823" t="s">
        <v>2773</v>
      </c>
      <c r="D1597" s="824" t="s">
        <v>4796</v>
      </c>
      <c r="E1597" s="825" t="s">
        <v>2801</v>
      </c>
      <c r="F1597" s="823" t="s">
        <v>2768</v>
      </c>
      <c r="G1597" s="823" t="s">
        <v>2825</v>
      </c>
      <c r="H1597" s="823" t="s">
        <v>329</v>
      </c>
      <c r="I1597" s="823" t="s">
        <v>2826</v>
      </c>
      <c r="J1597" s="823" t="s">
        <v>789</v>
      </c>
      <c r="K1597" s="823" t="s">
        <v>2827</v>
      </c>
      <c r="L1597" s="826">
        <v>57.64</v>
      </c>
      <c r="M1597" s="826">
        <v>57.64</v>
      </c>
      <c r="N1597" s="823">
        <v>1</v>
      </c>
      <c r="O1597" s="827">
        <v>1</v>
      </c>
      <c r="P1597" s="826">
        <v>57.64</v>
      </c>
      <c r="Q1597" s="828">
        <v>1</v>
      </c>
      <c r="R1597" s="823">
        <v>1</v>
      </c>
      <c r="S1597" s="828">
        <v>1</v>
      </c>
      <c r="T1597" s="827">
        <v>1</v>
      </c>
      <c r="U1597" s="829">
        <v>1</v>
      </c>
    </row>
    <row r="1598" spans="1:21" ht="14.45" customHeight="1" x14ac:dyDescent="0.2">
      <c r="A1598" s="822">
        <v>32</v>
      </c>
      <c r="B1598" s="823" t="s">
        <v>2767</v>
      </c>
      <c r="C1598" s="823" t="s">
        <v>2773</v>
      </c>
      <c r="D1598" s="824" t="s">
        <v>4796</v>
      </c>
      <c r="E1598" s="825" t="s">
        <v>2801</v>
      </c>
      <c r="F1598" s="823" t="s">
        <v>2768</v>
      </c>
      <c r="G1598" s="823" t="s">
        <v>2825</v>
      </c>
      <c r="H1598" s="823" t="s">
        <v>670</v>
      </c>
      <c r="I1598" s="823" t="s">
        <v>2230</v>
      </c>
      <c r="J1598" s="823" t="s">
        <v>789</v>
      </c>
      <c r="K1598" s="823" t="s">
        <v>2231</v>
      </c>
      <c r="L1598" s="826">
        <v>102.93</v>
      </c>
      <c r="M1598" s="826">
        <v>205.86</v>
      </c>
      <c r="N1598" s="823">
        <v>2</v>
      </c>
      <c r="O1598" s="827">
        <v>1.5</v>
      </c>
      <c r="P1598" s="826">
        <v>205.86</v>
      </c>
      <c r="Q1598" s="828">
        <v>1</v>
      </c>
      <c r="R1598" s="823">
        <v>2</v>
      </c>
      <c r="S1598" s="828">
        <v>1</v>
      </c>
      <c r="T1598" s="827">
        <v>1.5</v>
      </c>
      <c r="U1598" s="829">
        <v>1</v>
      </c>
    </row>
    <row r="1599" spans="1:21" ht="14.45" customHeight="1" x14ac:dyDescent="0.2">
      <c r="A1599" s="822">
        <v>32</v>
      </c>
      <c r="B1599" s="823" t="s">
        <v>2767</v>
      </c>
      <c r="C1599" s="823" t="s">
        <v>2773</v>
      </c>
      <c r="D1599" s="824" t="s">
        <v>4796</v>
      </c>
      <c r="E1599" s="825" t="s">
        <v>2801</v>
      </c>
      <c r="F1599" s="823" t="s">
        <v>2768</v>
      </c>
      <c r="G1599" s="823" t="s">
        <v>2825</v>
      </c>
      <c r="H1599" s="823" t="s">
        <v>329</v>
      </c>
      <c r="I1599" s="823" t="s">
        <v>3353</v>
      </c>
      <c r="J1599" s="823" t="s">
        <v>789</v>
      </c>
      <c r="K1599" s="823" t="s">
        <v>790</v>
      </c>
      <c r="L1599" s="826">
        <v>205.84</v>
      </c>
      <c r="M1599" s="826">
        <v>1646.7199999999998</v>
      </c>
      <c r="N1599" s="823">
        <v>8</v>
      </c>
      <c r="O1599" s="827">
        <v>5</v>
      </c>
      <c r="P1599" s="826">
        <v>1646.7199999999998</v>
      </c>
      <c r="Q1599" s="828">
        <v>1</v>
      </c>
      <c r="R1599" s="823">
        <v>8</v>
      </c>
      <c r="S1599" s="828">
        <v>1</v>
      </c>
      <c r="T1599" s="827">
        <v>5</v>
      </c>
      <c r="U1599" s="829">
        <v>1</v>
      </c>
    </row>
    <row r="1600" spans="1:21" ht="14.45" customHeight="1" x14ac:dyDescent="0.2">
      <c r="A1600" s="822">
        <v>32</v>
      </c>
      <c r="B1600" s="823" t="s">
        <v>2767</v>
      </c>
      <c r="C1600" s="823" t="s">
        <v>2773</v>
      </c>
      <c r="D1600" s="824" t="s">
        <v>4796</v>
      </c>
      <c r="E1600" s="825" t="s">
        <v>2801</v>
      </c>
      <c r="F1600" s="823" t="s">
        <v>2768</v>
      </c>
      <c r="G1600" s="823" t="s">
        <v>2825</v>
      </c>
      <c r="H1600" s="823" t="s">
        <v>329</v>
      </c>
      <c r="I1600" s="823" t="s">
        <v>3353</v>
      </c>
      <c r="J1600" s="823" t="s">
        <v>789</v>
      </c>
      <c r="K1600" s="823" t="s">
        <v>790</v>
      </c>
      <c r="L1600" s="826">
        <v>97.76</v>
      </c>
      <c r="M1600" s="826">
        <v>782.08000000000015</v>
      </c>
      <c r="N1600" s="823">
        <v>8</v>
      </c>
      <c r="O1600" s="827">
        <v>5</v>
      </c>
      <c r="P1600" s="826">
        <v>293.28000000000003</v>
      </c>
      <c r="Q1600" s="828">
        <v>0.37499999999999994</v>
      </c>
      <c r="R1600" s="823">
        <v>3</v>
      </c>
      <c r="S1600" s="828">
        <v>0.375</v>
      </c>
      <c r="T1600" s="827">
        <v>2</v>
      </c>
      <c r="U1600" s="829">
        <v>0.4</v>
      </c>
    </row>
    <row r="1601" spans="1:21" ht="14.45" customHeight="1" x14ac:dyDescent="0.2">
      <c r="A1601" s="822">
        <v>32</v>
      </c>
      <c r="B1601" s="823" t="s">
        <v>2767</v>
      </c>
      <c r="C1601" s="823" t="s">
        <v>2773</v>
      </c>
      <c r="D1601" s="824" t="s">
        <v>4796</v>
      </c>
      <c r="E1601" s="825" t="s">
        <v>2801</v>
      </c>
      <c r="F1601" s="823" t="s">
        <v>2768</v>
      </c>
      <c r="G1601" s="823" t="s">
        <v>3354</v>
      </c>
      <c r="H1601" s="823" t="s">
        <v>670</v>
      </c>
      <c r="I1601" s="823" t="s">
        <v>2295</v>
      </c>
      <c r="J1601" s="823" t="s">
        <v>1197</v>
      </c>
      <c r="K1601" s="823" t="s">
        <v>2296</v>
      </c>
      <c r="L1601" s="826">
        <v>34.47</v>
      </c>
      <c r="M1601" s="826">
        <v>34.47</v>
      </c>
      <c r="N1601" s="823">
        <v>1</v>
      </c>
      <c r="O1601" s="827">
        <v>1</v>
      </c>
      <c r="P1601" s="826">
        <v>34.47</v>
      </c>
      <c r="Q1601" s="828">
        <v>1</v>
      </c>
      <c r="R1601" s="823">
        <v>1</v>
      </c>
      <c r="S1601" s="828">
        <v>1</v>
      </c>
      <c r="T1601" s="827">
        <v>1</v>
      </c>
      <c r="U1601" s="829">
        <v>1</v>
      </c>
    </row>
    <row r="1602" spans="1:21" ht="14.45" customHeight="1" x14ac:dyDescent="0.2">
      <c r="A1602" s="822">
        <v>32</v>
      </c>
      <c r="B1602" s="823" t="s">
        <v>2767</v>
      </c>
      <c r="C1602" s="823" t="s">
        <v>2773</v>
      </c>
      <c r="D1602" s="824" t="s">
        <v>4796</v>
      </c>
      <c r="E1602" s="825" t="s">
        <v>2801</v>
      </c>
      <c r="F1602" s="823" t="s">
        <v>2768</v>
      </c>
      <c r="G1602" s="823" t="s">
        <v>3354</v>
      </c>
      <c r="H1602" s="823" t="s">
        <v>670</v>
      </c>
      <c r="I1602" s="823" t="s">
        <v>2584</v>
      </c>
      <c r="J1602" s="823" t="s">
        <v>1197</v>
      </c>
      <c r="K1602" s="823" t="s">
        <v>2585</v>
      </c>
      <c r="L1602" s="826">
        <v>103.4</v>
      </c>
      <c r="M1602" s="826">
        <v>103.4</v>
      </c>
      <c r="N1602" s="823">
        <v>1</v>
      </c>
      <c r="O1602" s="827">
        <v>1</v>
      </c>
      <c r="P1602" s="826">
        <v>103.4</v>
      </c>
      <c r="Q1602" s="828">
        <v>1</v>
      </c>
      <c r="R1602" s="823">
        <v>1</v>
      </c>
      <c r="S1602" s="828">
        <v>1</v>
      </c>
      <c r="T1602" s="827">
        <v>1</v>
      </c>
      <c r="U1602" s="829">
        <v>1</v>
      </c>
    </row>
    <row r="1603" spans="1:21" ht="14.45" customHeight="1" x14ac:dyDescent="0.2">
      <c r="A1603" s="822">
        <v>32</v>
      </c>
      <c r="B1603" s="823" t="s">
        <v>2767</v>
      </c>
      <c r="C1603" s="823" t="s">
        <v>2773</v>
      </c>
      <c r="D1603" s="824" t="s">
        <v>4796</v>
      </c>
      <c r="E1603" s="825" t="s">
        <v>2801</v>
      </c>
      <c r="F1603" s="823" t="s">
        <v>2768</v>
      </c>
      <c r="G1603" s="823" t="s">
        <v>3354</v>
      </c>
      <c r="H1603" s="823" t="s">
        <v>329</v>
      </c>
      <c r="I1603" s="823" t="s">
        <v>4305</v>
      </c>
      <c r="J1603" s="823" t="s">
        <v>4306</v>
      </c>
      <c r="K1603" s="823" t="s">
        <v>4307</v>
      </c>
      <c r="L1603" s="826">
        <v>103.4</v>
      </c>
      <c r="M1603" s="826">
        <v>103.4</v>
      </c>
      <c r="N1603" s="823">
        <v>1</v>
      </c>
      <c r="O1603" s="827">
        <v>0.5</v>
      </c>
      <c r="P1603" s="826">
        <v>103.4</v>
      </c>
      <c r="Q1603" s="828">
        <v>1</v>
      </c>
      <c r="R1603" s="823">
        <v>1</v>
      </c>
      <c r="S1603" s="828">
        <v>1</v>
      </c>
      <c r="T1603" s="827">
        <v>0.5</v>
      </c>
      <c r="U1603" s="829">
        <v>1</v>
      </c>
    </row>
    <row r="1604" spans="1:21" ht="14.45" customHeight="1" x14ac:dyDescent="0.2">
      <c r="A1604" s="822">
        <v>32</v>
      </c>
      <c r="B1604" s="823" t="s">
        <v>2767</v>
      </c>
      <c r="C1604" s="823" t="s">
        <v>2773</v>
      </c>
      <c r="D1604" s="824" t="s">
        <v>4796</v>
      </c>
      <c r="E1604" s="825" t="s">
        <v>2801</v>
      </c>
      <c r="F1604" s="823" t="s">
        <v>2768</v>
      </c>
      <c r="G1604" s="823" t="s">
        <v>3354</v>
      </c>
      <c r="H1604" s="823" t="s">
        <v>329</v>
      </c>
      <c r="I1604" s="823" t="s">
        <v>4308</v>
      </c>
      <c r="J1604" s="823" t="s">
        <v>4309</v>
      </c>
      <c r="K1604" s="823" t="s">
        <v>3921</v>
      </c>
      <c r="L1604" s="826">
        <v>114.88</v>
      </c>
      <c r="M1604" s="826">
        <v>114.88</v>
      </c>
      <c r="N1604" s="823">
        <v>1</v>
      </c>
      <c r="O1604" s="827">
        <v>0.5</v>
      </c>
      <c r="P1604" s="826">
        <v>114.88</v>
      </c>
      <c r="Q1604" s="828">
        <v>1</v>
      </c>
      <c r="R1604" s="823">
        <v>1</v>
      </c>
      <c r="S1604" s="828">
        <v>1</v>
      </c>
      <c r="T1604" s="827">
        <v>0.5</v>
      </c>
      <c r="U1604" s="829">
        <v>1</v>
      </c>
    </row>
    <row r="1605" spans="1:21" ht="14.45" customHeight="1" x14ac:dyDescent="0.2">
      <c r="A1605" s="822">
        <v>32</v>
      </c>
      <c r="B1605" s="823" t="s">
        <v>2767</v>
      </c>
      <c r="C1605" s="823" t="s">
        <v>2773</v>
      </c>
      <c r="D1605" s="824" t="s">
        <v>4796</v>
      </c>
      <c r="E1605" s="825" t="s">
        <v>2801</v>
      </c>
      <c r="F1605" s="823" t="s">
        <v>2768</v>
      </c>
      <c r="G1605" s="823" t="s">
        <v>3023</v>
      </c>
      <c r="H1605" s="823" t="s">
        <v>670</v>
      </c>
      <c r="I1605" s="823" t="s">
        <v>3988</v>
      </c>
      <c r="J1605" s="823" t="s">
        <v>2308</v>
      </c>
      <c r="K1605" s="823" t="s">
        <v>3989</v>
      </c>
      <c r="L1605" s="826">
        <v>352.37</v>
      </c>
      <c r="M1605" s="826">
        <v>352.37</v>
      </c>
      <c r="N1605" s="823">
        <v>1</v>
      </c>
      <c r="O1605" s="827">
        <v>0.5</v>
      </c>
      <c r="P1605" s="826">
        <v>352.37</v>
      </c>
      <c r="Q1605" s="828">
        <v>1</v>
      </c>
      <c r="R1605" s="823">
        <v>1</v>
      </c>
      <c r="S1605" s="828">
        <v>1</v>
      </c>
      <c r="T1605" s="827">
        <v>0.5</v>
      </c>
      <c r="U1605" s="829">
        <v>1</v>
      </c>
    </row>
    <row r="1606" spans="1:21" ht="14.45" customHeight="1" x14ac:dyDescent="0.2">
      <c r="A1606" s="822">
        <v>32</v>
      </c>
      <c r="B1606" s="823" t="s">
        <v>2767</v>
      </c>
      <c r="C1606" s="823" t="s">
        <v>2773</v>
      </c>
      <c r="D1606" s="824" t="s">
        <v>4796</v>
      </c>
      <c r="E1606" s="825" t="s">
        <v>2801</v>
      </c>
      <c r="F1606" s="823" t="s">
        <v>2768</v>
      </c>
      <c r="G1606" s="823" t="s">
        <v>3027</v>
      </c>
      <c r="H1606" s="823" t="s">
        <v>329</v>
      </c>
      <c r="I1606" s="823" t="s">
        <v>4310</v>
      </c>
      <c r="J1606" s="823" t="s">
        <v>3029</v>
      </c>
      <c r="K1606" s="823" t="s">
        <v>4311</v>
      </c>
      <c r="L1606" s="826">
        <v>72.88</v>
      </c>
      <c r="M1606" s="826">
        <v>72.88</v>
      </c>
      <c r="N1606" s="823">
        <v>1</v>
      </c>
      <c r="O1606" s="827">
        <v>1</v>
      </c>
      <c r="P1606" s="826">
        <v>72.88</v>
      </c>
      <c r="Q1606" s="828">
        <v>1</v>
      </c>
      <c r="R1606" s="823">
        <v>1</v>
      </c>
      <c r="S1606" s="828">
        <v>1</v>
      </c>
      <c r="T1606" s="827">
        <v>1</v>
      </c>
      <c r="U1606" s="829">
        <v>1</v>
      </c>
    </row>
    <row r="1607" spans="1:21" ht="14.45" customHeight="1" x14ac:dyDescent="0.2">
      <c r="A1607" s="822">
        <v>32</v>
      </c>
      <c r="B1607" s="823" t="s">
        <v>2767</v>
      </c>
      <c r="C1607" s="823" t="s">
        <v>2773</v>
      </c>
      <c r="D1607" s="824" t="s">
        <v>4796</v>
      </c>
      <c r="E1607" s="825" t="s">
        <v>2801</v>
      </c>
      <c r="F1607" s="823" t="s">
        <v>2768</v>
      </c>
      <c r="G1607" s="823" t="s">
        <v>3027</v>
      </c>
      <c r="H1607" s="823" t="s">
        <v>329</v>
      </c>
      <c r="I1607" s="823" t="s">
        <v>3028</v>
      </c>
      <c r="J1607" s="823" t="s">
        <v>3029</v>
      </c>
      <c r="K1607" s="823" t="s">
        <v>3030</v>
      </c>
      <c r="L1607" s="826">
        <v>218.62</v>
      </c>
      <c r="M1607" s="826">
        <v>437.24</v>
      </c>
      <c r="N1607" s="823">
        <v>2</v>
      </c>
      <c r="O1607" s="827">
        <v>2</v>
      </c>
      <c r="P1607" s="826">
        <v>218.62</v>
      </c>
      <c r="Q1607" s="828">
        <v>0.5</v>
      </c>
      <c r="R1607" s="823">
        <v>1</v>
      </c>
      <c r="S1607" s="828">
        <v>0.5</v>
      </c>
      <c r="T1607" s="827">
        <v>1</v>
      </c>
      <c r="U1607" s="829">
        <v>0.5</v>
      </c>
    </row>
    <row r="1608" spans="1:21" ht="14.45" customHeight="1" x14ac:dyDescent="0.2">
      <c r="A1608" s="822">
        <v>32</v>
      </c>
      <c r="B1608" s="823" t="s">
        <v>2767</v>
      </c>
      <c r="C1608" s="823" t="s">
        <v>2773</v>
      </c>
      <c r="D1608" s="824" t="s">
        <v>4796</v>
      </c>
      <c r="E1608" s="825" t="s">
        <v>2801</v>
      </c>
      <c r="F1608" s="823" t="s">
        <v>2768</v>
      </c>
      <c r="G1608" s="823" t="s">
        <v>3027</v>
      </c>
      <c r="H1608" s="823" t="s">
        <v>329</v>
      </c>
      <c r="I1608" s="823" t="s">
        <v>3992</v>
      </c>
      <c r="J1608" s="823" t="s">
        <v>3029</v>
      </c>
      <c r="K1608" s="823" t="s">
        <v>3993</v>
      </c>
      <c r="L1608" s="826">
        <v>437.23</v>
      </c>
      <c r="M1608" s="826">
        <v>437.23</v>
      </c>
      <c r="N1608" s="823">
        <v>1</v>
      </c>
      <c r="O1608" s="827">
        <v>0.5</v>
      </c>
      <c r="P1608" s="826"/>
      <c r="Q1608" s="828">
        <v>0</v>
      </c>
      <c r="R1608" s="823"/>
      <c r="S1608" s="828">
        <v>0</v>
      </c>
      <c r="T1608" s="827"/>
      <c r="U1608" s="829">
        <v>0</v>
      </c>
    </row>
    <row r="1609" spans="1:21" ht="14.45" customHeight="1" x14ac:dyDescent="0.2">
      <c r="A1609" s="822">
        <v>32</v>
      </c>
      <c r="B1609" s="823" t="s">
        <v>2767</v>
      </c>
      <c r="C1609" s="823" t="s">
        <v>2773</v>
      </c>
      <c r="D1609" s="824" t="s">
        <v>4796</v>
      </c>
      <c r="E1609" s="825" t="s">
        <v>2801</v>
      </c>
      <c r="F1609" s="823" t="s">
        <v>2768</v>
      </c>
      <c r="G1609" s="823" t="s">
        <v>3355</v>
      </c>
      <c r="H1609" s="823" t="s">
        <v>329</v>
      </c>
      <c r="I1609" s="823" t="s">
        <v>3356</v>
      </c>
      <c r="J1609" s="823" t="s">
        <v>678</v>
      </c>
      <c r="K1609" s="823" t="s">
        <v>3357</v>
      </c>
      <c r="L1609" s="826">
        <v>127.91</v>
      </c>
      <c r="M1609" s="826">
        <v>255.82</v>
      </c>
      <c r="N1609" s="823">
        <v>2</v>
      </c>
      <c r="O1609" s="827">
        <v>1</v>
      </c>
      <c r="P1609" s="826">
        <v>255.82</v>
      </c>
      <c r="Q1609" s="828">
        <v>1</v>
      </c>
      <c r="R1609" s="823">
        <v>2</v>
      </c>
      <c r="S1609" s="828">
        <v>1</v>
      </c>
      <c r="T1609" s="827">
        <v>1</v>
      </c>
      <c r="U1609" s="829">
        <v>1</v>
      </c>
    </row>
    <row r="1610" spans="1:21" ht="14.45" customHeight="1" x14ac:dyDescent="0.2">
      <c r="A1610" s="822">
        <v>32</v>
      </c>
      <c r="B1610" s="823" t="s">
        <v>2767</v>
      </c>
      <c r="C1610" s="823" t="s">
        <v>2773</v>
      </c>
      <c r="D1610" s="824" t="s">
        <v>4796</v>
      </c>
      <c r="E1610" s="825" t="s">
        <v>2801</v>
      </c>
      <c r="F1610" s="823" t="s">
        <v>2768</v>
      </c>
      <c r="G1610" s="823" t="s">
        <v>2812</v>
      </c>
      <c r="H1610" s="823" t="s">
        <v>329</v>
      </c>
      <c r="I1610" s="823" t="s">
        <v>3031</v>
      </c>
      <c r="J1610" s="823" t="s">
        <v>2814</v>
      </c>
      <c r="K1610" s="823" t="s">
        <v>3032</v>
      </c>
      <c r="L1610" s="826">
        <v>21.92</v>
      </c>
      <c r="M1610" s="826">
        <v>131.52000000000001</v>
      </c>
      <c r="N1610" s="823">
        <v>6</v>
      </c>
      <c r="O1610" s="827">
        <v>1.5</v>
      </c>
      <c r="P1610" s="826">
        <v>131.52000000000001</v>
      </c>
      <c r="Q1610" s="828">
        <v>1</v>
      </c>
      <c r="R1610" s="823">
        <v>6</v>
      </c>
      <c r="S1610" s="828">
        <v>1</v>
      </c>
      <c r="T1610" s="827">
        <v>1.5</v>
      </c>
      <c r="U1610" s="829">
        <v>1</v>
      </c>
    </row>
    <row r="1611" spans="1:21" ht="14.45" customHeight="1" x14ac:dyDescent="0.2">
      <c r="A1611" s="822">
        <v>32</v>
      </c>
      <c r="B1611" s="823" t="s">
        <v>2767</v>
      </c>
      <c r="C1611" s="823" t="s">
        <v>2773</v>
      </c>
      <c r="D1611" s="824" t="s">
        <v>4796</v>
      </c>
      <c r="E1611" s="825" t="s">
        <v>2801</v>
      </c>
      <c r="F1611" s="823" t="s">
        <v>2768</v>
      </c>
      <c r="G1611" s="823" t="s">
        <v>2812</v>
      </c>
      <c r="H1611" s="823" t="s">
        <v>329</v>
      </c>
      <c r="I1611" s="823" t="s">
        <v>2813</v>
      </c>
      <c r="J1611" s="823" t="s">
        <v>2814</v>
      </c>
      <c r="K1611" s="823" t="s">
        <v>825</v>
      </c>
      <c r="L1611" s="826">
        <v>87.67</v>
      </c>
      <c r="M1611" s="826">
        <v>1227.3799999999999</v>
      </c>
      <c r="N1611" s="823">
        <v>14</v>
      </c>
      <c r="O1611" s="827">
        <v>7</v>
      </c>
      <c r="P1611" s="826">
        <v>876.69999999999993</v>
      </c>
      <c r="Q1611" s="828">
        <v>0.7142857142857143</v>
      </c>
      <c r="R1611" s="823">
        <v>10</v>
      </c>
      <c r="S1611" s="828">
        <v>0.7142857142857143</v>
      </c>
      <c r="T1611" s="827">
        <v>5.5</v>
      </c>
      <c r="U1611" s="829">
        <v>0.7857142857142857</v>
      </c>
    </row>
    <row r="1612" spans="1:21" ht="14.45" customHeight="1" x14ac:dyDescent="0.2">
      <c r="A1612" s="822">
        <v>32</v>
      </c>
      <c r="B1612" s="823" t="s">
        <v>2767</v>
      </c>
      <c r="C1612" s="823" t="s">
        <v>2773</v>
      </c>
      <c r="D1612" s="824" t="s">
        <v>4796</v>
      </c>
      <c r="E1612" s="825" t="s">
        <v>2801</v>
      </c>
      <c r="F1612" s="823" t="s">
        <v>2768</v>
      </c>
      <c r="G1612" s="823" t="s">
        <v>3033</v>
      </c>
      <c r="H1612" s="823" t="s">
        <v>329</v>
      </c>
      <c r="I1612" s="823" t="s">
        <v>4312</v>
      </c>
      <c r="J1612" s="823" t="s">
        <v>3035</v>
      </c>
      <c r="K1612" s="823" t="s">
        <v>4313</v>
      </c>
      <c r="L1612" s="826">
        <v>169.29</v>
      </c>
      <c r="M1612" s="826">
        <v>507.87</v>
      </c>
      <c r="N1612" s="823">
        <v>3</v>
      </c>
      <c r="O1612" s="827">
        <v>0.5</v>
      </c>
      <c r="P1612" s="826">
        <v>507.87</v>
      </c>
      <c r="Q1612" s="828">
        <v>1</v>
      </c>
      <c r="R1612" s="823">
        <v>3</v>
      </c>
      <c r="S1612" s="828">
        <v>1</v>
      </c>
      <c r="T1612" s="827">
        <v>0.5</v>
      </c>
      <c r="U1612" s="829">
        <v>1</v>
      </c>
    </row>
    <row r="1613" spans="1:21" ht="14.45" customHeight="1" x14ac:dyDescent="0.2">
      <c r="A1613" s="822">
        <v>32</v>
      </c>
      <c r="B1613" s="823" t="s">
        <v>2767</v>
      </c>
      <c r="C1613" s="823" t="s">
        <v>2773</v>
      </c>
      <c r="D1613" s="824" t="s">
        <v>4796</v>
      </c>
      <c r="E1613" s="825" t="s">
        <v>2801</v>
      </c>
      <c r="F1613" s="823" t="s">
        <v>2768</v>
      </c>
      <c r="G1613" s="823" t="s">
        <v>3033</v>
      </c>
      <c r="H1613" s="823" t="s">
        <v>329</v>
      </c>
      <c r="I1613" s="823" t="s">
        <v>3996</v>
      </c>
      <c r="J1613" s="823" t="s">
        <v>3035</v>
      </c>
      <c r="K1613" s="823" t="s">
        <v>3997</v>
      </c>
      <c r="L1613" s="826">
        <v>338.58</v>
      </c>
      <c r="M1613" s="826">
        <v>677.16</v>
      </c>
      <c r="N1613" s="823">
        <v>2</v>
      </c>
      <c r="O1613" s="827">
        <v>1</v>
      </c>
      <c r="P1613" s="826">
        <v>677.16</v>
      </c>
      <c r="Q1613" s="828">
        <v>1</v>
      </c>
      <c r="R1613" s="823">
        <v>2</v>
      </c>
      <c r="S1613" s="828">
        <v>1</v>
      </c>
      <c r="T1613" s="827">
        <v>1</v>
      </c>
      <c r="U1613" s="829">
        <v>1</v>
      </c>
    </row>
    <row r="1614" spans="1:21" ht="14.45" customHeight="1" x14ac:dyDescent="0.2">
      <c r="A1614" s="822">
        <v>32</v>
      </c>
      <c r="B1614" s="823" t="s">
        <v>2767</v>
      </c>
      <c r="C1614" s="823" t="s">
        <v>2773</v>
      </c>
      <c r="D1614" s="824" t="s">
        <v>4796</v>
      </c>
      <c r="E1614" s="825" t="s">
        <v>2801</v>
      </c>
      <c r="F1614" s="823" t="s">
        <v>2768</v>
      </c>
      <c r="G1614" s="823" t="s">
        <v>3362</v>
      </c>
      <c r="H1614" s="823" t="s">
        <v>329</v>
      </c>
      <c r="I1614" s="823" t="s">
        <v>4314</v>
      </c>
      <c r="J1614" s="823" t="s">
        <v>4182</v>
      </c>
      <c r="K1614" s="823" t="s">
        <v>4315</v>
      </c>
      <c r="L1614" s="826">
        <v>33.61</v>
      </c>
      <c r="M1614" s="826">
        <v>33.61</v>
      </c>
      <c r="N1614" s="823">
        <v>1</v>
      </c>
      <c r="O1614" s="827">
        <v>0.5</v>
      </c>
      <c r="P1614" s="826"/>
      <c r="Q1614" s="828">
        <v>0</v>
      </c>
      <c r="R1614" s="823"/>
      <c r="S1614" s="828">
        <v>0</v>
      </c>
      <c r="T1614" s="827"/>
      <c r="U1614" s="829">
        <v>0</v>
      </c>
    </row>
    <row r="1615" spans="1:21" ht="14.45" customHeight="1" x14ac:dyDescent="0.2">
      <c r="A1615" s="822">
        <v>32</v>
      </c>
      <c r="B1615" s="823" t="s">
        <v>2767</v>
      </c>
      <c r="C1615" s="823" t="s">
        <v>2773</v>
      </c>
      <c r="D1615" s="824" t="s">
        <v>4796</v>
      </c>
      <c r="E1615" s="825" t="s">
        <v>2801</v>
      </c>
      <c r="F1615" s="823" t="s">
        <v>2768</v>
      </c>
      <c r="G1615" s="823" t="s">
        <v>3043</v>
      </c>
      <c r="H1615" s="823" t="s">
        <v>329</v>
      </c>
      <c r="I1615" s="823" t="s">
        <v>4316</v>
      </c>
      <c r="J1615" s="823" t="s">
        <v>3045</v>
      </c>
      <c r="K1615" s="823" t="s">
        <v>3851</v>
      </c>
      <c r="L1615" s="826">
        <v>5788.01</v>
      </c>
      <c r="M1615" s="826">
        <v>11576.02</v>
      </c>
      <c r="N1615" s="823">
        <v>2</v>
      </c>
      <c r="O1615" s="827">
        <v>1.5</v>
      </c>
      <c r="P1615" s="826"/>
      <c r="Q1615" s="828">
        <v>0</v>
      </c>
      <c r="R1615" s="823"/>
      <c r="S1615" s="828">
        <v>0</v>
      </c>
      <c r="T1615" s="827"/>
      <c r="U1615" s="829">
        <v>0</v>
      </c>
    </row>
    <row r="1616" spans="1:21" ht="14.45" customHeight="1" x14ac:dyDescent="0.2">
      <c r="A1616" s="822">
        <v>32</v>
      </c>
      <c r="B1616" s="823" t="s">
        <v>2767</v>
      </c>
      <c r="C1616" s="823" t="s">
        <v>2773</v>
      </c>
      <c r="D1616" s="824" t="s">
        <v>4796</v>
      </c>
      <c r="E1616" s="825" t="s">
        <v>2801</v>
      </c>
      <c r="F1616" s="823" t="s">
        <v>2768</v>
      </c>
      <c r="G1616" s="823" t="s">
        <v>3043</v>
      </c>
      <c r="H1616" s="823" t="s">
        <v>329</v>
      </c>
      <c r="I1616" s="823" t="s">
        <v>4317</v>
      </c>
      <c r="J1616" s="823" t="s">
        <v>3045</v>
      </c>
      <c r="K1616" s="823" t="s">
        <v>4318</v>
      </c>
      <c r="L1616" s="826">
        <v>4341</v>
      </c>
      <c r="M1616" s="826">
        <v>4341</v>
      </c>
      <c r="N1616" s="823">
        <v>1</v>
      </c>
      <c r="O1616" s="827">
        <v>1</v>
      </c>
      <c r="P1616" s="826">
        <v>4341</v>
      </c>
      <c r="Q1616" s="828">
        <v>1</v>
      </c>
      <c r="R1616" s="823">
        <v>1</v>
      </c>
      <c r="S1616" s="828">
        <v>1</v>
      </c>
      <c r="T1616" s="827">
        <v>1</v>
      </c>
      <c r="U1616" s="829">
        <v>1</v>
      </c>
    </row>
    <row r="1617" spans="1:21" ht="14.45" customHeight="1" x14ac:dyDescent="0.2">
      <c r="A1617" s="822">
        <v>32</v>
      </c>
      <c r="B1617" s="823" t="s">
        <v>2767</v>
      </c>
      <c r="C1617" s="823" t="s">
        <v>2773</v>
      </c>
      <c r="D1617" s="824" t="s">
        <v>4796</v>
      </c>
      <c r="E1617" s="825" t="s">
        <v>2801</v>
      </c>
      <c r="F1617" s="823" t="s">
        <v>2768</v>
      </c>
      <c r="G1617" s="823" t="s">
        <v>3047</v>
      </c>
      <c r="H1617" s="823" t="s">
        <v>329</v>
      </c>
      <c r="I1617" s="823" t="s">
        <v>4008</v>
      </c>
      <c r="J1617" s="823" t="s">
        <v>4009</v>
      </c>
      <c r="K1617" s="823" t="s">
        <v>1261</v>
      </c>
      <c r="L1617" s="826">
        <v>279.52999999999997</v>
      </c>
      <c r="M1617" s="826">
        <v>559.05999999999995</v>
      </c>
      <c r="N1617" s="823">
        <v>2</v>
      </c>
      <c r="O1617" s="827">
        <v>1.5</v>
      </c>
      <c r="P1617" s="826">
        <v>559.05999999999995</v>
      </c>
      <c r="Q1617" s="828">
        <v>1</v>
      </c>
      <c r="R1617" s="823">
        <v>2</v>
      </c>
      <c r="S1617" s="828">
        <v>1</v>
      </c>
      <c r="T1617" s="827">
        <v>1.5</v>
      </c>
      <c r="U1617" s="829">
        <v>1</v>
      </c>
    </row>
    <row r="1618" spans="1:21" ht="14.45" customHeight="1" x14ac:dyDescent="0.2">
      <c r="A1618" s="822">
        <v>32</v>
      </c>
      <c r="B1618" s="823" t="s">
        <v>2767</v>
      </c>
      <c r="C1618" s="823" t="s">
        <v>2773</v>
      </c>
      <c r="D1618" s="824" t="s">
        <v>4796</v>
      </c>
      <c r="E1618" s="825" t="s">
        <v>2801</v>
      </c>
      <c r="F1618" s="823" t="s">
        <v>2768</v>
      </c>
      <c r="G1618" s="823" t="s">
        <v>3047</v>
      </c>
      <c r="H1618" s="823" t="s">
        <v>329</v>
      </c>
      <c r="I1618" s="823" t="s">
        <v>3363</v>
      </c>
      <c r="J1618" s="823" t="s">
        <v>3049</v>
      </c>
      <c r="K1618" s="823" t="s">
        <v>3107</v>
      </c>
      <c r="L1618" s="826">
        <v>310.58999999999997</v>
      </c>
      <c r="M1618" s="826">
        <v>310.58999999999997</v>
      </c>
      <c r="N1618" s="823">
        <v>1</v>
      </c>
      <c r="O1618" s="827">
        <v>1</v>
      </c>
      <c r="P1618" s="826"/>
      <c r="Q1618" s="828">
        <v>0</v>
      </c>
      <c r="R1618" s="823"/>
      <c r="S1618" s="828">
        <v>0</v>
      </c>
      <c r="T1618" s="827"/>
      <c r="U1618" s="829">
        <v>0</v>
      </c>
    </row>
    <row r="1619" spans="1:21" ht="14.45" customHeight="1" x14ac:dyDescent="0.2">
      <c r="A1619" s="822">
        <v>32</v>
      </c>
      <c r="B1619" s="823" t="s">
        <v>2767</v>
      </c>
      <c r="C1619" s="823" t="s">
        <v>2773</v>
      </c>
      <c r="D1619" s="824" t="s">
        <v>4796</v>
      </c>
      <c r="E1619" s="825" t="s">
        <v>2801</v>
      </c>
      <c r="F1619" s="823" t="s">
        <v>2768</v>
      </c>
      <c r="G1619" s="823" t="s">
        <v>3047</v>
      </c>
      <c r="H1619" s="823" t="s">
        <v>329</v>
      </c>
      <c r="I1619" s="823" t="s">
        <v>3363</v>
      </c>
      <c r="J1619" s="823" t="s">
        <v>3049</v>
      </c>
      <c r="K1619" s="823" t="s">
        <v>3107</v>
      </c>
      <c r="L1619" s="826">
        <v>183.79</v>
      </c>
      <c r="M1619" s="826">
        <v>183.79</v>
      </c>
      <c r="N1619" s="823">
        <v>1</v>
      </c>
      <c r="O1619" s="827">
        <v>0.5</v>
      </c>
      <c r="P1619" s="826"/>
      <c r="Q1619" s="828">
        <v>0</v>
      </c>
      <c r="R1619" s="823"/>
      <c r="S1619" s="828">
        <v>0</v>
      </c>
      <c r="T1619" s="827"/>
      <c r="U1619" s="829">
        <v>0</v>
      </c>
    </row>
    <row r="1620" spans="1:21" ht="14.45" customHeight="1" x14ac:dyDescent="0.2">
      <c r="A1620" s="822">
        <v>32</v>
      </c>
      <c r="B1620" s="823" t="s">
        <v>2767</v>
      </c>
      <c r="C1620" s="823" t="s">
        <v>2773</v>
      </c>
      <c r="D1620" s="824" t="s">
        <v>4796</v>
      </c>
      <c r="E1620" s="825" t="s">
        <v>2801</v>
      </c>
      <c r="F1620" s="823" t="s">
        <v>2768</v>
      </c>
      <c r="G1620" s="823" t="s">
        <v>3364</v>
      </c>
      <c r="H1620" s="823" t="s">
        <v>329</v>
      </c>
      <c r="I1620" s="823" t="s">
        <v>3365</v>
      </c>
      <c r="J1620" s="823" t="s">
        <v>3366</v>
      </c>
      <c r="K1620" s="823" t="s">
        <v>3367</v>
      </c>
      <c r="L1620" s="826">
        <v>0</v>
      </c>
      <c r="M1620" s="826">
        <v>0</v>
      </c>
      <c r="N1620" s="823">
        <v>3</v>
      </c>
      <c r="O1620" s="827">
        <v>0.5</v>
      </c>
      <c r="P1620" s="826">
        <v>0</v>
      </c>
      <c r="Q1620" s="828"/>
      <c r="R1620" s="823">
        <v>3</v>
      </c>
      <c r="S1620" s="828">
        <v>1</v>
      </c>
      <c r="T1620" s="827">
        <v>0.5</v>
      </c>
      <c r="U1620" s="829">
        <v>1</v>
      </c>
    </row>
    <row r="1621" spans="1:21" ht="14.45" customHeight="1" x14ac:dyDescent="0.2">
      <c r="A1621" s="822">
        <v>32</v>
      </c>
      <c r="B1621" s="823" t="s">
        <v>2767</v>
      </c>
      <c r="C1621" s="823" t="s">
        <v>2773</v>
      </c>
      <c r="D1621" s="824" t="s">
        <v>4796</v>
      </c>
      <c r="E1621" s="825" t="s">
        <v>2801</v>
      </c>
      <c r="F1621" s="823" t="s">
        <v>2768</v>
      </c>
      <c r="G1621" s="823" t="s">
        <v>3051</v>
      </c>
      <c r="H1621" s="823" t="s">
        <v>329</v>
      </c>
      <c r="I1621" s="823" t="s">
        <v>3052</v>
      </c>
      <c r="J1621" s="823" t="s">
        <v>1530</v>
      </c>
      <c r="K1621" s="823" t="s">
        <v>3053</v>
      </c>
      <c r="L1621" s="826">
        <v>128.69999999999999</v>
      </c>
      <c r="M1621" s="826">
        <v>128.69999999999999</v>
      </c>
      <c r="N1621" s="823">
        <v>1</v>
      </c>
      <c r="O1621" s="827">
        <v>1</v>
      </c>
      <c r="P1621" s="826">
        <v>128.69999999999999</v>
      </c>
      <c r="Q1621" s="828">
        <v>1</v>
      </c>
      <c r="R1621" s="823">
        <v>1</v>
      </c>
      <c r="S1621" s="828">
        <v>1</v>
      </c>
      <c r="T1621" s="827">
        <v>1</v>
      </c>
      <c r="U1621" s="829">
        <v>1</v>
      </c>
    </row>
    <row r="1622" spans="1:21" ht="14.45" customHeight="1" x14ac:dyDescent="0.2">
      <c r="A1622" s="822">
        <v>32</v>
      </c>
      <c r="B1622" s="823" t="s">
        <v>2767</v>
      </c>
      <c r="C1622" s="823" t="s">
        <v>2773</v>
      </c>
      <c r="D1622" s="824" t="s">
        <v>4796</v>
      </c>
      <c r="E1622" s="825" t="s">
        <v>2801</v>
      </c>
      <c r="F1622" s="823" t="s">
        <v>2768</v>
      </c>
      <c r="G1622" s="823" t="s">
        <v>3051</v>
      </c>
      <c r="H1622" s="823" t="s">
        <v>329</v>
      </c>
      <c r="I1622" s="823" t="s">
        <v>3054</v>
      </c>
      <c r="J1622" s="823" t="s">
        <v>1530</v>
      </c>
      <c r="K1622" s="823" t="s">
        <v>3055</v>
      </c>
      <c r="L1622" s="826">
        <v>181.04</v>
      </c>
      <c r="M1622" s="826">
        <v>543.12</v>
      </c>
      <c r="N1622" s="823">
        <v>3</v>
      </c>
      <c r="O1622" s="827">
        <v>3</v>
      </c>
      <c r="P1622" s="826"/>
      <c r="Q1622" s="828">
        <v>0</v>
      </c>
      <c r="R1622" s="823"/>
      <c r="S1622" s="828">
        <v>0</v>
      </c>
      <c r="T1622" s="827"/>
      <c r="U1622" s="829">
        <v>0</v>
      </c>
    </row>
    <row r="1623" spans="1:21" ht="14.45" customHeight="1" x14ac:dyDescent="0.2">
      <c r="A1623" s="822">
        <v>32</v>
      </c>
      <c r="B1623" s="823" t="s">
        <v>2767</v>
      </c>
      <c r="C1623" s="823" t="s">
        <v>2773</v>
      </c>
      <c r="D1623" s="824" t="s">
        <v>4796</v>
      </c>
      <c r="E1623" s="825" t="s">
        <v>2801</v>
      </c>
      <c r="F1623" s="823" t="s">
        <v>2768</v>
      </c>
      <c r="G1623" s="823" t="s">
        <v>3368</v>
      </c>
      <c r="H1623" s="823" t="s">
        <v>670</v>
      </c>
      <c r="I1623" s="823" t="s">
        <v>2656</v>
      </c>
      <c r="J1623" s="823" t="s">
        <v>1878</v>
      </c>
      <c r="K1623" s="823" t="s">
        <v>1879</v>
      </c>
      <c r="L1623" s="826">
        <v>63.75</v>
      </c>
      <c r="M1623" s="826">
        <v>63.75</v>
      </c>
      <c r="N1623" s="823">
        <v>1</v>
      </c>
      <c r="O1623" s="827">
        <v>1</v>
      </c>
      <c r="P1623" s="826">
        <v>63.75</v>
      </c>
      <c r="Q1623" s="828">
        <v>1</v>
      </c>
      <c r="R1623" s="823">
        <v>1</v>
      </c>
      <c r="S1623" s="828">
        <v>1</v>
      </c>
      <c r="T1623" s="827">
        <v>1</v>
      </c>
      <c r="U1623" s="829">
        <v>1</v>
      </c>
    </row>
    <row r="1624" spans="1:21" ht="14.45" customHeight="1" x14ac:dyDescent="0.2">
      <c r="A1624" s="822">
        <v>32</v>
      </c>
      <c r="B1624" s="823" t="s">
        <v>2767</v>
      </c>
      <c r="C1624" s="823" t="s">
        <v>2773</v>
      </c>
      <c r="D1624" s="824" t="s">
        <v>4796</v>
      </c>
      <c r="E1624" s="825" t="s">
        <v>2801</v>
      </c>
      <c r="F1624" s="823" t="s">
        <v>2768</v>
      </c>
      <c r="G1624" s="823" t="s">
        <v>3585</v>
      </c>
      <c r="H1624" s="823" t="s">
        <v>329</v>
      </c>
      <c r="I1624" s="823" t="s">
        <v>4319</v>
      </c>
      <c r="J1624" s="823" t="s">
        <v>4320</v>
      </c>
      <c r="K1624" s="823" t="s">
        <v>3278</v>
      </c>
      <c r="L1624" s="826">
        <v>739.17</v>
      </c>
      <c r="M1624" s="826">
        <v>1478.34</v>
      </c>
      <c r="N1624" s="823">
        <v>2</v>
      </c>
      <c r="O1624" s="827">
        <v>1.5</v>
      </c>
      <c r="P1624" s="826">
        <v>1478.34</v>
      </c>
      <c r="Q1624" s="828">
        <v>1</v>
      </c>
      <c r="R1624" s="823">
        <v>2</v>
      </c>
      <c r="S1624" s="828">
        <v>1</v>
      </c>
      <c r="T1624" s="827">
        <v>1.5</v>
      </c>
      <c r="U1624" s="829">
        <v>1</v>
      </c>
    </row>
    <row r="1625" spans="1:21" ht="14.45" customHeight="1" x14ac:dyDescent="0.2">
      <c r="A1625" s="822">
        <v>32</v>
      </c>
      <c r="B1625" s="823" t="s">
        <v>2767</v>
      </c>
      <c r="C1625" s="823" t="s">
        <v>2773</v>
      </c>
      <c r="D1625" s="824" t="s">
        <v>4796</v>
      </c>
      <c r="E1625" s="825" t="s">
        <v>2801</v>
      </c>
      <c r="F1625" s="823" t="s">
        <v>2768</v>
      </c>
      <c r="G1625" s="823" t="s">
        <v>3847</v>
      </c>
      <c r="H1625" s="823" t="s">
        <v>329</v>
      </c>
      <c r="I1625" s="823" t="s">
        <v>3848</v>
      </c>
      <c r="J1625" s="823" t="s">
        <v>1739</v>
      </c>
      <c r="K1625" s="823" t="s">
        <v>3849</v>
      </c>
      <c r="L1625" s="826">
        <v>0</v>
      </c>
      <c r="M1625" s="826">
        <v>0</v>
      </c>
      <c r="N1625" s="823">
        <v>1</v>
      </c>
      <c r="O1625" s="827">
        <v>0.5</v>
      </c>
      <c r="P1625" s="826"/>
      <c r="Q1625" s="828"/>
      <c r="R1625" s="823"/>
      <c r="S1625" s="828">
        <v>0</v>
      </c>
      <c r="T1625" s="827"/>
      <c r="U1625" s="829">
        <v>0</v>
      </c>
    </row>
    <row r="1626" spans="1:21" ht="14.45" customHeight="1" x14ac:dyDescent="0.2">
      <c r="A1626" s="822">
        <v>32</v>
      </c>
      <c r="B1626" s="823" t="s">
        <v>2767</v>
      </c>
      <c r="C1626" s="823" t="s">
        <v>2773</v>
      </c>
      <c r="D1626" s="824" t="s">
        <v>4796</v>
      </c>
      <c r="E1626" s="825" t="s">
        <v>2801</v>
      </c>
      <c r="F1626" s="823" t="s">
        <v>2768</v>
      </c>
      <c r="G1626" s="823" t="s">
        <v>3483</v>
      </c>
      <c r="H1626" s="823" t="s">
        <v>329</v>
      </c>
      <c r="I1626" s="823" t="s">
        <v>3484</v>
      </c>
      <c r="J1626" s="823" t="s">
        <v>1247</v>
      </c>
      <c r="K1626" s="823" t="s">
        <v>3485</v>
      </c>
      <c r="L1626" s="826">
        <v>243.64</v>
      </c>
      <c r="M1626" s="826">
        <v>730.92</v>
      </c>
      <c r="N1626" s="823">
        <v>3</v>
      </c>
      <c r="O1626" s="827">
        <v>2</v>
      </c>
      <c r="P1626" s="826">
        <v>243.64</v>
      </c>
      <c r="Q1626" s="828">
        <v>0.33333333333333331</v>
      </c>
      <c r="R1626" s="823">
        <v>1</v>
      </c>
      <c r="S1626" s="828">
        <v>0.33333333333333331</v>
      </c>
      <c r="T1626" s="827">
        <v>1</v>
      </c>
      <c r="U1626" s="829">
        <v>0.5</v>
      </c>
    </row>
    <row r="1627" spans="1:21" ht="14.45" customHeight="1" x14ac:dyDescent="0.2">
      <c r="A1627" s="822">
        <v>32</v>
      </c>
      <c r="B1627" s="823" t="s">
        <v>2767</v>
      </c>
      <c r="C1627" s="823" t="s">
        <v>2773</v>
      </c>
      <c r="D1627" s="824" t="s">
        <v>4796</v>
      </c>
      <c r="E1627" s="825" t="s">
        <v>2801</v>
      </c>
      <c r="F1627" s="823" t="s">
        <v>2768</v>
      </c>
      <c r="G1627" s="823" t="s">
        <v>3058</v>
      </c>
      <c r="H1627" s="823" t="s">
        <v>670</v>
      </c>
      <c r="I1627" s="823" t="s">
        <v>2459</v>
      </c>
      <c r="J1627" s="823" t="s">
        <v>1153</v>
      </c>
      <c r="K1627" s="823" t="s">
        <v>1155</v>
      </c>
      <c r="L1627" s="826">
        <v>0</v>
      </c>
      <c r="M1627" s="826">
        <v>0</v>
      </c>
      <c r="N1627" s="823">
        <v>28</v>
      </c>
      <c r="O1627" s="827">
        <v>12</v>
      </c>
      <c r="P1627" s="826">
        <v>0</v>
      </c>
      <c r="Q1627" s="828"/>
      <c r="R1627" s="823">
        <v>18</v>
      </c>
      <c r="S1627" s="828">
        <v>0.6428571428571429</v>
      </c>
      <c r="T1627" s="827">
        <v>7</v>
      </c>
      <c r="U1627" s="829">
        <v>0.58333333333333337</v>
      </c>
    </row>
    <row r="1628" spans="1:21" ht="14.45" customHeight="1" x14ac:dyDescent="0.2">
      <c r="A1628" s="822">
        <v>32</v>
      </c>
      <c r="B1628" s="823" t="s">
        <v>2767</v>
      </c>
      <c r="C1628" s="823" t="s">
        <v>2773</v>
      </c>
      <c r="D1628" s="824" t="s">
        <v>4796</v>
      </c>
      <c r="E1628" s="825" t="s">
        <v>2801</v>
      </c>
      <c r="F1628" s="823" t="s">
        <v>2768</v>
      </c>
      <c r="G1628" s="823" t="s">
        <v>3059</v>
      </c>
      <c r="H1628" s="823" t="s">
        <v>329</v>
      </c>
      <c r="I1628" s="823" t="s">
        <v>3373</v>
      </c>
      <c r="J1628" s="823" t="s">
        <v>1882</v>
      </c>
      <c r="K1628" s="823" t="s">
        <v>3374</v>
      </c>
      <c r="L1628" s="826">
        <v>210.38</v>
      </c>
      <c r="M1628" s="826">
        <v>2103.8000000000002</v>
      </c>
      <c r="N1628" s="823">
        <v>10</v>
      </c>
      <c r="O1628" s="827">
        <v>6</v>
      </c>
      <c r="P1628" s="826">
        <v>1683.04</v>
      </c>
      <c r="Q1628" s="828">
        <v>0.79999999999999993</v>
      </c>
      <c r="R1628" s="823">
        <v>8</v>
      </c>
      <c r="S1628" s="828">
        <v>0.8</v>
      </c>
      <c r="T1628" s="827">
        <v>5.5</v>
      </c>
      <c r="U1628" s="829">
        <v>0.91666666666666663</v>
      </c>
    </row>
    <row r="1629" spans="1:21" ht="14.45" customHeight="1" x14ac:dyDescent="0.2">
      <c r="A1629" s="822">
        <v>32</v>
      </c>
      <c r="B1629" s="823" t="s">
        <v>2767</v>
      </c>
      <c r="C1629" s="823" t="s">
        <v>2773</v>
      </c>
      <c r="D1629" s="824" t="s">
        <v>4796</v>
      </c>
      <c r="E1629" s="825" t="s">
        <v>2801</v>
      </c>
      <c r="F1629" s="823" t="s">
        <v>2768</v>
      </c>
      <c r="G1629" s="823" t="s">
        <v>3059</v>
      </c>
      <c r="H1629" s="823" t="s">
        <v>329</v>
      </c>
      <c r="I1629" s="823" t="s">
        <v>3375</v>
      </c>
      <c r="J1629" s="823" t="s">
        <v>1882</v>
      </c>
      <c r="K1629" s="823" t="s">
        <v>3376</v>
      </c>
      <c r="L1629" s="826">
        <v>126.23</v>
      </c>
      <c r="M1629" s="826">
        <v>252.46</v>
      </c>
      <c r="N1629" s="823">
        <v>2</v>
      </c>
      <c r="O1629" s="827">
        <v>1</v>
      </c>
      <c r="P1629" s="826">
        <v>252.46</v>
      </c>
      <c r="Q1629" s="828">
        <v>1</v>
      </c>
      <c r="R1629" s="823">
        <v>2</v>
      </c>
      <c r="S1629" s="828">
        <v>1</v>
      </c>
      <c r="T1629" s="827">
        <v>1</v>
      </c>
      <c r="U1629" s="829">
        <v>1</v>
      </c>
    </row>
    <row r="1630" spans="1:21" ht="14.45" customHeight="1" x14ac:dyDescent="0.2">
      <c r="A1630" s="822">
        <v>32</v>
      </c>
      <c r="B1630" s="823" t="s">
        <v>2767</v>
      </c>
      <c r="C1630" s="823" t="s">
        <v>2773</v>
      </c>
      <c r="D1630" s="824" t="s">
        <v>4796</v>
      </c>
      <c r="E1630" s="825" t="s">
        <v>2801</v>
      </c>
      <c r="F1630" s="823" t="s">
        <v>2768</v>
      </c>
      <c r="G1630" s="823" t="s">
        <v>3062</v>
      </c>
      <c r="H1630" s="823" t="s">
        <v>329</v>
      </c>
      <c r="I1630" s="823" t="s">
        <v>3063</v>
      </c>
      <c r="J1630" s="823" t="s">
        <v>735</v>
      </c>
      <c r="K1630" s="823" t="s">
        <v>3064</v>
      </c>
      <c r="L1630" s="826">
        <v>42.54</v>
      </c>
      <c r="M1630" s="826">
        <v>382.85999999999996</v>
      </c>
      <c r="N1630" s="823">
        <v>9</v>
      </c>
      <c r="O1630" s="827">
        <v>5</v>
      </c>
      <c r="P1630" s="826">
        <v>382.85999999999996</v>
      </c>
      <c r="Q1630" s="828">
        <v>1</v>
      </c>
      <c r="R1630" s="823">
        <v>9</v>
      </c>
      <c r="S1630" s="828">
        <v>1</v>
      </c>
      <c r="T1630" s="827">
        <v>5</v>
      </c>
      <c r="U1630" s="829">
        <v>1</v>
      </c>
    </row>
    <row r="1631" spans="1:21" ht="14.45" customHeight="1" x14ac:dyDescent="0.2">
      <c r="A1631" s="822">
        <v>32</v>
      </c>
      <c r="B1631" s="823" t="s">
        <v>2767</v>
      </c>
      <c r="C1631" s="823" t="s">
        <v>2773</v>
      </c>
      <c r="D1631" s="824" t="s">
        <v>4796</v>
      </c>
      <c r="E1631" s="825" t="s">
        <v>2801</v>
      </c>
      <c r="F1631" s="823" t="s">
        <v>2768</v>
      </c>
      <c r="G1631" s="823" t="s">
        <v>3062</v>
      </c>
      <c r="H1631" s="823" t="s">
        <v>329</v>
      </c>
      <c r="I1631" s="823" t="s">
        <v>3065</v>
      </c>
      <c r="J1631" s="823" t="s">
        <v>1432</v>
      </c>
      <c r="K1631" s="823" t="s">
        <v>3066</v>
      </c>
      <c r="L1631" s="826">
        <v>66.88</v>
      </c>
      <c r="M1631" s="826">
        <v>200.64</v>
      </c>
      <c r="N1631" s="823">
        <v>3</v>
      </c>
      <c r="O1631" s="827">
        <v>0.5</v>
      </c>
      <c r="P1631" s="826">
        <v>200.64</v>
      </c>
      <c r="Q1631" s="828">
        <v>1</v>
      </c>
      <c r="R1631" s="823">
        <v>3</v>
      </c>
      <c r="S1631" s="828">
        <v>1</v>
      </c>
      <c r="T1631" s="827">
        <v>0.5</v>
      </c>
      <c r="U1631" s="829">
        <v>1</v>
      </c>
    </row>
    <row r="1632" spans="1:21" ht="14.45" customHeight="1" x14ac:dyDescent="0.2">
      <c r="A1632" s="822">
        <v>32</v>
      </c>
      <c r="B1632" s="823" t="s">
        <v>2767</v>
      </c>
      <c r="C1632" s="823" t="s">
        <v>2773</v>
      </c>
      <c r="D1632" s="824" t="s">
        <v>4796</v>
      </c>
      <c r="E1632" s="825" t="s">
        <v>2801</v>
      </c>
      <c r="F1632" s="823" t="s">
        <v>2768</v>
      </c>
      <c r="G1632" s="823" t="s">
        <v>3591</v>
      </c>
      <c r="H1632" s="823" t="s">
        <v>329</v>
      </c>
      <c r="I1632" s="823" t="s">
        <v>3592</v>
      </c>
      <c r="J1632" s="823" t="s">
        <v>3593</v>
      </c>
      <c r="K1632" s="823" t="s">
        <v>3594</v>
      </c>
      <c r="L1632" s="826">
        <v>263.68</v>
      </c>
      <c r="M1632" s="826">
        <v>263.68</v>
      </c>
      <c r="N1632" s="823">
        <v>1</v>
      </c>
      <c r="O1632" s="827">
        <v>0.5</v>
      </c>
      <c r="P1632" s="826">
        <v>263.68</v>
      </c>
      <c r="Q1632" s="828">
        <v>1</v>
      </c>
      <c r="R1632" s="823">
        <v>1</v>
      </c>
      <c r="S1632" s="828">
        <v>1</v>
      </c>
      <c r="T1632" s="827">
        <v>0.5</v>
      </c>
      <c r="U1632" s="829">
        <v>1</v>
      </c>
    </row>
    <row r="1633" spans="1:21" ht="14.45" customHeight="1" x14ac:dyDescent="0.2">
      <c r="A1633" s="822">
        <v>32</v>
      </c>
      <c r="B1633" s="823" t="s">
        <v>2767</v>
      </c>
      <c r="C1633" s="823" t="s">
        <v>2773</v>
      </c>
      <c r="D1633" s="824" t="s">
        <v>4796</v>
      </c>
      <c r="E1633" s="825" t="s">
        <v>2801</v>
      </c>
      <c r="F1633" s="823" t="s">
        <v>2768</v>
      </c>
      <c r="G1633" s="823" t="s">
        <v>3071</v>
      </c>
      <c r="H1633" s="823" t="s">
        <v>670</v>
      </c>
      <c r="I1633" s="823" t="s">
        <v>3072</v>
      </c>
      <c r="J1633" s="823" t="s">
        <v>3073</v>
      </c>
      <c r="K1633" s="823" t="s">
        <v>3074</v>
      </c>
      <c r="L1633" s="826">
        <v>102.85</v>
      </c>
      <c r="M1633" s="826">
        <v>308.54999999999995</v>
      </c>
      <c r="N1633" s="823">
        <v>3</v>
      </c>
      <c r="O1633" s="827">
        <v>2</v>
      </c>
      <c r="P1633" s="826">
        <v>308.54999999999995</v>
      </c>
      <c r="Q1633" s="828">
        <v>1</v>
      </c>
      <c r="R1633" s="823">
        <v>3</v>
      </c>
      <c r="S1633" s="828">
        <v>1</v>
      </c>
      <c r="T1633" s="827">
        <v>2</v>
      </c>
      <c r="U1633" s="829">
        <v>1</v>
      </c>
    </row>
    <row r="1634" spans="1:21" ht="14.45" customHeight="1" x14ac:dyDescent="0.2">
      <c r="A1634" s="822">
        <v>32</v>
      </c>
      <c r="B1634" s="823" t="s">
        <v>2767</v>
      </c>
      <c r="C1634" s="823" t="s">
        <v>2773</v>
      </c>
      <c r="D1634" s="824" t="s">
        <v>4796</v>
      </c>
      <c r="E1634" s="825" t="s">
        <v>2801</v>
      </c>
      <c r="F1634" s="823" t="s">
        <v>2768</v>
      </c>
      <c r="G1634" s="823" t="s">
        <v>3542</v>
      </c>
      <c r="H1634" s="823" t="s">
        <v>329</v>
      </c>
      <c r="I1634" s="823" t="s">
        <v>4321</v>
      </c>
      <c r="J1634" s="823" t="s">
        <v>4322</v>
      </c>
      <c r="K1634" s="823" t="s">
        <v>4323</v>
      </c>
      <c r="L1634" s="826">
        <v>290.36</v>
      </c>
      <c r="M1634" s="826">
        <v>290.36</v>
      </c>
      <c r="N1634" s="823">
        <v>1</v>
      </c>
      <c r="O1634" s="827">
        <v>1</v>
      </c>
      <c r="P1634" s="826">
        <v>290.36</v>
      </c>
      <c r="Q1634" s="828">
        <v>1</v>
      </c>
      <c r="R1634" s="823">
        <v>1</v>
      </c>
      <c r="S1634" s="828">
        <v>1</v>
      </c>
      <c r="T1634" s="827">
        <v>1</v>
      </c>
      <c r="U1634" s="829">
        <v>1</v>
      </c>
    </row>
    <row r="1635" spans="1:21" ht="14.45" customHeight="1" x14ac:dyDescent="0.2">
      <c r="A1635" s="822">
        <v>32</v>
      </c>
      <c r="B1635" s="823" t="s">
        <v>2767</v>
      </c>
      <c r="C1635" s="823" t="s">
        <v>2773</v>
      </c>
      <c r="D1635" s="824" t="s">
        <v>4796</v>
      </c>
      <c r="E1635" s="825" t="s">
        <v>2801</v>
      </c>
      <c r="F1635" s="823" t="s">
        <v>2768</v>
      </c>
      <c r="G1635" s="823" t="s">
        <v>3075</v>
      </c>
      <c r="H1635" s="823" t="s">
        <v>329</v>
      </c>
      <c r="I1635" s="823" t="s">
        <v>3076</v>
      </c>
      <c r="J1635" s="823" t="s">
        <v>3077</v>
      </c>
      <c r="K1635" s="823" t="s">
        <v>3078</v>
      </c>
      <c r="L1635" s="826">
        <v>50.89</v>
      </c>
      <c r="M1635" s="826">
        <v>101.78</v>
      </c>
      <c r="N1635" s="823">
        <v>2</v>
      </c>
      <c r="O1635" s="827">
        <v>1</v>
      </c>
      <c r="P1635" s="826"/>
      <c r="Q1635" s="828">
        <v>0</v>
      </c>
      <c r="R1635" s="823"/>
      <c r="S1635" s="828">
        <v>0</v>
      </c>
      <c r="T1635" s="827"/>
      <c r="U1635" s="829">
        <v>0</v>
      </c>
    </row>
    <row r="1636" spans="1:21" ht="14.45" customHeight="1" x14ac:dyDescent="0.2">
      <c r="A1636" s="822">
        <v>32</v>
      </c>
      <c r="B1636" s="823" t="s">
        <v>2767</v>
      </c>
      <c r="C1636" s="823" t="s">
        <v>2773</v>
      </c>
      <c r="D1636" s="824" t="s">
        <v>4796</v>
      </c>
      <c r="E1636" s="825" t="s">
        <v>2801</v>
      </c>
      <c r="F1636" s="823" t="s">
        <v>2768</v>
      </c>
      <c r="G1636" s="823" t="s">
        <v>3075</v>
      </c>
      <c r="H1636" s="823" t="s">
        <v>329</v>
      </c>
      <c r="I1636" s="823" t="s">
        <v>4324</v>
      </c>
      <c r="J1636" s="823" t="s">
        <v>3077</v>
      </c>
      <c r="K1636" s="823" t="s">
        <v>3078</v>
      </c>
      <c r="L1636" s="826">
        <v>50.89</v>
      </c>
      <c r="M1636" s="826">
        <v>101.78</v>
      </c>
      <c r="N1636" s="823">
        <v>2</v>
      </c>
      <c r="O1636" s="827">
        <v>0.5</v>
      </c>
      <c r="P1636" s="826"/>
      <c r="Q1636" s="828">
        <v>0</v>
      </c>
      <c r="R1636" s="823"/>
      <c r="S1636" s="828">
        <v>0</v>
      </c>
      <c r="T1636" s="827"/>
      <c r="U1636" s="829">
        <v>0</v>
      </c>
    </row>
    <row r="1637" spans="1:21" ht="14.45" customHeight="1" x14ac:dyDescent="0.2">
      <c r="A1637" s="822">
        <v>32</v>
      </c>
      <c r="B1637" s="823" t="s">
        <v>2767</v>
      </c>
      <c r="C1637" s="823" t="s">
        <v>2773</v>
      </c>
      <c r="D1637" s="824" t="s">
        <v>4796</v>
      </c>
      <c r="E1637" s="825" t="s">
        <v>2801</v>
      </c>
      <c r="F1637" s="823" t="s">
        <v>2768</v>
      </c>
      <c r="G1637" s="823" t="s">
        <v>3075</v>
      </c>
      <c r="H1637" s="823" t="s">
        <v>329</v>
      </c>
      <c r="I1637" s="823" t="s">
        <v>3384</v>
      </c>
      <c r="J1637" s="823" t="s">
        <v>3385</v>
      </c>
      <c r="K1637" s="823" t="s">
        <v>3078</v>
      </c>
      <c r="L1637" s="826">
        <v>50.89</v>
      </c>
      <c r="M1637" s="826">
        <v>101.78</v>
      </c>
      <c r="N1637" s="823">
        <v>2</v>
      </c>
      <c r="O1637" s="827">
        <v>1</v>
      </c>
      <c r="P1637" s="826"/>
      <c r="Q1637" s="828">
        <v>0</v>
      </c>
      <c r="R1637" s="823"/>
      <c r="S1637" s="828">
        <v>0</v>
      </c>
      <c r="T1637" s="827"/>
      <c r="U1637" s="829">
        <v>0</v>
      </c>
    </row>
    <row r="1638" spans="1:21" ht="14.45" customHeight="1" x14ac:dyDescent="0.2">
      <c r="A1638" s="822">
        <v>32</v>
      </c>
      <c r="B1638" s="823" t="s">
        <v>2767</v>
      </c>
      <c r="C1638" s="823" t="s">
        <v>2773</v>
      </c>
      <c r="D1638" s="824" t="s">
        <v>4796</v>
      </c>
      <c r="E1638" s="825" t="s">
        <v>2801</v>
      </c>
      <c r="F1638" s="823" t="s">
        <v>2768</v>
      </c>
      <c r="G1638" s="823" t="s">
        <v>2828</v>
      </c>
      <c r="H1638" s="823" t="s">
        <v>329</v>
      </c>
      <c r="I1638" s="823" t="s">
        <v>4020</v>
      </c>
      <c r="J1638" s="823" t="s">
        <v>1854</v>
      </c>
      <c r="K1638" s="823" t="s">
        <v>3677</v>
      </c>
      <c r="L1638" s="826">
        <v>320.55</v>
      </c>
      <c r="M1638" s="826">
        <v>1602.75</v>
      </c>
      <c r="N1638" s="823">
        <v>5</v>
      </c>
      <c r="O1638" s="827">
        <v>3</v>
      </c>
      <c r="P1638" s="826">
        <v>1602.75</v>
      </c>
      <c r="Q1638" s="828">
        <v>1</v>
      </c>
      <c r="R1638" s="823">
        <v>5</v>
      </c>
      <c r="S1638" s="828">
        <v>1</v>
      </c>
      <c r="T1638" s="827">
        <v>3</v>
      </c>
      <c r="U1638" s="829">
        <v>1</v>
      </c>
    </row>
    <row r="1639" spans="1:21" ht="14.45" customHeight="1" x14ac:dyDescent="0.2">
      <c r="A1639" s="822">
        <v>32</v>
      </c>
      <c r="B1639" s="823" t="s">
        <v>2767</v>
      </c>
      <c r="C1639" s="823" t="s">
        <v>2773</v>
      </c>
      <c r="D1639" s="824" t="s">
        <v>4796</v>
      </c>
      <c r="E1639" s="825" t="s">
        <v>2801</v>
      </c>
      <c r="F1639" s="823" t="s">
        <v>2768</v>
      </c>
      <c r="G1639" s="823" t="s">
        <v>2828</v>
      </c>
      <c r="H1639" s="823" t="s">
        <v>329</v>
      </c>
      <c r="I1639" s="823" t="s">
        <v>2829</v>
      </c>
      <c r="J1639" s="823" t="s">
        <v>1854</v>
      </c>
      <c r="K1639" s="823" t="s">
        <v>2830</v>
      </c>
      <c r="L1639" s="826">
        <v>33.4</v>
      </c>
      <c r="M1639" s="826">
        <v>66.8</v>
      </c>
      <c r="N1639" s="823">
        <v>2</v>
      </c>
      <c r="O1639" s="827">
        <v>1</v>
      </c>
      <c r="P1639" s="826"/>
      <c r="Q1639" s="828">
        <v>0</v>
      </c>
      <c r="R1639" s="823"/>
      <c r="S1639" s="828">
        <v>0</v>
      </c>
      <c r="T1639" s="827"/>
      <c r="U1639" s="829">
        <v>0</v>
      </c>
    </row>
    <row r="1640" spans="1:21" ht="14.45" customHeight="1" x14ac:dyDescent="0.2">
      <c r="A1640" s="822">
        <v>32</v>
      </c>
      <c r="B1640" s="823" t="s">
        <v>2767</v>
      </c>
      <c r="C1640" s="823" t="s">
        <v>2773</v>
      </c>
      <c r="D1640" s="824" t="s">
        <v>4796</v>
      </c>
      <c r="E1640" s="825" t="s">
        <v>2801</v>
      </c>
      <c r="F1640" s="823" t="s">
        <v>2768</v>
      </c>
      <c r="G1640" s="823" t="s">
        <v>2828</v>
      </c>
      <c r="H1640" s="823" t="s">
        <v>329</v>
      </c>
      <c r="I1640" s="823" t="s">
        <v>4325</v>
      </c>
      <c r="J1640" s="823" t="s">
        <v>2010</v>
      </c>
      <c r="K1640" s="823" t="s">
        <v>4326</v>
      </c>
      <c r="L1640" s="826">
        <v>320.55</v>
      </c>
      <c r="M1640" s="826">
        <v>641.1</v>
      </c>
      <c r="N1640" s="823">
        <v>2</v>
      </c>
      <c r="O1640" s="827">
        <v>0.5</v>
      </c>
      <c r="P1640" s="826">
        <v>641.1</v>
      </c>
      <c r="Q1640" s="828">
        <v>1</v>
      </c>
      <c r="R1640" s="823">
        <v>2</v>
      </c>
      <c r="S1640" s="828">
        <v>1</v>
      </c>
      <c r="T1640" s="827">
        <v>0.5</v>
      </c>
      <c r="U1640" s="829">
        <v>1</v>
      </c>
    </row>
    <row r="1641" spans="1:21" ht="14.45" customHeight="1" x14ac:dyDescent="0.2">
      <c r="A1641" s="822">
        <v>32</v>
      </c>
      <c r="B1641" s="823" t="s">
        <v>2767</v>
      </c>
      <c r="C1641" s="823" t="s">
        <v>2773</v>
      </c>
      <c r="D1641" s="824" t="s">
        <v>4796</v>
      </c>
      <c r="E1641" s="825" t="s">
        <v>2801</v>
      </c>
      <c r="F1641" s="823" t="s">
        <v>2768</v>
      </c>
      <c r="G1641" s="823" t="s">
        <v>2828</v>
      </c>
      <c r="H1641" s="823" t="s">
        <v>329</v>
      </c>
      <c r="I1641" s="823" t="s">
        <v>4327</v>
      </c>
      <c r="J1641" s="823" t="s">
        <v>3599</v>
      </c>
      <c r="K1641" s="823" t="s">
        <v>4328</v>
      </c>
      <c r="L1641" s="826">
        <v>100.17</v>
      </c>
      <c r="M1641" s="826">
        <v>200.34</v>
      </c>
      <c r="N1641" s="823">
        <v>2</v>
      </c>
      <c r="O1641" s="827">
        <v>1</v>
      </c>
      <c r="P1641" s="826">
        <v>200.34</v>
      </c>
      <c r="Q1641" s="828">
        <v>1</v>
      </c>
      <c r="R1641" s="823">
        <v>2</v>
      </c>
      <c r="S1641" s="828">
        <v>1</v>
      </c>
      <c r="T1641" s="827">
        <v>1</v>
      </c>
      <c r="U1641" s="829">
        <v>1</v>
      </c>
    </row>
    <row r="1642" spans="1:21" ht="14.45" customHeight="1" x14ac:dyDescent="0.2">
      <c r="A1642" s="822">
        <v>32</v>
      </c>
      <c r="B1642" s="823" t="s">
        <v>2767</v>
      </c>
      <c r="C1642" s="823" t="s">
        <v>2773</v>
      </c>
      <c r="D1642" s="824" t="s">
        <v>4796</v>
      </c>
      <c r="E1642" s="825" t="s">
        <v>2801</v>
      </c>
      <c r="F1642" s="823" t="s">
        <v>2768</v>
      </c>
      <c r="G1642" s="823" t="s">
        <v>3398</v>
      </c>
      <c r="H1642" s="823" t="s">
        <v>329</v>
      </c>
      <c r="I1642" s="823" t="s">
        <v>4329</v>
      </c>
      <c r="J1642" s="823" t="s">
        <v>4330</v>
      </c>
      <c r="K1642" s="823" t="s">
        <v>4030</v>
      </c>
      <c r="L1642" s="826">
        <v>131.32</v>
      </c>
      <c r="M1642" s="826">
        <v>262.64</v>
      </c>
      <c r="N1642" s="823">
        <v>2</v>
      </c>
      <c r="O1642" s="827">
        <v>0.5</v>
      </c>
      <c r="P1642" s="826">
        <v>262.64</v>
      </c>
      <c r="Q1642" s="828">
        <v>1</v>
      </c>
      <c r="R1642" s="823">
        <v>2</v>
      </c>
      <c r="S1642" s="828">
        <v>1</v>
      </c>
      <c r="T1642" s="827">
        <v>0.5</v>
      </c>
      <c r="U1642" s="829">
        <v>1</v>
      </c>
    </row>
    <row r="1643" spans="1:21" ht="14.45" customHeight="1" x14ac:dyDescent="0.2">
      <c r="A1643" s="822">
        <v>32</v>
      </c>
      <c r="B1643" s="823" t="s">
        <v>2767</v>
      </c>
      <c r="C1643" s="823" t="s">
        <v>2773</v>
      </c>
      <c r="D1643" s="824" t="s">
        <v>4796</v>
      </c>
      <c r="E1643" s="825" t="s">
        <v>2801</v>
      </c>
      <c r="F1643" s="823" t="s">
        <v>2768</v>
      </c>
      <c r="G1643" s="823" t="s">
        <v>3085</v>
      </c>
      <c r="H1643" s="823" t="s">
        <v>670</v>
      </c>
      <c r="I1643" s="823" t="s">
        <v>2626</v>
      </c>
      <c r="J1643" s="823" t="s">
        <v>1876</v>
      </c>
      <c r="K1643" s="823" t="s">
        <v>1877</v>
      </c>
      <c r="L1643" s="826">
        <v>902.57</v>
      </c>
      <c r="M1643" s="826">
        <v>3610.28</v>
      </c>
      <c r="N1643" s="823">
        <v>4</v>
      </c>
      <c r="O1643" s="827">
        <v>1</v>
      </c>
      <c r="P1643" s="826">
        <v>3610.28</v>
      </c>
      <c r="Q1643" s="828">
        <v>1</v>
      </c>
      <c r="R1643" s="823">
        <v>4</v>
      </c>
      <c r="S1643" s="828">
        <v>1</v>
      </c>
      <c r="T1643" s="827">
        <v>1</v>
      </c>
      <c r="U1643" s="829">
        <v>1</v>
      </c>
    </row>
    <row r="1644" spans="1:21" ht="14.45" customHeight="1" x14ac:dyDescent="0.2">
      <c r="A1644" s="822">
        <v>32</v>
      </c>
      <c r="B1644" s="823" t="s">
        <v>2767</v>
      </c>
      <c r="C1644" s="823" t="s">
        <v>2773</v>
      </c>
      <c r="D1644" s="824" t="s">
        <v>4796</v>
      </c>
      <c r="E1644" s="825" t="s">
        <v>2801</v>
      </c>
      <c r="F1644" s="823" t="s">
        <v>2768</v>
      </c>
      <c r="G1644" s="823" t="s">
        <v>3402</v>
      </c>
      <c r="H1644" s="823" t="s">
        <v>329</v>
      </c>
      <c r="I1644" s="823" t="s">
        <v>3403</v>
      </c>
      <c r="J1644" s="823" t="s">
        <v>1309</v>
      </c>
      <c r="K1644" s="823" t="s">
        <v>1310</v>
      </c>
      <c r="L1644" s="826">
        <v>16664.490000000002</v>
      </c>
      <c r="M1644" s="826">
        <v>16664.490000000002</v>
      </c>
      <c r="N1644" s="823">
        <v>1</v>
      </c>
      <c r="O1644" s="827">
        <v>0.5</v>
      </c>
      <c r="P1644" s="826">
        <v>16664.490000000002</v>
      </c>
      <c r="Q1644" s="828">
        <v>1</v>
      </c>
      <c r="R1644" s="823">
        <v>1</v>
      </c>
      <c r="S1644" s="828">
        <v>1</v>
      </c>
      <c r="T1644" s="827">
        <v>0.5</v>
      </c>
      <c r="U1644" s="829">
        <v>1</v>
      </c>
    </row>
    <row r="1645" spans="1:21" ht="14.45" customHeight="1" x14ac:dyDescent="0.2">
      <c r="A1645" s="822">
        <v>32</v>
      </c>
      <c r="B1645" s="823" t="s">
        <v>2767</v>
      </c>
      <c r="C1645" s="823" t="s">
        <v>2773</v>
      </c>
      <c r="D1645" s="824" t="s">
        <v>4796</v>
      </c>
      <c r="E1645" s="825" t="s">
        <v>2801</v>
      </c>
      <c r="F1645" s="823" t="s">
        <v>2768</v>
      </c>
      <c r="G1645" s="823" t="s">
        <v>3092</v>
      </c>
      <c r="H1645" s="823" t="s">
        <v>329</v>
      </c>
      <c r="I1645" s="823" t="s">
        <v>3404</v>
      </c>
      <c r="J1645" s="823" t="s">
        <v>3094</v>
      </c>
      <c r="K1645" s="823" t="s">
        <v>3405</v>
      </c>
      <c r="L1645" s="826">
        <v>311.02</v>
      </c>
      <c r="M1645" s="826">
        <v>4976.32</v>
      </c>
      <c r="N1645" s="823">
        <v>16</v>
      </c>
      <c r="O1645" s="827">
        <v>13</v>
      </c>
      <c r="P1645" s="826">
        <v>2799.18</v>
      </c>
      <c r="Q1645" s="828">
        <v>0.5625</v>
      </c>
      <c r="R1645" s="823">
        <v>9</v>
      </c>
      <c r="S1645" s="828">
        <v>0.5625</v>
      </c>
      <c r="T1645" s="827">
        <v>8</v>
      </c>
      <c r="U1645" s="829">
        <v>0.61538461538461542</v>
      </c>
    </row>
    <row r="1646" spans="1:21" ht="14.45" customHeight="1" x14ac:dyDescent="0.2">
      <c r="A1646" s="822">
        <v>32</v>
      </c>
      <c r="B1646" s="823" t="s">
        <v>2767</v>
      </c>
      <c r="C1646" s="823" t="s">
        <v>2773</v>
      </c>
      <c r="D1646" s="824" t="s">
        <v>4796</v>
      </c>
      <c r="E1646" s="825" t="s">
        <v>2801</v>
      </c>
      <c r="F1646" s="823" t="s">
        <v>2768</v>
      </c>
      <c r="G1646" s="823" t="s">
        <v>3092</v>
      </c>
      <c r="H1646" s="823" t="s">
        <v>329</v>
      </c>
      <c r="I1646" s="823" t="s">
        <v>3488</v>
      </c>
      <c r="J1646" s="823" t="s">
        <v>3489</v>
      </c>
      <c r="K1646" s="823" t="s">
        <v>3490</v>
      </c>
      <c r="L1646" s="826">
        <v>177.92</v>
      </c>
      <c r="M1646" s="826">
        <v>3024.64</v>
      </c>
      <c r="N1646" s="823">
        <v>17</v>
      </c>
      <c r="O1646" s="827">
        <v>10.5</v>
      </c>
      <c r="P1646" s="826">
        <v>2135.04</v>
      </c>
      <c r="Q1646" s="828">
        <v>0.70588235294117652</v>
      </c>
      <c r="R1646" s="823">
        <v>12</v>
      </c>
      <c r="S1646" s="828">
        <v>0.70588235294117652</v>
      </c>
      <c r="T1646" s="827">
        <v>8</v>
      </c>
      <c r="U1646" s="829">
        <v>0.76190476190476186</v>
      </c>
    </row>
    <row r="1647" spans="1:21" ht="14.45" customHeight="1" x14ac:dyDescent="0.2">
      <c r="A1647" s="822">
        <v>32</v>
      </c>
      <c r="B1647" s="823" t="s">
        <v>2767</v>
      </c>
      <c r="C1647" s="823" t="s">
        <v>2773</v>
      </c>
      <c r="D1647" s="824" t="s">
        <v>4796</v>
      </c>
      <c r="E1647" s="825" t="s">
        <v>2801</v>
      </c>
      <c r="F1647" s="823" t="s">
        <v>2768</v>
      </c>
      <c r="G1647" s="823" t="s">
        <v>3092</v>
      </c>
      <c r="H1647" s="823" t="s">
        <v>329</v>
      </c>
      <c r="I1647" s="823" t="s">
        <v>4033</v>
      </c>
      <c r="J1647" s="823" t="s">
        <v>4034</v>
      </c>
      <c r="K1647" s="823" t="s">
        <v>4035</v>
      </c>
      <c r="L1647" s="826">
        <v>0</v>
      </c>
      <c r="M1647" s="826">
        <v>0</v>
      </c>
      <c r="N1647" s="823">
        <v>2</v>
      </c>
      <c r="O1647" s="827">
        <v>2</v>
      </c>
      <c r="P1647" s="826"/>
      <c r="Q1647" s="828"/>
      <c r="R1647" s="823"/>
      <c r="S1647" s="828">
        <v>0</v>
      </c>
      <c r="T1647" s="827"/>
      <c r="U1647" s="829">
        <v>0</v>
      </c>
    </row>
    <row r="1648" spans="1:21" ht="14.45" customHeight="1" x14ac:dyDescent="0.2">
      <c r="A1648" s="822">
        <v>32</v>
      </c>
      <c r="B1648" s="823" t="s">
        <v>2767</v>
      </c>
      <c r="C1648" s="823" t="s">
        <v>2773</v>
      </c>
      <c r="D1648" s="824" t="s">
        <v>4796</v>
      </c>
      <c r="E1648" s="825" t="s">
        <v>2801</v>
      </c>
      <c r="F1648" s="823" t="s">
        <v>2768</v>
      </c>
      <c r="G1648" s="823" t="s">
        <v>4331</v>
      </c>
      <c r="H1648" s="823" t="s">
        <v>670</v>
      </c>
      <c r="I1648" s="823" t="s">
        <v>4332</v>
      </c>
      <c r="J1648" s="823" t="s">
        <v>1639</v>
      </c>
      <c r="K1648" s="823" t="s">
        <v>3136</v>
      </c>
      <c r="L1648" s="826">
        <v>0</v>
      </c>
      <c r="M1648" s="826">
        <v>0</v>
      </c>
      <c r="N1648" s="823">
        <v>1</v>
      </c>
      <c r="O1648" s="827">
        <v>0.5</v>
      </c>
      <c r="P1648" s="826">
        <v>0</v>
      </c>
      <c r="Q1648" s="828"/>
      <c r="R1648" s="823">
        <v>1</v>
      </c>
      <c r="S1648" s="828">
        <v>1</v>
      </c>
      <c r="T1648" s="827">
        <v>0.5</v>
      </c>
      <c r="U1648" s="829">
        <v>1</v>
      </c>
    </row>
    <row r="1649" spans="1:21" ht="14.45" customHeight="1" x14ac:dyDescent="0.2">
      <c r="A1649" s="822">
        <v>32</v>
      </c>
      <c r="B1649" s="823" t="s">
        <v>2767</v>
      </c>
      <c r="C1649" s="823" t="s">
        <v>2773</v>
      </c>
      <c r="D1649" s="824" t="s">
        <v>4796</v>
      </c>
      <c r="E1649" s="825" t="s">
        <v>2801</v>
      </c>
      <c r="F1649" s="823" t="s">
        <v>2768</v>
      </c>
      <c r="G1649" s="823" t="s">
        <v>4331</v>
      </c>
      <c r="H1649" s="823" t="s">
        <v>670</v>
      </c>
      <c r="I1649" s="823" t="s">
        <v>4333</v>
      </c>
      <c r="J1649" s="823" t="s">
        <v>4334</v>
      </c>
      <c r="K1649" s="823" t="s">
        <v>3005</v>
      </c>
      <c r="L1649" s="826">
        <v>0</v>
      </c>
      <c r="M1649" s="826">
        <v>0</v>
      </c>
      <c r="N1649" s="823">
        <v>2</v>
      </c>
      <c r="O1649" s="827">
        <v>1</v>
      </c>
      <c r="P1649" s="826">
        <v>0</v>
      </c>
      <c r="Q1649" s="828"/>
      <c r="R1649" s="823">
        <v>2</v>
      </c>
      <c r="S1649" s="828">
        <v>1</v>
      </c>
      <c r="T1649" s="827">
        <v>1</v>
      </c>
      <c r="U1649" s="829">
        <v>1</v>
      </c>
    </row>
    <row r="1650" spans="1:21" ht="14.45" customHeight="1" x14ac:dyDescent="0.2">
      <c r="A1650" s="822">
        <v>32</v>
      </c>
      <c r="B1650" s="823" t="s">
        <v>2767</v>
      </c>
      <c r="C1650" s="823" t="s">
        <v>2773</v>
      </c>
      <c r="D1650" s="824" t="s">
        <v>4796</v>
      </c>
      <c r="E1650" s="825" t="s">
        <v>2801</v>
      </c>
      <c r="F1650" s="823" t="s">
        <v>2768</v>
      </c>
      <c r="G1650" s="823" t="s">
        <v>2824</v>
      </c>
      <c r="H1650" s="823" t="s">
        <v>670</v>
      </c>
      <c r="I1650" s="823" t="s">
        <v>2406</v>
      </c>
      <c r="J1650" s="823" t="s">
        <v>2407</v>
      </c>
      <c r="K1650" s="823" t="s">
        <v>2408</v>
      </c>
      <c r="L1650" s="826">
        <v>10252.75</v>
      </c>
      <c r="M1650" s="826">
        <v>20505.5</v>
      </c>
      <c r="N1650" s="823">
        <v>2</v>
      </c>
      <c r="O1650" s="827">
        <v>0.5</v>
      </c>
      <c r="P1650" s="826">
        <v>20505.5</v>
      </c>
      <c r="Q1650" s="828">
        <v>1</v>
      </c>
      <c r="R1650" s="823">
        <v>2</v>
      </c>
      <c r="S1650" s="828">
        <v>1</v>
      </c>
      <c r="T1650" s="827">
        <v>0.5</v>
      </c>
      <c r="U1650" s="829">
        <v>1</v>
      </c>
    </row>
    <row r="1651" spans="1:21" ht="14.45" customHeight="1" x14ac:dyDescent="0.2">
      <c r="A1651" s="822">
        <v>32</v>
      </c>
      <c r="B1651" s="823" t="s">
        <v>2767</v>
      </c>
      <c r="C1651" s="823" t="s">
        <v>2773</v>
      </c>
      <c r="D1651" s="824" t="s">
        <v>4796</v>
      </c>
      <c r="E1651" s="825" t="s">
        <v>2801</v>
      </c>
      <c r="F1651" s="823" t="s">
        <v>2768</v>
      </c>
      <c r="G1651" s="823" t="s">
        <v>3096</v>
      </c>
      <c r="H1651" s="823" t="s">
        <v>670</v>
      </c>
      <c r="I1651" s="823" t="s">
        <v>3097</v>
      </c>
      <c r="J1651" s="823" t="s">
        <v>3098</v>
      </c>
      <c r="K1651" s="823" t="s">
        <v>3099</v>
      </c>
      <c r="L1651" s="826">
        <v>184.74</v>
      </c>
      <c r="M1651" s="826">
        <v>369.48</v>
      </c>
      <c r="N1651" s="823">
        <v>2</v>
      </c>
      <c r="O1651" s="827">
        <v>1</v>
      </c>
      <c r="P1651" s="826"/>
      <c r="Q1651" s="828">
        <v>0</v>
      </c>
      <c r="R1651" s="823"/>
      <c r="S1651" s="828">
        <v>0</v>
      </c>
      <c r="T1651" s="827"/>
      <c r="U1651" s="829">
        <v>0</v>
      </c>
    </row>
    <row r="1652" spans="1:21" ht="14.45" customHeight="1" x14ac:dyDescent="0.2">
      <c r="A1652" s="822">
        <v>32</v>
      </c>
      <c r="B1652" s="823" t="s">
        <v>2767</v>
      </c>
      <c r="C1652" s="823" t="s">
        <v>2773</v>
      </c>
      <c r="D1652" s="824" t="s">
        <v>4796</v>
      </c>
      <c r="E1652" s="825" t="s">
        <v>2801</v>
      </c>
      <c r="F1652" s="823" t="s">
        <v>2768</v>
      </c>
      <c r="G1652" s="823" t="s">
        <v>3104</v>
      </c>
      <c r="H1652" s="823" t="s">
        <v>329</v>
      </c>
      <c r="I1652" s="823" t="s">
        <v>3495</v>
      </c>
      <c r="J1652" s="823" t="s">
        <v>3106</v>
      </c>
      <c r="K1652" s="823" t="s">
        <v>2486</v>
      </c>
      <c r="L1652" s="826">
        <v>0</v>
      </c>
      <c r="M1652" s="826">
        <v>0</v>
      </c>
      <c r="N1652" s="823">
        <v>1</v>
      </c>
      <c r="O1652" s="827">
        <v>1</v>
      </c>
      <c r="P1652" s="826">
        <v>0</v>
      </c>
      <c r="Q1652" s="828"/>
      <c r="R1652" s="823">
        <v>1</v>
      </c>
      <c r="S1652" s="828">
        <v>1</v>
      </c>
      <c r="T1652" s="827">
        <v>1</v>
      </c>
      <c r="U1652" s="829">
        <v>1</v>
      </c>
    </row>
    <row r="1653" spans="1:21" ht="14.45" customHeight="1" x14ac:dyDescent="0.2">
      <c r="A1653" s="822">
        <v>32</v>
      </c>
      <c r="B1653" s="823" t="s">
        <v>2767</v>
      </c>
      <c r="C1653" s="823" t="s">
        <v>2773</v>
      </c>
      <c r="D1653" s="824" t="s">
        <v>4796</v>
      </c>
      <c r="E1653" s="825" t="s">
        <v>2801</v>
      </c>
      <c r="F1653" s="823" t="s">
        <v>2768</v>
      </c>
      <c r="G1653" s="823" t="s">
        <v>3104</v>
      </c>
      <c r="H1653" s="823" t="s">
        <v>670</v>
      </c>
      <c r="I1653" s="823" t="s">
        <v>2487</v>
      </c>
      <c r="J1653" s="823" t="s">
        <v>1333</v>
      </c>
      <c r="K1653" s="823" t="s">
        <v>2488</v>
      </c>
      <c r="L1653" s="826">
        <v>0</v>
      </c>
      <c r="M1653" s="826">
        <v>0</v>
      </c>
      <c r="N1653" s="823">
        <v>10</v>
      </c>
      <c r="O1653" s="827">
        <v>6</v>
      </c>
      <c r="P1653" s="826">
        <v>0</v>
      </c>
      <c r="Q1653" s="828"/>
      <c r="R1653" s="823">
        <v>8</v>
      </c>
      <c r="S1653" s="828">
        <v>0.8</v>
      </c>
      <c r="T1653" s="827">
        <v>4.5</v>
      </c>
      <c r="U1653" s="829">
        <v>0.75</v>
      </c>
    </row>
    <row r="1654" spans="1:21" ht="14.45" customHeight="1" x14ac:dyDescent="0.2">
      <c r="A1654" s="822">
        <v>32</v>
      </c>
      <c r="B1654" s="823" t="s">
        <v>2767</v>
      </c>
      <c r="C1654" s="823" t="s">
        <v>2773</v>
      </c>
      <c r="D1654" s="824" t="s">
        <v>4796</v>
      </c>
      <c r="E1654" s="825" t="s">
        <v>2801</v>
      </c>
      <c r="F1654" s="823" t="s">
        <v>2768</v>
      </c>
      <c r="G1654" s="823" t="s">
        <v>3104</v>
      </c>
      <c r="H1654" s="823" t="s">
        <v>670</v>
      </c>
      <c r="I1654" s="823" t="s">
        <v>2485</v>
      </c>
      <c r="J1654" s="823" t="s">
        <v>1333</v>
      </c>
      <c r="K1654" s="823" t="s">
        <v>2486</v>
      </c>
      <c r="L1654" s="826">
        <v>0</v>
      </c>
      <c r="M1654" s="826">
        <v>0</v>
      </c>
      <c r="N1654" s="823">
        <v>1</v>
      </c>
      <c r="O1654" s="827">
        <v>1</v>
      </c>
      <c r="P1654" s="826">
        <v>0</v>
      </c>
      <c r="Q1654" s="828"/>
      <c r="R1654" s="823">
        <v>1</v>
      </c>
      <c r="S1654" s="828">
        <v>1</v>
      </c>
      <c r="T1654" s="827">
        <v>1</v>
      </c>
      <c r="U1654" s="829">
        <v>1</v>
      </c>
    </row>
    <row r="1655" spans="1:21" ht="14.45" customHeight="1" x14ac:dyDescent="0.2">
      <c r="A1655" s="822">
        <v>32</v>
      </c>
      <c r="B1655" s="823" t="s">
        <v>2767</v>
      </c>
      <c r="C1655" s="823" t="s">
        <v>2773</v>
      </c>
      <c r="D1655" s="824" t="s">
        <v>4796</v>
      </c>
      <c r="E1655" s="825" t="s">
        <v>2801</v>
      </c>
      <c r="F1655" s="823" t="s">
        <v>2768</v>
      </c>
      <c r="G1655" s="823" t="s">
        <v>4335</v>
      </c>
      <c r="H1655" s="823" t="s">
        <v>670</v>
      </c>
      <c r="I1655" s="823" t="s">
        <v>2658</v>
      </c>
      <c r="J1655" s="823" t="s">
        <v>2659</v>
      </c>
      <c r="K1655" s="823" t="s">
        <v>2660</v>
      </c>
      <c r="L1655" s="826">
        <v>687.02</v>
      </c>
      <c r="M1655" s="826">
        <v>687.02</v>
      </c>
      <c r="N1655" s="823">
        <v>1</v>
      </c>
      <c r="O1655" s="827">
        <v>0.5</v>
      </c>
      <c r="P1655" s="826">
        <v>687.02</v>
      </c>
      <c r="Q1655" s="828">
        <v>1</v>
      </c>
      <c r="R1655" s="823">
        <v>1</v>
      </c>
      <c r="S1655" s="828">
        <v>1</v>
      </c>
      <c r="T1655" s="827">
        <v>0.5</v>
      </c>
      <c r="U1655" s="829">
        <v>1</v>
      </c>
    </row>
    <row r="1656" spans="1:21" ht="14.45" customHeight="1" x14ac:dyDescent="0.2">
      <c r="A1656" s="822">
        <v>32</v>
      </c>
      <c r="B1656" s="823" t="s">
        <v>2767</v>
      </c>
      <c r="C1656" s="823" t="s">
        <v>2773</v>
      </c>
      <c r="D1656" s="824" t="s">
        <v>4796</v>
      </c>
      <c r="E1656" s="825" t="s">
        <v>2801</v>
      </c>
      <c r="F1656" s="823" t="s">
        <v>2768</v>
      </c>
      <c r="G1656" s="823" t="s">
        <v>4335</v>
      </c>
      <c r="H1656" s="823" t="s">
        <v>329</v>
      </c>
      <c r="I1656" s="823" t="s">
        <v>4336</v>
      </c>
      <c r="J1656" s="823" t="s">
        <v>2659</v>
      </c>
      <c r="K1656" s="823" t="s">
        <v>4337</v>
      </c>
      <c r="L1656" s="826">
        <v>3538.48</v>
      </c>
      <c r="M1656" s="826">
        <v>7076.96</v>
      </c>
      <c r="N1656" s="823">
        <v>2</v>
      </c>
      <c r="O1656" s="827">
        <v>1.5</v>
      </c>
      <c r="P1656" s="826">
        <v>3538.48</v>
      </c>
      <c r="Q1656" s="828">
        <v>0.5</v>
      </c>
      <c r="R1656" s="823">
        <v>1</v>
      </c>
      <c r="S1656" s="828">
        <v>0.5</v>
      </c>
      <c r="T1656" s="827">
        <v>1</v>
      </c>
      <c r="U1656" s="829">
        <v>0.66666666666666663</v>
      </c>
    </row>
    <row r="1657" spans="1:21" ht="14.45" customHeight="1" x14ac:dyDescent="0.2">
      <c r="A1657" s="822">
        <v>32</v>
      </c>
      <c r="B1657" s="823" t="s">
        <v>2767</v>
      </c>
      <c r="C1657" s="823" t="s">
        <v>2773</v>
      </c>
      <c r="D1657" s="824" t="s">
        <v>4796</v>
      </c>
      <c r="E1657" s="825" t="s">
        <v>2801</v>
      </c>
      <c r="F1657" s="823" t="s">
        <v>2768</v>
      </c>
      <c r="G1657" s="823" t="s">
        <v>4040</v>
      </c>
      <c r="H1657" s="823" t="s">
        <v>329</v>
      </c>
      <c r="I1657" s="823" t="s">
        <v>4044</v>
      </c>
      <c r="J1657" s="823" t="s">
        <v>4042</v>
      </c>
      <c r="K1657" s="823" t="s">
        <v>4045</v>
      </c>
      <c r="L1657" s="826">
        <v>544.38</v>
      </c>
      <c r="M1657" s="826">
        <v>544.38</v>
      </c>
      <c r="N1657" s="823">
        <v>1</v>
      </c>
      <c r="O1657" s="827">
        <v>0.5</v>
      </c>
      <c r="P1657" s="826">
        <v>544.38</v>
      </c>
      <c r="Q1657" s="828">
        <v>1</v>
      </c>
      <c r="R1657" s="823">
        <v>1</v>
      </c>
      <c r="S1657" s="828">
        <v>1</v>
      </c>
      <c r="T1657" s="827">
        <v>0.5</v>
      </c>
      <c r="U1657" s="829">
        <v>1</v>
      </c>
    </row>
    <row r="1658" spans="1:21" ht="14.45" customHeight="1" x14ac:dyDescent="0.2">
      <c r="A1658" s="822">
        <v>32</v>
      </c>
      <c r="B1658" s="823" t="s">
        <v>2767</v>
      </c>
      <c r="C1658" s="823" t="s">
        <v>2773</v>
      </c>
      <c r="D1658" s="824" t="s">
        <v>4796</v>
      </c>
      <c r="E1658" s="825" t="s">
        <v>2801</v>
      </c>
      <c r="F1658" s="823" t="s">
        <v>2768</v>
      </c>
      <c r="G1658" s="823" t="s">
        <v>4040</v>
      </c>
      <c r="H1658" s="823" t="s">
        <v>329</v>
      </c>
      <c r="I1658" s="823" t="s">
        <v>4338</v>
      </c>
      <c r="J1658" s="823" t="s">
        <v>4339</v>
      </c>
      <c r="K1658" s="823" t="s">
        <v>4340</v>
      </c>
      <c r="L1658" s="826">
        <v>76.709999999999994</v>
      </c>
      <c r="M1658" s="826">
        <v>230.13</v>
      </c>
      <c r="N1658" s="823">
        <v>3</v>
      </c>
      <c r="O1658" s="827">
        <v>1</v>
      </c>
      <c r="P1658" s="826"/>
      <c r="Q1658" s="828">
        <v>0</v>
      </c>
      <c r="R1658" s="823"/>
      <c r="S1658" s="828">
        <v>0</v>
      </c>
      <c r="T1658" s="827"/>
      <c r="U1658" s="829">
        <v>0</v>
      </c>
    </row>
    <row r="1659" spans="1:21" ht="14.45" customHeight="1" x14ac:dyDescent="0.2">
      <c r="A1659" s="822">
        <v>32</v>
      </c>
      <c r="B1659" s="823" t="s">
        <v>2767</v>
      </c>
      <c r="C1659" s="823" t="s">
        <v>2773</v>
      </c>
      <c r="D1659" s="824" t="s">
        <v>4796</v>
      </c>
      <c r="E1659" s="825" t="s">
        <v>2801</v>
      </c>
      <c r="F1659" s="823" t="s">
        <v>2768</v>
      </c>
      <c r="G1659" s="823" t="s">
        <v>4040</v>
      </c>
      <c r="H1659" s="823" t="s">
        <v>329</v>
      </c>
      <c r="I1659" s="823" t="s">
        <v>4341</v>
      </c>
      <c r="J1659" s="823" t="s">
        <v>4339</v>
      </c>
      <c r="K1659" s="823" t="s">
        <v>4342</v>
      </c>
      <c r="L1659" s="826">
        <v>230.11</v>
      </c>
      <c r="M1659" s="826">
        <v>230.11</v>
      </c>
      <c r="N1659" s="823">
        <v>1</v>
      </c>
      <c r="O1659" s="827">
        <v>1</v>
      </c>
      <c r="P1659" s="826"/>
      <c r="Q1659" s="828">
        <v>0</v>
      </c>
      <c r="R1659" s="823"/>
      <c r="S1659" s="828">
        <v>0</v>
      </c>
      <c r="T1659" s="827"/>
      <c r="U1659" s="829">
        <v>0</v>
      </c>
    </row>
    <row r="1660" spans="1:21" ht="14.45" customHeight="1" x14ac:dyDescent="0.2">
      <c r="A1660" s="822">
        <v>32</v>
      </c>
      <c r="B1660" s="823" t="s">
        <v>2767</v>
      </c>
      <c r="C1660" s="823" t="s">
        <v>2773</v>
      </c>
      <c r="D1660" s="824" t="s">
        <v>4796</v>
      </c>
      <c r="E1660" s="825" t="s">
        <v>2801</v>
      </c>
      <c r="F1660" s="823" t="s">
        <v>2768</v>
      </c>
      <c r="G1660" s="823" t="s">
        <v>3420</v>
      </c>
      <c r="H1660" s="823" t="s">
        <v>670</v>
      </c>
      <c r="I1660" s="823" t="s">
        <v>3421</v>
      </c>
      <c r="J1660" s="823" t="s">
        <v>3422</v>
      </c>
      <c r="K1660" s="823" t="s">
        <v>3423</v>
      </c>
      <c r="L1660" s="826">
        <v>414.07</v>
      </c>
      <c r="M1660" s="826">
        <v>828.14</v>
      </c>
      <c r="N1660" s="823">
        <v>2</v>
      </c>
      <c r="O1660" s="827">
        <v>0.5</v>
      </c>
      <c r="P1660" s="826">
        <v>828.14</v>
      </c>
      <c r="Q1660" s="828">
        <v>1</v>
      </c>
      <c r="R1660" s="823">
        <v>2</v>
      </c>
      <c r="S1660" s="828">
        <v>1</v>
      </c>
      <c r="T1660" s="827">
        <v>0.5</v>
      </c>
      <c r="U1660" s="829">
        <v>1</v>
      </c>
    </row>
    <row r="1661" spans="1:21" ht="14.45" customHeight="1" x14ac:dyDescent="0.2">
      <c r="A1661" s="822">
        <v>32</v>
      </c>
      <c r="B1661" s="823" t="s">
        <v>2767</v>
      </c>
      <c r="C1661" s="823" t="s">
        <v>2773</v>
      </c>
      <c r="D1661" s="824" t="s">
        <v>4796</v>
      </c>
      <c r="E1661" s="825" t="s">
        <v>2801</v>
      </c>
      <c r="F1661" s="823" t="s">
        <v>2768</v>
      </c>
      <c r="G1661" s="823" t="s">
        <v>4056</v>
      </c>
      <c r="H1661" s="823" t="s">
        <v>329</v>
      </c>
      <c r="I1661" s="823" t="s">
        <v>4057</v>
      </c>
      <c r="J1661" s="823" t="s">
        <v>2091</v>
      </c>
      <c r="K1661" s="823" t="s">
        <v>2092</v>
      </c>
      <c r="L1661" s="826">
        <v>0</v>
      </c>
      <c r="M1661" s="826">
        <v>0</v>
      </c>
      <c r="N1661" s="823">
        <v>5</v>
      </c>
      <c r="O1661" s="827">
        <v>1</v>
      </c>
      <c r="P1661" s="826">
        <v>0</v>
      </c>
      <c r="Q1661" s="828"/>
      <c r="R1661" s="823">
        <v>5</v>
      </c>
      <c r="S1661" s="828">
        <v>1</v>
      </c>
      <c r="T1661" s="827">
        <v>1</v>
      </c>
      <c r="U1661" s="829">
        <v>1</v>
      </c>
    </row>
    <row r="1662" spans="1:21" ht="14.45" customHeight="1" x14ac:dyDescent="0.2">
      <c r="A1662" s="822">
        <v>32</v>
      </c>
      <c r="B1662" s="823" t="s">
        <v>2767</v>
      </c>
      <c r="C1662" s="823" t="s">
        <v>2773</v>
      </c>
      <c r="D1662" s="824" t="s">
        <v>4796</v>
      </c>
      <c r="E1662" s="825" t="s">
        <v>2801</v>
      </c>
      <c r="F1662" s="823" t="s">
        <v>2768</v>
      </c>
      <c r="G1662" s="823" t="s">
        <v>3112</v>
      </c>
      <c r="H1662" s="823" t="s">
        <v>329</v>
      </c>
      <c r="I1662" s="823" t="s">
        <v>3113</v>
      </c>
      <c r="J1662" s="823" t="s">
        <v>3114</v>
      </c>
      <c r="K1662" s="823" t="s">
        <v>3115</v>
      </c>
      <c r="L1662" s="826">
        <v>99.94</v>
      </c>
      <c r="M1662" s="826">
        <v>299.82</v>
      </c>
      <c r="N1662" s="823">
        <v>3</v>
      </c>
      <c r="O1662" s="827">
        <v>1</v>
      </c>
      <c r="P1662" s="826">
        <v>299.82</v>
      </c>
      <c r="Q1662" s="828">
        <v>1</v>
      </c>
      <c r="R1662" s="823">
        <v>3</v>
      </c>
      <c r="S1662" s="828">
        <v>1</v>
      </c>
      <c r="T1662" s="827">
        <v>1</v>
      </c>
      <c r="U1662" s="829">
        <v>1</v>
      </c>
    </row>
    <row r="1663" spans="1:21" ht="14.45" customHeight="1" x14ac:dyDescent="0.2">
      <c r="A1663" s="822">
        <v>32</v>
      </c>
      <c r="B1663" s="823" t="s">
        <v>2767</v>
      </c>
      <c r="C1663" s="823" t="s">
        <v>2773</v>
      </c>
      <c r="D1663" s="824" t="s">
        <v>4796</v>
      </c>
      <c r="E1663" s="825" t="s">
        <v>2801</v>
      </c>
      <c r="F1663" s="823" t="s">
        <v>2768</v>
      </c>
      <c r="G1663" s="823" t="s">
        <v>3112</v>
      </c>
      <c r="H1663" s="823" t="s">
        <v>329</v>
      </c>
      <c r="I1663" s="823" t="s">
        <v>4343</v>
      </c>
      <c r="J1663" s="823" t="s">
        <v>4344</v>
      </c>
      <c r="K1663" s="823" t="s">
        <v>4345</v>
      </c>
      <c r="L1663" s="826">
        <v>50.32</v>
      </c>
      <c r="M1663" s="826">
        <v>100.64</v>
      </c>
      <c r="N1663" s="823">
        <v>2</v>
      </c>
      <c r="O1663" s="827">
        <v>1</v>
      </c>
      <c r="P1663" s="826">
        <v>100.64</v>
      </c>
      <c r="Q1663" s="828">
        <v>1</v>
      </c>
      <c r="R1663" s="823">
        <v>2</v>
      </c>
      <c r="S1663" s="828">
        <v>1</v>
      </c>
      <c r="T1663" s="827">
        <v>1</v>
      </c>
      <c r="U1663" s="829">
        <v>1</v>
      </c>
    </row>
    <row r="1664" spans="1:21" ht="14.45" customHeight="1" x14ac:dyDescent="0.2">
      <c r="A1664" s="822">
        <v>32</v>
      </c>
      <c r="B1664" s="823" t="s">
        <v>2767</v>
      </c>
      <c r="C1664" s="823" t="s">
        <v>2773</v>
      </c>
      <c r="D1664" s="824" t="s">
        <v>4796</v>
      </c>
      <c r="E1664" s="825" t="s">
        <v>2801</v>
      </c>
      <c r="F1664" s="823" t="s">
        <v>2768</v>
      </c>
      <c r="G1664" s="823" t="s">
        <v>3112</v>
      </c>
      <c r="H1664" s="823" t="s">
        <v>329</v>
      </c>
      <c r="I1664" s="823" t="s">
        <v>4062</v>
      </c>
      <c r="J1664" s="823" t="s">
        <v>4063</v>
      </c>
      <c r="K1664" s="823" t="s">
        <v>4064</v>
      </c>
      <c r="L1664" s="826">
        <v>99.94</v>
      </c>
      <c r="M1664" s="826">
        <v>1698.9799999999998</v>
      </c>
      <c r="N1664" s="823">
        <v>17</v>
      </c>
      <c r="O1664" s="827">
        <v>3.5</v>
      </c>
      <c r="P1664" s="826">
        <v>999.39999999999986</v>
      </c>
      <c r="Q1664" s="828">
        <v>0.58823529411764708</v>
      </c>
      <c r="R1664" s="823">
        <v>10</v>
      </c>
      <c r="S1664" s="828">
        <v>0.58823529411764708</v>
      </c>
      <c r="T1664" s="827">
        <v>2.5</v>
      </c>
      <c r="U1664" s="829">
        <v>0.7142857142857143</v>
      </c>
    </row>
    <row r="1665" spans="1:21" ht="14.45" customHeight="1" x14ac:dyDescent="0.2">
      <c r="A1665" s="822">
        <v>32</v>
      </c>
      <c r="B1665" s="823" t="s">
        <v>2767</v>
      </c>
      <c r="C1665" s="823" t="s">
        <v>2773</v>
      </c>
      <c r="D1665" s="824" t="s">
        <v>4796</v>
      </c>
      <c r="E1665" s="825" t="s">
        <v>2801</v>
      </c>
      <c r="F1665" s="823" t="s">
        <v>2768</v>
      </c>
      <c r="G1665" s="823" t="s">
        <v>3112</v>
      </c>
      <c r="H1665" s="823" t="s">
        <v>329</v>
      </c>
      <c r="I1665" s="823" t="s">
        <v>3116</v>
      </c>
      <c r="J1665" s="823" t="s">
        <v>1322</v>
      </c>
      <c r="K1665" s="823" t="s">
        <v>3117</v>
      </c>
      <c r="L1665" s="826">
        <v>50.32</v>
      </c>
      <c r="M1665" s="826">
        <v>1258</v>
      </c>
      <c r="N1665" s="823">
        <v>25</v>
      </c>
      <c r="O1665" s="827">
        <v>8.5</v>
      </c>
      <c r="P1665" s="826">
        <v>503.2</v>
      </c>
      <c r="Q1665" s="828">
        <v>0.39999999999999997</v>
      </c>
      <c r="R1665" s="823">
        <v>10</v>
      </c>
      <c r="S1665" s="828">
        <v>0.4</v>
      </c>
      <c r="T1665" s="827">
        <v>2.5</v>
      </c>
      <c r="U1665" s="829">
        <v>0.29411764705882354</v>
      </c>
    </row>
    <row r="1666" spans="1:21" ht="14.45" customHeight="1" x14ac:dyDescent="0.2">
      <c r="A1666" s="822">
        <v>32</v>
      </c>
      <c r="B1666" s="823" t="s">
        <v>2767</v>
      </c>
      <c r="C1666" s="823" t="s">
        <v>2773</v>
      </c>
      <c r="D1666" s="824" t="s">
        <v>4796</v>
      </c>
      <c r="E1666" s="825" t="s">
        <v>2801</v>
      </c>
      <c r="F1666" s="823" t="s">
        <v>2768</v>
      </c>
      <c r="G1666" s="823" t="s">
        <v>3432</v>
      </c>
      <c r="H1666" s="823" t="s">
        <v>329</v>
      </c>
      <c r="I1666" s="823" t="s">
        <v>4346</v>
      </c>
      <c r="J1666" s="823" t="s">
        <v>1737</v>
      </c>
      <c r="K1666" s="823" t="s">
        <v>1738</v>
      </c>
      <c r="L1666" s="826">
        <v>374.79</v>
      </c>
      <c r="M1666" s="826">
        <v>1124.3700000000001</v>
      </c>
      <c r="N1666" s="823">
        <v>3</v>
      </c>
      <c r="O1666" s="827">
        <v>1</v>
      </c>
      <c r="P1666" s="826">
        <v>1124.3700000000001</v>
      </c>
      <c r="Q1666" s="828">
        <v>1</v>
      </c>
      <c r="R1666" s="823">
        <v>3</v>
      </c>
      <c r="S1666" s="828">
        <v>1</v>
      </c>
      <c r="T1666" s="827">
        <v>1</v>
      </c>
      <c r="U1666" s="829">
        <v>1</v>
      </c>
    </row>
    <row r="1667" spans="1:21" ht="14.45" customHeight="1" x14ac:dyDescent="0.2">
      <c r="A1667" s="822">
        <v>32</v>
      </c>
      <c r="B1667" s="823" t="s">
        <v>2767</v>
      </c>
      <c r="C1667" s="823" t="s">
        <v>2773</v>
      </c>
      <c r="D1667" s="824" t="s">
        <v>4796</v>
      </c>
      <c r="E1667" s="825" t="s">
        <v>2801</v>
      </c>
      <c r="F1667" s="823" t="s">
        <v>2768</v>
      </c>
      <c r="G1667" s="823" t="s">
        <v>3432</v>
      </c>
      <c r="H1667" s="823" t="s">
        <v>329</v>
      </c>
      <c r="I1667" s="823" t="s">
        <v>3505</v>
      </c>
      <c r="J1667" s="823" t="s">
        <v>1737</v>
      </c>
      <c r="K1667" s="823" t="s">
        <v>1738</v>
      </c>
      <c r="L1667" s="826">
        <v>374.79</v>
      </c>
      <c r="M1667" s="826">
        <v>1499.16</v>
      </c>
      <c r="N1667" s="823">
        <v>4</v>
      </c>
      <c r="O1667" s="827">
        <v>1</v>
      </c>
      <c r="P1667" s="826">
        <v>1499.16</v>
      </c>
      <c r="Q1667" s="828">
        <v>1</v>
      </c>
      <c r="R1667" s="823">
        <v>4</v>
      </c>
      <c r="S1667" s="828">
        <v>1</v>
      </c>
      <c r="T1667" s="827">
        <v>1</v>
      </c>
      <c r="U1667" s="829">
        <v>1</v>
      </c>
    </row>
    <row r="1668" spans="1:21" ht="14.45" customHeight="1" x14ac:dyDescent="0.2">
      <c r="A1668" s="822">
        <v>32</v>
      </c>
      <c r="B1668" s="823" t="s">
        <v>2767</v>
      </c>
      <c r="C1668" s="823" t="s">
        <v>2773</v>
      </c>
      <c r="D1668" s="824" t="s">
        <v>4796</v>
      </c>
      <c r="E1668" s="825" t="s">
        <v>2801</v>
      </c>
      <c r="F1668" s="823" t="s">
        <v>2768</v>
      </c>
      <c r="G1668" s="823" t="s">
        <v>4210</v>
      </c>
      <c r="H1668" s="823" t="s">
        <v>329</v>
      </c>
      <c r="I1668" s="823" t="s">
        <v>4347</v>
      </c>
      <c r="J1668" s="823" t="s">
        <v>4212</v>
      </c>
      <c r="K1668" s="823" t="s">
        <v>4348</v>
      </c>
      <c r="L1668" s="826">
        <v>0</v>
      </c>
      <c r="M1668" s="826">
        <v>0</v>
      </c>
      <c r="N1668" s="823">
        <v>2</v>
      </c>
      <c r="O1668" s="827">
        <v>2</v>
      </c>
      <c r="P1668" s="826">
        <v>0</v>
      </c>
      <c r="Q1668" s="828"/>
      <c r="R1668" s="823">
        <v>1</v>
      </c>
      <c r="S1668" s="828">
        <v>0.5</v>
      </c>
      <c r="T1668" s="827">
        <v>1</v>
      </c>
      <c r="U1668" s="829">
        <v>0.5</v>
      </c>
    </row>
    <row r="1669" spans="1:21" ht="14.45" customHeight="1" x14ac:dyDescent="0.2">
      <c r="A1669" s="822">
        <v>32</v>
      </c>
      <c r="B1669" s="823" t="s">
        <v>2767</v>
      </c>
      <c r="C1669" s="823" t="s">
        <v>2773</v>
      </c>
      <c r="D1669" s="824" t="s">
        <v>4796</v>
      </c>
      <c r="E1669" s="825" t="s">
        <v>2801</v>
      </c>
      <c r="F1669" s="823" t="s">
        <v>2768</v>
      </c>
      <c r="G1669" s="823" t="s">
        <v>4210</v>
      </c>
      <c r="H1669" s="823" t="s">
        <v>329</v>
      </c>
      <c r="I1669" s="823" t="s">
        <v>4349</v>
      </c>
      <c r="J1669" s="823" t="s">
        <v>4350</v>
      </c>
      <c r="K1669" s="823" t="s">
        <v>4351</v>
      </c>
      <c r="L1669" s="826">
        <v>0</v>
      </c>
      <c r="M1669" s="826">
        <v>0</v>
      </c>
      <c r="N1669" s="823">
        <v>1</v>
      </c>
      <c r="O1669" s="827">
        <v>1</v>
      </c>
      <c r="P1669" s="826">
        <v>0</v>
      </c>
      <c r="Q1669" s="828"/>
      <c r="R1669" s="823">
        <v>1</v>
      </c>
      <c r="S1669" s="828">
        <v>1</v>
      </c>
      <c r="T1669" s="827">
        <v>1</v>
      </c>
      <c r="U1669" s="829">
        <v>1</v>
      </c>
    </row>
    <row r="1670" spans="1:21" ht="14.45" customHeight="1" x14ac:dyDescent="0.2">
      <c r="A1670" s="822">
        <v>32</v>
      </c>
      <c r="B1670" s="823" t="s">
        <v>2767</v>
      </c>
      <c r="C1670" s="823" t="s">
        <v>2773</v>
      </c>
      <c r="D1670" s="824" t="s">
        <v>4796</v>
      </c>
      <c r="E1670" s="825" t="s">
        <v>2801</v>
      </c>
      <c r="F1670" s="823" t="s">
        <v>2768</v>
      </c>
      <c r="G1670" s="823" t="s">
        <v>2831</v>
      </c>
      <c r="H1670" s="823" t="s">
        <v>670</v>
      </c>
      <c r="I1670" s="823" t="s">
        <v>2611</v>
      </c>
      <c r="J1670" s="823" t="s">
        <v>2341</v>
      </c>
      <c r="K1670" s="823" t="s">
        <v>2612</v>
      </c>
      <c r="L1670" s="826">
        <v>63.14</v>
      </c>
      <c r="M1670" s="826">
        <v>63.14</v>
      </c>
      <c r="N1670" s="823">
        <v>1</v>
      </c>
      <c r="O1670" s="827">
        <v>1</v>
      </c>
      <c r="P1670" s="826">
        <v>63.14</v>
      </c>
      <c r="Q1670" s="828">
        <v>1</v>
      </c>
      <c r="R1670" s="823">
        <v>1</v>
      </c>
      <c r="S1670" s="828">
        <v>1</v>
      </c>
      <c r="T1670" s="827">
        <v>1</v>
      </c>
      <c r="U1670" s="829">
        <v>1</v>
      </c>
    </row>
    <row r="1671" spans="1:21" ht="14.45" customHeight="1" x14ac:dyDescent="0.2">
      <c r="A1671" s="822">
        <v>32</v>
      </c>
      <c r="B1671" s="823" t="s">
        <v>2767</v>
      </c>
      <c r="C1671" s="823" t="s">
        <v>2773</v>
      </c>
      <c r="D1671" s="824" t="s">
        <v>4796</v>
      </c>
      <c r="E1671" s="825" t="s">
        <v>2801</v>
      </c>
      <c r="F1671" s="823" t="s">
        <v>2768</v>
      </c>
      <c r="G1671" s="823" t="s">
        <v>2831</v>
      </c>
      <c r="H1671" s="823" t="s">
        <v>329</v>
      </c>
      <c r="I1671" s="823" t="s">
        <v>3119</v>
      </c>
      <c r="J1671" s="823" t="s">
        <v>891</v>
      </c>
      <c r="K1671" s="823" t="s">
        <v>3120</v>
      </c>
      <c r="L1671" s="826">
        <v>63.14</v>
      </c>
      <c r="M1671" s="826">
        <v>63.14</v>
      </c>
      <c r="N1671" s="823">
        <v>1</v>
      </c>
      <c r="O1671" s="827">
        <v>1</v>
      </c>
      <c r="P1671" s="826">
        <v>63.14</v>
      </c>
      <c r="Q1671" s="828">
        <v>1</v>
      </c>
      <c r="R1671" s="823">
        <v>1</v>
      </c>
      <c r="S1671" s="828">
        <v>1</v>
      </c>
      <c r="T1671" s="827">
        <v>1</v>
      </c>
      <c r="U1671" s="829">
        <v>1</v>
      </c>
    </row>
    <row r="1672" spans="1:21" ht="14.45" customHeight="1" x14ac:dyDescent="0.2">
      <c r="A1672" s="822">
        <v>32</v>
      </c>
      <c r="B1672" s="823" t="s">
        <v>2767</v>
      </c>
      <c r="C1672" s="823" t="s">
        <v>2773</v>
      </c>
      <c r="D1672" s="824" t="s">
        <v>4796</v>
      </c>
      <c r="E1672" s="825" t="s">
        <v>2801</v>
      </c>
      <c r="F1672" s="823" t="s">
        <v>2768</v>
      </c>
      <c r="G1672" s="823" t="s">
        <v>2831</v>
      </c>
      <c r="H1672" s="823" t="s">
        <v>329</v>
      </c>
      <c r="I1672" s="823" t="s">
        <v>2832</v>
      </c>
      <c r="J1672" s="823" t="s">
        <v>891</v>
      </c>
      <c r="K1672" s="823" t="s">
        <v>2347</v>
      </c>
      <c r="L1672" s="826">
        <v>49.08</v>
      </c>
      <c r="M1672" s="826">
        <v>98.16</v>
      </c>
      <c r="N1672" s="823">
        <v>2</v>
      </c>
      <c r="O1672" s="827">
        <v>1.5</v>
      </c>
      <c r="P1672" s="826">
        <v>49.08</v>
      </c>
      <c r="Q1672" s="828">
        <v>0.5</v>
      </c>
      <c r="R1672" s="823">
        <v>1</v>
      </c>
      <c r="S1672" s="828">
        <v>0.5</v>
      </c>
      <c r="T1672" s="827">
        <v>0.5</v>
      </c>
      <c r="U1672" s="829">
        <v>0.33333333333333331</v>
      </c>
    </row>
    <row r="1673" spans="1:21" ht="14.45" customHeight="1" x14ac:dyDescent="0.2">
      <c r="A1673" s="822">
        <v>32</v>
      </c>
      <c r="B1673" s="823" t="s">
        <v>2767</v>
      </c>
      <c r="C1673" s="823" t="s">
        <v>2773</v>
      </c>
      <c r="D1673" s="824" t="s">
        <v>4796</v>
      </c>
      <c r="E1673" s="825" t="s">
        <v>2801</v>
      </c>
      <c r="F1673" s="823" t="s">
        <v>2768</v>
      </c>
      <c r="G1673" s="823" t="s">
        <v>2831</v>
      </c>
      <c r="H1673" s="823" t="s">
        <v>329</v>
      </c>
      <c r="I1673" s="823" t="s">
        <v>2350</v>
      </c>
      <c r="J1673" s="823" t="s">
        <v>891</v>
      </c>
      <c r="K1673" s="823" t="s">
        <v>892</v>
      </c>
      <c r="L1673" s="826">
        <v>84.18</v>
      </c>
      <c r="M1673" s="826">
        <v>84.18</v>
      </c>
      <c r="N1673" s="823">
        <v>1</v>
      </c>
      <c r="O1673" s="827">
        <v>1</v>
      </c>
      <c r="P1673" s="826"/>
      <c r="Q1673" s="828">
        <v>0</v>
      </c>
      <c r="R1673" s="823"/>
      <c r="S1673" s="828">
        <v>0</v>
      </c>
      <c r="T1673" s="827"/>
      <c r="U1673" s="829">
        <v>0</v>
      </c>
    </row>
    <row r="1674" spans="1:21" ht="14.45" customHeight="1" x14ac:dyDescent="0.2">
      <c r="A1674" s="822">
        <v>32</v>
      </c>
      <c r="B1674" s="823" t="s">
        <v>2767</v>
      </c>
      <c r="C1674" s="823" t="s">
        <v>2773</v>
      </c>
      <c r="D1674" s="824" t="s">
        <v>4796</v>
      </c>
      <c r="E1674" s="825" t="s">
        <v>2801</v>
      </c>
      <c r="F1674" s="823" t="s">
        <v>2768</v>
      </c>
      <c r="G1674" s="823" t="s">
        <v>2831</v>
      </c>
      <c r="H1674" s="823" t="s">
        <v>670</v>
      </c>
      <c r="I1674" s="823" t="s">
        <v>2340</v>
      </c>
      <c r="J1674" s="823" t="s">
        <v>2341</v>
      </c>
      <c r="K1674" s="823" t="s">
        <v>2342</v>
      </c>
      <c r="L1674" s="826">
        <v>49.08</v>
      </c>
      <c r="M1674" s="826">
        <v>49.08</v>
      </c>
      <c r="N1674" s="823">
        <v>1</v>
      </c>
      <c r="O1674" s="827">
        <v>1</v>
      </c>
      <c r="P1674" s="826">
        <v>49.08</v>
      </c>
      <c r="Q1674" s="828">
        <v>1</v>
      </c>
      <c r="R1674" s="823">
        <v>1</v>
      </c>
      <c r="S1674" s="828">
        <v>1</v>
      </c>
      <c r="T1674" s="827">
        <v>1</v>
      </c>
      <c r="U1674" s="829">
        <v>1</v>
      </c>
    </row>
    <row r="1675" spans="1:21" ht="14.45" customHeight="1" x14ac:dyDescent="0.2">
      <c r="A1675" s="822">
        <v>32</v>
      </c>
      <c r="B1675" s="823" t="s">
        <v>2767</v>
      </c>
      <c r="C1675" s="823" t="s">
        <v>2773</v>
      </c>
      <c r="D1675" s="824" t="s">
        <v>4796</v>
      </c>
      <c r="E1675" s="825" t="s">
        <v>2801</v>
      </c>
      <c r="F1675" s="823" t="s">
        <v>2768</v>
      </c>
      <c r="G1675" s="823" t="s">
        <v>2837</v>
      </c>
      <c r="H1675" s="823" t="s">
        <v>329</v>
      </c>
      <c r="I1675" s="823" t="s">
        <v>2838</v>
      </c>
      <c r="J1675" s="823" t="s">
        <v>1756</v>
      </c>
      <c r="K1675" s="823" t="s">
        <v>2839</v>
      </c>
      <c r="L1675" s="826">
        <v>421.79</v>
      </c>
      <c r="M1675" s="826">
        <v>4217.9000000000005</v>
      </c>
      <c r="N1675" s="823">
        <v>10</v>
      </c>
      <c r="O1675" s="827">
        <v>4.5</v>
      </c>
      <c r="P1675" s="826">
        <v>2952.53</v>
      </c>
      <c r="Q1675" s="828">
        <v>0.7</v>
      </c>
      <c r="R1675" s="823">
        <v>7</v>
      </c>
      <c r="S1675" s="828">
        <v>0.7</v>
      </c>
      <c r="T1675" s="827">
        <v>3</v>
      </c>
      <c r="U1675" s="829">
        <v>0.66666666666666663</v>
      </c>
    </row>
    <row r="1676" spans="1:21" ht="14.45" customHeight="1" x14ac:dyDescent="0.2">
      <c r="A1676" s="822">
        <v>32</v>
      </c>
      <c r="B1676" s="823" t="s">
        <v>2767</v>
      </c>
      <c r="C1676" s="823" t="s">
        <v>2773</v>
      </c>
      <c r="D1676" s="824" t="s">
        <v>4796</v>
      </c>
      <c r="E1676" s="825" t="s">
        <v>2801</v>
      </c>
      <c r="F1676" s="823" t="s">
        <v>2768</v>
      </c>
      <c r="G1676" s="823" t="s">
        <v>4352</v>
      </c>
      <c r="H1676" s="823" t="s">
        <v>329</v>
      </c>
      <c r="I1676" s="823" t="s">
        <v>4353</v>
      </c>
      <c r="J1676" s="823" t="s">
        <v>4354</v>
      </c>
      <c r="K1676" s="823" t="s">
        <v>4355</v>
      </c>
      <c r="L1676" s="826">
        <v>803.51</v>
      </c>
      <c r="M1676" s="826">
        <v>1607.02</v>
      </c>
      <c r="N1676" s="823">
        <v>2</v>
      </c>
      <c r="O1676" s="827">
        <v>2</v>
      </c>
      <c r="P1676" s="826">
        <v>1607.02</v>
      </c>
      <c r="Q1676" s="828">
        <v>1</v>
      </c>
      <c r="R1676" s="823">
        <v>2</v>
      </c>
      <c r="S1676" s="828">
        <v>1</v>
      </c>
      <c r="T1676" s="827">
        <v>2</v>
      </c>
      <c r="U1676" s="829">
        <v>1</v>
      </c>
    </row>
    <row r="1677" spans="1:21" ht="14.45" customHeight="1" x14ac:dyDescent="0.2">
      <c r="A1677" s="822">
        <v>32</v>
      </c>
      <c r="B1677" s="823" t="s">
        <v>2767</v>
      </c>
      <c r="C1677" s="823" t="s">
        <v>2773</v>
      </c>
      <c r="D1677" s="824" t="s">
        <v>4796</v>
      </c>
      <c r="E1677" s="825" t="s">
        <v>2801</v>
      </c>
      <c r="F1677" s="823" t="s">
        <v>2768</v>
      </c>
      <c r="G1677" s="823" t="s">
        <v>3436</v>
      </c>
      <c r="H1677" s="823" t="s">
        <v>670</v>
      </c>
      <c r="I1677" s="823" t="s">
        <v>4356</v>
      </c>
      <c r="J1677" s="823" t="s">
        <v>4357</v>
      </c>
      <c r="K1677" s="823" t="s">
        <v>3554</v>
      </c>
      <c r="L1677" s="826">
        <v>233.96</v>
      </c>
      <c r="M1677" s="826">
        <v>3275.44</v>
      </c>
      <c r="N1677" s="823">
        <v>14</v>
      </c>
      <c r="O1677" s="827">
        <v>4</v>
      </c>
      <c r="P1677" s="826">
        <v>1871.68</v>
      </c>
      <c r="Q1677" s="828">
        <v>0.5714285714285714</v>
      </c>
      <c r="R1677" s="823">
        <v>8</v>
      </c>
      <c r="S1677" s="828">
        <v>0.5714285714285714</v>
      </c>
      <c r="T1677" s="827">
        <v>3</v>
      </c>
      <c r="U1677" s="829">
        <v>0.75</v>
      </c>
    </row>
    <row r="1678" spans="1:21" ht="14.45" customHeight="1" x14ac:dyDescent="0.2">
      <c r="A1678" s="822">
        <v>32</v>
      </c>
      <c r="B1678" s="823" t="s">
        <v>2767</v>
      </c>
      <c r="C1678" s="823" t="s">
        <v>2773</v>
      </c>
      <c r="D1678" s="824" t="s">
        <v>4796</v>
      </c>
      <c r="E1678" s="825" t="s">
        <v>2801</v>
      </c>
      <c r="F1678" s="823" t="s">
        <v>2768</v>
      </c>
      <c r="G1678" s="823" t="s">
        <v>3436</v>
      </c>
      <c r="H1678" s="823" t="s">
        <v>670</v>
      </c>
      <c r="I1678" s="823" t="s">
        <v>3552</v>
      </c>
      <c r="J1678" s="823" t="s">
        <v>3553</v>
      </c>
      <c r="K1678" s="823" t="s">
        <v>3554</v>
      </c>
      <c r="L1678" s="826">
        <v>233.96</v>
      </c>
      <c r="M1678" s="826">
        <v>11698</v>
      </c>
      <c r="N1678" s="823">
        <v>50</v>
      </c>
      <c r="O1678" s="827">
        <v>6.5</v>
      </c>
      <c r="P1678" s="826">
        <v>3743.36</v>
      </c>
      <c r="Q1678" s="828">
        <v>0.32</v>
      </c>
      <c r="R1678" s="823">
        <v>16</v>
      </c>
      <c r="S1678" s="828">
        <v>0.32</v>
      </c>
      <c r="T1678" s="827">
        <v>3</v>
      </c>
      <c r="U1678" s="829">
        <v>0.46153846153846156</v>
      </c>
    </row>
    <row r="1679" spans="1:21" ht="14.45" customHeight="1" x14ac:dyDescent="0.2">
      <c r="A1679" s="822">
        <v>32</v>
      </c>
      <c r="B1679" s="823" t="s">
        <v>2767</v>
      </c>
      <c r="C1679" s="823" t="s">
        <v>2773</v>
      </c>
      <c r="D1679" s="824" t="s">
        <v>4796</v>
      </c>
      <c r="E1679" s="825" t="s">
        <v>2801</v>
      </c>
      <c r="F1679" s="823" t="s">
        <v>2768</v>
      </c>
      <c r="G1679" s="823" t="s">
        <v>3436</v>
      </c>
      <c r="H1679" s="823" t="s">
        <v>670</v>
      </c>
      <c r="I1679" s="823" t="s">
        <v>2528</v>
      </c>
      <c r="J1679" s="823" t="s">
        <v>1355</v>
      </c>
      <c r="K1679" s="823" t="s">
        <v>1354</v>
      </c>
      <c r="L1679" s="826">
        <v>184.82</v>
      </c>
      <c r="M1679" s="826">
        <v>369.64</v>
      </c>
      <c r="N1679" s="823">
        <v>2</v>
      </c>
      <c r="O1679" s="827">
        <v>0.5</v>
      </c>
      <c r="P1679" s="826"/>
      <c r="Q1679" s="828">
        <v>0</v>
      </c>
      <c r="R1679" s="823"/>
      <c r="S1679" s="828">
        <v>0</v>
      </c>
      <c r="T1679" s="827"/>
      <c r="U1679" s="829">
        <v>0</v>
      </c>
    </row>
    <row r="1680" spans="1:21" ht="14.45" customHeight="1" x14ac:dyDescent="0.2">
      <c r="A1680" s="822">
        <v>32</v>
      </c>
      <c r="B1680" s="823" t="s">
        <v>2767</v>
      </c>
      <c r="C1680" s="823" t="s">
        <v>2773</v>
      </c>
      <c r="D1680" s="824" t="s">
        <v>4796</v>
      </c>
      <c r="E1680" s="825" t="s">
        <v>2801</v>
      </c>
      <c r="F1680" s="823" t="s">
        <v>2768</v>
      </c>
      <c r="G1680" s="823" t="s">
        <v>3436</v>
      </c>
      <c r="H1680" s="823" t="s">
        <v>670</v>
      </c>
      <c r="I1680" s="823" t="s">
        <v>2530</v>
      </c>
      <c r="J1680" s="823" t="s">
        <v>1356</v>
      </c>
      <c r="K1680" s="823" t="s">
        <v>1354</v>
      </c>
      <c r="L1680" s="826">
        <v>184.82</v>
      </c>
      <c r="M1680" s="826">
        <v>369.64</v>
      </c>
      <c r="N1680" s="823">
        <v>2</v>
      </c>
      <c r="O1680" s="827">
        <v>1</v>
      </c>
      <c r="P1680" s="826"/>
      <c r="Q1680" s="828">
        <v>0</v>
      </c>
      <c r="R1680" s="823"/>
      <c r="S1680" s="828">
        <v>0</v>
      </c>
      <c r="T1680" s="827"/>
      <c r="U1680" s="829">
        <v>0</v>
      </c>
    </row>
    <row r="1681" spans="1:21" ht="14.45" customHeight="1" x14ac:dyDescent="0.2">
      <c r="A1681" s="822">
        <v>32</v>
      </c>
      <c r="B1681" s="823" t="s">
        <v>2767</v>
      </c>
      <c r="C1681" s="823" t="s">
        <v>2773</v>
      </c>
      <c r="D1681" s="824" t="s">
        <v>4796</v>
      </c>
      <c r="E1681" s="825" t="s">
        <v>2801</v>
      </c>
      <c r="F1681" s="823" t="s">
        <v>2768</v>
      </c>
      <c r="G1681" s="823" t="s">
        <v>3436</v>
      </c>
      <c r="H1681" s="823" t="s">
        <v>670</v>
      </c>
      <c r="I1681" s="823" t="s">
        <v>2529</v>
      </c>
      <c r="J1681" s="823" t="s">
        <v>1353</v>
      </c>
      <c r="K1681" s="823" t="s">
        <v>1354</v>
      </c>
      <c r="L1681" s="826">
        <v>184.82</v>
      </c>
      <c r="M1681" s="826">
        <v>369.64</v>
      </c>
      <c r="N1681" s="823">
        <v>2</v>
      </c>
      <c r="O1681" s="827">
        <v>0.5</v>
      </c>
      <c r="P1681" s="826"/>
      <c r="Q1681" s="828">
        <v>0</v>
      </c>
      <c r="R1681" s="823"/>
      <c r="S1681" s="828">
        <v>0</v>
      </c>
      <c r="T1681" s="827"/>
      <c r="U1681" s="829">
        <v>0</v>
      </c>
    </row>
    <row r="1682" spans="1:21" ht="14.45" customHeight="1" x14ac:dyDescent="0.2">
      <c r="A1682" s="822">
        <v>32</v>
      </c>
      <c r="B1682" s="823" t="s">
        <v>2767</v>
      </c>
      <c r="C1682" s="823" t="s">
        <v>2773</v>
      </c>
      <c r="D1682" s="824" t="s">
        <v>4796</v>
      </c>
      <c r="E1682" s="825" t="s">
        <v>2801</v>
      </c>
      <c r="F1682" s="823" t="s">
        <v>2768</v>
      </c>
      <c r="G1682" s="823" t="s">
        <v>3121</v>
      </c>
      <c r="H1682" s="823" t="s">
        <v>329</v>
      </c>
      <c r="I1682" s="823" t="s">
        <v>3122</v>
      </c>
      <c r="J1682" s="823" t="s">
        <v>1092</v>
      </c>
      <c r="K1682" s="823" t="s">
        <v>1093</v>
      </c>
      <c r="L1682" s="826">
        <v>121.92</v>
      </c>
      <c r="M1682" s="826">
        <v>8900.1600000000035</v>
      </c>
      <c r="N1682" s="823">
        <v>73</v>
      </c>
      <c r="O1682" s="827">
        <v>19.5</v>
      </c>
      <c r="P1682" s="826">
        <v>7559.0400000000027</v>
      </c>
      <c r="Q1682" s="828">
        <v>0.84931506849315064</v>
      </c>
      <c r="R1682" s="823">
        <v>62</v>
      </c>
      <c r="S1682" s="828">
        <v>0.84931506849315064</v>
      </c>
      <c r="T1682" s="827">
        <v>17.5</v>
      </c>
      <c r="U1682" s="829">
        <v>0.89743589743589747</v>
      </c>
    </row>
    <row r="1683" spans="1:21" ht="14.45" customHeight="1" x14ac:dyDescent="0.2">
      <c r="A1683" s="822">
        <v>32</v>
      </c>
      <c r="B1683" s="823" t="s">
        <v>2767</v>
      </c>
      <c r="C1683" s="823" t="s">
        <v>2773</v>
      </c>
      <c r="D1683" s="824" t="s">
        <v>4796</v>
      </c>
      <c r="E1683" s="825" t="s">
        <v>2801</v>
      </c>
      <c r="F1683" s="823" t="s">
        <v>2768</v>
      </c>
      <c r="G1683" s="823" t="s">
        <v>3121</v>
      </c>
      <c r="H1683" s="823" t="s">
        <v>329</v>
      </c>
      <c r="I1683" s="823" t="s">
        <v>3122</v>
      </c>
      <c r="J1683" s="823" t="s">
        <v>1092</v>
      </c>
      <c r="K1683" s="823" t="s">
        <v>1093</v>
      </c>
      <c r="L1683" s="826">
        <v>107.27</v>
      </c>
      <c r="M1683" s="826">
        <v>2574.48</v>
      </c>
      <c r="N1683" s="823">
        <v>24</v>
      </c>
      <c r="O1683" s="827">
        <v>8</v>
      </c>
      <c r="P1683" s="826">
        <v>1930.86</v>
      </c>
      <c r="Q1683" s="828">
        <v>0.75</v>
      </c>
      <c r="R1683" s="823">
        <v>18</v>
      </c>
      <c r="S1683" s="828">
        <v>0.75</v>
      </c>
      <c r="T1683" s="827">
        <v>6</v>
      </c>
      <c r="U1683" s="829">
        <v>0.75</v>
      </c>
    </row>
    <row r="1684" spans="1:21" ht="14.45" customHeight="1" x14ac:dyDescent="0.2">
      <c r="A1684" s="822">
        <v>32</v>
      </c>
      <c r="B1684" s="823" t="s">
        <v>2767</v>
      </c>
      <c r="C1684" s="823" t="s">
        <v>2773</v>
      </c>
      <c r="D1684" s="824" t="s">
        <v>4796</v>
      </c>
      <c r="E1684" s="825" t="s">
        <v>2801</v>
      </c>
      <c r="F1684" s="823" t="s">
        <v>2768</v>
      </c>
      <c r="G1684" s="823" t="s">
        <v>3121</v>
      </c>
      <c r="H1684" s="823" t="s">
        <v>329</v>
      </c>
      <c r="I1684" s="823" t="s">
        <v>3123</v>
      </c>
      <c r="J1684" s="823" t="s">
        <v>1092</v>
      </c>
      <c r="K1684" s="823" t="s">
        <v>1093</v>
      </c>
      <c r="L1684" s="826">
        <v>121.92</v>
      </c>
      <c r="M1684" s="826">
        <v>487.68</v>
      </c>
      <c r="N1684" s="823">
        <v>4</v>
      </c>
      <c r="O1684" s="827">
        <v>1</v>
      </c>
      <c r="P1684" s="826"/>
      <c r="Q1684" s="828">
        <v>0</v>
      </c>
      <c r="R1684" s="823"/>
      <c r="S1684" s="828">
        <v>0</v>
      </c>
      <c r="T1684" s="827"/>
      <c r="U1684" s="829">
        <v>0</v>
      </c>
    </row>
    <row r="1685" spans="1:21" ht="14.45" customHeight="1" x14ac:dyDescent="0.2">
      <c r="A1685" s="822">
        <v>32</v>
      </c>
      <c r="B1685" s="823" t="s">
        <v>2767</v>
      </c>
      <c r="C1685" s="823" t="s">
        <v>2773</v>
      </c>
      <c r="D1685" s="824" t="s">
        <v>4796</v>
      </c>
      <c r="E1685" s="825" t="s">
        <v>2802</v>
      </c>
      <c r="F1685" s="823" t="s">
        <v>2768</v>
      </c>
      <c r="G1685" s="823" t="s">
        <v>3510</v>
      </c>
      <c r="H1685" s="823" t="s">
        <v>329</v>
      </c>
      <c r="I1685" s="823" t="s">
        <v>3511</v>
      </c>
      <c r="J1685" s="823" t="s">
        <v>3512</v>
      </c>
      <c r="K1685" s="823" t="s">
        <v>2078</v>
      </c>
      <c r="L1685" s="826">
        <v>35.11</v>
      </c>
      <c r="M1685" s="826">
        <v>105.33</v>
      </c>
      <c r="N1685" s="823">
        <v>3</v>
      </c>
      <c r="O1685" s="827">
        <v>0.5</v>
      </c>
      <c r="P1685" s="826">
        <v>105.33</v>
      </c>
      <c r="Q1685" s="828">
        <v>1</v>
      </c>
      <c r="R1685" s="823">
        <v>3</v>
      </c>
      <c r="S1685" s="828">
        <v>1</v>
      </c>
      <c r="T1685" s="827">
        <v>0.5</v>
      </c>
      <c r="U1685" s="829">
        <v>1</v>
      </c>
    </row>
    <row r="1686" spans="1:21" ht="14.45" customHeight="1" x14ac:dyDescent="0.2">
      <c r="A1686" s="822">
        <v>32</v>
      </c>
      <c r="B1686" s="823" t="s">
        <v>2767</v>
      </c>
      <c r="C1686" s="823" t="s">
        <v>2773</v>
      </c>
      <c r="D1686" s="824" t="s">
        <v>4796</v>
      </c>
      <c r="E1686" s="825" t="s">
        <v>2802</v>
      </c>
      <c r="F1686" s="823" t="s">
        <v>2768</v>
      </c>
      <c r="G1686" s="823" t="s">
        <v>2840</v>
      </c>
      <c r="H1686" s="823" t="s">
        <v>329</v>
      </c>
      <c r="I1686" s="823" t="s">
        <v>3130</v>
      </c>
      <c r="J1686" s="823" t="s">
        <v>2842</v>
      </c>
      <c r="K1686" s="823" t="s">
        <v>3131</v>
      </c>
      <c r="L1686" s="826">
        <v>922.76</v>
      </c>
      <c r="M1686" s="826">
        <v>10150.36</v>
      </c>
      <c r="N1686" s="823">
        <v>11</v>
      </c>
      <c r="O1686" s="827">
        <v>9</v>
      </c>
      <c r="P1686" s="826">
        <v>7382.08</v>
      </c>
      <c r="Q1686" s="828">
        <v>0.72727272727272718</v>
      </c>
      <c r="R1686" s="823">
        <v>8</v>
      </c>
      <c r="S1686" s="828">
        <v>0.72727272727272729</v>
      </c>
      <c r="T1686" s="827">
        <v>6.5</v>
      </c>
      <c r="U1686" s="829">
        <v>0.72222222222222221</v>
      </c>
    </row>
    <row r="1687" spans="1:21" ht="14.45" customHeight="1" x14ac:dyDescent="0.2">
      <c r="A1687" s="822">
        <v>32</v>
      </c>
      <c r="B1687" s="823" t="s">
        <v>2767</v>
      </c>
      <c r="C1687" s="823" t="s">
        <v>2773</v>
      </c>
      <c r="D1687" s="824" t="s">
        <v>4796</v>
      </c>
      <c r="E1687" s="825" t="s">
        <v>2802</v>
      </c>
      <c r="F1687" s="823" t="s">
        <v>2768</v>
      </c>
      <c r="G1687" s="823" t="s">
        <v>2840</v>
      </c>
      <c r="H1687" s="823" t="s">
        <v>329</v>
      </c>
      <c r="I1687" s="823" t="s">
        <v>2844</v>
      </c>
      <c r="J1687" s="823" t="s">
        <v>964</v>
      </c>
      <c r="K1687" s="823" t="s">
        <v>2845</v>
      </c>
      <c r="L1687" s="826">
        <v>329.56</v>
      </c>
      <c r="M1687" s="826">
        <v>38228.960000000006</v>
      </c>
      <c r="N1687" s="823">
        <v>116</v>
      </c>
      <c r="O1687" s="827">
        <v>37</v>
      </c>
      <c r="P1687" s="826">
        <v>27023.920000000006</v>
      </c>
      <c r="Q1687" s="828">
        <v>0.70689655172413801</v>
      </c>
      <c r="R1687" s="823">
        <v>82</v>
      </c>
      <c r="S1687" s="828">
        <v>0.7068965517241379</v>
      </c>
      <c r="T1687" s="827">
        <v>26.5</v>
      </c>
      <c r="U1687" s="829">
        <v>0.71621621621621623</v>
      </c>
    </row>
    <row r="1688" spans="1:21" ht="14.45" customHeight="1" x14ac:dyDescent="0.2">
      <c r="A1688" s="822">
        <v>32</v>
      </c>
      <c r="B1688" s="823" t="s">
        <v>2767</v>
      </c>
      <c r="C1688" s="823" t="s">
        <v>2773</v>
      </c>
      <c r="D1688" s="824" t="s">
        <v>4796</v>
      </c>
      <c r="E1688" s="825" t="s">
        <v>2802</v>
      </c>
      <c r="F1688" s="823" t="s">
        <v>2768</v>
      </c>
      <c r="G1688" s="823" t="s">
        <v>2833</v>
      </c>
      <c r="H1688" s="823" t="s">
        <v>329</v>
      </c>
      <c r="I1688" s="823" t="s">
        <v>2849</v>
      </c>
      <c r="J1688" s="823" t="s">
        <v>2850</v>
      </c>
      <c r="K1688" s="823" t="s">
        <v>681</v>
      </c>
      <c r="L1688" s="826">
        <v>72.55</v>
      </c>
      <c r="M1688" s="826">
        <v>145.1</v>
      </c>
      <c r="N1688" s="823">
        <v>2</v>
      </c>
      <c r="O1688" s="827">
        <v>2</v>
      </c>
      <c r="P1688" s="826">
        <v>72.55</v>
      </c>
      <c r="Q1688" s="828">
        <v>0.5</v>
      </c>
      <c r="R1688" s="823">
        <v>1</v>
      </c>
      <c r="S1688" s="828">
        <v>0.5</v>
      </c>
      <c r="T1688" s="827">
        <v>1</v>
      </c>
      <c r="U1688" s="829">
        <v>0.5</v>
      </c>
    </row>
    <row r="1689" spans="1:21" ht="14.45" customHeight="1" x14ac:dyDescent="0.2">
      <c r="A1689" s="822">
        <v>32</v>
      </c>
      <c r="B1689" s="823" t="s">
        <v>2767</v>
      </c>
      <c r="C1689" s="823" t="s">
        <v>2773</v>
      </c>
      <c r="D1689" s="824" t="s">
        <v>4796</v>
      </c>
      <c r="E1689" s="825" t="s">
        <v>2802</v>
      </c>
      <c r="F1689" s="823" t="s">
        <v>2768</v>
      </c>
      <c r="G1689" s="823" t="s">
        <v>2833</v>
      </c>
      <c r="H1689" s="823" t="s">
        <v>670</v>
      </c>
      <c r="I1689" s="823" t="s">
        <v>2445</v>
      </c>
      <c r="J1689" s="823" t="s">
        <v>682</v>
      </c>
      <c r="K1689" s="823" t="s">
        <v>681</v>
      </c>
      <c r="L1689" s="826">
        <v>72.55</v>
      </c>
      <c r="M1689" s="826">
        <v>798.05</v>
      </c>
      <c r="N1689" s="823">
        <v>11</v>
      </c>
      <c r="O1689" s="827">
        <v>8.5</v>
      </c>
      <c r="P1689" s="826">
        <v>507.85</v>
      </c>
      <c r="Q1689" s="828">
        <v>0.63636363636363646</v>
      </c>
      <c r="R1689" s="823">
        <v>7</v>
      </c>
      <c r="S1689" s="828">
        <v>0.63636363636363635</v>
      </c>
      <c r="T1689" s="827">
        <v>5</v>
      </c>
      <c r="U1689" s="829">
        <v>0.58823529411764708</v>
      </c>
    </row>
    <row r="1690" spans="1:21" ht="14.45" customHeight="1" x14ac:dyDescent="0.2">
      <c r="A1690" s="822">
        <v>32</v>
      </c>
      <c r="B1690" s="823" t="s">
        <v>2767</v>
      </c>
      <c r="C1690" s="823" t="s">
        <v>2773</v>
      </c>
      <c r="D1690" s="824" t="s">
        <v>4796</v>
      </c>
      <c r="E1690" s="825" t="s">
        <v>2802</v>
      </c>
      <c r="F1690" s="823" t="s">
        <v>2768</v>
      </c>
      <c r="G1690" s="823" t="s">
        <v>2833</v>
      </c>
      <c r="H1690" s="823" t="s">
        <v>670</v>
      </c>
      <c r="I1690" s="823" t="s">
        <v>2446</v>
      </c>
      <c r="J1690" s="823" t="s">
        <v>682</v>
      </c>
      <c r="K1690" s="823" t="s">
        <v>684</v>
      </c>
      <c r="L1690" s="826">
        <v>65.28</v>
      </c>
      <c r="M1690" s="826">
        <v>913.91999999999985</v>
      </c>
      <c r="N1690" s="823">
        <v>14</v>
      </c>
      <c r="O1690" s="827">
        <v>11.5</v>
      </c>
      <c r="P1690" s="826">
        <v>652.79999999999984</v>
      </c>
      <c r="Q1690" s="828">
        <v>0.71428571428571419</v>
      </c>
      <c r="R1690" s="823">
        <v>10</v>
      </c>
      <c r="S1690" s="828">
        <v>0.7142857142857143</v>
      </c>
      <c r="T1690" s="827">
        <v>8.5</v>
      </c>
      <c r="U1690" s="829">
        <v>0.73913043478260865</v>
      </c>
    </row>
    <row r="1691" spans="1:21" ht="14.45" customHeight="1" x14ac:dyDescent="0.2">
      <c r="A1691" s="822">
        <v>32</v>
      </c>
      <c r="B1691" s="823" t="s">
        <v>2767</v>
      </c>
      <c r="C1691" s="823" t="s">
        <v>2773</v>
      </c>
      <c r="D1691" s="824" t="s">
        <v>4796</v>
      </c>
      <c r="E1691" s="825" t="s">
        <v>2802</v>
      </c>
      <c r="F1691" s="823" t="s">
        <v>2768</v>
      </c>
      <c r="G1691" s="823" t="s">
        <v>4358</v>
      </c>
      <c r="H1691" s="823" t="s">
        <v>329</v>
      </c>
      <c r="I1691" s="823" t="s">
        <v>4359</v>
      </c>
      <c r="J1691" s="823" t="s">
        <v>1912</v>
      </c>
      <c r="K1691" s="823" t="s">
        <v>1913</v>
      </c>
      <c r="L1691" s="826">
        <v>51.43</v>
      </c>
      <c r="M1691" s="826">
        <v>102.86</v>
      </c>
      <c r="N1691" s="823">
        <v>2</v>
      </c>
      <c r="O1691" s="827">
        <v>1</v>
      </c>
      <c r="P1691" s="826">
        <v>102.86</v>
      </c>
      <c r="Q1691" s="828">
        <v>1</v>
      </c>
      <c r="R1691" s="823">
        <v>2</v>
      </c>
      <c r="S1691" s="828">
        <v>1</v>
      </c>
      <c r="T1691" s="827">
        <v>1</v>
      </c>
      <c r="U1691" s="829">
        <v>1</v>
      </c>
    </row>
    <row r="1692" spans="1:21" ht="14.45" customHeight="1" x14ac:dyDescent="0.2">
      <c r="A1692" s="822">
        <v>32</v>
      </c>
      <c r="B1692" s="823" t="s">
        <v>2767</v>
      </c>
      <c r="C1692" s="823" t="s">
        <v>2773</v>
      </c>
      <c r="D1692" s="824" t="s">
        <v>4796</v>
      </c>
      <c r="E1692" s="825" t="s">
        <v>2802</v>
      </c>
      <c r="F1692" s="823" t="s">
        <v>2768</v>
      </c>
      <c r="G1692" s="823" t="s">
        <v>2834</v>
      </c>
      <c r="H1692" s="823" t="s">
        <v>670</v>
      </c>
      <c r="I1692" s="823" t="s">
        <v>2287</v>
      </c>
      <c r="J1692" s="823" t="s">
        <v>2288</v>
      </c>
      <c r="K1692" s="823" t="s">
        <v>2289</v>
      </c>
      <c r="L1692" s="826">
        <v>93.27</v>
      </c>
      <c r="M1692" s="826">
        <v>93.27</v>
      </c>
      <c r="N1692" s="823">
        <v>1</v>
      </c>
      <c r="O1692" s="827">
        <v>1</v>
      </c>
      <c r="P1692" s="826">
        <v>93.27</v>
      </c>
      <c r="Q1692" s="828">
        <v>1</v>
      </c>
      <c r="R1692" s="823">
        <v>1</v>
      </c>
      <c r="S1692" s="828">
        <v>1</v>
      </c>
      <c r="T1692" s="827">
        <v>1</v>
      </c>
      <c r="U1692" s="829">
        <v>1</v>
      </c>
    </row>
    <row r="1693" spans="1:21" ht="14.45" customHeight="1" x14ac:dyDescent="0.2">
      <c r="A1693" s="822">
        <v>32</v>
      </c>
      <c r="B1693" s="823" t="s">
        <v>2767</v>
      </c>
      <c r="C1693" s="823" t="s">
        <v>2773</v>
      </c>
      <c r="D1693" s="824" t="s">
        <v>4796</v>
      </c>
      <c r="E1693" s="825" t="s">
        <v>2802</v>
      </c>
      <c r="F1693" s="823" t="s">
        <v>2768</v>
      </c>
      <c r="G1693" s="823" t="s">
        <v>2834</v>
      </c>
      <c r="H1693" s="823" t="s">
        <v>670</v>
      </c>
      <c r="I1693" s="823" t="s">
        <v>2292</v>
      </c>
      <c r="J1693" s="823" t="s">
        <v>2288</v>
      </c>
      <c r="K1693" s="823" t="s">
        <v>2293</v>
      </c>
      <c r="L1693" s="826">
        <v>62.18</v>
      </c>
      <c r="M1693" s="826">
        <v>62.18</v>
      </c>
      <c r="N1693" s="823">
        <v>1</v>
      </c>
      <c r="O1693" s="827">
        <v>0.5</v>
      </c>
      <c r="P1693" s="826"/>
      <c r="Q1693" s="828">
        <v>0</v>
      </c>
      <c r="R1693" s="823"/>
      <c r="S1693" s="828">
        <v>0</v>
      </c>
      <c r="T1693" s="827"/>
      <c r="U1693" s="829">
        <v>0</v>
      </c>
    </row>
    <row r="1694" spans="1:21" ht="14.45" customHeight="1" x14ac:dyDescent="0.2">
      <c r="A1694" s="822">
        <v>32</v>
      </c>
      <c r="B1694" s="823" t="s">
        <v>2767</v>
      </c>
      <c r="C1694" s="823" t="s">
        <v>2773</v>
      </c>
      <c r="D1694" s="824" t="s">
        <v>4796</v>
      </c>
      <c r="E1694" s="825" t="s">
        <v>2802</v>
      </c>
      <c r="F1694" s="823" t="s">
        <v>2768</v>
      </c>
      <c r="G1694" s="823" t="s">
        <v>3147</v>
      </c>
      <c r="H1694" s="823" t="s">
        <v>670</v>
      </c>
      <c r="I1694" s="823" t="s">
        <v>2371</v>
      </c>
      <c r="J1694" s="823" t="s">
        <v>2372</v>
      </c>
      <c r="K1694" s="823" t="s">
        <v>2373</v>
      </c>
      <c r="L1694" s="826">
        <v>119.7</v>
      </c>
      <c r="M1694" s="826">
        <v>718.2</v>
      </c>
      <c r="N1694" s="823">
        <v>6</v>
      </c>
      <c r="O1694" s="827">
        <v>5</v>
      </c>
      <c r="P1694" s="826">
        <v>359.1</v>
      </c>
      <c r="Q1694" s="828">
        <v>0.5</v>
      </c>
      <c r="R1694" s="823">
        <v>3</v>
      </c>
      <c r="S1694" s="828">
        <v>0.5</v>
      </c>
      <c r="T1694" s="827">
        <v>3</v>
      </c>
      <c r="U1694" s="829">
        <v>0.6</v>
      </c>
    </row>
    <row r="1695" spans="1:21" ht="14.45" customHeight="1" x14ac:dyDescent="0.2">
      <c r="A1695" s="822">
        <v>32</v>
      </c>
      <c r="B1695" s="823" t="s">
        <v>2767</v>
      </c>
      <c r="C1695" s="823" t="s">
        <v>2773</v>
      </c>
      <c r="D1695" s="824" t="s">
        <v>4796</v>
      </c>
      <c r="E1695" s="825" t="s">
        <v>2802</v>
      </c>
      <c r="F1695" s="823" t="s">
        <v>2768</v>
      </c>
      <c r="G1695" s="823" t="s">
        <v>3151</v>
      </c>
      <c r="H1695" s="823" t="s">
        <v>670</v>
      </c>
      <c r="I1695" s="823" t="s">
        <v>2283</v>
      </c>
      <c r="J1695" s="823" t="s">
        <v>737</v>
      </c>
      <c r="K1695" s="823" t="s">
        <v>740</v>
      </c>
      <c r="L1695" s="826">
        <v>17.559999999999999</v>
      </c>
      <c r="M1695" s="826">
        <v>70.239999999999995</v>
      </c>
      <c r="N1695" s="823">
        <v>4</v>
      </c>
      <c r="O1695" s="827">
        <v>1.5</v>
      </c>
      <c r="P1695" s="826">
        <v>70.239999999999995</v>
      </c>
      <c r="Q1695" s="828">
        <v>1</v>
      </c>
      <c r="R1695" s="823">
        <v>4</v>
      </c>
      <c r="S1695" s="828">
        <v>1</v>
      </c>
      <c r="T1695" s="827">
        <v>1.5</v>
      </c>
      <c r="U1695" s="829">
        <v>1</v>
      </c>
    </row>
    <row r="1696" spans="1:21" ht="14.45" customHeight="1" x14ac:dyDescent="0.2">
      <c r="A1696" s="822">
        <v>32</v>
      </c>
      <c r="B1696" s="823" t="s">
        <v>2767</v>
      </c>
      <c r="C1696" s="823" t="s">
        <v>2773</v>
      </c>
      <c r="D1696" s="824" t="s">
        <v>4796</v>
      </c>
      <c r="E1696" s="825" t="s">
        <v>2802</v>
      </c>
      <c r="F1696" s="823" t="s">
        <v>2768</v>
      </c>
      <c r="G1696" s="823" t="s">
        <v>2863</v>
      </c>
      <c r="H1696" s="823" t="s">
        <v>329</v>
      </c>
      <c r="I1696" s="823" t="s">
        <v>2864</v>
      </c>
      <c r="J1696" s="823" t="s">
        <v>2865</v>
      </c>
      <c r="K1696" s="823" t="s">
        <v>2866</v>
      </c>
      <c r="L1696" s="826">
        <v>0</v>
      </c>
      <c r="M1696" s="826">
        <v>0</v>
      </c>
      <c r="N1696" s="823">
        <v>1</v>
      </c>
      <c r="O1696" s="827">
        <v>1</v>
      </c>
      <c r="P1696" s="826"/>
      <c r="Q1696" s="828"/>
      <c r="R1696" s="823"/>
      <c r="S1696" s="828">
        <v>0</v>
      </c>
      <c r="T1696" s="827"/>
      <c r="U1696" s="829">
        <v>0</v>
      </c>
    </row>
    <row r="1697" spans="1:21" ht="14.45" customHeight="1" x14ac:dyDescent="0.2">
      <c r="A1697" s="822">
        <v>32</v>
      </c>
      <c r="B1697" s="823" t="s">
        <v>2767</v>
      </c>
      <c r="C1697" s="823" t="s">
        <v>2773</v>
      </c>
      <c r="D1697" s="824" t="s">
        <v>4796</v>
      </c>
      <c r="E1697" s="825" t="s">
        <v>2802</v>
      </c>
      <c r="F1697" s="823" t="s">
        <v>2768</v>
      </c>
      <c r="G1697" s="823" t="s">
        <v>2863</v>
      </c>
      <c r="H1697" s="823" t="s">
        <v>329</v>
      </c>
      <c r="I1697" s="823" t="s">
        <v>2867</v>
      </c>
      <c r="J1697" s="823" t="s">
        <v>2865</v>
      </c>
      <c r="K1697" s="823" t="s">
        <v>1066</v>
      </c>
      <c r="L1697" s="826">
        <v>0</v>
      </c>
      <c r="M1697" s="826">
        <v>0</v>
      </c>
      <c r="N1697" s="823">
        <v>1</v>
      </c>
      <c r="O1697" s="827">
        <v>1</v>
      </c>
      <c r="P1697" s="826">
        <v>0</v>
      </c>
      <c r="Q1697" s="828"/>
      <c r="R1697" s="823">
        <v>1</v>
      </c>
      <c r="S1697" s="828">
        <v>1</v>
      </c>
      <c r="T1697" s="827">
        <v>1</v>
      </c>
      <c r="U1697" s="829">
        <v>1</v>
      </c>
    </row>
    <row r="1698" spans="1:21" ht="14.45" customHeight="1" x14ac:dyDescent="0.2">
      <c r="A1698" s="822">
        <v>32</v>
      </c>
      <c r="B1698" s="823" t="s">
        <v>2767</v>
      </c>
      <c r="C1698" s="823" t="s">
        <v>2773</v>
      </c>
      <c r="D1698" s="824" t="s">
        <v>4796</v>
      </c>
      <c r="E1698" s="825" t="s">
        <v>2802</v>
      </c>
      <c r="F1698" s="823" t="s">
        <v>2768</v>
      </c>
      <c r="G1698" s="823" t="s">
        <v>4360</v>
      </c>
      <c r="H1698" s="823" t="s">
        <v>329</v>
      </c>
      <c r="I1698" s="823" t="s">
        <v>4361</v>
      </c>
      <c r="J1698" s="823" t="s">
        <v>4362</v>
      </c>
      <c r="K1698" s="823" t="s">
        <v>771</v>
      </c>
      <c r="L1698" s="826">
        <v>96.04</v>
      </c>
      <c r="M1698" s="826">
        <v>96.04</v>
      </c>
      <c r="N1698" s="823">
        <v>1</v>
      </c>
      <c r="O1698" s="827">
        <v>1</v>
      </c>
      <c r="P1698" s="826">
        <v>96.04</v>
      </c>
      <c r="Q1698" s="828">
        <v>1</v>
      </c>
      <c r="R1698" s="823">
        <v>1</v>
      </c>
      <c r="S1698" s="828">
        <v>1</v>
      </c>
      <c r="T1698" s="827">
        <v>1</v>
      </c>
      <c r="U1698" s="829">
        <v>1</v>
      </c>
    </row>
    <row r="1699" spans="1:21" ht="14.45" customHeight="1" x14ac:dyDescent="0.2">
      <c r="A1699" s="822">
        <v>32</v>
      </c>
      <c r="B1699" s="823" t="s">
        <v>2767</v>
      </c>
      <c r="C1699" s="823" t="s">
        <v>2773</v>
      </c>
      <c r="D1699" s="824" t="s">
        <v>4796</v>
      </c>
      <c r="E1699" s="825" t="s">
        <v>2802</v>
      </c>
      <c r="F1699" s="823" t="s">
        <v>2768</v>
      </c>
      <c r="G1699" s="823" t="s">
        <v>4360</v>
      </c>
      <c r="H1699" s="823" t="s">
        <v>329</v>
      </c>
      <c r="I1699" s="823" t="s">
        <v>4363</v>
      </c>
      <c r="J1699" s="823" t="s">
        <v>4362</v>
      </c>
      <c r="K1699" s="823" t="s">
        <v>3717</v>
      </c>
      <c r="L1699" s="826">
        <v>48.01</v>
      </c>
      <c r="M1699" s="826">
        <v>48.01</v>
      </c>
      <c r="N1699" s="823">
        <v>1</v>
      </c>
      <c r="O1699" s="827">
        <v>1</v>
      </c>
      <c r="P1699" s="826">
        <v>48.01</v>
      </c>
      <c r="Q1699" s="828">
        <v>1</v>
      </c>
      <c r="R1699" s="823">
        <v>1</v>
      </c>
      <c r="S1699" s="828">
        <v>1</v>
      </c>
      <c r="T1699" s="827">
        <v>1</v>
      </c>
      <c r="U1699" s="829">
        <v>1</v>
      </c>
    </row>
    <row r="1700" spans="1:21" ht="14.45" customHeight="1" x14ac:dyDescent="0.2">
      <c r="A1700" s="822">
        <v>32</v>
      </c>
      <c r="B1700" s="823" t="s">
        <v>2767</v>
      </c>
      <c r="C1700" s="823" t="s">
        <v>2773</v>
      </c>
      <c r="D1700" s="824" t="s">
        <v>4796</v>
      </c>
      <c r="E1700" s="825" t="s">
        <v>2802</v>
      </c>
      <c r="F1700" s="823" t="s">
        <v>2768</v>
      </c>
      <c r="G1700" s="823" t="s">
        <v>3154</v>
      </c>
      <c r="H1700" s="823" t="s">
        <v>670</v>
      </c>
      <c r="I1700" s="823" t="s">
        <v>2362</v>
      </c>
      <c r="J1700" s="823" t="s">
        <v>1318</v>
      </c>
      <c r="K1700" s="823" t="s">
        <v>771</v>
      </c>
      <c r="L1700" s="826">
        <v>96.04</v>
      </c>
      <c r="M1700" s="826">
        <v>96.04</v>
      </c>
      <c r="N1700" s="823">
        <v>1</v>
      </c>
      <c r="O1700" s="827">
        <v>1</v>
      </c>
      <c r="P1700" s="826">
        <v>96.04</v>
      </c>
      <c r="Q1700" s="828">
        <v>1</v>
      </c>
      <c r="R1700" s="823">
        <v>1</v>
      </c>
      <c r="S1700" s="828">
        <v>1</v>
      </c>
      <c r="T1700" s="827">
        <v>1</v>
      </c>
      <c r="U1700" s="829">
        <v>1</v>
      </c>
    </row>
    <row r="1701" spans="1:21" ht="14.45" customHeight="1" x14ac:dyDescent="0.2">
      <c r="A1701" s="822">
        <v>32</v>
      </c>
      <c r="B1701" s="823" t="s">
        <v>2767</v>
      </c>
      <c r="C1701" s="823" t="s">
        <v>2773</v>
      </c>
      <c r="D1701" s="824" t="s">
        <v>4796</v>
      </c>
      <c r="E1701" s="825" t="s">
        <v>2802</v>
      </c>
      <c r="F1701" s="823" t="s">
        <v>2768</v>
      </c>
      <c r="G1701" s="823" t="s">
        <v>2869</v>
      </c>
      <c r="H1701" s="823" t="s">
        <v>329</v>
      </c>
      <c r="I1701" s="823" t="s">
        <v>2870</v>
      </c>
      <c r="J1701" s="823" t="s">
        <v>2871</v>
      </c>
      <c r="K1701" s="823" t="s">
        <v>771</v>
      </c>
      <c r="L1701" s="826">
        <v>78.33</v>
      </c>
      <c r="M1701" s="826">
        <v>78.33</v>
      </c>
      <c r="N1701" s="823">
        <v>1</v>
      </c>
      <c r="O1701" s="827">
        <v>1</v>
      </c>
      <c r="P1701" s="826">
        <v>78.33</v>
      </c>
      <c r="Q1701" s="828">
        <v>1</v>
      </c>
      <c r="R1701" s="823">
        <v>1</v>
      </c>
      <c r="S1701" s="828">
        <v>1</v>
      </c>
      <c r="T1701" s="827">
        <v>1</v>
      </c>
      <c r="U1701" s="829">
        <v>1</v>
      </c>
    </row>
    <row r="1702" spans="1:21" ht="14.45" customHeight="1" x14ac:dyDescent="0.2">
      <c r="A1702" s="822">
        <v>32</v>
      </c>
      <c r="B1702" s="823" t="s">
        <v>2767</v>
      </c>
      <c r="C1702" s="823" t="s">
        <v>2773</v>
      </c>
      <c r="D1702" s="824" t="s">
        <v>4796</v>
      </c>
      <c r="E1702" s="825" t="s">
        <v>2802</v>
      </c>
      <c r="F1702" s="823" t="s">
        <v>2768</v>
      </c>
      <c r="G1702" s="823" t="s">
        <v>2815</v>
      </c>
      <c r="H1702" s="823" t="s">
        <v>670</v>
      </c>
      <c r="I1702" s="823" t="s">
        <v>4126</v>
      </c>
      <c r="J1702" s="823" t="s">
        <v>1928</v>
      </c>
      <c r="K1702" s="823" t="s">
        <v>1929</v>
      </c>
      <c r="L1702" s="826">
        <v>132</v>
      </c>
      <c r="M1702" s="826">
        <v>396</v>
      </c>
      <c r="N1702" s="823">
        <v>3</v>
      </c>
      <c r="O1702" s="827">
        <v>0.5</v>
      </c>
      <c r="P1702" s="826">
        <v>396</v>
      </c>
      <c r="Q1702" s="828">
        <v>1</v>
      </c>
      <c r="R1702" s="823">
        <v>3</v>
      </c>
      <c r="S1702" s="828">
        <v>1</v>
      </c>
      <c r="T1702" s="827">
        <v>0.5</v>
      </c>
      <c r="U1702" s="829">
        <v>1</v>
      </c>
    </row>
    <row r="1703" spans="1:21" ht="14.45" customHeight="1" x14ac:dyDescent="0.2">
      <c r="A1703" s="822">
        <v>32</v>
      </c>
      <c r="B1703" s="823" t="s">
        <v>2767</v>
      </c>
      <c r="C1703" s="823" t="s">
        <v>2773</v>
      </c>
      <c r="D1703" s="824" t="s">
        <v>4796</v>
      </c>
      <c r="E1703" s="825" t="s">
        <v>2802</v>
      </c>
      <c r="F1703" s="823" t="s">
        <v>2768</v>
      </c>
      <c r="G1703" s="823" t="s">
        <v>2815</v>
      </c>
      <c r="H1703" s="823" t="s">
        <v>670</v>
      </c>
      <c r="I1703" s="823" t="s">
        <v>2872</v>
      </c>
      <c r="J1703" s="823" t="s">
        <v>1928</v>
      </c>
      <c r="K1703" s="823" t="s">
        <v>775</v>
      </c>
      <c r="L1703" s="826">
        <v>264</v>
      </c>
      <c r="M1703" s="826">
        <v>264</v>
      </c>
      <c r="N1703" s="823">
        <v>1</v>
      </c>
      <c r="O1703" s="827">
        <v>1</v>
      </c>
      <c r="P1703" s="826">
        <v>264</v>
      </c>
      <c r="Q1703" s="828">
        <v>1</v>
      </c>
      <c r="R1703" s="823">
        <v>1</v>
      </c>
      <c r="S1703" s="828">
        <v>1</v>
      </c>
      <c r="T1703" s="827">
        <v>1</v>
      </c>
      <c r="U1703" s="829">
        <v>1</v>
      </c>
    </row>
    <row r="1704" spans="1:21" ht="14.45" customHeight="1" x14ac:dyDescent="0.2">
      <c r="A1704" s="822">
        <v>32</v>
      </c>
      <c r="B1704" s="823" t="s">
        <v>2767</v>
      </c>
      <c r="C1704" s="823" t="s">
        <v>2773</v>
      </c>
      <c r="D1704" s="824" t="s">
        <v>4796</v>
      </c>
      <c r="E1704" s="825" t="s">
        <v>2802</v>
      </c>
      <c r="F1704" s="823" t="s">
        <v>2768</v>
      </c>
      <c r="G1704" s="823" t="s">
        <v>2815</v>
      </c>
      <c r="H1704" s="823" t="s">
        <v>329</v>
      </c>
      <c r="I1704" s="823" t="s">
        <v>2873</v>
      </c>
      <c r="J1704" s="823" t="s">
        <v>774</v>
      </c>
      <c r="K1704" s="823" t="s">
        <v>738</v>
      </c>
      <c r="L1704" s="826">
        <v>65.989999999999995</v>
      </c>
      <c r="M1704" s="826">
        <v>131.97999999999999</v>
      </c>
      <c r="N1704" s="823">
        <v>2</v>
      </c>
      <c r="O1704" s="827">
        <v>1</v>
      </c>
      <c r="P1704" s="826">
        <v>131.97999999999999</v>
      </c>
      <c r="Q1704" s="828">
        <v>1</v>
      </c>
      <c r="R1704" s="823">
        <v>2</v>
      </c>
      <c r="S1704" s="828">
        <v>1</v>
      </c>
      <c r="T1704" s="827">
        <v>1</v>
      </c>
      <c r="U1704" s="829">
        <v>1</v>
      </c>
    </row>
    <row r="1705" spans="1:21" ht="14.45" customHeight="1" x14ac:dyDescent="0.2">
      <c r="A1705" s="822">
        <v>32</v>
      </c>
      <c r="B1705" s="823" t="s">
        <v>2767</v>
      </c>
      <c r="C1705" s="823" t="s">
        <v>2773</v>
      </c>
      <c r="D1705" s="824" t="s">
        <v>4796</v>
      </c>
      <c r="E1705" s="825" t="s">
        <v>2802</v>
      </c>
      <c r="F1705" s="823" t="s">
        <v>2768</v>
      </c>
      <c r="G1705" s="823" t="s">
        <v>3732</v>
      </c>
      <c r="H1705" s="823" t="s">
        <v>329</v>
      </c>
      <c r="I1705" s="823" t="s">
        <v>4364</v>
      </c>
      <c r="J1705" s="823" t="s">
        <v>1669</v>
      </c>
      <c r="K1705" s="823" t="s">
        <v>3032</v>
      </c>
      <c r="L1705" s="826">
        <v>46.81</v>
      </c>
      <c r="M1705" s="826">
        <v>46.81</v>
      </c>
      <c r="N1705" s="823">
        <v>1</v>
      </c>
      <c r="O1705" s="827">
        <v>1</v>
      </c>
      <c r="P1705" s="826"/>
      <c r="Q1705" s="828">
        <v>0</v>
      </c>
      <c r="R1705" s="823"/>
      <c r="S1705" s="828">
        <v>0</v>
      </c>
      <c r="T1705" s="827"/>
      <c r="U1705" s="829">
        <v>0</v>
      </c>
    </row>
    <row r="1706" spans="1:21" ht="14.45" customHeight="1" x14ac:dyDescent="0.2">
      <c r="A1706" s="822">
        <v>32</v>
      </c>
      <c r="B1706" s="823" t="s">
        <v>2767</v>
      </c>
      <c r="C1706" s="823" t="s">
        <v>2773</v>
      </c>
      <c r="D1706" s="824" t="s">
        <v>4796</v>
      </c>
      <c r="E1706" s="825" t="s">
        <v>2802</v>
      </c>
      <c r="F1706" s="823" t="s">
        <v>2768</v>
      </c>
      <c r="G1706" s="823" t="s">
        <v>2890</v>
      </c>
      <c r="H1706" s="823" t="s">
        <v>329</v>
      </c>
      <c r="I1706" s="823" t="s">
        <v>3735</v>
      </c>
      <c r="J1706" s="823" t="s">
        <v>817</v>
      </c>
      <c r="K1706" s="823" t="s">
        <v>3736</v>
      </c>
      <c r="L1706" s="826">
        <v>91.11</v>
      </c>
      <c r="M1706" s="826">
        <v>273.33</v>
      </c>
      <c r="N1706" s="823">
        <v>3</v>
      </c>
      <c r="O1706" s="827">
        <v>1</v>
      </c>
      <c r="P1706" s="826">
        <v>273.33</v>
      </c>
      <c r="Q1706" s="828">
        <v>1</v>
      </c>
      <c r="R1706" s="823">
        <v>3</v>
      </c>
      <c r="S1706" s="828">
        <v>1</v>
      </c>
      <c r="T1706" s="827">
        <v>1</v>
      </c>
      <c r="U1706" s="829">
        <v>1</v>
      </c>
    </row>
    <row r="1707" spans="1:21" ht="14.45" customHeight="1" x14ac:dyDescent="0.2">
      <c r="A1707" s="822">
        <v>32</v>
      </c>
      <c r="B1707" s="823" t="s">
        <v>2767</v>
      </c>
      <c r="C1707" s="823" t="s">
        <v>2773</v>
      </c>
      <c r="D1707" s="824" t="s">
        <v>4796</v>
      </c>
      <c r="E1707" s="825" t="s">
        <v>2802</v>
      </c>
      <c r="F1707" s="823" t="s">
        <v>2768</v>
      </c>
      <c r="G1707" s="823" t="s">
        <v>3173</v>
      </c>
      <c r="H1707" s="823" t="s">
        <v>329</v>
      </c>
      <c r="I1707" s="823" t="s">
        <v>3626</v>
      </c>
      <c r="J1707" s="823" t="s">
        <v>1681</v>
      </c>
      <c r="K1707" s="823" t="s">
        <v>3627</v>
      </c>
      <c r="L1707" s="826">
        <v>159.16999999999999</v>
      </c>
      <c r="M1707" s="826">
        <v>477.51</v>
      </c>
      <c r="N1707" s="823">
        <v>3</v>
      </c>
      <c r="O1707" s="827">
        <v>2</v>
      </c>
      <c r="P1707" s="826">
        <v>477.51</v>
      </c>
      <c r="Q1707" s="828">
        <v>1</v>
      </c>
      <c r="R1707" s="823">
        <v>3</v>
      </c>
      <c r="S1707" s="828">
        <v>1</v>
      </c>
      <c r="T1707" s="827">
        <v>2</v>
      </c>
      <c r="U1707" s="829">
        <v>1</v>
      </c>
    </row>
    <row r="1708" spans="1:21" ht="14.45" customHeight="1" x14ac:dyDescent="0.2">
      <c r="A1708" s="822">
        <v>32</v>
      </c>
      <c r="B1708" s="823" t="s">
        <v>2767</v>
      </c>
      <c r="C1708" s="823" t="s">
        <v>2773</v>
      </c>
      <c r="D1708" s="824" t="s">
        <v>4796</v>
      </c>
      <c r="E1708" s="825" t="s">
        <v>2802</v>
      </c>
      <c r="F1708" s="823" t="s">
        <v>2768</v>
      </c>
      <c r="G1708" s="823" t="s">
        <v>2913</v>
      </c>
      <c r="H1708" s="823" t="s">
        <v>329</v>
      </c>
      <c r="I1708" s="823" t="s">
        <v>2914</v>
      </c>
      <c r="J1708" s="823" t="s">
        <v>1685</v>
      </c>
      <c r="K1708" s="823" t="s">
        <v>2486</v>
      </c>
      <c r="L1708" s="826">
        <v>3922.65</v>
      </c>
      <c r="M1708" s="826">
        <v>11767.95</v>
      </c>
      <c r="N1708" s="823">
        <v>3</v>
      </c>
      <c r="O1708" s="827">
        <v>3</v>
      </c>
      <c r="P1708" s="826">
        <v>11767.95</v>
      </c>
      <c r="Q1708" s="828">
        <v>1</v>
      </c>
      <c r="R1708" s="823">
        <v>3</v>
      </c>
      <c r="S1708" s="828">
        <v>1</v>
      </c>
      <c r="T1708" s="827">
        <v>3</v>
      </c>
      <c r="U1708" s="829">
        <v>1</v>
      </c>
    </row>
    <row r="1709" spans="1:21" ht="14.45" customHeight="1" x14ac:dyDescent="0.2">
      <c r="A1709" s="822">
        <v>32</v>
      </c>
      <c r="B1709" s="823" t="s">
        <v>2767</v>
      </c>
      <c r="C1709" s="823" t="s">
        <v>2773</v>
      </c>
      <c r="D1709" s="824" t="s">
        <v>4796</v>
      </c>
      <c r="E1709" s="825" t="s">
        <v>2802</v>
      </c>
      <c r="F1709" s="823" t="s">
        <v>2768</v>
      </c>
      <c r="G1709" s="823" t="s">
        <v>2915</v>
      </c>
      <c r="H1709" s="823" t="s">
        <v>670</v>
      </c>
      <c r="I1709" s="823" t="s">
        <v>2403</v>
      </c>
      <c r="J1709" s="823" t="s">
        <v>1477</v>
      </c>
      <c r="K1709" s="823" t="s">
        <v>2404</v>
      </c>
      <c r="L1709" s="826">
        <v>846.47</v>
      </c>
      <c r="M1709" s="826">
        <v>13543.519999999999</v>
      </c>
      <c r="N1709" s="823">
        <v>16</v>
      </c>
      <c r="O1709" s="827">
        <v>13.5</v>
      </c>
      <c r="P1709" s="826">
        <v>11004.109999999999</v>
      </c>
      <c r="Q1709" s="828">
        <v>0.8125</v>
      </c>
      <c r="R1709" s="823">
        <v>13</v>
      </c>
      <c r="S1709" s="828">
        <v>0.8125</v>
      </c>
      <c r="T1709" s="827">
        <v>11</v>
      </c>
      <c r="U1709" s="829">
        <v>0.81481481481481477</v>
      </c>
    </row>
    <row r="1710" spans="1:21" ht="14.45" customHeight="1" x14ac:dyDescent="0.2">
      <c r="A1710" s="822">
        <v>32</v>
      </c>
      <c r="B1710" s="823" t="s">
        <v>2767</v>
      </c>
      <c r="C1710" s="823" t="s">
        <v>2773</v>
      </c>
      <c r="D1710" s="824" t="s">
        <v>4796</v>
      </c>
      <c r="E1710" s="825" t="s">
        <v>2802</v>
      </c>
      <c r="F1710" s="823" t="s">
        <v>2768</v>
      </c>
      <c r="G1710" s="823" t="s">
        <v>2916</v>
      </c>
      <c r="H1710" s="823" t="s">
        <v>670</v>
      </c>
      <c r="I1710" s="823" t="s">
        <v>2572</v>
      </c>
      <c r="J1710" s="823" t="s">
        <v>921</v>
      </c>
      <c r="K1710" s="823" t="s">
        <v>2573</v>
      </c>
      <c r="L1710" s="826">
        <v>42.51</v>
      </c>
      <c r="M1710" s="826">
        <v>212.55</v>
      </c>
      <c r="N1710" s="823">
        <v>5</v>
      </c>
      <c r="O1710" s="827">
        <v>4.5</v>
      </c>
      <c r="P1710" s="826">
        <v>85.02</v>
      </c>
      <c r="Q1710" s="828">
        <v>0.39999999999999997</v>
      </c>
      <c r="R1710" s="823">
        <v>2</v>
      </c>
      <c r="S1710" s="828">
        <v>0.4</v>
      </c>
      <c r="T1710" s="827">
        <v>2</v>
      </c>
      <c r="U1710" s="829">
        <v>0.44444444444444442</v>
      </c>
    </row>
    <row r="1711" spans="1:21" ht="14.45" customHeight="1" x14ac:dyDescent="0.2">
      <c r="A1711" s="822">
        <v>32</v>
      </c>
      <c r="B1711" s="823" t="s">
        <v>2767</v>
      </c>
      <c r="C1711" s="823" t="s">
        <v>2773</v>
      </c>
      <c r="D1711" s="824" t="s">
        <v>4796</v>
      </c>
      <c r="E1711" s="825" t="s">
        <v>2802</v>
      </c>
      <c r="F1711" s="823" t="s">
        <v>2768</v>
      </c>
      <c r="G1711" s="823" t="s">
        <v>2916</v>
      </c>
      <c r="H1711" s="823" t="s">
        <v>670</v>
      </c>
      <c r="I1711" s="823" t="s">
        <v>2268</v>
      </c>
      <c r="J1711" s="823" t="s">
        <v>921</v>
      </c>
      <c r="K1711" s="823" t="s">
        <v>2269</v>
      </c>
      <c r="L1711" s="826">
        <v>85.02</v>
      </c>
      <c r="M1711" s="826">
        <v>255.06</v>
      </c>
      <c r="N1711" s="823">
        <v>3</v>
      </c>
      <c r="O1711" s="827">
        <v>2.5</v>
      </c>
      <c r="P1711" s="826">
        <v>170.04</v>
      </c>
      <c r="Q1711" s="828">
        <v>0.66666666666666663</v>
      </c>
      <c r="R1711" s="823">
        <v>2</v>
      </c>
      <c r="S1711" s="828">
        <v>0.66666666666666663</v>
      </c>
      <c r="T1711" s="827">
        <v>2</v>
      </c>
      <c r="U1711" s="829">
        <v>0.8</v>
      </c>
    </row>
    <row r="1712" spans="1:21" ht="14.45" customHeight="1" x14ac:dyDescent="0.2">
      <c r="A1712" s="822">
        <v>32</v>
      </c>
      <c r="B1712" s="823" t="s">
        <v>2767</v>
      </c>
      <c r="C1712" s="823" t="s">
        <v>2773</v>
      </c>
      <c r="D1712" s="824" t="s">
        <v>4796</v>
      </c>
      <c r="E1712" s="825" t="s">
        <v>2802</v>
      </c>
      <c r="F1712" s="823" t="s">
        <v>2768</v>
      </c>
      <c r="G1712" s="823" t="s">
        <v>3195</v>
      </c>
      <c r="H1712" s="823" t="s">
        <v>329</v>
      </c>
      <c r="I1712" s="823" t="s">
        <v>3196</v>
      </c>
      <c r="J1712" s="823" t="s">
        <v>1033</v>
      </c>
      <c r="K1712" s="823" t="s">
        <v>1035</v>
      </c>
      <c r="L1712" s="826">
        <v>105.63</v>
      </c>
      <c r="M1712" s="826">
        <v>105.63</v>
      </c>
      <c r="N1712" s="823">
        <v>1</v>
      </c>
      <c r="O1712" s="827">
        <v>1</v>
      </c>
      <c r="P1712" s="826"/>
      <c r="Q1712" s="828">
        <v>0</v>
      </c>
      <c r="R1712" s="823"/>
      <c r="S1712" s="828">
        <v>0</v>
      </c>
      <c r="T1712" s="827"/>
      <c r="U1712" s="829">
        <v>0</v>
      </c>
    </row>
    <row r="1713" spans="1:21" ht="14.45" customHeight="1" x14ac:dyDescent="0.2">
      <c r="A1713" s="822">
        <v>32</v>
      </c>
      <c r="B1713" s="823" t="s">
        <v>2767</v>
      </c>
      <c r="C1713" s="823" t="s">
        <v>2773</v>
      </c>
      <c r="D1713" s="824" t="s">
        <v>4796</v>
      </c>
      <c r="E1713" s="825" t="s">
        <v>2802</v>
      </c>
      <c r="F1713" s="823" t="s">
        <v>2768</v>
      </c>
      <c r="G1713" s="823" t="s">
        <v>3195</v>
      </c>
      <c r="H1713" s="823" t="s">
        <v>329</v>
      </c>
      <c r="I1713" s="823" t="s">
        <v>3745</v>
      </c>
      <c r="J1713" s="823" t="s">
        <v>1033</v>
      </c>
      <c r="K1713" s="823" t="s">
        <v>3746</v>
      </c>
      <c r="L1713" s="826">
        <v>52.19</v>
      </c>
      <c r="M1713" s="826">
        <v>52.19</v>
      </c>
      <c r="N1713" s="823">
        <v>1</v>
      </c>
      <c r="O1713" s="827">
        <v>0.5</v>
      </c>
      <c r="P1713" s="826"/>
      <c r="Q1713" s="828">
        <v>0</v>
      </c>
      <c r="R1713" s="823"/>
      <c r="S1713" s="828">
        <v>0</v>
      </c>
      <c r="T1713" s="827"/>
      <c r="U1713" s="829">
        <v>0</v>
      </c>
    </row>
    <row r="1714" spans="1:21" ht="14.45" customHeight="1" x14ac:dyDescent="0.2">
      <c r="A1714" s="822">
        <v>32</v>
      </c>
      <c r="B1714" s="823" t="s">
        <v>2767</v>
      </c>
      <c r="C1714" s="823" t="s">
        <v>2773</v>
      </c>
      <c r="D1714" s="824" t="s">
        <v>4796</v>
      </c>
      <c r="E1714" s="825" t="s">
        <v>2802</v>
      </c>
      <c r="F1714" s="823" t="s">
        <v>2768</v>
      </c>
      <c r="G1714" s="823" t="s">
        <v>4365</v>
      </c>
      <c r="H1714" s="823" t="s">
        <v>329</v>
      </c>
      <c r="I1714" s="823" t="s">
        <v>4366</v>
      </c>
      <c r="J1714" s="823" t="s">
        <v>1148</v>
      </c>
      <c r="K1714" s="823" t="s">
        <v>4367</v>
      </c>
      <c r="L1714" s="826">
        <v>101.72</v>
      </c>
      <c r="M1714" s="826">
        <v>101.72</v>
      </c>
      <c r="N1714" s="823">
        <v>1</v>
      </c>
      <c r="O1714" s="827">
        <v>1</v>
      </c>
      <c r="P1714" s="826">
        <v>101.72</v>
      </c>
      <c r="Q1714" s="828">
        <v>1</v>
      </c>
      <c r="R1714" s="823">
        <v>1</v>
      </c>
      <c r="S1714" s="828">
        <v>1</v>
      </c>
      <c r="T1714" s="827">
        <v>1</v>
      </c>
      <c r="U1714" s="829">
        <v>1</v>
      </c>
    </row>
    <row r="1715" spans="1:21" ht="14.45" customHeight="1" x14ac:dyDescent="0.2">
      <c r="A1715" s="822">
        <v>32</v>
      </c>
      <c r="B1715" s="823" t="s">
        <v>2767</v>
      </c>
      <c r="C1715" s="823" t="s">
        <v>2773</v>
      </c>
      <c r="D1715" s="824" t="s">
        <v>4796</v>
      </c>
      <c r="E1715" s="825" t="s">
        <v>2802</v>
      </c>
      <c r="F1715" s="823" t="s">
        <v>2768</v>
      </c>
      <c r="G1715" s="823" t="s">
        <v>3205</v>
      </c>
      <c r="H1715" s="823" t="s">
        <v>329</v>
      </c>
      <c r="I1715" s="823" t="s">
        <v>3209</v>
      </c>
      <c r="J1715" s="823" t="s">
        <v>1114</v>
      </c>
      <c r="K1715" s="823" t="s">
        <v>3208</v>
      </c>
      <c r="L1715" s="826">
        <v>50.64</v>
      </c>
      <c r="M1715" s="826">
        <v>253.20000000000002</v>
      </c>
      <c r="N1715" s="823">
        <v>5</v>
      </c>
      <c r="O1715" s="827">
        <v>1.5</v>
      </c>
      <c r="P1715" s="826">
        <v>253.20000000000002</v>
      </c>
      <c r="Q1715" s="828">
        <v>1</v>
      </c>
      <c r="R1715" s="823">
        <v>5</v>
      </c>
      <c r="S1715" s="828">
        <v>1</v>
      </c>
      <c r="T1715" s="827">
        <v>1.5</v>
      </c>
      <c r="U1715" s="829">
        <v>1</v>
      </c>
    </row>
    <row r="1716" spans="1:21" ht="14.45" customHeight="1" x14ac:dyDescent="0.2">
      <c r="A1716" s="822">
        <v>32</v>
      </c>
      <c r="B1716" s="823" t="s">
        <v>2767</v>
      </c>
      <c r="C1716" s="823" t="s">
        <v>2773</v>
      </c>
      <c r="D1716" s="824" t="s">
        <v>4796</v>
      </c>
      <c r="E1716" s="825" t="s">
        <v>2802</v>
      </c>
      <c r="F1716" s="823" t="s">
        <v>2768</v>
      </c>
      <c r="G1716" s="823" t="s">
        <v>2920</v>
      </c>
      <c r="H1716" s="823" t="s">
        <v>329</v>
      </c>
      <c r="I1716" s="823" t="s">
        <v>2921</v>
      </c>
      <c r="J1716" s="823" t="s">
        <v>1058</v>
      </c>
      <c r="K1716" s="823" t="s">
        <v>2922</v>
      </c>
      <c r="L1716" s="826">
        <v>1860.93</v>
      </c>
      <c r="M1716" s="826">
        <v>11165.58</v>
      </c>
      <c r="N1716" s="823">
        <v>6</v>
      </c>
      <c r="O1716" s="827">
        <v>2</v>
      </c>
      <c r="P1716" s="826">
        <v>11165.58</v>
      </c>
      <c r="Q1716" s="828">
        <v>1</v>
      </c>
      <c r="R1716" s="823">
        <v>6</v>
      </c>
      <c r="S1716" s="828">
        <v>1</v>
      </c>
      <c r="T1716" s="827">
        <v>2</v>
      </c>
      <c r="U1716" s="829">
        <v>1</v>
      </c>
    </row>
    <row r="1717" spans="1:21" ht="14.45" customHeight="1" x14ac:dyDescent="0.2">
      <c r="A1717" s="822">
        <v>32</v>
      </c>
      <c r="B1717" s="823" t="s">
        <v>2767</v>
      </c>
      <c r="C1717" s="823" t="s">
        <v>2773</v>
      </c>
      <c r="D1717" s="824" t="s">
        <v>4796</v>
      </c>
      <c r="E1717" s="825" t="s">
        <v>2802</v>
      </c>
      <c r="F1717" s="823" t="s">
        <v>2768</v>
      </c>
      <c r="G1717" s="823" t="s">
        <v>2920</v>
      </c>
      <c r="H1717" s="823" t="s">
        <v>329</v>
      </c>
      <c r="I1717" s="823" t="s">
        <v>2921</v>
      </c>
      <c r="J1717" s="823" t="s">
        <v>1058</v>
      </c>
      <c r="K1717" s="823" t="s">
        <v>2922</v>
      </c>
      <c r="L1717" s="826">
        <v>1630.51</v>
      </c>
      <c r="M1717" s="826">
        <v>24457.65</v>
      </c>
      <c r="N1717" s="823">
        <v>15</v>
      </c>
      <c r="O1717" s="827">
        <v>5</v>
      </c>
      <c r="P1717" s="826">
        <v>24457.65</v>
      </c>
      <c r="Q1717" s="828">
        <v>1</v>
      </c>
      <c r="R1717" s="823">
        <v>15</v>
      </c>
      <c r="S1717" s="828">
        <v>1</v>
      </c>
      <c r="T1717" s="827">
        <v>5</v>
      </c>
      <c r="U1717" s="829">
        <v>1</v>
      </c>
    </row>
    <row r="1718" spans="1:21" ht="14.45" customHeight="1" x14ac:dyDescent="0.2">
      <c r="A1718" s="822">
        <v>32</v>
      </c>
      <c r="B1718" s="823" t="s">
        <v>2767</v>
      </c>
      <c r="C1718" s="823" t="s">
        <v>2773</v>
      </c>
      <c r="D1718" s="824" t="s">
        <v>4796</v>
      </c>
      <c r="E1718" s="825" t="s">
        <v>2802</v>
      </c>
      <c r="F1718" s="823" t="s">
        <v>2768</v>
      </c>
      <c r="G1718" s="823" t="s">
        <v>2923</v>
      </c>
      <c r="H1718" s="823" t="s">
        <v>329</v>
      </c>
      <c r="I1718" s="823" t="s">
        <v>2924</v>
      </c>
      <c r="J1718" s="823" t="s">
        <v>2925</v>
      </c>
      <c r="K1718" s="823" t="s">
        <v>2926</v>
      </c>
      <c r="L1718" s="826">
        <v>75.05</v>
      </c>
      <c r="M1718" s="826">
        <v>75.05</v>
      </c>
      <c r="N1718" s="823">
        <v>1</v>
      </c>
      <c r="O1718" s="827">
        <v>1</v>
      </c>
      <c r="P1718" s="826"/>
      <c r="Q1718" s="828">
        <v>0</v>
      </c>
      <c r="R1718" s="823"/>
      <c r="S1718" s="828">
        <v>0</v>
      </c>
      <c r="T1718" s="827"/>
      <c r="U1718" s="829">
        <v>0</v>
      </c>
    </row>
    <row r="1719" spans="1:21" ht="14.45" customHeight="1" x14ac:dyDescent="0.2">
      <c r="A1719" s="822">
        <v>32</v>
      </c>
      <c r="B1719" s="823" t="s">
        <v>2767</v>
      </c>
      <c r="C1719" s="823" t="s">
        <v>2773</v>
      </c>
      <c r="D1719" s="824" t="s">
        <v>4796</v>
      </c>
      <c r="E1719" s="825" t="s">
        <v>2802</v>
      </c>
      <c r="F1719" s="823" t="s">
        <v>2768</v>
      </c>
      <c r="G1719" s="823" t="s">
        <v>3217</v>
      </c>
      <c r="H1719" s="823" t="s">
        <v>329</v>
      </c>
      <c r="I1719" s="823" t="s">
        <v>3218</v>
      </c>
      <c r="J1719" s="823" t="s">
        <v>1301</v>
      </c>
      <c r="K1719" s="823" t="s">
        <v>1302</v>
      </c>
      <c r="L1719" s="826">
        <v>49.04</v>
      </c>
      <c r="M1719" s="826">
        <v>49.04</v>
      </c>
      <c r="N1719" s="823">
        <v>1</v>
      </c>
      <c r="O1719" s="827">
        <v>1</v>
      </c>
      <c r="P1719" s="826">
        <v>49.04</v>
      </c>
      <c r="Q1719" s="828">
        <v>1</v>
      </c>
      <c r="R1719" s="823">
        <v>1</v>
      </c>
      <c r="S1719" s="828">
        <v>1</v>
      </c>
      <c r="T1719" s="827">
        <v>1</v>
      </c>
      <c r="U1719" s="829">
        <v>1</v>
      </c>
    </row>
    <row r="1720" spans="1:21" ht="14.45" customHeight="1" x14ac:dyDescent="0.2">
      <c r="A1720" s="822">
        <v>32</v>
      </c>
      <c r="B1720" s="823" t="s">
        <v>2767</v>
      </c>
      <c r="C1720" s="823" t="s">
        <v>2773</v>
      </c>
      <c r="D1720" s="824" t="s">
        <v>4796</v>
      </c>
      <c r="E1720" s="825" t="s">
        <v>2802</v>
      </c>
      <c r="F1720" s="823" t="s">
        <v>2768</v>
      </c>
      <c r="G1720" s="823" t="s">
        <v>2937</v>
      </c>
      <c r="H1720" s="823" t="s">
        <v>329</v>
      </c>
      <c r="I1720" s="823" t="s">
        <v>2938</v>
      </c>
      <c r="J1720" s="823" t="s">
        <v>2939</v>
      </c>
      <c r="K1720" s="823" t="s">
        <v>2940</v>
      </c>
      <c r="L1720" s="826">
        <v>3633.21</v>
      </c>
      <c r="M1720" s="826">
        <v>3633.21</v>
      </c>
      <c r="N1720" s="823">
        <v>1</v>
      </c>
      <c r="O1720" s="827">
        <v>1</v>
      </c>
      <c r="P1720" s="826"/>
      <c r="Q1720" s="828">
        <v>0</v>
      </c>
      <c r="R1720" s="823"/>
      <c r="S1720" s="828">
        <v>0</v>
      </c>
      <c r="T1720" s="827"/>
      <c r="U1720" s="829">
        <v>0</v>
      </c>
    </row>
    <row r="1721" spans="1:21" ht="14.45" customHeight="1" x14ac:dyDescent="0.2">
      <c r="A1721" s="822">
        <v>32</v>
      </c>
      <c r="B1721" s="823" t="s">
        <v>2767</v>
      </c>
      <c r="C1721" s="823" t="s">
        <v>2773</v>
      </c>
      <c r="D1721" s="824" t="s">
        <v>4796</v>
      </c>
      <c r="E1721" s="825" t="s">
        <v>2802</v>
      </c>
      <c r="F1721" s="823" t="s">
        <v>2768</v>
      </c>
      <c r="G1721" s="823" t="s">
        <v>3232</v>
      </c>
      <c r="H1721" s="823" t="s">
        <v>329</v>
      </c>
      <c r="I1721" s="823" t="s">
        <v>4368</v>
      </c>
      <c r="J1721" s="823" t="s">
        <v>1442</v>
      </c>
      <c r="K1721" s="823" t="s">
        <v>4369</v>
      </c>
      <c r="L1721" s="826">
        <v>64.36</v>
      </c>
      <c r="M1721" s="826">
        <v>64.36</v>
      </c>
      <c r="N1721" s="823">
        <v>1</v>
      </c>
      <c r="O1721" s="827">
        <v>0.5</v>
      </c>
      <c r="P1721" s="826"/>
      <c r="Q1721" s="828">
        <v>0</v>
      </c>
      <c r="R1721" s="823"/>
      <c r="S1721" s="828">
        <v>0</v>
      </c>
      <c r="T1721" s="827"/>
      <c r="U1721" s="829">
        <v>0</v>
      </c>
    </row>
    <row r="1722" spans="1:21" ht="14.45" customHeight="1" x14ac:dyDescent="0.2">
      <c r="A1722" s="822">
        <v>32</v>
      </c>
      <c r="B1722" s="823" t="s">
        <v>2767</v>
      </c>
      <c r="C1722" s="823" t="s">
        <v>2773</v>
      </c>
      <c r="D1722" s="824" t="s">
        <v>4796</v>
      </c>
      <c r="E1722" s="825" t="s">
        <v>2802</v>
      </c>
      <c r="F1722" s="823" t="s">
        <v>2768</v>
      </c>
      <c r="G1722" s="823" t="s">
        <v>3245</v>
      </c>
      <c r="H1722" s="823" t="s">
        <v>329</v>
      </c>
      <c r="I1722" s="823" t="s">
        <v>3246</v>
      </c>
      <c r="J1722" s="823" t="s">
        <v>3247</v>
      </c>
      <c r="K1722" s="823" t="s">
        <v>3248</v>
      </c>
      <c r="L1722" s="826">
        <v>29.27</v>
      </c>
      <c r="M1722" s="826">
        <v>29.27</v>
      </c>
      <c r="N1722" s="823">
        <v>1</v>
      </c>
      <c r="O1722" s="827">
        <v>0.5</v>
      </c>
      <c r="P1722" s="826"/>
      <c r="Q1722" s="828">
        <v>0</v>
      </c>
      <c r="R1722" s="823"/>
      <c r="S1722" s="828">
        <v>0</v>
      </c>
      <c r="T1722" s="827"/>
      <c r="U1722" s="829">
        <v>0</v>
      </c>
    </row>
    <row r="1723" spans="1:21" ht="14.45" customHeight="1" x14ac:dyDescent="0.2">
      <c r="A1723" s="822">
        <v>32</v>
      </c>
      <c r="B1723" s="823" t="s">
        <v>2767</v>
      </c>
      <c r="C1723" s="823" t="s">
        <v>2773</v>
      </c>
      <c r="D1723" s="824" t="s">
        <v>4796</v>
      </c>
      <c r="E1723" s="825" t="s">
        <v>2802</v>
      </c>
      <c r="F1723" s="823" t="s">
        <v>2768</v>
      </c>
      <c r="G1723" s="823" t="s">
        <v>4155</v>
      </c>
      <c r="H1723" s="823" t="s">
        <v>329</v>
      </c>
      <c r="I1723" s="823" t="s">
        <v>4370</v>
      </c>
      <c r="J1723" s="823" t="s">
        <v>1667</v>
      </c>
      <c r="K1723" s="823" t="s">
        <v>4371</v>
      </c>
      <c r="L1723" s="826">
        <v>76.709999999999994</v>
      </c>
      <c r="M1723" s="826">
        <v>153.41999999999999</v>
      </c>
      <c r="N1723" s="823">
        <v>2</v>
      </c>
      <c r="O1723" s="827">
        <v>2</v>
      </c>
      <c r="P1723" s="826">
        <v>76.709999999999994</v>
      </c>
      <c r="Q1723" s="828">
        <v>0.5</v>
      </c>
      <c r="R1723" s="823">
        <v>1</v>
      </c>
      <c r="S1723" s="828">
        <v>0.5</v>
      </c>
      <c r="T1723" s="827">
        <v>1</v>
      </c>
      <c r="U1723" s="829">
        <v>0.5</v>
      </c>
    </row>
    <row r="1724" spans="1:21" ht="14.45" customHeight="1" x14ac:dyDescent="0.2">
      <c r="A1724" s="822">
        <v>32</v>
      </c>
      <c r="B1724" s="823" t="s">
        <v>2767</v>
      </c>
      <c r="C1724" s="823" t="s">
        <v>2773</v>
      </c>
      <c r="D1724" s="824" t="s">
        <v>4796</v>
      </c>
      <c r="E1724" s="825" t="s">
        <v>2802</v>
      </c>
      <c r="F1724" s="823" t="s">
        <v>2768</v>
      </c>
      <c r="G1724" s="823" t="s">
        <v>3257</v>
      </c>
      <c r="H1724" s="823" t="s">
        <v>329</v>
      </c>
      <c r="I1724" s="823" t="s">
        <v>3768</v>
      </c>
      <c r="J1724" s="823" t="s">
        <v>783</v>
      </c>
      <c r="K1724" s="823" t="s">
        <v>784</v>
      </c>
      <c r="L1724" s="826">
        <v>38.5</v>
      </c>
      <c r="M1724" s="826">
        <v>38.5</v>
      </c>
      <c r="N1724" s="823">
        <v>1</v>
      </c>
      <c r="O1724" s="827">
        <v>0.5</v>
      </c>
      <c r="P1724" s="826">
        <v>38.5</v>
      </c>
      <c r="Q1724" s="828">
        <v>1</v>
      </c>
      <c r="R1724" s="823">
        <v>1</v>
      </c>
      <c r="S1724" s="828">
        <v>1</v>
      </c>
      <c r="T1724" s="827">
        <v>0.5</v>
      </c>
      <c r="U1724" s="829">
        <v>1</v>
      </c>
    </row>
    <row r="1725" spans="1:21" ht="14.45" customHeight="1" x14ac:dyDescent="0.2">
      <c r="A1725" s="822">
        <v>32</v>
      </c>
      <c r="B1725" s="823" t="s">
        <v>2767</v>
      </c>
      <c r="C1725" s="823" t="s">
        <v>2773</v>
      </c>
      <c r="D1725" s="824" t="s">
        <v>4796</v>
      </c>
      <c r="E1725" s="825" t="s">
        <v>2802</v>
      </c>
      <c r="F1725" s="823" t="s">
        <v>2768</v>
      </c>
      <c r="G1725" s="823" t="s">
        <v>2961</v>
      </c>
      <c r="H1725" s="823" t="s">
        <v>329</v>
      </c>
      <c r="I1725" s="823" t="s">
        <v>2962</v>
      </c>
      <c r="J1725" s="823" t="s">
        <v>2963</v>
      </c>
      <c r="K1725" s="823" t="s">
        <v>2964</v>
      </c>
      <c r="L1725" s="826">
        <v>57.48</v>
      </c>
      <c r="M1725" s="826">
        <v>57.48</v>
      </c>
      <c r="N1725" s="823">
        <v>1</v>
      </c>
      <c r="O1725" s="827">
        <v>1</v>
      </c>
      <c r="P1725" s="826">
        <v>57.48</v>
      </c>
      <c r="Q1725" s="828">
        <v>1</v>
      </c>
      <c r="R1725" s="823">
        <v>1</v>
      </c>
      <c r="S1725" s="828">
        <v>1</v>
      </c>
      <c r="T1725" s="827">
        <v>1</v>
      </c>
      <c r="U1725" s="829">
        <v>1</v>
      </c>
    </row>
    <row r="1726" spans="1:21" ht="14.45" customHeight="1" x14ac:dyDescent="0.2">
      <c r="A1726" s="822">
        <v>32</v>
      </c>
      <c r="B1726" s="823" t="s">
        <v>2767</v>
      </c>
      <c r="C1726" s="823" t="s">
        <v>2773</v>
      </c>
      <c r="D1726" s="824" t="s">
        <v>4796</v>
      </c>
      <c r="E1726" s="825" t="s">
        <v>2802</v>
      </c>
      <c r="F1726" s="823" t="s">
        <v>2768</v>
      </c>
      <c r="G1726" s="823" t="s">
        <v>2835</v>
      </c>
      <c r="H1726" s="823" t="s">
        <v>329</v>
      </c>
      <c r="I1726" s="823" t="s">
        <v>2967</v>
      </c>
      <c r="J1726" s="823" t="s">
        <v>2968</v>
      </c>
      <c r="K1726" s="823" t="s">
        <v>2969</v>
      </c>
      <c r="L1726" s="826">
        <v>26.37</v>
      </c>
      <c r="M1726" s="826">
        <v>26.37</v>
      </c>
      <c r="N1726" s="823">
        <v>1</v>
      </c>
      <c r="O1726" s="827">
        <v>1</v>
      </c>
      <c r="P1726" s="826">
        <v>26.37</v>
      </c>
      <c r="Q1726" s="828">
        <v>1</v>
      </c>
      <c r="R1726" s="823">
        <v>1</v>
      </c>
      <c r="S1726" s="828">
        <v>1</v>
      </c>
      <c r="T1726" s="827">
        <v>1</v>
      </c>
      <c r="U1726" s="829">
        <v>1</v>
      </c>
    </row>
    <row r="1727" spans="1:21" ht="14.45" customHeight="1" x14ac:dyDescent="0.2">
      <c r="A1727" s="822">
        <v>32</v>
      </c>
      <c r="B1727" s="823" t="s">
        <v>2767</v>
      </c>
      <c r="C1727" s="823" t="s">
        <v>2773</v>
      </c>
      <c r="D1727" s="824" t="s">
        <v>4796</v>
      </c>
      <c r="E1727" s="825" t="s">
        <v>2802</v>
      </c>
      <c r="F1727" s="823" t="s">
        <v>2768</v>
      </c>
      <c r="G1727" s="823" t="s">
        <v>2835</v>
      </c>
      <c r="H1727" s="823" t="s">
        <v>329</v>
      </c>
      <c r="I1727" s="823" t="s">
        <v>2970</v>
      </c>
      <c r="J1727" s="823" t="s">
        <v>2968</v>
      </c>
      <c r="K1727" s="823" t="s">
        <v>2971</v>
      </c>
      <c r="L1727" s="826">
        <v>52.75</v>
      </c>
      <c r="M1727" s="826">
        <v>316.5</v>
      </c>
      <c r="N1727" s="823">
        <v>6</v>
      </c>
      <c r="O1727" s="827">
        <v>5.5</v>
      </c>
      <c r="P1727" s="826">
        <v>105.5</v>
      </c>
      <c r="Q1727" s="828">
        <v>0.33333333333333331</v>
      </c>
      <c r="R1727" s="823">
        <v>2</v>
      </c>
      <c r="S1727" s="828">
        <v>0.33333333333333331</v>
      </c>
      <c r="T1727" s="827">
        <v>2</v>
      </c>
      <c r="U1727" s="829">
        <v>0.36363636363636365</v>
      </c>
    </row>
    <row r="1728" spans="1:21" ht="14.45" customHeight="1" x14ac:dyDescent="0.2">
      <c r="A1728" s="822">
        <v>32</v>
      </c>
      <c r="B1728" s="823" t="s">
        <v>2767</v>
      </c>
      <c r="C1728" s="823" t="s">
        <v>2773</v>
      </c>
      <c r="D1728" s="824" t="s">
        <v>4796</v>
      </c>
      <c r="E1728" s="825" t="s">
        <v>2802</v>
      </c>
      <c r="F1728" s="823" t="s">
        <v>2768</v>
      </c>
      <c r="G1728" s="823" t="s">
        <v>2835</v>
      </c>
      <c r="H1728" s="823" t="s">
        <v>329</v>
      </c>
      <c r="I1728" s="823" t="s">
        <v>2836</v>
      </c>
      <c r="J1728" s="823" t="s">
        <v>695</v>
      </c>
      <c r="K1728" s="823" t="s">
        <v>681</v>
      </c>
      <c r="L1728" s="826">
        <v>58.62</v>
      </c>
      <c r="M1728" s="826">
        <v>58.62</v>
      </c>
      <c r="N1728" s="823">
        <v>1</v>
      </c>
      <c r="O1728" s="827">
        <v>1</v>
      </c>
      <c r="P1728" s="826"/>
      <c r="Q1728" s="828">
        <v>0</v>
      </c>
      <c r="R1728" s="823"/>
      <c r="S1728" s="828">
        <v>0</v>
      </c>
      <c r="T1728" s="827"/>
      <c r="U1728" s="829">
        <v>0</v>
      </c>
    </row>
    <row r="1729" spans="1:21" ht="14.45" customHeight="1" x14ac:dyDescent="0.2">
      <c r="A1729" s="822">
        <v>32</v>
      </c>
      <c r="B1729" s="823" t="s">
        <v>2767</v>
      </c>
      <c r="C1729" s="823" t="s">
        <v>2773</v>
      </c>
      <c r="D1729" s="824" t="s">
        <v>4796</v>
      </c>
      <c r="E1729" s="825" t="s">
        <v>2802</v>
      </c>
      <c r="F1729" s="823" t="s">
        <v>2768</v>
      </c>
      <c r="G1729" s="823" t="s">
        <v>2835</v>
      </c>
      <c r="H1729" s="823" t="s">
        <v>329</v>
      </c>
      <c r="I1729" s="823" t="s">
        <v>3577</v>
      </c>
      <c r="J1729" s="823" t="s">
        <v>695</v>
      </c>
      <c r="K1729" s="823" t="s">
        <v>2966</v>
      </c>
      <c r="L1729" s="826">
        <v>31.65</v>
      </c>
      <c r="M1729" s="826">
        <v>31.65</v>
      </c>
      <c r="N1729" s="823">
        <v>1</v>
      </c>
      <c r="O1729" s="827">
        <v>0.5</v>
      </c>
      <c r="P1729" s="826"/>
      <c r="Q1729" s="828">
        <v>0</v>
      </c>
      <c r="R1729" s="823"/>
      <c r="S1729" s="828">
        <v>0</v>
      </c>
      <c r="T1729" s="827"/>
      <c r="U1729" s="829">
        <v>0</v>
      </c>
    </row>
    <row r="1730" spans="1:21" ht="14.45" customHeight="1" x14ac:dyDescent="0.2">
      <c r="A1730" s="822">
        <v>32</v>
      </c>
      <c r="B1730" s="823" t="s">
        <v>2767</v>
      </c>
      <c r="C1730" s="823" t="s">
        <v>2773</v>
      </c>
      <c r="D1730" s="824" t="s">
        <v>4796</v>
      </c>
      <c r="E1730" s="825" t="s">
        <v>2802</v>
      </c>
      <c r="F1730" s="823" t="s">
        <v>2768</v>
      </c>
      <c r="G1730" s="823" t="s">
        <v>2983</v>
      </c>
      <c r="H1730" s="823" t="s">
        <v>329</v>
      </c>
      <c r="I1730" s="823" t="s">
        <v>2984</v>
      </c>
      <c r="J1730" s="823" t="s">
        <v>2985</v>
      </c>
      <c r="K1730" s="823" t="s">
        <v>2986</v>
      </c>
      <c r="L1730" s="826">
        <v>73.150000000000006</v>
      </c>
      <c r="M1730" s="826">
        <v>1316.7</v>
      </c>
      <c r="N1730" s="823">
        <v>18</v>
      </c>
      <c r="O1730" s="827">
        <v>7</v>
      </c>
      <c r="P1730" s="826">
        <v>804.65000000000009</v>
      </c>
      <c r="Q1730" s="828">
        <v>0.61111111111111116</v>
      </c>
      <c r="R1730" s="823">
        <v>11</v>
      </c>
      <c r="S1730" s="828">
        <v>0.61111111111111116</v>
      </c>
      <c r="T1730" s="827">
        <v>4.5</v>
      </c>
      <c r="U1730" s="829">
        <v>0.6428571428571429</v>
      </c>
    </row>
    <row r="1731" spans="1:21" ht="14.45" customHeight="1" x14ac:dyDescent="0.2">
      <c r="A1731" s="822">
        <v>32</v>
      </c>
      <c r="B1731" s="823" t="s">
        <v>2767</v>
      </c>
      <c r="C1731" s="823" t="s">
        <v>2773</v>
      </c>
      <c r="D1731" s="824" t="s">
        <v>4796</v>
      </c>
      <c r="E1731" s="825" t="s">
        <v>2802</v>
      </c>
      <c r="F1731" s="823" t="s">
        <v>2768</v>
      </c>
      <c r="G1731" s="823" t="s">
        <v>3279</v>
      </c>
      <c r="H1731" s="823" t="s">
        <v>329</v>
      </c>
      <c r="I1731" s="823" t="s">
        <v>3280</v>
      </c>
      <c r="J1731" s="823" t="s">
        <v>881</v>
      </c>
      <c r="K1731" s="823" t="s">
        <v>882</v>
      </c>
      <c r="L1731" s="826">
        <v>0</v>
      </c>
      <c r="M1731" s="826">
        <v>0</v>
      </c>
      <c r="N1731" s="823">
        <v>3</v>
      </c>
      <c r="O1731" s="827">
        <v>1.5</v>
      </c>
      <c r="P1731" s="826">
        <v>0</v>
      </c>
      <c r="Q1731" s="828"/>
      <c r="R1731" s="823">
        <v>3</v>
      </c>
      <c r="S1731" s="828">
        <v>1</v>
      </c>
      <c r="T1731" s="827">
        <v>1.5</v>
      </c>
      <c r="U1731" s="829">
        <v>1</v>
      </c>
    </row>
    <row r="1732" spans="1:21" ht="14.45" customHeight="1" x14ac:dyDescent="0.2">
      <c r="A1732" s="822">
        <v>32</v>
      </c>
      <c r="B1732" s="823" t="s">
        <v>2767</v>
      </c>
      <c r="C1732" s="823" t="s">
        <v>2773</v>
      </c>
      <c r="D1732" s="824" t="s">
        <v>4796</v>
      </c>
      <c r="E1732" s="825" t="s">
        <v>2802</v>
      </c>
      <c r="F1732" s="823" t="s">
        <v>2768</v>
      </c>
      <c r="G1732" s="823" t="s">
        <v>3281</v>
      </c>
      <c r="H1732" s="823" t="s">
        <v>329</v>
      </c>
      <c r="I1732" s="823" t="s">
        <v>3779</v>
      </c>
      <c r="J1732" s="823" t="s">
        <v>3780</v>
      </c>
      <c r="K1732" s="823" t="s">
        <v>3781</v>
      </c>
      <c r="L1732" s="826">
        <v>176.32</v>
      </c>
      <c r="M1732" s="826">
        <v>176.32</v>
      </c>
      <c r="N1732" s="823">
        <v>1</v>
      </c>
      <c r="O1732" s="827">
        <v>0.5</v>
      </c>
      <c r="P1732" s="826">
        <v>176.32</v>
      </c>
      <c r="Q1732" s="828">
        <v>1</v>
      </c>
      <c r="R1732" s="823">
        <v>1</v>
      </c>
      <c r="S1732" s="828">
        <v>1</v>
      </c>
      <c r="T1732" s="827">
        <v>0.5</v>
      </c>
      <c r="U1732" s="829">
        <v>1</v>
      </c>
    </row>
    <row r="1733" spans="1:21" ht="14.45" customHeight="1" x14ac:dyDescent="0.2">
      <c r="A1733" s="822">
        <v>32</v>
      </c>
      <c r="B1733" s="823" t="s">
        <v>2767</v>
      </c>
      <c r="C1733" s="823" t="s">
        <v>2773</v>
      </c>
      <c r="D1733" s="824" t="s">
        <v>4796</v>
      </c>
      <c r="E1733" s="825" t="s">
        <v>2802</v>
      </c>
      <c r="F1733" s="823" t="s">
        <v>2768</v>
      </c>
      <c r="G1733" s="823" t="s">
        <v>2987</v>
      </c>
      <c r="H1733" s="823" t="s">
        <v>670</v>
      </c>
      <c r="I1733" s="823" t="s">
        <v>2315</v>
      </c>
      <c r="J1733" s="823" t="s">
        <v>1075</v>
      </c>
      <c r="K1733" s="823" t="s">
        <v>2316</v>
      </c>
      <c r="L1733" s="826">
        <v>118.65</v>
      </c>
      <c r="M1733" s="826">
        <v>118.65</v>
      </c>
      <c r="N1733" s="823">
        <v>1</v>
      </c>
      <c r="O1733" s="827">
        <v>1</v>
      </c>
      <c r="P1733" s="826"/>
      <c r="Q1733" s="828">
        <v>0</v>
      </c>
      <c r="R1733" s="823"/>
      <c r="S1733" s="828">
        <v>0</v>
      </c>
      <c r="T1733" s="827"/>
      <c r="U1733" s="829">
        <v>0</v>
      </c>
    </row>
    <row r="1734" spans="1:21" ht="14.45" customHeight="1" x14ac:dyDescent="0.2">
      <c r="A1734" s="822">
        <v>32</v>
      </c>
      <c r="B1734" s="823" t="s">
        <v>2767</v>
      </c>
      <c r="C1734" s="823" t="s">
        <v>2773</v>
      </c>
      <c r="D1734" s="824" t="s">
        <v>4796</v>
      </c>
      <c r="E1734" s="825" t="s">
        <v>2802</v>
      </c>
      <c r="F1734" s="823" t="s">
        <v>2768</v>
      </c>
      <c r="G1734" s="823" t="s">
        <v>3289</v>
      </c>
      <c r="H1734" s="823" t="s">
        <v>329</v>
      </c>
      <c r="I1734" s="823" t="s">
        <v>4372</v>
      </c>
      <c r="J1734" s="823" t="s">
        <v>3291</v>
      </c>
      <c r="K1734" s="823" t="s">
        <v>4373</v>
      </c>
      <c r="L1734" s="826">
        <v>61.24</v>
      </c>
      <c r="M1734" s="826">
        <v>61.24</v>
      </c>
      <c r="N1734" s="823">
        <v>1</v>
      </c>
      <c r="O1734" s="827">
        <v>0.5</v>
      </c>
      <c r="P1734" s="826"/>
      <c r="Q1734" s="828">
        <v>0</v>
      </c>
      <c r="R1734" s="823"/>
      <c r="S1734" s="828">
        <v>0</v>
      </c>
      <c r="T1734" s="827"/>
      <c r="U1734" s="829">
        <v>0</v>
      </c>
    </row>
    <row r="1735" spans="1:21" ht="14.45" customHeight="1" x14ac:dyDescent="0.2">
      <c r="A1735" s="822">
        <v>32</v>
      </c>
      <c r="B1735" s="823" t="s">
        <v>2767</v>
      </c>
      <c r="C1735" s="823" t="s">
        <v>2773</v>
      </c>
      <c r="D1735" s="824" t="s">
        <v>4796</v>
      </c>
      <c r="E1735" s="825" t="s">
        <v>2802</v>
      </c>
      <c r="F1735" s="823" t="s">
        <v>2768</v>
      </c>
      <c r="G1735" s="823" t="s">
        <v>2992</v>
      </c>
      <c r="H1735" s="823" t="s">
        <v>329</v>
      </c>
      <c r="I1735" s="823" t="s">
        <v>2993</v>
      </c>
      <c r="J1735" s="823" t="s">
        <v>2994</v>
      </c>
      <c r="K1735" s="823" t="s">
        <v>2995</v>
      </c>
      <c r="L1735" s="826">
        <v>727.03</v>
      </c>
      <c r="M1735" s="826">
        <v>4362.18</v>
      </c>
      <c r="N1735" s="823">
        <v>6</v>
      </c>
      <c r="O1735" s="827">
        <v>1.5</v>
      </c>
      <c r="P1735" s="826">
        <v>2908.12</v>
      </c>
      <c r="Q1735" s="828">
        <v>0.66666666666666663</v>
      </c>
      <c r="R1735" s="823">
        <v>4</v>
      </c>
      <c r="S1735" s="828">
        <v>0.66666666666666663</v>
      </c>
      <c r="T1735" s="827">
        <v>1</v>
      </c>
      <c r="U1735" s="829">
        <v>0.66666666666666663</v>
      </c>
    </row>
    <row r="1736" spans="1:21" ht="14.45" customHeight="1" x14ac:dyDescent="0.2">
      <c r="A1736" s="822">
        <v>32</v>
      </c>
      <c r="B1736" s="823" t="s">
        <v>2767</v>
      </c>
      <c r="C1736" s="823" t="s">
        <v>2773</v>
      </c>
      <c r="D1736" s="824" t="s">
        <v>4796</v>
      </c>
      <c r="E1736" s="825" t="s">
        <v>2802</v>
      </c>
      <c r="F1736" s="823" t="s">
        <v>2768</v>
      </c>
      <c r="G1736" s="823" t="s">
        <v>2999</v>
      </c>
      <c r="H1736" s="823" t="s">
        <v>329</v>
      </c>
      <c r="I1736" s="823" t="s">
        <v>3649</v>
      </c>
      <c r="J1736" s="823" t="s">
        <v>724</v>
      </c>
      <c r="K1736" s="823" t="s">
        <v>725</v>
      </c>
      <c r="L1736" s="826">
        <v>38.04</v>
      </c>
      <c r="M1736" s="826">
        <v>38.04</v>
      </c>
      <c r="N1736" s="823">
        <v>1</v>
      </c>
      <c r="O1736" s="827">
        <v>1</v>
      </c>
      <c r="P1736" s="826">
        <v>38.04</v>
      </c>
      <c r="Q1736" s="828">
        <v>1</v>
      </c>
      <c r="R1736" s="823">
        <v>1</v>
      </c>
      <c r="S1736" s="828">
        <v>1</v>
      </c>
      <c r="T1736" s="827">
        <v>1</v>
      </c>
      <c r="U1736" s="829">
        <v>1</v>
      </c>
    </row>
    <row r="1737" spans="1:21" ht="14.45" customHeight="1" x14ac:dyDescent="0.2">
      <c r="A1737" s="822">
        <v>32</v>
      </c>
      <c r="B1737" s="823" t="s">
        <v>2767</v>
      </c>
      <c r="C1737" s="823" t="s">
        <v>2773</v>
      </c>
      <c r="D1737" s="824" t="s">
        <v>4796</v>
      </c>
      <c r="E1737" s="825" t="s">
        <v>2802</v>
      </c>
      <c r="F1737" s="823" t="s">
        <v>2768</v>
      </c>
      <c r="G1737" s="823" t="s">
        <v>2999</v>
      </c>
      <c r="H1737" s="823" t="s">
        <v>670</v>
      </c>
      <c r="I1737" s="823" t="s">
        <v>4374</v>
      </c>
      <c r="J1737" s="823" t="s">
        <v>4375</v>
      </c>
      <c r="K1737" s="823" t="s">
        <v>4376</v>
      </c>
      <c r="L1737" s="826">
        <v>27.49</v>
      </c>
      <c r="M1737" s="826">
        <v>27.49</v>
      </c>
      <c r="N1737" s="823">
        <v>1</v>
      </c>
      <c r="O1737" s="827">
        <v>0.5</v>
      </c>
      <c r="P1737" s="826"/>
      <c r="Q1737" s="828">
        <v>0</v>
      </c>
      <c r="R1737" s="823"/>
      <c r="S1737" s="828">
        <v>0</v>
      </c>
      <c r="T1737" s="827"/>
      <c r="U1737" s="829">
        <v>0</v>
      </c>
    </row>
    <row r="1738" spans="1:21" ht="14.45" customHeight="1" x14ac:dyDescent="0.2">
      <c r="A1738" s="822">
        <v>32</v>
      </c>
      <c r="B1738" s="823" t="s">
        <v>2767</v>
      </c>
      <c r="C1738" s="823" t="s">
        <v>2773</v>
      </c>
      <c r="D1738" s="824" t="s">
        <v>4796</v>
      </c>
      <c r="E1738" s="825" t="s">
        <v>2802</v>
      </c>
      <c r="F1738" s="823" t="s">
        <v>2768</v>
      </c>
      <c r="G1738" s="823" t="s">
        <v>3328</v>
      </c>
      <c r="H1738" s="823" t="s">
        <v>670</v>
      </c>
      <c r="I1738" s="823" t="s">
        <v>2705</v>
      </c>
      <c r="J1738" s="823" t="s">
        <v>2706</v>
      </c>
      <c r="K1738" s="823" t="s">
        <v>2707</v>
      </c>
      <c r="L1738" s="826">
        <v>141.25</v>
      </c>
      <c r="M1738" s="826">
        <v>141.25</v>
      </c>
      <c r="N1738" s="823">
        <v>1</v>
      </c>
      <c r="O1738" s="827">
        <v>1</v>
      </c>
      <c r="P1738" s="826"/>
      <c r="Q1738" s="828">
        <v>0</v>
      </c>
      <c r="R1738" s="823"/>
      <c r="S1738" s="828">
        <v>0</v>
      </c>
      <c r="T1738" s="827"/>
      <c r="U1738" s="829">
        <v>0</v>
      </c>
    </row>
    <row r="1739" spans="1:21" ht="14.45" customHeight="1" x14ac:dyDescent="0.2">
      <c r="A1739" s="822">
        <v>32</v>
      </c>
      <c r="B1739" s="823" t="s">
        <v>2767</v>
      </c>
      <c r="C1739" s="823" t="s">
        <v>2773</v>
      </c>
      <c r="D1739" s="824" t="s">
        <v>4796</v>
      </c>
      <c r="E1739" s="825" t="s">
        <v>2802</v>
      </c>
      <c r="F1739" s="823" t="s">
        <v>2768</v>
      </c>
      <c r="G1739" s="823" t="s">
        <v>2811</v>
      </c>
      <c r="H1739" s="823" t="s">
        <v>670</v>
      </c>
      <c r="I1739" s="823" t="s">
        <v>2558</v>
      </c>
      <c r="J1739" s="823" t="s">
        <v>1691</v>
      </c>
      <c r="K1739" s="823" t="s">
        <v>2559</v>
      </c>
      <c r="L1739" s="826">
        <v>1385.62</v>
      </c>
      <c r="M1739" s="826">
        <v>2771.24</v>
      </c>
      <c r="N1739" s="823">
        <v>2</v>
      </c>
      <c r="O1739" s="827">
        <v>2</v>
      </c>
      <c r="P1739" s="826">
        <v>2771.24</v>
      </c>
      <c r="Q1739" s="828">
        <v>1</v>
      </c>
      <c r="R1739" s="823">
        <v>2</v>
      </c>
      <c r="S1739" s="828">
        <v>1</v>
      </c>
      <c r="T1739" s="827">
        <v>2</v>
      </c>
      <c r="U1739" s="829">
        <v>1</v>
      </c>
    </row>
    <row r="1740" spans="1:21" ht="14.45" customHeight="1" x14ac:dyDescent="0.2">
      <c r="A1740" s="822">
        <v>32</v>
      </c>
      <c r="B1740" s="823" t="s">
        <v>2767</v>
      </c>
      <c r="C1740" s="823" t="s">
        <v>2773</v>
      </c>
      <c r="D1740" s="824" t="s">
        <v>4796</v>
      </c>
      <c r="E1740" s="825" t="s">
        <v>2802</v>
      </c>
      <c r="F1740" s="823" t="s">
        <v>2768</v>
      </c>
      <c r="G1740" s="823" t="s">
        <v>2811</v>
      </c>
      <c r="H1740" s="823" t="s">
        <v>670</v>
      </c>
      <c r="I1740" s="823" t="s">
        <v>2249</v>
      </c>
      <c r="J1740" s="823" t="s">
        <v>915</v>
      </c>
      <c r="K1740" s="823" t="s">
        <v>2250</v>
      </c>
      <c r="L1740" s="826">
        <v>736.33</v>
      </c>
      <c r="M1740" s="826">
        <v>3681.65</v>
      </c>
      <c r="N1740" s="823">
        <v>5</v>
      </c>
      <c r="O1740" s="827">
        <v>4.5</v>
      </c>
      <c r="P1740" s="826">
        <v>3681.65</v>
      </c>
      <c r="Q1740" s="828">
        <v>1</v>
      </c>
      <c r="R1740" s="823">
        <v>5</v>
      </c>
      <c r="S1740" s="828">
        <v>1</v>
      </c>
      <c r="T1740" s="827">
        <v>4.5</v>
      </c>
      <c r="U1740" s="829">
        <v>1</v>
      </c>
    </row>
    <row r="1741" spans="1:21" ht="14.45" customHeight="1" x14ac:dyDescent="0.2">
      <c r="A1741" s="822">
        <v>32</v>
      </c>
      <c r="B1741" s="823" t="s">
        <v>2767</v>
      </c>
      <c r="C1741" s="823" t="s">
        <v>2773</v>
      </c>
      <c r="D1741" s="824" t="s">
        <v>4796</v>
      </c>
      <c r="E1741" s="825" t="s">
        <v>2802</v>
      </c>
      <c r="F1741" s="823" t="s">
        <v>2768</v>
      </c>
      <c r="G1741" s="823" t="s">
        <v>2811</v>
      </c>
      <c r="H1741" s="823" t="s">
        <v>670</v>
      </c>
      <c r="I1741" s="823" t="s">
        <v>2253</v>
      </c>
      <c r="J1741" s="823" t="s">
        <v>915</v>
      </c>
      <c r="K1741" s="823" t="s">
        <v>2254</v>
      </c>
      <c r="L1741" s="826">
        <v>490.89</v>
      </c>
      <c r="M1741" s="826">
        <v>11290.470000000001</v>
      </c>
      <c r="N1741" s="823">
        <v>23</v>
      </c>
      <c r="O1741" s="827">
        <v>12.5</v>
      </c>
      <c r="P1741" s="826">
        <v>8836.02</v>
      </c>
      <c r="Q1741" s="828">
        <v>0.78260869565217384</v>
      </c>
      <c r="R1741" s="823">
        <v>18</v>
      </c>
      <c r="S1741" s="828">
        <v>0.78260869565217395</v>
      </c>
      <c r="T1741" s="827">
        <v>10.5</v>
      </c>
      <c r="U1741" s="829">
        <v>0.84</v>
      </c>
    </row>
    <row r="1742" spans="1:21" ht="14.45" customHeight="1" x14ac:dyDescent="0.2">
      <c r="A1742" s="822">
        <v>32</v>
      </c>
      <c r="B1742" s="823" t="s">
        <v>2767</v>
      </c>
      <c r="C1742" s="823" t="s">
        <v>2773</v>
      </c>
      <c r="D1742" s="824" t="s">
        <v>4796</v>
      </c>
      <c r="E1742" s="825" t="s">
        <v>2802</v>
      </c>
      <c r="F1742" s="823" t="s">
        <v>2768</v>
      </c>
      <c r="G1742" s="823" t="s">
        <v>2811</v>
      </c>
      <c r="H1742" s="823" t="s">
        <v>670</v>
      </c>
      <c r="I1742" s="823" t="s">
        <v>2245</v>
      </c>
      <c r="J1742" s="823" t="s">
        <v>915</v>
      </c>
      <c r="K1742" s="823" t="s">
        <v>2246</v>
      </c>
      <c r="L1742" s="826">
        <v>923.74</v>
      </c>
      <c r="M1742" s="826">
        <v>7389.92</v>
      </c>
      <c r="N1742" s="823">
        <v>8</v>
      </c>
      <c r="O1742" s="827">
        <v>2</v>
      </c>
      <c r="P1742" s="826">
        <v>7389.92</v>
      </c>
      <c r="Q1742" s="828">
        <v>1</v>
      </c>
      <c r="R1742" s="823">
        <v>8</v>
      </c>
      <c r="S1742" s="828">
        <v>1</v>
      </c>
      <c r="T1742" s="827">
        <v>2</v>
      </c>
      <c r="U1742" s="829">
        <v>1</v>
      </c>
    </row>
    <row r="1743" spans="1:21" ht="14.45" customHeight="1" x14ac:dyDescent="0.2">
      <c r="A1743" s="822">
        <v>32</v>
      </c>
      <c r="B1743" s="823" t="s">
        <v>2767</v>
      </c>
      <c r="C1743" s="823" t="s">
        <v>2773</v>
      </c>
      <c r="D1743" s="824" t="s">
        <v>4796</v>
      </c>
      <c r="E1743" s="825" t="s">
        <v>2802</v>
      </c>
      <c r="F1743" s="823" t="s">
        <v>2768</v>
      </c>
      <c r="G1743" s="823" t="s">
        <v>3534</v>
      </c>
      <c r="H1743" s="823" t="s">
        <v>329</v>
      </c>
      <c r="I1743" s="823" t="s">
        <v>3535</v>
      </c>
      <c r="J1743" s="823" t="s">
        <v>3536</v>
      </c>
      <c r="K1743" s="823" t="s">
        <v>3537</v>
      </c>
      <c r="L1743" s="826">
        <v>78.33</v>
      </c>
      <c r="M1743" s="826">
        <v>78.33</v>
      </c>
      <c r="N1743" s="823">
        <v>1</v>
      </c>
      <c r="O1743" s="827">
        <v>0.5</v>
      </c>
      <c r="P1743" s="826">
        <v>78.33</v>
      </c>
      <c r="Q1743" s="828">
        <v>1</v>
      </c>
      <c r="R1743" s="823">
        <v>1</v>
      </c>
      <c r="S1743" s="828">
        <v>1</v>
      </c>
      <c r="T1743" s="827">
        <v>0.5</v>
      </c>
      <c r="U1743" s="829">
        <v>1</v>
      </c>
    </row>
    <row r="1744" spans="1:21" ht="14.45" customHeight="1" x14ac:dyDescent="0.2">
      <c r="A1744" s="822">
        <v>32</v>
      </c>
      <c r="B1744" s="823" t="s">
        <v>2767</v>
      </c>
      <c r="C1744" s="823" t="s">
        <v>2773</v>
      </c>
      <c r="D1744" s="824" t="s">
        <v>4796</v>
      </c>
      <c r="E1744" s="825" t="s">
        <v>2802</v>
      </c>
      <c r="F1744" s="823" t="s">
        <v>2768</v>
      </c>
      <c r="G1744" s="823" t="s">
        <v>3011</v>
      </c>
      <c r="H1744" s="823" t="s">
        <v>329</v>
      </c>
      <c r="I1744" s="823" t="s">
        <v>3336</v>
      </c>
      <c r="J1744" s="823" t="s">
        <v>3337</v>
      </c>
      <c r="K1744" s="823" t="s">
        <v>3338</v>
      </c>
      <c r="L1744" s="826">
        <v>205.84</v>
      </c>
      <c r="M1744" s="826">
        <v>411.68</v>
      </c>
      <c r="N1744" s="823">
        <v>2</v>
      </c>
      <c r="O1744" s="827">
        <v>1.5</v>
      </c>
      <c r="P1744" s="826">
        <v>205.84</v>
      </c>
      <c r="Q1744" s="828">
        <v>0.5</v>
      </c>
      <c r="R1744" s="823">
        <v>1</v>
      </c>
      <c r="S1744" s="828">
        <v>0.5</v>
      </c>
      <c r="T1744" s="827">
        <v>0.5</v>
      </c>
      <c r="U1744" s="829">
        <v>0.33333333333333331</v>
      </c>
    </row>
    <row r="1745" spans="1:21" ht="14.45" customHeight="1" x14ac:dyDescent="0.2">
      <c r="A1745" s="822">
        <v>32</v>
      </c>
      <c r="B1745" s="823" t="s">
        <v>2767</v>
      </c>
      <c r="C1745" s="823" t="s">
        <v>2773</v>
      </c>
      <c r="D1745" s="824" t="s">
        <v>4796</v>
      </c>
      <c r="E1745" s="825" t="s">
        <v>2802</v>
      </c>
      <c r="F1745" s="823" t="s">
        <v>2768</v>
      </c>
      <c r="G1745" s="823" t="s">
        <v>3011</v>
      </c>
      <c r="H1745" s="823" t="s">
        <v>329</v>
      </c>
      <c r="I1745" s="823" t="s">
        <v>3012</v>
      </c>
      <c r="J1745" s="823" t="s">
        <v>955</v>
      </c>
      <c r="K1745" s="823" t="s">
        <v>3013</v>
      </c>
      <c r="L1745" s="826">
        <v>185.26</v>
      </c>
      <c r="M1745" s="826">
        <v>741.04</v>
      </c>
      <c r="N1745" s="823">
        <v>4</v>
      </c>
      <c r="O1745" s="827">
        <v>4</v>
      </c>
      <c r="P1745" s="826">
        <v>741.04</v>
      </c>
      <c r="Q1745" s="828">
        <v>1</v>
      </c>
      <c r="R1745" s="823">
        <v>4</v>
      </c>
      <c r="S1745" s="828">
        <v>1</v>
      </c>
      <c r="T1745" s="827">
        <v>4</v>
      </c>
      <c r="U1745" s="829">
        <v>1</v>
      </c>
    </row>
    <row r="1746" spans="1:21" ht="14.45" customHeight="1" x14ac:dyDescent="0.2">
      <c r="A1746" s="822">
        <v>32</v>
      </c>
      <c r="B1746" s="823" t="s">
        <v>2767</v>
      </c>
      <c r="C1746" s="823" t="s">
        <v>2773</v>
      </c>
      <c r="D1746" s="824" t="s">
        <v>4796</v>
      </c>
      <c r="E1746" s="825" t="s">
        <v>2802</v>
      </c>
      <c r="F1746" s="823" t="s">
        <v>2768</v>
      </c>
      <c r="G1746" s="823" t="s">
        <v>3011</v>
      </c>
      <c r="H1746" s="823" t="s">
        <v>329</v>
      </c>
      <c r="I1746" s="823" t="s">
        <v>3012</v>
      </c>
      <c r="J1746" s="823" t="s">
        <v>955</v>
      </c>
      <c r="K1746" s="823" t="s">
        <v>3013</v>
      </c>
      <c r="L1746" s="826">
        <v>87.98</v>
      </c>
      <c r="M1746" s="826">
        <v>87.98</v>
      </c>
      <c r="N1746" s="823">
        <v>1</v>
      </c>
      <c r="O1746" s="827">
        <v>1</v>
      </c>
      <c r="P1746" s="826">
        <v>87.98</v>
      </c>
      <c r="Q1746" s="828">
        <v>1</v>
      </c>
      <c r="R1746" s="823">
        <v>1</v>
      </c>
      <c r="S1746" s="828">
        <v>1</v>
      </c>
      <c r="T1746" s="827">
        <v>1</v>
      </c>
      <c r="U1746" s="829">
        <v>1</v>
      </c>
    </row>
    <row r="1747" spans="1:21" ht="14.45" customHeight="1" x14ac:dyDescent="0.2">
      <c r="A1747" s="822">
        <v>32</v>
      </c>
      <c r="B1747" s="823" t="s">
        <v>2767</v>
      </c>
      <c r="C1747" s="823" t="s">
        <v>2773</v>
      </c>
      <c r="D1747" s="824" t="s">
        <v>4796</v>
      </c>
      <c r="E1747" s="825" t="s">
        <v>2802</v>
      </c>
      <c r="F1747" s="823" t="s">
        <v>2768</v>
      </c>
      <c r="G1747" s="823" t="s">
        <v>3011</v>
      </c>
      <c r="H1747" s="823" t="s">
        <v>329</v>
      </c>
      <c r="I1747" s="823" t="s">
        <v>3014</v>
      </c>
      <c r="J1747" s="823" t="s">
        <v>955</v>
      </c>
      <c r="K1747" s="823" t="s">
        <v>3013</v>
      </c>
      <c r="L1747" s="826">
        <v>301.2</v>
      </c>
      <c r="M1747" s="826">
        <v>301.2</v>
      </c>
      <c r="N1747" s="823">
        <v>1</v>
      </c>
      <c r="O1747" s="827">
        <v>0.5</v>
      </c>
      <c r="P1747" s="826">
        <v>301.2</v>
      </c>
      <c r="Q1747" s="828">
        <v>1</v>
      </c>
      <c r="R1747" s="823">
        <v>1</v>
      </c>
      <c r="S1747" s="828">
        <v>1</v>
      </c>
      <c r="T1747" s="827">
        <v>0.5</v>
      </c>
      <c r="U1747" s="829">
        <v>1</v>
      </c>
    </row>
    <row r="1748" spans="1:21" ht="14.45" customHeight="1" x14ac:dyDescent="0.2">
      <c r="A1748" s="822">
        <v>32</v>
      </c>
      <c r="B1748" s="823" t="s">
        <v>2767</v>
      </c>
      <c r="C1748" s="823" t="s">
        <v>2773</v>
      </c>
      <c r="D1748" s="824" t="s">
        <v>4796</v>
      </c>
      <c r="E1748" s="825" t="s">
        <v>2802</v>
      </c>
      <c r="F1748" s="823" t="s">
        <v>2768</v>
      </c>
      <c r="G1748" s="823" t="s">
        <v>3011</v>
      </c>
      <c r="H1748" s="823" t="s">
        <v>329</v>
      </c>
      <c r="I1748" s="823" t="s">
        <v>3014</v>
      </c>
      <c r="J1748" s="823" t="s">
        <v>955</v>
      </c>
      <c r="K1748" s="823" t="s">
        <v>3013</v>
      </c>
      <c r="L1748" s="826">
        <v>87.98</v>
      </c>
      <c r="M1748" s="826">
        <v>175.96</v>
      </c>
      <c r="N1748" s="823">
        <v>2</v>
      </c>
      <c r="O1748" s="827">
        <v>0.5</v>
      </c>
      <c r="P1748" s="826">
        <v>175.96</v>
      </c>
      <c r="Q1748" s="828">
        <v>1</v>
      </c>
      <c r="R1748" s="823">
        <v>2</v>
      </c>
      <c r="S1748" s="828">
        <v>1</v>
      </c>
      <c r="T1748" s="827">
        <v>0.5</v>
      </c>
      <c r="U1748" s="829">
        <v>1</v>
      </c>
    </row>
    <row r="1749" spans="1:21" ht="14.45" customHeight="1" x14ac:dyDescent="0.2">
      <c r="A1749" s="822">
        <v>32</v>
      </c>
      <c r="B1749" s="823" t="s">
        <v>2767</v>
      </c>
      <c r="C1749" s="823" t="s">
        <v>2773</v>
      </c>
      <c r="D1749" s="824" t="s">
        <v>4796</v>
      </c>
      <c r="E1749" s="825" t="s">
        <v>2802</v>
      </c>
      <c r="F1749" s="823" t="s">
        <v>2768</v>
      </c>
      <c r="G1749" s="823" t="s">
        <v>3011</v>
      </c>
      <c r="H1749" s="823" t="s">
        <v>329</v>
      </c>
      <c r="I1749" s="823" t="s">
        <v>3471</v>
      </c>
      <c r="J1749" s="823" t="s">
        <v>3472</v>
      </c>
      <c r="K1749" s="823" t="s">
        <v>3338</v>
      </c>
      <c r="L1749" s="826">
        <v>97.76</v>
      </c>
      <c r="M1749" s="826">
        <v>97.76</v>
      </c>
      <c r="N1749" s="823">
        <v>1</v>
      </c>
      <c r="O1749" s="827">
        <v>0.5</v>
      </c>
      <c r="P1749" s="826"/>
      <c r="Q1749" s="828">
        <v>0</v>
      </c>
      <c r="R1749" s="823"/>
      <c r="S1749" s="828">
        <v>0</v>
      </c>
      <c r="T1749" s="827"/>
      <c r="U1749" s="829">
        <v>0</v>
      </c>
    </row>
    <row r="1750" spans="1:21" ht="14.45" customHeight="1" x14ac:dyDescent="0.2">
      <c r="A1750" s="822">
        <v>32</v>
      </c>
      <c r="B1750" s="823" t="s">
        <v>2767</v>
      </c>
      <c r="C1750" s="823" t="s">
        <v>2773</v>
      </c>
      <c r="D1750" s="824" t="s">
        <v>4796</v>
      </c>
      <c r="E1750" s="825" t="s">
        <v>2802</v>
      </c>
      <c r="F1750" s="823" t="s">
        <v>2768</v>
      </c>
      <c r="G1750" s="823" t="s">
        <v>3011</v>
      </c>
      <c r="H1750" s="823" t="s">
        <v>329</v>
      </c>
      <c r="I1750" s="823" t="s">
        <v>3815</v>
      </c>
      <c r="J1750" s="823" t="s">
        <v>3472</v>
      </c>
      <c r="K1750" s="823" t="s">
        <v>3338</v>
      </c>
      <c r="L1750" s="826">
        <v>205.84</v>
      </c>
      <c r="M1750" s="826">
        <v>205.84</v>
      </c>
      <c r="N1750" s="823">
        <v>1</v>
      </c>
      <c r="O1750" s="827">
        <v>1</v>
      </c>
      <c r="P1750" s="826">
        <v>205.84</v>
      </c>
      <c r="Q1750" s="828">
        <v>1</v>
      </c>
      <c r="R1750" s="823">
        <v>1</v>
      </c>
      <c r="S1750" s="828">
        <v>1</v>
      </c>
      <c r="T1750" s="827">
        <v>1</v>
      </c>
      <c r="U1750" s="829">
        <v>1</v>
      </c>
    </row>
    <row r="1751" spans="1:21" ht="14.45" customHeight="1" x14ac:dyDescent="0.2">
      <c r="A1751" s="822">
        <v>32</v>
      </c>
      <c r="B1751" s="823" t="s">
        <v>2767</v>
      </c>
      <c r="C1751" s="823" t="s">
        <v>2773</v>
      </c>
      <c r="D1751" s="824" t="s">
        <v>4796</v>
      </c>
      <c r="E1751" s="825" t="s">
        <v>2802</v>
      </c>
      <c r="F1751" s="823" t="s">
        <v>2768</v>
      </c>
      <c r="G1751" s="823" t="s">
        <v>3342</v>
      </c>
      <c r="H1751" s="823" t="s">
        <v>670</v>
      </c>
      <c r="I1751" s="823" t="s">
        <v>2546</v>
      </c>
      <c r="J1751" s="823" t="s">
        <v>2547</v>
      </c>
      <c r="K1751" s="823" t="s">
        <v>2548</v>
      </c>
      <c r="L1751" s="826">
        <v>453.18</v>
      </c>
      <c r="M1751" s="826">
        <v>453.18</v>
      </c>
      <c r="N1751" s="823">
        <v>1</v>
      </c>
      <c r="O1751" s="827">
        <v>0.5</v>
      </c>
      <c r="P1751" s="826">
        <v>453.18</v>
      </c>
      <c r="Q1751" s="828">
        <v>1</v>
      </c>
      <c r="R1751" s="823">
        <v>1</v>
      </c>
      <c r="S1751" s="828">
        <v>1</v>
      </c>
      <c r="T1751" s="827">
        <v>0.5</v>
      </c>
      <c r="U1751" s="829">
        <v>1</v>
      </c>
    </row>
    <row r="1752" spans="1:21" ht="14.45" customHeight="1" x14ac:dyDescent="0.2">
      <c r="A1752" s="822">
        <v>32</v>
      </c>
      <c r="B1752" s="823" t="s">
        <v>2767</v>
      </c>
      <c r="C1752" s="823" t="s">
        <v>2773</v>
      </c>
      <c r="D1752" s="824" t="s">
        <v>4796</v>
      </c>
      <c r="E1752" s="825" t="s">
        <v>2802</v>
      </c>
      <c r="F1752" s="823" t="s">
        <v>2768</v>
      </c>
      <c r="G1752" s="823" t="s">
        <v>3342</v>
      </c>
      <c r="H1752" s="823" t="s">
        <v>329</v>
      </c>
      <c r="I1752" s="823" t="s">
        <v>3346</v>
      </c>
      <c r="J1752" s="823" t="s">
        <v>2547</v>
      </c>
      <c r="K1752" s="823" t="s">
        <v>2548</v>
      </c>
      <c r="L1752" s="826">
        <v>453.18</v>
      </c>
      <c r="M1752" s="826">
        <v>7250.88</v>
      </c>
      <c r="N1752" s="823">
        <v>16</v>
      </c>
      <c r="O1752" s="827">
        <v>13</v>
      </c>
      <c r="P1752" s="826">
        <v>5438.16</v>
      </c>
      <c r="Q1752" s="828">
        <v>0.75</v>
      </c>
      <c r="R1752" s="823">
        <v>12</v>
      </c>
      <c r="S1752" s="828">
        <v>0.75</v>
      </c>
      <c r="T1752" s="827">
        <v>9.5</v>
      </c>
      <c r="U1752" s="829">
        <v>0.73076923076923073</v>
      </c>
    </row>
    <row r="1753" spans="1:21" ht="14.45" customHeight="1" x14ac:dyDescent="0.2">
      <c r="A1753" s="822">
        <v>32</v>
      </c>
      <c r="B1753" s="823" t="s">
        <v>2767</v>
      </c>
      <c r="C1753" s="823" t="s">
        <v>2773</v>
      </c>
      <c r="D1753" s="824" t="s">
        <v>4796</v>
      </c>
      <c r="E1753" s="825" t="s">
        <v>2802</v>
      </c>
      <c r="F1753" s="823" t="s">
        <v>2768</v>
      </c>
      <c r="G1753" s="823" t="s">
        <v>3015</v>
      </c>
      <c r="H1753" s="823" t="s">
        <v>329</v>
      </c>
      <c r="I1753" s="823" t="s">
        <v>3016</v>
      </c>
      <c r="J1753" s="823" t="s">
        <v>3017</v>
      </c>
      <c r="K1753" s="823" t="s">
        <v>3018</v>
      </c>
      <c r="L1753" s="826">
        <v>463.19</v>
      </c>
      <c r="M1753" s="826">
        <v>463.19</v>
      </c>
      <c r="N1753" s="823">
        <v>1</v>
      </c>
      <c r="O1753" s="827">
        <v>1</v>
      </c>
      <c r="P1753" s="826">
        <v>463.19</v>
      </c>
      <c r="Q1753" s="828">
        <v>1</v>
      </c>
      <c r="R1753" s="823">
        <v>1</v>
      </c>
      <c r="S1753" s="828">
        <v>1</v>
      </c>
      <c r="T1753" s="827">
        <v>1</v>
      </c>
      <c r="U1753" s="829">
        <v>1</v>
      </c>
    </row>
    <row r="1754" spans="1:21" ht="14.45" customHeight="1" x14ac:dyDescent="0.2">
      <c r="A1754" s="822">
        <v>32</v>
      </c>
      <c r="B1754" s="823" t="s">
        <v>2767</v>
      </c>
      <c r="C1754" s="823" t="s">
        <v>2773</v>
      </c>
      <c r="D1754" s="824" t="s">
        <v>4796</v>
      </c>
      <c r="E1754" s="825" t="s">
        <v>2802</v>
      </c>
      <c r="F1754" s="823" t="s">
        <v>2768</v>
      </c>
      <c r="G1754" s="823" t="s">
        <v>2825</v>
      </c>
      <c r="H1754" s="823" t="s">
        <v>329</v>
      </c>
      <c r="I1754" s="823" t="s">
        <v>2826</v>
      </c>
      <c r="J1754" s="823" t="s">
        <v>789</v>
      </c>
      <c r="K1754" s="823" t="s">
        <v>2827</v>
      </c>
      <c r="L1754" s="826">
        <v>57.64</v>
      </c>
      <c r="M1754" s="826">
        <v>57.64</v>
      </c>
      <c r="N1754" s="823">
        <v>1</v>
      </c>
      <c r="O1754" s="827">
        <v>1</v>
      </c>
      <c r="P1754" s="826">
        <v>57.64</v>
      </c>
      <c r="Q1754" s="828">
        <v>1</v>
      </c>
      <c r="R1754" s="823">
        <v>1</v>
      </c>
      <c r="S1754" s="828">
        <v>1</v>
      </c>
      <c r="T1754" s="827">
        <v>1</v>
      </c>
      <c r="U1754" s="829">
        <v>1</v>
      </c>
    </row>
    <row r="1755" spans="1:21" ht="14.45" customHeight="1" x14ac:dyDescent="0.2">
      <c r="A1755" s="822">
        <v>32</v>
      </c>
      <c r="B1755" s="823" t="s">
        <v>2767</v>
      </c>
      <c r="C1755" s="823" t="s">
        <v>2773</v>
      </c>
      <c r="D1755" s="824" t="s">
        <v>4796</v>
      </c>
      <c r="E1755" s="825" t="s">
        <v>2802</v>
      </c>
      <c r="F1755" s="823" t="s">
        <v>2768</v>
      </c>
      <c r="G1755" s="823" t="s">
        <v>2825</v>
      </c>
      <c r="H1755" s="823" t="s">
        <v>670</v>
      </c>
      <c r="I1755" s="823" t="s">
        <v>2230</v>
      </c>
      <c r="J1755" s="823" t="s">
        <v>789</v>
      </c>
      <c r="K1755" s="823" t="s">
        <v>2231</v>
      </c>
      <c r="L1755" s="826">
        <v>102.93</v>
      </c>
      <c r="M1755" s="826">
        <v>1338.0900000000004</v>
      </c>
      <c r="N1755" s="823">
        <v>13</v>
      </c>
      <c r="O1755" s="827">
        <v>12</v>
      </c>
      <c r="P1755" s="826">
        <v>926.37000000000035</v>
      </c>
      <c r="Q1755" s="828">
        <v>0.6923076923076924</v>
      </c>
      <c r="R1755" s="823">
        <v>9</v>
      </c>
      <c r="S1755" s="828">
        <v>0.69230769230769229</v>
      </c>
      <c r="T1755" s="827">
        <v>8</v>
      </c>
      <c r="U1755" s="829">
        <v>0.66666666666666663</v>
      </c>
    </row>
    <row r="1756" spans="1:21" ht="14.45" customHeight="1" x14ac:dyDescent="0.2">
      <c r="A1756" s="822">
        <v>32</v>
      </c>
      <c r="B1756" s="823" t="s">
        <v>2767</v>
      </c>
      <c r="C1756" s="823" t="s">
        <v>2773</v>
      </c>
      <c r="D1756" s="824" t="s">
        <v>4796</v>
      </c>
      <c r="E1756" s="825" t="s">
        <v>2802</v>
      </c>
      <c r="F1756" s="823" t="s">
        <v>2768</v>
      </c>
      <c r="G1756" s="823" t="s">
        <v>2825</v>
      </c>
      <c r="H1756" s="823" t="s">
        <v>670</v>
      </c>
      <c r="I1756" s="823" t="s">
        <v>2230</v>
      </c>
      <c r="J1756" s="823" t="s">
        <v>789</v>
      </c>
      <c r="K1756" s="823" t="s">
        <v>2231</v>
      </c>
      <c r="L1756" s="826">
        <v>48.89</v>
      </c>
      <c r="M1756" s="826">
        <v>244.45000000000002</v>
      </c>
      <c r="N1756" s="823">
        <v>5</v>
      </c>
      <c r="O1756" s="827">
        <v>5</v>
      </c>
      <c r="P1756" s="826">
        <v>146.67000000000002</v>
      </c>
      <c r="Q1756" s="828">
        <v>0.6</v>
      </c>
      <c r="R1756" s="823">
        <v>3</v>
      </c>
      <c r="S1756" s="828">
        <v>0.6</v>
      </c>
      <c r="T1756" s="827">
        <v>3</v>
      </c>
      <c r="U1756" s="829">
        <v>0.6</v>
      </c>
    </row>
    <row r="1757" spans="1:21" ht="14.45" customHeight="1" x14ac:dyDescent="0.2">
      <c r="A1757" s="822">
        <v>32</v>
      </c>
      <c r="B1757" s="823" t="s">
        <v>2767</v>
      </c>
      <c r="C1757" s="823" t="s">
        <v>2773</v>
      </c>
      <c r="D1757" s="824" t="s">
        <v>4796</v>
      </c>
      <c r="E1757" s="825" t="s">
        <v>2802</v>
      </c>
      <c r="F1757" s="823" t="s">
        <v>2768</v>
      </c>
      <c r="G1757" s="823" t="s">
        <v>2825</v>
      </c>
      <c r="H1757" s="823" t="s">
        <v>329</v>
      </c>
      <c r="I1757" s="823" t="s">
        <v>3353</v>
      </c>
      <c r="J1757" s="823" t="s">
        <v>789</v>
      </c>
      <c r="K1757" s="823" t="s">
        <v>790</v>
      </c>
      <c r="L1757" s="826">
        <v>205.84</v>
      </c>
      <c r="M1757" s="826">
        <v>411.68</v>
      </c>
      <c r="N1757" s="823">
        <v>2</v>
      </c>
      <c r="O1757" s="827">
        <v>2</v>
      </c>
      <c r="P1757" s="826">
        <v>205.84</v>
      </c>
      <c r="Q1757" s="828">
        <v>0.5</v>
      </c>
      <c r="R1757" s="823">
        <v>1</v>
      </c>
      <c r="S1757" s="828">
        <v>0.5</v>
      </c>
      <c r="T1757" s="827">
        <v>1</v>
      </c>
      <c r="U1757" s="829">
        <v>0.5</v>
      </c>
    </row>
    <row r="1758" spans="1:21" ht="14.45" customHeight="1" x14ac:dyDescent="0.2">
      <c r="A1758" s="822">
        <v>32</v>
      </c>
      <c r="B1758" s="823" t="s">
        <v>2767</v>
      </c>
      <c r="C1758" s="823" t="s">
        <v>2773</v>
      </c>
      <c r="D1758" s="824" t="s">
        <v>4796</v>
      </c>
      <c r="E1758" s="825" t="s">
        <v>2802</v>
      </c>
      <c r="F1758" s="823" t="s">
        <v>2768</v>
      </c>
      <c r="G1758" s="823" t="s">
        <v>2825</v>
      </c>
      <c r="H1758" s="823" t="s">
        <v>329</v>
      </c>
      <c r="I1758" s="823" t="s">
        <v>3353</v>
      </c>
      <c r="J1758" s="823" t="s">
        <v>789</v>
      </c>
      <c r="K1758" s="823" t="s">
        <v>790</v>
      </c>
      <c r="L1758" s="826">
        <v>97.76</v>
      </c>
      <c r="M1758" s="826">
        <v>391.04</v>
      </c>
      <c r="N1758" s="823">
        <v>4</v>
      </c>
      <c r="O1758" s="827">
        <v>2</v>
      </c>
      <c r="P1758" s="826">
        <v>293.28000000000003</v>
      </c>
      <c r="Q1758" s="828">
        <v>0.75</v>
      </c>
      <c r="R1758" s="823">
        <v>3</v>
      </c>
      <c r="S1758" s="828">
        <v>0.75</v>
      </c>
      <c r="T1758" s="827">
        <v>1.5</v>
      </c>
      <c r="U1758" s="829">
        <v>0.75</v>
      </c>
    </row>
    <row r="1759" spans="1:21" ht="14.45" customHeight="1" x14ac:dyDescent="0.2">
      <c r="A1759" s="822">
        <v>32</v>
      </c>
      <c r="B1759" s="823" t="s">
        <v>2767</v>
      </c>
      <c r="C1759" s="823" t="s">
        <v>2773</v>
      </c>
      <c r="D1759" s="824" t="s">
        <v>4796</v>
      </c>
      <c r="E1759" s="825" t="s">
        <v>2802</v>
      </c>
      <c r="F1759" s="823" t="s">
        <v>2768</v>
      </c>
      <c r="G1759" s="823" t="s">
        <v>2825</v>
      </c>
      <c r="H1759" s="823" t="s">
        <v>670</v>
      </c>
      <c r="I1759" s="823" t="s">
        <v>2667</v>
      </c>
      <c r="J1759" s="823" t="s">
        <v>789</v>
      </c>
      <c r="K1759" s="823" t="s">
        <v>2668</v>
      </c>
      <c r="L1759" s="826">
        <v>28.81</v>
      </c>
      <c r="M1759" s="826">
        <v>57.62</v>
      </c>
      <c r="N1759" s="823">
        <v>2</v>
      </c>
      <c r="O1759" s="827">
        <v>2</v>
      </c>
      <c r="P1759" s="826">
        <v>57.62</v>
      </c>
      <c r="Q1759" s="828">
        <v>1</v>
      </c>
      <c r="R1759" s="823">
        <v>2</v>
      </c>
      <c r="S1759" s="828">
        <v>1</v>
      </c>
      <c r="T1759" s="827">
        <v>2</v>
      </c>
      <c r="U1759" s="829">
        <v>1</v>
      </c>
    </row>
    <row r="1760" spans="1:21" ht="14.45" customHeight="1" x14ac:dyDescent="0.2">
      <c r="A1760" s="822">
        <v>32</v>
      </c>
      <c r="B1760" s="823" t="s">
        <v>2767</v>
      </c>
      <c r="C1760" s="823" t="s">
        <v>2773</v>
      </c>
      <c r="D1760" s="824" t="s">
        <v>4796</v>
      </c>
      <c r="E1760" s="825" t="s">
        <v>2802</v>
      </c>
      <c r="F1760" s="823" t="s">
        <v>2768</v>
      </c>
      <c r="G1760" s="823" t="s">
        <v>3354</v>
      </c>
      <c r="H1760" s="823" t="s">
        <v>670</v>
      </c>
      <c r="I1760" s="823" t="s">
        <v>2295</v>
      </c>
      <c r="J1760" s="823" t="s">
        <v>1197</v>
      </c>
      <c r="K1760" s="823" t="s">
        <v>2296</v>
      </c>
      <c r="L1760" s="826">
        <v>34.47</v>
      </c>
      <c r="M1760" s="826">
        <v>34.47</v>
      </c>
      <c r="N1760" s="823">
        <v>1</v>
      </c>
      <c r="O1760" s="827">
        <v>1</v>
      </c>
      <c r="P1760" s="826"/>
      <c r="Q1760" s="828">
        <v>0</v>
      </c>
      <c r="R1760" s="823"/>
      <c r="S1760" s="828">
        <v>0</v>
      </c>
      <c r="T1760" s="827"/>
      <c r="U1760" s="829">
        <v>0</v>
      </c>
    </row>
    <row r="1761" spans="1:21" ht="14.45" customHeight="1" x14ac:dyDescent="0.2">
      <c r="A1761" s="822">
        <v>32</v>
      </c>
      <c r="B1761" s="823" t="s">
        <v>2767</v>
      </c>
      <c r="C1761" s="823" t="s">
        <v>2773</v>
      </c>
      <c r="D1761" s="824" t="s">
        <v>4796</v>
      </c>
      <c r="E1761" s="825" t="s">
        <v>2802</v>
      </c>
      <c r="F1761" s="823" t="s">
        <v>2768</v>
      </c>
      <c r="G1761" s="823" t="s">
        <v>4377</v>
      </c>
      <c r="H1761" s="823" t="s">
        <v>329</v>
      </c>
      <c r="I1761" s="823" t="s">
        <v>4378</v>
      </c>
      <c r="J1761" s="823" t="s">
        <v>1011</v>
      </c>
      <c r="K1761" s="823" t="s">
        <v>1012</v>
      </c>
      <c r="L1761" s="826">
        <v>79.099999999999994</v>
      </c>
      <c r="M1761" s="826">
        <v>79.099999999999994</v>
      </c>
      <c r="N1761" s="823">
        <v>1</v>
      </c>
      <c r="O1761" s="827">
        <v>1</v>
      </c>
      <c r="P1761" s="826"/>
      <c r="Q1761" s="828">
        <v>0</v>
      </c>
      <c r="R1761" s="823"/>
      <c r="S1761" s="828">
        <v>0</v>
      </c>
      <c r="T1761" s="827"/>
      <c r="U1761" s="829">
        <v>0</v>
      </c>
    </row>
    <row r="1762" spans="1:21" ht="14.45" customHeight="1" x14ac:dyDescent="0.2">
      <c r="A1762" s="822">
        <v>32</v>
      </c>
      <c r="B1762" s="823" t="s">
        <v>2767</v>
      </c>
      <c r="C1762" s="823" t="s">
        <v>2773</v>
      </c>
      <c r="D1762" s="824" t="s">
        <v>4796</v>
      </c>
      <c r="E1762" s="825" t="s">
        <v>2802</v>
      </c>
      <c r="F1762" s="823" t="s">
        <v>2768</v>
      </c>
      <c r="G1762" s="823" t="s">
        <v>2812</v>
      </c>
      <c r="H1762" s="823" t="s">
        <v>329</v>
      </c>
      <c r="I1762" s="823" t="s">
        <v>2813</v>
      </c>
      <c r="J1762" s="823" t="s">
        <v>2814</v>
      </c>
      <c r="K1762" s="823" t="s">
        <v>825</v>
      </c>
      <c r="L1762" s="826">
        <v>87.67</v>
      </c>
      <c r="M1762" s="826">
        <v>3243.7900000000009</v>
      </c>
      <c r="N1762" s="823">
        <v>37</v>
      </c>
      <c r="O1762" s="827">
        <v>16.5</v>
      </c>
      <c r="P1762" s="826">
        <v>3156.1200000000008</v>
      </c>
      <c r="Q1762" s="828">
        <v>0.97297297297297292</v>
      </c>
      <c r="R1762" s="823">
        <v>36</v>
      </c>
      <c r="S1762" s="828">
        <v>0.97297297297297303</v>
      </c>
      <c r="T1762" s="827">
        <v>15.5</v>
      </c>
      <c r="U1762" s="829">
        <v>0.93939393939393945</v>
      </c>
    </row>
    <row r="1763" spans="1:21" ht="14.45" customHeight="1" x14ac:dyDescent="0.2">
      <c r="A1763" s="822">
        <v>32</v>
      </c>
      <c r="B1763" s="823" t="s">
        <v>2767</v>
      </c>
      <c r="C1763" s="823" t="s">
        <v>2773</v>
      </c>
      <c r="D1763" s="824" t="s">
        <v>4796</v>
      </c>
      <c r="E1763" s="825" t="s">
        <v>2802</v>
      </c>
      <c r="F1763" s="823" t="s">
        <v>2768</v>
      </c>
      <c r="G1763" s="823" t="s">
        <v>3362</v>
      </c>
      <c r="H1763" s="823" t="s">
        <v>670</v>
      </c>
      <c r="I1763" s="823" t="s">
        <v>2587</v>
      </c>
      <c r="J1763" s="823" t="s">
        <v>2299</v>
      </c>
      <c r="K1763" s="823" t="s">
        <v>2588</v>
      </c>
      <c r="L1763" s="826">
        <v>11.48</v>
      </c>
      <c r="M1763" s="826">
        <v>22.96</v>
      </c>
      <c r="N1763" s="823">
        <v>2</v>
      </c>
      <c r="O1763" s="827">
        <v>0.5</v>
      </c>
      <c r="P1763" s="826">
        <v>22.96</v>
      </c>
      <c r="Q1763" s="828">
        <v>1</v>
      </c>
      <c r="R1763" s="823">
        <v>2</v>
      </c>
      <c r="S1763" s="828">
        <v>1</v>
      </c>
      <c r="T1763" s="827">
        <v>0.5</v>
      </c>
      <c r="U1763" s="829">
        <v>1</v>
      </c>
    </row>
    <row r="1764" spans="1:21" ht="14.45" customHeight="1" x14ac:dyDescent="0.2">
      <c r="A1764" s="822">
        <v>32</v>
      </c>
      <c r="B1764" s="823" t="s">
        <v>2767</v>
      </c>
      <c r="C1764" s="823" t="s">
        <v>2773</v>
      </c>
      <c r="D1764" s="824" t="s">
        <v>4796</v>
      </c>
      <c r="E1764" s="825" t="s">
        <v>2802</v>
      </c>
      <c r="F1764" s="823" t="s">
        <v>2768</v>
      </c>
      <c r="G1764" s="823" t="s">
        <v>4379</v>
      </c>
      <c r="H1764" s="823" t="s">
        <v>329</v>
      </c>
      <c r="I1764" s="823" t="s">
        <v>4380</v>
      </c>
      <c r="J1764" s="823" t="s">
        <v>4381</v>
      </c>
      <c r="K1764" s="823" t="s">
        <v>4382</v>
      </c>
      <c r="L1764" s="826">
        <v>42.47</v>
      </c>
      <c r="M1764" s="826">
        <v>42.47</v>
      </c>
      <c r="N1764" s="823">
        <v>1</v>
      </c>
      <c r="O1764" s="827">
        <v>0.5</v>
      </c>
      <c r="P1764" s="826">
        <v>42.47</v>
      </c>
      <c r="Q1764" s="828">
        <v>1</v>
      </c>
      <c r="R1764" s="823">
        <v>1</v>
      </c>
      <c r="S1764" s="828">
        <v>1</v>
      </c>
      <c r="T1764" s="827">
        <v>0.5</v>
      </c>
      <c r="U1764" s="829">
        <v>1</v>
      </c>
    </row>
    <row r="1765" spans="1:21" ht="14.45" customHeight="1" x14ac:dyDescent="0.2">
      <c r="A1765" s="822">
        <v>32</v>
      </c>
      <c r="B1765" s="823" t="s">
        <v>2767</v>
      </c>
      <c r="C1765" s="823" t="s">
        <v>2773</v>
      </c>
      <c r="D1765" s="824" t="s">
        <v>4796</v>
      </c>
      <c r="E1765" s="825" t="s">
        <v>2802</v>
      </c>
      <c r="F1765" s="823" t="s">
        <v>2768</v>
      </c>
      <c r="G1765" s="823" t="s">
        <v>3043</v>
      </c>
      <c r="H1765" s="823" t="s">
        <v>329</v>
      </c>
      <c r="I1765" s="823" t="s">
        <v>4383</v>
      </c>
      <c r="J1765" s="823" t="s">
        <v>3045</v>
      </c>
      <c r="K1765" s="823" t="s">
        <v>4384</v>
      </c>
      <c r="L1765" s="826">
        <v>1653.72</v>
      </c>
      <c r="M1765" s="826">
        <v>1653.72</v>
      </c>
      <c r="N1765" s="823">
        <v>1</v>
      </c>
      <c r="O1765" s="827">
        <v>1</v>
      </c>
      <c r="P1765" s="826">
        <v>1653.72</v>
      </c>
      <c r="Q1765" s="828">
        <v>1</v>
      </c>
      <c r="R1765" s="823">
        <v>1</v>
      </c>
      <c r="S1765" s="828">
        <v>1</v>
      </c>
      <c r="T1765" s="827">
        <v>1</v>
      </c>
      <c r="U1765" s="829">
        <v>1</v>
      </c>
    </row>
    <row r="1766" spans="1:21" ht="14.45" customHeight="1" x14ac:dyDescent="0.2">
      <c r="A1766" s="822">
        <v>32</v>
      </c>
      <c r="B1766" s="823" t="s">
        <v>2767</v>
      </c>
      <c r="C1766" s="823" t="s">
        <v>2773</v>
      </c>
      <c r="D1766" s="824" t="s">
        <v>4796</v>
      </c>
      <c r="E1766" s="825" t="s">
        <v>2802</v>
      </c>
      <c r="F1766" s="823" t="s">
        <v>2768</v>
      </c>
      <c r="G1766" s="823" t="s">
        <v>3043</v>
      </c>
      <c r="H1766" s="823" t="s">
        <v>329</v>
      </c>
      <c r="I1766" s="823" t="s">
        <v>4316</v>
      </c>
      <c r="J1766" s="823" t="s">
        <v>3045</v>
      </c>
      <c r="K1766" s="823" t="s">
        <v>3851</v>
      </c>
      <c r="L1766" s="826">
        <v>5788.01</v>
      </c>
      <c r="M1766" s="826">
        <v>17364.03</v>
      </c>
      <c r="N1766" s="823">
        <v>3</v>
      </c>
      <c r="O1766" s="827">
        <v>3</v>
      </c>
      <c r="P1766" s="826">
        <v>17364.03</v>
      </c>
      <c r="Q1766" s="828">
        <v>1</v>
      </c>
      <c r="R1766" s="823">
        <v>3</v>
      </c>
      <c r="S1766" s="828">
        <v>1</v>
      </c>
      <c r="T1766" s="827">
        <v>3</v>
      </c>
      <c r="U1766" s="829">
        <v>1</v>
      </c>
    </row>
    <row r="1767" spans="1:21" ht="14.45" customHeight="1" x14ac:dyDescent="0.2">
      <c r="A1767" s="822">
        <v>32</v>
      </c>
      <c r="B1767" s="823" t="s">
        <v>2767</v>
      </c>
      <c r="C1767" s="823" t="s">
        <v>2773</v>
      </c>
      <c r="D1767" s="824" t="s">
        <v>4796</v>
      </c>
      <c r="E1767" s="825" t="s">
        <v>2802</v>
      </c>
      <c r="F1767" s="823" t="s">
        <v>2768</v>
      </c>
      <c r="G1767" s="823" t="s">
        <v>3043</v>
      </c>
      <c r="H1767" s="823" t="s">
        <v>329</v>
      </c>
      <c r="I1767" s="823" t="s">
        <v>4317</v>
      </c>
      <c r="J1767" s="823" t="s">
        <v>3045</v>
      </c>
      <c r="K1767" s="823" t="s">
        <v>4318</v>
      </c>
      <c r="L1767" s="826">
        <v>4341</v>
      </c>
      <c r="M1767" s="826">
        <v>26046</v>
      </c>
      <c r="N1767" s="823">
        <v>6</v>
      </c>
      <c r="O1767" s="827">
        <v>5.5</v>
      </c>
      <c r="P1767" s="826">
        <v>21705</v>
      </c>
      <c r="Q1767" s="828">
        <v>0.83333333333333337</v>
      </c>
      <c r="R1767" s="823">
        <v>5</v>
      </c>
      <c r="S1767" s="828">
        <v>0.83333333333333337</v>
      </c>
      <c r="T1767" s="827">
        <v>5</v>
      </c>
      <c r="U1767" s="829">
        <v>0.90909090909090906</v>
      </c>
    </row>
    <row r="1768" spans="1:21" ht="14.45" customHeight="1" x14ac:dyDescent="0.2">
      <c r="A1768" s="822">
        <v>32</v>
      </c>
      <c r="B1768" s="823" t="s">
        <v>2767</v>
      </c>
      <c r="C1768" s="823" t="s">
        <v>2773</v>
      </c>
      <c r="D1768" s="824" t="s">
        <v>4796</v>
      </c>
      <c r="E1768" s="825" t="s">
        <v>2802</v>
      </c>
      <c r="F1768" s="823" t="s">
        <v>2768</v>
      </c>
      <c r="G1768" s="823" t="s">
        <v>3051</v>
      </c>
      <c r="H1768" s="823" t="s">
        <v>329</v>
      </c>
      <c r="I1768" s="823" t="s">
        <v>3052</v>
      </c>
      <c r="J1768" s="823" t="s">
        <v>1530</v>
      </c>
      <c r="K1768" s="823" t="s">
        <v>3053</v>
      </c>
      <c r="L1768" s="826">
        <v>128.69999999999999</v>
      </c>
      <c r="M1768" s="826">
        <v>128.69999999999999</v>
      </c>
      <c r="N1768" s="823">
        <v>1</v>
      </c>
      <c r="O1768" s="827">
        <v>0.5</v>
      </c>
      <c r="P1768" s="826"/>
      <c r="Q1768" s="828">
        <v>0</v>
      </c>
      <c r="R1768" s="823"/>
      <c r="S1768" s="828">
        <v>0</v>
      </c>
      <c r="T1768" s="827"/>
      <c r="U1768" s="829">
        <v>0</v>
      </c>
    </row>
    <row r="1769" spans="1:21" ht="14.45" customHeight="1" x14ac:dyDescent="0.2">
      <c r="A1769" s="822">
        <v>32</v>
      </c>
      <c r="B1769" s="823" t="s">
        <v>2767</v>
      </c>
      <c r="C1769" s="823" t="s">
        <v>2773</v>
      </c>
      <c r="D1769" s="824" t="s">
        <v>4796</v>
      </c>
      <c r="E1769" s="825" t="s">
        <v>2802</v>
      </c>
      <c r="F1769" s="823" t="s">
        <v>2768</v>
      </c>
      <c r="G1769" s="823" t="s">
        <v>3051</v>
      </c>
      <c r="H1769" s="823" t="s">
        <v>329</v>
      </c>
      <c r="I1769" s="823" t="s">
        <v>3054</v>
      </c>
      <c r="J1769" s="823" t="s">
        <v>1530</v>
      </c>
      <c r="K1769" s="823" t="s">
        <v>3055</v>
      </c>
      <c r="L1769" s="826">
        <v>181.04</v>
      </c>
      <c r="M1769" s="826">
        <v>362.08</v>
      </c>
      <c r="N1769" s="823">
        <v>2</v>
      </c>
      <c r="O1769" s="827">
        <v>1.5</v>
      </c>
      <c r="P1769" s="826">
        <v>362.08</v>
      </c>
      <c r="Q1769" s="828">
        <v>1</v>
      </c>
      <c r="R1769" s="823">
        <v>2</v>
      </c>
      <c r="S1769" s="828">
        <v>1</v>
      </c>
      <c r="T1769" s="827">
        <v>1.5</v>
      </c>
      <c r="U1769" s="829">
        <v>1</v>
      </c>
    </row>
    <row r="1770" spans="1:21" ht="14.45" customHeight="1" x14ac:dyDescent="0.2">
      <c r="A1770" s="822">
        <v>32</v>
      </c>
      <c r="B1770" s="823" t="s">
        <v>2767</v>
      </c>
      <c r="C1770" s="823" t="s">
        <v>2773</v>
      </c>
      <c r="D1770" s="824" t="s">
        <v>4796</v>
      </c>
      <c r="E1770" s="825" t="s">
        <v>2802</v>
      </c>
      <c r="F1770" s="823" t="s">
        <v>2768</v>
      </c>
      <c r="G1770" s="823" t="s">
        <v>3368</v>
      </c>
      <c r="H1770" s="823" t="s">
        <v>670</v>
      </c>
      <c r="I1770" s="823" t="s">
        <v>2656</v>
      </c>
      <c r="J1770" s="823" t="s">
        <v>1878</v>
      </c>
      <c r="K1770" s="823" t="s">
        <v>1879</v>
      </c>
      <c r="L1770" s="826">
        <v>63.75</v>
      </c>
      <c r="M1770" s="826">
        <v>127.5</v>
      </c>
      <c r="N1770" s="823">
        <v>2</v>
      </c>
      <c r="O1770" s="827">
        <v>1.5</v>
      </c>
      <c r="P1770" s="826">
        <v>127.5</v>
      </c>
      <c r="Q1770" s="828">
        <v>1</v>
      </c>
      <c r="R1770" s="823">
        <v>2</v>
      </c>
      <c r="S1770" s="828">
        <v>1</v>
      </c>
      <c r="T1770" s="827">
        <v>1.5</v>
      </c>
      <c r="U1770" s="829">
        <v>1</v>
      </c>
    </row>
    <row r="1771" spans="1:21" ht="14.45" customHeight="1" x14ac:dyDescent="0.2">
      <c r="A1771" s="822">
        <v>32</v>
      </c>
      <c r="B1771" s="823" t="s">
        <v>2767</v>
      </c>
      <c r="C1771" s="823" t="s">
        <v>2773</v>
      </c>
      <c r="D1771" s="824" t="s">
        <v>4796</v>
      </c>
      <c r="E1771" s="825" t="s">
        <v>2802</v>
      </c>
      <c r="F1771" s="823" t="s">
        <v>2768</v>
      </c>
      <c r="G1771" s="823" t="s">
        <v>3058</v>
      </c>
      <c r="H1771" s="823" t="s">
        <v>670</v>
      </c>
      <c r="I1771" s="823" t="s">
        <v>2459</v>
      </c>
      <c r="J1771" s="823" t="s">
        <v>1153</v>
      </c>
      <c r="K1771" s="823" t="s">
        <v>1155</v>
      </c>
      <c r="L1771" s="826">
        <v>0</v>
      </c>
      <c r="M1771" s="826">
        <v>0</v>
      </c>
      <c r="N1771" s="823">
        <v>5</v>
      </c>
      <c r="O1771" s="827">
        <v>3</v>
      </c>
      <c r="P1771" s="826">
        <v>0</v>
      </c>
      <c r="Q1771" s="828"/>
      <c r="R1771" s="823">
        <v>5</v>
      </c>
      <c r="S1771" s="828">
        <v>1</v>
      </c>
      <c r="T1771" s="827">
        <v>3</v>
      </c>
      <c r="U1771" s="829">
        <v>1</v>
      </c>
    </row>
    <row r="1772" spans="1:21" ht="14.45" customHeight="1" x14ac:dyDescent="0.2">
      <c r="A1772" s="822">
        <v>32</v>
      </c>
      <c r="B1772" s="823" t="s">
        <v>2767</v>
      </c>
      <c r="C1772" s="823" t="s">
        <v>2773</v>
      </c>
      <c r="D1772" s="824" t="s">
        <v>4796</v>
      </c>
      <c r="E1772" s="825" t="s">
        <v>2802</v>
      </c>
      <c r="F1772" s="823" t="s">
        <v>2768</v>
      </c>
      <c r="G1772" s="823" t="s">
        <v>3059</v>
      </c>
      <c r="H1772" s="823" t="s">
        <v>329</v>
      </c>
      <c r="I1772" s="823" t="s">
        <v>3373</v>
      </c>
      <c r="J1772" s="823" t="s">
        <v>1882</v>
      </c>
      <c r="K1772" s="823" t="s">
        <v>3374</v>
      </c>
      <c r="L1772" s="826">
        <v>210.38</v>
      </c>
      <c r="M1772" s="826">
        <v>631.14</v>
      </c>
      <c r="N1772" s="823">
        <v>3</v>
      </c>
      <c r="O1772" s="827">
        <v>3</v>
      </c>
      <c r="P1772" s="826">
        <v>420.76</v>
      </c>
      <c r="Q1772" s="828">
        <v>0.66666666666666663</v>
      </c>
      <c r="R1772" s="823">
        <v>2</v>
      </c>
      <c r="S1772" s="828">
        <v>0.66666666666666663</v>
      </c>
      <c r="T1772" s="827">
        <v>2</v>
      </c>
      <c r="U1772" s="829">
        <v>0.66666666666666663</v>
      </c>
    </row>
    <row r="1773" spans="1:21" ht="14.45" customHeight="1" x14ac:dyDescent="0.2">
      <c r="A1773" s="822">
        <v>32</v>
      </c>
      <c r="B1773" s="823" t="s">
        <v>2767</v>
      </c>
      <c r="C1773" s="823" t="s">
        <v>2773</v>
      </c>
      <c r="D1773" s="824" t="s">
        <v>4796</v>
      </c>
      <c r="E1773" s="825" t="s">
        <v>2802</v>
      </c>
      <c r="F1773" s="823" t="s">
        <v>2768</v>
      </c>
      <c r="G1773" s="823" t="s">
        <v>3059</v>
      </c>
      <c r="H1773" s="823" t="s">
        <v>329</v>
      </c>
      <c r="I1773" s="823" t="s">
        <v>3375</v>
      </c>
      <c r="J1773" s="823" t="s">
        <v>1882</v>
      </c>
      <c r="K1773" s="823" t="s">
        <v>3376</v>
      </c>
      <c r="L1773" s="826">
        <v>126.23</v>
      </c>
      <c r="M1773" s="826">
        <v>252.46</v>
      </c>
      <c r="N1773" s="823">
        <v>2</v>
      </c>
      <c r="O1773" s="827">
        <v>1.5</v>
      </c>
      <c r="P1773" s="826"/>
      <c r="Q1773" s="828">
        <v>0</v>
      </c>
      <c r="R1773" s="823"/>
      <c r="S1773" s="828">
        <v>0</v>
      </c>
      <c r="T1773" s="827"/>
      <c r="U1773" s="829">
        <v>0</v>
      </c>
    </row>
    <row r="1774" spans="1:21" ht="14.45" customHeight="1" x14ac:dyDescent="0.2">
      <c r="A1774" s="822">
        <v>32</v>
      </c>
      <c r="B1774" s="823" t="s">
        <v>2767</v>
      </c>
      <c r="C1774" s="823" t="s">
        <v>2773</v>
      </c>
      <c r="D1774" s="824" t="s">
        <v>4796</v>
      </c>
      <c r="E1774" s="825" t="s">
        <v>2802</v>
      </c>
      <c r="F1774" s="823" t="s">
        <v>2768</v>
      </c>
      <c r="G1774" s="823" t="s">
        <v>3062</v>
      </c>
      <c r="H1774" s="823" t="s">
        <v>329</v>
      </c>
      <c r="I1774" s="823" t="s">
        <v>3063</v>
      </c>
      <c r="J1774" s="823" t="s">
        <v>735</v>
      </c>
      <c r="K1774" s="823" t="s">
        <v>3064</v>
      </c>
      <c r="L1774" s="826">
        <v>42.54</v>
      </c>
      <c r="M1774" s="826">
        <v>297.77999999999997</v>
      </c>
      <c r="N1774" s="823">
        <v>7</v>
      </c>
      <c r="O1774" s="827">
        <v>2</v>
      </c>
      <c r="P1774" s="826">
        <v>127.62</v>
      </c>
      <c r="Q1774" s="828">
        <v>0.4285714285714286</v>
      </c>
      <c r="R1774" s="823">
        <v>3</v>
      </c>
      <c r="S1774" s="828">
        <v>0.42857142857142855</v>
      </c>
      <c r="T1774" s="827">
        <v>1</v>
      </c>
      <c r="U1774" s="829">
        <v>0.5</v>
      </c>
    </row>
    <row r="1775" spans="1:21" ht="14.45" customHeight="1" x14ac:dyDescent="0.2">
      <c r="A1775" s="822">
        <v>32</v>
      </c>
      <c r="B1775" s="823" t="s">
        <v>2767</v>
      </c>
      <c r="C1775" s="823" t="s">
        <v>2773</v>
      </c>
      <c r="D1775" s="824" t="s">
        <v>4796</v>
      </c>
      <c r="E1775" s="825" t="s">
        <v>2802</v>
      </c>
      <c r="F1775" s="823" t="s">
        <v>2768</v>
      </c>
      <c r="G1775" s="823" t="s">
        <v>3062</v>
      </c>
      <c r="H1775" s="823" t="s">
        <v>329</v>
      </c>
      <c r="I1775" s="823" t="s">
        <v>4385</v>
      </c>
      <c r="J1775" s="823" t="s">
        <v>2037</v>
      </c>
      <c r="K1775" s="823" t="s">
        <v>3064</v>
      </c>
      <c r="L1775" s="826">
        <v>42.54</v>
      </c>
      <c r="M1775" s="826">
        <v>127.62</v>
      </c>
      <c r="N1775" s="823">
        <v>3</v>
      </c>
      <c r="O1775" s="827">
        <v>1</v>
      </c>
      <c r="P1775" s="826"/>
      <c r="Q1775" s="828">
        <v>0</v>
      </c>
      <c r="R1775" s="823"/>
      <c r="S1775" s="828">
        <v>0</v>
      </c>
      <c r="T1775" s="827"/>
      <c r="U1775" s="829">
        <v>0</v>
      </c>
    </row>
    <row r="1776" spans="1:21" ht="14.45" customHeight="1" x14ac:dyDescent="0.2">
      <c r="A1776" s="822">
        <v>32</v>
      </c>
      <c r="B1776" s="823" t="s">
        <v>2767</v>
      </c>
      <c r="C1776" s="823" t="s">
        <v>2773</v>
      </c>
      <c r="D1776" s="824" t="s">
        <v>4796</v>
      </c>
      <c r="E1776" s="825" t="s">
        <v>2802</v>
      </c>
      <c r="F1776" s="823" t="s">
        <v>2768</v>
      </c>
      <c r="G1776" s="823" t="s">
        <v>3062</v>
      </c>
      <c r="H1776" s="823" t="s">
        <v>329</v>
      </c>
      <c r="I1776" s="823" t="s">
        <v>3486</v>
      </c>
      <c r="J1776" s="823" t="s">
        <v>1432</v>
      </c>
      <c r="K1776" s="823" t="s">
        <v>3487</v>
      </c>
      <c r="L1776" s="826">
        <v>33.44</v>
      </c>
      <c r="M1776" s="826">
        <v>100.32</v>
      </c>
      <c r="N1776" s="823">
        <v>3</v>
      </c>
      <c r="O1776" s="827">
        <v>1</v>
      </c>
      <c r="P1776" s="826">
        <v>100.32</v>
      </c>
      <c r="Q1776" s="828">
        <v>1</v>
      </c>
      <c r="R1776" s="823">
        <v>3</v>
      </c>
      <c r="S1776" s="828">
        <v>1</v>
      </c>
      <c r="T1776" s="827">
        <v>1</v>
      </c>
      <c r="U1776" s="829">
        <v>1</v>
      </c>
    </row>
    <row r="1777" spans="1:21" ht="14.45" customHeight="1" x14ac:dyDescent="0.2">
      <c r="A1777" s="822">
        <v>32</v>
      </c>
      <c r="B1777" s="823" t="s">
        <v>2767</v>
      </c>
      <c r="C1777" s="823" t="s">
        <v>2773</v>
      </c>
      <c r="D1777" s="824" t="s">
        <v>4796</v>
      </c>
      <c r="E1777" s="825" t="s">
        <v>2802</v>
      </c>
      <c r="F1777" s="823" t="s">
        <v>2768</v>
      </c>
      <c r="G1777" s="823" t="s">
        <v>3062</v>
      </c>
      <c r="H1777" s="823" t="s">
        <v>329</v>
      </c>
      <c r="I1777" s="823" t="s">
        <v>3065</v>
      </c>
      <c r="J1777" s="823" t="s">
        <v>1432</v>
      </c>
      <c r="K1777" s="823" t="s">
        <v>3066</v>
      </c>
      <c r="L1777" s="826">
        <v>66.88</v>
      </c>
      <c r="M1777" s="826">
        <v>2073.2799999999997</v>
      </c>
      <c r="N1777" s="823">
        <v>31</v>
      </c>
      <c r="O1777" s="827">
        <v>9.5</v>
      </c>
      <c r="P1777" s="826">
        <v>1404.48</v>
      </c>
      <c r="Q1777" s="828">
        <v>0.67741935483870974</v>
      </c>
      <c r="R1777" s="823">
        <v>21</v>
      </c>
      <c r="S1777" s="828">
        <v>0.67741935483870963</v>
      </c>
      <c r="T1777" s="827">
        <v>6</v>
      </c>
      <c r="U1777" s="829">
        <v>0.63157894736842102</v>
      </c>
    </row>
    <row r="1778" spans="1:21" ht="14.45" customHeight="1" x14ac:dyDescent="0.2">
      <c r="A1778" s="822">
        <v>32</v>
      </c>
      <c r="B1778" s="823" t="s">
        <v>2767</v>
      </c>
      <c r="C1778" s="823" t="s">
        <v>2773</v>
      </c>
      <c r="D1778" s="824" t="s">
        <v>4796</v>
      </c>
      <c r="E1778" s="825" t="s">
        <v>2802</v>
      </c>
      <c r="F1778" s="823" t="s">
        <v>2768</v>
      </c>
      <c r="G1778" s="823" t="s">
        <v>3062</v>
      </c>
      <c r="H1778" s="823" t="s">
        <v>329</v>
      </c>
      <c r="I1778" s="823" t="s">
        <v>3379</v>
      </c>
      <c r="J1778" s="823" t="s">
        <v>735</v>
      </c>
      <c r="K1778" s="823" t="s">
        <v>736</v>
      </c>
      <c r="L1778" s="826">
        <v>59.56</v>
      </c>
      <c r="M1778" s="826">
        <v>1131.6399999999999</v>
      </c>
      <c r="N1778" s="823">
        <v>19</v>
      </c>
      <c r="O1778" s="827">
        <v>3.5</v>
      </c>
      <c r="P1778" s="826">
        <v>536.04</v>
      </c>
      <c r="Q1778" s="828">
        <v>0.47368421052631582</v>
      </c>
      <c r="R1778" s="823">
        <v>9</v>
      </c>
      <c r="S1778" s="828">
        <v>0.47368421052631576</v>
      </c>
      <c r="T1778" s="827">
        <v>2</v>
      </c>
      <c r="U1778" s="829">
        <v>0.5714285714285714</v>
      </c>
    </row>
    <row r="1779" spans="1:21" ht="14.45" customHeight="1" x14ac:dyDescent="0.2">
      <c r="A1779" s="822">
        <v>32</v>
      </c>
      <c r="B1779" s="823" t="s">
        <v>2767</v>
      </c>
      <c r="C1779" s="823" t="s">
        <v>2773</v>
      </c>
      <c r="D1779" s="824" t="s">
        <v>4796</v>
      </c>
      <c r="E1779" s="825" t="s">
        <v>2802</v>
      </c>
      <c r="F1779" s="823" t="s">
        <v>2768</v>
      </c>
      <c r="G1779" s="823" t="s">
        <v>3380</v>
      </c>
      <c r="H1779" s="823" t="s">
        <v>670</v>
      </c>
      <c r="I1779" s="823" t="s">
        <v>2328</v>
      </c>
      <c r="J1779" s="823" t="s">
        <v>909</v>
      </c>
      <c r="K1779" s="823" t="s">
        <v>2329</v>
      </c>
      <c r="L1779" s="826">
        <v>100.1</v>
      </c>
      <c r="M1779" s="826">
        <v>100.1</v>
      </c>
      <c r="N1779" s="823">
        <v>1</v>
      </c>
      <c r="O1779" s="827">
        <v>0.5</v>
      </c>
      <c r="P1779" s="826">
        <v>100.1</v>
      </c>
      <c r="Q1779" s="828">
        <v>1</v>
      </c>
      <c r="R1779" s="823">
        <v>1</v>
      </c>
      <c r="S1779" s="828">
        <v>1</v>
      </c>
      <c r="T1779" s="827">
        <v>0.5</v>
      </c>
      <c r="U1779" s="829">
        <v>1</v>
      </c>
    </row>
    <row r="1780" spans="1:21" ht="14.45" customHeight="1" x14ac:dyDescent="0.2">
      <c r="A1780" s="822">
        <v>32</v>
      </c>
      <c r="B1780" s="823" t="s">
        <v>2767</v>
      </c>
      <c r="C1780" s="823" t="s">
        <v>2773</v>
      </c>
      <c r="D1780" s="824" t="s">
        <v>4796</v>
      </c>
      <c r="E1780" s="825" t="s">
        <v>2802</v>
      </c>
      <c r="F1780" s="823" t="s">
        <v>2768</v>
      </c>
      <c r="G1780" s="823" t="s">
        <v>3380</v>
      </c>
      <c r="H1780" s="823" t="s">
        <v>670</v>
      </c>
      <c r="I1780" s="823" t="s">
        <v>2330</v>
      </c>
      <c r="J1780" s="823" t="s">
        <v>909</v>
      </c>
      <c r="K1780" s="823" t="s">
        <v>2331</v>
      </c>
      <c r="L1780" s="826">
        <v>300.31</v>
      </c>
      <c r="M1780" s="826">
        <v>600.62</v>
      </c>
      <c r="N1780" s="823">
        <v>2</v>
      </c>
      <c r="O1780" s="827">
        <v>1.5</v>
      </c>
      <c r="P1780" s="826">
        <v>600.62</v>
      </c>
      <c r="Q1780" s="828">
        <v>1</v>
      </c>
      <c r="R1780" s="823">
        <v>2</v>
      </c>
      <c r="S1780" s="828">
        <v>1</v>
      </c>
      <c r="T1780" s="827">
        <v>1.5</v>
      </c>
      <c r="U1780" s="829">
        <v>1</v>
      </c>
    </row>
    <row r="1781" spans="1:21" ht="14.45" customHeight="1" x14ac:dyDescent="0.2">
      <c r="A1781" s="822">
        <v>32</v>
      </c>
      <c r="B1781" s="823" t="s">
        <v>2767</v>
      </c>
      <c r="C1781" s="823" t="s">
        <v>2773</v>
      </c>
      <c r="D1781" s="824" t="s">
        <v>4796</v>
      </c>
      <c r="E1781" s="825" t="s">
        <v>2802</v>
      </c>
      <c r="F1781" s="823" t="s">
        <v>2768</v>
      </c>
      <c r="G1781" s="823" t="s">
        <v>2828</v>
      </c>
      <c r="H1781" s="823" t="s">
        <v>329</v>
      </c>
      <c r="I1781" s="823" t="s">
        <v>4020</v>
      </c>
      <c r="J1781" s="823" t="s">
        <v>1854</v>
      </c>
      <c r="K1781" s="823" t="s">
        <v>3677</v>
      </c>
      <c r="L1781" s="826">
        <v>320.55</v>
      </c>
      <c r="M1781" s="826">
        <v>320.55</v>
      </c>
      <c r="N1781" s="823">
        <v>1</v>
      </c>
      <c r="O1781" s="827">
        <v>0.5</v>
      </c>
      <c r="P1781" s="826">
        <v>320.55</v>
      </c>
      <c r="Q1781" s="828">
        <v>1</v>
      </c>
      <c r="R1781" s="823">
        <v>1</v>
      </c>
      <c r="S1781" s="828">
        <v>1</v>
      </c>
      <c r="T1781" s="827">
        <v>0.5</v>
      </c>
      <c r="U1781" s="829">
        <v>1</v>
      </c>
    </row>
    <row r="1782" spans="1:21" ht="14.45" customHeight="1" x14ac:dyDescent="0.2">
      <c r="A1782" s="822">
        <v>32</v>
      </c>
      <c r="B1782" s="823" t="s">
        <v>2767</v>
      </c>
      <c r="C1782" s="823" t="s">
        <v>2773</v>
      </c>
      <c r="D1782" s="824" t="s">
        <v>4796</v>
      </c>
      <c r="E1782" s="825" t="s">
        <v>2802</v>
      </c>
      <c r="F1782" s="823" t="s">
        <v>2768</v>
      </c>
      <c r="G1782" s="823" t="s">
        <v>2828</v>
      </c>
      <c r="H1782" s="823" t="s">
        <v>329</v>
      </c>
      <c r="I1782" s="823" t="s">
        <v>4386</v>
      </c>
      <c r="J1782" s="823" t="s">
        <v>1854</v>
      </c>
      <c r="K1782" s="823" t="s">
        <v>4387</v>
      </c>
      <c r="L1782" s="826">
        <v>33.4</v>
      </c>
      <c r="M1782" s="826">
        <v>33.4</v>
      </c>
      <c r="N1782" s="823">
        <v>1</v>
      </c>
      <c r="O1782" s="827">
        <v>0.5</v>
      </c>
      <c r="P1782" s="826">
        <v>33.4</v>
      </c>
      <c r="Q1782" s="828">
        <v>1</v>
      </c>
      <c r="R1782" s="823">
        <v>1</v>
      </c>
      <c r="S1782" s="828">
        <v>1</v>
      </c>
      <c r="T1782" s="827">
        <v>0.5</v>
      </c>
      <c r="U1782" s="829">
        <v>1</v>
      </c>
    </row>
    <row r="1783" spans="1:21" ht="14.45" customHeight="1" x14ac:dyDescent="0.2">
      <c r="A1783" s="822">
        <v>32</v>
      </c>
      <c r="B1783" s="823" t="s">
        <v>2767</v>
      </c>
      <c r="C1783" s="823" t="s">
        <v>2773</v>
      </c>
      <c r="D1783" s="824" t="s">
        <v>4796</v>
      </c>
      <c r="E1783" s="825" t="s">
        <v>2802</v>
      </c>
      <c r="F1783" s="823" t="s">
        <v>2768</v>
      </c>
      <c r="G1783" s="823" t="s">
        <v>3085</v>
      </c>
      <c r="H1783" s="823" t="s">
        <v>670</v>
      </c>
      <c r="I1783" s="823" t="s">
        <v>2626</v>
      </c>
      <c r="J1783" s="823" t="s">
        <v>1876</v>
      </c>
      <c r="K1783" s="823" t="s">
        <v>1877</v>
      </c>
      <c r="L1783" s="826">
        <v>902.57</v>
      </c>
      <c r="M1783" s="826">
        <v>2707.71</v>
      </c>
      <c r="N1783" s="823">
        <v>3</v>
      </c>
      <c r="O1783" s="827">
        <v>2.5</v>
      </c>
      <c r="P1783" s="826">
        <v>902.57</v>
      </c>
      <c r="Q1783" s="828">
        <v>0.33333333333333337</v>
      </c>
      <c r="R1783" s="823">
        <v>1</v>
      </c>
      <c r="S1783" s="828">
        <v>0.33333333333333331</v>
      </c>
      <c r="T1783" s="827">
        <v>1</v>
      </c>
      <c r="U1783" s="829">
        <v>0.4</v>
      </c>
    </row>
    <row r="1784" spans="1:21" ht="14.45" customHeight="1" x14ac:dyDescent="0.2">
      <c r="A1784" s="822">
        <v>32</v>
      </c>
      <c r="B1784" s="823" t="s">
        <v>2767</v>
      </c>
      <c r="C1784" s="823" t="s">
        <v>2773</v>
      </c>
      <c r="D1784" s="824" t="s">
        <v>4796</v>
      </c>
      <c r="E1784" s="825" t="s">
        <v>2802</v>
      </c>
      <c r="F1784" s="823" t="s">
        <v>2768</v>
      </c>
      <c r="G1784" s="823" t="s">
        <v>3092</v>
      </c>
      <c r="H1784" s="823" t="s">
        <v>329</v>
      </c>
      <c r="I1784" s="823" t="s">
        <v>3404</v>
      </c>
      <c r="J1784" s="823" t="s">
        <v>3094</v>
      </c>
      <c r="K1784" s="823" t="s">
        <v>3405</v>
      </c>
      <c r="L1784" s="826">
        <v>311.02</v>
      </c>
      <c r="M1784" s="826">
        <v>622.04</v>
      </c>
      <c r="N1784" s="823">
        <v>2</v>
      </c>
      <c r="O1784" s="827">
        <v>2</v>
      </c>
      <c r="P1784" s="826">
        <v>311.02</v>
      </c>
      <c r="Q1784" s="828">
        <v>0.5</v>
      </c>
      <c r="R1784" s="823">
        <v>1</v>
      </c>
      <c r="S1784" s="828">
        <v>0.5</v>
      </c>
      <c r="T1784" s="827">
        <v>1</v>
      </c>
      <c r="U1784" s="829">
        <v>0.5</v>
      </c>
    </row>
    <row r="1785" spans="1:21" ht="14.45" customHeight="1" x14ac:dyDescent="0.2">
      <c r="A1785" s="822">
        <v>32</v>
      </c>
      <c r="B1785" s="823" t="s">
        <v>2767</v>
      </c>
      <c r="C1785" s="823" t="s">
        <v>2773</v>
      </c>
      <c r="D1785" s="824" t="s">
        <v>4796</v>
      </c>
      <c r="E1785" s="825" t="s">
        <v>2802</v>
      </c>
      <c r="F1785" s="823" t="s">
        <v>2768</v>
      </c>
      <c r="G1785" s="823" t="s">
        <v>3092</v>
      </c>
      <c r="H1785" s="823" t="s">
        <v>329</v>
      </c>
      <c r="I1785" s="823" t="s">
        <v>3488</v>
      </c>
      <c r="J1785" s="823" t="s">
        <v>3489</v>
      </c>
      <c r="K1785" s="823" t="s">
        <v>3490</v>
      </c>
      <c r="L1785" s="826">
        <v>177.92</v>
      </c>
      <c r="M1785" s="826">
        <v>2312.96</v>
      </c>
      <c r="N1785" s="823">
        <v>13</v>
      </c>
      <c r="O1785" s="827">
        <v>5.5</v>
      </c>
      <c r="P1785" s="826">
        <v>889.59999999999991</v>
      </c>
      <c r="Q1785" s="828">
        <v>0.38461538461538458</v>
      </c>
      <c r="R1785" s="823">
        <v>5</v>
      </c>
      <c r="S1785" s="828">
        <v>0.38461538461538464</v>
      </c>
      <c r="T1785" s="827">
        <v>2.5</v>
      </c>
      <c r="U1785" s="829">
        <v>0.45454545454545453</v>
      </c>
    </row>
    <row r="1786" spans="1:21" ht="14.45" customHeight="1" x14ac:dyDescent="0.2">
      <c r="A1786" s="822">
        <v>32</v>
      </c>
      <c r="B1786" s="823" t="s">
        <v>2767</v>
      </c>
      <c r="C1786" s="823" t="s">
        <v>2773</v>
      </c>
      <c r="D1786" s="824" t="s">
        <v>4796</v>
      </c>
      <c r="E1786" s="825" t="s">
        <v>2802</v>
      </c>
      <c r="F1786" s="823" t="s">
        <v>2768</v>
      </c>
      <c r="G1786" s="823" t="s">
        <v>3092</v>
      </c>
      <c r="H1786" s="823" t="s">
        <v>329</v>
      </c>
      <c r="I1786" s="823" t="s">
        <v>3678</v>
      </c>
      <c r="J1786" s="823" t="s">
        <v>3489</v>
      </c>
      <c r="K1786" s="823" t="s">
        <v>3679</v>
      </c>
      <c r="L1786" s="826">
        <v>387.73</v>
      </c>
      <c r="M1786" s="826">
        <v>1163.19</v>
      </c>
      <c r="N1786" s="823">
        <v>3</v>
      </c>
      <c r="O1786" s="827">
        <v>1.5</v>
      </c>
      <c r="P1786" s="826"/>
      <c r="Q1786" s="828">
        <v>0</v>
      </c>
      <c r="R1786" s="823"/>
      <c r="S1786" s="828">
        <v>0</v>
      </c>
      <c r="T1786" s="827"/>
      <c r="U1786" s="829">
        <v>0</v>
      </c>
    </row>
    <row r="1787" spans="1:21" ht="14.45" customHeight="1" x14ac:dyDescent="0.2">
      <c r="A1787" s="822">
        <v>32</v>
      </c>
      <c r="B1787" s="823" t="s">
        <v>2767</v>
      </c>
      <c r="C1787" s="823" t="s">
        <v>2773</v>
      </c>
      <c r="D1787" s="824" t="s">
        <v>4796</v>
      </c>
      <c r="E1787" s="825" t="s">
        <v>2802</v>
      </c>
      <c r="F1787" s="823" t="s">
        <v>2768</v>
      </c>
      <c r="G1787" s="823" t="s">
        <v>3092</v>
      </c>
      <c r="H1787" s="823" t="s">
        <v>329</v>
      </c>
      <c r="I1787" s="823" t="s">
        <v>3493</v>
      </c>
      <c r="J1787" s="823" t="s">
        <v>3494</v>
      </c>
      <c r="K1787" s="823" t="s">
        <v>3490</v>
      </c>
      <c r="L1787" s="826">
        <v>177.92</v>
      </c>
      <c r="M1787" s="826">
        <v>533.76</v>
      </c>
      <c r="N1787" s="823">
        <v>3</v>
      </c>
      <c r="O1787" s="827">
        <v>1</v>
      </c>
      <c r="P1787" s="826"/>
      <c r="Q1787" s="828">
        <v>0</v>
      </c>
      <c r="R1787" s="823"/>
      <c r="S1787" s="828">
        <v>0</v>
      </c>
      <c r="T1787" s="827"/>
      <c r="U1787" s="829">
        <v>0</v>
      </c>
    </row>
    <row r="1788" spans="1:21" ht="14.45" customHeight="1" x14ac:dyDescent="0.2">
      <c r="A1788" s="822">
        <v>32</v>
      </c>
      <c r="B1788" s="823" t="s">
        <v>2767</v>
      </c>
      <c r="C1788" s="823" t="s">
        <v>2773</v>
      </c>
      <c r="D1788" s="824" t="s">
        <v>4796</v>
      </c>
      <c r="E1788" s="825" t="s">
        <v>2802</v>
      </c>
      <c r="F1788" s="823" t="s">
        <v>2768</v>
      </c>
      <c r="G1788" s="823" t="s">
        <v>3092</v>
      </c>
      <c r="H1788" s="823" t="s">
        <v>329</v>
      </c>
      <c r="I1788" s="823" t="s">
        <v>3093</v>
      </c>
      <c r="J1788" s="823" t="s">
        <v>3094</v>
      </c>
      <c r="K1788" s="823" t="s">
        <v>3095</v>
      </c>
      <c r="L1788" s="826">
        <v>318.07</v>
      </c>
      <c r="M1788" s="826">
        <v>954.21</v>
      </c>
      <c r="N1788" s="823">
        <v>3</v>
      </c>
      <c r="O1788" s="827">
        <v>1</v>
      </c>
      <c r="P1788" s="826">
        <v>954.21</v>
      </c>
      <c r="Q1788" s="828">
        <v>1</v>
      </c>
      <c r="R1788" s="823">
        <v>3</v>
      </c>
      <c r="S1788" s="828">
        <v>1</v>
      </c>
      <c r="T1788" s="827">
        <v>1</v>
      </c>
      <c r="U1788" s="829">
        <v>1</v>
      </c>
    </row>
    <row r="1789" spans="1:21" ht="14.45" customHeight="1" x14ac:dyDescent="0.2">
      <c r="A1789" s="822">
        <v>32</v>
      </c>
      <c r="B1789" s="823" t="s">
        <v>2767</v>
      </c>
      <c r="C1789" s="823" t="s">
        <v>2773</v>
      </c>
      <c r="D1789" s="824" t="s">
        <v>4796</v>
      </c>
      <c r="E1789" s="825" t="s">
        <v>2802</v>
      </c>
      <c r="F1789" s="823" t="s">
        <v>2768</v>
      </c>
      <c r="G1789" s="823" t="s">
        <v>4388</v>
      </c>
      <c r="H1789" s="823" t="s">
        <v>329</v>
      </c>
      <c r="I1789" s="823" t="s">
        <v>4389</v>
      </c>
      <c r="J1789" s="823" t="s">
        <v>1773</v>
      </c>
      <c r="K1789" s="823" t="s">
        <v>4390</v>
      </c>
      <c r="L1789" s="826">
        <v>0</v>
      </c>
      <c r="M1789" s="826">
        <v>0</v>
      </c>
      <c r="N1789" s="823">
        <v>1</v>
      </c>
      <c r="O1789" s="827">
        <v>1</v>
      </c>
      <c r="P1789" s="826"/>
      <c r="Q1789" s="828"/>
      <c r="R1789" s="823"/>
      <c r="S1789" s="828">
        <v>0</v>
      </c>
      <c r="T1789" s="827"/>
      <c r="U1789" s="829">
        <v>0</v>
      </c>
    </row>
    <row r="1790" spans="1:21" ht="14.45" customHeight="1" x14ac:dyDescent="0.2">
      <c r="A1790" s="822">
        <v>32</v>
      </c>
      <c r="B1790" s="823" t="s">
        <v>2767</v>
      </c>
      <c r="C1790" s="823" t="s">
        <v>2773</v>
      </c>
      <c r="D1790" s="824" t="s">
        <v>4796</v>
      </c>
      <c r="E1790" s="825" t="s">
        <v>2802</v>
      </c>
      <c r="F1790" s="823" t="s">
        <v>2768</v>
      </c>
      <c r="G1790" s="823" t="s">
        <v>2824</v>
      </c>
      <c r="H1790" s="823" t="s">
        <v>670</v>
      </c>
      <c r="I1790" s="823" t="s">
        <v>2406</v>
      </c>
      <c r="J1790" s="823" t="s">
        <v>2407</v>
      </c>
      <c r="K1790" s="823" t="s">
        <v>2408</v>
      </c>
      <c r="L1790" s="826">
        <v>10252.75</v>
      </c>
      <c r="M1790" s="826">
        <v>51263.75</v>
      </c>
      <c r="N1790" s="823">
        <v>5</v>
      </c>
      <c r="O1790" s="827">
        <v>1</v>
      </c>
      <c r="P1790" s="826"/>
      <c r="Q1790" s="828">
        <v>0</v>
      </c>
      <c r="R1790" s="823"/>
      <c r="S1790" s="828">
        <v>0</v>
      </c>
      <c r="T1790" s="827"/>
      <c r="U1790" s="829">
        <v>0</v>
      </c>
    </row>
    <row r="1791" spans="1:21" ht="14.45" customHeight="1" x14ac:dyDescent="0.2">
      <c r="A1791" s="822">
        <v>32</v>
      </c>
      <c r="B1791" s="823" t="s">
        <v>2767</v>
      </c>
      <c r="C1791" s="823" t="s">
        <v>2773</v>
      </c>
      <c r="D1791" s="824" t="s">
        <v>4796</v>
      </c>
      <c r="E1791" s="825" t="s">
        <v>2802</v>
      </c>
      <c r="F1791" s="823" t="s">
        <v>2768</v>
      </c>
      <c r="G1791" s="823" t="s">
        <v>3096</v>
      </c>
      <c r="H1791" s="823" t="s">
        <v>670</v>
      </c>
      <c r="I1791" s="823" t="s">
        <v>3097</v>
      </c>
      <c r="J1791" s="823" t="s">
        <v>3098</v>
      </c>
      <c r="K1791" s="823" t="s">
        <v>3099</v>
      </c>
      <c r="L1791" s="826">
        <v>184.74</v>
      </c>
      <c r="M1791" s="826">
        <v>554.22</v>
      </c>
      <c r="N1791" s="823">
        <v>3</v>
      </c>
      <c r="O1791" s="827">
        <v>2</v>
      </c>
      <c r="P1791" s="826">
        <v>554.22</v>
      </c>
      <c r="Q1791" s="828">
        <v>1</v>
      </c>
      <c r="R1791" s="823">
        <v>3</v>
      </c>
      <c r="S1791" s="828">
        <v>1</v>
      </c>
      <c r="T1791" s="827">
        <v>2</v>
      </c>
      <c r="U1791" s="829">
        <v>1</v>
      </c>
    </row>
    <row r="1792" spans="1:21" ht="14.45" customHeight="1" x14ac:dyDescent="0.2">
      <c r="A1792" s="822">
        <v>32</v>
      </c>
      <c r="B1792" s="823" t="s">
        <v>2767</v>
      </c>
      <c r="C1792" s="823" t="s">
        <v>2773</v>
      </c>
      <c r="D1792" s="824" t="s">
        <v>4796</v>
      </c>
      <c r="E1792" s="825" t="s">
        <v>2802</v>
      </c>
      <c r="F1792" s="823" t="s">
        <v>2768</v>
      </c>
      <c r="G1792" s="823" t="s">
        <v>3104</v>
      </c>
      <c r="H1792" s="823" t="s">
        <v>329</v>
      </c>
      <c r="I1792" s="823" t="s">
        <v>3495</v>
      </c>
      <c r="J1792" s="823" t="s">
        <v>3106</v>
      </c>
      <c r="K1792" s="823" t="s">
        <v>2486</v>
      </c>
      <c r="L1792" s="826">
        <v>0</v>
      </c>
      <c r="M1792" s="826">
        <v>0</v>
      </c>
      <c r="N1792" s="823">
        <v>1</v>
      </c>
      <c r="O1792" s="827">
        <v>0.5</v>
      </c>
      <c r="P1792" s="826">
        <v>0</v>
      </c>
      <c r="Q1792" s="828"/>
      <c r="R1792" s="823">
        <v>1</v>
      </c>
      <c r="S1792" s="828">
        <v>1</v>
      </c>
      <c r="T1792" s="827">
        <v>0.5</v>
      </c>
      <c r="U1792" s="829">
        <v>1</v>
      </c>
    </row>
    <row r="1793" spans="1:21" ht="14.45" customHeight="1" x14ac:dyDescent="0.2">
      <c r="A1793" s="822">
        <v>32</v>
      </c>
      <c r="B1793" s="823" t="s">
        <v>2767</v>
      </c>
      <c r="C1793" s="823" t="s">
        <v>2773</v>
      </c>
      <c r="D1793" s="824" t="s">
        <v>4796</v>
      </c>
      <c r="E1793" s="825" t="s">
        <v>2802</v>
      </c>
      <c r="F1793" s="823" t="s">
        <v>2768</v>
      </c>
      <c r="G1793" s="823" t="s">
        <v>3104</v>
      </c>
      <c r="H1793" s="823" t="s">
        <v>670</v>
      </c>
      <c r="I1793" s="823" t="s">
        <v>2487</v>
      </c>
      <c r="J1793" s="823" t="s">
        <v>1333</v>
      </c>
      <c r="K1793" s="823" t="s">
        <v>2488</v>
      </c>
      <c r="L1793" s="826">
        <v>0</v>
      </c>
      <c r="M1793" s="826">
        <v>0</v>
      </c>
      <c r="N1793" s="823">
        <v>2</v>
      </c>
      <c r="O1793" s="827">
        <v>2</v>
      </c>
      <c r="P1793" s="826">
        <v>0</v>
      </c>
      <c r="Q1793" s="828"/>
      <c r="R1793" s="823">
        <v>1</v>
      </c>
      <c r="S1793" s="828">
        <v>0.5</v>
      </c>
      <c r="T1793" s="827">
        <v>1</v>
      </c>
      <c r="U1793" s="829">
        <v>0.5</v>
      </c>
    </row>
    <row r="1794" spans="1:21" ht="14.45" customHeight="1" x14ac:dyDescent="0.2">
      <c r="A1794" s="822">
        <v>32</v>
      </c>
      <c r="B1794" s="823" t="s">
        <v>2767</v>
      </c>
      <c r="C1794" s="823" t="s">
        <v>2773</v>
      </c>
      <c r="D1794" s="824" t="s">
        <v>4796</v>
      </c>
      <c r="E1794" s="825" t="s">
        <v>2802</v>
      </c>
      <c r="F1794" s="823" t="s">
        <v>2768</v>
      </c>
      <c r="G1794" s="823" t="s">
        <v>3104</v>
      </c>
      <c r="H1794" s="823" t="s">
        <v>670</v>
      </c>
      <c r="I1794" s="823" t="s">
        <v>2485</v>
      </c>
      <c r="J1794" s="823" t="s">
        <v>1333</v>
      </c>
      <c r="K1794" s="823" t="s">
        <v>2486</v>
      </c>
      <c r="L1794" s="826">
        <v>0</v>
      </c>
      <c r="M1794" s="826">
        <v>0</v>
      </c>
      <c r="N1794" s="823">
        <v>2</v>
      </c>
      <c r="O1794" s="827">
        <v>1</v>
      </c>
      <c r="P1794" s="826">
        <v>0</v>
      </c>
      <c r="Q1794" s="828"/>
      <c r="R1794" s="823">
        <v>2</v>
      </c>
      <c r="S1794" s="828">
        <v>1</v>
      </c>
      <c r="T1794" s="827">
        <v>1</v>
      </c>
      <c r="U1794" s="829">
        <v>1</v>
      </c>
    </row>
    <row r="1795" spans="1:21" ht="14.45" customHeight="1" x14ac:dyDescent="0.2">
      <c r="A1795" s="822">
        <v>32</v>
      </c>
      <c r="B1795" s="823" t="s">
        <v>2767</v>
      </c>
      <c r="C1795" s="823" t="s">
        <v>2773</v>
      </c>
      <c r="D1795" s="824" t="s">
        <v>4796</v>
      </c>
      <c r="E1795" s="825" t="s">
        <v>2802</v>
      </c>
      <c r="F1795" s="823" t="s">
        <v>2768</v>
      </c>
      <c r="G1795" s="823" t="s">
        <v>3410</v>
      </c>
      <c r="H1795" s="823" t="s">
        <v>670</v>
      </c>
      <c r="I1795" s="823" t="s">
        <v>4106</v>
      </c>
      <c r="J1795" s="823" t="s">
        <v>2257</v>
      </c>
      <c r="K1795" s="823" t="s">
        <v>4107</v>
      </c>
      <c r="L1795" s="826">
        <v>1544.99</v>
      </c>
      <c r="M1795" s="826">
        <v>1544.99</v>
      </c>
      <c r="N1795" s="823">
        <v>1</v>
      </c>
      <c r="O1795" s="827">
        <v>1</v>
      </c>
      <c r="P1795" s="826"/>
      <c r="Q1795" s="828">
        <v>0</v>
      </c>
      <c r="R1795" s="823"/>
      <c r="S1795" s="828">
        <v>0</v>
      </c>
      <c r="T1795" s="827"/>
      <c r="U1795" s="829">
        <v>0</v>
      </c>
    </row>
    <row r="1796" spans="1:21" ht="14.45" customHeight="1" x14ac:dyDescent="0.2">
      <c r="A1796" s="822">
        <v>32</v>
      </c>
      <c r="B1796" s="823" t="s">
        <v>2767</v>
      </c>
      <c r="C1796" s="823" t="s">
        <v>2773</v>
      </c>
      <c r="D1796" s="824" t="s">
        <v>4796</v>
      </c>
      <c r="E1796" s="825" t="s">
        <v>2802</v>
      </c>
      <c r="F1796" s="823" t="s">
        <v>2768</v>
      </c>
      <c r="G1796" s="823" t="s">
        <v>3112</v>
      </c>
      <c r="H1796" s="823" t="s">
        <v>329</v>
      </c>
      <c r="I1796" s="823" t="s">
        <v>3500</v>
      </c>
      <c r="J1796" s="823" t="s">
        <v>3114</v>
      </c>
      <c r="K1796" s="823" t="s">
        <v>3501</v>
      </c>
      <c r="L1796" s="826">
        <v>299.83999999999997</v>
      </c>
      <c r="M1796" s="826">
        <v>599.67999999999995</v>
      </c>
      <c r="N1796" s="823">
        <v>2</v>
      </c>
      <c r="O1796" s="827">
        <v>1</v>
      </c>
      <c r="P1796" s="826">
        <v>599.67999999999995</v>
      </c>
      <c r="Q1796" s="828">
        <v>1</v>
      </c>
      <c r="R1796" s="823">
        <v>2</v>
      </c>
      <c r="S1796" s="828">
        <v>1</v>
      </c>
      <c r="T1796" s="827">
        <v>1</v>
      </c>
      <c r="U1796" s="829">
        <v>1</v>
      </c>
    </row>
    <row r="1797" spans="1:21" ht="14.45" customHeight="1" x14ac:dyDescent="0.2">
      <c r="A1797" s="822">
        <v>32</v>
      </c>
      <c r="B1797" s="823" t="s">
        <v>2767</v>
      </c>
      <c r="C1797" s="823" t="s">
        <v>2773</v>
      </c>
      <c r="D1797" s="824" t="s">
        <v>4796</v>
      </c>
      <c r="E1797" s="825" t="s">
        <v>2802</v>
      </c>
      <c r="F1797" s="823" t="s">
        <v>2768</v>
      </c>
      <c r="G1797" s="823" t="s">
        <v>3112</v>
      </c>
      <c r="H1797" s="823" t="s">
        <v>329</v>
      </c>
      <c r="I1797" s="823" t="s">
        <v>3116</v>
      </c>
      <c r="J1797" s="823" t="s">
        <v>1322</v>
      </c>
      <c r="K1797" s="823" t="s">
        <v>3117</v>
      </c>
      <c r="L1797" s="826">
        <v>50.32</v>
      </c>
      <c r="M1797" s="826">
        <v>201.28</v>
      </c>
      <c r="N1797" s="823">
        <v>4</v>
      </c>
      <c r="O1797" s="827">
        <v>4</v>
      </c>
      <c r="P1797" s="826">
        <v>201.28</v>
      </c>
      <c r="Q1797" s="828">
        <v>1</v>
      </c>
      <c r="R1797" s="823">
        <v>4</v>
      </c>
      <c r="S1797" s="828">
        <v>1</v>
      </c>
      <c r="T1797" s="827">
        <v>4</v>
      </c>
      <c r="U1797" s="829">
        <v>1</v>
      </c>
    </row>
    <row r="1798" spans="1:21" ht="14.45" customHeight="1" x14ac:dyDescent="0.2">
      <c r="A1798" s="822">
        <v>32</v>
      </c>
      <c r="B1798" s="823" t="s">
        <v>2767</v>
      </c>
      <c r="C1798" s="823" t="s">
        <v>2773</v>
      </c>
      <c r="D1798" s="824" t="s">
        <v>4796</v>
      </c>
      <c r="E1798" s="825" t="s">
        <v>2802</v>
      </c>
      <c r="F1798" s="823" t="s">
        <v>2768</v>
      </c>
      <c r="G1798" s="823" t="s">
        <v>3118</v>
      </c>
      <c r="H1798" s="823" t="s">
        <v>670</v>
      </c>
      <c r="I1798" s="823" t="s">
        <v>2356</v>
      </c>
      <c r="J1798" s="823" t="s">
        <v>1403</v>
      </c>
      <c r="K1798" s="823" t="s">
        <v>2357</v>
      </c>
      <c r="L1798" s="826">
        <v>154.36000000000001</v>
      </c>
      <c r="M1798" s="826">
        <v>2161.0400000000004</v>
      </c>
      <c r="N1798" s="823">
        <v>14</v>
      </c>
      <c r="O1798" s="827">
        <v>11</v>
      </c>
      <c r="P1798" s="826">
        <v>1543.6000000000004</v>
      </c>
      <c r="Q1798" s="828">
        <v>0.7142857142857143</v>
      </c>
      <c r="R1798" s="823">
        <v>10</v>
      </c>
      <c r="S1798" s="828">
        <v>0.7142857142857143</v>
      </c>
      <c r="T1798" s="827">
        <v>8</v>
      </c>
      <c r="U1798" s="829">
        <v>0.72727272727272729</v>
      </c>
    </row>
    <row r="1799" spans="1:21" ht="14.45" customHeight="1" x14ac:dyDescent="0.2">
      <c r="A1799" s="822">
        <v>32</v>
      </c>
      <c r="B1799" s="823" t="s">
        <v>2767</v>
      </c>
      <c r="C1799" s="823" t="s">
        <v>2773</v>
      </c>
      <c r="D1799" s="824" t="s">
        <v>4796</v>
      </c>
      <c r="E1799" s="825" t="s">
        <v>2802</v>
      </c>
      <c r="F1799" s="823" t="s">
        <v>2768</v>
      </c>
      <c r="G1799" s="823" t="s">
        <v>4210</v>
      </c>
      <c r="H1799" s="823" t="s">
        <v>670</v>
      </c>
      <c r="I1799" s="823" t="s">
        <v>4391</v>
      </c>
      <c r="J1799" s="823" t="s">
        <v>845</v>
      </c>
      <c r="K1799" s="823" t="s">
        <v>4392</v>
      </c>
      <c r="L1799" s="826">
        <v>0</v>
      </c>
      <c r="M1799" s="826">
        <v>0</v>
      </c>
      <c r="N1799" s="823">
        <v>1</v>
      </c>
      <c r="O1799" s="827">
        <v>1</v>
      </c>
      <c r="P1799" s="826"/>
      <c r="Q1799" s="828"/>
      <c r="R1799" s="823"/>
      <c r="S1799" s="828">
        <v>0</v>
      </c>
      <c r="T1799" s="827"/>
      <c r="U1799" s="829">
        <v>0</v>
      </c>
    </row>
    <row r="1800" spans="1:21" ht="14.45" customHeight="1" x14ac:dyDescent="0.2">
      <c r="A1800" s="822">
        <v>32</v>
      </c>
      <c r="B1800" s="823" t="s">
        <v>2767</v>
      </c>
      <c r="C1800" s="823" t="s">
        <v>2773</v>
      </c>
      <c r="D1800" s="824" t="s">
        <v>4796</v>
      </c>
      <c r="E1800" s="825" t="s">
        <v>2802</v>
      </c>
      <c r="F1800" s="823" t="s">
        <v>2768</v>
      </c>
      <c r="G1800" s="823" t="s">
        <v>2831</v>
      </c>
      <c r="H1800" s="823" t="s">
        <v>670</v>
      </c>
      <c r="I1800" s="823" t="s">
        <v>2611</v>
      </c>
      <c r="J1800" s="823" t="s">
        <v>2341</v>
      </c>
      <c r="K1800" s="823" t="s">
        <v>2612</v>
      </c>
      <c r="L1800" s="826">
        <v>63.14</v>
      </c>
      <c r="M1800" s="826">
        <v>189.42000000000002</v>
      </c>
      <c r="N1800" s="823">
        <v>3</v>
      </c>
      <c r="O1800" s="827">
        <v>2</v>
      </c>
      <c r="P1800" s="826"/>
      <c r="Q1800" s="828">
        <v>0</v>
      </c>
      <c r="R1800" s="823"/>
      <c r="S1800" s="828">
        <v>0</v>
      </c>
      <c r="T1800" s="827"/>
      <c r="U1800" s="829">
        <v>0</v>
      </c>
    </row>
    <row r="1801" spans="1:21" ht="14.45" customHeight="1" x14ac:dyDescent="0.2">
      <c r="A1801" s="822">
        <v>32</v>
      </c>
      <c r="B1801" s="823" t="s">
        <v>2767</v>
      </c>
      <c r="C1801" s="823" t="s">
        <v>2773</v>
      </c>
      <c r="D1801" s="824" t="s">
        <v>4796</v>
      </c>
      <c r="E1801" s="825" t="s">
        <v>2802</v>
      </c>
      <c r="F1801" s="823" t="s">
        <v>2768</v>
      </c>
      <c r="G1801" s="823" t="s">
        <v>2831</v>
      </c>
      <c r="H1801" s="823" t="s">
        <v>670</v>
      </c>
      <c r="I1801" s="823" t="s">
        <v>2340</v>
      </c>
      <c r="J1801" s="823" t="s">
        <v>2341</v>
      </c>
      <c r="K1801" s="823" t="s">
        <v>2342</v>
      </c>
      <c r="L1801" s="826">
        <v>49.08</v>
      </c>
      <c r="M1801" s="826">
        <v>49.08</v>
      </c>
      <c r="N1801" s="823">
        <v>1</v>
      </c>
      <c r="O1801" s="827">
        <v>0.5</v>
      </c>
      <c r="P1801" s="826"/>
      <c r="Q1801" s="828">
        <v>0</v>
      </c>
      <c r="R1801" s="823"/>
      <c r="S1801" s="828">
        <v>0</v>
      </c>
      <c r="T1801" s="827"/>
      <c r="U1801" s="829">
        <v>0</v>
      </c>
    </row>
    <row r="1802" spans="1:21" ht="14.45" customHeight="1" x14ac:dyDescent="0.2">
      <c r="A1802" s="822">
        <v>32</v>
      </c>
      <c r="B1802" s="823" t="s">
        <v>2767</v>
      </c>
      <c r="C1802" s="823" t="s">
        <v>2773</v>
      </c>
      <c r="D1802" s="824" t="s">
        <v>4796</v>
      </c>
      <c r="E1802" s="825" t="s">
        <v>2802</v>
      </c>
      <c r="F1802" s="823" t="s">
        <v>2768</v>
      </c>
      <c r="G1802" s="823" t="s">
        <v>4393</v>
      </c>
      <c r="H1802" s="823" t="s">
        <v>329</v>
      </c>
      <c r="I1802" s="823" t="s">
        <v>4394</v>
      </c>
      <c r="J1802" s="823" t="s">
        <v>4395</v>
      </c>
      <c r="K1802" s="823" t="s">
        <v>4035</v>
      </c>
      <c r="L1802" s="826">
        <v>0</v>
      </c>
      <c r="M1802" s="826">
        <v>0</v>
      </c>
      <c r="N1802" s="823">
        <v>1</v>
      </c>
      <c r="O1802" s="827">
        <v>1</v>
      </c>
      <c r="P1802" s="826"/>
      <c r="Q1802" s="828"/>
      <c r="R1802" s="823"/>
      <c r="S1802" s="828">
        <v>0</v>
      </c>
      <c r="T1802" s="827"/>
      <c r="U1802" s="829">
        <v>0</v>
      </c>
    </row>
    <row r="1803" spans="1:21" ht="14.45" customHeight="1" x14ac:dyDescent="0.2">
      <c r="A1803" s="822">
        <v>32</v>
      </c>
      <c r="B1803" s="823" t="s">
        <v>2767</v>
      </c>
      <c r="C1803" s="823" t="s">
        <v>2773</v>
      </c>
      <c r="D1803" s="824" t="s">
        <v>4796</v>
      </c>
      <c r="E1803" s="825" t="s">
        <v>2802</v>
      </c>
      <c r="F1803" s="823" t="s">
        <v>2768</v>
      </c>
      <c r="G1803" s="823" t="s">
        <v>4393</v>
      </c>
      <c r="H1803" s="823" t="s">
        <v>329</v>
      </c>
      <c r="I1803" s="823" t="s">
        <v>4396</v>
      </c>
      <c r="J1803" s="823" t="s">
        <v>4397</v>
      </c>
      <c r="K1803" s="823" t="s">
        <v>4398</v>
      </c>
      <c r="L1803" s="826">
        <v>0</v>
      </c>
      <c r="M1803" s="826">
        <v>0</v>
      </c>
      <c r="N1803" s="823">
        <v>2</v>
      </c>
      <c r="O1803" s="827">
        <v>1</v>
      </c>
      <c r="P1803" s="826">
        <v>0</v>
      </c>
      <c r="Q1803" s="828"/>
      <c r="R1803" s="823">
        <v>2</v>
      </c>
      <c r="S1803" s="828">
        <v>1</v>
      </c>
      <c r="T1803" s="827">
        <v>1</v>
      </c>
      <c r="U1803" s="829">
        <v>1</v>
      </c>
    </row>
    <row r="1804" spans="1:21" ht="14.45" customHeight="1" x14ac:dyDescent="0.2">
      <c r="A1804" s="822">
        <v>32</v>
      </c>
      <c r="B1804" s="823" t="s">
        <v>2767</v>
      </c>
      <c r="C1804" s="823" t="s">
        <v>2773</v>
      </c>
      <c r="D1804" s="824" t="s">
        <v>4796</v>
      </c>
      <c r="E1804" s="825" t="s">
        <v>2802</v>
      </c>
      <c r="F1804" s="823" t="s">
        <v>2768</v>
      </c>
      <c r="G1804" s="823" t="s">
        <v>3687</v>
      </c>
      <c r="H1804" s="823" t="s">
        <v>329</v>
      </c>
      <c r="I1804" s="823" t="s">
        <v>3883</v>
      </c>
      <c r="J1804" s="823" t="s">
        <v>901</v>
      </c>
      <c r="K1804" s="823" t="s">
        <v>3689</v>
      </c>
      <c r="L1804" s="826">
        <v>79.069999999999993</v>
      </c>
      <c r="M1804" s="826">
        <v>79.069999999999993</v>
      </c>
      <c r="N1804" s="823">
        <v>1</v>
      </c>
      <c r="O1804" s="827">
        <v>1</v>
      </c>
      <c r="P1804" s="826">
        <v>79.069999999999993</v>
      </c>
      <c r="Q1804" s="828">
        <v>1</v>
      </c>
      <c r="R1804" s="823">
        <v>1</v>
      </c>
      <c r="S1804" s="828">
        <v>1</v>
      </c>
      <c r="T1804" s="827">
        <v>1</v>
      </c>
      <c r="U1804" s="829">
        <v>1</v>
      </c>
    </row>
    <row r="1805" spans="1:21" ht="14.45" customHeight="1" x14ac:dyDescent="0.2">
      <c r="A1805" s="822">
        <v>32</v>
      </c>
      <c r="B1805" s="823" t="s">
        <v>2767</v>
      </c>
      <c r="C1805" s="823" t="s">
        <v>2773</v>
      </c>
      <c r="D1805" s="824" t="s">
        <v>4796</v>
      </c>
      <c r="E1805" s="825" t="s">
        <v>2802</v>
      </c>
      <c r="F1805" s="823" t="s">
        <v>2768</v>
      </c>
      <c r="G1805" s="823" t="s">
        <v>2837</v>
      </c>
      <c r="H1805" s="823" t="s">
        <v>329</v>
      </c>
      <c r="I1805" s="823" t="s">
        <v>2838</v>
      </c>
      <c r="J1805" s="823" t="s">
        <v>1756</v>
      </c>
      <c r="K1805" s="823" t="s">
        <v>2839</v>
      </c>
      <c r="L1805" s="826">
        <v>421.79</v>
      </c>
      <c r="M1805" s="826">
        <v>2952.53</v>
      </c>
      <c r="N1805" s="823">
        <v>7</v>
      </c>
      <c r="O1805" s="827">
        <v>4.5</v>
      </c>
      <c r="P1805" s="826">
        <v>2108.9500000000003</v>
      </c>
      <c r="Q1805" s="828">
        <v>0.7142857142857143</v>
      </c>
      <c r="R1805" s="823">
        <v>5</v>
      </c>
      <c r="S1805" s="828">
        <v>0.7142857142857143</v>
      </c>
      <c r="T1805" s="827">
        <v>3</v>
      </c>
      <c r="U1805" s="829">
        <v>0.66666666666666663</v>
      </c>
    </row>
    <row r="1806" spans="1:21" ht="14.45" customHeight="1" x14ac:dyDescent="0.2">
      <c r="A1806" s="822">
        <v>32</v>
      </c>
      <c r="B1806" s="823" t="s">
        <v>2767</v>
      </c>
      <c r="C1806" s="823" t="s">
        <v>2773</v>
      </c>
      <c r="D1806" s="824" t="s">
        <v>4796</v>
      </c>
      <c r="E1806" s="825" t="s">
        <v>2802</v>
      </c>
      <c r="F1806" s="823" t="s">
        <v>2768</v>
      </c>
      <c r="G1806" s="823" t="s">
        <v>3436</v>
      </c>
      <c r="H1806" s="823" t="s">
        <v>670</v>
      </c>
      <c r="I1806" s="823" t="s">
        <v>3552</v>
      </c>
      <c r="J1806" s="823" t="s">
        <v>3553</v>
      </c>
      <c r="K1806" s="823" t="s">
        <v>3554</v>
      </c>
      <c r="L1806" s="826">
        <v>233.96</v>
      </c>
      <c r="M1806" s="826">
        <v>3509.4</v>
      </c>
      <c r="N1806" s="823">
        <v>15</v>
      </c>
      <c r="O1806" s="827">
        <v>3</v>
      </c>
      <c r="P1806" s="826">
        <v>3509.4</v>
      </c>
      <c r="Q1806" s="828">
        <v>1</v>
      </c>
      <c r="R1806" s="823">
        <v>15</v>
      </c>
      <c r="S1806" s="828">
        <v>1</v>
      </c>
      <c r="T1806" s="827">
        <v>3</v>
      </c>
      <c r="U1806" s="829">
        <v>1</v>
      </c>
    </row>
    <row r="1807" spans="1:21" ht="14.45" customHeight="1" x14ac:dyDescent="0.2">
      <c r="A1807" s="822">
        <v>32</v>
      </c>
      <c r="B1807" s="823" t="s">
        <v>2767</v>
      </c>
      <c r="C1807" s="823" t="s">
        <v>2773</v>
      </c>
      <c r="D1807" s="824" t="s">
        <v>4796</v>
      </c>
      <c r="E1807" s="825" t="s">
        <v>2802</v>
      </c>
      <c r="F1807" s="823" t="s">
        <v>2768</v>
      </c>
      <c r="G1807" s="823" t="s">
        <v>3436</v>
      </c>
      <c r="H1807" s="823" t="s">
        <v>329</v>
      </c>
      <c r="I1807" s="823" t="s">
        <v>4399</v>
      </c>
      <c r="J1807" s="823" t="s">
        <v>1351</v>
      </c>
      <c r="K1807" s="823" t="s">
        <v>1348</v>
      </c>
      <c r="L1807" s="826">
        <v>87.82</v>
      </c>
      <c r="M1807" s="826">
        <v>263.45999999999998</v>
      </c>
      <c r="N1807" s="823">
        <v>3</v>
      </c>
      <c r="O1807" s="827">
        <v>1</v>
      </c>
      <c r="P1807" s="826">
        <v>263.45999999999998</v>
      </c>
      <c r="Q1807" s="828">
        <v>1</v>
      </c>
      <c r="R1807" s="823">
        <v>3</v>
      </c>
      <c r="S1807" s="828">
        <v>1</v>
      </c>
      <c r="T1807" s="827">
        <v>1</v>
      </c>
      <c r="U1807" s="829">
        <v>1</v>
      </c>
    </row>
    <row r="1808" spans="1:21" ht="14.45" customHeight="1" x14ac:dyDescent="0.2">
      <c r="A1808" s="822">
        <v>32</v>
      </c>
      <c r="B1808" s="823" t="s">
        <v>2767</v>
      </c>
      <c r="C1808" s="823" t="s">
        <v>2773</v>
      </c>
      <c r="D1808" s="824" t="s">
        <v>4796</v>
      </c>
      <c r="E1808" s="825" t="s">
        <v>2802</v>
      </c>
      <c r="F1808" s="823" t="s">
        <v>2768</v>
      </c>
      <c r="G1808" s="823" t="s">
        <v>3436</v>
      </c>
      <c r="H1808" s="823" t="s">
        <v>329</v>
      </c>
      <c r="I1808" s="823" t="s">
        <v>4400</v>
      </c>
      <c r="J1808" s="823" t="s">
        <v>4401</v>
      </c>
      <c r="K1808" s="823" t="s">
        <v>1348</v>
      </c>
      <c r="L1808" s="826">
        <v>176.46</v>
      </c>
      <c r="M1808" s="826">
        <v>705.84</v>
      </c>
      <c r="N1808" s="823">
        <v>4</v>
      </c>
      <c r="O1808" s="827">
        <v>0.5</v>
      </c>
      <c r="P1808" s="826">
        <v>705.84</v>
      </c>
      <c r="Q1808" s="828">
        <v>1</v>
      </c>
      <c r="R1808" s="823">
        <v>4</v>
      </c>
      <c r="S1808" s="828">
        <v>1</v>
      </c>
      <c r="T1808" s="827">
        <v>0.5</v>
      </c>
      <c r="U1808" s="829">
        <v>1</v>
      </c>
    </row>
    <row r="1809" spans="1:21" ht="14.45" customHeight="1" x14ac:dyDescent="0.2">
      <c r="A1809" s="822">
        <v>32</v>
      </c>
      <c r="B1809" s="823" t="s">
        <v>2767</v>
      </c>
      <c r="C1809" s="823" t="s">
        <v>2773</v>
      </c>
      <c r="D1809" s="824" t="s">
        <v>4796</v>
      </c>
      <c r="E1809" s="825" t="s">
        <v>2802</v>
      </c>
      <c r="F1809" s="823" t="s">
        <v>2768</v>
      </c>
      <c r="G1809" s="823" t="s">
        <v>3436</v>
      </c>
      <c r="H1809" s="823" t="s">
        <v>670</v>
      </c>
      <c r="I1809" s="823" t="s">
        <v>2529</v>
      </c>
      <c r="J1809" s="823" t="s">
        <v>1353</v>
      </c>
      <c r="K1809" s="823" t="s">
        <v>1354</v>
      </c>
      <c r="L1809" s="826">
        <v>184.82</v>
      </c>
      <c r="M1809" s="826">
        <v>554.46</v>
      </c>
      <c r="N1809" s="823">
        <v>3</v>
      </c>
      <c r="O1809" s="827">
        <v>0.5</v>
      </c>
      <c r="P1809" s="826">
        <v>554.46</v>
      </c>
      <c r="Q1809" s="828">
        <v>1</v>
      </c>
      <c r="R1809" s="823">
        <v>3</v>
      </c>
      <c r="S1809" s="828">
        <v>1</v>
      </c>
      <c r="T1809" s="827">
        <v>0.5</v>
      </c>
      <c r="U1809" s="829">
        <v>1</v>
      </c>
    </row>
    <row r="1810" spans="1:21" ht="14.45" customHeight="1" x14ac:dyDescent="0.2">
      <c r="A1810" s="822">
        <v>32</v>
      </c>
      <c r="B1810" s="823" t="s">
        <v>2767</v>
      </c>
      <c r="C1810" s="823" t="s">
        <v>2773</v>
      </c>
      <c r="D1810" s="824" t="s">
        <v>4796</v>
      </c>
      <c r="E1810" s="825" t="s">
        <v>2802</v>
      </c>
      <c r="F1810" s="823" t="s">
        <v>2768</v>
      </c>
      <c r="G1810" s="823" t="s">
        <v>3121</v>
      </c>
      <c r="H1810" s="823" t="s">
        <v>329</v>
      </c>
      <c r="I1810" s="823" t="s">
        <v>3122</v>
      </c>
      <c r="J1810" s="823" t="s">
        <v>1092</v>
      </c>
      <c r="K1810" s="823" t="s">
        <v>1093</v>
      </c>
      <c r="L1810" s="826">
        <v>121.92</v>
      </c>
      <c r="M1810" s="826">
        <v>1219.2</v>
      </c>
      <c r="N1810" s="823">
        <v>10</v>
      </c>
      <c r="O1810" s="827">
        <v>3.5</v>
      </c>
      <c r="P1810" s="826">
        <v>853.44</v>
      </c>
      <c r="Q1810" s="828">
        <v>0.70000000000000007</v>
      </c>
      <c r="R1810" s="823">
        <v>7</v>
      </c>
      <c r="S1810" s="828">
        <v>0.7</v>
      </c>
      <c r="T1810" s="827">
        <v>2.5</v>
      </c>
      <c r="U1810" s="829">
        <v>0.7142857142857143</v>
      </c>
    </row>
    <row r="1811" spans="1:21" ht="14.45" customHeight="1" x14ac:dyDescent="0.2">
      <c r="A1811" s="822">
        <v>32</v>
      </c>
      <c r="B1811" s="823" t="s">
        <v>2767</v>
      </c>
      <c r="C1811" s="823" t="s">
        <v>2773</v>
      </c>
      <c r="D1811" s="824" t="s">
        <v>4796</v>
      </c>
      <c r="E1811" s="825" t="s">
        <v>2802</v>
      </c>
      <c r="F1811" s="823" t="s">
        <v>2768</v>
      </c>
      <c r="G1811" s="823" t="s">
        <v>3121</v>
      </c>
      <c r="H1811" s="823" t="s">
        <v>329</v>
      </c>
      <c r="I1811" s="823" t="s">
        <v>3122</v>
      </c>
      <c r="J1811" s="823" t="s">
        <v>1092</v>
      </c>
      <c r="K1811" s="823" t="s">
        <v>1093</v>
      </c>
      <c r="L1811" s="826">
        <v>107.27</v>
      </c>
      <c r="M1811" s="826">
        <v>214.54</v>
      </c>
      <c r="N1811" s="823">
        <v>2</v>
      </c>
      <c r="O1811" s="827">
        <v>1</v>
      </c>
      <c r="P1811" s="826">
        <v>214.54</v>
      </c>
      <c r="Q1811" s="828">
        <v>1</v>
      </c>
      <c r="R1811" s="823">
        <v>2</v>
      </c>
      <c r="S1811" s="828">
        <v>1</v>
      </c>
      <c r="T1811" s="827">
        <v>1</v>
      </c>
      <c r="U1811" s="829">
        <v>1</v>
      </c>
    </row>
    <row r="1812" spans="1:21" ht="14.45" customHeight="1" x14ac:dyDescent="0.2">
      <c r="A1812" s="822">
        <v>32</v>
      </c>
      <c r="B1812" s="823" t="s">
        <v>2767</v>
      </c>
      <c r="C1812" s="823" t="s">
        <v>2773</v>
      </c>
      <c r="D1812" s="824" t="s">
        <v>4796</v>
      </c>
      <c r="E1812" s="825" t="s">
        <v>2803</v>
      </c>
      <c r="F1812" s="823" t="s">
        <v>2768</v>
      </c>
      <c r="G1812" s="823" t="s">
        <v>4214</v>
      </c>
      <c r="H1812" s="823" t="s">
        <v>670</v>
      </c>
      <c r="I1812" s="823" t="s">
        <v>4402</v>
      </c>
      <c r="J1812" s="823" t="s">
        <v>4216</v>
      </c>
      <c r="K1812" s="823" t="s">
        <v>4403</v>
      </c>
      <c r="L1812" s="826">
        <v>0</v>
      </c>
      <c r="M1812" s="826">
        <v>0</v>
      </c>
      <c r="N1812" s="823">
        <v>1</v>
      </c>
      <c r="O1812" s="827">
        <v>0.5</v>
      </c>
      <c r="P1812" s="826"/>
      <c r="Q1812" s="828"/>
      <c r="R1812" s="823"/>
      <c r="S1812" s="828">
        <v>0</v>
      </c>
      <c r="T1812" s="827"/>
      <c r="U1812" s="829">
        <v>0</v>
      </c>
    </row>
    <row r="1813" spans="1:21" ht="14.45" customHeight="1" x14ac:dyDescent="0.2">
      <c r="A1813" s="822">
        <v>32</v>
      </c>
      <c r="B1813" s="823" t="s">
        <v>2767</v>
      </c>
      <c r="C1813" s="823" t="s">
        <v>2773</v>
      </c>
      <c r="D1813" s="824" t="s">
        <v>4796</v>
      </c>
      <c r="E1813" s="825" t="s">
        <v>2803</v>
      </c>
      <c r="F1813" s="823" t="s">
        <v>2768</v>
      </c>
      <c r="G1813" s="823" t="s">
        <v>2840</v>
      </c>
      <c r="H1813" s="823" t="s">
        <v>329</v>
      </c>
      <c r="I1813" s="823" t="s">
        <v>2841</v>
      </c>
      <c r="J1813" s="823" t="s">
        <v>2842</v>
      </c>
      <c r="K1813" s="823" t="s">
        <v>2843</v>
      </c>
      <c r="L1813" s="826">
        <v>247.17</v>
      </c>
      <c r="M1813" s="826">
        <v>1483.02</v>
      </c>
      <c r="N1813" s="823">
        <v>6</v>
      </c>
      <c r="O1813" s="827">
        <v>2.5</v>
      </c>
      <c r="P1813" s="826">
        <v>988.68</v>
      </c>
      <c r="Q1813" s="828">
        <v>0.66666666666666663</v>
      </c>
      <c r="R1813" s="823">
        <v>4</v>
      </c>
      <c r="S1813" s="828">
        <v>0.66666666666666663</v>
      </c>
      <c r="T1813" s="827">
        <v>1.5</v>
      </c>
      <c r="U1813" s="829">
        <v>0.6</v>
      </c>
    </row>
    <row r="1814" spans="1:21" ht="14.45" customHeight="1" x14ac:dyDescent="0.2">
      <c r="A1814" s="822">
        <v>32</v>
      </c>
      <c r="B1814" s="823" t="s">
        <v>2767</v>
      </c>
      <c r="C1814" s="823" t="s">
        <v>2773</v>
      </c>
      <c r="D1814" s="824" t="s">
        <v>4796</v>
      </c>
      <c r="E1814" s="825" t="s">
        <v>2803</v>
      </c>
      <c r="F1814" s="823" t="s">
        <v>2768</v>
      </c>
      <c r="G1814" s="823" t="s">
        <v>2840</v>
      </c>
      <c r="H1814" s="823" t="s">
        <v>329</v>
      </c>
      <c r="I1814" s="823" t="s">
        <v>3130</v>
      </c>
      <c r="J1814" s="823" t="s">
        <v>2842</v>
      </c>
      <c r="K1814" s="823" t="s">
        <v>3131</v>
      </c>
      <c r="L1814" s="826">
        <v>922.76</v>
      </c>
      <c r="M1814" s="826">
        <v>8304.84</v>
      </c>
      <c r="N1814" s="823">
        <v>9</v>
      </c>
      <c r="O1814" s="827">
        <v>6.5</v>
      </c>
      <c r="P1814" s="826">
        <v>5536.56</v>
      </c>
      <c r="Q1814" s="828">
        <v>0.66666666666666674</v>
      </c>
      <c r="R1814" s="823">
        <v>6</v>
      </c>
      <c r="S1814" s="828">
        <v>0.66666666666666663</v>
      </c>
      <c r="T1814" s="827">
        <v>5</v>
      </c>
      <c r="U1814" s="829">
        <v>0.76923076923076927</v>
      </c>
    </row>
    <row r="1815" spans="1:21" ht="14.45" customHeight="1" x14ac:dyDescent="0.2">
      <c r="A1815" s="822">
        <v>32</v>
      </c>
      <c r="B1815" s="823" t="s">
        <v>2767</v>
      </c>
      <c r="C1815" s="823" t="s">
        <v>2773</v>
      </c>
      <c r="D1815" s="824" t="s">
        <v>4796</v>
      </c>
      <c r="E1815" s="825" t="s">
        <v>2803</v>
      </c>
      <c r="F1815" s="823" t="s">
        <v>2768</v>
      </c>
      <c r="G1815" s="823" t="s">
        <v>2840</v>
      </c>
      <c r="H1815" s="823" t="s">
        <v>329</v>
      </c>
      <c r="I1815" s="823" t="s">
        <v>2844</v>
      </c>
      <c r="J1815" s="823" t="s">
        <v>964</v>
      </c>
      <c r="K1815" s="823" t="s">
        <v>2845</v>
      </c>
      <c r="L1815" s="826">
        <v>329.56</v>
      </c>
      <c r="M1815" s="826">
        <v>988.68000000000006</v>
      </c>
      <c r="N1815" s="823">
        <v>3</v>
      </c>
      <c r="O1815" s="827">
        <v>1</v>
      </c>
      <c r="P1815" s="826">
        <v>659.12</v>
      </c>
      <c r="Q1815" s="828">
        <v>0.66666666666666663</v>
      </c>
      <c r="R1815" s="823">
        <v>2</v>
      </c>
      <c r="S1815" s="828">
        <v>0.66666666666666663</v>
      </c>
      <c r="T1815" s="827">
        <v>0.5</v>
      </c>
      <c r="U1815" s="829">
        <v>0.5</v>
      </c>
    </row>
    <row r="1816" spans="1:21" ht="14.45" customHeight="1" x14ac:dyDescent="0.2">
      <c r="A1816" s="822">
        <v>32</v>
      </c>
      <c r="B1816" s="823" t="s">
        <v>2767</v>
      </c>
      <c r="C1816" s="823" t="s">
        <v>2773</v>
      </c>
      <c r="D1816" s="824" t="s">
        <v>4796</v>
      </c>
      <c r="E1816" s="825" t="s">
        <v>2803</v>
      </c>
      <c r="F1816" s="823" t="s">
        <v>2768</v>
      </c>
      <c r="G1816" s="823" t="s">
        <v>2840</v>
      </c>
      <c r="H1816" s="823" t="s">
        <v>329</v>
      </c>
      <c r="I1816" s="823" t="s">
        <v>2846</v>
      </c>
      <c r="J1816" s="823" t="s">
        <v>962</v>
      </c>
      <c r="K1816" s="823" t="s">
        <v>2843</v>
      </c>
      <c r="L1816" s="826">
        <v>247.17</v>
      </c>
      <c r="M1816" s="826">
        <v>2966.04</v>
      </c>
      <c r="N1816" s="823">
        <v>12</v>
      </c>
      <c r="O1816" s="827">
        <v>2.5</v>
      </c>
      <c r="P1816" s="826">
        <v>494.34</v>
      </c>
      <c r="Q1816" s="828">
        <v>0.16666666666666666</v>
      </c>
      <c r="R1816" s="823">
        <v>2</v>
      </c>
      <c r="S1816" s="828">
        <v>0.16666666666666666</v>
      </c>
      <c r="T1816" s="827">
        <v>0.5</v>
      </c>
      <c r="U1816" s="829">
        <v>0.2</v>
      </c>
    </row>
    <row r="1817" spans="1:21" ht="14.45" customHeight="1" x14ac:dyDescent="0.2">
      <c r="A1817" s="822">
        <v>32</v>
      </c>
      <c r="B1817" s="823" t="s">
        <v>2767</v>
      </c>
      <c r="C1817" s="823" t="s">
        <v>2773</v>
      </c>
      <c r="D1817" s="824" t="s">
        <v>4796</v>
      </c>
      <c r="E1817" s="825" t="s">
        <v>2803</v>
      </c>
      <c r="F1817" s="823" t="s">
        <v>2768</v>
      </c>
      <c r="G1817" s="823" t="s">
        <v>2833</v>
      </c>
      <c r="H1817" s="823" t="s">
        <v>329</v>
      </c>
      <c r="I1817" s="823" t="s">
        <v>2851</v>
      </c>
      <c r="J1817" s="823" t="s">
        <v>2852</v>
      </c>
      <c r="K1817" s="823" t="s">
        <v>684</v>
      </c>
      <c r="L1817" s="826">
        <v>65.28</v>
      </c>
      <c r="M1817" s="826">
        <v>195.84</v>
      </c>
      <c r="N1817" s="823">
        <v>3</v>
      </c>
      <c r="O1817" s="827">
        <v>1.5</v>
      </c>
      <c r="P1817" s="826">
        <v>195.84</v>
      </c>
      <c r="Q1817" s="828">
        <v>1</v>
      </c>
      <c r="R1817" s="823">
        <v>3</v>
      </c>
      <c r="S1817" s="828">
        <v>1</v>
      </c>
      <c r="T1817" s="827">
        <v>1.5</v>
      </c>
      <c r="U1817" s="829">
        <v>1</v>
      </c>
    </row>
    <row r="1818" spans="1:21" ht="14.45" customHeight="1" x14ac:dyDescent="0.2">
      <c r="A1818" s="822">
        <v>32</v>
      </c>
      <c r="B1818" s="823" t="s">
        <v>2767</v>
      </c>
      <c r="C1818" s="823" t="s">
        <v>2773</v>
      </c>
      <c r="D1818" s="824" t="s">
        <v>4796</v>
      </c>
      <c r="E1818" s="825" t="s">
        <v>2803</v>
      </c>
      <c r="F1818" s="823" t="s">
        <v>2768</v>
      </c>
      <c r="G1818" s="823" t="s">
        <v>2833</v>
      </c>
      <c r="H1818" s="823" t="s">
        <v>329</v>
      </c>
      <c r="I1818" s="823" t="s">
        <v>3132</v>
      </c>
      <c r="J1818" s="823" t="s">
        <v>2852</v>
      </c>
      <c r="K1818" s="823" t="s">
        <v>3133</v>
      </c>
      <c r="L1818" s="826">
        <v>121.75</v>
      </c>
      <c r="M1818" s="826">
        <v>365.25</v>
      </c>
      <c r="N1818" s="823">
        <v>3</v>
      </c>
      <c r="O1818" s="827">
        <v>2.5</v>
      </c>
      <c r="P1818" s="826">
        <v>243.5</v>
      </c>
      <c r="Q1818" s="828">
        <v>0.66666666666666663</v>
      </c>
      <c r="R1818" s="823">
        <v>2</v>
      </c>
      <c r="S1818" s="828">
        <v>0.66666666666666663</v>
      </c>
      <c r="T1818" s="827">
        <v>2</v>
      </c>
      <c r="U1818" s="829">
        <v>0.8</v>
      </c>
    </row>
    <row r="1819" spans="1:21" ht="14.45" customHeight="1" x14ac:dyDescent="0.2">
      <c r="A1819" s="822">
        <v>32</v>
      </c>
      <c r="B1819" s="823" t="s">
        <v>2767</v>
      </c>
      <c r="C1819" s="823" t="s">
        <v>2773</v>
      </c>
      <c r="D1819" s="824" t="s">
        <v>4796</v>
      </c>
      <c r="E1819" s="825" t="s">
        <v>2803</v>
      </c>
      <c r="F1819" s="823" t="s">
        <v>2768</v>
      </c>
      <c r="G1819" s="823" t="s">
        <v>2833</v>
      </c>
      <c r="H1819" s="823" t="s">
        <v>670</v>
      </c>
      <c r="I1819" s="823" t="s">
        <v>2445</v>
      </c>
      <c r="J1819" s="823" t="s">
        <v>682</v>
      </c>
      <c r="K1819" s="823" t="s">
        <v>681</v>
      </c>
      <c r="L1819" s="826">
        <v>72.55</v>
      </c>
      <c r="M1819" s="826">
        <v>1378.4499999999998</v>
      </c>
      <c r="N1819" s="823">
        <v>19</v>
      </c>
      <c r="O1819" s="827">
        <v>16</v>
      </c>
      <c r="P1819" s="826">
        <v>652.94999999999993</v>
      </c>
      <c r="Q1819" s="828">
        <v>0.47368421052631582</v>
      </c>
      <c r="R1819" s="823">
        <v>9</v>
      </c>
      <c r="S1819" s="828">
        <v>0.47368421052631576</v>
      </c>
      <c r="T1819" s="827">
        <v>8</v>
      </c>
      <c r="U1819" s="829">
        <v>0.5</v>
      </c>
    </row>
    <row r="1820" spans="1:21" ht="14.45" customHeight="1" x14ac:dyDescent="0.2">
      <c r="A1820" s="822">
        <v>32</v>
      </c>
      <c r="B1820" s="823" t="s">
        <v>2767</v>
      </c>
      <c r="C1820" s="823" t="s">
        <v>2773</v>
      </c>
      <c r="D1820" s="824" t="s">
        <v>4796</v>
      </c>
      <c r="E1820" s="825" t="s">
        <v>2803</v>
      </c>
      <c r="F1820" s="823" t="s">
        <v>2768</v>
      </c>
      <c r="G1820" s="823" t="s">
        <v>2833</v>
      </c>
      <c r="H1820" s="823" t="s">
        <v>670</v>
      </c>
      <c r="I1820" s="823" t="s">
        <v>2446</v>
      </c>
      <c r="J1820" s="823" t="s">
        <v>682</v>
      </c>
      <c r="K1820" s="823" t="s">
        <v>684</v>
      </c>
      <c r="L1820" s="826">
        <v>65.28</v>
      </c>
      <c r="M1820" s="826">
        <v>587.52</v>
      </c>
      <c r="N1820" s="823">
        <v>9</v>
      </c>
      <c r="O1820" s="827">
        <v>5</v>
      </c>
      <c r="P1820" s="826">
        <v>326.39999999999998</v>
      </c>
      <c r="Q1820" s="828">
        <v>0.55555555555555558</v>
      </c>
      <c r="R1820" s="823">
        <v>5</v>
      </c>
      <c r="S1820" s="828">
        <v>0.55555555555555558</v>
      </c>
      <c r="T1820" s="827">
        <v>3</v>
      </c>
      <c r="U1820" s="829">
        <v>0.6</v>
      </c>
    </row>
    <row r="1821" spans="1:21" ht="14.45" customHeight="1" x14ac:dyDescent="0.2">
      <c r="A1821" s="822">
        <v>32</v>
      </c>
      <c r="B1821" s="823" t="s">
        <v>2767</v>
      </c>
      <c r="C1821" s="823" t="s">
        <v>2773</v>
      </c>
      <c r="D1821" s="824" t="s">
        <v>4796</v>
      </c>
      <c r="E1821" s="825" t="s">
        <v>2803</v>
      </c>
      <c r="F1821" s="823" t="s">
        <v>2768</v>
      </c>
      <c r="G1821" s="823" t="s">
        <v>2856</v>
      </c>
      <c r="H1821" s="823" t="s">
        <v>670</v>
      </c>
      <c r="I1821" s="823" t="s">
        <v>2482</v>
      </c>
      <c r="J1821" s="823" t="s">
        <v>2480</v>
      </c>
      <c r="K1821" s="823" t="s">
        <v>2483</v>
      </c>
      <c r="L1821" s="826">
        <v>11.71</v>
      </c>
      <c r="M1821" s="826">
        <v>11.71</v>
      </c>
      <c r="N1821" s="823">
        <v>1</v>
      </c>
      <c r="O1821" s="827">
        <v>1</v>
      </c>
      <c r="P1821" s="826"/>
      <c r="Q1821" s="828">
        <v>0</v>
      </c>
      <c r="R1821" s="823"/>
      <c r="S1821" s="828">
        <v>0</v>
      </c>
      <c r="T1821" s="827"/>
      <c r="U1821" s="829">
        <v>0</v>
      </c>
    </row>
    <row r="1822" spans="1:21" ht="14.45" customHeight="1" x14ac:dyDescent="0.2">
      <c r="A1822" s="822">
        <v>32</v>
      </c>
      <c r="B1822" s="823" t="s">
        <v>2767</v>
      </c>
      <c r="C1822" s="823" t="s">
        <v>2773</v>
      </c>
      <c r="D1822" s="824" t="s">
        <v>4796</v>
      </c>
      <c r="E1822" s="825" t="s">
        <v>2803</v>
      </c>
      <c r="F1822" s="823" t="s">
        <v>2768</v>
      </c>
      <c r="G1822" s="823" t="s">
        <v>3700</v>
      </c>
      <c r="H1822" s="823" t="s">
        <v>670</v>
      </c>
      <c r="I1822" s="823" t="s">
        <v>2568</v>
      </c>
      <c r="J1822" s="823" t="s">
        <v>797</v>
      </c>
      <c r="K1822" s="823" t="s">
        <v>2569</v>
      </c>
      <c r="L1822" s="826">
        <v>160.03</v>
      </c>
      <c r="M1822" s="826">
        <v>160.03</v>
      </c>
      <c r="N1822" s="823">
        <v>1</v>
      </c>
      <c r="O1822" s="827">
        <v>1</v>
      </c>
      <c r="P1822" s="826"/>
      <c r="Q1822" s="828">
        <v>0</v>
      </c>
      <c r="R1822" s="823"/>
      <c r="S1822" s="828">
        <v>0</v>
      </c>
      <c r="T1822" s="827"/>
      <c r="U1822" s="829">
        <v>0</v>
      </c>
    </row>
    <row r="1823" spans="1:21" ht="14.45" customHeight="1" x14ac:dyDescent="0.2">
      <c r="A1823" s="822">
        <v>32</v>
      </c>
      <c r="B1823" s="823" t="s">
        <v>2767</v>
      </c>
      <c r="C1823" s="823" t="s">
        <v>2773</v>
      </c>
      <c r="D1823" s="824" t="s">
        <v>4796</v>
      </c>
      <c r="E1823" s="825" t="s">
        <v>2803</v>
      </c>
      <c r="F1823" s="823" t="s">
        <v>2768</v>
      </c>
      <c r="G1823" s="823" t="s">
        <v>2834</v>
      </c>
      <c r="H1823" s="823" t="s">
        <v>670</v>
      </c>
      <c r="I1823" s="823" t="s">
        <v>2287</v>
      </c>
      <c r="J1823" s="823" t="s">
        <v>2288</v>
      </c>
      <c r="K1823" s="823" t="s">
        <v>2289</v>
      </c>
      <c r="L1823" s="826">
        <v>93.27</v>
      </c>
      <c r="M1823" s="826">
        <v>93.27</v>
      </c>
      <c r="N1823" s="823">
        <v>1</v>
      </c>
      <c r="O1823" s="827">
        <v>1</v>
      </c>
      <c r="P1823" s="826">
        <v>93.27</v>
      </c>
      <c r="Q1823" s="828">
        <v>1</v>
      </c>
      <c r="R1823" s="823">
        <v>1</v>
      </c>
      <c r="S1823" s="828">
        <v>1</v>
      </c>
      <c r="T1823" s="827">
        <v>1</v>
      </c>
      <c r="U1823" s="829">
        <v>1</v>
      </c>
    </row>
    <row r="1824" spans="1:21" ht="14.45" customHeight="1" x14ac:dyDescent="0.2">
      <c r="A1824" s="822">
        <v>32</v>
      </c>
      <c r="B1824" s="823" t="s">
        <v>2767</v>
      </c>
      <c r="C1824" s="823" t="s">
        <v>2773</v>
      </c>
      <c r="D1824" s="824" t="s">
        <v>4796</v>
      </c>
      <c r="E1824" s="825" t="s">
        <v>2803</v>
      </c>
      <c r="F1824" s="823" t="s">
        <v>2768</v>
      </c>
      <c r="G1824" s="823" t="s">
        <v>3137</v>
      </c>
      <c r="H1824" s="823" t="s">
        <v>670</v>
      </c>
      <c r="I1824" s="823" t="s">
        <v>3138</v>
      </c>
      <c r="J1824" s="823" t="s">
        <v>3139</v>
      </c>
      <c r="K1824" s="823" t="s">
        <v>3140</v>
      </c>
      <c r="L1824" s="826">
        <v>6696.51</v>
      </c>
      <c r="M1824" s="826">
        <v>46875.570000000007</v>
      </c>
      <c r="N1824" s="823">
        <v>7</v>
      </c>
      <c r="O1824" s="827">
        <v>4.5</v>
      </c>
      <c r="P1824" s="826">
        <v>13393.02</v>
      </c>
      <c r="Q1824" s="828">
        <v>0.2857142857142857</v>
      </c>
      <c r="R1824" s="823">
        <v>2</v>
      </c>
      <c r="S1824" s="828">
        <v>0.2857142857142857</v>
      </c>
      <c r="T1824" s="827">
        <v>2</v>
      </c>
      <c r="U1824" s="829">
        <v>0.44444444444444442</v>
      </c>
    </row>
    <row r="1825" spans="1:21" ht="14.45" customHeight="1" x14ac:dyDescent="0.2">
      <c r="A1825" s="822">
        <v>32</v>
      </c>
      <c r="B1825" s="823" t="s">
        <v>2767</v>
      </c>
      <c r="C1825" s="823" t="s">
        <v>2773</v>
      </c>
      <c r="D1825" s="824" t="s">
        <v>4796</v>
      </c>
      <c r="E1825" s="825" t="s">
        <v>2803</v>
      </c>
      <c r="F1825" s="823" t="s">
        <v>2768</v>
      </c>
      <c r="G1825" s="823" t="s">
        <v>3137</v>
      </c>
      <c r="H1825" s="823" t="s">
        <v>670</v>
      </c>
      <c r="I1825" s="823" t="s">
        <v>3141</v>
      </c>
      <c r="J1825" s="823" t="s">
        <v>3142</v>
      </c>
      <c r="K1825" s="823" t="s">
        <v>3140</v>
      </c>
      <c r="L1825" s="826">
        <v>6696.51</v>
      </c>
      <c r="M1825" s="826">
        <v>73661.61</v>
      </c>
      <c r="N1825" s="823">
        <v>11</v>
      </c>
      <c r="O1825" s="827">
        <v>3.5</v>
      </c>
      <c r="P1825" s="826">
        <v>46875.57</v>
      </c>
      <c r="Q1825" s="828">
        <v>0.63636363636363635</v>
      </c>
      <c r="R1825" s="823">
        <v>7</v>
      </c>
      <c r="S1825" s="828">
        <v>0.63636363636363635</v>
      </c>
      <c r="T1825" s="827">
        <v>3</v>
      </c>
      <c r="U1825" s="829">
        <v>0.8571428571428571</v>
      </c>
    </row>
    <row r="1826" spans="1:21" ht="14.45" customHeight="1" x14ac:dyDescent="0.2">
      <c r="A1826" s="822">
        <v>32</v>
      </c>
      <c r="B1826" s="823" t="s">
        <v>2767</v>
      </c>
      <c r="C1826" s="823" t="s">
        <v>2773</v>
      </c>
      <c r="D1826" s="824" t="s">
        <v>4796</v>
      </c>
      <c r="E1826" s="825" t="s">
        <v>2803</v>
      </c>
      <c r="F1826" s="823" t="s">
        <v>2768</v>
      </c>
      <c r="G1826" s="823" t="s">
        <v>2861</v>
      </c>
      <c r="H1826" s="823" t="s">
        <v>329</v>
      </c>
      <c r="I1826" s="823" t="s">
        <v>3702</v>
      </c>
      <c r="J1826" s="823" t="s">
        <v>1260</v>
      </c>
      <c r="K1826" s="823" t="s">
        <v>3703</v>
      </c>
      <c r="L1826" s="826">
        <v>279.52999999999997</v>
      </c>
      <c r="M1826" s="826">
        <v>279.52999999999997</v>
      </c>
      <c r="N1826" s="823">
        <v>1</v>
      </c>
      <c r="O1826" s="827">
        <v>1</v>
      </c>
      <c r="P1826" s="826"/>
      <c r="Q1826" s="828">
        <v>0</v>
      </c>
      <c r="R1826" s="823"/>
      <c r="S1826" s="828">
        <v>0</v>
      </c>
      <c r="T1826" s="827"/>
      <c r="U1826" s="829">
        <v>0</v>
      </c>
    </row>
    <row r="1827" spans="1:21" ht="14.45" customHeight="1" x14ac:dyDescent="0.2">
      <c r="A1827" s="822">
        <v>32</v>
      </c>
      <c r="B1827" s="823" t="s">
        <v>2767</v>
      </c>
      <c r="C1827" s="823" t="s">
        <v>2773</v>
      </c>
      <c r="D1827" s="824" t="s">
        <v>4796</v>
      </c>
      <c r="E1827" s="825" t="s">
        <v>2803</v>
      </c>
      <c r="F1827" s="823" t="s">
        <v>2768</v>
      </c>
      <c r="G1827" s="823" t="s">
        <v>3449</v>
      </c>
      <c r="H1827" s="823" t="s">
        <v>670</v>
      </c>
      <c r="I1827" s="823" t="s">
        <v>2440</v>
      </c>
      <c r="J1827" s="823" t="s">
        <v>1017</v>
      </c>
      <c r="K1827" s="823" t="s">
        <v>1018</v>
      </c>
      <c r="L1827" s="826">
        <v>369.29</v>
      </c>
      <c r="M1827" s="826">
        <v>2215.7400000000002</v>
      </c>
      <c r="N1827" s="823">
        <v>6</v>
      </c>
      <c r="O1827" s="827">
        <v>1.5</v>
      </c>
      <c r="P1827" s="826">
        <v>2215.7400000000002</v>
      </c>
      <c r="Q1827" s="828">
        <v>1</v>
      </c>
      <c r="R1827" s="823">
        <v>6</v>
      </c>
      <c r="S1827" s="828">
        <v>1</v>
      </c>
      <c r="T1827" s="827">
        <v>1.5</v>
      </c>
      <c r="U1827" s="829">
        <v>1</v>
      </c>
    </row>
    <row r="1828" spans="1:21" ht="14.45" customHeight="1" x14ac:dyDescent="0.2">
      <c r="A1828" s="822">
        <v>32</v>
      </c>
      <c r="B1828" s="823" t="s">
        <v>2767</v>
      </c>
      <c r="C1828" s="823" t="s">
        <v>2773</v>
      </c>
      <c r="D1828" s="824" t="s">
        <v>4796</v>
      </c>
      <c r="E1828" s="825" t="s">
        <v>2803</v>
      </c>
      <c r="F1828" s="823" t="s">
        <v>2768</v>
      </c>
      <c r="G1828" s="823" t="s">
        <v>3147</v>
      </c>
      <c r="H1828" s="823" t="s">
        <v>670</v>
      </c>
      <c r="I1828" s="823" t="s">
        <v>2371</v>
      </c>
      <c r="J1828" s="823" t="s">
        <v>2372</v>
      </c>
      <c r="K1828" s="823" t="s">
        <v>2373</v>
      </c>
      <c r="L1828" s="826">
        <v>119.7</v>
      </c>
      <c r="M1828" s="826">
        <v>478.8</v>
      </c>
      <c r="N1828" s="823">
        <v>4</v>
      </c>
      <c r="O1828" s="827">
        <v>2</v>
      </c>
      <c r="P1828" s="826"/>
      <c r="Q1828" s="828">
        <v>0</v>
      </c>
      <c r="R1828" s="823"/>
      <c r="S1828" s="828">
        <v>0</v>
      </c>
      <c r="T1828" s="827"/>
      <c r="U1828" s="829">
        <v>0</v>
      </c>
    </row>
    <row r="1829" spans="1:21" ht="14.45" customHeight="1" x14ac:dyDescent="0.2">
      <c r="A1829" s="822">
        <v>32</v>
      </c>
      <c r="B1829" s="823" t="s">
        <v>2767</v>
      </c>
      <c r="C1829" s="823" t="s">
        <v>2773</v>
      </c>
      <c r="D1829" s="824" t="s">
        <v>4796</v>
      </c>
      <c r="E1829" s="825" t="s">
        <v>2803</v>
      </c>
      <c r="F1829" s="823" t="s">
        <v>2768</v>
      </c>
      <c r="G1829" s="823" t="s">
        <v>3147</v>
      </c>
      <c r="H1829" s="823" t="s">
        <v>670</v>
      </c>
      <c r="I1829" s="823" t="s">
        <v>2374</v>
      </c>
      <c r="J1829" s="823" t="s">
        <v>2372</v>
      </c>
      <c r="K1829" s="823" t="s">
        <v>2375</v>
      </c>
      <c r="L1829" s="826">
        <v>119.7</v>
      </c>
      <c r="M1829" s="826">
        <v>957.6</v>
      </c>
      <c r="N1829" s="823">
        <v>8</v>
      </c>
      <c r="O1829" s="827">
        <v>1</v>
      </c>
      <c r="P1829" s="826">
        <v>957.6</v>
      </c>
      <c r="Q1829" s="828">
        <v>1</v>
      </c>
      <c r="R1829" s="823">
        <v>8</v>
      </c>
      <c r="S1829" s="828">
        <v>1</v>
      </c>
      <c r="T1829" s="827">
        <v>1</v>
      </c>
      <c r="U1829" s="829">
        <v>1</v>
      </c>
    </row>
    <row r="1830" spans="1:21" ht="14.45" customHeight="1" x14ac:dyDescent="0.2">
      <c r="A1830" s="822">
        <v>32</v>
      </c>
      <c r="B1830" s="823" t="s">
        <v>2767</v>
      </c>
      <c r="C1830" s="823" t="s">
        <v>2773</v>
      </c>
      <c r="D1830" s="824" t="s">
        <v>4796</v>
      </c>
      <c r="E1830" s="825" t="s">
        <v>2803</v>
      </c>
      <c r="F1830" s="823" t="s">
        <v>2768</v>
      </c>
      <c r="G1830" s="823" t="s">
        <v>2863</v>
      </c>
      <c r="H1830" s="823" t="s">
        <v>329</v>
      </c>
      <c r="I1830" s="823" t="s">
        <v>2864</v>
      </c>
      <c r="J1830" s="823" t="s">
        <v>2865</v>
      </c>
      <c r="K1830" s="823" t="s">
        <v>2866</v>
      </c>
      <c r="L1830" s="826">
        <v>0</v>
      </c>
      <c r="M1830" s="826">
        <v>0</v>
      </c>
      <c r="N1830" s="823">
        <v>1</v>
      </c>
      <c r="O1830" s="827">
        <v>1</v>
      </c>
      <c r="P1830" s="826">
        <v>0</v>
      </c>
      <c r="Q1830" s="828"/>
      <c r="R1830" s="823">
        <v>1</v>
      </c>
      <c r="S1830" s="828">
        <v>1</v>
      </c>
      <c r="T1830" s="827">
        <v>1</v>
      </c>
      <c r="U1830" s="829">
        <v>1</v>
      </c>
    </row>
    <row r="1831" spans="1:21" ht="14.45" customHeight="1" x14ac:dyDescent="0.2">
      <c r="A1831" s="822">
        <v>32</v>
      </c>
      <c r="B1831" s="823" t="s">
        <v>2767</v>
      </c>
      <c r="C1831" s="823" t="s">
        <v>2773</v>
      </c>
      <c r="D1831" s="824" t="s">
        <v>4796</v>
      </c>
      <c r="E1831" s="825" t="s">
        <v>2803</v>
      </c>
      <c r="F1831" s="823" t="s">
        <v>2768</v>
      </c>
      <c r="G1831" s="823" t="s">
        <v>3154</v>
      </c>
      <c r="H1831" s="823" t="s">
        <v>329</v>
      </c>
      <c r="I1831" s="823" t="s">
        <v>3718</v>
      </c>
      <c r="J1831" s="823" t="s">
        <v>1318</v>
      </c>
      <c r="K1831" s="823" t="s">
        <v>1319</v>
      </c>
      <c r="L1831" s="826">
        <v>134.44999999999999</v>
      </c>
      <c r="M1831" s="826">
        <v>268.89999999999998</v>
      </c>
      <c r="N1831" s="823">
        <v>2</v>
      </c>
      <c r="O1831" s="827">
        <v>1.5</v>
      </c>
      <c r="P1831" s="826"/>
      <c r="Q1831" s="828">
        <v>0</v>
      </c>
      <c r="R1831" s="823"/>
      <c r="S1831" s="828">
        <v>0</v>
      </c>
      <c r="T1831" s="827"/>
      <c r="U1831" s="829">
        <v>0</v>
      </c>
    </row>
    <row r="1832" spans="1:21" ht="14.45" customHeight="1" x14ac:dyDescent="0.2">
      <c r="A1832" s="822">
        <v>32</v>
      </c>
      <c r="B1832" s="823" t="s">
        <v>2767</v>
      </c>
      <c r="C1832" s="823" t="s">
        <v>2773</v>
      </c>
      <c r="D1832" s="824" t="s">
        <v>4796</v>
      </c>
      <c r="E1832" s="825" t="s">
        <v>2803</v>
      </c>
      <c r="F1832" s="823" t="s">
        <v>2768</v>
      </c>
      <c r="G1832" s="823" t="s">
        <v>2868</v>
      </c>
      <c r="H1832" s="823" t="s">
        <v>670</v>
      </c>
      <c r="I1832" s="823" t="s">
        <v>2504</v>
      </c>
      <c r="J1832" s="823" t="s">
        <v>1329</v>
      </c>
      <c r="K1832" s="823" t="s">
        <v>1261</v>
      </c>
      <c r="L1832" s="826">
        <v>176.32</v>
      </c>
      <c r="M1832" s="826">
        <v>176.32</v>
      </c>
      <c r="N1832" s="823">
        <v>1</v>
      </c>
      <c r="O1832" s="827">
        <v>0.5</v>
      </c>
      <c r="P1832" s="826">
        <v>176.32</v>
      </c>
      <c r="Q1832" s="828">
        <v>1</v>
      </c>
      <c r="R1832" s="823">
        <v>1</v>
      </c>
      <c r="S1832" s="828">
        <v>1</v>
      </c>
      <c r="T1832" s="827">
        <v>0.5</v>
      </c>
      <c r="U1832" s="829">
        <v>1</v>
      </c>
    </row>
    <row r="1833" spans="1:21" ht="14.45" customHeight="1" x14ac:dyDescent="0.2">
      <c r="A1833" s="822">
        <v>32</v>
      </c>
      <c r="B1833" s="823" t="s">
        <v>2767</v>
      </c>
      <c r="C1833" s="823" t="s">
        <v>2773</v>
      </c>
      <c r="D1833" s="824" t="s">
        <v>4796</v>
      </c>
      <c r="E1833" s="825" t="s">
        <v>2803</v>
      </c>
      <c r="F1833" s="823" t="s">
        <v>2768</v>
      </c>
      <c r="G1833" s="823" t="s">
        <v>2869</v>
      </c>
      <c r="H1833" s="823" t="s">
        <v>329</v>
      </c>
      <c r="I1833" s="823" t="s">
        <v>3157</v>
      </c>
      <c r="J1833" s="823" t="s">
        <v>2871</v>
      </c>
      <c r="K1833" s="823" t="s">
        <v>771</v>
      </c>
      <c r="L1833" s="826">
        <v>78.33</v>
      </c>
      <c r="M1833" s="826">
        <v>78.33</v>
      </c>
      <c r="N1833" s="823">
        <v>1</v>
      </c>
      <c r="O1833" s="827">
        <v>1</v>
      </c>
      <c r="P1833" s="826"/>
      <c r="Q1833" s="828">
        <v>0</v>
      </c>
      <c r="R1833" s="823"/>
      <c r="S1833" s="828">
        <v>0</v>
      </c>
      <c r="T1833" s="827"/>
      <c r="U1833" s="829">
        <v>0</v>
      </c>
    </row>
    <row r="1834" spans="1:21" ht="14.45" customHeight="1" x14ac:dyDescent="0.2">
      <c r="A1834" s="822">
        <v>32</v>
      </c>
      <c r="B1834" s="823" t="s">
        <v>2767</v>
      </c>
      <c r="C1834" s="823" t="s">
        <v>2773</v>
      </c>
      <c r="D1834" s="824" t="s">
        <v>4796</v>
      </c>
      <c r="E1834" s="825" t="s">
        <v>2803</v>
      </c>
      <c r="F1834" s="823" t="s">
        <v>2768</v>
      </c>
      <c r="G1834" s="823" t="s">
        <v>2815</v>
      </c>
      <c r="H1834" s="823" t="s">
        <v>670</v>
      </c>
      <c r="I1834" s="823" t="s">
        <v>2816</v>
      </c>
      <c r="J1834" s="823" t="s">
        <v>776</v>
      </c>
      <c r="K1834" s="823" t="s">
        <v>738</v>
      </c>
      <c r="L1834" s="826">
        <v>65.989999999999995</v>
      </c>
      <c r="M1834" s="826">
        <v>65.989999999999995</v>
      </c>
      <c r="N1834" s="823">
        <v>1</v>
      </c>
      <c r="O1834" s="827">
        <v>1</v>
      </c>
      <c r="P1834" s="826">
        <v>65.989999999999995</v>
      </c>
      <c r="Q1834" s="828">
        <v>1</v>
      </c>
      <c r="R1834" s="823">
        <v>1</v>
      </c>
      <c r="S1834" s="828">
        <v>1</v>
      </c>
      <c r="T1834" s="827">
        <v>1</v>
      </c>
      <c r="U1834" s="829">
        <v>1</v>
      </c>
    </row>
    <row r="1835" spans="1:21" ht="14.45" customHeight="1" x14ac:dyDescent="0.2">
      <c r="A1835" s="822">
        <v>32</v>
      </c>
      <c r="B1835" s="823" t="s">
        <v>2767</v>
      </c>
      <c r="C1835" s="823" t="s">
        <v>2773</v>
      </c>
      <c r="D1835" s="824" t="s">
        <v>4796</v>
      </c>
      <c r="E1835" s="825" t="s">
        <v>2803</v>
      </c>
      <c r="F1835" s="823" t="s">
        <v>2768</v>
      </c>
      <c r="G1835" s="823" t="s">
        <v>2815</v>
      </c>
      <c r="H1835" s="823" t="s">
        <v>329</v>
      </c>
      <c r="I1835" s="823" t="s">
        <v>3160</v>
      </c>
      <c r="J1835" s="823" t="s">
        <v>774</v>
      </c>
      <c r="K1835" s="823" t="s">
        <v>775</v>
      </c>
      <c r="L1835" s="826">
        <v>264</v>
      </c>
      <c r="M1835" s="826">
        <v>264</v>
      </c>
      <c r="N1835" s="823">
        <v>1</v>
      </c>
      <c r="O1835" s="827">
        <v>0.5</v>
      </c>
      <c r="P1835" s="826"/>
      <c r="Q1835" s="828">
        <v>0</v>
      </c>
      <c r="R1835" s="823"/>
      <c r="S1835" s="828">
        <v>0</v>
      </c>
      <c r="T1835" s="827"/>
      <c r="U1835" s="829">
        <v>0</v>
      </c>
    </row>
    <row r="1836" spans="1:21" ht="14.45" customHeight="1" x14ac:dyDescent="0.2">
      <c r="A1836" s="822">
        <v>32</v>
      </c>
      <c r="B1836" s="823" t="s">
        <v>2767</v>
      </c>
      <c r="C1836" s="823" t="s">
        <v>2773</v>
      </c>
      <c r="D1836" s="824" t="s">
        <v>4796</v>
      </c>
      <c r="E1836" s="825" t="s">
        <v>2803</v>
      </c>
      <c r="F1836" s="823" t="s">
        <v>2768</v>
      </c>
      <c r="G1836" s="823" t="s">
        <v>2817</v>
      </c>
      <c r="H1836" s="823" t="s">
        <v>329</v>
      </c>
      <c r="I1836" s="823" t="s">
        <v>2818</v>
      </c>
      <c r="J1836" s="823" t="s">
        <v>2819</v>
      </c>
      <c r="K1836" s="823" t="s">
        <v>2820</v>
      </c>
      <c r="L1836" s="826">
        <v>1437.8</v>
      </c>
      <c r="M1836" s="826">
        <v>1437.8</v>
      </c>
      <c r="N1836" s="823">
        <v>1</v>
      </c>
      <c r="O1836" s="827">
        <v>0.5</v>
      </c>
      <c r="P1836" s="826">
        <v>1437.8</v>
      </c>
      <c r="Q1836" s="828">
        <v>1</v>
      </c>
      <c r="R1836" s="823">
        <v>1</v>
      </c>
      <c r="S1836" s="828">
        <v>1</v>
      </c>
      <c r="T1836" s="827">
        <v>0.5</v>
      </c>
      <c r="U1836" s="829">
        <v>1</v>
      </c>
    </row>
    <row r="1837" spans="1:21" ht="14.45" customHeight="1" x14ac:dyDescent="0.2">
      <c r="A1837" s="822">
        <v>32</v>
      </c>
      <c r="B1837" s="823" t="s">
        <v>2767</v>
      </c>
      <c r="C1837" s="823" t="s">
        <v>2773</v>
      </c>
      <c r="D1837" s="824" t="s">
        <v>4796</v>
      </c>
      <c r="E1837" s="825" t="s">
        <v>2803</v>
      </c>
      <c r="F1837" s="823" t="s">
        <v>2768</v>
      </c>
      <c r="G1837" s="823" t="s">
        <v>2880</v>
      </c>
      <c r="H1837" s="823" t="s">
        <v>329</v>
      </c>
      <c r="I1837" s="823" t="s">
        <v>2881</v>
      </c>
      <c r="J1837" s="823" t="s">
        <v>2882</v>
      </c>
      <c r="K1837" s="823" t="s">
        <v>2883</v>
      </c>
      <c r="L1837" s="826">
        <v>4909.76</v>
      </c>
      <c r="M1837" s="826">
        <v>19639.04</v>
      </c>
      <c r="N1837" s="823">
        <v>4</v>
      </c>
      <c r="O1837" s="827">
        <v>3.5</v>
      </c>
      <c r="P1837" s="826"/>
      <c r="Q1837" s="828">
        <v>0</v>
      </c>
      <c r="R1837" s="823"/>
      <c r="S1837" s="828">
        <v>0</v>
      </c>
      <c r="T1837" s="827"/>
      <c r="U1837" s="829">
        <v>0</v>
      </c>
    </row>
    <row r="1838" spans="1:21" ht="14.45" customHeight="1" x14ac:dyDescent="0.2">
      <c r="A1838" s="822">
        <v>32</v>
      </c>
      <c r="B1838" s="823" t="s">
        <v>2767</v>
      </c>
      <c r="C1838" s="823" t="s">
        <v>2773</v>
      </c>
      <c r="D1838" s="824" t="s">
        <v>4796</v>
      </c>
      <c r="E1838" s="825" t="s">
        <v>2803</v>
      </c>
      <c r="F1838" s="823" t="s">
        <v>2768</v>
      </c>
      <c r="G1838" s="823" t="s">
        <v>4404</v>
      </c>
      <c r="H1838" s="823" t="s">
        <v>329</v>
      </c>
      <c r="I1838" s="823" t="s">
        <v>4405</v>
      </c>
      <c r="J1838" s="823" t="s">
        <v>4406</v>
      </c>
      <c r="K1838" s="823" t="s">
        <v>4407</v>
      </c>
      <c r="L1838" s="826">
        <v>0</v>
      </c>
      <c r="M1838" s="826">
        <v>0</v>
      </c>
      <c r="N1838" s="823">
        <v>2</v>
      </c>
      <c r="O1838" s="827">
        <v>2</v>
      </c>
      <c r="P1838" s="826"/>
      <c r="Q1838" s="828"/>
      <c r="R1838" s="823"/>
      <c r="S1838" s="828">
        <v>0</v>
      </c>
      <c r="T1838" s="827"/>
      <c r="U1838" s="829">
        <v>0</v>
      </c>
    </row>
    <row r="1839" spans="1:21" ht="14.45" customHeight="1" x14ac:dyDescent="0.2">
      <c r="A1839" s="822">
        <v>32</v>
      </c>
      <c r="B1839" s="823" t="s">
        <v>2767</v>
      </c>
      <c r="C1839" s="823" t="s">
        <v>2773</v>
      </c>
      <c r="D1839" s="824" t="s">
        <v>4796</v>
      </c>
      <c r="E1839" s="825" t="s">
        <v>2803</v>
      </c>
      <c r="F1839" s="823" t="s">
        <v>2768</v>
      </c>
      <c r="G1839" s="823" t="s">
        <v>3165</v>
      </c>
      <c r="H1839" s="823" t="s">
        <v>329</v>
      </c>
      <c r="I1839" s="823" t="s">
        <v>3167</v>
      </c>
      <c r="J1839" s="823" t="s">
        <v>1098</v>
      </c>
      <c r="K1839" s="823" t="s">
        <v>1100</v>
      </c>
      <c r="L1839" s="826">
        <v>42.05</v>
      </c>
      <c r="M1839" s="826">
        <v>42.05</v>
      </c>
      <c r="N1839" s="823">
        <v>1</v>
      </c>
      <c r="O1839" s="827">
        <v>1</v>
      </c>
      <c r="P1839" s="826">
        <v>42.05</v>
      </c>
      <c r="Q1839" s="828">
        <v>1</v>
      </c>
      <c r="R1839" s="823">
        <v>1</v>
      </c>
      <c r="S1839" s="828">
        <v>1</v>
      </c>
      <c r="T1839" s="827">
        <v>1</v>
      </c>
      <c r="U1839" s="829">
        <v>1</v>
      </c>
    </row>
    <row r="1840" spans="1:21" ht="14.45" customHeight="1" x14ac:dyDescent="0.2">
      <c r="A1840" s="822">
        <v>32</v>
      </c>
      <c r="B1840" s="823" t="s">
        <v>2767</v>
      </c>
      <c r="C1840" s="823" t="s">
        <v>2773</v>
      </c>
      <c r="D1840" s="824" t="s">
        <v>4796</v>
      </c>
      <c r="E1840" s="825" t="s">
        <v>2803</v>
      </c>
      <c r="F1840" s="823" t="s">
        <v>2768</v>
      </c>
      <c r="G1840" s="823" t="s">
        <v>2890</v>
      </c>
      <c r="H1840" s="823" t="s">
        <v>329</v>
      </c>
      <c r="I1840" s="823" t="s">
        <v>3735</v>
      </c>
      <c r="J1840" s="823" t="s">
        <v>817</v>
      </c>
      <c r="K1840" s="823" t="s">
        <v>3736</v>
      </c>
      <c r="L1840" s="826">
        <v>91.11</v>
      </c>
      <c r="M1840" s="826">
        <v>364.44</v>
      </c>
      <c r="N1840" s="823">
        <v>4</v>
      </c>
      <c r="O1840" s="827">
        <v>1.5</v>
      </c>
      <c r="P1840" s="826">
        <v>364.44</v>
      </c>
      <c r="Q1840" s="828">
        <v>1</v>
      </c>
      <c r="R1840" s="823">
        <v>4</v>
      </c>
      <c r="S1840" s="828">
        <v>1</v>
      </c>
      <c r="T1840" s="827">
        <v>1.5</v>
      </c>
      <c r="U1840" s="829">
        <v>1</v>
      </c>
    </row>
    <row r="1841" spans="1:21" ht="14.45" customHeight="1" x14ac:dyDescent="0.2">
      <c r="A1841" s="822">
        <v>32</v>
      </c>
      <c r="B1841" s="823" t="s">
        <v>2767</v>
      </c>
      <c r="C1841" s="823" t="s">
        <v>2773</v>
      </c>
      <c r="D1841" s="824" t="s">
        <v>4796</v>
      </c>
      <c r="E1841" s="825" t="s">
        <v>2803</v>
      </c>
      <c r="F1841" s="823" t="s">
        <v>2768</v>
      </c>
      <c r="G1841" s="823" t="s">
        <v>2890</v>
      </c>
      <c r="H1841" s="823" t="s">
        <v>329</v>
      </c>
      <c r="I1841" s="823" t="s">
        <v>3522</v>
      </c>
      <c r="J1841" s="823" t="s">
        <v>817</v>
      </c>
      <c r="K1841" s="823" t="s">
        <v>2892</v>
      </c>
      <c r="L1841" s="826">
        <v>182.22</v>
      </c>
      <c r="M1841" s="826">
        <v>182.22</v>
      </c>
      <c r="N1841" s="823">
        <v>1</v>
      </c>
      <c r="O1841" s="827">
        <v>1</v>
      </c>
      <c r="P1841" s="826"/>
      <c r="Q1841" s="828">
        <v>0</v>
      </c>
      <c r="R1841" s="823"/>
      <c r="S1841" s="828">
        <v>0</v>
      </c>
      <c r="T1841" s="827"/>
      <c r="U1841" s="829">
        <v>0</v>
      </c>
    </row>
    <row r="1842" spans="1:21" ht="14.45" customHeight="1" x14ac:dyDescent="0.2">
      <c r="A1842" s="822">
        <v>32</v>
      </c>
      <c r="B1842" s="823" t="s">
        <v>2767</v>
      </c>
      <c r="C1842" s="823" t="s">
        <v>2773</v>
      </c>
      <c r="D1842" s="824" t="s">
        <v>4796</v>
      </c>
      <c r="E1842" s="825" t="s">
        <v>2803</v>
      </c>
      <c r="F1842" s="823" t="s">
        <v>2768</v>
      </c>
      <c r="G1842" s="823" t="s">
        <v>3623</v>
      </c>
      <c r="H1842" s="823" t="s">
        <v>329</v>
      </c>
      <c r="I1842" s="823" t="s">
        <v>3624</v>
      </c>
      <c r="J1842" s="823" t="s">
        <v>1985</v>
      </c>
      <c r="K1842" s="823" t="s">
        <v>3625</v>
      </c>
      <c r="L1842" s="826">
        <v>24.68</v>
      </c>
      <c r="M1842" s="826">
        <v>24.68</v>
      </c>
      <c r="N1842" s="823">
        <v>1</v>
      </c>
      <c r="O1842" s="827">
        <v>0.5</v>
      </c>
      <c r="P1842" s="826">
        <v>24.68</v>
      </c>
      <c r="Q1842" s="828">
        <v>1</v>
      </c>
      <c r="R1842" s="823">
        <v>1</v>
      </c>
      <c r="S1842" s="828">
        <v>1</v>
      </c>
      <c r="T1842" s="827">
        <v>0.5</v>
      </c>
      <c r="U1842" s="829">
        <v>1</v>
      </c>
    </row>
    <row r="1843" spans="1:21" ht="14.45" customHeight="1" x14ac:dyDescent="0.2">
      <c r="A1843" s="822">
        <v>32</v>
      </c>
      <c r="B1843" s="823" t="s">
        <v>2767</v>
      </c>
      <c r="C1843" s="823" t="s">
        <v>2773</v>
      </c>
      <c r="D1843" s="824" t="s">
        <v>4796</v>
      </c>
      <c r="E1843" s="825" t="s">
        <v>2803</v>
      </c>
      <c r="F1843" s="823" t="s">
        <v>2768</v>
      </c>
      <c r="G1843" s="823" t="s">
        <v>3935</v>
      </c>
      <c r="H1843" s="823" t="s">
        <v>329</v>
      </c>
      <c r="I1843" s="823" t="s">
        <v>3936</v>
      </c>
      <c r="J1843" s="823" t="s">
        <v>3937</v>
      </c>
      <c r="K1843" s="823" t="s">
        <v>3938</v>
      </c>
      <c r="L1843" s="826">
        <v>0</v>
      </c>
      <c r="M1843" s="826">
        <v>0</v>
      </c>
      <c r="N1843" s="823">
        <v>2</v>
      </c>
      <c r="O1843" s="827">
        <v>0.5</v>
      </c>
      <c r="P1843" s="826"/>
      <c r="Q1843" s="828"/>
      <c r="R1843" s="823"/>
      <c r="S1843" s="828">
        <v>0</v>
      </c>
      <c r="T1843" s="827"/>
      <c r="U1843" s="829">
        <v>0</v>
      </c>
    </row>
    <row r="1844" spans="1:21" ht="14.45" customHeight="1" x14ac:dyDescent="0.2">
      <c r="A1844" s="822">
        <v>32</v>
      </c>
      <c r="B1844" s="823" t="s">
        <v>2767</v>
      </c>
      <c r="C1844" s="823" t="s">
        <v>2773</v>
      </c>
      <c r="D1844" s="824" t="s">
        <v>4796</v>
      </c>
      <c r="E1844" s="825" t="s">
        <v>2803</v>
      </c>
      <c r="F1844" s="823" t="s">
        <v>2768</v>
      </c>
      <c r="G1844" s="823" t="s">
        <v>2900</v>
      </c>
      <c r="H1844" s="823" t="s">
        <v>329</v>
      </c>
      <c r="I1844" s="823" t="s">
        <v>2901</v>
      </c>
      <c r="J1844" s="823" t="s">
        <v>2902</v>
      </c>
      <c r="K1844" s="823" t="s">
        <v>2903</v>
      </c>
      <c r="L1844" s="826">
        <v>923.74</v>
      </c>
      <c r="M1844" s="826">
        <v>2771.2200000000003</v>
      </c>
      <c r="N1844" s="823">
        <v>3</v>
      </c>
      <c r="O1844" s="827">
        <v>1</v>
      </c>
      <c r="P1844" s="826">
        <v>2771.2200000000003</v>
      </c>
      <c r="Q1844" s="828">
        <v>1</v>
      </c>
      <c r="R1844" s="823">
        <v>3</v>
      </c>
      <c r="S1844" s="828">
        <v>1</v>
      </c>
      <c r="T1844" s="827">
        <v>1</v>
      </c>
      <c r="U1844" s="829">
        <v>1</v>
      </c>
    </row>
    <row r="1845" spans="1:21" ht="14.45" customHeight="1" x14ac:dyDescent="0.2">
      <c r="A1845" s="822">
        <v>32</v>
      </c>
      <c r="B1845" s="823" t="s">
        <v>2767</v>
      </c>
      <c r="C1845" s="823" t="s">
        <v>2773</v>
      </c>
      <c r="D1845" s="824" t="s">
        <v>4796</v>
      </c>
      <c r="E1845" s="825" t="s">
        <v>2803</v>
      </c>
      <c r="F1845" s="823" t="s">
        <v>2768</v>
      </c>
      <c r="G1845" s="823" t="s">
        <v>2900</v>
      </c>
      <c r="H1845" s="823" t="s">
        <v>329</v>
      </c>
      <c r="I1845" s="823" t="s">
        <v>4408</v>
      </c>
      <c r="J1845" s="823" t="s">
        <v>4409</v>
      </c>
      <c r="K1845" s="823" t="s">
        <v>4410</v>
      </c>
      <c r="L1845" s="826">
        <v>1847.49</v>
      </c>
      <c r="M1845" s="826">
        <v>22169.88</v>
      </c>
      <c r="N1845" s="823">
        <v>12</v>
      </c>
      <c r="O1845" s="827">
        <v>4</v>
      </c>
      <c r="P1845" s="826">
        <v>1847.49</v>
      </c>
      <c r="Q1845" s="828">
        <v>8.3333333333333329E-2</v>
      </c>
      <c r="R1845" s="823">
        <v>1</v>
      </c>
      <c r="S1845" s="828">
        <v>8.3333333333333329E-2</v>
      </c>
      <c r="T1845" s="827">
        <v>1</v>
      </c>
      <c r="U1845" s="829">
        <v>0.25</v>
      </c>
    </row>
    <row r="1846" spans="1:21" ht="14.45" customHeight="1" x14ac:dyDescent="0.2">
      <c r="A1846" s="822">
        <v>32</v>
      </c>
      <c r="B1846" s="823" t="s">
        <v>2767</v>
      </c>
      <c r="C1846" s="823" t="s">
        <v>2773</v>
      </c>
      <c r="D1846" s="824" t="s">
        <v>4796</v>
      </c>
      <c r="E1846" s="825" t="s">
        <v>2803</v>
      </c>
      <c r="F1846" s="823" t="s">
        <v>2768</v>
      </c>
      <c r="G1846" s="823" t="s">
        <v>2900</v>
      </c>
      <c r="H1846" s="823" t="s">
        <v>329</v>
      </c>
      <c r="I1846" s="823" t="s">
        <v>4411</v>
      </c>
      <c r="J1846" s="823" t="s">
        <v>4409</v>
      </c>
      <c r="K1846" s="823" t="s">
        <v>4412</v>
      </c>
      <c r="L1846" s="826">
        <v>2309.36</v>
      </c>
      <c r="M1846" s="826">
        <v>20784.240000000002</v>
      </c>
      <c r="N1846" s="823">
        <v>9</v>
      </c>
      <c r="O1846" s="827">
        <v>3</v>
      </c>
      <c r="P1846" s="826">
        <v>18474.88</v>
      </c>
      <c r="Q1846" s="828">
        <v>0.88888888888888884</v>
      </c>
      <c r="R1846" s="823">
        <v>8</v>
      </c>
      <c r="S1846" s="828">
        <v>0.88888888888888884</v>
      </c>
      <c r="T1846" s="827">
        <v>2</v>
      </c>
      <c r="U1846" s="829">
        <v>0.66666666666666663</v>
      </c>
    </row>
    <row r="1847" spans="1:21" ht="14.45" customHeight="1" x14ac:dyDescent="0.2">
      <c r="A1847" s="822">
        <v>32</v>
      </c>
      <c r="B1847" s="823" t="s">
        <v>2767</v>
      </c>
      <c r="C1847" s="823" t="s">
        <v>2773</v>
      </c>
      <c r="D1847" s="824" t="s">
        <v>4796</v>
      </c>
      <c r="E1847" s="825" t="s">
        <v>2803</v>
      </c>
      <c r="F1847" s="823" t="s">
        <v>2768</v>
      </c>
      <c r="G1847" s="823" t="s">
        <v>2915</v>
      </c>
      <c r="H1847" s="823" t="s">
        <v>670</v>
      </c>
      <c r="I1847" s="823" t="s">
        <v>2403</v>
      </c>
      <c r="J1847" s="823" t="s">
        <v>1477</v>
      </c>
      <c r="K1847" s="823" t="s">
        <v>2404</v>
      </c>
      <c r="L1847" s="826">
        <v>846.47</v>
      </c>
      <c r="M1847" s="826">
        <v>12697.050000000003</v>
      </c>
      <c r="N1847" s="823">
        <v>15</v>
      </c>
      <c r="O1847" s="827">
        <v>9</v>
      </c>
      <c r="P1847" s="826">
        <v>9311.1700000000019</v>
      </c>
      <c r="Q1847" s="828">
        <v>0.73333333333333328</v>
      </c>
      <c r="R1847" s="823">
        <v>11</v>
      </c>
      <c r="S1847" s="828">
        <v>0.73333333333333328</v>
      </c>
      <c r="T1847" s="827">
        <v>5.5</v>
      </c>
      <c r="U1847" s="829">
        <v>0.61111111111111116</v>
      </c>
    </row>
    <row r="1848" spans="1:21" ht="14.45" customHeight="1" x14ac:dyDescent="0.2">
      <c r="A1848" s="822">
        <v>32</v>
      </c>
      <c r="B1848" s="823" t="s">
        <v>2767</v>
      </c>
      <c r="C1848" s="823" t="s">
        <v>2773</v>
      </c>
      <c r="D1848" s="824" t="s">
        <v>4796</v>
      </c>
      <c r="E1848" s="825" t="s">
        <v>2803</v>
      </c>
      <c r="F1848" s="823" t="s">
        <v>2768</v>
      </c>
      <c r="G1848" s="823" t="s">
        <v>4413</v>
      </c>
      <c r="H1848" s="823" t="s">
        <v>329</v>
      </c>
      <c r="I1848" s="823" t="s">
        <v>4414</v>
      </c>
      <c r="J1848" s="823" t="s">
        <v>4415</v>
      </c>
      <c r="K1848" s="823" t="s">
        <v>4416</v>
      </c>
      <c r="L1848" s="826">
        <v>736.33</v>
      </c>
      <c r="M1848" s="826">
        <v>5890.64</v>
      </c>
      <c r="N1848" s="823">
        <v>8</v>
      </c>
      <c r="O1848" s="827">
        <v>2</v>
      </c>
      <c r="P1848" s="826"/>
      <c r="Q1848" s="828">
        <v>0</v>
      </c>
      <c r="R1848" s="823"/>
      <c r="S1848" s="828">
        <v>0</v>
      </c>
      <c r="T1848" s="827"/>
      <c r="U1848" s="829">
        <v>0</v>
      </c>
    </row>
    <row r="1849" spans="1:21" ht="14.45" customHeight="1" x14ac:dyDescent="0.2">
      <c r="A1849" s="822">
        <v>32</v>
      </c>
      <c r="B1849" s="823" t="s">
        <v>2767</v>
      </c>
      <c r="C1849" s="823" t="s">
        <v>2773</v>
      </c>
      <c r="D1849" s="824" t="s">
        <v>4796</v>
      </c>
      <c r="E1849" s="825" t="s">
        <v>2803</v>
      </c>
      <c r="F1849" s="823" t="s">
        <v>2768</v>
      </c>
      <c r="G1849" s="823" t="s">
        <v>2916</v>
      </c>
      <c r="H1849" s="823" t="s">
        <v>670</v>
      </c>
      <c r="I1849" s="823" t="s">
        <v>2572</v>
      </c>
      <c r="J1849" s="823" t="s">
        <v>921</v>
      </c>
      <c r="K1849" s="823" t="s">
        <v>2573</v>
      </c>
      <c r="L1849" s="826">
        <v>42.51</v>
      </c>
      <c r="M1849" s="826">
        <v>85.02</v>
      </c>
      <c r="N1849" s="823">
        <v>2</v>
      </c>
      <c r="O1849" s="827">
        <v>1.5</v>
      </c>
      <c r="P1849" s="826"/>
      <c r="Q1849" s="828">
        <v>0</v>
      </c>
      <c r="R1849" s="823"/>
      <c r="S1849" s="828">
        <v>0</v>
      </c>
      <c r="T1849" s="827"/>
      <c r="U1849" s="829">
        <v>0</v>
      </c>
    </row>
    <row r="1850" spans="1:21" ht="14.45" customHeight="1" x14ac:dyDescent="0.2">
      <c r="A1850" s="822">
        <v>32</v>
      </c>
      <c r="B1850" s="823" t="s">
        <v>2767</v>
      </c>
      <c r="C1850" s="823" t="s">
        <v>2773</v>
      </c>
      <c r="D1850" s="824" t="s">
        <v>4796</v>
      </c>
      <c r="E1850" s="825" t="s">
        <v>2803</v>
      </c>
      <c r="F1850" s="823" t="s">
        <v>2768</v>
      </c>
      <c r="G1850" s="823" t="s">
        <v>2916</v>
      </c>
      <c r="H1850" s="823" t="s">
        <v>329</v>
      </c>
      <c r="I1850" s="823" t="s">
        <v>2917</v>
      </c>
      <c r="J1850" s="823" t="s">
        <v>2918</v>
      </c>
      <c r="K1850" s="823" t="s">
        <v>2573</v>
      </c>
      <c r="L1850" s="826">
        <v>42.51</v>
      </c>
      <c r="M1850" s="826">
        <v>42.51</v>
      </c>
      <c r="N1850" s="823">
        <v>1</v>
      </c>
      <c r="O1850" s="827">
        <v>0.5</v>
      </c>
      <c r="P1850" s="826">
        <v>42.51</v>
      </c>
      <c r="Q1850" s="828">
        <v>1</v>
      </c>
      <c r="R1850" s="823">
        <v>1</v>
      </c>
      <c r="S1850" s="828">
        <v>1</v>
      </c>
      <c r="T1850" s="827">
        <v>0.5</v>
      </c>
      <c r="U1850" s="829">
        <v>1</v>
      </c>
    </row>
    <row r="1851" spans="1:21" ht="14.45" customHeight="1" x14ac:dyDescent="0.2">
      <c r="A1851" s="822">
        <v>32</v>
      </c>
      <c r="B1851" s="823" t="s">
        <v>2767</v>
      </c>
      <c r="C1851" s="823" t="s">
        <v>2773</v>
      </c>
      <c r="D1851" s="824" t="s">
        <v>4796</v>
      </c>
      <c r="E1851" s="825" t="s">
        <v>2803</v>
      </c>
      <c r="F1851" s="823" t="s">
        <v>2768</v>
      </c>
      <c r="G1851" s="823" t="s">
        <v>3205</v>
      </c>
      <c r="H1851" s="823" t="s">
        <v>329</v>
      </c>
      <c r="I1851" s="823" t="s">
        <v>3209</v>
      </c>
      <c r="J1851" s="823" t="s">
        <v>1114</v>
      </c>
      <c r="K1851" s="823" t="s">
        <v>3208</v>
      </c>
      <c r="L1851" s="826">
        <v>50.64</v>
      </c>
      <c r="M1851" s="826">
        <v>303.84000000000003</v>
      </c>
      <c r="N1851" s="823">
        <v>6</v>
      </c>
      <c r="O1851" s="827">
        <v>2</v>
      </c>
      <c r="P1851" s="826">
        <v>151.92000000000002</v>
      </c>
      <c r="Q1851" s="828">
        <v>0.5</v>
      </c>
      <c r="R1851" s="823">
        <v>3</v>
      </c>
      <c r="S1851" s="828">
        <v>0.5</v>
      </c>
      <c r="T1851" s="827">
        <v>1</v>
      </c>
      <c r="U1851" s="829">
        <v>0.5</v>
      </c>
    </row>
    <row r="1852" spans="1:21" ht="14.45" customHeight="1" x14ac:dyDescent="0.2">
      <c r="A1852" s="822">
        <v>32</v>
      </c>
      <c r="B1852" s="823" t="s">
        <v>2767</v>
      </c>
      <c r="C1852" s="823" t="s">
        <v>2773</v>
      </c>
      <c r="D1852" s="824" t="s">
        <v>4796</v>
      </c>
      <c r="E1852" s="825" t="s">
        <v>2803</v>
      </c>
      <c r="F1852" s="823" t="s">
        <v>2768</v>
      </c>
      <c r="G1852" s="823" t="s">
        <v>2920</v>
      </c>
      <c r="H1852" s="823" t="s">
        <v>329</v>
      </c>
      <c r="I1852" s="823" t="s">
        <v>2921</v>
      </c>
      <c r="J1852" s="823" t="s">
        <v>1058</v>
      </c>
      <c r="K1852" s="823" t="s">
        <v>2922</v>
      </c>
      <c r="L1852" s="826">
        <v>1630.51</v>
      </c>
      <c r="M1852" s="826">
        <v>8152.5499999999993</v>
      </c>
      <c r="N1852" s="823">
        <v>5</v>
      </c>
      <c r="O1852" s="827">
        <v>3</v>
      </c>
      <c r="P1852" s="826">
        <v>8152.5499999999993</v>
      </c>
      <c r="Q1852" s="828">
        <v>1</v>
      </c>
      <c r="R1852" s="823">
        <v>5</v>
      </c>
      <c r="S1852" s="828">
        <v>1</v>
      </c>
      <c r="T1852" s="827">
        <v>3</v>
      </c>
      <c r="U1852" s="829">
        <v>1</v>
      </c>
    </row>
    <row r="1853" spans="1:21" ht="14.45" customHeight="1" x14ac:dyDescent="0.2">
      <c r="A1853" s="822">
        <v>32</v>
      </c>
      <c r="B1853" s="823" t="s">
        <v>2767</v>
      </c>
      <c r="C1853" s="823" t="s">
        <v>2773</v>
      </c>
      <c r="D1853" s="824" t="s">
        <v>4796</v>
      </c>
      <c r="E1853" s="825" t="s">
        <v>2803</v>
      </c>
      <c r="F1853" s="823" t="s">
        <v>2768</v>
      </c>
      <c r="G1853" s="823" t="s">
        <v>2923</v>
      </c>
      <c r="H1853" s="823" t="s">
        <v>329</v>
      </c>
      <c r="I1853" s="823" t="s">
        <v>2924</v>
      </c>
      <c r="J1853" s="823" t="s">
        <v>2925</v>
      </c>
      <c r="K1853" s="823" t="s">
        <v>2926</v>
      </c>
      <c r="L1853" s="826">
        <v>75.05</v>
      </c>
      <c r="M1853" s="826">
        <v>150.1</v>
      </c>
      <c r="N1853" s="823">
        <v>2</v>
      </c>
      <c r="O1853" s="827">
        <v>2</v>
      </c>
      <c r="P1853" s="826">
        <v>150.1</v>
      </c>
      <c r="Q1853" s="828">
        <v>1</v>
      </c>
      <c r="R1853" s="823">
        <v>2</v>
      </c>
      <c r="S1853" s="828">
        <v>1</v>
      </c>
      <c r="T1853" s="827">
        <v>2</v>
      </c>
      <c r="U1853" s="829">
        <v>1</v>
      </c>
    </row>
    <row r="1854" spans="1:21" ht="14.45" customHeight="1" x14ac:dyDescent="0.2">
      <c r="A1854" s="822">
        <v>32</v>
      </c>
      <c r="B1854" s="823" t="s">
        <v>2767</v>
      </c>
      <c r="C1854" s="823" t="s">
        <v>2773</v>
      </c>
      <c r="D1854" s="824" t="s">
        <v>4796</v>
      </c>
      <c r="E1854" s="825" t="s">
        <v>2803</v>
      </c>
      <c r="F1854" s="823" t="s">
        <v>2768</v>
      </c>
      <c r="G1854" s="823" t="s">
        <v>2923</v>
      </c>
      <c r="H1854" s="823" t="s">
        <v>329</v>
      </c>
      <c r="I1854" s="823" t="s">
        <v>2927</v>
      </c>
      <c r="J1854" s="823" t="s">
        <v>1031</v>
      </c>
      <c r="K1854" s="823" t="s">
        <v>2928</v>
      </c>
      <c r="L1854" s="826">
        <v>45.03</v>
      </c>
      <c r="M1854" s="826">
        <v>270.18</v>
      </c>
      <c r="N1854" s="823">
        <v>6</v>
      </c>
      <c r="O1854" s="827">
        <v>2</v>
      </c>
      <c r="P1854" s="826">
        <v>90.06</v>
      </c>
      <c r="Q1854" s="828">
        <v>0.33333333333333331</v>
      </c>
      <c r="R1854" s="823">
        <v>2</v>
      </c>
      <c r="S1854" s="828">
        <v>0.33333333333333331</v>
      </c>
      <c r="T1854" s="827">
        <v>0.5</v>
      </c>
      <c r="U1854" s="829">
        <v>0.25</v>
      </c>
    </row>
    <row r="1855" spans="1:21" ht="14.45" customHeight="1" x14ac:dyDescent="0.2">
      <c r="A1855" s="822">
        <v>32</v>
      </c>
      <c r="B1855" s="823" t="s">
        <v>2767</v>
      </c>
      <c r="C1855" s="823" t="s">
        <v>2773</v>
      </c>
      <c r="D1855" s="824" t="s">
        <v>4796</v>
      </c>
      <c r="E1855" s="825" t="s">
        <v>2803</v>
      </c>
      <c r="F1855" s="823" t="s">
        <v>2768</v>
      </c>
      <c r="G1855" s="823" t="s">
        <v>3217</v>
      </c>
      <c r="H1855" s="823" t="s">
        <v>329</v>
      </c>
      <c r="I1855" s="823" t="s">
        <v>3218</v>
      </c>
      <c r="J1855" s="823" t="s">
        <v>1301</v>
      </c>
      <c r="K1855" s="823" t="s">
        <v>1302</v>
      </c>
      <c r="L1855" s="826">
        <v>49.04</v>
      </c>
      <c r="M1855" s="826">
        <v>49.04</v>
      </c>
      <c r="N1855" s="823">
        <v>1</v>
      </c>
      <c r="O1855" s="827">
        <v>0.5</v>
      </c>
      <c r="P1855" s="826"/>
      <c r="Q1855" s="828">
        <v>0</v>
      </c>
      <c r="R1855" s="823"/>
      <c r="S1855" s="828">
        <v>0</v>
      </c>
      <c r="T1855" s="827"/>
      <c r="U1855" s="829">
        <v>0</v>
      </c>
    </row>
    <row r="1856" spans="1:21" ht="14.45" customHeight="1" x14ac:dyDescent="0.2">
      <c r="A1856" s="822">
        <v>32</v>
      </c>
      <c r="B1856" s="823" t="s">
        <v>2767</v>
      </c>
      <c r="C1856" s="823" t="s">
        <v>2773</v>
      </c>
      <c r="D1856" s="824" t="s">
        <v>4796</v>
      </c>
      <c r="E1856" s="825" t="s">
        <v>2803</v>
      </c>
      <c r="F1856" s="823" t="s">
        <v>2768</v>
      </c>
      <c r="G1856" s="823" t="s">
        <v>3225</v>
      </c>
      <c r="H1856" s="823" t="s">
        <v>329</v>
      </c>
      <c r="I1856" s="823" t="s">
        <v>3637</v>
      </c>
      <c r="J1856" s="823" t="s">
        <v>3635</v>
      </c>
      <c r="K1856" s="823" t="s">
        <v>3638</v>
      </c>
      <c r="L1856" s="826">
        <v>1348.46</v>
      </c>
      <c r="M1856" s="826">
        <v>45847.64</v>
      </c>
      <c r="N1856" s="823">
        <v>34</v>
      </c>
      <c r="O1856" s="827">
        <v>1.5</v>
      </c>
      <c r="P1856" s="826">
        <v>45847.64</v>
      </c>
      <c r="Q1856" s="828">
        <v>1</v>
      </c>
      <c r="R1856" s="823">
        <v>34</v>
      </c>
      <c r="S1856" s="828">
        <v>1</v>
      </c>
      <c r="T1856" s="827">
        <v>1.5</v>
      </c>
      <c r="U1856" s="829">
        <v>1</v>
      </c>
    </row>
    <row r="1857" spans="1:21" ht="14.45" customHeight="1" x14ac:dyDescent="0.2">
      <c r="A1857" s="822">
        <v>32</v>
      </c>
      <c r="B1857" s="823" t="s">
        <v>2767</v>
      </c>
      <c r="C1857" s="823" t="s">
        <v>2773</v>
      </c>
      <c r="D1857" s="824" t="s">
        <v>4796</v>
      </c>
      <c r="E1857" s="825" t="s">
        <v>2803</v>
      </c>
      <c r="F1857" s="823" t="s">
        <v>2768</v>
      </c>
      <c r="G1857" s="823" t="s">
        <v>2937</v>
      </c>
      <c r="H1857" s="823" t="s">
        <v>329</v>
      </c>
      <c r="I1857" s="823" t="s">
        <v>3639</v>
      </c>
      <c r="J1857" s="823" t="s">
        <v>2939</v>
      </c>
      <c r="K1857" s="823" t="s">
        <v>3640</v>
      </c>
      <c r="L1857" s="826">
        <v>2615.92</v>
      </c>
      <c r="M1857" s="826">
        <v>18311.440000000002</v>
      </c>
      <c r="N1857" s="823">
        <v>7</v>
      </c>
      <c r="O1857" s="827">
        <v>2.5</v>
      </c>
      <c r="P1857" s="826">
        <v>18311.440000000002</v>
      </c>
      <c r="Q1857" s="828">
        <v>1</v>
      </c>
      <c r="R1857" s="823">
        <v>7</v>
      </c>
      <c r="S1857" s="828">
        <v>1</v>
      </c>
      <c r="T1857" s="827">
        <v>2.5</v>
      </c>
      <c r="U1857" s="829">
        <v>1</v>
      </c>
    </row>
    <row r="1858" spans="1:21" ht="14.45" customHeight="1" x14ac:dyDescent="0.2">
      <c r="A1858" s="822">
        <v>32</v>
      </c>
      <c r="B1858" s="823" t="s">
        <v>2767</v>
      </c>
      <c r="C1858" s="823" t="s">
        <v>2773</v>
      </c>
      <c r="D1858" s="824" t="s">
        <v>4796</v>
      </c>
      <c r="E1858" s="825" t="s">
        <v>2803</v>
      </c>
      <c r="F1858" s="823" t="s">
        <v>2768</v>
      </c>
      <c r="G1858" s="823" t="s">
        <v>3761</v>
      </c>
      <c r="H1858" s="823" t="s">
        <v>329</v>
      </c>
      <c r="I1858" s="823" t="s">
        <v>3762</v>
      </c>
      <c r="J1858" s="823" t="s">
        <v>3763</v>
      </c>
      <c r="K1858" s="823" t="s">
        <v>3764</v>
      </c>
      <c r="L1858" s="826">
        <v>166.1</v>
      </c>
      <c r="M1858" s="826">
        <v>166.1</v>
      </c>
      <c r="N1858" s="823">
        <v>1</v>
      </c>
      <c r="O1858" s="827">
        <v>0.5</v>
      </c>
      <c r="P1858" s="826">
        <v>166.1</v>
      </c>
      <c r="Q1858" s="828">
        <v>1</v>
      </c>
      <c r="R1858" s="823">
        <v>1</v>
      </c>
      <c r="S1858" s="828">
        <v>1</v>
      </c>
      <c r="T1858" s="827">
        <v>0.5</v>
      </c>
      <c r="U1858" s="829">
        <v>1</v>
      </c>
    </row>
    <row r="1859" spans="1:21" ht="14.45" customHeight="1" x14ac:dyDescent="0.2">
      <c r="A1859" s="822">
        <v>32</v>
      </c>
      <c r="B1859" s="823" t="s">
        <v>2767</v>
      </c>
      <c r="C1859" s="823" t="s">
        <v>2773</v>
      </c>
      <c r="D1859" s="824" t="s">
        <v>4796</v>
      </c>
      <c r="E1859" s="825" t="s">
        <v>2803</v>
      </c>
      <c r="F1859" s="823" t="s">
        <v>2768</v>
      </c>
      <c r="G1859" s="823" t="s">
        <v>4264</v>
      </c>
      <c r="H1859" s="823" t="s">
        <v>329</v>
      </c>
      <c r="I1859" s="823" t="s">
        <v>4417</v>
      </c>
      <c r="J1859" s="823" t="s">
        <v>4418</v>
      </c>
      <c r="K1859" s="823" t="s">
        <v>4419</v>
      </c>
      <c r="L1859" s="826">
        <v>668.76</v>
      </c>
      <c r="M1859" s="826">
        <v>5350.08</v>
      </c>
      <c r="N1859" s="823">
        <v>8</v>
      </c>
      <c r="O1859" s="827">
        <v>1</v>
      </c>
      <c r="P1859" s="826">
        <v>5350.08</v>
      </c>
      <c r="Q1859" s="828">
        <v>1</v>
      </c>
      <c r="R1859" s="823">
        <v>8</v>
      </c>
      <c r="S1859" s="828">
        <v>1</v>
      </c>
      <c r="T1859" s="827">
        <v>1</v>
      </c>
      <c r="U1859" s="829">
        <v>1</v>
      </c>
    </row>
    <row r="1860" spans="1:21" ht="14.45" customHeight="1" x14ac:dyDescent="0.2">
      <c r="A1860" s="822">
        <v>32</v>
      </c>
      <c r="B1860" s="823" t="s">
        <v>2767</v>
      </c>
      <c r="C1860" s="823" t="s">
        <v>2773</v>
      </c>
      <c r="D1860" s="824" t="s">
        <v>4796</v>
      </c>
      <c r="E1860" s="825" t="s">
        <v>2803</v>
      </c>
      <c r="F1860" s="823" t="s">
        <v>2768</v>
      </c>
      <c r="G1860" s="823" t="s">
        <v>3232</v>
      </c>
      <c r="H1860" s="823" t="s">
        <v>329</v>
      </c>
      <c r="I1860" s="823" t="s">
        <v>3233</v>
      </c>
      <c r="J1860" s="823" t="s">
        <v>1442</v>
      </c>
      <c r="K1860" s="823" t="s">
        <v>3234</v>
      </c>
      <c r="L1860" s="826">
        <v>42.14</v>
      </c>
      <c r="M1860" s="826">
        <v>42.14</v>
      </c>
      <c r="N1860" s="823">
        <v>1</v>
      </c>
      <c r="O1860" s="827">
        <v>1</v>
      </c>
      <c r="P1860" s="826">
        <v>42.14</v>
      </c>
      <c r="Q1860" s="828">
        <v>1</v>
      </c>
      <c r="R1860" s="823">
        <v>1</v>
      </c>
      <c r="S1860" s="828">
        <v>1</v>
      </c>
      <c r="T1860" s="827">
        <v>1</v>
      </c>
      <c r="U1860" s="829">
        <v>1</v>
      </c>
    </row>
    <row r="1861" spans="1:21" ht="14.45" customHeight="1" x14ac:dyDescent="0.2">
      <c r="A1861" s="822">
        <v>32</v>
      </c>
      <c r="B1861" s="823" t="s">
        <v>2767</v>
      </c>
      <c r="C1861" s="823" t="s">
        <v>2773</v>
      </c>
      <c r="D1861" s="824" t="s">
        <v>4796</v>
      </c>
      <c r="E1861" s="825" t="s">
        <v>2803</v>
      </c>
      <c r="F1861" s="823" t="s">
        <v>2768</v>
      </c>
      <c r="G1861" s="823" t="s">
        <v>3245</v>
      </c>
      <c r="H1861" s="823" t="s">
        <v>329</v>
      </c>
      <c r="I1861" s="823" t="s">
        <v>4420</v>
      </c>
      <c r="J1861" s="823" t="s">
        <v>4421</v>
      </c>
      <c r="K1861" s="823" t="s">
        <v>4422</v>
      </c>
      <c r="L1861" s="826">
        <v>105.32</v>
      </c>
      <c r="M1861" s="826">
        <v>105.32</v>
      </c>
      <c r="N1861" s="823">
        <v>1</v>
      </c>
      <c r="O1861" s="827">
        <v>1</v>
      </c>
      <c r="P1861" s="826">
        <v>105.32</v>
      </c>
      <c r="Q1861" s="828">
        <v>1</v>
      </c>
      <c r="R1861" s="823">
        <v>1</v>
      </c>
      <c r="S1861" s="828">
        <v>1</v>
      </c>
      <c r="T1861" s="827">
        <v>1</v>
      </c>
      <c r="U1861" s="829">
        <v>1</v>
      </c>
    </row>
    <row r="1862" spans="1:21" ht="14.45" customHeight="1" x14ac:dyDescent="0.2">
      <c r="A1862" s="822">
        <v>32</v>
      </c>
      <c r="B1862" s="823" t="s">
        <v>2767</v>
      </c>
      <c r="C1862" s="823" t="s">
        <v>2773</v>
      </c>
      <c r="D1862" s="824" t="s">
        <v>4796</v>
      </c>
      <c r="E1862" s="825" t="s">
        <v>2803</v>
      </c>
      <c r="F1862" s="823" t="s">
        <v>2768</v>
      </c>
      <c r="G1862" s="823" t="s">
        <v>3251</v>
      </c>
      <c r="H1862" s="823" t="s">
        <v>329</v>
      </c>
      <c r="I1862" s="823" t="s">
        <v>3252</v>
      </c>
      <c r="J1862" s="823" t="s">
        <v>1991</v>
      </c>
      <c r="K1862" s="823" t="s">
        <v>3253</v>
      </c>
      <c r="L1862" s="826">
        <v>24.37</v>
      </c>
      <c r="M1862" s="826">
        <v>24.37</v>
      </c>
      <c r="N1862" s="823">
        <v>1</v>
      </c>
      <c r="O1862" s="827">
        <v>1</v>
      </c>
      <c r="P1862" s="826">
        <v>24.37</v>
      </c>
      <c r="Q1862" s="828">
        <v>1</v>
      </c>
      <c r="R1862" s="823">
        <v>1</v>
      </c>
      <c r="S1862" s="828">
        <v>1</v>
      </c>
      <c r="T1862" s="827">
        <v>1</v>
      </c>
      <c r="U1862" s="829">
        <v>1</v>
      </c>
    </row>
    <row r="1863" spans="1:21" ht="14.45" customHeight="1" x14ac:dyDescent="0.2">
      <c r="A1863" s="822">
        <v>32</v>
      </c>
      <c r="B1863" s="823" t="s">
        <v>2767</v>
      </c>
      <c r="C1863" s="823" t="s">
        <v>2773</v>
      </c>
      <c r="D1863" s="824" t="s">
        <v>4796</v>
      </c>
      <c r="E1863" s="825" t="s">
        <v>2803</v>
      </c>
      <c r="F1863" s="823" t="s">
        <v>2768</v>
      </c>
      <c r="G1863" s="823" t="s">
        <v>2947</v>
      </c>
      <c r="H1863" s="823" t="s">
        <v>670</v>
      </c>
      <c r="I1863" s="823" t="s">
        <v>2948</v>
      </c>
      <c r="J1863" s="823" t="s">
        <v>2949</v>
      </c>
      <c r="K1863" s="823" t="s">
        <v>2950</v>
      </c>
      <c r="L1863" s="826">
        <v>186.87</v>
      </c>
      <c r="M1863" s="826">
        <v>560.61</v>
      </c>
      <c r="N1863" s="823">
        <v>3</v>
      </c>
      <c r="O1863" s="827">
        <v>2</v>
      </c>
      <c r="P1863" s="826">
        <v>373.74</v>
      </c>
      <c r="Q1863" s="828">
        <v>0.66666666666666663</v>
      </c>
      <c r="R1863" s="823">
        <v>2</v>
      </c>
      <c r="S1863" s="828">
        <v>0.66666666666666663</v>
      </c>
      <c r="T1863" s="827">
        <v>1</v>
      </c>
      <c r="U1863" s="829">
        <v>0.5</v>
      </c>
    </row>
    <row r="1864" spans="1:21" ht="14.45" customHeight="1" x14ac:dyDescent="0.2">
      <c r="A1864" s="822">
        <v>32</v>
      </c>
      <c r="B1864" s="823" t="s">
        <v>2767</v>
      </c>
      <c r="C1864" s="823" t="s">
        <v>2773</v>
      </c>
      <c r="D1864" s="824" t="s">
        <v>4796</v>
      </c>
      <c r="E1864" s="825" t="s">
        <v>2803</v>
      </c>
      <c r="F1864" s="823" t="s">
        <v>2768</v>
      </c>
      <c r="G1864" s="823" t="s">
        <v>2951</v>
      </c>
      <c r="H1864" s="823" t="s">
        <v>329</v>
      </c>
      <c r="I1864" s="823" t="s">
        <v>2952</v>
      </c>
      <c r="J1864" s="823" t="s">
        <v>2953</v>
      </c>
      <c r="K1864" s="823" t="s">
        <v>2954</v>
      </c>
      <c r="L1864" s="826">
        <v>73.09</v>
      </c>
      <c r="M1864" s="826">
        <v>73.09</v>
      </c>
      <c r="N1864" s="823">
        <v>1</v>
      </c>
      <c r="O1864" s="827">
        <v>1</v>
      </c>
      <c r="P1864" s="826"/>
      <c r="Q1864" s="828">
        <v>0</v>
      </c>
      <c r="R1864" s="823"/>
      <c r="S1864" s="828">
        <v>0</v>
      </c>
      <c r="T1864" s="827"/>
      <c r="U1864" s="829">
        <v>0</v>
      </c>
    </row>
    <row r="1865" spans="1:21" ht="14.45" customHeight="1" x14ac:dyDescent="0.2">
      <c r="A1865" s="822">
        <v>32</v>
      </c>
      <c r="B1865" s="823" t="s">
        <v>2767</v>
      </c>
      <c r="C1865" s="823" t="s">
        <v>2773</v>
      </c>
      <c r="D1865" s="824" t="s">
        <v>4796</v>
      </c>
      <c r="E1865" s="825" t="s">
        <v>2803</v>
      </c>
      <c r="F1865" s="823" t="s">
        <v>2768</v>
      </c>
      <c r="G1865" s="823" t="s">
        <v>2951</v>
      </c>
      <c r="H1865" s="823" t="s">
        <v>329</v>
      </c>
      <c r="I1865" s="823" t="s">
        <v>4423</v>
      </c>
      <c r="J1865" s="823" t="s">
        <v>4424</v>
      </c>
      <c r="K1865" s="823" t="s">
        <v>4425</v>
      </c>
      <c r="L1865" s="826">
        <v>36.54</v>
      </c>
      <c r="M1865" s="826">
        <v>255.78</v>
      </c>
      <c r="N1865" s="823">
        <v>7</v>
      </c>
      <c r="O1865" s="827">
        <v>2</v>
      </c>
      <c r="P1865" s="826">
        <v>109.62</v>
      </c>
      <c r="Q1865" s="828">
        <v>0.4285714285714286</v>
      </c>
      <c r="R1865" s="823">
        <v>3</v>
      </c>
      <c r="S1865" s="828">
        <v>0.42857142857142855</v>
      </c>
      <c r="T1865" s="827">
        <v>1</v>
      </c>
      <c r="U1865" s="829">
        <v>0.5</v>
      </c>
    </row>
    <row r="1866" spans="1:21" ht="14.45" customHeight="1" x14ac:dyDescent="0.2">
      <c r="A1866" s="822">
        <v>32</v>
      </c>
      <c r="B1866" s="823" t="s">
        <v>2767</v>
      </c>
      <c r="C1866" s="823" t="s">
        <v>2773</v>
      </c>
      <c r="D1866" s="824" t="s">
        <v>4796</v>
      </c>
      <c r="E1866" s="825" t="s">
        <v>2803</v>
      </c>
      <c r="F1866" s="823" t="s">
        <v>2768</v>
      </c>
      <c r="G1866" s="823" t="s">
        <v>2951</v>
      </c>
      <c r="H1866" s="823" t="s">
        <v>329</v>
      </c>
      <c r="I1866" s="823" t="s">
        <v>2955</v>
      </c>
      <c r="J1866" s="823" t="s">
        <v>2953</v>
      </c>
      <c r="K1866" s="823" t="s">
        <v>2956</v>
      </c>
      <c r="L1866" s="826">
        <v>243.64</v>
      </c>
      <c r="M1866" s="826">
        <v>1461.84</v>
      </c>
      <c r="N1866" s="823">
        <v>6</v>
      </c>
      <c r="O1866" s="827">
        <v>6</v>
      </c>
      <c r="P1866" s="826">
        <v>730.92</v>
      </c>
      <c r="Q1866" s="828">
        <v>0.5</v>
      </c>
      <c r="R1866" s="823">
        <v>3</v>
      </c>
      <c r="S1866" s="828">
        <v>0.5</v>
      </c>
      <c r="T1866" s="827">
        <v>3</v>
      </c>
      <c r="U1866" s="829">
        <v>0.5</v>
      </c>
    </row>
    <row r="1867" spans="1:21" ht="14.45" customHeight="1" x14ac:dyDescent="0.2">
      <c r="A1867" s="822">
        <v>32</v>
      </c>
      <c r="B1867" s="823" t="s">
        <v>2767</v>
      </c>
      <c r="C1867" s="823" t="s">
        <v>2773</v>
      </c>
      <c r="D1867" s="824" t="s">
        <v>4796</v>
      </c>
      <c r="E1867" s="825" t="s">
        <v>2803</v>
      </c>
      <c r="F1867" s="823" t="s">
        <v>2768</v>
      </c>
      <c r="G1867" s="823" t="s">
        <v>2835</v>
      </c>
      <c r="H1867" s="823" t="s">
        <v>329</v>
      </c>
      <c r="I1867" s="823" t="s">
        <v>2967</v>
      </c>
      <c r="J1867" s="823" t="s">
        <v>2968</v>
      </c>
      <c r="K1867" s="823" t="s">
        <v>2969</v>
      </c>
      <c r="L1867" s="826">
        <v>26.37</v>
      </c>
      <c r="M1867" s="826">
        <v>52.74</v>
      </c>
      <c r="N1867" s="823">
        <v>2</v>
      </c>
      <c r="O1867" s="827">
        <v>1.5</v>
      </c>
      <c r="P1867" s="826">
        <v>26.37</v>
      </c>
      <c r="Q1867" s="828">
        <v>0.5</v>
      </c>
      <c r="R1867" s="823">
        <v>1</v>
      </c>
      <c r="S1867" s="828">
        <v>0.5</v>
      </c>
      <c r="T1867" s="827">
        <v>0.5</v>
      </c>
      <c r="U1867" s="829">
        <v>0.33333333333333331</v>
      </c>
    </row>
    <row r="1868" spans="1:21" ht="14.45" customHeight="1" x14ac:dyDescent="0.2">
      <c r="A1868" s="822">
        <v>32</v>
      </c>
      <c r="B1868" s="823" t="s">
        <v>2767</v>
      </c>
      <c r="C1868" s="823" t="s">
        <v>2773</v>
      </c>
      <c r="D1868" s="824" t="s">
        <v>4796</v>
      </c>
      <c r="E1868" s="825" t="s">
        <v>2803</v>
      </c>
      <c r="F1868" s="823" t="s">
        <v>2768</v>
      </c>
      <c r="G1868" s="823" t="s">
        <v>2835</v>
      </c>
      <c r="H1868" s="823" t="s">
        <v>329</v>
      </c>
      <c r="I1868" s="823" t="s">
        <v>2970</v>
      </c>
      <c r="J1868" s="823" t="s">
        <v>2968</v>
      </c>
      <c r="K1868" s="823" t="s">
        <v>2971</v>
      </c>
      <c r="L1868" s="826">
        <v>52.75</v>
      </c>
      <c r="M1868" s="826">
        <v>474.75</v>
      </c>
      <c r="N1868" s="823">
        <v>9</v>
      </c>
      <c r="O1868" s="827">
        <v>7</v>
      </c>
      <c r="P1868" s="826">
        <v>211</v>
      </c>
      <c r="Q1868" s="828">
        <v>0.44444444444444442</v>
      </c>
      <c r="R1868" s="823">
        <v>4</v>
      </c>
      <c r="S1868" s="828">
        <v>0.44444444444444442</v>
      </c>
      <c r="T1868" s="827">
        <v>3</v>
      </c>
      <c r="U1868" s="829">
        <v>0.42857142857142855</v>
      </c>
    </row>
    <row r="1869" spans="1:21" ht="14.45" customHeight="1" x14ac:dyDescent="0.2">
      <c r="A1869" s="822">
        <v>32</v>
      </c>
      <c r="B1869" s="823" t="s">
        <v>2767</v>
      </c>
      <c r="C1869" s="823" t="s">
        <v>2773</v>
      </c>
      <c r="D1869" s="824" t="s">
        <v>4796</v>
      </c>
      <c r="E1869" s="825" t="s">
        <v>2803</v>
      </c>
      <c r="F1869" s="823" t="s">
        <v>2768</v>
      </c>
      <c r="G1869" s="823" t="s">
        <v>2835</v>
      </c>
      <c r="H1869" s="823" t="s">
        <v>329</v>
      </c>
      <c r="I1869" s="823" t="s">
        <v>3460</v>
      </c>
      <c r="J1869" s="823" t="s">
        <v>3461</v>
      </c>
      <c r="K1869" s="823" t="s">
        <v>3462</v>
      </c>
      <c r="L1869" s="826">
        <v>52.75</v>
      </c>
      <c r="M1869" s="826">
        <v>105.5</v>
      </c>
      <c r="N1869" s="823">
        <v>2</v>
      </c>
      <c r="O1869" s="827">
        <v>2</v>
      </c>
      <c r="P1869" s="826">
        <v>52.75</v>
      </c>
      <c r="Q1869" s="828">
        <v>0.5</v>
      </c>
      <c r="R1869" s="823">
        <v>1</v>
      </c>
      <c r="S1869" s="828">
        <v>0.5</v>
      </c>
      <c r="T1869" s="827">
        <v>1</v>
      </c>
      <c r="U1869" s="829">
        <v>0.5</v>
      </c>
    </row>
    <row r="1870" spans="1:21" ht="14.45" customHeight="1" x14ac:dyDescent="0.2">
      <c r="A1870" s="822">
        <v>32</v>
      </c>
      <c r="B1870" s="823" t="s">
        <v>2767</v>
      </c>
      <c r="C1870" s="823" t="s">
        <v>2773</v>
      </c>
      <c r="D1870" s="824" t="s">
        <v>4796</v>
      </c>
      <c r="E1870" s="825" t="s">
        <v>2803</v>
      </c>
      <c r="F1870" s="823" t="s">
        <v>2768</v>
      </c>
      <c r="G1870" s="823" t="s">
        <v>2835</v>
      </c>
      <c r="H1870" s="823" t="s">
        <v>329</v>
      </c>
      <c r="I1870" s="823" t="s">
        <v>2836</v>
      </c>
      <c r="J1870" s="823" t="s">
        <v>695</v>
      </c>
      <c r="K1870" s="823" t="s">
        <v>681</v>
      </c>
      <c r="L1870" s="826">
        <v>58.62</v>
      </c>
      <c r="M1870" s="826">
        <v>58.62</v>
      </c>
      <c r="N1870" s="823">
        <v>1</v>
      </c>
      <c r="O1870" s="827">
        <v>1</v>
      </c>
      <c r="P1870" s="826"/>
      <c r="Q1870" s="828">
        <v>0</v>
      </c>
      <c r="R1870" s="823"/>
      <c r="S1870" s="828">
        <v>0</v>
      </c>
      <c r="T1870" s="827"/>
      <c r="U1870" s="829">
        <v>0</v>
      </c>
    </row>
    <row r="1871" spans="1:21" ht="14.45" customHeight="1" x14ac:dyDescent="0.2">
      <c r="A1871" s="822">
        <v>32</v>
      </c>
      <c r="B1871" s="823" t="s">
        <v>2767</v>
      </c>
      <c r="C1871" s="823" t="s">
        <v>2773</v>
      </c>
      <c r="D1871" s="824" t="s">
        <v>4796</v>
      </c>
      <c r="E1871" s="825" t="s">
        <v>2803</v>
      </c>
      <c r="F1871" s="823" t="s">
        <v>2768</v>
      </c>
      <c r="G1871" s="823" t="s">
        <v>2835</v>
      </c>
      <c r="H1871" s="823" t="s">
        <v>329</v>
      </c>
      <c r="I1871" s="823" t="s">
        <v>3775</v>
      </c>
      <c r="J1871" s="823" t="s">
        <v>695</v>
      </c>
      <c r="K1871" s="823" t="s">
        <v>696</v>
      </c>
      <c r="L1871" s="826">
        <v>31.65</v>
      </c>
      <c r="M1871" s="826">
        <v>158.25</v>
      </c>
      <c r="N1871" s="823">
        <v>5</v>
      </c>
      <c r="O1871" s="827">
        <v>2</v>
      </c>
      <c r="P1871" s="826">
        <v>158.25</v>
      </c>
      <c r="Q1871" s="828">
        <v>1</v>
      </c>
      <c r="R1871" s="823">
        <v>5</v>
      </c>
      <c r="S1871" s="828">
        <v>1</v>
      </c>
      <c r="T1871" s="827">
        <v>2</v>
      </c>
      <c r="U1871" s="829">
        <v>1</v>
      </c>
    </row>
    <row r="1872" spans="1:21" ht="14.45" customHeight="1" x14ac:dyDescent="0.2">
      <c r="A1872" s="822">
        <v>32</v>
      </c>
      <c r="B1872" s="823" t="s">
        <v>2767</v>
      </c>
      <c r="C1872" s="823" t="s">
        <v>2773</v>
      </c>
      <c r="D1872" s="824" t="s">
        <v>4796</v>
      </c>
      <c r="E1872" s="825" t="s">
        <v>2803</v>
      </c>
      <c r="F1872" s="823" t="s">
        <v>2768</v>
      </c>
      <c r="G1872" s="823" t="s">
        <v>3263</v>
      </c>
      <c r="H1872" s="823" t="s">
        <v>329</v>
      </c>
      <c r="I1872" s="823" t="s">
        <v>3264</v>
      </c>
      <c r="J1872" s="823" t="s">
        <v>1167</v>
      </c>
      <c r="K1872" s="823" t="s">
        <v>3265</v>
      </c>
      <c r="L1872" s="826">
        <v>163.54</v>
      </c>
      <c r="M1872" s="826">
        <v>654.16</v>
      </c>
      <c r="N1872" s="823">
        <v>4</v>
      </c>
      <c r="O1872" s="827">
        <v>1</v>
      </c>
      <c r="P1872" s="826">
        <v>654.16</v>
      </c>
      <c r="Q1872" s="828">
        <v>1</v>
      </c>
      <c r="R1872" s="823">
        <v>4</v>
      </c>
      <c r="S1872" s="828">
        <v>1</v>
      </c>
      <c r="T1872" s="827">
        <v>1</v>
      </c>
      <c r="U1872" s="829">
        <v>1</v>
      </c>
    </row>
    <row r="1873" spans="1:21" ht="14.45" customHeight="1" x14ac:dyDescent="0.2">
      <c r="A1873" s="822">
        <v>32</v>
      </c>
      <c r="B1873" s="823" t="s">
        <v>2767</v>
      </c>
      <c r="C1873" s="823" t="s">
        <v>2773</v>
      </c>
      <c r="D1873" s="824" t="s">
        <v>4796</v>
      </c>
      <c r="E1873" s="825" t="s">
        <v>2803</v>
      </c>
      <c r="F1873" s="823" t="s">
        <v>2768</v>
      </c>
      <c r="G1873" s="823" t="s">
        <v>2979</v>
      </c>
      <c r="H1873" s="823" t="s">
        <v>329</v>
      </c>
      <c r="I1873" s="823" t="s">
        <v>2980</v>
      </c>
      <c r="J1873" s="823" t="s">
        <v>2981</v>
      </c>
      <c r="K1873" s="823" t="s">
        <v>2982</v>
      </c>
      <c r="L1873" s="826">
        <v>3161.19</v>
      </c>
      <c r="M1873" s="826">
        <v>9483.57</v>
      </c>
      <c r="N1873" s="823">
        <v>3</v>
      </c>
      <c r="O1873" s="827">
        <v>1</v>
      </c>
      <c r="P1873" s="826">
        <v>9483.57</v>
      </c>
      <c r="Q1873" s="828">
        <v>1</v>
      </c>
      <c r="R1873" s="823">
        <v>3</v>
      </c>
      <c r="S1873" s="828">
        <v>1</v>
      </c>
      <c r="T1873" s="827">
        <v>1</v>
      </c>
      <c r="U1873" s="829">
        <v>1</v>
      </c>
    </row>
    <row r="1874" spans="1:21" ht="14.45" customHeight="1" x14ac:dyDescent="0.2">
      <c r="A1874" s="822">
        <v>32</v>
      </c>
      <c r="B1874" s="823" t="s">
        <v>2767</v>
      </c>
      <c r="C1874" s="823" t="s">
        <v>2773</v>
      </c>
      <c r="D1874" s="824" t="s">
        <v>4796</v>
      </c>
      <c r="E1874" s="825" t="s">
        <v>2803</v>
      </c>
      <c r="F1874" s="823" t="s">
        <v>2768</v>
      </c>
      <c r="G1874" s="823" t="s">
        <v>2979</v>
      </c>
      <c r="H1874" s="823" t="s">
        <v>329</v>
      </c>
      <c r="I1874" s="823" t="s">
        <v>4426</v>
      </c>
      <c r="J1874" s="823" t="s">
        <v>2981</v>
      </c>
      <c r="K1874" s="823" t="s">
        <v>2982</v>
      </c>
      <c r="L1874" s="826">
        <v>3161.19</v>
      </c>
      <c r="M1874" s="826">
        <v>9483.57</v>
      </c>
      <c r="N1874" s="823">
        <v>3</v>
      </c>
      <c r="O1874" s="827">
        <v>1</v>
      </c>
      <c r="P1874" s="826">
        <v>9483.57</v>
      </c>
      <c r="Q1874" s="828">
        <v>1</v>
      </c>
      <c r="R1874" s="823">
        <v>3</v>
      </c>
      <c r="S1874" s="828">
        <v>1</v>
      </c>
      <c r="T1874" s="827">
        <v>1</v>
      </c>
      <c r="U1874" s="829">
        <v>1</v>
      </c>
    </row>
    <row r="1875" spans="1:21" ht="14.45" customHeight="1" x14ac:dyDescent="0.2">
      <c r="A1875" s="822">
        <v>32</v>
      </c>
      <c r="B1875" s="823" t="s">
        <v>2767</v>
      </c>
      <c r="C1875" s="823" t="s">
        <v>2773</v>
      </c>
      <c r="D1875" s="824" t="s">
        <v>4796</v>
      </c>
      <c r="E1875" s="825" t="s">
        <v>2803</v>
      </c>
      <c r="F1875" s="823" t="s">
        <v>2768</v>
      </c>
      <c r="G1875" s="823" t="s">
        <v>2983</v>
      </c>
      <c r="H1875" s="823" t="s">
        <v>329</v>
      </c>
      <c r="I1875" s="823" t="s">
        <v>2984</v>
      </c>
      <c r="J1875" s="823" t="s">
        <v>2985</v>
      </c>
      <c r="K1875" s="823" t="s">
        <v>2986</v>
      </c>
      <c r="L1875" s="826">
        <v>73.150000000000006</v>
      </c>
      <c r="M1875" s="826">
        <v>2779.7000000000007</v>
      </c>
      <c r="N1875" s="823">
        <v>38</v>
      </c>
      <c r="O1875" s="827">
        <v>13.5</v>
      </c>
      <c r="P1875" s="826">
        <v>1463.0000000000002</v>
      </c>
      <c r="Q1875" s="828">
        <v>0.52631578947368418</v>
      </c>
      <c r="R1875" s="823">
        <v>20</v>
      </c>
      <c r="S1875" s="828">
        <v>0.52631578947368418</v>
      </c>
      <c r="T1875" s="827">
        <v>7</v>
      </c>
      <c r="U1875" s="829">
        <v>0.51851851851851849</v>
      </c>
    </row>
    <row r="1876" spans="1:21" ht="14.45" customHeight="1" x14ac:dyDescent="0.2">
      <c r="A1876" s="822">
        <v>32</v>
      </c>
      <c r="B1876" s="823" t="s">
        <v>2767</v>
      </c>
      <c r="C1876" s="823" t="s">
        <v>2773</v>
      </c>
      <c r="D1876" s="824" t="s">
        <v>4796</v>
      </c>
      <c r="E1876" s="825" t="s">
        <v>2803</v>
      </c>
      <c r="F1876" s="823" t="s">
        <v>2768</v>
      </c>
      <c r="G1876" s="823" t="s">
        <v>3268</v>
      </c>
      <c r="H1876" s="823" t="s">
        <v>329</v>
      </c>
      <c r="I1876" s="823" t="s">
        <v>3269</v>
      </c>
      <c r="J1876" s="823" t="s">
        <v>897</v>
      </c>
      <c r="K1876" s="823" t="s">
        <v>1155</v>
      </c>
      <c r="L1876" s="826">
        <v>163.54</v>
      </c>
      <c r="M1876" s="826">
        <v>490.62</v>
      </c>
      <c r="N1876" s="823">
        <v>3</v>
      </c>
      <c r="O1876" s="827">
        <v>3</v>
      </c>
      <c r="P1876" s="826">
        <v>327.08</v>
      </c>
      <c r="Q1876" s="828">
        <v>0.66666666666666663</v>
      </c>
      <c r="R1876" s="823">
        <v>2</v>
      </c>
      <c r="S1876" s="828">
        <v>0.66666666666666663</v>
      </c>
      <c r="T1876" s="827">
        <v>2</v>
      </c>
      <c r="U1876" s="829">
        <v>0.66666666666666663</v>
      </c>
    </row>
    <row r="1877" spans="1:21" ht="14.45" customHeight="1" x14ac:dyDescent="0.2">
      <c r="A1877" s="822">
        <v>32</v>
      </c>
      <c r="B1877" s="823" t="s">
        <v>2767</v>
      </c>
      <c r="C1877" s="823" t="s">
        <v>2773</v>
      </c>
      <c r="D1877" s="824" t="s">
        <v>4796</v>
      </c>
      <c r="E1877" s="825" t="s">
        <v>2803</v>
      </c>
      <c r="F1877" s="823" t="s">
        <v>2768</v>
      </c>
      <c r="G1877" s="823" t="s">
        <v>3963</v>
      </c>
      <c r="H1877" s="823" t="s">
        <v>670</v>
      </c>
      <c r="I1877" s="823" t="s">
        <v>3964</v>
      </c>
      <c r="J1877" s="823" t="s">
        <v>3965</v>
      </c>
      <c r="K1877" s="823" t="s">
        <v>3966</v>
      </c>
      <c r="L1877" s="826">
        <v>115.27</v>
      </c>
      <c r="M1877" s="826">
        <v>230.54</v>
      </c>
      <c r="N1877" s="823">
        <v>2</v>
      </c>
      <c r="O1877" s="827">
        <v>1.5</v>
      </c>
      <c r="P1877" s="826">
        <v>230.54</v>
      </c>
      <c r="Q1877" s="828">
        <v>1</v>
      </c>
      <c r="R1877" s="823">
        <v>2</v>
      </c>
      <c r="S1877" s="828">
        <v>1</v>
      </c>
      <c r="T1877" s="827">
        <v>1.5</v>
      </c>
      <c r="U1877" s="829">
        <v>1</v>
      </c>
    </row>
    <row r="1878" spans="1:21" ht="14.45" customHeight="1" x14ac:dyDescent="0.2">
      <c r="A1878" s="822">
        <v>32</v>
      </c>
      <c r="B1878" s="823" t="s">
        <v>2767</v>
      </c>
      <c r="C1878" s="823" t="s">
        <v>2773</v>
      </c>
      <c r="D1878" s="824" t="s">
        <v>4796</v>
      </c>
      <c r="E1878" s="825" t="s">
        <v>2803</v>
      </c>
      <c r="F1878" s="823" t="s">
        <v>2768</v>
      </c>
      <c r="G1878" s="823" t="s">
        <v>3281</v>
      </c>
      <c r="H1878" s="823" t="s">
        <v>329</v>
      </c>
      <c r="I1878" s="823" t="s">
        <v>4099</v>
      </c>
      <c r="J1878" s="823" t="s">
        <v>3780</v>
      </c>
      <c r="K1878" s="823" t="s">
        <v>2508</v>
      </c>
      <c r="L1878" s="826">
        <v>58.77</v>
      </c>
      <c r="M1878" s="826">
        <v>58.77</v>
      </c>
      <c r="N1878" s="823">
        <v>1</v>
      </c>
      <c r="O1878" s="827">
        <v>0.5</v>
      </c>
      <c r="P1878" s="826"/>
      <c r="Q1878" s="828">
        <v>0</v>
      </c>
      <c r="R1878" s="823"/>
      <c r="S1878" s="828">
        <v>0</v>
      </c>
      <c r="T1878" s="827"/>
      <c r="U1878" s="829">
        <v>0</v>
      </c>
    </row>
    <row r="1879" spans="1:21" ht="14.45" customHeight="1" x14ac:dyDescent="0.2">
      <c r="A1879" s="822">
        <v>32</v>
      </c>
      <c r="B1879" s="823" t="s">
        <v>2767</v>
      </c>
      <c r="C1879" s="823" t="s">
        <v>2773</v>
      </c>
      <c r="D1879" s="824" t="s">
        <v>4796</v>
      </c>
      <c r="E1879" s="825" t="s">
        <v>2803</v>
      </c>
      <c r="F1879" s="823" t="s">
        <v>2768</v>
      </c>
      <c r="G1879" s="823" t="s">
        <v>3281</v>
      </c>
      <c r="H1879" s="823" t="s">
        <v>329</v>
      </c>
      <c r="I1879" s="823" t="s">
        <v>3779</v>
      </c>
      <c r="J1879" s="823" t="s">
        <v>3780</v>
      </c>
      <c r="K1879" s="823" t="s">
        <v>3781</v>
      </c>
      <c r="L1879" s="826">
        <v>176.32</v>
      </c>
      <c r="M1879" s="826">
        <v>528.96</v>
      </c>
      <c r="N1879" s="823">
        <v>3</v>
      </c>
      <c r="O1879" s="827">
        <v>2.5</v>
      </c>
      <c r="P1879" s="826">
        <v>352.64</v>
      </c>
      <c r="Q1879" s="828">
        <v>0.66666666666666663</v>
      </c>
      <c r="R1879" s="823">
        <v>2</v>
      </c>
      <c r="S1879" s="828">
        <v>0.66666666666666663</v>
      </c>
      <c r="T1879" s="827">
        <v>1.5</v>
      </c>
      <c r="U1879" s="829">
        <v>0.6</v>
      </c>
    </row>
    <row r="1880" spans="1:21" ht="14.45" customHeight="1" x14ac:dyDescent="0.2">
      <c r="A1880" s="822">
        <v>32</v>
      </c>
      <c r="B1880" s="823" t="s">
        <v>2767</v>
      </c>
      <c r="C1880" s="823" t="s">
        <v>2773</v>
      </c>
      <c r="D1880" s="824" t="s">
        <v>4796</v>
      </c>
      <c r="E1880" s="825" t="s">
        <v>2803</v>
      </c>
      <c r="F1880" s="823" t="s">
        <v>2768</v>
      </c>
      <c r="G1880" s="823" t="s">
        <v>3293</v>
      </c>
      <c r="H1880" s="823" t="s">
        <v>329</v>
      </c>
      <c r="I1880" s="823" t="s">
        <v>3794</v>
      </c>
      <c r="J1880" s="823" t="s">
        <v>3295</v>
      </c>
      <c r="K1880" s="823" t="s">
        <v>3795</v>
      </c>
      <c r="L1880" s="826">
        <v>0</v>
      </c>
      <c r="M1880" s="826">
        <v>0</v>
      </c>
      <c r="N1880" s="823">
        <v>1</v>
      </c>
      <c r="O1880" s="827">
        <v>1</v>
      </c>
      <c r="P1880" s="826">
        <v>0</v>
      </c>
      <c r="Q1880" s="828"/>
      <c r="R1880" s="823">
        <v>1</v>
      </c>
      <c r="S1880" s="828">
        <v>1</v>
      </c>
      <c r="T1880" s="827">
        <v>1</v>
      </c>
      <c r="U1880" s="829">
        <v>1</v>
      </c>
    </row>
    <row r="1881" spans="1:21" ht="14.45" customHeight="1" x14ac:dyDescent="0.2">
      <c r="A1881" s="822">
        <v>32</v>
      </c>
      <c r="B1881" s="823" t="s">
        <v>2767</v>
      </c>
      <c r="C1881" s="823" t="s">
        <v>2773</v>
      </c>
      <c r="D1881" s="824" t="s">
        <v>4796</v>
      </c>
      <c r="E1881" s="825" t="s">
        <v>2803</v>
      </c>
      <c r="F1881" s="823" t="s">
        <v>2768</v>
      </c>
      <c r="G1881" s="823" t="s">
        <v>2992</v>
      </c>
      <c r="H1881" s="823" t="s">
        <v>329</v>
      </c>
      <c r="I1881" s="823" t="s">
        <v>2993</v>
      </c>
      <c r="J1881" s="823" t="s">
        <v>2994</v>
      </c>
      <c r="K1881" s="823" t="s">
        <v>2995</v>
      </c>
      <c r="L1881" s="826">
        <v>727.03</v>
      </c>
      <c r="M1881" s="826">
        <v>2181.09</v>
      </c>
      <c r="N1881" s="823">
        <v>3</v>
      </c>
      <c r="O1881" s="827">
        <v>1.5</v>
      </c>
      <c r="P1881" s="826"/>
      <c r="Q1881" s="828">
        <v>0</v>
      </c>
      <c r="R1881" s="823"/>
      <c r="S1881" s="828">
        <v>0</v>
      </c>
      <c r="T1881" s="827"/>
      <c r="U1881" s="829">
        <v>0</v>
      </c>
    </row>
    <row r="1882" spans="1:21" ht="14.45" customHeight="1" x14ac:dyDescent="0.2">
      <c r="A1882" s="822">
        <v>32</v>
      </c>
      <c r="B1882" s="823" t="s">
        <v>2767</v>
      </c>
      <c r="C1882" s="823" t="s">
        <v>2773</v>
      </c>
      <c r="D1882" s="824" t="s">
        <v>4796</v>
      </c>
      <c r="E1882" s="825" t="s">
        <v>2803</v>
      </c>
      <c r="F1882" s="823" t="s">
        <v>2768</v>
      </c>
      <c r="G1882" s="823" t="s">
        <v>4427</v>
      </c>
      <c r="H1882" s="823" t="s">
        <v>329</v>
      </c>
      <c r="I1882" s="823" t="s">
        <v>4428</v>
      </c>
      <c r="J1882" s="823" t="s">
        <v>1215</v>
      </c>
      <c r="K1882" s="823" t="s">
        <v>4429</v>
      </c>
      <c r="L1882" s="826">
        <v>1143.27</v>
      </c>
      <c r="M1882" s="826">
        <v>1143.27</v>
      </c>
      <c r="N1882" s="823">
        <v>1</v>
      </c>
      <c r="O1882" s="827">
        <v>1</v>
      </c>
      <c r="P1882" s="826">
        <v>1143.27</v>
      </c>
      <c r="Q1882" s="828">
        <v>1</v>
      </c>
      <c r="R1882" s="823">
        <v>1</v>
      </c>
      <c r="S1882" s="828">
        <v>1</v>
      </c>
      <c r="T1882" s="827">
        <v>1</v>
      </c>
      <c r="U1882" s="829">
        <v>1</v>
      </c>
    </row>
    <row r="1883" spans="1:21" ht="14.45" customHeight="1" x14ac:dyDescent="0.2">
      <c r="A1883" s="822">
        <v>32</v>
      </c>
      <c r="B1883" s="823" t="s">
        <v>2767</v>
      </c>
      <c r="C1883" s="823" t="s">
        <v>2773</v>
      </c>
      <c r="D1883" s="824" t="s">
        <v>4796</v>
      </c>
      <c r="E1883" s="825" t="s">
        <v>2803</v>
      </c>
      <c r="F1883" s="823" t="s">
        <v>2768</v>
      </c>
      <c r="G1883" s="823" t="s">
        <v>3465</v>
      </c>
      <c r="H1883" s="823" t="s">
        <v>329</v>
      </c>
      <c r="I1883" s="823" t="s">
        <v>3466</v>
      </c>
      <c r="J1883" s="823" t="s">
        <v>1108</v>
      </c>
      <c r="K1883" s="823" t="s">
        <v>3005</v>
      </c>
      <c r="L1883" s="826">
        <v>443.19</v>
      </c>
      <c r="M1883" s="826">
        <v>443.19</v>
      </c>
      <c r="N1883" s="823">
        <v>1</v>
      </c>
      <c r="O1883" s="827">
        <v>0.5</v>
      </c>
      <c r="P1883" s="826"/>
      <c r="Q1883" s="828">
        <v>0</v>
      </c>
      <c r="R1883" s="823"/>
      <c r="S1883" s="828">
        <v>0</v>
      </c>
      <c r="T1883" s="827"/>
      <c r="U1883" s="829">
        <v>0</v>
      </c>
    </row>
    <row r="1884" spans="1:21" ht="14.45" customHeight="1" x14ac:dyDescent="0.2">
      <c r="A1884" s="822">
        <v>32</v>
      </c>
      <c r="B1884" s="823" t="s">
        <v>2767</v>
      </c>
      <c r="C1884" s="823" t="s">
        <v>2773</v>
      </c>
      <c r="D1884" s="824" t="s">
        <v>4796</v>
      </c>
      <c r="E1884" s="825" t="s">
        <v>2803</v>
      </c>
      <c r="F1884" s="823" t="s">
        <v>2768</v>
      </c>
      <c r="G1884" s="823" t="s">
        <v>3315</v>
      </c>
      <c r="H1884" s="823" t="s">
        <v>670</v>
      </c>
      <c r="I1884" s="823" t="s">
        <v>3316</v>
      </c>
      <c r="J1884" s="823" t="s">
        <v>3317</v>
      </c>
      <c r="K1884" s="823" t="s">
        <v>3318</v>
      </c>
      <c r="L1884" s="826">
        <v>219.18</v>
      </c>
      <c r="M1884" s="826">
        <v>219.18</v>
      </c>
      <c r="N1884" s="823">
        <v>1</v>
      </c>
      <c r="O1884" s="827">
        <v>0.5</v>
      </c>
      <c r="P1884" s="826"/>
      <c r="Q1884" s="828">
        <v>0</v>
      </c>
      <c r="R1884" s="823"/>
      <c r="S1884" s="828">
        <v>0</v>
      </c>
      <c r="T1884" s="827"/>
      <c r="U1884" s="829">
        <v>0</v>
      </c>
    </row>
    <row r="1885" spans="1:21" ht="14.45" customHeight="1" x14ac:dyDescent="0.2">
      <c r="A1885" s="822">
        <v>32</v>
      </c>
      <c r="B1885" s="823" t="s">
        <v>2767</v>
      </c>
      <c r="C1885" s="823" t="s">
        <v>2773</v>
      </c>
      <c r="D1885" s="824" t="s">
        <v>4796</v>
      </c>
      <c r="E1885" s="825" t="s">
        <v>2803</v>
      </c>
      <c r="F1885" s="823" t="s">
        <v>2768</v>
      </c>
      <c r="G1885" s="823" t="s">
        <v>3315</v>
      </c>
      <c r="H1885" s="823" t="s">
        <v>329</v>
      </c>
      <c r="I1885" s="823" t="s">
        <v>3469</v>
      </c>
      <c r="J1885" s="823" t="s">
        <v>3317</v>
      </c>
      <c r="K1885" s="823" t="s">
        <v>3470</v>
      </c>
      <c r="L1885" s="826">
        <v>32.869999999999997</v>
      </c>
      <c r="M1885" s="826">
        <v>230.08999999999997</v>
      </c>
      <c r="N1885" s="823">
        <v>7</v>
      </c>
      <c r="O1885" s="827">
        <v>4</v>
      </c>
      <c r="P1885" s="826">
        <v>98.609999999999985</v>
      </c>
      <c r="Q1885" s="828">
        <v>0.42857142857142855</v>
      </c>
      <c r="R1885" s="823">
        <v>3</v>
      </c>
      <c r="S1885" s="828">
        <v>0.42857142857142855</v>
      </c>
      <c r="T1885" s="827">
        <v>2</v>
      </c>
      <c r="U1885" s="829">
        <v>0.5</v>
      </c>
    </row>
    <row r="1886" spans="1:21" ht="14.45" customHeight="1" x14ac:dyDescent="0.2">
      <c r="A1886" s="822">
        <v>32</v>
      </c>
      <c r="B1886" s="823" t="s">
        <v>2767</v>
      </c>
      <c r="C1886" s="823" t="s">
        <v>2773</v>
      </c>
      <c r="D1886" s="824" t="s">
        <v>4796</v>
      </c>
      <c r="E1886" s="825" t="s">
        <v>2803</v>
      </c>
      <c r="F1886" s="823" t="s">
        <v>2768</v>
      </c>
      <c r="G1886" s="823" t="s">
        <v>3328</v>
      </c>
      <c r="H1886" s="823" t="s">
        <v>329</v>
      </c>
      <c r="I1886" s="823" t="s">
        <v>3329</v>
      </c>
      <c r="J1886" s="823" t="s">
        <v>3330</v>
      </c>
      <c r="K1886" s="823" t="s">
        <v>3331</v>
      </c>
      <c r="L1886" s="826">
        <v>141.25</v>
      </c>
      <c r="M1886" s="826">
        <v>141.25</v>
      </c>
      <c r="N1886" s="823">
        <v>1</v>
      </c>
      <c r="O1886" s="827">
        <v>0.5</v>
      </c>
      <c r="P1886" s="826">
        <v>141.25</v>
      </c>
      <c r="Q1886" s="828">
        <v>1</v>
      </c>
      <c r="R1886" s="823">
        <v>1</v>
      </c>
      <c r="S1886" s="828">
        <v>1</v>
      </c>
      <c r="T1886" s="827">
        <v>0.5</v>
      </c>
      <c r="U1886" s="829">
        <v>1</v>
      </c>
    </row>
    <row r="1887" spans="1:21" ht="14.45" customHeight="1" x14ac:dyDescent="0.2">
      <c r="A1887" s="822">
        <v>32</v>
      </c>
      <c r="B1887" s="823" t="s">
        <v>2767</v>
      </c>
      <c r="C1887" s="823" t="s">
        <v>2773</v>
      </c>
      <c r="D1887" s="824" t="s">
        <v>4796</v>
      </c>
      <c r="E1887" s="825" t="s">
        <v>2803</v>
      </c>
      <c r="F1887" s="823" t="s">
        <v>2768</v>
      </c>
      <c r="G1887" s="823" t="s">
        <v>3328</v>
      </c>
      <c r="H1887" s="823" t="s">
        <v>329</v>
      </c>
      <c r="I1887" s="823" t="s">
        <v>4430</v>
      </c>
      <c r="J1887" s="823" t="s">
        <v>864</v>
      </c>
      <c r="K1887" s="823" t="s">
        <v>4431</v>
      </c>
      <c r="L1887" s="826">
        <v>92.04</v>
      </c>
      <c r="M1887" s="826">
        <v>92.04</v>
      </c>
      <c r="N1887" s="823">
        <v>1</v>
      </c>
      <c r="O1887" s="827">
        <v>1</v>
      </c>
      <c r="P1887" s="826">
        <v>92.04</v>
      </c>
      <c r="Q1887" s="828">
        <v>1</v>
      </c>
      <c r="R1887" s="823">
        <v>1</v>
      </c>
      <c r="S1887" s="828">
        <v>1</v>
      </c>
      <c r="T1887" s="827">
        <v>1</v>
      </c>
      <c r="U1887" s="829">
        <v>1</v>
      </c>
    </row>
    <row r="1888" spans="1:21" ht="14.45" customHeight="1" x14ac:dyDescent="0.2">
      <c r="A1888" s="822">
        <v>32</v>
      </c>
      <c r="B1888" s="823" t="s">
        <v>2767</v>
      </c>
      <c r="C1888" s="823" t="s">
        <v>2773</v>
      </c>
      <c r="D1888" s="824" t="s">
        <v>4796</v>
      </c>
      <c r="E1888" s="825" t="s">
        <v>2803</v>
      </c>
      <c r="F1888" s="823" t="s">
        <v>2768</v>
      </c>
      <c r="G1888" s="823" t="s">
        <v>2811</v>
      </c>
      <c r="H1888" s="823" t="s">
        <v>670</v>
      </c>
      <c r="I1888" s="823" t="s">
        <v>2562</v>
      </c>
      <c r="J1888" s="823" t="s">
        <v>1691</v>
      </c>
      <c r="K1888" s="823" t="s">
        <v>2563</v>
      </c>
      <c r="L1888" s="826">
        <v>2309.36</v>
      </c>
      <c r="M1888" s="826">
        <v>6928.08</v>
      </c>
      <c r="N1888" s="823">
        <v>3</v>
      </c>
      <c r="O1888" s="827">
        <v>1</v>
      </c>
      <c r="P1888" s="826">
        <v>6928.08</v>
      </c>
      <c r="Q1888" s="828">
        <v>1</v>
      </c>
      <c r="R1888" s="823">
        <v>3</v>
      </c>
      <c r="S1888" s="828">
        <v>1</v>
      </c>
      <c r="T1888" s="827">
        <v>1</v>
      </c>
      <c r="U1888" s="829">
        <v>1</v>
      </c>
    </row>
    <row r="1889" spans="1:21" ht="14.45" customHeight="1" x14ac:dyDescent="0.2">
      <c r="A1889" s="822">
        <v>32</v>
      </c>
      <c r="B1889" s="823" t="s">
        <v>2767</v>
      </c>
      <c r="C1889" s="823" t="s">
        <v>2773</v>
      </c>
      <c r="D1889" s="824" t="s">
        <v>4796</v>
      </c>
      <c r="E1889" s="825" t="s">
        <v>2803</v>
      </c>
      <c r="F1889" s="823" t="s">
        <v>2768</v>
      </c>
      <c r="G1889" s="823" t="s">
        <v>2811</v>
      </c>
      <c r="H1889" s="823" t="s">
        <v>670</v>
      </c>
      <c r="I1889" s="823" t="s">
        <v>2247</v>
      </c>
      <c r="J1889" s="823" t="s">
        <v>915</v>
      </c>
      <c r="K1889" s="823" t="s">
        <v>2248</v>
      </c>
      <c r="L1889" s="826">
        <v>368.16</v>
      </c>
      <c r="M1889" s="826">
        <v>1104.48</v>
      </c>
      <c r="N1889" s="823">
        <v>3</v>
      </c>
      <c r="O1889" s="827">
        <v>1</v>
      </c>
      <c r="P1889" s="826"/>
      <c r="Q1889" s="828">
        <v>0</v>
      </c>
      <c r="R1889" s="823"/>
      <c r="S1889" s="828">
        <v>0</v>
      </c>
      <c r="T1889" s="827"/>
      <c r="U1889" s="829">
        <v>0</v>
      </c>
    </row>
    <row r="1890" spans="1:21" ht="14.45" customHeight="1" x14ac:dyDescent="0.2">
      <c r="A1890" s="822">
        <v>32</v>
      </c>
      <c r="B1890" s="823" t="s">
        <v>2767</v>
      </c>
      <c r="C1890" s="823" t="s">
        <v>2773</v>
      </c>
      <c r="D1890" s="824" t="s">
        <v>4796</v>
      </c>
      <c r="E1890" s="825" t="s">
        <v>2803</v>
      </c>
      <c r="F1890" s="823" t="s">
        <v>2768</v>
      </c>
      <c r="G1890" s="823" t="s">
        <v>2811</v>
      </c>
      <c r="H1890" s="823" t="s">
        <v>670</v>
      </c>
      <c r="I1890" s="823" t="s">
        <v>2558</v>
      </c>
      <c r="J1890" s="823" t="s">
        <v>1691</v>
      </c>
      <c r="K1890" s="823" t="s">
        <v>2559</v>
      </c>
      <c r="L1890" s="826">
        <v>1385.62</v>
      </c>
      <c r="M1890" s="826">
        <v>23555.54</v>
      </c>
      <c r="N1890" s="823">
        <v>17</v>
      </c>
      <c r="O1890" s="827">
        <v>8</v>
      </c>
      <c r="P1890" s="826">
        <v>19398.68</v>
      </c>
      <c r="Q1890" s="828">
        <v>0.82352941176470584</v>
      </c>
      <c r="R1890" s="823">
        <v>14</v>
      </c>
      <c r="S1890" s="828">
        <v>0.82352941176470584</v>
      </c>
      <c r="T1890" s="827">
        <v>7</v>
      </c>
      <c r="U1890" s="829">
        <v>0.875</v>
      </c>
    </row>
    <row r="1891" spans="1:21" ht="14.45" customHeight="1" x14ac:dyDescent="0.2">
      <c r="A1891" s="822">
        <v>32</v>
      </c>
      <c r="B1891" s="823" t="s">
        <v>2767</v>
      </c>
      <c r="C1891" s="823" t="s">
        <v>2773</v>
      </c>
      <c r="D1891" s="824" t="s">
        <v>4796</v>
      </c>
      <c r="E1891" s="825" t="s">
        <v>2803</v>
      </c>
      <c r="F1891" s="823" t="s">
        <v>2768</v>
      </c>
      <c r="G1891" s="823" t="s">
        <v>2811</v>
      </c>
      <c r="H1891" s="823" t="s">
        <v>670</v>
      </c>
      <c r="I1891" s="823" t="s">
        <v>2249</v>
      </c>
      <c r="J1891" s="823" t="s">
        <v>915</v>
      </c>
      <c r="K1891" s="823" t="s">
        <v>2250</v>
      </c>
      <c r="L1891" s="826">
        <v>736.33</v>
      </c>
      <c r="M1891" s="826">
        <v>27244.210000000003</v>
      </c>
      <c r="N1891" s="823">
        <v>37</v>
      </c>
      <c r="O1891" s="827">
        <v>9</v>
      </c>
      <c r="P1891" s="826">
        <v>17671.920000000002</v>
      </c>
      <c r="Q1891" s="828">
        <v>0.64864864864864868</v>
      </c>
      <c r="R1891" s="823">
        <v>24</v>
      </c>
      <c r="S1891" s="828">
        <v>0.64864864864864868</v>
      </c>
      <c r="T1891" s="827">
        <v>6</v>
      </c>
      <c r="U1891" s="829">
        <v>0.66666666666666663</v>
      </c>
    </row>
    <row r="1892" spans="1:21" ht="14.45" customHeight="1" x14ac:dyDescent="0.2">
      <c r="A1892" s="822">
        <v>32</v>
      </c>
      <c r="B1892" s="823" t="s">
        <v>2767</v>
      </c>
      <c r="C1892" s="823" t="s">
        <v>2773</v>
      </c>
      <c r="D1892" s="824" t="s">
        <v>4796</v>
      </c>
      <c r="E1892" s="825" t="s">
        <v>2803</v>
      </c>
      <c r="F1892" s="823" t="s">
        <v>2768</v>
      </c>
      <c r="G1892" s="823" t="s">
        <v>2811</v>
      </c>
      <c r="H1892" s="823" t="s">
        <v>670</v>
      </c>
      <c r="I1892" s="823" t="s">
        <v>2253</v>
      </c>
      <c r="J1892" s="823" t="s">
        <v>915</v>
      </c>
      <c r="K1892" s="823" t="s">
        <v>2254</v>
      </c>
      <c r="L1892" s="826">
        <v>490.89</v>
      </c>
      <c r="M1892" s="826">
        <v>13744.92</v>
      </c>
      <c r="N1892" s="823">
        <v>28</v>
      </c>
      <c r="O1892" s="827">
        <v>8</v>
      </c>
      <c r="P1892" s="826">
        <v>7854.24</v>
      </c>
      <c r="Q1892" s="828">
        <v>0.5714285714285714</v>
      </c>
      <c r="R1892" s="823">
        <v>16</v>
      </c>
      <c r="S1892" s="828">
        <v>0.5714285714285714</v>
      </c>
      <c r="T1892" s="827">
        <v>5</v>
      </c>
      <c r="U1892" s="829">
        <v>0.625</v>
      </c>
    </row>
    <row r="1893" spans="1:21" ht="14.45" customHeight="1" x14ac:dyDescent="0.2">
      <c r="A1893" s="822">
        <v>32</v>
      </c>
      <c r="B1893" s="823" t="s">
        <v>2767</v>
      </c>
      <c r="C1893" s="823" t="s">
        <v>2773</v>
      </c>
      <c r="D1893" s="824" t="s">
        <v>4796</v>
      </c>
      <c r="E1893" s="825" t="s">
        <v>2803</v>
      </c>
      <c r="F1893" s="823" t="s">
        <v>2768</v>
      </c>
      <c r="G1893" s="823" t="s">
        <v>2811</v>
      </c>
      <c r="H1893" s="823" t="s">
        <v>670</v>
      </c>
      <c r="I1893" s="823" t="s">
        <v>2560</v>
      </c>
      <c r="J1893" s="823" t="s">
        <v>1691</v>
      </c>
      <c r="K1893" s="823" t="s">
        <v>2561</v>
      </c>
      <c r="L1893" s="826">
        <v>1847.49</v>
      </c>
      <c r="M1893" s="826">
        <v>5542.47</v>
      </c>
      <c r="N1893" s="823">
        <v>3</v>
      </c>
      <c r="O1893" s="827">
        <v>1</v>
      </c>
      <c r="P1893" s="826"/>
      <c r="Q1893" s="828">
        <v>0</v>
      </c>
      <c r="R1893" s="823"/>
      <c r="S1893" s="828">
        <v>0</v>
      </c>
      <c r="T1893" s="827"/>
      <c r="U1893" s="829">
        <v>0</v>
      </c>
    </row>
    <row r="1894" spans="1:21" ht="14.45" customHeight="1" x14ac:dyDescent="0.2">
      <c r="A1894" s="822">
        <v>32</v>
      </c>
      <c r="B1894" s="823" t="s">
        <v>2767</v>
      </c>
      <c r="C1894" s="823" t="s">
        <v>2773</v>
      </c>
      <c r="D1894" s="824" t="s">
        <v>4796</v>
      </c>
      <c r="E1894" s="825" t="s">
        <v>2803</v>
      </c>
      <c r="F1894" s="823" t="s">
        <v>2768</v>
      </c>
      <c r="G1894" s="823" t="s">
        <v>2811</v>
      </c>
      <c r="H1894" s="823" t="s">
        <v>670</v>
      </c>
      <c r="I1894" s="823" t="s">
        <v>2245</v>
      </c>
      <c r="J1894" s="823" t="s">
        <v>915</v>
      </c>
      <c r="K1894" s="823" t="s">
        <v>2246</v>
      </c>
      <c r="L1894" s="826">
        <v>923.74</v>
      </c>
      <c r="M1894" s="826">
        <v>6466.18</v>
      </c>
      <c r="N1894" s="823">
        <v>7</v>
      </c>
      <c r="O1894" s="827">
        <v>3</v>
      </c>
      <c r="P1894" s="826">
        <v>2771.2200000000003</v>
      </c>
      <c r="Q1894" s="828">
        <v>0.4285714285714286</v>
      </c>
      <c r="R1894" s="823">
        <v>3</v>
      </c>
      <c r="S1894" s="828">
        <v>0.42857142857142855</v>
      </c>
      <c r="T1894" s="827">
        <v>1.5</v>
      </c>
      <c r="U1894" s="829">
        <v>0.5</v>
      </c>
    </row>
    <row r="1895" spans="1:21" ht="14.45" customHeight="1" x14ac:dyDescent="0.2">
      <c r="A1895" s="822">
        <v>32</v>
      </c>
      <c r="B1895" s="823" t="s">
        <v>2767</v>
      </c>
      <c r="C1895" s="823" t="s">
        <v>2773</v>
      </c>
      <c r="D1895" s="824" t="s">
        <v>4796</v>
      </c>
      <c r="E1895" s="825" t="s">
        <v>2803</v>
      </c>
      <c r="F1895" s="823" t="s">
        <v>2768</v>
      </c>
      <c r="G1895" s="823" t="s">
        <v>3332</v>
      </c>
      <c r="H1895" s="823" t="s">
        <v>329</v>
      </c>
      <c r="I1895" s="823" t="s">
        <v>3579</v>
      </c>
      <c r="J1895" s="823" t="s">
        <v>3334</v>
      </c>
      <c r="K1895" s="823" t="s">
        <v>3580</v>
      </c>
      <c r="L1895" s="826">
        <v>32.76</v>
      </c>
      <c r="M1895" s="826">
        <v>32.76</v>
      </c>
      <c r="N1895" s="823">
        <v>1</v>
      </c>
      <c r="O1895" s="827">
        <v>1</v>
      </c>
      <c r="P1895" s="826">
        <v>32.76</v>
      </c>
      <c r="Q1895" s="828">
        <v>1</v>
      </c>
      <c r="R1895" s="823">
        <v>1</v>
      </c>
      <c r="S1895" s="828">
        <v>1</v>
      </c>
      <c r="T1895" s="827">
        <v>1</v>
      </c>
      <c r="U1895" s="829">
        <v>1</v>
      </c>
    </row>
    <row r="1896" spans="1:21" ht="14.45" customHeight="1" x14ac:dyDescent="0.2">
      <c r="A1896" s="822">
        <v>32</v>
      </c>
      <c r="B1896" s="823" t="s">
        <v>2767</v>
      </c>
      <c r="C1896" s="823" t="s">
        <v>2773</v>
      </c>
      <c r="D1896" s="824" t="s">
        <v>4796</v>
      </c>
      <c r="E1896" s="825" t="s">
        <v>2803</v>
      </c>
      <c r="F1896" s="823" t="s">
        <v>2768</v>
      </c>
      <c r="G1896" s="823" t="s">
        <v>3007</v>
      </c>
      <c r="H1896" s="823" t="s">
        <v>329</v>
      </c>
      <c r="I1896" s="823" t="s">
        <v>3008</v>
      </c>
      <c r="J1896" s="823" t="s">
        <v>714</v>
      </c>
      <c r="K1896" s="823" t="s">
        <v>683</v>
      </c>
      <c r="L1896" s="826">
        <v>35.25</v>
      </c>
      <c r="M1896" s="826">
        <v>35.25</v>
      </c>
      <c r="N1896" s="823">
        <v>1</v>
      </c>
      <c r="O1896" s="827">
        <v>1</v>
      </c>
      <c r="P1896" s="826">
        <v>35.25</v>
      </c>
      <c r="Q1896" s="828">
        <v>1</v>
      </c>
      <c r="R1896" s="823">
        <v>1</v>
      </c>
      <c r="S1896" s="828">
        <v>1</v>
      </c>
      <c r="T1896" s="827">
        <v>1</v>
      </c>
      <c r="U1896" s="829">
        <v>1</v>
      </c>
    </row>
    <row r="1897" spans="1:21" ht="14.45" customHeight="1" x14ac:dyDescent="0.2">
      <c r="A1897" s="822">
        <v>32</v>
      </c>
      <c r="B1897" s="823" t="s">
        <v>2767</v>
      </c>
      <c r="C1897" s="823" t="s">
        <v>2773</v>
      </c>
      <c r="D1897" s="824" t="s">
        <v>4796</v>
      </c>
      <c r="E1897" s="825" t="s">
        <v>2803</v>
      </c>
      <c r="F1897" s="823" t="s">
        <v>2768</v>
      </c>
      <c r="G1897" s="823" t="s">
        <v>3007</v>
      </c>
      <c r="H1897" s="823" t="s">
        <v>329</v>
      </c>
      <c r="I1897" s="823" t="s">
        <v>3806</v>
      </c>
      <c r="J1897" s="823" t="s">
        <v>714</v>
      </c>
      <c r="K1897" s="823" t="s">
        <v>3807</v>
      </c>
      <c r="L1897" s="826">
        <v>35.25</v>
      </c>
      <c r="M1897" s="826">
        <v>35.25</v>
      </c>
      <c r="N1897" s="823">
        <v>1</v>
      </c>
      <c r="O1897" s="827">
        <v>1</v>
      </c>
      <c r="P1897" s="826">
        <v>35.25</v>
      </c>
      <c r="Q1897" s="828">
        <v>1</v>
      </c>
      <c r="R1897" s="823">
        <v>1</v>
      </c>
      <c r="S1897" s="828">
        <v>1</v>
      </c>
      <c r="T1897" s="827">
        <v>1</v>
      </c>
      <c r="U1897" s="829">
        <v>1</v>
      </c>
    </row>
    <row r="1898" spans="1:21" ht="14.45" customHeight="1" x14ac:dyDescent="0.2">
      <c r="A1898" s="822">
        <v>32</v>
      </c>
      <c r="B1898" s="823" t="s">
        <v>2767</v>
      </c>
      <c r="C1898" s="823" t="s">
        <v>2773</v>
      </c>
      <c r="D1898" s="824" t="s">
        <v>4796</v>
      </c>
      <c r="E1898" s="825" t="s">
        <v>2803</v>
      </c>
      <c r="F1898" s="823" t="s">
        <v>2768</v>
      </c>
      <c r="G1898" s="823" t="s">
        <v>3011</v>
      </c>
      <c r="H1898" s="823" t="s">
        <v>329</v>
      </c>
      <c r="I1898" s="823" t="s">
        <v>3012</v>
      </c>
      <c r="J1898" s="823" t="s">
        <v>955</v>
      </c>
      <c r="K1898" s="823" t="s">
        <v>3013</v>
      </c>
      <c r="L1898" s="826">
        <v>185.26</v>
      </c>
      <c r="M1898" s="826">
        <v>1111.56</v>
      </c>
      <c r="N1898" s="823">
        <v>6</v>
      </c>
      <c r="O1898" s="827">
        <v>5.5</v>
      </c>
      <c r="P1898" s="826">
        <v>555.78</v>
      </c>
      <c r="Q1898" s="828">
        <v>0.5</v>
      </c>
      <c r="R1898" s="823">
        <v>3</v>
      </c>
      <c r="S1898" s="828">
        <v>0.5</v>
      </c>
      <c r="T1898" s="827">
        <v>3</v>
      </c>
      <c r="U1898" s="829">
        <v>0.54545454545454541</v>
      </c>
    </row>
    <row r="1899" spans="1:21" ht="14.45" customHeight="1" x14ac:dyDescent="0.2">
      <c r="A1899" s="822">
        <v>32</v>
      </c>
      <c r="B1899" s="823" t="s">
        <v>2767</v>
      </c>
      <c r="C1899" s="823" t="s">
        <v>2773</v>
      </c>
      <c r="D1899" s="824" t="s">
        <v>4796</v>
      </c>
      <c r="E1899" s="825" t="s">
        <v>2803</v>
      </c>
      <c r="F1899" s="823" t="s">
        <v>2768</v>
      </c>
      <c r="G1899" s="823" t="s">
        <v>3011</v>
      </c>
      <c r="H1899" s="823" t="s">
        <v>329</v>
      </c>
      <c r="I1899" s="823" t="s">
        <v>3012</v>
      </c>
      <c r="J1899" s="823" t="s">
        <v>955</v>
      </c>
      <c r="K1899" s="823" t="s">
        <v>3013</v>
      </c>
      <c r="L1899" s="826">
        <v>87.98</v>
      </c>
      <c r="M1899" s="826">
        <v>439.90000000000003</v>
      </c>
      <c r="N1899" s="823">
        <v>5</v>
      </c>
      <c r="O1899" s="827">
        <v>3.5</v>
      </c>
      <c r="P1899" s="826">
        <v>87.98</v>
      </c>
      <c r="Q1899" s="828">
        <v>0.19999999999999998</v>
      </c>
      <c r="R1899" s="823">
        <v>1</v>
      </c>
      <c r="S1899" s="828">
        <v>0.2</v>
      </c>
      <c r="T1899" s="827">
        <v>0.5</v>
      </c>
      <c r="U1899" s="829">
        <v>0.14285714285714285</v>
      </c>
    </row>
    <row r="1900" spans="1:21" ht="14.45" customHeight="1" x14ac:dyDescent="0.2">
      <c r="A1900" s="822">
        <v>32</v>
      </c>
      <c r="B1900" s="823" t="s">
        <v>2767</v>
      </c>
      <c r="C1900" s="823" t="s">
        <v>2773</v>
      </c>
      <c r="D1900" s="824" t="s">
        <v>4796</v>
      </c>
      <c r="E1900" s="825" t="s">
        <v>2803</v>
      </c>
      <c r="F1900" s="823" t="s">
        <v>2768</v>
      </c>
      <c r="G1900" s="823" t="s">
        <v>3011</v>
      </c>
      <c r="H1900" s="823" t="s">
        <v>329</v>
      </c>
      <c r="I1900" s="823" t="s">
        <v>3014</v>
      </c>
      <c r="J1900" s="823" t="s">
        <v>955</v>
      </c>
      <c r="K1900" s="823" t="s">
        <v>3013</v>
      </c>
      <c r="L1900" s="826">
        <v>87.98</v>
      </c>
      <c r="M1900" s="826">
        <v>87.98</v>
      </c>
      <c r="N1900" s="823">
        <v>1</v>
      </c>
      <c r="O1900" s="827">
        <v>0.5</v>
      </c>
      <c r="P1900" s="826">
        <v>87.98</v>
      </c>
      <c r="Q1900" s="828">
        <v>1</v>
      </c>
      <c r="R1900" s="823">
        <v>1</v>
      </c>
      <c r="S1900" s="828">
        <v>1</v>
      </c>
      <c r="T1900" s="827">
        <v>0.5</v>
      </c>
      <c r="U1900" s="829">
        <v>1</v>
      </c>
    </row>
    <row r="1901" spans="1:21" ht="14.45" customHeight="1" x14ac:dyDescent="0.2">
      <c r="A1901" s="822">
        <v>32</v>
      </c>
      <c r="B1901" s="823" t="s">
        <v>2767</v>
      </c>
      <c r="C1901" s="823" t="s">
        <v>2773</v>
      </c>
      <c r="D1901" s="824" t="s">
        <v>4796</v>
      </c>
      <c r="E1901" s="825" t="s">
        <v>2803</v>
      </c>
      <c r="F1901" s="823" t="s">
        <v>2768</v>
      </c>
      <c r="G1901" s="823" t="s">
        <v>3011</v>
      </c>
      <c r="H1901" s="823" t="s">
        <v>329</v>
      </c>
      <c r="I1901" s="823" t="s">
        <v>4432</v>
      </c>
      <c r="J1901" s="823" t="s">
        <v>3814</v>
      </c>
      <c r="K1901" s="823" t="s">
        <v>4433</v>
      </c>
      <c r="L1901" s="826">
        <v>61.76</v>
      </c>
      <c r="M1901" s="826">
        <v>61.76</v>
      </c>
      <c r="N1901" s="823">
        <v>1</v>
      </c>
      <c r="O1901" s="827">
        <v>1</v>
      </c>
      <c r="P1901" s="826"/>
      <c r="Q1901" s="828">
        <v>0</v>
      </c>
      <c r="R1901" s="823"/>
      <c r="S1901" s="828">
        <v>0</v>
      </c>
      <c r="T1901" s="827"/>
      <c r="U1901" s="829">
        <v>0</v>
      </c>
    </row>
    <row r="1902" spans="1:21" ht="14.45" customHeight="1" x14ac:dyDescent="0.2">
      <c r="A1902" s="822">
        <v>32</v>
      </c>
      <c r="B1902" s="823" t="s">
        <v>2767</v>
      </c>
      <c r="C1902" s="823" t="s">
        <v>2773</v>
      </c>
      <c r="D1902" s="824" t="s">
        <v>4796</v>
      </c>
      <c r="E1902" s="825" t="s">
        <v>2803</v>
      </c>
      <c r="F1902" s="823" t="s">
        <v>2768</v>
      </c>
      <c r="G1902" s="823" t="s">
        <v>3011</v>
      </c>
      <c r="H1902" s="823" t="s">
        <v>329</v>
      </c>
      <c r="I1902" s="823" t="s">
        <v>3471</v>
      </c>
      <c r="J1902" s="823" t="s">
        <v>3472</v>
      </c>
      <c r="K1902" s="823" t="s">
        <v>3338</v>
      </c>
      <c r="L1902" s="826">
        <v>205.84</v>
      </c>
      <c r="M1902" s="826">
        <v>205.84</v>
      </c>
      <c r="N1902" s="823">
        <v>1</v>
      </c>
      <c r="O1902" s="827">
        <v>1</v>
      </c>
      <c r="P1902" s="826">
        <v>205.84</v>
      </c>
      <c r="Q1902" s="828">
        <v>1</v>
      </c>
      <c r="R1902" s="823">
        <v>1</v>
      </c>
      <c r="S1902" s="828">
        <v>1</v>
      </c>
      <c r="T1902" s="827">
        <v>1</v>
      </c>
      <c r="U1902" s="829">
        <v>1</v>
      </c>
    </row>
    <row r="1903" spans="1:21" ht="14.45" customHeight="1" x14ac:dyDescent="0.2">
      <c r="A1903" s="822">
        <v>32</v>
      </c>
      <c r="B1903" s="823" t="s">
        <v>2767</v>
      </c>
      <c r="C1903" s="823" t="s">
        <v>2773</v>
      </c>
      <c r="D1903" s="824" t="s">
        <v>4796</v>
      </c>
      <c r="E1903" s="825" t="s">
        <v>2803</v>
      </c>
      <c r="F1903" s="823" t="s">
        <v>2768</v>
      </c>
      <c r="G1903" s="823" t="s">
        <v>3011</v>
      </c>
      <c r="H1903" s="823" t="s">
        <v>329</v>
      </c>
      <c r="I1903" s="823" t="s">
        <v>3815</v>
      </c>
      <c r="J1903" s="823" t="s">
        <v>3472</v>
      </c>
      <c r="K1903" s="823" t="s">
        <v>3338</v>
      </c>
      <c r="L1903" s="826">
        <v>0</v>
      </c>
      <c r="M1903" s="826">
        <v>0</v>
      </c>
      <c r="N1903" s="823">
        <v>1</v>
      </c>
      <c r="O1903" s="827">
        <v>0.5</v>
      </c>
      <c r="P1903" s="826">
        <v>0</v>
      </c>
      <c r="Q1903" s="828"/>
      <c r="R1903" s="823">
        <v>1</v>
      </c>
      <c r="S1903" s="828">
        <v>1</v>
      </c>
      <c r="T1903" s="827">
        <v>0.5</v>
      </c>
      <c r="U1903" s="829">
        <v>1</v>
      </c>
    </row>
    <row r="1904" spans="1:21" ht="14.45" customHeight="1" x14ac:dyDescent="0.2">
      <c r="A1904" s="822">
        <v>32</v>
      </c>
      <c r="B1904" s="823" t="s">
        <v>2767</v>
      </c>
      <c r="C1904" s="823" t="s">
        <v>2773</v>
      </c>
      <c r="D1904" s="824" t="s">
        <v>4796</v>
      </c>
      <c r="E1904" s="825" t="s">
        <v>2803</v>
      </c>
      <c r="F1904" s="823" t="s">
        <v>2768</v>
      </c>
      <c r="G1904" s="823" t="s">
        <v>2825</v>
      </c>
      <c r="H1904" s="823" t="s">
        <v>329</v>
      </c>
      <c r="I1904" s="823" t="s">
        <v>2826</v>
      </c>
      <c r="J1904" s="823" t="s">
        <v>789</v>
      </c>
      <c r="K1904" s="823" t="s">
        <v>2827</v>
      </c>
      <c r="L1904" s="826">
        <v>27.37</v>
      </c>
      <c r="M1904" s="826">
        <v>54.74</v>
      </c>
      <c r="N1904" s="823">
        <v>2</v>
      </c>
      <c r="O1904" s="827">
        <v>0.5</v>
      </c>
      <c r="P1904" s="826">
        <v>54.74</v>
      </c>
      <c r="Q1904" s="828">
        <v>1</v>
      </c>
      <c r="R1904" s="823">
        <v>2</v>
      </c>
      <c r="S1904" s="828">
        <v>1</v>
      </c>
      <c r="T1904" s="827">
        <v>0.5</v>
      </c>
      <c r="U1904" s="829">
        <v>1</v>
      </c>
    </row>
    <row r="1905" spans="1:21" ht="14.45" customHeight="1" x14ac:dyDescent="0.2">
      <c r="A1905" s="822">
        <v>32</v>
      </c>
      <c r="B1905" s="823" t="s">
        <v>2767</v>
      </c>
      <c r="C1905" s="823" t="s">
        <v>2773</v>
      </c>
      <c r="D1905" s="824" t="s">
        <v>4796</v>
      </c>
      <c r="E1905" s="825" t="s">
        <v>2803</v>
      </c>
      <c r="F1905" s="823" t="s">
        <v>2768</v>
      </c>
      <c r="G1905" s="823" t="s">
        <v>2825</v>
      </c>
      <c r="H1905" s="823" t="s">
        <v>670</v>
      </c>
      <c r="I1905" s="823" t="s">
        <v>2230</v>
      </c>
      <c r="J1905" s="823" t="s">
        <v>789</v>
      </c>
      <c r="K1905" s="823" t="s">
        <v>2231</v>
      </c>
      <c r="L1905" s="826">
        <v>102.93</v>
      </c>
      <c r="M1905" s="826">
        <v>411.72</v>
      </c>
      <c r="N1905" s="823">
        <v>4</v>
      </c>
      <c r="O1905" s="827">
        <v>3</v>
      </c>
      <c r="P1905" s="826">
        <v>102.93</v>
      </c>
      <c r="Q1905" s="828">
        <v>0.25</v>
      </c>
      <c r="R1905" s="823">
        <v>1</v>
      </c>
      <c r="S1905" s="828">
        <v>0.25</v>
      </c>
      <c r="T1905" s="827">
        <v>0.5</v>
      </c>
      <c r="U1905" s="829">
        <v>0.16666666666666666</v>
      </c>
    </row>
    <row r="1906" spans="1:21" ht="14.45" customHeight="1" x14ac:dyDescent="0.2">
      <c r="A1906" s="822">
        <v>32</v>
      </c>
      <c r="B1906" s="823" t="s">
        <v>2767</v>
      </c>
      <c r="C1906" s="823" t="s">
        <v>2773</v>
      </c>
      <c r="D1906" s="824" t="s">
        <v>4796</v>
      </c>
      <c r="E1906" s="825" t="s">
        <v>2803</v>
      </c>
      <c r="F1906" s="823" t="s">
        <v>2768</v>
      </c>
      <c r="G1906" s="823" t="s">
        <v>2825</v>
      </c>
      <c r="H1906" s="823" t="s">
        <v>670</v>
      </c>
      <c r="I1906" s="823" t="s">
        <v>2230</v>
      </c>
      <c r="J1906" s="823" t="s">
        <v>789</v>
      </c>
      <c r="K1906" s="823" t="s">
        <v>2231</v>
      </c>
      <c r="L1906" s="826">
        <v>48.89</v>
      </c>
      <c r="M1906" s="826">
        <v>48.89</v>
      </c>
      <c r="N1906" s="823">
        <v>1</v>
      </c>
      <c r="O1906" s="827">
        <v>1</v>
      </c>
      <c r="P1906" s="826"/>
      <c r="Q1906" s="828">
        <v>0</v>
      </c>
      <c r="R1906" s="823"/>
      <c r="S1906" s="828">
        <v>0</v>
      </c>
      <c r="T1906" s="827"/>
      <c r="U1906" s="829">
        <v>0</v>
      </c>
    </row>
    <row r="1907" spans="1:21" ht="14.45" customHeight="1" x14ac:dyDescent="0.2">
      <c r="A1907" s="822">
        <v>32</v>
      </c>
      <c r="B1907" s="823" t="s">
        <v>2767</v>
      </c>
      <c r="C1907" s="823" t="s">
        <v>2773</v>
      </c>
      <c r="D1907" s="824" t="s">
        <v>4796</v>
      </c>
      <c r="E1907" s="825" t="s">
        <v>2803</v>
      </c>
      <c r="F1907" s="823" t="s">
        <v>2768</v>
      </c>
      <c r="G1907" s="823" t="s">
        <v>2825</v>
      </c>
      <c r="H1907" s="823" t="s">
        <v>670</v>
      </c>
      <c r="I1907" s="823" t="s">
        <v>2667</v>
      </c>
      <c r="J1907" s="823" t="s">
        <v>789</v>
      </c>
      <c r="K1907" s="823" t="s">
        <v>2668</v>
      </c>
      <c r="L1907" s="826">
        <v>28.81</v>
      </c>
      <c r="M1907" s="826">
        <v>28.81</v>
      </c>
      <c r="N1907" s="823">
        <v>1</v>
      </c>
      <c r="O1907" s="827">
        <v>1</v>
      </c>
      <c r="P1907" s="826">
        <v>28.81</v>
      </c>
      <c r="Q1907" s="828">
        <v>1</v>
      </c>
      <c r="R1907" s="823">
        <v>1</v>
      </c>
      <c r="S1907" s="828">
        <v>1</v>
      </c>
      <c r="T1907" s="827">
        <v>1</v>
      </c>
      <c r="U1907" s="829">
        <v>1</v>
      </c>
    </row>
    <row r="1908" spans="1:21" ht="14.45" customHeight="1" x14ac:dyDescent="0.2">
      <c r="A1908" s="822">
        <v>32</v>
      </c>
      <c r="B1908" s="823" t="s">
        <v>2767</v>
      </c>
      <c r="C1908" s="823" t="s">
        <v>2773</v>
      </c>
      <c r="D1908" s="824" t="s">
        <v>4796</v>
      </c>
      <c r="E1908" s="825" t="s">
        <v>2803</v>
      </c>
      <c r="F1908" s="823" t="s">
        <v>2768</v>
      </c>
      <c r="G1908" s="823" t="s">
        <v>3019</v>
      </c>
      <c r="H1908" s="823" t="s">
        <v>329</v>
      </c>
      <c r="I1908" s="823" t="s">
        <v>3020</v>
      </c>
      <c r="J1908" s="823" t="s">
        <v>3021</v>
      </c>
      <c r="K1908" s="823" t="s">
        <v>3022</v>
      </c>
      <c r="L1908" s="826">
        <v>0</v>
      </c>
      <c r="M1908" s="826">
        <v>0</v>
      </c>
      <c r="N1908" s="823">
        <v>1</v>
      </c>
      <c r="O1908" s="827">
        <v>1</v>
      </c>
      <c r="P1908" s="826"/>
      <c r="Q1908" s="828"/>
      <c r="R1908" s="823"/>
      <c r="S1908" s="828">
        <v>0</v>
      </c>
      <c r="T1908" s="827"/>
      <c r="U1908" s="829">
        <v>0</v>
      </c>
    </row>
    <row r="1909" spans="1:21" ht="14.45" customHeight="1" x14ac:dyDescent="0.2">
      <c r="A1909" s="822">
        <v>32</v>
      </c>
      <c r="B1909" s="823" t="s">
        <v>2767</v>
      </c>
      <c r="C1909" s="823" t="s">
        <v>2773</v>
      </c>
      <c r="D1909" s="824" t="s">
        <v>4796</v>
      </c>
      <c r="E1909" s="825" t="s">
        <v>2803</v>
      </c>
      <c r="F1909" s="823" t="s">
        <v>2768</v>
      </c>
      <c r="G1909" s="823" t="s">
        <v>3354</v>
      </c>
      <c r="H1909" s="823" t="s">
        <v>670</v>
      </c>
      <c r="I1909" s="823" t="s">
        <v>2584</v>
      </c>
      <c r="J1909" s="823" t="s">
        <v>1197</v>
      </c>
      <c r="K1909" s="823" t="s">
        <v>2585</v>
      </c>
      <c r="L1909" s="826">
        <v>103.4</v>
      </c>
      <c r="M1909" s="826">
        <v>103.4</v>
      </c>
      <c r="N1909" s="823">
        <v>1</v>
      </c>
      <c r="O1909" s="827">
        <v>1</v>
      </c>
      <c r="P1909" s="826">
        <v>103.4</v>
      </c>
      <c r="Q1909" s="828">
        <v>1</v>
      </c>
      <c r="R1909" s="823">
        <v>1</v>
      </c>
      <c r="S1909" s="828">
        <v>1</v>
      </c>
      <c r="T1909" s="827">
        <v>1</v>
      </c>
      <c r="U1909" s="829">
        <v>1</v>
      </c>
    </row>
    <row r="1910" spans="1:21" ht="14.45" customHeight="1" x14ac:dyDescent="0.2">
      <c r="A1910" s="822">
        <v>32</v>
      </c>
      <c r="B1910" s="823" t="s">
        <v>2767</v>
      </c>
      <c r="C1910" s="823" t="s">
        <v>2773</v>
      </c>
      <c r="D1910" s="824" t="s">
        <v>4796</v>
      </c>
      <c r="E1910" s="825" t="s">
        <v>2803</v>
      </c>
      <c r="F1910" s="823" t="s">
        <v>2768</v>
      </c>
      <c r="G1910" s="823" t="s">
        <v>3354</v>
      </c>
      <c r="H1910" s="823" t="s">
        <v>670</v>
      </c>
      <c r="I1910" s="823" t="s">
        <v>4434</v>
      </c>
      <c r="J1910" s="823" t="s">
        <v>4435</v>
      </c>
      <c r="K1910" s="823" t="s">
        <v>738</v>
      </c>
      <c r="L1910" s="826">
        <v>68.930000000000007</v>
      </c>
      <c r="M1910" s="826">
        <v>68.930000000000007</v>
      </c>
      <c r="N1910" s="823">
        <v>1</v>
      </c>
      <c r="O1910" s="827">
        <v>1</v>
      </c>
      <c r="P1910" s="826">
        <v>68.930000000000007</v>
      </c>
      <c r="Q1910" s="828">
        <v>1</v>
      </c>
      <c r="R1910" s="823">
        <v>1</v>
      </c>
      <c r="S1910" s="828">
        <v>1</v>
      </c>
      <c r="T1910" s="827">
        <v>1</v>
      </c>
      <c r="U1910" s="829">
        <v>1</v>
      </c>
    </row>
    <row r="1911" spans="1:21" ht="14.45" customHeight="1" x14ac:dyDescent="0.2">
      <c r="A1911" s="822">
        <v>32</v>
      </c>
      <c r="B1911" s="823" t="s">
        <v>2767</v>
      </c>
      <c r="C1911" s="823" t="s">
        <v>2773</v>
      </c>
      <c r="D1911" s="824" t="s">
        <v>4796</v>
      </c>
      <c r="E1911" s="825" t="s">
        <v>2803</v>
      </c>
      <c r="F1911" s="823" t="s">
        <v>2768</v>
      </c>
      <c r="G1911" s="823" t="s">
        <v>3355</v>
      </c>
      <c r="H1911" s="823" t="s">
        <v>329</v>
      </c>
      <c r="I1911" s="823" t="s">
        <v>3356</v>
      </c>
      <c r="J1911" s="823" t="s">
        <v>678</v>
      </c>
      <c r="K1911" s="823" t="s">
        <v>3357</v>
      </c>
      <c r="L1911" s="826">
        <v>127.91</v>
      </c>
      <c r="M1911" s="826">
        <v>127.91</v>
      </c>
      <c r="N1911" s="823">
        <v>1</v>
      </c>
      <c r="O1911" s="827">
        <v>1</v>
      </c>
      <c r="P1911" s="826"/>
      <c r="Q1911" s="828">
        <v>0</v>
      </c>
      <c r="R1911" s="823"/>
      <c r="S1911" s="828">
        <v>0</v>
      </c>
      <c r="T1911" s="827"/>
      <c r="U1911" s="829">
        <v>0</v>
      </c>
    </row>
    <row r="1912" spans="1:21" ht="14.45" customHeight="1" x14ac:dyDescent="0.2">
      <c r="A1912" s="822">
        <v>32</v>
      </c>
      <c r="B1912" s="823" t="s">
        <v>2767</v>
      </c>
      <c r="C1912" s="823" t="s">
        <v>2773</v>
      </c>
      <c r="D1912" s="824" t="s">
        <v>4796</v>
      </c>
      <c r="E1912" s="825" t="s">
        <v>2803</v>
      </c>
      <c r="F1912" s="823" t="s">
        <v>2768</v>
      </c>
      <c r="G1912" s="823" t="s">
        <v>2812</v>
      </c>
      <c r="H1912" s="823" t="s">
        <v>329</v>
      </c>
      <c r="I1912" s="823" t="s">
        <v>3031</v>
      </c>
      <c r="J1912" s="823" t="s">
        <v>2814</v>
      </c>
      <c r="K1912" s="823" t="s">
        <v>3032</v>
      </c>
      <c r="L1912" s="826">
        <v>21.92</v>
      </c>
      <c r="M1912" s="826">
        <v>657.6</v>
      </c>
      <c r="N1912" s="823">
        <v>30</v>
      </c>
      <c r="O1912" s="827">
        <v>9</v>
      </c>
      <c r="P1912" s="826">
        <v>263.04000000000002</v>
      </c>
      <c r="Q1912" s="828">
        <v>0.4</v>
      </c>
      <c r="R1912" s="823">
        <v>12</v>
      </c>
      <c r="S1912" s="828">
        <v>0.4</v>
      </c>
      <c r="T1912" s="827">
        <v>4.5</v>
      </c>
      <c r="U1912" s="829">
        <v>0.5</v>
      </c>
    </row>
    <row r="1913" spans="1:21" ht="14.45" customHeight="1" x14ac:dyDescent="0.2">
      <c r="A1913" s="822">
        <v>32</v>
      </c>
      <c r="B1913" s="823" t="s">
        <v>2767</v>
      </c>
      <c r="C1913" s="823" t="s">
        <v>2773</v>
      </c>
      <c r="D1913" s="824" t="s">
        <v>4796</v>
      </c>
      <c r="E1913" s="825" t="s">
        <v>2803</v>
      </c>
      <c r="F1913" s="823" t="s">
        <v>2768</v>
      </c>
      <c r="G1913" s="823" t="s">
        <v>2812</v>
      </c>
      <c r="H1913" s="823" t="s">
        <v>329</v>
      </c>
      <c r="I1913" s="823" t="s">
        <v>2813</v>
      </c>
      <c r="J1913" s="823" t="s">
        <v>2814</v>
      </c>
      <c r="K1913" s="823" t="s">
        <v>825</v>
      </c>
      <c r="L1913" s="826">
        <v>87.67</v>
      </c>
      <c r="M1913" s="826">
        <v>1928.74</v>
      </c>
      <c r="N1913" s="823">
        <v>22</v>
      </c>
      <c r="O1913" s="827">
        <v>9.5</v>
      </c>
      <c r="P1913" s="826">
        <v>526.02</v>
      </c>
      <c r="Q1913" s="828">
        <v>0.27272727272727271</v>
      </c>
      <c r="R1913" s="823">
        <v>6</v>
      </c>
      <c r="S1913" s="828">
        <v>0.27272727272727271</v>
      </c>
      <c r="T1913" s="827">
        <v>2.5</v>
      </c>
      <c r="U1913" s="829">
        <v>0.26315789473684209</v>
      </c>
    </row>
    <row r="1914" spans="1:21" ht="14.45" customHeight="1" x14ac:dyDescent="0.2">
      <c r="A1914" s="822">
        <v>32</v>
      </c>
      <c r="B1914" s="823" t="s">
        <v>2767</v>
      </c>
      <c r="C1914" s="823" t="s">
        <v>2773</v>
      </c>
      <c r="D1914" s="824" t="s">
        <v>4796</v>
      </c>
      <c r="E1914" s="825" t="s">
        <v>2803</v>
      </c>
      <c r="F1914" s="823" t="s">
        <v>2768</v>
      </c>
      <c r="G1914" s="823" t="s">
        <v>3663</v>
      </c>
      <c r="H1914" s="823" t="s">
        <v>329</v>
      </c>
      <c r="I1914" s="823" t="s">
        <v>3666</v>
      </c>
      <c r="J1914" s="823" t="s">
        <v>1452</v>
      </c>
      <c r="K1914" s="823" t="s">
        <v>3665</v>
      </c>
      <c r="L1914" s="826">
        <v>453.79</v>
      </c>
      <c r="M1914" s="826">
        <v>1361.3700000000001</v>
      </c>
      <c r="N1914" s="823">
        <v>3</v>
      </c>
      <c r="O1914" s="827">
        <v>1.5</v>
      </c>
      <c r="P1914" s="826">
        <v>1361.3700000000001</v>
      </c>
      <c r="Q1914" s="828">
        <v>1</v>
      </c>
      <c r="R1914" s="823">
        <v>3</v>
      </c>
      <c r="S1914" s="828">
        <v>1</v>
      </c>
      <c r="T1914" s="827">
        <v>1.5</v>
      </c>
      <c r="U1914" s="829">
        <v>1</v>
      </c>
    </row>
    <row r="1915" spans="1:21" ht="14.45" customHeight="1" x14ac:dyDescent="0.2">
      <c r="A1915" s="822">
        <v>32</v>
      </c>
      <c r="B1915" s="823" t="s">
        <v>2767</v>
      </c>
      <c r="C1915" s="823" t="s">
        <v>2773</v>
      </c>
      <c r="D1915" s="824" t="s">
        <v>4796</v>
      </c>
      <c r="E1915" s="825" t="s">
        <v>2803</v>
      </c>
      <c r="F1915" s="823" t="s">
        <v>2768</v>
      </c>
      <c r="G1915" s="823" t="s">
        <v>3043</v>
      </c>
      <c r="H1915" s="823" t="s">
        <v>329</v>
      </c>
      <c r="I1915" s="823" t="s">
        <v>4316</v>
      </c>
      <c r="J1915" s="823" t="s">
        <v>3045</v>
      </c>
      <c r="K1915" s="823" t="s">
        <v>3851</v>
      </c>
      <c r="L1915" s="826">
        <v>5788.01</v>
      </c>
      <c r="M1915" s="826">
        <v>40516.07</v>
      </c>
      <c r="N1915" s="823">
        <v>7</v>
      </c>
      <c r="O1915" s="827">
        <v>7</v>
      </c>
      <c r="P1915" s="826">
        <v>17364.03</v>
      </c>
      <c r="Q1915" s="828">
        <v>0.42857142857142855</v>
      </c>
      <c r="R1915" s="823">
        <v>3</v>
      </c>
      <c r="S1915" s="828">
        <v>0.42857142857142855</v>
      </c>
      <c r="T1915" s="827">
        <v>3</v>
      </c>
      <c r="U1915" s="829">
        <v>0.42857142857142855</v>
      </c>
    </row>
    <row r="1916" spans="1:21" ht="14.45" customHeight="1" x14ac:dyDescent="0.2">
      <c r="A1916" s="822">
        <v>32</v>
      </c>
      <c r="B1916" s="823" t="s">
        <v>2767</v>
      </c>
      <c r="C1916" s="823" t="s">
        <v>2773</v>
      </c>
      <c r="D1916" s="824" t="s">
        <v>4796</v>
      </c>
      <c r="E1916" s="825" t="s">
        <v>2803</v>
      </c>
      <c r="F1916" s="823" t="s">
        <v>2768</v>
      </c>
      <c r="G1916" s="823" t="s">
        <v>3047</v>
      </c>
      <c r="H1916" s="823" t="s">
        <v>329</v>
      </c>
      <c r="I1916" s="823" t="s">
        <v>3363</v>
      </c>
      <c r="J1916" s="823" t="s">
        <v>3049</v>
      </c>
      <c r="K1916" s="823" t="s">
        <v>3107</v>
      </c>
      <c r="L1916" s="826">
        <v>310.58999999999997</v>
      </c>
      <c r="M1916" s="826">
        <v>310.58999999999997</v>
      </c>
      <c r="N1916" s="823">
        <v>1</v>
      </c>
      <c r="O1916" s="827">
        <v>1</v>
      </c>
      <c r="P1916" s="826">
        <v>310.58999999999997</v>
      </c>
      <c r="Q1916" s="828">
        <v>1</v>
      </c>
      <c r="R1916" s="823">
        <v>1</v>
      </c>
      <c r="S1916" s="828">
        <v>1</v>
      </c>
      <c r="T1916" s="827">
        <v>1</v>
      </c>
      <c r="U1916" s="829">
        <v>1</v>
      </c>
    </row>
    <row r="1917" spans="1:21" ht="14.45" customHeight="1" x14ac:dyDescent="0.2">
      <c r="A1917" s="822">
        <v>32</v>
      </c>
      <c r="B1917" s="823" t="s">
        <v>2767</v>
      </c>
      <c r="C1917" s="823" t="s">
        <v>2773</v>
      </c>
      <c r="D1917" s="824" t="s">
        <v>4796</v>
      </c>
      <c r="E1917" s="825" t="s">
        <v>2803</v>
      </c>
      <c r="F1917" s="823" t="s">
        <v>2768</v>
      </c>
      <c r="G1917" s="823" t="s">
        <v>3051</v>
      </c>
      <c r="H1917" s="823" t="s">
        <v>329</v>
      </c>
      <c r="I1917" s="823" t="s">
        <v>3052</v>
      </c>
      <c r="J1917" s="823" t="s">
        <v>1530</v>
      </c>
      <c r="K1917" s="823" t="s">
        <v>3053</v>
      </c>
      <c r="L1917" s="826">
        <v>128.69999999999999</v>
      </c>
      <c r="M1917" s="826">
        <v>900.89999999999986</v>
      </c>
      <c r="N1917" s="823">
        <v>7</v>
      </c>
      <c r="O1917" s="827">
        <v>5</v>
      </c>
      <c r="P1917" s="826">
        <v>128.69999999999999</v>
      </c>
      <c r="Q1917" s="828">
        <v>0.14285714285714288</v>
      </c>
      <c r="R1917" s="823">
        <v>1</v>
      </c>
      <c r="S1917" s="828">
        <v>0.14285714285714285</v>
      </c>
      <c r="T1917" s="827">
        <v>1</v>
      </c>
      <c r="U1917" s="829">
        <v>0.2</v>
      </c>
    </row>
    <row r="1918" spans="1:21" ht="14.45" customHeight="1" x14ac:dyDescent="0.2">
      <c r="A1918" s="822">
        <v>32</v>
      </c>
      <c r="B1918" s="823" t="s">
        <v>2767</v>
      </c>
      <c r="C1918" s="823" t="s">
        <v>2773</v>
      </c>
      <c r="D1918" s="824" t="s">
        <v>4796</v>
      </c>
      <c r="E1918" s="825" t="s">
        <v>2803</v>
      </c>
      <c r="F1918" s="823" t="s">
        <v>2768</v>
      </c>
      <c r="G1918" s="823" t="s">
        <v>3051</v>
      </c>
      <c r="H1918" s="823" t="s">
        <v>329</v>
      </c>
      <c r="I1918" s="823" t="s">
        <v>3054</v>
      </c>
      <c r="J1918" s="823" t="s">
        <v>1530</v>
      </c>
      <c r="K1918" s="823" t="s">
        <v>3055</v>
      </c>
      <c r="L1918" s="826">
        <v>181.04</v>
      </c>
      <c r="M1918" s="826">
        <v>543.12</v>
      </c>
      <c r="N1918" s="823">
        <v>3</v>
      </c>
      <c r="O1918" s="827">
        <v>2</v>
      </c>
      <c r="P1918" s="826"/>
      <c r="Q1918" s="828">
        <v>0</v>
      </c>
      <c r="R1918" s="823"/>
      <c r="S1918" s="828">
        <v>0</v>
      </c>
      <c r="T1918" s="827"/>
      <c r="U1918" s="829">
        <v>0</v>
      </c>
    </row>
    <row r="1919" spans="1:21" ht="14.45" customHeight="1" x14ac:dyDescent="0.2">
      <c r="A1919" s="822">
        <v>32</v>
      </c>
      <c r="B1919" s="823" t="s">
        <v>2767</v>
      </c>
      <c r="C1919" s="823" t="s">
        <v>2773</v>
      </c>
      <c r="D1919" s="824" t="s">
        <v>4796</v>
      </c>
      <c r="E1919" s="825" t="s">
        <v>2803</v>
      </c>
      <c r="F1919" s="823" t="s">
        <v>2768</v>
      </c>
      <c r="G1919" s="823" t="s">
        <v>3368</v>
      </c>
      <c r="H1919" s="823" t="s">
        <v>329</v>
      </c>
      <c r="I1919" s="823" t="s">
        <v>3667</v>
      </c>
      <c r="J1919" s="823" t="s">
        <v>3668</v>
      </c>
      <c r="K1919" s="823" t="s">
        <v>3669</v>
      </c>
      <c r="L1919" s="826">
        <v>25.5</v>
      </c>
      <c r="M1919" s="826">
        <v>25.5</v>
      </c>
      <c r="N1919" s="823">
        <v>1</v>
      </c>
      <c r="O1919" s="827">
        <v>1</v>
      </c>
      <c r="P1919" s="826">
        <v>25.5</v>
      </c>
      <c r="Q1919" s="828">
        <v>1</v>
      </c>
      <c r="R1919" s="823">
        <v>1</v>
      </c>
      <c r="S1919" s="828">
        <v>1</v>
      </c>
      <c r="T1919" s="827">
        <v>1</v>
      </c>
      <c r="U1919" s="829">
        <v>1</v>
      </c>
    </row>
    <row r="1920" spans="1:21" ht="14.45" customHeight="1" x14ac:dyDescent="0.2">
      <c r="A1920" s="822">
        <v>32</v>
      </c>
      <c r="B1920" s="823" t="s">
        <v>2767</v>
      </c>
      <c r="C1920" s="823" t="s">
        <v>2773</v>
      </c>
      <c r="D1920" s="824" t="s">
        <v>4796</v>
      </c>
      <c r="E1920" s="825" t="s">
        <v>2803</v>
      </c>
      <c r="F1920" s="823" t="s">
        <v>2768</v>
      </c>
      <c r="G1920" s="823" t="s">
        <v>3847</v>
      </c>
      <c r="H1920" s="823" t="s">
        <v>329</v>
      </c>
      <c r="I1920" s="823" t="s">
        <v>3848</v>
      </c>
      <c r="J1920" s="823" t="s">
        <v>1739</v>
      </c>
      <c r="K1920" s="823" t="s">
        <v>3849</v>
      </c>
      <c r="L1920" s="826">
        <v>0</v>
      </c>
      <c r="M1920" s="826">
        <v>0</v>
      </c>
      <c r="N1920" s="823">
        <v>2</v>
      </c>
      <c r="O1920" s="827">
        <v>1</v>
      </c>
      <c r="P1920" s="826"/>
      <c r="Q1920" s="828"/>
      <c r="R1920" s="823"/>
      <c r="S1920" s="828">
        <v>0</v>
      </c>
      <c r="T1920" s="827"/>
      <c r="U1920" s="829">
        <v>0</v>
      </c>
    </row>
    <row r="1921" spans="1:21" ht="14.45" customHeight="1" x14ac:dyDescent="0.2">
      <c r="A1921" s="822">
        <v>32</v>
      </c>
      <c r="B1921" s="823" t="s">
        <v>2767</v>
      </c>
      <c r="C1921" s="823" t="s">
        <v>2773</v>
      </c>
      <c r="D1921" s="824" t="s">
        <v>4796</v>
      </c>
      <c r="E1921" s="825" t="s">
        <v>2803</v>
      </c>
      <c r="F1921" s="823" t="s">
        <v>2768</v>
      </c>
      <c r="G1921" s="823" t="s">
        <v>3058</v>
      </c>
      <c r="H1921" s="823" t="s">
        <v>670</v>
      </c>
      <c r="I1921" s="823" t="s">
        <v>2459</v>
      </c>
      <c r="J1921" s="823" t="s">
        <v>1153</v>
      </c>
      <c r="K1921" s="823" t="s">
        <v>1155</v>
      </c>
      <c r="L1921" s="826">
        <v>0</v>
      </c>
      <c r="M1921" s="826">
        <v>0</v>
      </c>
      <c r="N1921" s="823">
        <v>1</v>
      </c>
      <c r="O1921" s="827">
        <v>0.5</v>
      </c>
      <c r="P1921" s="826"/>
      <c r="Q1921" s="828"/>
      <c r="R1921" s="823"/>
      <c r="S1921" s="828">
        <v>0</v>
      </c>
      <c r="T1921" s="827"/>
      <c r="U1921" s="829">
        <v>0</v>
      </c>
    </row>
    <row r="1922" spans="1:21" ht="14.45" customHeight="1" x14ac:dyDescent="0.2">
      <c r="A1922" s="822">
        <v>32</v>
      </c>
      <c r="B1922" s="823" t="s">
        <v>2767</v>
      </c>
      <c r="C1922" s="823" t="s">
        <v>2773</v>
      </c>
      <c r="D1922" s="824" t="s">
        <v>4796</v>
      </c>
      <c r="E1922" s="825" t="s">
        <v>2803</v>
      </c>
      <c r="F1922" s="823" t="s">
        <v>2768</v>
      </c>
      <c r="G1922" s="823" t="s">
        <v>3059</v>
      </c>
      <c r="H1922" s="823" t="s">
        <v>329</v>
      </c>
      <c r="I1922" s="823" t="s">
        <v>3373</v>
      </c>
      <c r="J1922" s="823" t="s">
        <v>1882</v>
      </c>
      <c r="K1922" s="823" t="s">
        <v>3374</v>
      </c>
      <c r="L1922" s="826">
        <v>210.38</v>
      </c>
      <c r="M1922" s="826">
        <v>210.38</v>
      </c>
      <c r="N1922" s="823">
        <v>1</v>
      </c>
      <c r="O1922" s="827">
        <v>1</v>
      </c>
      <c r="P1922" s="826">
        <v>210.38</v>
      </c>
      <c r="Q1922" s="828">
        <v>1</v>
      </c>
      <c r="R1922" s="823">
        <v>1</v>
      </c>
      <c r="S1922" s="828">
        <v>1</v>
      </c>
      <c r="T1922" s="827">
        <v>1</v>
      </c>
      <c r="U1922" s="829">
        <v>1</v>
      </c>
    </row>
    <row r="1923" spans="1:21" ht="14.45" customHeight="1" x14ac:dyDescent="0.2">
      <c r="A1923" s="822">
        <v>32</v>
      </c>
      <c r="B1923" s="823" t="s">
        <v>2767</v>
      </c>
      <c r="C1923" s="823" t="s">
        <v>2773</v>
      </c>
      <c r="D1923" s="824" t="s">
        <v>4796</v>
      </c>
      <c r="E1923" s="825" t="s">
        <v>2803</v>
      </c>
      <c r="F1923" s="823" t="s">
        <v>2768</v>
      </c>
      <c r="G1923" s="823" t="s">
        <v>3062</v>
      </c>
      <c r="H1923" s="823" t="s">
        <v>329</v>
      </c>
      <c r="I1923" s="823" t="s">
        <v>3377</v>
      </c>
      <c r="J1923" s="823" t="s">
        <v>735</v>
      </c>
      <c r="K1923" s="823" t="s">
        <v>3378</v>
      </c>
      <c r="L1923" s="826">
        <v>24.05</v>
      </c>
      <c r="M1923" s="826">
        <v>24.05</v>
      </c>
      <c r="N1923" s="823">
        <v>1</v>
      </c>
      <c r="O1923" s="827">
        <v>1</v>
      </c>
      <c r="P1923" s="826"/>
      <c r="Q1923" s="828">
        <v>0</v>
      </c>
      <c r="R1923" s="823"/>
      <c r="S1923" s="828">
        <v>0</v>
      </c>
      <c r="T1923" s="827"/>
      <c r="U1923" s="829">
        <v>0</v>
      </c>
    </row>
    <row r="1924" spans="1:21" ht="14.45" customHeight="1" x14ac:dyDescent="0.2">
      <c r="A1924" s="822">
        <v>32</v>
      </c>
      <c r="B1924" s="823" t="s">
        <v>2767</v>
      </c>
      <c r="C1924" s="823" t="s">
        <v>2773</v>
      </c>
      <c r="D1924" s="824" t="s">
        <v>4796</v>
      </c>
      <c r="E1924" s="825" t="s">
        <v>2803</v>
      </c>
      <c r="F1924" s="823" t="s">
        <v>2768</v>
      </c>
      <c r="G1924" s="823" t="s">
        <v>3062</v>
      </c>
      <c r="H1924" s="823" t="s">
        <v>329</v>
      </c>
      <c r="I1924" s="823" t="s">
        <v>3065</v>
      </c>
      <c r="J1924" s="823" t="s">
        <v>1432</v>
      </c>
      <c r="K1924" s="823" t="s">
        <v>3066</v>
      </c>
      <c r="L1924" s="826">
        <v>66.88</v>
      </c>
      <c r="M1924" s="826">
        <v>802.56</v>
      </c>
      <c r="N1924" s="823">
        <v>12</v>
      </c>
      <c r="O1924" s="827">
        <v>5</v>
      </c>
      <c r="P1924" s="826">
        <v>668.8</v>
      </c>
      <c r="Q1924" s="828">
        <v>0.83333333333333337</v>
      </c>
      <c r="R1924" s="823">
        <v>10</v>
      </c>
      <c r="S1924" s="828">
        <v>0.83333333333333337</v>
      </c>
      <c r="T1924" s="827">
        <v>4.5</v>
      </c>
      <c r="U1924" s="829">
        <v>0.9</v>
      </c>
    </row>
    <row r="1925" spans="1:21" ht="14.45" customHeight="1" x14ac:dyDescent="0.2">
      <c r="A1925" s="822">
        <v>32</v>
      </c>
      <c r="B1925" s="823" t="s">
        <v>2767</v>
      </c>
      <c r="C1925" s="823" t="s">
        <v>2773</v>
      </c>
      <c r="D1925" s="824" t="s">
        <v>4796</v>
      </c>
      <c r="E1925" s="825" t="s">
        <v>2803</v>
      </c>
      <c r="F1925" s="823" t="s">
        <v>2768</v>
      </c>
      <c r="G1925" s="823" t="s">
        <v>3062</v>
      </c>
      <c r="H1925" s="823" t="s">
        <v>329</v>
      </c>
      <c r="I1925" s="823" t="s">
        <v>3379</v>
      </c>
      <c r="J1925" s="823" t="s">
        <v>735</v>
      </c>
      <c r="K1925" s="823" t="s">
        <v>736</v>
      </c>
      <c r="L1925" s="826">
        <v>59.56</v>
      </c>
      <c r="M1925" s="826">
        <v>357.36</v>
      </c>
      <c r="N1925" s="823">
        <v>6</v>
      </c>
      <c r="O1925" s="827">
        <v>3.5</v>
      </c>
      <c r="P1925" s="826">
        <v>238.24</v>
      </c>
      <c r="Q1925" s="828">
        <v>0.66666666666666663</v>
      </c>
      <c r="R1925" s="823">
        <v>4</v>
      </c>
      <c r="S1925" s="828">
        <v>0.66666666666666663</v>
      </c>
      <c r="T1925" s="827">
        <v>2</v>
      </c>
      <c r="U1925" s="829">
        <v>0.5714285714285714</v>
      </c>
    </row>
    <row r="1926" spans="1:21" ht="14.45" customHeight="1" x14ac:dyDescent="0.2">
      <c r="A1926" s="822">
        <v>32</v>
      </c>
      <c r="B1926" s="823" t="s">
        <v>2767</v>
      </c>
      <c r="C1926" s="823" t="s">
        <v>2773</v>
      </c>
      <c r="D1926" s="824" t="s">
        <v>4796</v>
      </c>
      <c r="E1926" s="825" t="s">
        <v>2803</v>
      </c>
      <c r="F1926" s="823" t="s">
        <v>2768</v>
      </c>
      <c r="G1926" s="823" t="s">
        <v>3852</v>
      </c>
      <c r="H1926" s="823" t="s">
        <v>329</v>
      </c>
      <c r="I1926" s="823" t="s">
        <v>4436</v>
      </c>
      <c r="J1926" s="823" t="s">
        <v>1297</v>
      </c>
      <c r="K1926" s="823" t="s">
        <v>4184</v>
      </c>
      <c r="L1926" s="826">
        <v>789.2</v>
      </c>
      <c r="M1926" s="826">
        <v>2367.6000000000004</v>
      </c>
      <c r="N1926" s="823">
        <v>3</v>
      </c>
      <c r="O1926" s="827">
        <v>1</v>
      </c>
      <c r="P1926" s="826">
        <v>2367.6000000000004</v>
      </c>
      <c r="Q1926" s="828">
        <v>1</v>
      </c>
      <c r="R1926" s="823">
        <v>3</v>
      </c>
      <c r="S1926" s="828">
        <v>1</v>
      </c>
      <c r="T1926" s="827">
        <v>1</v>
      </c>
      <c r="U1926" s="829">
        <v>1</v>
      </c>
    </row>
    <row r="1927" spans="1:21" ht="14.45" customHeight="1" x14ac:dyDescent="0.2">
      <c r="A1927" s="822">
        <v>32</v>
      </c>
      <c r="B1927" s="823" t="s">
        <v>2767</v>
      </c>
      <c r="C1927" s="823" t="s">
        <v>2773</v>
      </c>
      <c r="D1927" s="824" t="s">
        <v>4796</v>
      </c>
      <c r="E1927" s="825" t="s">
        <v>2803</v>
      </c>
      <c r="F1927" s="823" t="s">
        <v>2768</v>
      </c>
      <c r="G1927" s="823" t="s">
        <v>3071</v>
      </c>
      <c r="H1927" s="823" t="s">
        <v>670</v>
      </c>
      <c r="I1927" s="823" t="s">
        <v>3072</v>
      </c>
      <c r="J1927" s="823" t="s">
        <v>3073</v>
      </c>
      <c r="K1927" s="823" t="s">
        <v>3074</v>
      </c>
      <c r="L1927" s="826">
        <v>102.85</v>
      </c>
      <c r="M1927" s="826">
        <v>308.54999999999995</v>
      </c>
      <c r="N1927" s="823">
        <v>3</v>
      </c>
      <c r="O1927" s="827">
        <v>1</v>
      </c>
      <c r="P1927" s="826">
        <v>308.54999999999995</v>
      </c>
      <c r="Q1927" s="828">
        <v>1</v>
      </c>
      <c r="R1927" s="823">
        <v>3</v>
      </c>
      <c r="S1927" s="828">
        <v>1</v>
      </c>
      <c r="T1927" s="827">
        <v>1</v>
      </c>
      <c r="U1927" s="829">
        <v>1</v>
      </c>
    </row>
    <row r="1928" spans="1:21" ht="14.45" customHeight="1" x14ac:dyDescent="0.2">
      <c r="A1928" s="822">
        <v>32</v>
      </c>
      <c r="B1928" s="823" t="s">
        <v>2767</v>
      </c>
      <c r="C1928" s="823" t="s">
        <v>2773</v>
      </c>
      <c r="D1928" s="824" t="s">
        <v>4796</v>
      </c>
      <c r="E1928" s="825" t="s">
        <v>2803</v>
      </c>
      <c r="F1928" s="823" t="s">
        <v>2768</v>
      </c>
      <c r="G1928" s="823" t="s">
        <v>4437</v>
      </c>
      <c r="H1928" s="823" t="s">
        <v>329</v>
      </c>
      <c r="I1928" s="823" t="s">
        <v>4438</v>
      </c>
      <c r="J1928" s="823" t="s">
        <v>2005</v>
      </c>
      <c r="K1928" s="823" t="s">
        <v>4439</v>
      </c>
      <c r="L1928" s="826">
        <v>68.819999999999993</v>
      </c>
      <c r="M1928" s="826">
        <v>68.819999999999993</v>
      </c>
      <c r="N1928" s="823">
        <v>1</v>
      </c>
      <c r="O1928" s="827">
        <v>1</v>
      </c>
      <c r="P1928" s="826">
        <v>68.819999999999993</v>
      </c>
      <c r="Q1928" s="828">
        <v>1</v>
      </c>
      <c r="R1928" s="823">
        <v>1</v>
      </c>
      <c r="S1928" s="828">
        <v>1</v>
      </c>
      <c r="T1928" s="827">
        <v>1</v>
      </c>
      <c r="U1928" s="829">
        <v>1</v>
      </c>
    </row>
    <row r="1929" spans="1:21" ht="14.45" customHeight="1" x14ac:dyDescent="0.2">
      <c r="A1929" s="822">
        <v>32</v>
      </c>
      <c r="B1929" s="823" t="s">
        <v>2767</v>
      </c>
      <c r="C1929" s="823" t="s">
        <v>2773</v>
      </c>
      <c r="D1929" s="824" t="s">
        <v>4796</v>
      </c>
      <c r="E1929" s="825" t="s">
        <v>2803</v>
      </c>
      <c r="F1929" s="823" t="s">
        <v>2768</v>
      </c>
      <c r="G1929" s="823" t="s">
        <v>4440</v>
      </c>
      <c r="H1929" s="823" t="s">
        <v>329</v>
      </c>
      <c r="I1929" s="823" t="s">
        <v>4441</v>
      </c>
      <c r="J1929" s="823" t="s">
        <v>1650</v>
      </c>
      <c r="K1929" s="823" t="s">
        <v>4442</v>
      </c>
      <c r="L1929" s="826">
        <v>132</v>
      </c>
      <c r="M1929" s="826">
        <v>132</v>
      </c>
      <c r="N1929" s="823">
        <v>1</v>
      </c>
      <c r="O1929" s="827">
        <v>0.5</v>
      </c>
      <c r="P1929" s="826">
        <v>132</v>
      </c>
      <c r="Q1929" s="828">
        <v>1</v>
      </c>
      <c r="R1929" s="823">
        <v>1</v>
      </c>
      <c r="S1929" s="828">
        <v>1</v>
      </c>
      <c r="T1929" s="827">
        <v>0.5</v>
      </c>
      <c r="U1929" s="829">
        <v>1</v>
      </c>
    </row>
    <row r="1930" spans="1:21" ht="14.45" customHeight="1" x14ac:dyDescent="0.2">
      <c r="A1930" s="822">
        <v>32</v>
      </c>
      <c r="B1930" s="823" t="s">
        <v>2767</v>
      </c>
      <c r="C1930" s="823" t="s">
        <v>2773</v>
      </c>
      <c r="D1930" s="824" t="s">
        <v>4796</v>
      </c>
      <c r="E1930" s="825" t="s">
        <v>2803</v>
      </c>
      <c r="F1930" s="823" t="s">
        <v>2768</v>
      </c>
      <c r="G1930" s="823" t="s">
        <v>2828</v>
      </c>
      <c r="H1930" s="823" t="s">
        <v>329</v>
      </c>
      <c r="I1930" s="823" t="s">
        <v>2829</v>
      </c>
      <c r="J1930" s="823" t="s">
        <v>1854</v>
      </c>
      <c r="K1930" s="823" t="s">
        <v>2830</v>
      </c>
      <c r="L1930" s="826">
        <v>33.4</v>
      </c>
      <c r="M1930" s="826">
        <v>66.8</v>
      </c>
      <c r="N1930" s="823">
        <v>2</v>
      </c>
      <c r="O1930" s="827">
        <v>0.5</v>
      </c>
      <c r="P1930" s="826">
        <v>66.8</v>
      </c>
      <c r="Q1930" s="828">
        <v>1</v>
      </c>
      <c r="R1930" s="823">
        <v>2</v>
      </c>
      <c r="S1930" s="828">
        <v>1</v>
      </c>
      <c r="T1930" s="827">
        <v>0.5</v>
      </c>
      <c r="U1930" s="829">
        <v>1</v>
      </c>
    </row>
    <row r="1931" spans="1:21" ht="14.45" customHeight="1" x14ac:dyDescent="0.2">
      <c r="A1931" s="822">
        <v>32</v>
      </c>
      <c r="B1931" s="823" t="s">
        <v>2767</v>
      </c>
      <c r="C1931" s="823" t="s">
        <v>2773</v>
      </c>
      <c r="D1931" s="824" t="s">
        <v>4796</v>
      </c>
      <c r="E1931" s="825" t="s">
        <v>2803</v>
      </c>
      <c r="F1931" s="823" t="s">
        <v>2768</v>
      </c>
      <c r="G1931" s="823" t="s">
        <v>2828</v>
      </c>
      <c r="H1931" s="823" t="s">
        <v>329</v>
      </c>
      <c r="I1931" s="823" t="s">
        <v>3082</v>
      </c>
      <c r="J1931" s="823" t="s">
        <v>3080</v>
      </c>
      <c r="K1931" s="823" t="s">
        <v>3083</v>
      </c>
      <c r="L1931" s="826">
        <v>100.17</v>
      </c>
      <c r="M1931" s="826">
        <v>100.17</v>
      </c>
      <c r="N1931" s="823">
        <v>1</v>
      </c>
      <c r="O1931" s="827">
        <v>1</v>
      </c>
      <c r="P1931" s="826">
        <v>100.17</v>
      </c>
      <c r="Q1931" s="828">
        <v>1</v>
      </c>
      <c r="R1931" s="823">
        <v>1</v>
      </c>
      <c r="S1931" s="828">
        <v>1</v>
      </c>
      <c r="T1931" s="827">
        <v>1</v>
      </c>
      <c r="U1931" s="829">
        <v>1</v>
      </c>
    </row>
    <row r="1932" spans="1:21" ht="14.45" customHeight="1" x14ac:dyDescent="0.2">
      <c r="A1932" s="822">
        <v>32</v>
      </c>
      <c r="B1932" s="823" t="s">
        <v>2767</v>
      </c>
      <c r="C1932" s="823" t="s">
        <v>2773</v>
      </c>
      <c r="D1932" s="824" t="s">
        <v>4796</v>
      </c>
      <c r="E1932" s="825" t="s">
        <v>2803</v>
      </c>
      <c r="F1932" s="823" t="s">
        <v>2768</v>
      </c>
      <c r="G1932" s="823" t="s">
        <v>4021</v>
      </c>
      <c r="H1932" s="823" t="s">
        <v>329</v>
      </c>
      <c r="I1932" s="823" t="s">
        <v>4022</v>
      </c>
      <c r="J1932" s="823" t="s">
        <v>4023</v>
      </c>
      <c r="K1932" s="823" t="s">
        <v>4024</v>
      </c>
      <c r="L1932" s="826">
        <v>264</v>
      </c>
      <c r="M1932" s="826">
        <v>528</v>
      </c>
      <c r="N1932" s="823">
        <v>2</v>
      </c>
      <c r="O1932" s="827">
        <v>2</v>
      </c>
      <c r="P1932" s="826">
        <v>264</v>
      </c>
      <c r="Q1932" s="828">
        <v>0.5</v>
      </c>
      <c r="R1932" s="823">
        <v>1</v>
      </c>
      <c r="S1932" s="828">
        <v>0.5</v>
      </c>
      <c r="T1932" s="827">
        <v>1</v>
      </c>
      <c r="U1932" s="829">
        <v>0.5</v>
      </c>
    </row>
    <row r="1933" spans="1:21" ht="14.45" customHeight="1" x14ac:dyDescent="0.2">
      <c r="A1933" s="822">
        <v>32</v>
      </c>
      <c r="B1933" s="823" t="s">
        <v>2767</v>
      </c>
      <c r="C1933" s="823" t="s">
        <v>2773</v>
      </c>
      <c r="D1933" s="824" t="s">
        <v>4796</v>
      </c>
      <c r="E1933" s="825" t="s">
        <v>2803</v>
      </c>
      <c r="F1933" s="823" t="s">
        <v>2768</v>
      </c>
      <c r="G1933" s="823" t="s">
        <v>3085</v>
      </c>
      <c r="H1933" s="823" t="s">
        <v>670</v>
      </c>
      <c r="I1933" s="823" t="s">
        <v>4443</v>
      </c>
      <c r="J1933" s="823" t="s">
        <v>3087</v>
      </c>
      <c r="K1933" s="823" t="s">
        <v>771</v>
      </c>
      <c r="L1933" s="826">
        <v>146.47999999999999</v>
      </c>
      <c r="M1933" s="826">
        <v>146.47999999999999</v>
      </c>
      <c r="N1933" s="823">
        <v>1</v>
      </c>
      <c r="O1933" s="827">
        <v>1</v>
      </c>
      <c r="P1933" s="826">
        <v>146.47999999999999</v>
      </c>
      <c r="Q1933" s="828">
        <v>1</v>
      </c>
      <c r="R1933" s="823">
        <v>1</v>
      </c>
      <c r="S1933" s="828">
        <v>1</v>
      </c>
      <c r="T1933" s="827">
        <v>1</v>
      </c>
      <c r="U1933" s="829">
        <v>1</v>
      </c>
    </row>
    <row r="1934" spans="1:21" ht="14.45" customHeight="1" x14ac:dyDescent="0.2">
      <c r="A1934" s="822">
        <v>32</v>
      </c>
      <c r="B1934" s="823" t="s">
        <v>2767</v>
      </c>
      <c r="C1934" s="823" t="s">
        <v>2773</v>
      </c>
      <c r="D1934" s="824" t="s">
        <v>4796</v>
      </c>
      <c r="E1934" s="825" t="s">
        <v>2803</v>
      </c>
      <c r="F1934" s="823" t="s">
        <v>2768</v>
      </c>
      <c r="G1934" s="823" t="s">
        <v>3085</v>
      </c>
      <c r="H1934" s="823" t="s">
        <v>670</v>
      </c>
      <c r="I1934" s="823" t="s">
        <v>2626</v>
      </c>
      <c r="J1934" s="823" t="s">
        <v>1876</v>
      </c>
      <c r="K1934" s="823" t="s">
        <v>1877</v>
      </c>
      <c r="L1934" s="826">
        <v>902.57</v>
      </c>
      <c r="M1934" s="826">
        <v>6317.99</v>
      </c>
      <c r="N1934" s="823">
        <v>7</v>
      </c>
      <c r="O1934" s="827">
        <v>3.5</v>
      </c>
      <c r="P1934" s="826">
        <v>3610.28</v>
      </c>
      <c r="Q1934" s="828">
        <v>0.57142857142857151</v>
      </c>
      <c r="R1934" s="823">
        <v>4</v>
      </c>
      <c r="S1934" s="828">
        <v>0.5714285714285714</v>
      </c>
      <c r="T1934" s="827">
        <v>2.5</v>
      </c>
      <c r="U1934" s="829">
        <v>0.7142857142857143</v>
      </c>
    </row>
    <row r="1935" spans="1:21" ht="14.45" customHeight="1" x14ac:dyDescent="0.2">
      <c r="A1935" s="822">
        <v>32</v>
      </c>
      <c r="B1935" s="823" t="s">
        <v>2767</v>
      </c>
      <c r="C1935" s="823" t="s">
        <v>2773</v>
      </c>
      <c r="D1935" s="824" t="s">
        <v>4796</v>
      </c>
      <c r="E1935" s="825" t="s">
        <v>2803</v>
      </c>
      <c r="F1935" s="823" t="s">
        <v>2768</v>
      </c>
      <c r="G1935" s="823" t="s">
        <v>3402</v>
      </c>
      <c r="H1935" s="823" t="s">
        <v>329</v>
      </c>
      <c r="I1935" s="823" t="s">
        <v>3403</v>
      </c>
      <c r="J1935" s="823" t="s">
        <v>1309</v>
      </c>
      <c r="K1935" s="823" t="s">
        <v>1310</v>
      </c>
      <c r="L1935" s="826">
        <v>16664.490000000002</v>
      </c>
      <c r="M1935" s="826">
        <v>33328.980000000003</v>
      </c>
      <c r="N1935" s="823">
        <v>2</v>
      </c>
      <c r="O1935" s="827">
        <v>1</v>
      </c>
      <c r="P1935" s="826">
        <v>33328.980000000003</v>
      </c>
      <c r="Q1935" s="828">
        <v>1</v>
      </c>
      <c r="R1935" s="823">
        <v>2</v>
      </c>
      <c r="S1935" s="828">
        <v>1</v>
      </c>
      <c r="T1935" s="827">
        <v>1</v>
      </c>
      <c r="U1935" s="829">
        <v>1</v>
      </c>
    </row>
    <row r="1936" spans="1:21" ht="14.45" customHeight="1" x14ac:dyDescent="0.2">
      <c r="A1936" s="822">
        <v>32</v>
      </c>
      <c r="B1936" s="823" t="s">
        <v>2767</v>
      </c>
      <c r="C1936" s="823" t="s">
        <v>2773</v>
      </c>
      <c r="D1936" s="824" t="s">
        <v>4796</v>
      </c>
      <c r="E1936" s="825" t="s">
        <v>2803</v>
      </c>
      <c r="F1936" s="823" t="s">
        <v>2768</v>
      </c>
      <c r="G1936" s="823" t="s">
        <v>3092</v>
      </c>
      <c r="H1936" s="823" t="s">
        <v>329</v>
      </c>
      <c r="I1936" s="823" t="s">
        <v>3404</v>
      </c>
      <c r="J1936" s="823" t="s">
        <v>3094</v>
      </c>
      <c r="K1936" s="823" t="s">
        <v>3405</v>
      </c>
      <c r="L1936" s="826">
        <v>311.02</v>
      </c>
      <c r="M1936" s="826">
        <v>311.02</v>
      </c>
      <c r="N1936" s="823">
        <v>1</v>
      </c>
      <c r="O1936" s="827">
        <v>1</v>
      </c>
      <c r="P1936" s="826">
        <v>311.02</v>
      </c>
      <c r="Q1936" s="828">
        <v>1</v>
      </c>
      <c r="R1936" s="823">
        <v>1</v>
      </c>
      <c r="S1936" s="828">
        <v>1</v>
      </c>
      <c r="T1936" s="827">
        <v>1</v>
      </c>
      <c r="U1936" s="829">
        <v>1</v>
      </c>
    </row>
    <row r="1937" spans="1:21" ht="14.45" customHeight="1" x14ac:dyDescent="0.2">
      <c r="A1937" s="822">
        <v>32</v>
      </c>
      <c r="B1937" s="823" t="s">
        <v>2767</v>
      </c>
      <c r="C1937" s="823" t="s">
        <v>2773</v>
      </c>
      <c r="D1937" s="824" t="s">
        <v>4796</v>
      </c>
      <c r="E1937" s="825" t="s">
        <v>2803</v>
      </c>
      <c r="F1937" s="823" t="s">
        <v>2768</v>
      </c>
      <c r="G1937" s="823" t="s">
        <v>4331</v>
      </c>
      <c r="H1937" s="823" t="s">
        <v>670</v>
      </c>
      <c r="I1937" s="823" t="s">
        <v>4333</v>
      </c>
      <c r="J1937" s="823" t="s">
        <v>4334</v>
      </c>
      <c r="K1937" s="823" t="s">
        <v>3005</v>
      </c>
      <c r="L1937" s="826">
        <v>0</v>
      </c>
      <c r="M1937" s="826">
        <v>0</v>
      </c>
      <c r="N1937" s="823">
        <v>2</v>
      </c>
      <c r="O1937" s="827">
        <v>0.5</v>
      </c>
      <c r="P1937" s="826">
        <v>0</v>
      </c>
      <c r="Q1937" s="828"/>
      <c r="R1937" s="823">
        <v>2</v>
      </c>
      <c r="S1937" s="828">
        <v>1</v>
      </c>
      <c r="T1937" s="827">
        <v>0.5</v>
      </c>
      <c r="U1937" s="829">
        <v>1</v>
      </c>
    </row>
    <row r="1938" spans="1:21" ht="14.45" customHeight="1" x14ac:dyDescent="0.2">
      <c r="A1938" s="822">
        <v>32</v>
      </c>
      <c r="B1938" s="823" t="s">
        <v>2767</v>
      </c>
      <c r="C1938" s="823" t="s">
        <v>2773</v>
      </c>
      <c r="D1938" s="824" t="s">
        <v>4796</v>
      </c>
      <c r="E1938" s="825" t="s">
        <v>2803</v>
      </c>
      <c r="F1938" s="823" t="s">
        <v>2768</v>
      </c>
      <c r="G1938" s="823" t="s">
        <v>3096</v>
      </c>
      <c r="H1938" s="823" t="s">
        <v>670</v>
      </c>
      <c r="I1938" s="823" t="s">
        <v>4444</v>
      </c>
      <c r="J1938" s="823" t="s">
        <v>3098</v>
      </c>
      <c r="K1938" s="823" t="s">
        <v>4445</v>
      </c>
      <c r="L1938" s="826">
        <v>93.75</v>
      </c>
      <c r="M1938" s="826">
        <v>750</v>
      </c>
      <c r="N1938" s="823">
        <v>8</v>
      </c>
      <c r="O1938" s="827">
        <v>4.5</v>
      </c>
      <c r="P1938" s="826">
        <v>281.25</v>
      </c>
      <c r="Q1938" s="828">
        <v>0.375</v>
      </c>
      <c r="R1938" s="823">
        <v>3</v>
      </c>
      <c r="S1938" s="828">
        <v>0.375</v>
      </c>
      <c r="T1938" s="827">
        <v>2.5</v>
      </c>
      <c r="U1938" s="829">
        <v>0.55555555555555558</v>
      </c>
    </row>
    <row r="1939" spans="1:21" ht="14.45" customHeight="1" x14ac:dyDescent="0.2">
      <c r="A1939" s="822">
        <v>32</v>
      </c>
      <c r="B1939" s="823" t="s">
        <v>2767</v>
      </c>
      <c r="C1939" s="823" t="s">
        <v>2773</v>
      </c>
      <c r="D1939" s="824" t="s">
        <v>4796</v>
      </c>
      <c r="E1939" s="825" t="s">
        <v>2803</v>
      </c>
      <c r="F1939" s="823" t="s">
        <v>2768</v>
      </c>
      <c r="G1939" s="823" t="s">
        <v>3096</v>
      </c>
      <c r="H1939" s="823" t="s">
        <v>670</v>
      </c>
      <c r="I1939" s="823" t="s">
        <v>3097</v>
      </c>
      <c r="J1939" s="823" t="s">
        <v>3098</v>
      </c>
      <c r="K1939" s="823" t="s">
        <v>3099</v>
      </c>
      <c r="L1939" s="826">
        <v>184.74</v>
      </c>
      <c r="M1939" s="826">
        <v>184.74</v>
      </c>
      <c r="N1939" s="823">
        <v>1</v>
      </c>
      <c r="O1939" s="827">
        <v>1</v>
      </c>
      <c r="P1939" s="826">
        <v>184.74</v>
      </c>
      <c r="Q1939" s="828">
        <v>1</v>
      </c>
      <c r="R1939" s="823">
        <v>1</v>
      </c>
      <c r="S1939" s="828">
        <v>1</v>
      </c>
      <c r="T1939" s="827">
        <v>1</v>
      </c>
      <c r="U1939" s="829">
        <v>1</v>
      </c>
    </row>
    <row r="1940" spans="1:21" ht="14.45" customHeight="1" x14ac:dyDescent="0.2">
      <c r="A1940" s="822">
        <v>32</v>
      </c>
      <c r="B1940" s="823" t="s">
        <v>2767</v>
      </c>
      <c r="C1940" s="823" t="s">
        <v>2773</v>
      </c>
      <c r="D1940" s="824" t="s">
        <v>4796</v>
      </c>
      <c r="E1940" s="825" t="s">
        <v>2803</v>
      </c>
      <c r="F1940" s="823" t="s">
        <v>2768</v>
      </c>
      <c r="G1940" s="823" t="s">
        <v>3096</v>
      </c>
      <c r="H1940" s="823" t="s">
        <v>670</v>
      </c>
      <c r="I1940" s="823" t="s">
        <v>3100</v>
      </c>
      <c r="J1940" s="823" t="s">
        <v>3101</v>
      </c>
      <c r="K1940" s="823" t="s">
        <v>3102</v>
      </c>
      <c r="L1940" s="826">
        <v>120.61</v>
      </c>
      <c r="M1940" s="826">
        <v>361.83</v>
      </c>
      <c r="N1940" s="823">
        <v>3</v>
      </c>
      <c r="O1940" s="827">
        <v>2.5</v>
      </c>
      <c r="P1940" s="826">
        <v>241.22</v>
      </c>
      <c r="Q1940" s="828">
        <v>0.66666666666666674</v>
      </c>
      <c r="R1940" s="823">
        <v>2</v>
      </c>
      <c r="S1940" s="828">
        <v>0.66666666666666663</v>
      </c>
      <c r="T1940" s="827">
        <v>1.5</v>
      </c>
      <c r="U1940" s="829">
        <v>0.6</v>
      </c>
    </row>
    <row r="1941" spans="1:21" ht="14.45" customHeight="1" x14ac:dyDescent="0.2">
      <c r="A1941" s="822">
        <v>32</v>
      </c>
      <c r="B1941" s="823" t="s">
        <v>2767</v>
      </c>
      <c r="C1941" s="823" t="s">
        <v>2773</v>
      </c>
      <c r="D1941" s="824" t="s">
        <v>4796</v>
      </c>
      <c r="E1941" s="825" t="s">
        <v>2803</v>
      </c>
      <c r="F1941" s="823" t="s">
        <v>2768</v>
      </c>
      <c r="G1941" s="823" t="s">
        <v>3096</v>
      </c>
      <c r="H1941" s="823" t="s">
        <v>329</v>
      </c>
      <c r="I1941" s="823" t="s">
        <v>3103</v>
      </c>
      <c r="J1941" s="823" t="s">
        <v>3101</v>
      </c>
      <c r="K1941" s="823" t="s">
        <v>2590</v>
      </c>
      <c r="L1941" s="826">
        <v>184.74</v>
      </c>
      <c r="M1941" s="826">
        <v>554.22</v>
      </c>
      <c r="N1941" s="823">
        <v>3</v>
      </c>
      <c r="O1941" s="827">
        <v>3</v>
      </c>
      <c r="P1941" s="826"/>
      <c r="Q1941" s="828">
        <v>0</v>
      </c>
      <c r="R1941" s="823"/>
      <c r="S1941" s="828">
        <v>0</v>
      </c>
      <c r="T1941" s="827"/>
      <c r="U1941" s="829">
        <v>0</v>
      </c>
    </row>
    <row r="1942" spans="1:21" ht="14.45" customHeight="1" x14ac:dyDescent="0.2">
      <c r="A1942" s="822">
        <v>32</v>
      </c>
      <c r="B1942" s="823" t="s">
        <v>2767</v>
      </c>
      <c r="C1942" s="823" t="s">
        <v>2773</v>
      </c>
      <c r="D1942" s="824" t="s">
        <v>4796</v>
      </c>
      <c r="E1942" s="825" t="s">
        <v>2803</v>
      </c>
      <c r="F1942" s="823" t="s">
        <v>2768</v>
      </c>
      <c r="G1942" s="823" t="s">
        <v>3104</v>
      </c>
      <c r="H1942" s="823" t="s">
        <v>329</v>
      </c>
      <c r="I1942" s="823" t="s">
        <v>3495</v>
      </c>
      <c r="J1942" s="823" t="s">
        <v>3106</v>
      </c>
      <c r="K1942" s="823" t="s">
        <v>2486</v>
      </c>
      <c r="L1942" s="826">
        <v>0</v>
      </c>
      <c r="M1942" s="826">
        <v>0</v>
      </c>
      <c r="N1942" s="823">
        <v>3</v>
      </c>
      <c r="O1942" s="827">
        <v>2</v>
      </c>
      <c r="P1942" s="826">
        <v>0</v>
      </c>
      <c r="Q1942" s="828"/>
      <c r="R1942" s="823">
        <v>1</v>
      </c>
      <c r="S1942" s="828">
        <v>0.33333333333333331</v>
      </c>
      <c r="T1942" s="827">
        <v>1</v>
      </c>
      <c r="U1942" s="829">
        <v>0.5</v>
      </c>
    </row>
    <row r="1943" spans="1:21" ht="14.45" customHeight="1" x14ac:dyDescent="0.2">
      <c r="A1943" s="822">
        <v>32</v>
      </c>
      <c r="B1943" s="823" t="s">
        <v>2767</v>
      </c>
      <c r="C1943" s="823" t="s">
        <v>2773</v>
      </c>
      <c r="D1943" s="824" t="s">
        <v>4796</v>
      </c>
      <c r="E1943" s="825" t="s">
        <v>2803</v>
      </c>
      <c r="F1943" s="823" t="s">
        <v>2768</v>
      </c>
      <c r="G1943" s="823" t="s">
        <v>3104</v>
      </c>
      <c r="H1943" s="823" t="s">
        <v>670</v>
      </c>
      <c r="I1943" s="823" t="s">
        <v>2487</v>
      </c>
      <c r="J1943" s="823" t="s">
        <v>1333</v>
      </c>
      <c r="K1943" s="823" t="s">
        <v>2488</v>
      </c>
      <c r="L1943" s="826">
        <v>0</v>
      </c>
      <c r="M1943" s="826">
        <v>0</v>
      </c>
      <c r="N1943" s="823">
        <v>2</v>
      </c>
      <c r="O1943" s="827">
        <v>1.5</v>
      </c>
      <c r="P1943" s="826">
        <v>0</v>
      </c>
      <c r="Q1943" s="828"/>
      <c r="R1943" s="823">
        <v>1</v>
      </c>
      <c r="S1943" s="828">
        <v>0.5</v>
      </c>
      <c r="T1943" s="827">
        <v>0.5</v>
      </c>
      <c r="U1943" s="829">
        <v>0.33333333333333331</v>
      </c>
    </row>
    <row r="1944" spans="1:21" ht="14.45" customHeight="1" x14ac:dyDescent="0.2">
      <c r="A1944" s="822">
        <v>32</v>
      </c>
      <c r="B1944" s="823" t="s">
        <v>2767</v>
      </c>
      <c r="C1944" s="823" t="s">
        <v>2773</v>
      </c>
      <c r="D1944" s="824" t="s">
        <v>4796</v>
      </c>
      <c r="E1944" s="825" t="s">
        <v>2803</v>
      </c>
      <c r="F1944" s="823" t="s">
        <v>2768</v>
      </c>
      <c r="G1944" s="823" t="s">
        <v>4446</v>
      </c>
      <c r="H1944" s="823" t="s">
        <v>329</v>
      </c>
      <c r="I1944" s="823" t="s">
        <v>4447</v>
      </c>
      <c r="J1944" s="823" t="s">
        <v>4448</v>
      </c>
      <c r="K1944" s="823" t="s">
        <v>4449</v>
      </c>
      <c r="L1944" s="826">
        <v>277.70999999999998</v>
      </c>
      <c r="M1944" s="826">
        <v>277.70999999999998</v>
      </c>
      <c r="N1944" s="823">
        <v>1</v>
      </c>
      <c r="O1944" s="827">
        <v>1</v>
      </c>
      <c r="P1944" s="826"/>
      <c r="Q1944" s="828">
        <v>0</v>
      </c>
      <c r="R1944" s="823"/>
      <c r="S1944" s="828">
        <v>0</v>
      </c>
      <c r="T1944" s="827"/>
      <c r="U1944" s="829">
        <v>0</v>
      </c>
    </row>
    <row r="1945" spans="1:21" ht="14.45" customHeight="1" x14ac:dyDescent="0.2">
      <c r="A1945" s="822">
        <v>32</v>
      </c>
      <c r="B1945" s="823" t="s">
        <v>2767</v>
      </c>
      <c r="C1945" s="823" t="s">
        <v>2773</v>
      </c>
      <c r="D1945" s="824" t="s">
        <v>4796</v>
      </c>
      <c r="E1945" s="825" t="s">
        <v>2803</v>
      </c>
      <c r="F1945" s="823" t="s">
        <v>2768</v>
      </c>
      <c r="G1945" s="823" t="s">
        <v>3410</v>
      </c>
      <c r="H1945" s="823" t="s">
        <v>670</v>
      </c>
      <c r="I1945" s="823" t="s">
        <v>3411</v>
      </c>
      <c r="J1945" s="823" t="s">
        <v>2257</v>
      </c>
      <c r="K1945" s="823" t="s">
        <v>3412</v>
      </c>
      <c r="L1945" s="826">
        <v>4961.1400000000003</v>
      </c>
      <c r="M1945" s="826">
        <v>4961.1400000000003</v>
      </c>
      <c r="N1945" s="823">
        <v>1</v>
      </c>
      <c r="O1945" s="827">
        <v>1</v>
      </c>
      <c r="P1945" s="826"/>
      <c r="Q1945" s="828">
        <v>0</v>
      </c>
      <c r="R1945" s="823"/>
      <c r="S1945" s="828">
        <v>0</v>
      </c>
      <c r="T1945" s="827"/>
      <c r="U1945" s="829">
        <v>0</v>
      </c>
    </row>
    <row r="1946" spans="1:21" ht="14.45" customHeight="1" x14ac:dyDescent="0.2">
      <c r="A1946" s="822">
        <v>32</v>
      </c>
      <c r="B1946" s="823" t="s">
        <v>2767</v>
      </c>
      <c r="C1946" s="823" t="s">
        <v>2773</v>
      </c>
      <c r="D1946" s="824" t="s">
        <v>4796</v>
      </c>
      <c r="E1946" s="825" t="s">
        <v>2803</v>
      </c>
      <c r="F1946" s="823" t="s">
        <v>2768</v>
      </c>
      <c r="G1946" s="823" t="s">
        <v>3410</v>
      </c>
      <c r="H1946" s="823" t="s">
        <v>670</v>
      </c>
      <c r="I1946" s="823" t="s">
        <v>2256</v>
      </c>
      <c r="J1946" s="823" t="s">
        <v>2257</v>
      </c>
      <c r="K1946" s="823" t="s">
        <v>2258</v>
      </c>
      <c r="L1946" s="826">
        <v>1771.84</v>
      </c>
      <c r="M1946" s="826">
        <v>1771.84</v>
      </c>
      <c r="N1946" s="823">
        <v>1</v>
      </c>
      <c r="O1946" s="827">
        <v>1</v>
      </c>
      <c r="P1946" s="826"/>
      <c r="Q1946" s="828">
        <v>0</v>
      </c>
      <c r="R1946" s="823"/>
      <c r="S1946" s="828">
        <v>0</v>
      </c>
      <c r="T1946" s="827"/>
      <c r="U1946" s="829">
        <v>0</v>
      </c>
    </row>
    <row r="1947" spans="1:21" ht="14.45" customHeight="1" x14ac:dyDescent="0.2">
      <c r="A1947" s="822">
        <v>32</v>
      </c>
      <c r="B1947" s="823" t="s">
        <v>2767</v>
      </c>
      <c r="C1947" s="823" t="s">
        <v>2773</v>
      </c>
      <c r="D1947" s="824" t="s">
        <v>4796</v>
      </c>
      <c r="E1947" s="825" t="s">
        <v>2803</v>
      </c>
      <c r="F1947" s="823" t="s">
        <v>2768</v>
      </c>
      <c r="G1947" s="823" t="s">
        <v>3410</v>
      </c>
      <c r="H1947" s="823" t="s">
        <v>329</v>
      </c>
      <c r="I1947" s="823" t="s">
        <v>4450</v>
      </c>
      <c r="J1947" s="823" t="s">
        <v>2257</v>
      </c>
      <c r="K1947" s="823" t="s">
        <v>4134</v>
      </c>
      <c r="L1947" s="826">
        <v>873.09</v>
      </c>
      <c r="M1947" s="826">
        <v>873.09</v>
      </c>
      <c r="N1947" s="823">
        <v>1</v>
      </c>
      <c r="O1947" s="827">
        <v>1</v>
      </c>
      <c r="P1947" s="826">
        <v>873.09</v>
      </c>
      <c r="Q1947" s="828">
        <v>1</v>
      </c>
      <c r="R1947" s="823">
        <v>1</v>
      </c>
      <c r="S1947" s="828">
        <v>1</v>
      </c>
      <c r="T1947" s="827">
        <v>1</v>
      </c>
      <c r="U1947" s="829">
        <v>1</v>
      </c>
    </row>
    <row r="1948" spans="1:21" ht="14.45" customHeight="1" x14ac:dyDescent="0.2">
      <c r="A1948" s="822">
        <v>32</v>
      </c>
      <c r="B1948" s="823" t="s">
        <v>2767</v>
      </c>
      <c r="C1948" s="823" t="s">
        <v>2773</v>
      </c>
      <c r="D1948" s="824" t="s">
        <v>4796</v>
      </c>
      <c r="E1948" s="825" t="s">
        <v>2803</v>
      </c>
      <c r="F1948" s="823" t="s">
        <v>2768</v>
      </c>
      <c r="G1948" s="823" t="s">
        <v>4110</v>
      </c>
      <c r="H1948" s="823" t="s">
        <v>670</v>
      </c>
      <c r="I1948" s="823" t="s">
        <v>4451</v>
      </c>
      <c r="J1948" s="823" t="s">
        <v>1124</v>
      </c>
      <c r="K1948" s="823" t="s">
        <v>1125</v>
      </c>
      <c r="L1948" s="826">
        <v>1030.97</v>
      </c>
      <c r="M1948" s="826">
        <v>1030.97</v>
      </c>
      <c r="N1948" s="823">
        <v>1</v>
      </c>
      <c r="O1948" s="827">
        <v>1</v>
      </c>
      <c r="P1948" s="826">
        <v>1030.97</v>
      </c>
      <c r="Q1948" s="828">
        <v>1</v>
      </c>
      <c r="R1948" s="823">
        <v>1</v>
      </c>
      <c r="S1948" s="828">
        <v>1</v>
      </c>
      <c r="T1948" s="827">
        <v>1</v>
      </c>
      <c r="U1948" s="829">
        <v>1</v>
      </c>
    </row>
    <row r="1949" spans="1:21" ht="14.45" customHeight="1" x14ac:dyDescent="0.2">
      <c r="A1949" s="822">
        <v>32</v>
      </c>
      <c r="B1949" s="823" t="s">
        <v>2767</v>
      </c>
      <c r="C1949" s="823" t="s">
        <v>2773</v>
      </c>
      <c r="D1949" s="824" t="s">
        <v>4796</v>
      </c>
      <c r="E1949" s="825" t="s">
        <v>2803</v>
      </c>
      <c r="F1949" s="823" t="s">
        <v>2768</v>
      </c>
      <c r="G1949" s="823" t="s">
        <v>3118</v>
      </c>
      <c r="H1949" s="823" t="s">
        <v>670</v>
      </c>
      <c r="I1949" s="823" t="s">
        <v>2356</v>
      </c>
      <c r="J1949" s="823" t="s">
        <v>1403</v>
      </c>
      <c r="K1949" s="823" t="s">
        <v>2357</v>
      </c>
      <c r="L1949" s="826">
        <v>154.36000000000001</v>
      </c>
      <c r="M1949" s="826">
        <v>1852.3200000000002</v>
      </c>
      <c r="N1949" s="823">
        <v>12</v>
      </c>
      <c r="O1949" s="827">
        <v>6</v>
      </c>
      <c r="P1949" s="826">
        <v>308.72000000000003</v>
      </c>
      <c r="Q1949" s="828">
        <v>0.16666666666666666</v>
      </c>
      <c r="R1949" s="823">
        <v>2</v>
      </c>
      <c r="S1949" s="828">
        <v>0.16666666666666666</v>
      </c>
      <c r="T1949" s="827">
        <v>2</v>
      </c>
      <c r="U1949" s="829">
        <v>0.33333333333333331</v>
      </c>
    </row>
    <row r="1950" spans="1:21" ht="14.45" customHeight="1" x14ac:dyDescent="0.2">
      <c r="A1950" s="822">
        <v>32</v>
      </c>
      <c r="B1950" s="823" t="s">
        <v>2767</v>
      </c>
      <c r="C1950" s="823" t="s">
        <v>2773</v>
      </c>
      <c r="D1950" s="824" t="s">
        <v>4796</v>
      </c>
      <c r="E1950" s="825" t="s">
        <v>2803</v>
      </c>
      <c r="F1950" s="823" t="s">
        <v>2768</v>
      </c>
      <c r="G1950" s="823" t="s">
        <v>2831</v>
      </c>
      <c r="H1950" s="823" t="s">
        <v>329</v>
      </c>
      <c r="I1950" s="823" t="s">
        <v>2832</v>
      </c>
      <c r="J1950" s="823" t="s">
        <v>891</v>
      </c>
      <c r="K1950" s="823" t="s">
        <v>2347</v>
      </c>
      <c r="L1950" s="826">
        <v>49.08</v>
      </c>
      <c r="M1950" s="826">
        <v>49.08</v>
      </c>
      <c r="N1950" s="823">
        <v>1</v>
      </c>
      <c r="O1950" s="827">
        <v>1</v>
      </c>
      <c r="P1950" s="826">
        <v>49.08</v>
      </c>
      <c r="Q1950" s="828">
        <v>1</v>
      </c>
      <c r="R1950" s="823">
        <v>1</v>
      </c>
      <c r="S1950" s="828">
        <v>1</v>
      </c>
      <c r="T1950" s="827">
        <v>1</v>
      </c>
      <c r="U1950" s="829">
        <v>1</v>
      </c>
    </row>
    <row r="1951" spans="1:21" ht="14.45" customHeight="1" x14ac:dyDescent="0.2">
      <c r="A1951" s="822">
        <v>32</v>
      </c>
      <c r="B1951" s="823" t="s">
        <v>2767</v>
      </c>
      <c r="C1951" s="823" t="s">
        <v>2773</v>
      </c>
      <c r="D1951" s="824" t="s">
        <v>4796</v>
      </c>
      <c r="E1951" s="825" t="s">
        <v>2803</v>
      </c>
      <c r="F1951" s="823" t="s">
        <v>2768</v>
      </c>
      <c r="G1951" s="823" t="s">
        <v>2837</v>
      </c>
      <c r="H1951" s="823" t="s">
        <v>329</v>
      </c>
      <c r="I1951" s="823" t="s">
        <v>2838</v>
      </c>
      <c r="J1951" s="823" t="s">
        <v>1756</v>
      </c>
      <c r="K1951" s="823" t="s">
        <v>2839</v>
      </c>
      <c r="L1951" s="826">
        <v>421.79</v>
      </c>
      <c r="M1951" s="826">
        <v>18136.970000000005</v>
      </c>
      <c r="N1951" s="823">
        <v>43</v>
      </c>
      <c r="O1951" s="827">
        <v>29</v>
      </c>
      <c r="P1951" s="826">
        <v>10544.750000000004</v>
      </c>
      <c r="Q1951" s="828">
        <v>0.58139534883720934</v>
      </c>
      <c r="R1951" s="823">
        <v>25</v>
      </c>
      <c r="S1951" s="828">
        <v>0.58139534883720934</v>
      </c>
      <c r="T1951" s="827">
        <v>14</v>
      </c>
      <c r="U1951" s="829">
        <v>0.48275862068965519</v>
      </c>
    </row>
    <row r="1952" spans="1:21" ht="14.45" customHeight="1" x14ac:dyDescent="0.2">
      <c r="A1952" s="822">
        <v>32</v>
      </c>
      <c r="B1952" s="823" t="s">
        <v>2767</v>
      </c>
      <c r="C1952" s="823" t="s">
        <v>2773</v>
      </c>
      <c r="D1952" s="824" t="s">
        <v>4796</v>
      </c>
      <c r="E1952" s="825" t="s">
        <v>2803</v>
      </c>
      <c r="F1952" s="823" t="s">
        <v>2770</v>
      </c>
      <c r="G1952" s="823" t="s">
        <v>3229</v>
      </c>
      <c r="H1952" s="823" t="s">
        <v>329</v>
      </c>
      <c r="I1952" s="823" t="s">
        <v>4452</v>
      </c>
      <c r="J1952" s="823" t="s">
        <v>4453</v>
      </c>
      <c r="K1952" s="823" t="s">
        <v>4454</v>
      </c>
      <c r="L1952" s="826">
        <v>3121.8</v>
      </c>
      <c r="M1952" s="826">
        <v>6243.6</v>
      </c>
      <c r="N1952" s="823">
        <v>2</v>
      </c>
      <c r="O1952" s="827">
        <v>1</v>
      </c>
      <c r="P1952" s="826">
        <v>6243.6</v>
      </c>
      <c r="Q1952" s="828">
        <v>1</v>
      </c>
      <c r="R1952" s="823">
        <v>2</v>
      </c>
      <c r="S1952" s="828">
        <v>1</v>
      </c>
      <c r="T1952" s="827">
        <v>1</v>
      </c>
      <c r="U1952" s="829">
        <v>1</v>
      </c>
    </row>
    <row r="1953" spans="1:21" ht="14.45" customHeight="1" x14ac:dyDescent="0.2">
      <c r="A1953" s="822">
        <v>32</v>
      </c>
      <c r="B1953" s="823" t="s">
        <v>2767</v>
      </c>
      <c r="C1953" s="823" t="s">
        <v>2773</v>
      </c>
      <c r="D1953" s="824" t="s">
        <v>4796</v>
      </c>
      <c r="E1953" s="825" t="s">
        <v>2803</v>
      </c>
      <c r="F1953" s="823" t="s">
        <v>2770</v>
      </c>
      <c r="G1953" s="823" t="s">
        <v>3229</v>
      </c>
      <c r="H1953" s="823" t="s">
        <v>329</v>
      </c>
      <c r="I1953" s="823" t="s">
        <v>4452</v>
      </c>
      <c r="J1953" s="823" t="s">
        <v>4453</v>
      </c>
      <c r="K1953" s="823" t="s">
        <v>4454</v>
      </c>
      <c r="L1953" s="826">
        <v>2967</v>
      </c>
      <c r="M1953" s="826">
        <v>5934</v>
      </c>
      <c r="N1953" s="823">
        <v>2</v>
      </c>
      <c r="O1953" s="827">
        <v>1</v>
      </c>
      <c r="P1953" s="826">
        <v>5934</v>
      </c>
      <c r="Q1953" s="828">
        <v>1</v>
      </c>
      <c r="R1953" s="823">
        <v>2</v>
      </c>
      <c r="S1953" s="828">
        <v>1</v>
      </c>
      <c r="T1953" s="827">
        <v>1</v>
      </c>
      <c r="U1953" s="829">
        <v>1</v>
      </c>
    </row>
    <row r="1954" spans="1:21" ht="14.45" customHeight="1" x14ac:dyDescent="0.2">
      <c r="A1954" s="822">
        <v>32</v>
      </c>
      <c r="B1954" s="823" t="s">
        <v>2767</v>
      </c>
      <c r="C1954" s="823" t="s">
        <v>2773</v>
      </c>
      <c r="D1954" s="824" t="s">
        <v>4796</v>
      </c>
      <c r="E1954" s="825" t="s">
        <v>2804</v>
      </c>
      <c r="F1954" s="823" t="s">
        <v>2768</v>
      </c>
      <c r="G1954" s="823" t="s">
        <v>2847</v>
      </c>
      <c r="H1954" s="823" t="s">
        <v>329</v>
      </c>
      <c r="I1954" s="823" t="s">
        <v>2848</v>
      </c>
      <c r="J1954" s="823" t="s">
        <v>687</v>
      </c>
      <c r="K1954" s="823" t="s">
        <v>1911</v>
      </c>
      <c r="L1954" s="826">
        <v>41.41</v>
      </c>
      <c r="M1954" s="826">
        <v>165.64</v>
      </c>
      <c r="N1954" s="823">
        <v>4</v>
      </c>
      <c r="O1954" s="827">
        <v>1.5</v>
      </c>
      <c r="P1954" s="826">
        <v>165.64</v>
      </c>
      <c r="Q1954" s="828">
        <v>1</v>
      </c>
      <c r="R1954" s="823">
        <v>4</v>
      </c>
      <c r="S1954" s="828">
        <v>1</v>
      </c>
      <c r="T1954" s="827">
        <v>1.5</v>
      </c>
      <c r="U1954" s="829">
        <v>1</v>
      </c>
    </row>
    <row r="1955" spans="1:21" ht="14.45" customHeight="1" x14ac:dyDescent="0.2">
      <c r="A1955" s="822">
        <v>32</v>
      </c>
      <c r="B1955" s="823" t="s">
        <v>2767</v>
      </c>
      <c r="C1955" s="823" t="s">
        <v>2773</v>
      </c>
      <c r="D1955" s="824" t="s">
        <v>4796</v>
      </c>
      <c r="E1955" s="825" t="s">
        <v>2804</v>
      </c>
      <c r="F1955" s="823" t="s">
        <v>2768</v>
      </c>
      <c r="G1955" s="823" t="s">
        <v>2833</v>
      </c>
      <c r="H1955" s="823" t="s">
        <v>670</v>
      </c>
      <c r="I1955" s="823" t="s">
        <v>2445</v>
      </c>
      <c r="J1955" s="823" t="s">
        <v>682</v>
      </c>
      <c r="K1955" s="823" t="s">
        <v>681</v>
      </c>
      <c r="L1955" s="826">
        <v>72.55</v>
      </c>
      <c r="M1955" s="826">
        <v>145.1</v>
      </c>
      <c r="N1955" s="823">
        <v>2</v>
      </c>
      <c r="O1955" s="827">
        <v>1.5</v>
      </c>
      <c r="P1955" s="826">
        <v>145.1</v>
      </c>
      <c r="Q1955" s="828">
        <v>1</v>
      </c>
      <c r="R1955" s="823">
        <v>2</v>
      </c>
      <c r="S1955" s="828">
        <v>1</v>
      </c>
      <c r="T1955" s="827">
        <v>1.5</v>
      </c>
      <c r="U1955" s="829">
        <v>1</v>
      </c>
    </row>
    <row r="1956" spans="1:21" ht="14.45" customHeight="1" x14ac:dyDescent="0.2">
      <c r="A1956" s="822">
        <v>32</v>
      </c>
      <c r="B1956" s="823" t="s">
        <v>2767</v>
      </c>
      <c r="C1956" s="823" t="s">
        <v>2773</v>
      </c>
      <c r="D1956" s="824" t="s">
        <v>4796</v>
      </c>
      <c r="E1956" s="825" t="s">
        <v>2804</v>
      </c>
      <c r="F1956" s="823" t="s">
        <v>2768</v>
      </c>
      <c r="G1956" s="823" t="s">
        <v>2833</v>
      </c>
      <c r="H1956" s="823" t="s">
        <v>670</v>
      </c>
      <c r="I1956" s="823" t="s">
        <v>2446</v>
      </c>
      <c r="J1956" s="823" t="s">
        <v>682</v>
      </c>
      <c r="K1956" s="823" t="s">
        <v>684</v>
      </c>
      <c r="L1956" s="826">
        <v>65.28</v>
      </c>
      <c r="M1956" s="826">
        <v>65.28</v>
      </c>
      <c r="N1956" s="823">
        <v>1</v>
      </c>
      <c r="O1956" s="827">
        <v>1</v>
      </c>
      <c r="P1956" s="826">
        <v>65.28</v>
      </c>
      <c r="Q1956" s="828">
        <v>1</v>
      </c>
      <c r="R1956" s="823">
        <v>1</v>
      </c>
      <c r="S1956" s="828">
        <v>1</v>
      </c>
      <c r="T1956" s="827">
        <v>1</v>
      </c>
      <c r="U1956" s="829">
        <v>1</v>
      </c>
    </row>
    <row r="1957" spans="1:21" ht="14.45" customHeight="1" x14ac:dyDescent="0.2">
      <c r="A1957" s="822">
        <v>32</v>
      </c>
      <c r="B1957" s="823" t="s">
        <v>2767</v>
      </c>
      <c r="C1957" s="823" t="s">
        <v>2773</v>
      </c>
      <c r="D1957" s="824" t="s">
        <v>4796</v>
      </c>
      <c r="E1957" s="825" t="s">
        <v>2804</v>
      </c>
      <c r="F1957" s="823" t="s">
        <v>2768</v>
      </c>
      <c r="G1957" s="823" t="s">
        <v>2856</v>
      </c>
      <c r="H1957" s="823" t="s">
        <v>670</v>
      </c>
      <c r="I1957" s="823" t="s">
        <v>2482</v>
      </c>
      <c r="J1957" s="823" t="s">
        <v>2480</v>
      </c>
      <c r="K1957" s="823" t="s">
        <v>2483</v>
      </c>
      <c r="L1957" s="826">
        <v>11.71</v>
      </c>
      <c r="M1957" s="826">
        <v>11.71</v>
      </c>
      <c r="N1957" s="823">
        <v>1</v>
      </c>
      <c r="O1957" s="827">
        <v>1</v>
      </c>
      <c r="P1957" s="826">
        <v>11.71</v>
      </c>
      <c r="Q1957" s="828">
        <v>1</v>
      </c>
      <c r="R1957" s="823">
        <v>1</v>
      </c>
      <c r="S1957" s="828">
        <v>1</v>
      </c>
      <c r="T1957" s="827">
        <v>1</v>
      </c>
      <c r="U1957" s="829">
        <v>1</v>
      </c>
    </row>
    <row r="1958" spans="1:21" ht="14.45" customHeight="1" x14ac:dyDescent="0.2">
      <c r="A1958" s="822">
        <v>32</v>
      </c>
      <c r="B1958" s="823" t="s">
        <v>2767</v>
      </c>
      <c r="C1958" s="823" t="s">
        <v>2773</v>
      </c>
      <c r="D1958" s="824" t="s">
        <v>4796</v>
      </c>
      <c r="E1958" s="825" t="s">
        <v>2804</v>
      </c>
      <c r="F1958" s="823" t="s">
        <v>2768</v>
      </c>
      <c r="G1958" s="823" t="s">
        <v>2834</v>
      </c>
      <c r="H1958" s="823" t="s">
        <v>670</v>
      </c>
      <c r="I1958" s="823" t="s">
        <v>2290</v>
      </c>
      <c r="J1958" s="823" t="s">
        <v>2288</v>
      </c>
      <c r="K1958" s="823" t="s">
        <v>2291</v>
      </c>
      <c r="L1958" s="826">
        <v>31.09</v>
      </c>
      <c r="M1958" s="826">
        <v>31.09</v>
      </c>
      <c r="N1958" s="823">
        <v>1</v>
      </c>
      <c r="O1958" s="827">
        <v>1</v>
      </c>
      <c r="P1958" s="826">
        <v>31.09</v>
      </c>
      <c r="Q1958" s="828">
        <v>1</v>
      </c>
      <c r="R1958" s="823">
        <v>1</v>
      </c>
      <c r="S1958" s="828">
        <v>1</v>
      </c>
      <c r="T1958" s="827">
        <v>1</v>
      </c>
      <c r="U1958" s="829">
        <v>1</v>
      </c>
    </row>
    <row r="1959" spans="1:21" ht="14.45" customHeight="1" x14ac:dyDescent="0.2">
      <c r="A1959" s="822">
        <v>32</v>
      </c>
      <c r="B1959" s="823" t="s">
        <v>2767</v>
      </c>
      <c r="C1959" s="823" t="s">
        <v>2773</v>
      </c>
      <c r="D1959" s="824" t="s">
        <v>4796</v>
      </c>
      <c r="E1959" s="825" t="s">
        <v>2804</v>
      </c>
      <c r="F1959" s="823" t="s">
        <v>2768</v>
      </c>
      <c r="G1959" s="823" t="s">
        <v>2834</v>
      </c>
      <c r="H1959" s="823" t="s">
        <v>670</v>
      </c>
      <c r="I1959" s="823" t="s">
        <v>2292</v>
      </c>
      <c r="J1959" s="823" t="s">
        <v>2288</v>
      </c>
      <c r="K1959" s="823" t="s">
        <v>2293</v>
      </c>
      <c r="L1959" s="826">
        <v>62.18</v>
      </c>
      <c r="M1959" s="826">
        <v>124.36</v>
      </c>
      <c r="N1959" s="823">
        <v>2</v>
      </c>
      <c r="O1959" s="827">
        <v>2</v>
      </c>
      <c r="P1959" s="826">
        <v>124.36</v>
      </c>
      <c r="Q1959" s="828">
        <v>1</v>
      </c>
      <c r="R1959" s="823">
        <v>2</v>
      </c>
      <c r="S1959" s="828">
        <v>1</v>
      </c>
      <c r="T1959" s="827">
        <v>2</v>
      </c>
      <c r="U1959" s="829">
        <v>1</v>
      </c>
    </row>
    <row r="1960" spans="1:21" ht="14.45" customHeight="1" x14ac:dyDescent="0.2">
      <c r="A1960" s="822">
        <v>32</v>
      </c>
      <c r="B1960" s="823" t="s">
        <v>2767</v>
      </c>
      <c r="C1960" s="823" t="s">
        <v>2773</v>
      </c>
      <c r="D1960" s="824" t="s">
        <v>4796</v>
      </c>
      <c r="E1960" s="825" t="s">
        <v>2804</v>
      </c>
      <c r="F1960" s="823" t="s">
        <v>2768</v>
      </c>
      <c r="G1960" s="823" t="s">
        <v>3137</v>
      </c>
      <c r="H1960" s="823" t="s">
        <v>670</v>
      </c>
      <c r="I1960" s="823" t="s">
        <v>3138</v>
      </c>
      <c r="J1960" s="823" t="s">
        <v>3139</v>
      </c>
      <c r="K1960" s="823" t="s">
        <v>3140</v>
      </c>
      <c r="L1960" s="826">
        <v>6696.51</v>
      </c>
      <c r="M1960" s="826">
        <v>20089.53</v>
      </c>
      <c r="N1960" s="823">
        <v>3</v>
      </c>
      <c r="O1960" s="827">
        <v>1</v>
      </c>
      <c r="P1960" s="826">
        <v>20089.53</v>
      </c>
      <c r="Q1960" s="828">
        <v>1</v>
      </c>
      <c r="R1960" s="823">
        <v>3</v>
      </c>
      <c r="S1960" s="828">
        <v>1</v>
      </c>
      <c r="T1960" s="827">
        <v>1</v>
      </c>
      <c r="U1960" s="829">
        <v>1</v>
      </c>
    </row>
    <row r="1961" spans="1:21" ht="14.45" customHeight="1" x14ac:dyDescent="0.2">
      <c r="A1961" s="822">
        <v>32</v>
      </c>
      <c r="B1961" s="823" t="s">
        <v>2767</v>
      </c>
      <c r="C1961" s="823" t="s">
        <v>2773</v>
      </c>
      <c r="D1961" s="824" t="s">
        <v>4796</v>
      </c>
      <c r="E1961" s="825" t="s">
        <v>2804</v>
      </c>
      <c r="F1961" s="823" t="s">
        <v>2768</v>
      </c>
      <c r="G1961" s="823" t="s">
        <v>3137</v>
      </c>
      <c r="H1961" s="823" t="s">
        <v>670</v>
      </c>
      <c r="I1961" s="823" t="s">
        <v>3141</v>
      </c>
      <c r="J1961" s="823" t="s">
        <v>3142</v>
      </c>
      <c r="K1961" s="823" t="s">
        <v>3140</v>
      </c>
      <c r="L1961" s="826">
        <v>6696.51</v>
      </c>
      <c r="M1961" s="826">
        <v>33482.550000000003</v>
      </c>
      <c r="N1961" s="823">
        <v>5</v>
      </c>
      <c r="O1961" s="827">
        <v>3</v>
      </c>
      <c r="P1961" s="826"/>
      <c r="Q1961" s="828">
        <v>0</v>
      </c>
      <c r="R1961" s="823"/>
      <c r="S1961" s="828">
        <v>0</v>
      </c>
      <c r="T1961" s="827"/>
      <c r="U1961" s="829">
        <v>0</v>
      </c>
    </row>
    <row r="1962" spans="1:21" ht="14.45" customHeight="1" x14ac:dyDescent="0.2">
      <c r="A1962" s="822">
        <v>32</v>
      </c>
      <c r="B1962" s="823" t="s">
        <v>2767</v>
      </c>
      <c r="C1962" s="823" t="s">
        <v>2773</v>
      </c>
      <c r="D1962" s="824" t="s">
        <v>4796</v>
      </c>
      <c r="E1962" s="825" t="s">
        <v>2804</v>
      </c>
      <c r="F1962" s="823" t="s">
        <v>2768</v>
      </c>
      <c r="G1962" s="823" t="s">
        <v>3147</v>
      </c>
      <c r="H1962" s="823" t="s">
        <v>670</v>
      </c>
      <c r="I1962" s="823" t="s">
        <v>2374</v>
      </c>
      <c r="J1962" s="823" t="s">
        <v>2372</v>
      </c>
      <c r="K1962" s="823" t="s">
        <v>2375</v>
      </c>
      <c r="L1962" s="826">
        <v>119.7</v>
      </c>
      <c r="M1962" s="826">
        <v>7421.4000000000005</v>
      </c>
      <c r="N1962" s="823">
        <v>62</v>
      </c>
      <c r="O1962" s="827">
        <v>14</v>
      </c>
      <c r="P1962" s="826">
        <v>6463.8</v>
      </c>
      <c r="Q1962" s="828">
        <v>0.87096774193548387</v>
      </c>
      <c r="R1962" s="823">
        <v>54</v>
      </c>
      <c r="S1962" s="828">
        <v>0.87096774193548387</v>
      </c>
      <c r="T1962" s="827">
        <v>12</v>
      </c>
      <c r="U1962" s="829">
        <v>0.8571428571428571</v>
      </c>
    </row>
    <row r="1963" spans="1:21" ht="14.45" customHeight="1" x14ac:dyDescent="0.2">
      <c r="A1963" s="822">
        <v>32</v>
      </c>
      <c r="B1963" s="823" t="s">
        <v>2767</v>
      </c>
      <c r="C1963" s="823" t="s">
        <v>2773</v>
      </c>
      <c r="D1963" s="824" t="s">
        <v>4796</v>
      </c>
      <c r="E1963" s="825" t="s">
        <v>2804</v>
      </c>
      <c r="F1963" s="823" t="s">
        <v>2768</v>
      </c>
      <c r="G1963" s="823" t="s">
        <v>3148</v>
      </c>
      <c r="H1963" s="823" t="s">
        <v>329</v>
      </c>
      <c r="I1963" s="823" t="s">
        <v>4455</v>
      </c>
      <c r="J1963" s="823" t="s">
        <v>4456</v>
      </c>
      <c r="K1963" s="823" t="s">
        <v>4457</v>
      </c>
      <c r="L1963" s="826">
        <v>62.48</v>
      </c>
      <c r="M1963" s="826">
        <v>124.96</v>
      </c>
      <c r="N1963" s="823">
        <v>2</v>
      </c>
      <c r="O1963" s="827">
        <v>1</v>
      </c>
      <c r="P1963" s="826"/>
      <c r="Q1963" s="828">
        <v>0</v>
      </c>
      <c r="R1963" s="823"/>
      <c r="S1963" s="828">
        <v>0</v>
      </c>
      <c r="T1963" s="827"/>
      <c r="U1963" s="829">
        <v>0</v>
      </c>
    </row>
    <row r="1964" spans="1:21" ht="14.45" customHeight="1" x14ac:dyDescent="0.2">
      <c r="A1964" s="822">
        <v>32</v>
      </c>
      <c r="B1964" s="823" t="s">
        <v>2767</v>
      </c>
      <c r="C1964" s="823" t="s">
        <v>2773</v>
      </c>
      <c r="D1964" s="824" t="s">
        <v>4796</v>
      </c>
      <c r="E1964" s="825" t="s">
        <v>2804</v>
      </c>
      <c r="F1964" s="823" t="s">
        <v>2768</v>
      </c>
      <c r="G1964" s="823" t="s">
        <v>3706</v>
      </c>
      <c r="H1964" s="823" t="s">
        <v>329</v>
      </c>
      <c r="I1964" s="823" t="s">
        <v>4121</v>
      </c>
      <c r="J1964" s="823" t="s">
        <v>3708</v>
      </c>
      <c r="K1964" s="823" t="s">
        <v>2583</v>
      </c>
      <c r="L1964" s="826">
        <v>58.77</v>
      </c>
      <c r="M1964" s="826">
        <v>58.77</v>
      </c>
      <c r="N1964" s="823">
        <v>1</v>
      </c>
      <c r="O1964" s="827">
        <v>1</v>
      </c>
      <c r="P1964" s="826">
        <v>58.77</v>
      </c>
      <c r="Q1964" s="828">
        <v>1</v>
      </c>
      <c r="R1964" s="823">
        <v>1</v>
      </c>
      <c r="S1964" s="828">
        <v>1</v>
      </c>
      <c r="T1964" s="827">
        <v>1</v>
      </c>
      <c r="U1964" s="829">
        <v>1</v>
      </c>
    </row>
    <row r="1965" spans="1:21" ht="14.45" customHeight="1" x14ac:dyDescent="0.2">
      <c r="A1965" s="822">
        <v>32</v>
      </c>
      <c r="B1965" s="823" t="s">
        <v>2767</v>
      </c>
      <c r="C1965" s="823" t="s">
        <v>2773</v>
      </c>
      <c r="D1965" s="824" t="s">
        <v>4796</v>
      </c>
      <c r="E1965" s="825" t="s">
        <v>2804</v>
      </c>
      <c r="F1965" s="823" t="s">
        <v>2768</v>
      </c>
      <c r="G1965" s="823" t="s">
        <v>3151</v>
      </c>
      <c r="H1965" s="823" t="s">
        <v>329</v>
      </c>
      <c r="I1965" s="823" t="s">
        <v>3712</v>
      </c>
      <c r="J1965" s="823" t="s">
        <v>3713</v>
      </c>
      <c r="K1965" s="823" t="s">
        <v>738</v>
      </c>
      <c r="L1965" s="826">
        <v>70.23</v>
      </c>
      <c r="M1965" s="826">
        <v>70.23</v>
      </c>
      <c r="N1965" s="823">
        <v>1</v>
      </c>
      <c r="O1965" s="827">
        <v>1</v>
      </c>
      <c r="P1965" s="826">
        <v>70.23</v>
      </c>
      <c r="Q1965" s="828">
        <v>1</v>
      </c>
      <c r="R1965" s="823">
        <v>1</v>
      </c>
      <c r="S1965" s="828">
        <v>1</v>
      </c>
      <c r="T1965" s="827">
        <v>1</v>
      </c>
      <c r="U1965" s="829">
        <v>1</v>
      </c>
    </row>
    <row r="1966" spans="1:21" ht="14.45" customHeight="1" x14ac:dyDescent="0.2">
      <c r="A1966" s="822">
        <v>32</v>
      </c>
      <c r="B1966" s="823" t="s">
        <v>2767</v>
      </c>
      <c r="C1966" s="823" t="s">
        <v>2773</v>
      </c>
      <c r="D1966" s="824" t="s">
        <v>4796</v>
      </c>
      <c r="E1966" s="825" t="s">
        <v>2804</v>
      </c>
      <c r="F1966" s="823" t="s">
        <v>2768</v>
      </c>
      <c r="G1966" s="823" t="s">
        <v>2863</v>
      </c>
      <c r="H1966" s="823" t="s">
        <v>329</v>
      </c>
      <c r="I1966" s="823" t="s">
        <v>2864</v>
      </c>
      <c r="J1966" s="823" t="s">
        <v>2865</v>
      </c>
      <c r="K1966" s="823" t="s">
        <v>2866</v>
      </c>
      <c r="L1966" s="826">
        <v>0</v>
      </c>
      <c r="M1966" s="826">
        <v>0</v>
      </c>
      <c r="N1966" s="823">
        <v>1</v>
      </c>
      <c r="O1966" s="827">
        <v>0.5</v>
      </c>
      <c r="P1966" s="826">
        <v>0</v>
      </c>
      <c r="Q1966" s="828"/>
      <c r="R1966" s="823">
        <v>1</v>
      </c>
      <c r="S1966" s="828">
        <v>1</v>
      </c>
      <c r="T1966" s="827">
        <v>0.5</v>
      </c>
      <c r="U1966" s="829">
        <v>1</v>
      </c>
    </row>
    <row r="1967" spans="1:21" ht="14.45" customHeight="1" x14ac:dyDescent="0.2">
      <c r="A1967" s="822">
        <v>32</v>
      </c>
      <c r="B1967" s="823" t="s">
        <v>2767</v>
      </c>
      <c r="C1967" s="823" t="s">
        <v>2773</v>
      </c>
      <c r="D1967" s="824" t="s">
        <v>4796</v>
      </c>
      <c r="E1967" s="825" t="s">
        <v>2804</v>
      </c>
      <c r="F1967" s="823" t="s">
        <v>2768</v>
      </c>
      <c r="G1967" s="823" t="s">
        <v>3154</v>
      </c>
      <c r="H1967" s="823" t="s">
        <v>329</v>
      </c>
      <c r="I1967" s="823" t="s">
        <v>3718</v>
      </c>
      <c r="J1967" s="823" t="s">
        <v>1318</v>
      </c>
      <c r="K1967" s="823" t="s">
        <v>1319</v>
      </c>
      <c r="L1967" s="826">
        <v>134.44999999999999</v>
      </c>
      <c r="M1967" s="826">
        <v>268.89999999999998</v>
      </c>
      <c r="N1967" s="823">
        <v>2</v>
      </c>
      <c r="O1967" s="827">
        <v>2</v>
      </c>
      <c r="P1967" s="826">
        <v>268.89999999999998</v>
      </c>
      <c r="Q1967" s="828">
        <v>1</v>
      </c>
      <c r="R1967" s="823">
        <v>2</v>
      </c>
      <c r="S1967" s="828">
        <v>1</v>
      </c>
      <c r="T1967" s="827">
        <v>2</v>
      </c>
      <c r="U1967" s="829">
        <v>1</v>
      </c>
    </row>
    <row r="1968" spans="1:21" ht="14.45" customHeight="1" x14ac:dyDescent="0.2">
      <c r="A1968" s="822">
        <v>32</v>
      </c>
      <c r="B1968" s="823" t="s">
        <v>2767</v>
      </c>
      <c r="C1968" s="823" t="s">
        <v>2773</v>
      </c>
      <c r="D1968" s="824" t="s">
        <v>4796</v>
      </c>
      <c r="E1968" s="825" t="s">
        <v>2804</v>
      </c>
      <c r="F1968" s="823" t="s">
        <v>2768</v>
      </c>
      <c r="G1968" s="823" t="s">
        <v>2868</v>
      </c>
      <c r="H1968" s="823" t="s">
        <v>670</v>
      </c>
      <c r="I1968" s="823" t="s">
        <v>2503</v>
      </c>
      <c r="J1968" s="823" t="s">
        <v>1329</v>
      </c>
      <c r="K1968" s="823" t="s">
        <v>738</v>
      </c>
      <c r="L1968" s="826">
        <v>58.77</v>
      </c>
      <c r="M1968" s="826">
        <v>58.77</v>
      </c>
      <c r="N1968" s="823">
        <v>1</v>
      </c>
      <c r="O1968" s="827">
        <v>0.5</v>
      </c>
      <c r="P1968" s="826">
        <v>58.77</v>
      </c>
      <c r="Q1968" s="828">
        <v>1</v>
      </c>
      <c r="R1968" s="823">
        <v>1</v>
      </c>
      <c r="S1968" s="828">
        <v>1</v>
      </c>
      <c r="T1968" s="827">
        <v>0.5</v>
      </c>
      <c r="U1968" s="829">
        <v>1</v>
      </c>
    </row>
    <row r="1969" spans="1:21" ht="14.45" customHeight="1" x14ac:dyDescent="0.2">
      <c r="A1969" s="822">
        <v>32</v>
      </c>
      <c r="B1969" s="823" t="s">
        <v>2767</v>
      </c>
      <c r="C1969" s="823" t="s">
        <v>2773</v>
      </c>
      <c r="D1969" s="824" t="s">
        <v>4796</v>
      </c>
      <c r="E1969" s="825" t="s">
        <v>2804</v>
      </c>
      <c r="F1969" s="823" t="s">
        <v>2768</v>
      </c>
      <c r="G1969" s="823" t="s">
        <v>2869</v>
      </c>
      <c r="H1969" s="823" t="s">
        <v>329</v>
      </c>
      <c r="I1969" s="823" t="s">
        <v>2870</v>
      </c>
      <c r="J1969" s="823" t="s">
        <v>2871</v>
      </c>
      <c r="K1969" s="823" t="s">
        <v>771</v>
      </c>
      <c r="L1969" s="826">
        <v>78.33</v>
      </c>
      <c r="M1969" s="826">
        <v>78.33</v>
      </c>
      <c r="N1969" s="823">
        <v>1</v>
      </c>
      <c r="O1969" s="827">
        <v>1</v>
      </c>
      <c r="P1969" s="826"/>
      <c r="Q1969" s="828">
        <v>0</v>
      </c>
      <c r="R1969" s="823"/>
      <c r="S1969" s="828">
        <v>0</v>
      </c>
      <c r="T1969" s="827"/>
      <c r="U1969" s="829">
        <v>0</v>
      </c>
    </row>
    <row r="1970" spans="1:21" ht="14.45" customHeight="1" x14ac:dyDescent="0.2">
      <c r="A1970" s="822">
        <v>32</v>
      </c>
      <c r="B1970" s="823" t="s">
        <v>2767</v>
      </c>
      <c r="C1970" s="823" t="s">
        <v>2773</v>
      </c>
      <c r="D1970" s="824" t="s">
        <v>4796</v>
      </c>
      <c r="E1970" s="825" t="s">
        <v>2804</v>
      </c>
      <c r="F1970" s="823" t="s">
        <v>2768</v>
      </c>
      <c r="G1970" s="823" t="s">
        <v>2815</v>
      </c>
      <c r="H1970" s="823" t="s">
        <v>329</v>
      </c>
      <c r="I1970" s="823" t="s">
        <v>2873</v>
      </c>
      <c r="J1970" s="823" t="s">
        <v>774</v>
      </c>
      <c r="K1970" s="823" t="s">
        <v>738</v>
      </c>
      <c r="L1970" s="826">
        <v>65.989999999999995</v>
      </c>
      <c r="M1970" s="826">
        <v>197.96999999999997</v>
      </c>
      <c r="N1970" s="823">
        <v>3</v>
      </c>
      <c r="O1970" s="827">
        <v>1.5</v>
      </c>
      <c r="P1970" s="826">
        <v>65.989999999999995</v>
      </c>
      <c r="Q1970" s="828">
        <v>0.33333333333333337</v>
      </c>
      <c r="R1970" s="823">
        <v>1</v>
      </c>
      <c r="S1970" s="828">
        <v>0.33333333333333331</v>
      </c>
      <c r="T1970" s="827">
        <v>1</v>
      </c>
      <c r="U1970" s="829">
        <v>0.66666666666666663</v>
      </c>
    </row>
    <row r="1971" spans="1:21" ht="14.45" customHeight="1" x14ac:dyDescent="0.2">
      <c r="A1971" s="822">
        <v>32</v>
      </c>
      <c r="B1971" s="823" t="s">
        <v>2767</v>
      </c>
      <c r="C1971" s="823" t="s">
        <v>2773</v>
      </c>
      <c r="D1971" s="824" t="s">
        <v>4796</v>
      </c>
      <c r="E1971" s="825" t="s">
        <v>2804</v>
      </c>
      <c r="F1971" s="823" t="s">
        <v>2768</v>
      </c>
      <c r="G1971" s="823" t="s">
        <v>2815</v>
      </c>
      <c r="H1971" s="823" t="s">
        <v>329</v>
      </c>
      <c r="I1971" s="823" t="s">
        <v>2874</v>
      </c>
      <c r="J1971" s="823" t="s">
        <v>774</v>
      </c>
      <c r="K1971" s="823" t="s">
        <v>1929</v>
      </c>
      <c r="L1971" s="826">
        <v>132</v>
      </c>
      <c r="M1971" s="826">
        <v>132</v>
      </c>
      <c r="N1971" s="823">
        <v>1</v>
      </c>
      <c r="O1971" s="827">
        <v>0.5</v>
      </c>
      <c r="P1971" s="826">
        <v>132</v>
      </c>
      <c r="Q1971" s="828">
        <v>1</v>
      </c>
      <c r="R1971" s="823">
        <v>1</v>
      </c>
      <c r="S1971" s="828">
        <v>1</v>
      </c>
      <c r="T1971" s="827">
        <v>0.5</v>
      </c>
      <c r="U1971" s="829">
        <v>1</v>
      </c>
    </row>
    <row r="1972" spans="1:21" ht="14.45" customHeight="1" x14ac:dyDescent="0.2">
      <c r="A1972" s="822">
        <v>32</v>
      </c>
      <c r="B1972" s="823" t="s">
        <v>2767</v>
      </c>
      <c r="C1972" s="823" t="s">
        <v>2773</v>
      </c>
      <c r="D1972" s="824" t="s">
        <v>4796</v>
      </c>
      <c r="E1972" s="825" t="s">
        <v>2804</v>
      </c>
      <c r="F1972" s="823" t="s">
        <v>2768</v>
      </c>
      <c r="G1972" s="823" t="s">
        <v>2815</v>
      </c>
      <c r="H1972" s="823" t="s">
        <v>329</v>
      </c>
      <c r="I1972" s="823" t="s">
        <v>3160</v>
      </c>
      <c r="J1972" s="823" t="s">
        <v>774</v>
      </c>
      <c r="K1972" s="823" t="s">
        <v>775</v>
      </c>
      <c r="L1972" s="826">
        <v>264</v>
      </c>
      <c r="M1972" s="826">
        <v>528</v>
      </c>
      <c r="N1972" s="823">
        <v>2</v>
      </c>
      <c r="O1972" s="827">
        <v>2</v>
      </c>
      <c r="P1972" s="826">
        <v>528</v>
      </c>
      <c r="Q1972" s="828">
        <v>1</v>
      </c>
      <c r="R1972" s="823">
        <v>2</v>
      </c>
      <c r="S1972" s="828">
        <v>1</v>
      </c>
      <c r="T1972" s="827">
        <v>2</v>
      </c>
      <c r="U1972" s="829">
        <v>1</v>
      </c>
    </row>
    <row r="1973" spans="1:21" ht="14.45" customHeight="1" x14ac:dyDescent="0.2">
      <c r="A1973" s="822">
        <v>32</v>
      </c>
      <c r="B1973" s="823" t="s">
        <v>2767</v>
      </c>
      <c r="C1973" s="823" t="s">
        <v>2773</v>
      </c>
      <c r="D1973" s="824" t="s">
        <v>4796</v>
      </c>
      <c r="E1973" s="825" t="s">
        <v>2804</v>
      </c>
      <c r="F1973" s="823" t="s">
        <v>2768</v>
      </c>
      <c r="G1973" s="823" t="s">
        <v>2817</v>
      </c>
      <c r="H1973" s="823" t="s">
        <v>329</v>
      </c>
      <c r="I1973" s="823" t="s">
        <v>2818</v>
      </c>
      <c r="J1973" s="823" t="s">
        <v>2819</v>
      </c>
      <c r="K1973" s="823" t="s">
        <v>2820</v>
      </c>
      <c r="L1973" s="826">
        <v>1437.8</v>
      </c>
      <c r="M1973" s="826">
        <v>21566.999999999993</v>
      </c>
      <c r="N1973" s="823">
        <v>15</v>
      </c>
      <c r="O1973" s="827">
        <v>12</v>
      </c>
      <c r="P1973" s="826">
        <v>18691.399999999994</v>
      </c>
      <c r="Q1973" s="828">
        <v>0.8666666666666667</v>
      </c>
      <c r="R1973" s="823">
        <v>13</v>
      </c>
      <c r="S1973" s="828">
        <v>0.8666666666666667</v>
      </c>
      <c r="T1973" s="827">
        <v>10</v>
      </c>
      <c r="U1973" s="829">
        <v>0.83333333333333337</v>
      </c>
    </row>
    <row r="1974" spans="1:21" ht="14.45" customHeight="1" x14ac:dyDescent="0.2">
      <c r="A1974" s="822">
        <v>32</v>
      </c>
      <c r="B1974" s="823" t="s">
        <v>2767</v>
      </c>
      <c r="C1974" s="823" t="s">
        <v>2773</v>
      </c>
      <c r="D1974" s="824" t="s">
        <v>4796</v>
      </c>
      <c r="E1974" s="825" t="s">
        <v>2804</v>
      </c>
      <c r="F1974" s="823" t="s">
        <v>2768</v>
      </c>
      <c r="G1974" s="823" t="s">
        <v>2884</v>
      </c>
      <c r="H1974" s="823" t="s">
        <v>329</v>
      </c>
      <c r="I1974" s="823" t="s">
        <v>2886</v>
      </c>
      <c r="J1974" s="823" t="s">
        <v>824</v>
      </c>
      <c r="K1974" s="823" t="s">
        <v>826</v>
      </c>
      <c r="L1974" s="826">
        <v>236.03</v>
      </c>
      <c r="M1974" s="826">
        <v>236.03</v>
      </c>
      <c r="N1974" s="823">
        <v>1</v>
      </c>
      <c r="O1974" s="827">
        <v>1</v>
      </c>
      <c r="P1974" s="826">
        <v>236.03</v>
      </c>
      <c r="Q1974" s="828">
        <v>1</v>
      </c>
      <c r="R1974" s="823">
        <v>1</v>
      </c>
      <c r="S1974" s="828">
        <v>1</v>
      </c>
      <c r="T1974" s="827">
        <v>1</v>
      </c>
      <c r="U1974" s="829">
        <v>1</v>
      </c>
    </row>
    <row r="1975" spans="1:21" ht="14.45" customHeight="1" x14ac:dyDescent="0.2">
      <c r="A1975" s="822">
        <v>32</v>
      </c>
      <c r="B1975" s="823" t="s">
        <v>2767</v>
      </c>
      <c r="C1975" s="823" t="s">
        <v>2773</v>
      </c>
      <c r="D1975" s="824" t="s">
        <v>4796</v>
      </c>
      <c r="E1975" s="825" t="s">
        <v>2804</v>
      </c>
      <c r="F1975" s="823" t="s">
        <v>2768</v>
      </c>
      <c r="G1975" s="823" t="s">
        <v>2884</v>
      </c>
      <c r="H1975" s="823" t="s">
        <v>329</v>
      </c>
      <c r="I1975" s="823" t="s">
        <v>2887</v>
      </c>
      <c r="J1975" s="823" t="s">
        <v>824</v>
      </c>
      <c r="K1975" s="823" t="s">
        <v>2888</v>
      </c>
      <c r="L1975" s="826">
        <v>656.81</v>
      </c>
      <c r="M1975" s="826">
        <v>656.81</v>
      </c>
      <c r="N1975" s="823">
        <v>1</v>
      </c>
      <c r="O1975" s="827">
        <v>1</v>
      </c>
      <c r="P1975" s="826">
        <v>656.81</v>
      </c>
      <c r="Q1975" s="828">
        <v>1</v>
      </c>
      <c r="R1975" s="823">
        <v>1</v>
      </c>
      <c r="S1975" s="828">
        <v>1</v>
      </c>
      <c r="T1975" s="827">
        <v>1</v>
      </c>
      <c r="U1975" s="829">
        <v>1</v>
      </c>
    </row>
    <row r="1976" spans="1:21" ht="14.45" customHeight="1" x14ac:dyDescent="0.2">
      <c r="A1976" s="822">
        <v>32</v>
      </c>
      <c r="B1976" s="823" t="s">
        <v>2767</v>
      </c>
      <c r="C1976" s="823" t="s">
        <v>2773</v>
      </c>
      <c r="D1976" s="824" t="s">
        <v>4796</v>
      </c>
      <c r="E1976" s="825" t="s">
        <v>2804</v>
      </c>
      <c r="F1976" s="823" t="s">
        <v>2768</v>
      </c>
      <c r="G1976" s="823" t="s">
        <v>2884</v>
      </c>
      <c r="H1976" s="823" t="s">
        <v>329</v>
      </c>
      <c r="I1976" s="823" t="s">
        <v>3922</v>
      </c>
      <c r="J1976" s="823" t="s">
        <v>824</v>
      </c>
      <c r="K1976" s="823" t="s">
        <v>3923</v>
      </c>
      <c r="L1976" s="826">
        <v>236.03</v>
      </c>
      <c r="M1976" s="826">
        <v>236.03</v>
      </c>
      <c r="N1976" s="823">
        <v>1</v>
      </c>
      <c r="O1976" s="827">
        <v>1</v>
      </c>
      <c r="P1976" s="826">
        <v>236.03</v>
      </c>
      <c r="Q1976" s="828">
        <v>1</v>
      </c>
      <c r="R1976" s="823">
        <v>1</v>
      </c>
      <c r="S1976" s="828">
        <v>1</v>
      </c>
      <c r="T1976" s="827">
        <v>1</v>
      </c>
      <c r="U1976" s="829">
        <v>1</v>
      </c>
    </row>
    <row r="1977" spans="1:21" ht="14.45" customHeight="1" x14ac:dyDescent="0.2">
      <c r="A1977" s="822">
        <v>32</v>
      </c>
      <c r="B1977" s="823" t="s">
        <v>2767</v>
      </c>
      <c r="C1977" s="823" t="s">
        <v>2773</v>
      </c>
      <c r="D1977" s="824" t="s">
        <v>4796</v>
      </c>
      <c r="E1977" s="825" t="s">
        <v>2804</v>
      </c>
      <c r="F1977" s="823" t="s">
        <v>2768</v>
      </c>
      <c r="G1977" s="823" t="s">
        <v>3173</v>
      </c>
      <c r="H1977" s="823" t="s">
        <v>329</v>
      </c>
      <c r="I1977" s="823" t="s">
        <v>3626</v>
      </c>
      <c r="J1977" s="823" t="s">
        <v>1681</v>
      </c>
      <c r="K1977" s="823" t="s">
        <v>3627</v>
      </c>
      <c r="L1977" s="826">
        <v>159.16999999999999</v>
      </c>
      <c r="M1977" s="826">
        <v>159.16999999999999</v>
      </c>
      <c r="N1977" s="823">
        <v>1</v>
      </c>
      <c r="O1977" s="827">
        <v>1</v>
      </c>
      <c r="P1977" s="826">
        <v>159.16999999999999</v>
      </c>
      <c r="Q1977" s="828">
        <v>1</v>
      </c>
      <c r="R1977" s="823">
        <v>1</v>
      </c>
      <c r="S1977" s="828">
        <v>1</v>
      </c>
      <c r="T1977" s="827">
        <v>1</v>
      </c>
      <c r="U1977" s="829">
        <v>1</v>
      </c>
    </row>
    <row r="1978" spans="1:21" ht="14.45" customHeight="1" x14ac:dyDescent="0.2">
      <c r="A1978" s="822">
        <v>32</v>
      </c>
      <c r="B1978" s="823" t="s">
        <v>2767</v>
      </c>
      <c r="C1978" s="823" t="s">
        <v>2773</v>
      </c>
      <c r="D1978" s="824" t="s">
        <v>4796</v>
      </c>
      <c r="E1978" s="825" t="s">
        <v>2804</v>
      </c>
      <c r="F1978" s="823" t="s">
        <v>2768</v>
      </c>
      <c r="G1978" s="823" t="s">
        <v>2906</v>
      </c>
      <c r="H1978" s="823" t="s">
        <v>670</v>
      </c>
      <c r="I1978" s="823" t="s">
        <v>2701</v>
      </c>
      <c r="J1978" s="823" t="s">
        <v>2491</v>
      </c>
      <c r="K1978" s="823" t="s">
        <v>2702</v>
      </c>
      <c r="L1978" s="826">
        <v>123.2</v>
      </c>
      <c r="M1978" s="826">
        <v>246.4</v>
      </c>
      <c r="N1978" s="823">
        <v>2</v>
      </c>
      <c r="O1978" s="827">
        <v>2</v>
      </c>
      <c r="P1978" s="826">
        <v>246.4</v>
      </c>
      <c r="Q1978" s="828">
        <v>1</v>
      </c>
      <c r="R1978" s="823">
        <v>2</v>
      </c>
      <c r="S1978" s="828">
        <v>1</v>
      </c>
      <c r="T1978" s="827">
        <v>2</v>
      </c>
      <c r="U1978" s="829">
        <v>1</v>
      </c>
    </row>
    <row r="1979" spans="1:21" ht="14.45" customHeight="1" x14ac:dyDescent="0.2">
      <c r="A1979" s="822">
        <v>32</v>
      </c>
      <c r="B1979" s="823" t="s">
        <v>2767</v>
      </c>
      <c r="C1979" s="823" t="s">
        <v>2773</v>
      </c>
      <c r="D1979" s="824" t="s">
        <v>4796</v>
      </c>
      <c r="E1979" s="825" t="s">
        <v>2804</v>
      </c>
      <c r="F1979" s="823" t="s">
        <v>2768</v>
      </c>
      <c r="G1979" s="823" t="s">
        <v>2906</v>
      </c>
      <c r="H1979" s="823" t="s">
        <v>670</v>
      </c>
      <c r="I1979" s="823" t="s">
        <v>3628</v>
      </c>
      <c r="J1979" s="823" t="s">
        <v>2491</v>
      </c>
      <c r="K1979" s="823" t="s">
        <v>3629</v>
      </c>
      <c r="L1979" s="826">
        <v>246.39</v>
      </c>
      <c r="M1979" s="826">
        <v>492.78</v>
      </c>
      <c r="N1979" s="823">
        <v>2</v>
      </c>
      <c r="O1979" s="827">
        <v>1.5</v>
      </c>
      <c r="P1979" s="826">
        <v>492.78</v>
      </c>
      <c r="Q1979" s="828">
        <v>1</v>
      </c>
      <c r="R1979" s="823">
        <v>2</v>
      </c>
      <c r="S1979" s="828">
        <v>1</v>
      </c>
      <c r="T1979" s="827">
        <v>1.5</v>
      </c>
      <c r="U1979" s="829">
        <v>1</v>
      </c>
    </row>
    <row r="1980" spans="1:21" ht="14.45" customHeight="1" x14ac:dyDescent="0.2">
      <c r="A1980" s="822">
        <v>32</v>
      </c>
      <c r="B1980" s="823" t="s">
        <v>2767</v>
      </c>
      <c r="C1980" s="823" t="s">
        <v>2773</v>
      </c>
      <c r="D1980" s="824" t="s">
        <v>4796</v>
      </c>
      <c r="E1980" s="825" t="s">
        <v>2804</v>
      </c>
      <c r="F1980" s="823" t="s">
        <v>2768</v>
      </c>
      <c r="G1980" s="823" t="s">
        <v>2915</v>
      </c>
      <c r="H1980" s="823" t="s">
        <v>670</v>
      </c>
      <c r="I1980" s="823" t="s">
        <v>2403</v>
      </c>
      <c r="J1980" s="823" t="s">
        <v>1477</v>
      </c>
      <c r="K1980" s="823" t="s">
        <v>2404</v>
      </c>
      <c r="L1980" s="826">
        <v>846.47</v>
      </c>
      <c r="M1980" s="826">
        <v>18622.34</v>
      </c>
      <c r="N1980" s="823">
        <v>22</v>
      </c>
      <c r="O1980" s="827">
        <v>15.5</v>
      </c>
      <c r="P1980" s="826">
        <v>17775.87</v>
      </c>
      <c r="Q1980" s="828">
        <v>0.95454545454545447</v>
      </c>
      <c r="R1980" s="823">
        <v>21</v>
      </c>
      <c r="S1980" s="828">
        <v>0.95454545454545459</v>
      </c>
      <c r="T1980" s="827">
        <v>15</v>
      </c>
      <c r="U1980" s="829">
        <v>0.967741935483871</v>
      </c>
    </row>
    <row r="1981" spans="1:21" ht="14.45" customHeight="1" x14ac:dyDescent="0.2">
      <c r="A1981" s="822">
        <v>32</v>
      </c>
      <c r="B1981" s="823" t="s">
        <v>2767</v>
      </c>
      <c r="C1981" s="823" t="s">
        <v>2773</v>
      </c>
      <c r="D1981" s="824" t="s">
        <v>4796</v>
      </c>
      <c r="E1981" s="825" t="s">
        <v>2804</v>
      </c>
      <c r="F1981" s="823" t="s">
        <v>2768</v>
      </c>
      <c r="G1981" s="823" t="s">
        <v>2915</v>
      </c>
      <c r="H1981" s="823" t="s">
        <v>670</v>
      </c>
      <c r="I1981" s="823" t="s">
        <v>2403</v>
      </c>
      <c r="J1981" s="823" t="s">
        <v>1477</v>
      </c>
      <c r="K1981" s="823" t="s">
        <v>2404</v>
      </c>
      <c r="L1981" s="826">
        <v>3231.81</v>
      </c>
      <c r="M1981" s="826">
        <v>22622.67</v>
      </c>
      <c r="N1981" s="823">
        <v>7</v>
      </c>
      <c r="O1981" s="827">
        <v>6</v>
      </c>
      <c r="P1981" s="826">
        <v>16159.05</v>
      </c>
      <c r="Q1981" s="828">
        <v>0.7142857142857143</v>
      </c>
      <c r="R1981" s="823">
        <v>5</v>
      </c>
      <c r="S1981" s="828">
        <v>0.7142857142857143</v>
      </c>
      <c r="T1981" s="827">
        <v>4</v>
      </c>
      <c r="U1981" s="829">
        <v>0.66666666666666663</v>
      </c>
    </row>
    <row r="1982" spans="1:21" ht="14.45" customHeight="1" x14ac:dyDescent="0.2">
      <c r="A1982" s="822">
        <v>32</v>
      </c>
      <c r="B1982" s="823" t="s">
        <v>2767</v>
      </c>
      <c r="C1982" s="823" t="s">
        <v>2773</v>
      </c>
      <c r="D1982" s="824" t="s">
        <v>4796</v>
      </c>
      <c r="E1982" s="825" t="s">
        <v>2804</v>
      </c>
      <c r="F1982" s="823" t="s">
        <v>2768</v>
      </c>
      <c r="G1982" s="823" t="s">
        <v>2916</v>
      </c>
      <c r="H1982" s="823" t="s">
        <v>670</v>
      </c>
      <c r="I1982" s="823" t="s">
        <v>2572</v>
      </c>
      <c r="J1982" s="823" t="s">
        <v>921</v>
      </c>
      <c r="K1982" s="823" t="s">
        <v>2573</v>
      </c>
      <c r="L1982" s="826">
        <v>42.51</v>
      </c>
      <c r="M1982" s="826">
        <v>85.02</v>
      </c>
      <c r="N1982" s="823">
        <v>2</v>
      </c>
      <c r="O1982" s="827">
        <v>2</v>
      </c>
      <c r="P1982" s="826">
        <v>85.02</v>
      </c>
      <c r="Q1982" s="828">
        <v>1</v>
      </c>
      <c r="R1982" s="823">
        <v>2</v>
      </c>
      <c r="S1982" s="828">
        <v>1</v>
      </c>
      <c r="T1982" s="827">
        <v>2</v>
      </c>
      <c r="U1982" s="829">
        <v>1</v>
      </c>
    </row>
    <row r="1983" spans="1:21" ht="14.45" customHeight="1" x14ac:dyDescent="0.2">
      <c r="A1983" s="822">
        <v>32</v>
      </c>
      <c r="B1983" s="823" t="s">
        <v>2767</v>
      </c>
      <c r="C1983" s="823" t="s">
        <v>2773</v>
      </c>
      <c r="D1983" s="824" t="s">
        <v>4796</v>
      </c>
      <c r="E1983" s="825" t="s">
        <v>2804</v>
      </c>
      <c r="F1983" s="823" t="s">
        <v>2768</v>
      </c>
      <c r="G1983" s="823" t="s">
        <v>3210</v>
      </c>
      <c r="H1983" s="823" t="s">
        <v>329</v>
      </c>
      <c r="I1983" s="823" t="s">
        <v>3630</v>
      </c>
      <c r="J1983" s="823" t="s">
        <v>3631</v>
      </c>
      <c r="K1983" s="823" t="s">
        <v>3632</v>
      </c>
      <c r="L1983" s="826">
        <v>140.72</v>
      </c>
      <c r="M1983" s="826">
        <v>844.32</v>
      </c>
      <c r="N1983" s="823">
        <v>6</v>
      </c>
      <c r="O1983" s="827">
        <v>1.5</v>
      </c>
      <c r="P1983" s="826">
        <v>844.32</v>
      </c>
      <c r="Q1983" s="828">
        <v>1</v>
      </c>
      <c r="R1983" s="823">
        <v>6</v>
      </c>
      <c r="S1983" s="828">
        <v>1</v>
      </c>
      <c r="T1983" s="827">
        <v>1.5</v>
      </c>
      <c r="U1983" s="829">
        <v>1</v>
      </c>
    </row>
    <row r="1984" spans="1:21" ht="14.45" customHeight="1" x14ac:dyDescent="0.2">
      <c r="A1984" s="822">
        <v>32</v>
      </c>
      <c r="B1984" s="823" t="s">
        <v>2767</v>
      </c>
      <c r="C1984" s="823" t="s">
        <v>2773</v>
      </c>
      <c r="D1984" s="824" t="s">
        <v>4796</v>
      </c>
      <c r="E1984" s="825" t="s">
        <v>2804</v>
      </c>
      <c r="F1984" s="823" t="s">
        <v>2768</v>
      </c>
      <c r="G1984" s="823" t="s">
        <v>3210</v>
      </c>
      <c r="H1984" s="823" t="s">
        <v>329</v>
      </c>
      <c r="I1984" s="823" t="s">
        <v>4458</v>
      </c>
      <c r="J1984" s="823" t="s">
        <v>4459</v>
      </c>
      <c r="K1984" s="823" t="s">
        <v>4460</v>
      </c>
      <c r="L1984" s="826">
        <v>38.47</v>
      </c>
      <c r="M1984" s="826">
        <v>38.47</v>
      </c>
      <c r="N1984" s="823">
        <v>1</v>
      </c>
      <c r="O1984" s="827">
        <v>0.5</v>
      </c>
      <c r="P1984" s="826">
        <v>38.47</v>
      </c>
      <c r="Q1984" s="828">
        <v>1</v>
      </c>
      <c r="R1984" s="823">
        <v>1</v>
      </c>
      <c r="S1984" s="828">
        <v>1</v>
      </c>
      <c r="T1984" s="827">
        <v>0.5</v>
      </c>
      <c r="U1984" s="829">
        <v>1</v>
      </c>
    </row>
    <row r="1985" spans="1:21" ht="14.45" customHeight="1" x14ac:dyDescent="0.2">
      <c r="A1985" s="822">
        <v>32</v>
      </c>
      <c r="B1985" s="823" t="s">
        <v>2767</v>
      </c>
      <c r="C1985" s="823" t="s">
        <v>2773</v>
      </c>
      <c r="D1985" s="824" t="s">
        <v>4796</v>
      </c>
      <c r="E1985" s="825" t="s">
        <v>2804</v>
      </c>
      <c r="F1985" s="823" t="s">
        <v>2768</v>
      </c>
      <c r="G1985" s="823" t="s">
        <v>2923</v>
      </c>
      <c r="H1985" s="823" t="s">
        <v>329</v>
      </c>
      <c r="I1985" s="823" t="s">
        <v>2927</v>
      </c>
      <c r="J1985" s="823" t="s">
        <v>1031</v>
      </c>
      <c r="K1985" s="823" t="s">
        <v>2928</v>
      </c>
      <c r="L1985" s="826">
        <v>45.03</v>
      </c>
      <c r="M1985" s="826">
        <v>45.03</v>
      </c>
      <c r="N1985" s="823">
        <v>1</v>
      </c>
      <c r="O1985" s="827">
        <v>1</v>
      </c>
      <c r="P1985" s="826">
        <v>45.03</v>
      </c>
      <c r="Q1985" s="828">
        <v>1</v>
      </c>
      <c r="R1985" s="823">
        <v>1</v>
      </c>
      <c r="S1985" s="828">
        <v>1</v>
      </c>
      <c r="T1985" s="827">
        <v>1</v>
      </c>
      <c r="U1985" s="829">
        <v>1</v>
      </c>
    </row>
    <row r="1986" spans="1:21" ht="14.45" customHeight="1" x14ac:dyDescent="0.2">
      <c r="A1986" s="822">
        <v>32</v>
      </c>
      <c r="B1986" s="823" t="s">
        <v>2767</v>
      </c>
      <c r="C1986" s="823" t="s">
        <v>2773</v>
      </c>
      <c r="D1986" s="824" t="s">
        <v>4796</v>
      </c>
      <c r="E1986" s="825" t="s">
        <v>2804</v>
      </c>
      <c r="F1986" s="823" t="s">
        <v>2768</v>
      </c>
      <c r="G1986" s="823" t="s">
        <v>3225</v>
      </c>
      <c r="H1986" s="823" t="s">
        <v>329</v>
      </c>
      <c r="I1986" s="823" t="s">
        <v>3637</v>
      </c>
      <c r="J1986" s="823" t="s">
        <v>3635</v>
      </c>
      <c r="K1986" s="823" t="s">
        <v>3638</v>
      </c>
      <c r="L1986" s="826">
        <v>1348.46</v>
      </c>
      <c r="M1986" s="826">
        <v>1348.46</v>
      </c>
      <c r="N1986" s="823">
        <v>1</v>
      </c>
      <c r="O1986" s="827">
        <v>1</v>
      </c>
      <c r="P1986" s="826">
        <v>1348.46</v>
      </c>
      <c r="Q1986" s="828">
        <v>1</v>
      </c>
      <c r="R1986" s="823">
        <v>1</v>
      </c>
      <c r="S1986" s="828">
        <v>1</v>
      </c>
      <c r="T1986" s="827">
        <v>1</v>
      </c>
      <c r="U1986" s="829">
        <v>1</v>
      </c>
    </row>
    <row r="1987" spans="1:21" ht="14.45" customHeight="1" x14ac:dyDescent="0.2">
      <c r="A1987" s="822">
        <v>32</v>
      </c>
      <c r="B1987" s="823" t="s">
        <v>2767</v>
      </c>
      <c r="C1987" s="823" t="s">
        <v>2773</v>
      </c>
      <c r="D1987" s="824" t="s">
        <v>4796</v>
      </c>
      <c r="E1987" s="825" t="s">
        <v>2804</v>
      </c>
      <c r="F1987" s="823" t="s">
        <v>2768</v>
      </c>
      <c r="G1987" s="823" t="s">
        <v>3225</v>
      </c>
      <c r="H1987" s="823" t="s">
        <v>329</v>
      </c>
      <c r="I1987" s="823" t="s">
        <v>4461</v>
      </c>
      <c r="J1987" s="823" t="s">
        <v>3635</v>
      </c>
      <c r="K1987" s="823" t="s">
        <v>4462</v>
      </c>
      <c r="L1987" s="826">
        <v>5393.86</v>
      </c>
      <c r="M1987" s="826">
        <v>43150.879999999997</v>
      </c>
      <c r="N1987" s="823">
        <v>8</v>
      </c>
      <c r="O1987" s="827">
        <v>1</v>
      </c>
      <c r="P1987" s="826">
        <v>43150.879999999997</v>
      </c>
      <c r="Q1987" s="828">
        <v>1</v>
      </c>
      <c r="R1987" s="823">
        <v>8</v>
      </c>
      <c r="S1987" s="828">
        <v>1</v>
      </c>
      <c r="T1987" s="827">
        <v>1</v>
      </c>
      <c r="U1987" s="829">
        <v>1</v>
      </c>
    </row>
    <row r="1988" spans="1:21" ht="14.45" customHeight="1" x14ac:dyDescent="0.2">
      <c r="A1988" s="822">
        <v>32</v>
      </c>
      <c r="B1988" s="823" t="s">
        <v>2767</v>
      </c>
      <c r="C1988" s="823" t="s">
        <v>2773</v>
      </c>
      <c r="D1988" s="824" t="s">
        <v>4796</v>
      </c>
      <c r="E1988" s="825" t="s">
        <v>2804</v>
      </c>
      <c r="F1988" s="823" t="s">
        <v>2768</v>
      </c>
      <c r="G1988" s="823" t="s">
        <v>4264</v>
      </c>
      <c r="H1988" s="823" t="s">
        <v>329</v>
      </c>
      <c r="I1988" s="823" t="s">
        <v>4417</v>
      </c>
      <c r="J1988" s="823" t="s">
        <v>4418</v>
      </c>
      <c r="K1988" s="823" t="s">
        <v>4419</v>
      </c>
      <c r="L1988" s="826">
        <v>879.21</v>
      </c>
      <c r="M1988" s="826">
        <v>7912.89</v>
      </c>
      <c r="N1988" s="823">
        <v>9</v>
      </c>
      <c r="O1988" s="827">
        <v>4</v>
      </c>
      <c r="P1988" s="826">
        <v>7912.89</v>
      </c>
      <c r="Q1988" s="828">
        <v>1</v>
      </c>
      <c r="R1988" s="823">
        <v>9</v>
      </c>
      <c r="S1988" s="828">
        <v>1</v>
      </c>
      <c r="T1988" s="827">
        <v>4</v>
      </c>
      <c r="U1988" s="829">
        <v>1</v>
      </c>
    </row>
    <row r="1989" spans="1:21" ht="14.45" customHeight="1" x14ac:dyDescent="0.2">
      <c r="A1989" s="822">
        <v>32</v>
      </c>
      <c r="B1989" s="823" t="s">
        <v>2767</v>
      </c>
      <c r="C1989" s="823" t="s">
        <v>2773</v>
      </c>
      <c r="D1989" s="824" t="s">
        <v>4796</v>
      </c>
      <c r="E1989" s="825" t="s">
        <v>2804</v>
      </c>
      <c r="F1989" s="823" t="s">
        <v>2768</v>
      </c>
      <c r="G1989" s="823" t="s">
        <v>4264</v>
      </c>
      <c r="H1989" s="823" t="s">
        <v>329</v>
      </c>
      <c r="I1989" s="823" t="s">
        <v>4417</v>
      </c>
      <c r="J1989" s="823" t="s">
        <v>4418</v>
      </c>
      <c r="K1989" s="823" t="s">
        <v>4419</v>
      </c>
      <c r="L1989" s="826">
        <v>668.76</v>
      </c>
      <c r="M1989" s="826">
        <v>4012.56</v>
      </c>
      <c r="N1989" s="823">
        <v>6</v>
      </c>
      <c r="O1989" s="827">
        <v>1</v>
      </c>
      <c r="P1989" s="826">
        <v>4012.56</v>
      </c>
      <c r="Q1989" s="828">
        <v>1</v>
      </c>
      <c r="R1989" s="823">
        <v>6</v>
      </c>
      <c r="S1989" s="828">
        <v>1</v>
      </c>
      <c r="T1989" s="827">
        <v>1</v>
      </c>
      <c r="U1989" s="829">
        <v>1</v>
      </c>
    </row>
    <row r="1990" spans="1:21" ht="14.45" customHeight="1" x14ac:dyDescent="0.2">
      <c r="A1990" s="822">
        <v>32</v>
      </c>
      <c r="B1990" s="823" t="s">
        <v>2767</v>
      </c>
      <c r="C1990" s="823" t="s">
        <v>2773</v>
      </c>
      <c r="D1990" s="824" t="s">
        <v>4796</v>
      </c>
      <c r="E1990" s="825" t="s">
        <v>2804</v>
      </c>
      <c r="F1990" s="823" t="s">
        <v>2768</v>
      </c>
      <c r="G1990" s="823" t="s">
        <v>3232</v>
      </c>
      <c r="H1990" s="823" t="s">
        <v>329</v>
      </c>
      <c r="I1990" s="823" t="s">
        <v>3233</v>
      </c>
      <c r="J1990" s="823" t="s">
        <v>1442</v>
      </c>
      <c r="K1990" s="823" t="s">
        <v>3234</v>
      </c>
      <c r="L1990" s="826">
        <v>42.14</v>
      </c>
      <c r="M1990" s="826">
        <v>84.28</v>
      </c>
      <c r="N1990" s="823">
        <v>2</v>
      </c>
      <c r="O1990" s="827">
        <v>1</v>
      </c>
      <c r="P1990" s="826">
        <v>84.28</v>
      </c>
      <c r="Q1990" s="828">
        <v>1</v>
      </c>
      <c r="R1990" s="823">
        <v>2</v>
      </c>
      <c r="S1990" s="828">
        <v>1</v>
      </c>
      <c r="T1990" s="827">
        <v>1</v>
      </c>
      <c r="U1990" s="829">
        <v>1</v>
      </c>
    </row>
    <row r="1991" spans="1:21" ht="14.45" customHeight="1" x14ac:dyDescent="0.2">
      <c r="A1991" s="822">
        <v>32</v>
      </c>
      <c r="B1991" s="823" t="s">
        <v>2767</v>
      </c>
      <c r="C1991" s="823" t="s">
        <v>2773</v>
      </c>
      <c r="D1991" s="824" t="s">
        <v>4796</v>
      </c>
      <c r="E1991" s="825" t="s">
        <v>2804</v>
      </c>
      <c r="F1991" s="823" t="s">
        <v>2768</v>
      </c>
      <c r="G1991" s="823" t="s">
        <v>3641</v>
      </c>
      <c r="H1991" s="823" t="s">
        <v>329</v>
      </c>
      <c r="I1991" s="823" t="s">
        <v>4463</v>
      </c>
      <c r="J1991" s="823" t="s">
        <v>3643</v>
      </c>
      <c r="K1991" s="823" t="s">
        <v>3644</v>
      </c>
      <c r="L1991" s="826">
        <v>497.78</v>
      </c>
      <c r="M1991" s="826">
        <v>1493.34</v>
      </c>
      <c r="N1991" s="823">
        <v>3</v>
      </c>
      <c r="O1991" s="827">
        <v>3</v>
      </c>
      <c r="P1991" s="826">
        <v>1493.34</v>
      </c>
      <c r="Q1991" s="828">
        <v>1</v>
      </c>
      <c r="R1991" s="823">
        <v>3</v>
      </c>
      <c r="S1991" s="828">
        <v>1</v>
      </c>
      <c r="T1991" s="827">
        <v>3</v>
      </c>
      <c r="U1991" s="829">
        <v>1</v>
      </c>
    </row>
    <row r="1992" spans="1:21" ht="14.45" customHeight="1" x14ac:dyDescent="0.2">
      <c r="A1992" s="822">
        <v>32</v>
      </c>
      <c r="B1992" s="823" t="s">
        <v>2767</v>
      </c>
      <c r="C1992" s="823" t="s">
        <v>2773</v>
      </c>
      <c r="D1992" s="824" t="s">
        <v>4796</v>
      </c>
      <c r="E1992" s="825" t="s">
        <v>2804</v>
      </c>
      <c r="F1992" s="823" t="s">
        <v>2768</v>
      </c>
      <c r="G1992" s="823" t="s">
        <v>3251</v>
      </c>
      <c r="H1992" s="823" t="s">
        <v>329</v>
      </c>
      <c r="I1992" s="823" t="s">
        <v>3252</v>
      </c>
      <c r="J1992" s="823" t="s">
        <v>1991</v>
      </c>
      <c r="K1992" s="823" t="s">
        <v>3253</v>
      </c>
      <c r="L1992" s="826">
        <v>24.37</v>
      </c>
      <c r="M1992" s="826">
        <v>73.11</v>
      </c>
      <c r="N1992" s="823">
        <v>3</v>
      </c>
      <c r="O1992" s="827">
        <v>2</v>
      </c>
      <c r="P1992" s="826">
        <v>73.11</v>
      </c>
      <c r="Q1992" s="828">
        <v>1</v>
      </c>
      <c r="R1992" s="823">
        <v>3</v>
      </c>
      <c r="S1992" s="828">
        <v>1</v>
      </c>
      <c r="T1992" s="827">
        <v>2</v>
      </c>
      <c r="U1992" s="829">
        <v>1</v>
      </c>
    </row>
    <row r="1993" spans="1:21" ht="14.45" customHeight="1" x14ac:dyDescent="0.2">
      <c r="A1993" s="822">
        <v>32</v>
      </c>
      <c r="B1993" s="823" t="s">
        <v>2767</v>
      </c>
      <c r="C1993" s="823" t="s">
        <v>2773</v>
      </c>
      <c r="D1993" s="824" t="s">
        <v>4796</v>
      </c>
      <c r="E1993" s="825" t="s">
        <v>2804</v>
      </c>
      <c r="F1993" s="823" t="s">
        <v>2768</v>
      </c>
      <c r="G1993" s="823" t="s">
        <v>2947</v>
      </c>
      <c r="H1993" s="823" t="s">
        <v>670</v>
      </c>
      <c r="I1993" s="823" t="s">
        <v>2948</v>
      </c>
      <c r="J1993" s="823" t="s">
        <v>2949</v>
      </c>
      <c r="K1993" s="823" t="s">
        <v>2950</v>
      </c>
      <c r="L1993" s="826">
        <v>186.87</v>
      </c>
      <c r="M1993" s="826">
        <v>373.74</v>
      </c>
      <c r="N1993" s="823">
        <v>2</v>
      </c>
      <c r="O1993" s="827">
        <v>1</v>
      </c>
      <c r="P1993" s="826">
        <v>373.74</v>
      </c>
      <c r="Q1993" s="828">
        <v>1</v>
      </c>
      <c r="R1993" s="823">
        <v>2</v>
      </c>
      <c r="S1993" s="828">
        <v>1</v>
      </c>
      <c r="T1993" s="827">
        <v>1</v>
      </c>
      <c r="U1993" s="829">
        <v>1</v>
      </c>
    </row>
    <row r="1994" spans="1:21" ht="14.45" customHeight="1" x14ac:dyDescent="0.2">
      <c r="A1994" s="822">
        <v>32</v>
      </c>
      <c r="B1994" s="823" t="s">
        <v>2767</v>
      </c>
      <c r="C1994" s="823" t="s">
        <v>2773</v>
      </c>
      <c r="D1994" s="824" t="s">
        <v>4796</v>
      </c>
      <c r="E1994" s="825" t="s">
        <v>2804</v>
      </c>
      <c r="F1994" s="823" t="s">
        <v>2768</v>
      </c>
      <c r="G1994" s="823" t="s">
        <v>2835</v>
      </c>
      <c r="H1994" s="823" t="s">
        <v>329</v>
      </c>
      <c r="I1994" s="823" t="s">
        <v>2965</v>
      </c>
      <c r="J1994" s="823" t="s">
        <v>695</v>
      </c>
      <c r="K1994" s="823" t="s">
        <v>2966</v>
      </c>
      <c r="L1994" s="826">
        <v>31.65</v>
      </c>
      <c r="M1994" s="826">
        <v>31.65</v>
      </c>
      <c r="N1994" s="823">
        <v>1</v>
      </c>
      <c r="O1994" s="827">
        <v>1</v>
      </c>
      <c r="P1994" s="826">
        <v>31.65</v>
      </c>
      <c r="Q1994" s="828">
        <v>1</v>
      </c>
      <c r="R1994" s="823">
        <v>1</v>
      </c>
      <c r="S1994" s="828">
        <v>1</v>
      </c>
      <c r="T1994" s="827">
        <v>1</v>
      </c>
      <c r="U1994" s="829">
        <v>1</v>
      </c>
    </row>
    <row r="1995" spans="1:21" ht="14.45" customHeight="1" x14ac:dyDescent="0.2">
      <c r="A1995" s="822">
        <v>32</v>
      </c>
      <c r="B1995" s="823" t="s">
        <v>2767</v>
      </c>
      <c r="C1995" s="823" t="s">
        <v>2773</v>
      </c>
      <c r="D1995" s="824" t="s">
        <v>4796</v>
      </c>
      <c r="E1995" s="825" t="s">
        <v>2804</v>
      </c>
      <c r="F1995" s="823" t="s">
        <v>2768</v>
      </c>
      <c r="G1995" s="823" t="s">
        <v>2983</v>
      </c>
      <c r="H1995" s="823" t="s">
        <v>329</v>
      </c>
      <c r="I1995" s="823" t="s">
        <v>2984</v>
      </c>
      <c r="J1995" s="823" t="s">
        <v>2985</v>
      </c>
      <c r="K1995" s="823" t="s">
        <v>2986</v>
      </c>
      <c r="L1995" s="826">
        <v>73.150000000000006</v>
      </c>
      <c r="M1995" s="826">
        <v>292.60000000000002</v>
      </c>
      <c r="N1995" s="823">
        <v>4</v>
      </c>
      <c r="O1995" s="827">
        <v>3</v>
      </c>
      <c r="P1995" s="826">
        <v>292.60000000000002</v>
      </c>
      <c r="Q1995" s="828">
        <v>1</v>
      </c>
      <c r="R1995" s="823">
        <v>4</v>
      </c>
      <c r="S1995" s="828">
        <v>1</v>
      </c>
      <c r="T1995" s="827">
        <v>3</v>
      </c>
      <c r="U1995" s="829">
        <v>1</v>
      </c>
    </row>
    <row r="1996" spans="1:21" ht="14.45" customHeight="1" x14ac:dyDescent="0.2">
      <c r="A1996" s="822">
        <v>32</v>
      </c>
      <c r="B1996" s="823" t="s">
        <v>2767</v>
      </c>
      <c r="C1996" s="823" t="s">
        <v>2773</v>
      </c>
      <c r="D1996" s="824" t="s">
        <v>4796</v>
      </c>
      <c r="E1996" s="825" t="s">
        <v>2804</v>
      </c>
      <c r="F1996" s="823" t="s">
        <v>2768</v>
      </c>
      <c r="G1996" s="823" t="s">
        <v>3270</v>
      </c>
      <c r="H1996" s="823" t="s">
        <v>329</v>
      </c>
      <c r="I1996" s="823" t="s">
        <v>4464</v>
      </c>
      <c r="J1996" s="823" t="s">
        <v>3274</v>
      </c>
      <c r="K1996" s="823" t="s">
        <v>3736</v>
      </c>
      <c r="L1996" s="826">
        <v>912.28</v>
      </c>
      <c r="M1996" s="826">
        <v>912.28</v>
      </c>
      <c r="N1996" s="823">
        <v>1</v>
      </c>
      <c r="O1996" s="827">
        <v>1</v>
      </c>
      <c r="P1996" s="826">
        <v>912.28</v>
      </c>
      <c r="Q1996" s="828">
        <v>1</v>
      </c>
      <c r="R1996" s="823">
        <v>1</v>
      </c>
      <c r="S1996" s="828">
        <v>1</v>
      </c>
      <c r="T1996" s="827">
        <v>1</v>
      </c>
      <c r="U1996" s="829">
        <v>1</v>
      </c>
    </row>
    <row r="1997" spans="1:21" ht="14.45" customHeight="1" x14ac:dyDescent="0.2">
      <c r="A1997" s="822">
        <v>32</v>
      </c>
      <c r="B1997" s="823" t="s">
        <v>2767</v>
      </c>
      <c r="C1997" s="823" t="s">
        <v>2773</v>
      </c>
      <c r="D1997" s="824" t="s">
        <v>4796</v>
      </c>
      <c r="E1997" s="825" t="s">
        <v>2804</v>
      </c>
      <c r="F1997" s="823" t="s">
        <v>2768</v>
      </c>
      <c r="G1997" s="823" t="s">
        <v>3279</v>
      </c>
      <c r="H1997" s="823" t="s">
        <v>329</v>
      </c>
      <c r="I1997" s="823" t="s">
        <v>3280</v>
      </c>
      <c r="J1997" s="823" t="s">
        <v>881</v>
      </c>
      <c r="K1997" s="823" t="s">
        <v>882</v>
      </c>
      <c r="L1997" s="826">
        <v>0</v>
      </c>
      <c r="M1997" s="826">
        <v>0</v>
      </c>
      <c r="N1997" s="823">
        <v>9</v>
      </c>
      <c r="O1997" s="827">
        <v>3</v>
      </c>
      <c r="P1997" s="826">
        <v>0</v>
      </c>
      <c r="Q1997" s="828"/>
      <c r="R1997" s="823">
        <v>6</v>
      </c>
      <c r="S1997" s="828">
        <v>0.66666666666666663</v>
      </c>
      <c r="T1997" s="827">
        <v>2</v>
      </c>
      <c r="U1997" s="829">
        <v>0.66666666666666663</v>
      </c>
    </row>
    <row r="1998" spans="1:21" ht="14.45" customHeight="1" x14ac:dyDescent="0.2">
      <c r="A1998" s="822">
        <v>32</v>
      </c>
      <c r="B1998" s="823" t="s">
        <v>2767</v>
      </c>
      <c r="C1998" s="823" t="s">
        <v>2773</v>
      </c>
      <c r="D1998" s="824" t="s">
        <v>4796</v>
      </c>
      <c r="E1998" s="825" t="s">
        <v>2804</v>
      </c>
      <c r="F1998" s="823" t="s">
        <v>2768</v>
      </c>
      <c r="G1998" s="823" t="s">
        <v>3319</v>
      </c>
      <c r="H1998" s="823" t="s">
        <v>329</v>
      </c>
      <c r="I1998" s="823" t="s">
        <v>3320</v>
      </c>
      <c r="J1998" s="823" t="s">
        <v>813</v>
      </c>
      <c r="K1998" s="823" t="s">
        <v>3321</v>
      </c>
      <c r="L1998" s="826">
        <v>53.57</v>
      </c>
      <c r="M1998" s="826">
        <v>482.13</v>
      </c>
      <c r="N1998" s="823">
        <v>9</v>
      </c>
      <c r="O1998" s="827">
        <v>3.5</v>
      </c>
      <c r="P1998" s="826">
        <v>107.14</v>
      </c>
      <c r="Q1998" s="828">
        <v>0.22222222222222224</v>
      </c>
      <c r="R1998" s="823">
        <v>2</v>
      </c>
      <c r="S1998" s="828">
        <v>0.22222222222222221</v>
      </c>
      <c r="T1998" s="827">
        <v>1</v>
      </c>
      <c r="U1998" s="829">
        <v>0.2857142857142857</v>
      </c>
    </row>
    <row r="1999" spans="1:21" ht="14.45" customHeight="1" x14ac:dyDescent="0.2">
      <c r="A1999" s="822">
        <v>32</v>
      </c>
      <c r="B1999" s="823" t="s">
        <v>2767</v>
      </c>
      <c r="C1999" s="823" t="s">
        <v>2773</v>
      </c>
      <c r="D1999" s="824" t="s">
        <v>4796</v>
      </c>
      <c r="E1999" s="825" t="s">
        <v>2804</v>
      </c>
      <c r="F1999" s="823" t="s">
        <v>2768</v>
      </c>
      <c r="G1999" s="823" t="s">
        <v>2999</v>
      </c>
      <c r="H1999" s="823" t="s">
        <v>329</v>
      </c>
      <c r="I1999" s="823" t="s">
        <v>3322</v>
      </c>
      <c r="J1999" s="823" t="s">
        <v>724</v>
      </c>
      <c r="K1999" s="823" t="s">
        <v>3323</v>
      </c>
      <c r="L1999" s="826">
        <v>10.65</v>
      </c>
      <c r="M1999" s="826">
        <v>53.25</v>
      </c>
      <c r="N1999" s="823">
        <v>5</v>
      </c>
      <c r="O1999" s="827">
        <v>5</v>
      </c>
      <c r="P1999" s="826">
        <v>53.25</v>
      </c>
      <c r="Q1999" s="828">
        <v>1</v>
      </c>
      <c r="R1999" s="823">
        <v>5</v>
      </c>
      <c r="S1999" s="828">
        <v>1</v>
      </c>
      <c r="T1999" s="827">
        <v>5</v>
      </c>
      <c r="U1999" s="829">
        <v>1</v>
      </c>
    </row>
    <row r="2000" spans="1:21" ht="14.45" customHeight="1" x14ac:dyDescent="0.2">
      <c r="A2000" s="822">
        <v>32</v>
      </c>
      <c r="B2000" s="823" t="s">
        <v>2767</v>
      </c>
      <c r="C2000" s="823" t="s">
        <v>2773</v>
      </c>
      <c r="D2000" s="824" t="s">
        <v>4796</v>
      </c>
      <c r="E2000" s="825" t="s">
        <v>2804</v>
      </c>
      <c r="F2000" s="823" t="s">
        <v>2768</v>
      </c>
      <c r="G2000" s="823" t="s">
        <v>2811</v>
      </c>
      <c r="H2000" s="823" t="s">
        <v>670</v>
      </c>
      <c r="I2000" s="823" t="s">
        <v>2558</v>
      </c>
      <c r="J2000" s="823" t="s">
        <v>1691</v>
      </c>
      <c r="K2000" s="823" t="s">
        <v>2559</v>
      </c>
      <c r="L2000" s="826">
        <v>1385.62</v>
      </c>
      <c r="M2000" s="826">
        <v>1385.62</v>
      </c>
      <c r="N2000" s="823">
        <v>1</v>
      </c>
      <c r="O2000" s="827">
        <v>1</v>
      </c>
      <c r="P2000" s="826">
        <v>1385.62</v>
      </c>
      <c r="Q2000" s="828">
        <v>1</v>
      </c>
      <c r="R2000" s="823">
        <v>1</v>
      </c>
      <c r="S2000" s="828">
        <v>1</v>
      </c>
      <c r="T2000" s="827">
        <v>1</v>
      </c>
      <c r="U2000" s="829">
        <v>1</v>
      </c>
    </row>
    <row r="2001" spans="1:21" ht="14.45" customHeight="1" x14ac:dyDescent="0.2">
      <c r="A2001" s="822">
        <v>32</v>
      </c>
      <c r="B2001" s="823" t="s">
        <v>2767</v>
      </c>
      <c r="C2001" s="823" t="s">
        <v>2773</v>
      </c>
      <c r="D2001" s="824" t="s">
        <v>4796</v>
      </c>
      <c r="E2001" s="825" t="s">
        <v>2804</v>
      </c>
      <c r="F2001" s="823" t="s">
        <v>2768</v>
      </c>
      <c r="G2001" s="823" t="s">
        <v>2811</v>
      </c>
      <c r="H2001" s="823" t="s">
        <v>670</v>
      </c>
      <c r="I2001" s="823" t="s">
        <v>2249</v>
      </c>
      <c r="J2001" s="823" t="s">
        <v>915</v>
      </c>
      <c r="K2001" s="823" t="s">
        <v>2250</v>
      </c>
      <c r="L2001" s="826">
        <v>736.33</v>
      </c>
      <c r="M2001" s="826">
        <v>2945.32</v>
      </c>
      <c r="N2001" s="823">
        <v>4</v>
      </c>
      <c r="O2001" s="827">
        <v>1</v>
      </c>
      <c r="P2001" s="826">
        <v>2945.32</v>
      </c>
      <c r="Q2001" s="828">
        <v>1</v>
      </c>
      <c r="R2001" s="823">
        <v>4</v>
      </c>
      <c r="S2001" s="828">
        <v>1</v>
      </c>
      <c r="T2001" s="827">
        <v>1</v>
      </c>
      <c r="U2001" s="829">
        <v>1</v>
      </c>
    </row>
    <row r="2002" spans="1:21" ht="14.45" customHeight="1" x14ac:dyDescent="0.2">
      <c r="A2002" s="822">
        <v>32</v>
      </c>
      <c r="B2002" s="823" t="s">
        <v>2767</v>
      </c>
      <c r="C2002" s="823" t="s">
        <v>2773</v>
      </c>
      <c r="D2002" s="824" t="s">
        <v>4796</v>
      </c>
      <c r="E2002" s="825" t="s">
        <v>2804</v>
      </c>
      <c r="F2002" s="823" t="s">
        <v>2768</v>
      </c>
      <c r="G2002" s="823" t="s">
        <v>2811</v>
      </c>
      <c r="H2002" s="823" t="s">
        <v>670</v>
      </c>
      <c r="I2002" s="823" t="s">
        <v>2560</v>
      </c>
      <c r="J2002" s="823" t="s">
        <v>1691</v>
      </c>
      <c r="K2002" s="823" t="s">
        <v>2561</v>
      </c>
      <c r="L2002" s="826">
        <v>1847.49</v>
      </c>
      <c r="M2002" s="826">
        <v>1847.49</v>
      </c>
      <c r="N2002" s="823">
        <v>1</v>
      </c>
      <c r="O2002" s="827">
        <v>0.5</v>
      </c>
      <c r="P2002" s="826">
        <v>1847.49</v>
      </c>
      <c r="Q2002" s="828">
        <v>1</v>
      </c>
      <c r="R2002" s="823">
        <v>1</v>
      </c>
      <c r="S2002" s="828">
        <v>1</v>
      </c>
      <c r="T2002" s="827">
        <v>0.5</v>
      </c>
      <c r="U2002" s="829">
        <v>1</v>
      </c>
    </row>
    <row r="2003" spans="1:21" ht="14.45" customHeight="1" x14ac:dyDescent="0.2">
      <c r="A2003" s="822">
        <v>32</v>
      </c>
      <c r="B2003" s="823" t="s">
        <v>2767</v>
      </c>
      <c r="C2003" s="823" t="s">
        <v>2773</v>
      </c>
      <c r="D2003" s="824" t="s">
        <v>4796</v>
      </c>
      <c r="E2003" s="825" t="s">
        <v>2804</v>
      </c>
      <c r="F2003" s="823" t="s">
        <v>2768</v>
      </c>
      <c r="G2003" s="823" t="s">
        <v>2811</v>
      </c>
      <c r="H2003" s="823" t="s">
        <v>670</v>
      </c>
      <c r="I2003" s="823" t="s">
        <v>4465</v>
      </c>
      <c r="J2003" s="823" t="s">
        <v>1691</v>
      </c>
      <c r="K2003" s="823" t="s">
        <v>4466</v>
      </c>
      <c r="L2003" s="826">
        <v>277.12</v>
      </c>
      <c r="M2003" s="826">
        <v>554.24</v>
      </c>
      <c r="N2003" s="823">
        <v>2</v>
      </c>
      <c r="O2003" s="827">
        <v>1</v>
      </c>
      <c r="P2003" s="826">
        <v>554.24</v>
      </c>
      <c r="Q2003" s="828">
        <v>1</v>
      </c>
      <c r="R2003" s="823">
        <v>2</v>
      </c>
      <c r="S2003" s="828">
        <v>1</v>
      </c>
      <c r="T2003" s="827">
        <v>1</v>
      </c>
      <c r="U2003" s="829">
        <v>1</v>
      </c>
    </row>
    <row r="2004" spans="1:21" ht="14.45" customHeight="1" x14ac:dyDescent="0.2">
      <c r="A2004" s="822">
        <v>32</v>
      </c>
      <c r="B2004" s="823" t="s">
        <v>2767</v>
      </c>
      <c r="C2004" s="823" t="s">
        <v>2773</v>
      </c>
      <c r="D2004" s="824" t="s">
        <v>4796</v>
      </c>
      <c r="E2004" s="825" t="s">
        <v>2804</v>
      </c>
      <c r="F2004" s="823" t="s">
        <v>2768</v>
      </c>
      <c r="G2004" s="823" t="s">
        <v>2811</v>
      </c>
      <c r="H2004" s="823" t="s">
        <v>670</v>
      </c>
      <c r="I2004" s="823" t="s">
        <v>2245</v>
      </c>
      <c r="J2004" s="823" t="s">
        <v>915</v>
      </c>
      <c r="K2004" s="823" t="s">
        <v>2246</v>
      </c>
      <c r="L2004" s="826">
        <v>923.74</v>
      </c>
      <c r="M2004" s="826">
        <v>923.74</v>
      </c>
      <c r="N2004" s="823">
        <v>1</v>
      </c>
      <c r="O2004" s="827">
        <v>1</v>
      </c>
      <c r="P2004" s="826">
        <v>923.74</v>
      </c>
      <c r="Q2004" s="828">
        <v>1</v>
      </c>
      <c r="R2004" s="823">
        <v>1</v>
      </c>
      <c r="S2004" s="828">
        <v>1</v>
      </c>
      <c r="T2004" s="827">
        <v>1</v>
      </c>
      <c r="U2004" s="829">
        <v>1</v>
      </c>
    </row>
    <row r="2005" spans="1:21" ht="14.45" customHeight="1" x14ac:dyDescent="0.2">
      <c r="A2005" s="822">
        <v>32</v>
      </c>
      <c r="B2005" s="823" t="s">
        <v>2767</v>
      </c>
      <c r="C2005" s="823" t="s">
        <v>2773</v>
      </c>
      <c r="D2005" s="824" t="s">
        <v>4796</v>
      </c>
      <c r="E2005" s="825" t="s">
        <v>2804</v>
      </c>
      <c r="F2005" s="823" t="s">
        <v>2768</v>
      </c>
      <c r="G2005" s="823" t="s">
        <v>3657</v>
      </c>
      <c r="H2005" s="823" t="s">
        <v>329</v>
      </c>
      <c r="I2005" s="823" t="s">
        <v>3658</v>
      </c>
      <c r="J2005" s="823" t="s">
        <v>3659</v>
      </c>
      <c r="K2005" s="823" t="s">
        <v>683</v>
      </c>
      <c r="L2005" s="826">
        <v>174.59</v>
      </c>
      <c r="M2005" s="826">
        <v>523.77</v>
      </c>
      <c r="N2005" s="823">
        <v>3</v>
      </c>
      <c r="O2005" s="827">
        <v>2</v>
      </c>
      <c r="P2005" s="826">
        <v>523.77</v>
      </c>
      <c r="Q2005" s="828">
        <v>1</v>
      </c>
      <c r="R2005" s="823">
        <v>3</v>
      </c>
      <c r="S2005" s="828">
        <v>1</v>
      </c>
      <c r="T2005" s="827">
        <v>2</v>
      </c>
      <c r="U2005" s="829">
        <v>1</v>
      </c>
    </row>
    <row r="2006" spans="1:21" ht="14.45" customHeight="1" x14ac:dyDescent="0.2">
      <c r="A2006" s="822">
        <v>32</v>
      </c>
      <c r="B2006" s="823" t="s">
        <v>2767</v>
      </c>
      <c r="C2006" s="823" t="s">
        <v>2773</v>
      </c>
      <c r="D2006" s="824" t="s">
        <v>4796</v>
      </c>
      <c r="E2006" s="825" t="s">
        <v>2804</v>
      </c>
      <c r="F2006" s="823" t="s">
        <v>2768</v>
      </c>
      <c r="G2006" s="823" t="s">
        <v>3011</v>
      </c>
      <c r="H2006" s="823" t="s">
        <v>329</v>
      </c>
      <c r="I2006" s="823" t="s">
        <v>4467</v>
      </c>
      <c r="J2006" s="823" t="s">
        <v>4468</v>
      </c>
      <c r="K2006" s="823" t="s">
        <v>3338</v>
      </c>
      <c r="L2006" s="826">
        <v>205.84</v>
      </c>
      <c r="M2006" s="826">
        <v>205.84</v>
      </c>
      <c r="N2006" s="823">
        <v>1</v>
      </c>
      <c r="O2006" s="827">
        <v>1</v>
      </c>
      <c r="P2006" s="826">
        <v>205.84</v>
      </c>
      <c r="Q2006" s="828">
        <v>1</v>
      </c>
      <c r="R2006" s="823">
        <v>1</v>
      </c>
      <c r="S2006" s="828">
        <v>1</v>
      </c>
      <c r="T2006" s="827">
        <v>1</v>
      </c>
      <c r="U2006" s="829">
        <v>1</v>
      </c>
    </row>
    <row r="2007" spans="1:21" ht="14.45" customHeight="1" x14ac:dyDescent="0.2">
      <c r="A2007" s="822">
        <v>32</v>
      </c>
      <c r="B2007" s="823" t="s">
        <v>2767</v>
      </c>
      <c r="C2007" s="823" t="s">
        <v>2773</v>
      </c>
      <c r="D2007" s="824" t="s">
        <v>4796</v>
      </c>
      <c r="E2007" s="825" t="s">
        <v>2804</v>
      </c>
      <c r="F2007" s="823" t="s">
        <v>2768</v>
      </c>
      <c r="G2007" s="823" t="s">
        <v>3011</v>
      </c>
      <c r="H2007" s="823" t="s">
        <v>329</v>
      </c>
      <c r="I2007" s="823" t="s">
        <v>3471</v>
      </c>
      <c r="J2007" s="823" t="s">
        <v>3472</v>
      </c>
      <c r="K2007" s="823" t="s">
        <v>3338</v>
      </c>
      <c r="L2007" s="826">
        <v>97.76</v>
      </c>
      <c r="M2007" s="826">
        <v>97.76</v>
      </c>
      <c r="N2007" s="823">
        <v>1</v>
      </c>
      <c r="O2007" s="827">
        <v>0.5</v>
      </c>
      <c r="P2007" s="826"/>
      <c r="Q2007" s="828">
        <v>0</v>
      </c>
      <c r="R2007" s="823"/>
      <c r="S2007" s="828">
        <v>0</v>
      </c>
      <c r="T2007" s="827"/>
      <c r="U2007" s="829">
        <v>0</v>
      </c>
    </row>
    <row r="2008" spans="1:21" ht="14.45" customHeight="1" x14ac:dyDescent="0.2">
      <c r="A2008" s="822">
        <v>32</v>
      </c>
      <c r="B2008" s="823" t="s">
        <v>2767</v>
      </c>
      <c r="C2008" s="823" t="s">
        <v>2773</v>
      </c>
      <c r="D2008" s="824" t="s">
        <v>4796</v>
      </c>
      <c r="E2008" s="825" t="s">
        <v>2804</v>
      </c>
      <c r="F2008" s="823" t="s">
        <v>2768</v>
      </c>
      <c r="G2008" s="823" t="s">
        <v>2825</v>
      </c>
      <c r="H2008" s="823" t="s">
        <v>329</v>
      </c>
      <c r="I2008" s="823" t="s">
        <v>2826</v>
      </c>
      <c r="J2008" s="823" t="s">
        <v>789</v>
      </c>
      <c r="K2008" s="823" t="s">
        <v>2827</v>
      </c>
      <c r="L2008" s="826">
        <v>57.64</v>
      </c>
      <c r="M2008" s="826">
        <v>518.76</v>
      </c>
      <c r="N2008" s="823">
        <v>9</v>
      </c>
      <c r="O2008" s="827">
        <v>9</v>
      </c>
      <c r="P2008" s="826">
        <v>518.76</v>
      </c>
      <c r="Q2008" s="828">
        <v>1</v>
      </c>
      <c r="R2008" s="823">
        <v>9</v>
      </c>
      <c r="S2008" s="828">
        <v>1</v>
      </c>
      <c r="T2008" s="827">
        <v>9</v>
      </c>
      <c r="U2008" s="829">
        <v>1</v>
      </c>
    </row>
    <row r="2009" spans="1:21" ht="14.45" customHeight="1" x14ac:dyDescent="0.2">
      <c r="A2009" s="822">
        <v>32</v>
      </c>
      <c r="B2009" s="823" t="s">
        <v>2767</v>
      </c>
      <c r="C2009" s="823" t="s">
        <v>2773</v>
      </c>
      <c r="D2009" s="824" t="s">
        <v>4796</v>
      </c>
      <c r="E2009" s="825" t="s">
        <v>2804</v>
      </c>
      <c r="F2009" s="823" t="s">
        <v>2768</v>
      </c>
      <c r="G2009" s="823" t="s">
        <v>2825</v>
      </c>
      <c r="H2009" s="823" t="s">
        <v>329</v>
      </c>
      <c r="I2009" s="823" t="s">
        <v>2826</v>
      </c>
      <c r="J2009" s="823" t="s">
        <v>789</v>
      </c>
      <c r="K2009" s="823" t="s">
        <v>2827</v>
      </c>
      <c r="L2009" s="826">
        <v>27.37</v>
      </c>
      <c r="M2009" s="826">
        <v>27.37</v>
      </c>
      <c r="N2009" s="823">
        <v>1</v>
      </c>
      <c r="O2009" s="827">
        <v>0.5</v>
      </c>
      <c r="P2009" s="826">
        <v>27.37</v>
      </c>
      <c r="Q2009" s="828">
        <v>1</v>
      </c>
      <c r="R2009" s="823">
        <v>1</v>
      </c>
      <c r="S2009" s="828">
        <v>1</v>
      </c>
      <c r="T2009" s="827">
        <v>0.5</v>
      </c>
      <c r="U2009" s="829">
        <v>1</v>
      </c>
    </row>
    <row r="2010" spans="1:21" ht="14.45" customHeight="1" x14ac:dyDescent="0.2">
      <c r="A2010" s="822">
        <v>32</v>
      </c>
      <c r="B2010" s="823" t="s">
        <v>2767</v>
      </c>
      <c r="C2010" s="823" t="s">
        <v>2773</v>
      </c>
      <c r="D2010" s="824" t="s">
        <v>4796</v>
      </c>
      <c r="E2010" s="825" t="s">
        <v>2804</v>
      </c>
      <c r="F2010" s="823" t="s">
        <v>2768</v>
      </c>
      <c r="G2010" s="823" t="s">
        <v>2825</v>
      </c>
      <c r="H2010" s="823" t="s">
        <v>670</v>
      </c>
      <c r="I2010" s="823" t="s">
        <v>2230</v>
      </c>
      <c r="J2010" s="823" t="s">
        <v>789</v>
      </c>
      <c r="K2010" s="823" t="s">
        <v>2231</v>
      </c>
      <c r="L2010" s="826">
        <v>102.93</v>
      </c>
      <c r="M2010" s="826">
        <v>102.93</v>
      </c>
      <c r="N2010" s="823">
        <v>1</v>
      </c>
      <c r="O2010" s="827">
        <v>1</v>
      </c>
      <c r="P2010" s="826">
        <v>102.93</v>
      </c>
      <c r="Q2010" s="828">
        <v>1</v>
      </c>
      <c r="R2010" s="823">
        <v>1</v>
      </c>
      <c r="S2010" s="828">
        <v>1</v>
      </c>
      <c r="T2010" s="827">
        <v>1</v>
      </c>
      <c r="U2010" s="829">
        <v>1</v>
      </c>
    </row>
    <row r="2011" spans="1:21" ht="14.45" customHeight="1" x14ac:dyDescent="0.2">
      <c r="A2011" s="822">
        <v>32</v>
      </c>
      <c r="B2011" s="823" t="s">
        <v>2767</v>
      </c>
      <c r="C2011" s="823" t="s">
        <v>2773</v>
      </c>
      <c r="D2011" s="824" t="s">
        <v>4796</v>
      </c>
      <c r="E2011" s="825" t="s">
        <v>2804</v>
      </c>
      <c r="F2011" s="823" t="s">
        <v>2768</v>
      </c>
      <c r="G2011" s="823" t="s">
        <v>2825</v>
      </c>
      <c r="H2011" s="823" t="s">
        <v>329</v>
      </c>
      <c r="I2011" s="823" t="s">
        <v>3353</v>
      </c>
      <c r="J2011" s="823" t="s">
        <v>789</v>
      </c>
      <c r="K2011" s="823" t="s">
        <v>790</v>
      </c>
      <c r="L2011" s="826">
        <v>205.84</v>
      </c>
      <c r="M2011" s="826">
        <v>823.36</v>
      </c>
      <c r="N2011" s="823">
        <v>4</v>
      </c>
      <c r="O2011" s="827">
        <v>4</v>
      </c>
      <c r="P2011" s="826">
        <v>823.36</v>
      </c>
      <c r="Q2011" s="828">
        <v>1</v>
      </c>
      <c r="R2011" s="823">
        <v>4</v>
      </c>
      <c r="S2011" s="828">
        <v>1</v>
      </c>
      <c r="T2011" s="827">
        <v>4</v>
      </c>
      <c r="U2011" s="829">
        <v>1</v>
      </c>
    </row>
    <row r="2012" spans="1:21" ht="14.45" customHeight="1" x14ac:dyDescent="0.2">
      <c r="A2012" s="822">
        <v>32</v>
      </c>
      <c r="B2012" s="823" t="s">
        <v>2767</v>
      </c>
      <c r="C2012" s="823" t="s">
        <v>2773</v>
      </c>
      <c r="D2012" s="824" t="s">
        <v>4796</v>
      </c>
      <c r="E2012" s="825" t="s">
        <v>2804</v>
      </c>
      <c r="F2012" s="823" t="s">
        <v>2768</v>
      </c>
      <c r="G2012" s="823" t="s">
        <v>2825</v>
      </c>
      <c r="H2012" s="823" t="s">
        <v>670</v>
      </c>
      <c r="I2012" s="823" t="s">
        <v>2667</v>
      </c>
      <c r="J2012" s="823" t="s">
        <v>789</v>
      </c>
      <c r="K2012" s="823" t="s">
        <v>2668</v>
      </c>
      <c r="L2012" s="826">
        <v>28.81</v>
      </c>
      <c r="M2012" s="826">
        <v>144.04999999999998</v>
      </c>
      <c r="N2012" s="823">
        <v>5</v>
      </c>
      <c r="O2012" s="827">
        <v>5</v>
      </c>
      <c r="P2012" s="826">
        <v>144.04999999999998</v>
      </c>
      <c r="Q2012" s="828">
        <v>1</v>
      </c>
      <c r="R2012" s="823">
        <v>5</v>
      </c>
      <c r="S2012" s="828">
        <v>1</v>
      </c>
      <c r="T2012" s="827">
        <v>5</v>
      </c>
      <c r="U2012" s="829">
        <v>1</v>
      </c>
    </row>
    <row r="2013" spans="1:21" ht="14.45" customHeight="1" x14ac:dyDescent="0.2">
      <c r="A2013" s="822">
        <v>32</v>
      </c>
      <c r="B2013" s="823" t="s">
        <v>2767</v>
      </c>
      <c r="C2013" s="823" t="s">
        <v>2773</v>
      </c>
      <c r="D2013" s="824" t="s">
        <v>4796</v>
      </c>
      <c r="E2013" s="825" t="s">
        <v>2804</v>
      </c>
      <c r="F2013" s="823" t="s">
        <v>2768</v>
      </c>
      <c r="G2013" s="823" t="s">
        <v>2825</v>
      </c>
      <c r="H2013" s="823" t="s">
        <v>670</v>
      </c>
      <c r="I2013" s="823" t="s">
        <v>2667</v>
      </c>
      <c r="J2013" s="823" t="s">
        <v>789</v>
      </c>
      <c r="K2013" s="823" t="s">
        <v>2668</v>
      </c>
      <c r="L2013" s="826">
        <v>13.68</v>
      </c>
      <c r="M2013" s="826">
        <v>27.36</v>
      </c>
      <c r="N2013" s="823">
        <v>2</v>
      </c>
      <c r="O2013" s="827">
        <v>1</v>
      </c>
      <c r="P2013" s="826"/>
      <c r="Q2013" s="828">
        <v>0</v>
      </c>
      <c r="R2013" s="823"/>
      <c r="S2013" s="828">
        <v>0</v>
      </c>
      <c r="T2013" s="827"/>
      <c r="U2013" s="829">
        <v>0</v>
      </c>
    </row>
    <row r="2014" spans="1:21" ht="14.45" customHeight="1" x14ac:dyDescent="0.2">
      <c r="A2014" s="822">
        <v>32</v>
      </c>
      <c r="B2014" s="823" t="s">
        <v>2767</v>
      </c>
      <c r="C2014" s="823" t="s">
        <v>2773</v>
      </c>
      <c r="D2014" s="824" t="s">
        <v>4796</v>
      </c>
      <c r="E2014" s="825" t="s">
        <v>2804</v>
      </c>
      <c r="F2014" s="823" t="s">
        <v>2768</v>
      </c>
      <c r="G2014" s="823" t="s">
        <v>4469</v>
      </c>
      <c r="H2014" s="823" t="s">
        <v>670</v>
      </c>
      <c r="I2014" s="823" t="s">
        <v>4470</v>
      </c>
      <c r="J2014" s="823" t="s">
        <v>4471</v>
      </c>
      <c r="K2014" s="823" t="s">
        <v>3050</v>
      </c>
      <c r="L2014" s="826">
        <v>439.98</v>
      </c>
      <c r="M2014" s="826">
        <v>439.98</v>
      </c>
      <c r="N2014" s="823">
        <v>1</v>
      </c>
      <c r="O2014" s="827">
        <v>1</v>
      </c>
      <c r="P2014" s="826">
        <v>439.98</v>
      </c>
      <c r="Q2014" s="828">
        <v>1</v>
      </c>
      <c r="R2014" s="823">
        <v>1</v>
      </c>
      <c r="S2014" s="828">
        <v>1</v>
      </c>
      <c r="T2014" s="827">
        <v>1</v>
      </c>
      <c r="U2014" s="829">
        <v>1</v>
      </c>
    </row>
    <row r="2015" spans="1:21" ht="14.45" customHeight="1" x14ac:dyDescent="0.2">
      <c r="A2015" s="822">
        <v>32</v>
      </c>
      <c r="B2015" s="823" t="s">
        <v>2767</v>
      </c>
      <c r="C2015" s="823" t="s">
        <v>2773</v>
      </c>
      <c r="D2015" s="824" t="s">
        <v>4796</v>
      </c>
      <c r="E2015" s="825" t="s">
        <v>2804</v>
      </c>
      <c r="F2015" s="823" t="s">
        <v>2768</v>
      </c>
      <c r="G2015" s="823" t="s">
        <v>2812</v>
      </c>
      <c r="H2015" s="823" t="s">
        <v>329</v>
      </c>
      <c r="I2015" s="823" t="s">
        <v>2813</v>
      </c>
      <c r="J2015" s="823" t="s">
        <v>2814</v>
      </c>
      <c r="K2015" s="823" t="s">
        <v>825</v>
      </c>
      <c r="L2015" s="826">
        <v>87.67</v>
      </c>
      <c r="M2015" s="826">
        <v>1665.7300000000005</v>
      </c>
      <c r="N2015" s="823">
        <v>19</v>
      </c>
      <c r="O2015" s="827">
        <v>13</v>
      </c>
      <c r="P2015" s="826">
        <v>1665.7300000000005</v>
      </c>
      <c r="Q2015" s="828">
        <v>1</v>
      </c>
      <c r="R2015" s="823">
        <v>19</v>
      </c>
      <c r="S2015" s="828">
        <v>1</v>
      </c>
      <c r="T2015" s="827">
        <v>13</v>
      </c>
      <c r="U2015" s="829">
        <v>1</v>
      </c>
    </row>
    <row r="2016" spans="1:21" ht="14.45" customHeight="1" x14ac:dyDescent="0.2">
      <c r="A2016" s="822">
        <v>32</v>
      </c>
      <c r="B2016" s="823" t="s">
        <v>2767</v>
      </c>
      <c r="C2016" s="823" t="s">
        <v>2773</v>
      </c>
      <c r="D2016" s="824" t="s">
        <v>4796</v>
      </c>
      <c r="E2016" s="825" t="s">
        <v>2804</v>
      </c>
      <c r="F2016" s="823" t="s">
        <v>2768</v>
      </c>
      <c r="G2016" s="823" t="s">
        <v>2812</v>
      </c>
      <c r="H2016" s="823" t="s">
        <v>329</v>
      </c>
      <c r="I2016" s="823" t="s">
        <v>3481</v>
      </c>
      <c r="J2016" s="823" t="s">
        <v>3479</v>
      </c>
      <c r="K2016" s="823" t="s">
        <v>3032</v>
      </c>
      <c r="L2016" s="826">
        <v>21.92</v>
      </c>
      <c r="M2016" s="826">
        <v>197.28000000000003</v>
      </c>
      <c r="N2016" s="823">
        <v>9</v>
      </c>
      <c r="O2016" s="827">
        <v>2</v>
      </c>
      <c r="P2016" s="826">
        <v>175.36</v>
      </c>
      <c r="Q2016" s="828">
        <v>0.88888888888888884</v>
      </c>
      <c r="R2016" s="823">
        <v>8</v>
      </c>
      <c r="S2016" s="828">
        <v>0.88888888888888884</v>
      </c>
      <c r="T2016" s="827">
        <v>1.5</v>
      </c>
      <c r="U2016" s="829">
        <v>0.75</v>
      </c>
    </row>
    <row r="2017" spans="1:21" ht="14.45" customHeight="1" x14ac:dyDescent="0.2">
      <c r="A2017" s="822">
        <v>32</v>
      </c>
      <c r="B2017" s="823" t="s">
        <v>2767</v>
      </c>
      <c r="C2017" s="823" t="s">
        <v>2773</v>
      </c>
      <c r="D2017" s="824" t="s">
        <v>4796</v>
      </c>
      <c r="E2017" s="825" t="s">
        <v>2804</v>
      </c>
      <c r="F2017" s="823" t="s">
        <v>2768</v>
      </c>
      <c r="G2017" s="823" t="s">
        <v>3362</v>
      </c>
      <c r="H2017" s="823" t="s">
        <v>670</v>
      </c>
      <c r="I2017" s="823" t="s">
        <v>2587</v>
      </c>
      <c r="J2017" s="823" t="s">
        <v>2299</v>
      </c>
      <c r="K2017" s="823" t="s">
        <v>2588</v>
      </c>
      <c r="L2017" s="826">
        <v>11.48</v>
      </c>
      <c r="M2017" s="826">
        <v>11.48</v>
      </c>
      <c r="N2017" s="823">
        <v>1</v>
      </c>
      <c r="O2017" s="827">
        <v>1</v>
      </c>
      <c r="P2017" s="826">
        <v>11.48</v>
      </c>
      <c r="Q2017" s="828">
        <v>1</v>
      </c>
      <c r="R2017" s="823">
        <v>1</v>
      </c>
      <c r="S2017" s="828">
        <v>1</v>
      </c>
      <c r="T2017" s="827">
        <v>1</v>
      </c>
      <c r="U2017" s="829">
        <v>1</v>
      </c>
    </row>
    <row r="2018" spans="1:21" ht="14.45" customHeight="1" x14ac:dyDescent="0.2">
      <c r="A2018" s="822">
        <v>32</v>
      </c>
      <c r="B2018" s="823" t="s">
        <v>2767</v>
      </c>
      <c r="C2018" s="823" t="s">
        <v>2773</v>
      </c>
      <c r="D2018" s="824" t="s">
        <v>4796</v>
      </c>
      <c r="E2018" s="825" t="s">
        <v>2804</v>
      </c>
      <c r="F2018" s="823" t="s">
        <v>2768</v>
      </c>
      <c r="G2018" s="823" t="s">
        <v>3835</v>
      </c>
      <c r="H2018" s="823" t="s">
        <v>329</v>
      </c>
      <c r="I2018" s="823" t="s">
        <v>4472</v>
      </c>
      <c r="J2018" s="823" t="s">
        <v>4473</v>
      </c>
      <c r="K2018" s="823" t="s">
        <v>4474</v>
      </c>
      <c r="L2018" s="826">
        <v>196.14</v>
      </c>
      <c r="M2018" s="826">
        <v>196.14</v>
      </c>
      <c r="N2018" s="823">
        <v>1</v>
      </c>
      <c r="O2018" s="827">
        <v>1</v>
      </c>
      <c r="P2018" s="826"/>
      <c r="Q2018" s="828">
        <v>0</v>
      </c>
      <c r="R2018" s="823"/>
      <c r="S2018" s="828">
        <v>0</v>
      </c>
      <c r="T2018" s="827"/>
      <c r="U2018" s="829">
        <v>0</v>
      </c>
    </row>
    <row r="2019" spans="1:21" ht="14.45" customHeight="1" x14ac:dyDescent="0.2">
      <c r="A2019" s="822">
        <v>32</v>
      </c>
      <c r="B2019" s="823" t="s">
        <v>2767</v>
      </c>
      <c r="C2019" s="823" t="s">
        <v>2773</v>
      </c>
      <c r="D2019" s="824" t="s">
        <v>4796</v>
      </c>
      <c r="E2019" s="825" t="s">
        <v>2804</v>
      </c>
      <c r="F2019" s="823" t="s">
        <v>2768</v>
      </c>
      <c r="G2019" s="823" t="s">
        <v>3051</v>
      </c>
      <c r="H2019" s="823" t="s">
        <v>329</v>
      </c>
      <c r="I2019" s="823" t="s">
        <v>3052</v>
      </c>
      <c r="J2019" s="823" t="s">
        <v>1530</v>
      </c>
      <c r="K2019" s="823" t="s">
        <v>3053</v>
      </c>
      <c r="L2019" s="826">
        <v>128.69999999999999</v>
      </c>
      <c r="M2019" s="826">
        <v>128.69999999999999</v>
      </c>
      <c r="N2019" s="823">
        <v>1</v>
      </c>
      <c r="O2019" s="827">
        <v>1</v>
      </c>
      <c r="P2019" s="826">
        <v>128.69999999999999</v>
      </c>
      <c r="Q2019" s="828">
        <v>1</v>
      </c>
      <c r="R2019" s="823">
        <v>1</v>
      </c>
      <c r="S2019" s="828">
        <v>1</v>
      </c>
      <c r="T2019" s="827">
        <v>1</v>
      </c>
      <c r="U2019" s="829">
        <v>1</v>
      </c>
    </row>
    <row r="2020" spans="1:21" ht="14.45" customHeight="1" x14ac:dyDescent="0.2">
      <c r="A2020" s="822">
        <v>32</v>
      </c>
      <c r="B2020" s="823" t="s">
        <v>2767</v>
      </c>
      <c r="C2020" s="823" t="s">
        <v>2773</v>
      </c>
      <c r="D2020" s="824" t="s">
        <v>4796</v>
      </c>
      <c r="E2020" s="825" t="s">
        <v>2804</v>
      </c>
      <c r="F2020" s="823" t="s">
        <v>2768</v>
      </c>
      <c r="G2020" s="823" t="s">
        <v>3059</v>
      </c>
      <c r="H2020" s="823" t="s">
        <v>329</v>
      </c>
      <c r="I2020" s="823" t="s">
        <v>3375</v>
      </c>
      <c r="J2020" s="823" t="s">
        <v>1882</v>
      </c>
      <c r="K2020" s="823" t="s">
        <v>3376</v>
      </c>
      <c r="L2020" s="826">
        <v>126.23</v>
      </c>
      <c r="M2020" s="826">
        <v>252.46</v>
      </c>
      <c r="N2020" s="823">
        <v>2</v>
      </c>
      <c r="O2020" s="827">
        <v>1</v>
      </c>
      <c r="P2020" s="826">
        <v>252.46</v>
      </c>
      <c r="Q2020" s="828">
        <v>1</v>
      </c>
      <c r="R2020" s="823">
        <v>2</v>
      </c>
      <c r="S2020" s="828">
        <v>1</v>
      </c>
      <c r="T2020" s="827">
        <v>1</v>
      </c>
      <c r="U2020" s="829">
        <v>1</v>
      </c>
    </row>
    <row r="2021" spans="1:21" ht="14.45" customHeight="1" x14ac:dyDescent="0.2">
      <c r="A2021" s="822">
        <v>32</v>
      </c>
      <c r="B2021" s="823" t="s">
        <v>2767</v>
      </c>
      <c r="C2021" s="823" t="s">
        <v>2773</v>
      </c>
      <c r="D2021" s="824" t="s">
        <v>4796</v>
      </c>
      <c r="E2021" s="825" t="s">
        <v>2804</v>
      </c>
      <c r="F2021" s="823" t="s">
        <v>2768</v>
      </c>
      <c r="G2021" s="823" t="s">
        <v>3062</v>
      </c>
      <c r="H2021" s="823" t="s">
        <v>329</v>
      </c>
      <c r="I2021" s="823" t="s">
        <v>3065</v>
      </c>
      <c r="J2021" s="823" t="s">
        <v>1432</v>
      </c>
      <c r="K2021" s="823" t="s">
        <v>3066</v>
      </c>
      <c r="L2021" s="826">
        <v>66.88</v>
      </c>
      <c r="M2021" s="826">
        <v>802.56</v>
      </c>
      <c r="N2021" s="823">
        <v>12</v>
      </c>
      <c r="O2021" s="827">
        <v>6.5</v>
      </c>
      <c r="P2021" s="826">
        <v>468.15999999999997</v>
      </c>
      <c r="Q2021" s="828">
        <v>0.58333333333333337</v>
      </c>
      <c r="R2021" s="823">
        <v>7</v>
      </c>
      <c r="S2021" s="828">
        <v>0.58333333333333337</v>
      </c>
      <c r="T2021" s="827">
        <v>4.5</v>
      </c>
      <c r="U2021" s="829">
        <v>0.69230769230769229</v>
      </c>
    </row>
    <row r="2022" spans="1:21" ht="14.45" customHeight="1" x14ac:dyDescent="0.2">
      <c r="A2022" s="822">
        <v>32</v>
      </c>
      <c r="B2022" s="823" t="s">
        <v>2767</v>
      </c>
      <c r="C2022" s="823" t="s">
        <v>2773</v>
      </c>
      <c r="D2022" s="824" t="s">
        <v>4796</v>
      </c>
      <c r="E2022" s="825" t="s">
        <v>2804</v>
      </c>
      <c r="F2022" s="823" t="s">
        <v>2768</v>
      </c>
      <c r="G2022" s="823" t="s">
        <v>3062</v>
      </c>
      <c r="H2022" s="823" t="s">
        <v>329</v>
      </c>
      <c r="I2022" s="823" t="s">
        <v>3379</v>
      </c>
      <c r="J2022" s="823" t="s">
        <v>735</v>
      </c>
      <c r="K2022" s="823" t="s">
        <v>736</v>
      </c>
      <c r="L2022" s="826">
        <v>59.56</v>
      </c>
      <c r="M2022" s="826">
        <v>833.83999999999992</v>
      </c>
      <c r="N2022" s="823">
        <v>14</v>
      </c>
      <c r="O2022" s="827">
        <v>11.5</v>
      </c>
      <c r="P2022" s="826">
        <v>595.59999999999991</v>
      </c>
      <c r="Q2022" s="828">
        <v>0.7142857142857143</v>
      </c>
      <c r="R2022" s="823">
        <v>10</v>
      </c>
      <c r="S2022" s="828">
        <v>0.7142857142857143</v>
      </c>
      <c r="T2022" s="827">
        <v>8.5</v>
      </c>
      <c r="U2022" s="829">
        <v>0.73913043478260865</v>
      </c>
    </row>
    <row r="2023" spans="1:21" ht="14.45" customHeight="1" x14ac:dyDescent="0.2">
      <c r="A2023" s="822">
        <v>32</v>
      </c>
      <c r="B2023" s="823" t="s">
        <v>2767</v>
      </c>
      <c r="C2023" s="823" t="s">
        <v>2773</v>
      </c>
      <c r="D2023" s="824" t="s">
        <v>4796</v>
      </c>
      <c r="E2023" s="825" t="s">
        <v>2804</v>
      </c>
      <c r="F2023" s="823" t="s">
        <v>2768</v>
      </c>
      <c r="G2023" s="823" t="s">
        <v>3390</v>
      </c>
      <c r="H2023" s="823" t="s">
        <v>329</v>
      </c>
      <c r="I2023" s="823" t="s">
        <v>3391</v>
      </c>
      <c r="J2023" s="823" t="s">
        <v>3392</v>
      </c>
      <c r="K2023" s="823" t="s">
        <v>3393</v>
      </c>
      <c r="L2023" s="826">
        <v>25.12</v>
      </c>
      <c r="M2023" s="826">
        <v>50.24</v>
      </c>
      <c r="N2023" s="823">
        <v>2</v>
      </c>
      <c r="O2023" s="827">
        <v>1</v>
      </c>
      <c r="P2023" s="826"/>
      <c r="Q2023" s="828">
        <v>0</v>
      </c>
      <c r="R2023" s="823"/>
      <c r="S2023" s="828">
        <v>0</v>
      </c>
      <c r="T2023" s="827"/>
      <c r="U2023" s="829">
        <v>0</v>
      </c>
    </row>
    <row r="2024" spans="1:21" ht="14.45" customHeight="1" x14ac:dyDescent="0.2">
      <c r="A2024" s="822">
        <v>32</v>
      </c>
      <c r="B2024" s="823" t="s">
        <v>2767</v>
      </c>
      <c r="C2024" s="823" t="s">
        <v>2773</v>
      </c>
      <c r="D2024" s="824" t="s">
        <v>4796</v>
      </c>
      <c r="E2024" s="825" t="s">
        <v>2804</v>
      </c>
      <c r="F2024" s="823" t="s">
        <v>2768</v>
      </c>
      <c r="G2024" s="823" t="s">
        <v>3394</v>
      </c>
      <c r="H2024" s="823" t="s">
        <v>329</v>
      </c>
      <c r="I2024" s="823" t="s">
        <v>3395</v>
      </c>
      <c r="J2024" s="823" t="s">
        <v>3396</v>
      </c>
      <c r="K2024" s="823" t="s">
        <v>3397</v>
      </c>
      <c r="L2024" s="826">
        <v>33.18</v>
      </c>
      <c r="M2024" s="826">
        <v>33.18</v>
      </c>
      <c r="N2024" s="823">
        <v>1</v>
      </c>
      <c r="O2024" s="827">
        <v>1</v>
      </c>
      <c r="P2024" s="826"/>
      <c r="Q2024" s="828">
        <v>0</v>
      </c>
      <c r="R2024" s="823"/>
      <c r="S2024" s="828">
        <v>0</v>
      </c>
      <c r="T2024" s="827"/>
      <c r="U2024" s="829">
        <v>0</v>
      </c>
    </row>
    <row r="2025" spans="1:21" ht="14.45" customHeight="1" x14ac:dyDescent="0.2">
      <c r="A2025" s="822">
        <v>32</v>
      </c>
      <c r="B2025" s="823" t="s">
        <v>2767</v>
      </c>
      <c r="C2025" s="823" t="s">
        <v>2773</v>
      </c>
      <c r="D2025" s="824" t="s">
        <v>4796</v>
      </c>
      <c r="E2025" s="825" t="s">
        <v>2804</v>
      </c>
      <c r="F2025" s="823" t="s">
        <v>2768</v>
      </c>
      <c r="G2025" s="823" t="s">
        <v>3864</v>
      </c>
      <c r="H2025" s="823" t="s">
        <v>329</v>
      </c>
      <c r="I2025" s="823" t="s">
        <v>3865</v>
      </c>
      <c r="J2025" s="823" t="s">
        <v>3866</v>
      </c>
      <c r="K2025" s="823" t="s">
        <v>3867</v>
      </c>
      <c r="L2025" s="826">
        <v>87.87</v>
      </c>
      <c r="M2025" s="826">
        <v>175.74</v>
      </c>
      <c r="N2025" s="823">
        <v>2</v>
      </c>
      <c r="O2025" s="827">
        <v>2</v>
      </c>
      <c r="P2025" s="826">
        <v>175.74</v>
      </c>
      <c r="Q2025" s="828">
        <v>1</v>
      </c>
      <c r="R2025" s="823">
        <v>2</v>
      </c>
      <c r="S2025" s="828">
        <v>1</v>
      </c>
      <c r="T2025" s="827">
        <v>2</v>
      </c>
      <c r="U2025" s="829">
        <v>1</v>
      </c>
    </row>
    <row r="2026" spans="1:21" ht="14.45" customHeight="1" x14ac:dyDescent="0.2">
      <c r="A2026" s="822">
        <v>32</v>
      </c>
      <c r="B2026" s="823" t="s">
        <v>2767</v>
      </c>
      <c r="C2026" s="823" t="s">
        <v>2773</v>
      </c>
      <c r="D2026" s="824" t="s">
        <v>4796</v>
      </c>
      <c r="E2026" s="825" t="s">
        <v>2804</v>
      </c>
      <c r="F2026" s="823" t="s">
        <v>2768</v>
      </c>
      <c r="G2026" s="823" t="s">
        <v>3085</v>
      </c>
      <c r="H2026" s="823" t="s">
        <v>670</v>
      </c>
      <c r="I2026" s="823" t="s">
        <v>2626</v>
      </c>
      <c r="J2026" s="823" t="s">
        <v>1876</v>
      </c>
      <c r="K2026" s="823" t="s">
        <v>1877</v>
      </c>
      <c r="L2026" s="826">
        <v>902.57</v>
      </c>
      <c r="M2026" s="826">
        <v>33395.089999999997</v>
      </c>
      <c r="N2026" s="823">
        <v>37</v>
      </c>
      <c r="O2026" s="827">
        <v>28.5</v>
      </c>
      <c r="P2026" s="826">
        <v>27077.099999999995</v>
      </c>
      <c r="Q2026" s="828">
        <v>0.81081081081081074</v>
      </c>
      <c r="R2026" s="823">
        <v>30</v>
      </c>
      <c r="S2026" s="828">
        <v>0.81081081081081086</v>
      </c>
      <c r="T2026" s="827">
        <v>24</v>
      </c>
      <c r="U2026" s="829">
        <v>0.84210526315789469</v>
      </c>
    </row>
    <row r="2027" spans="1:21" ht="14.45" customHeight="1" x14ac:dyDescent="0.2">
      <c r="A2027" s="822">
        <v>32</v>
      </c>
      <c r="B2027" s="823" t="s">
        <v>2767</v>
      </c>
      <c r="C2027" s="823" t="s">
        <v>2773</v>
      </c>
      <c r="D2027" s="824" t="s">
        <v>4796</v>
      </c>
      <c r="E2027" s="825" t="s">
        <v>2804</v>
      </c>
      <c r="F2027" s="823" t="s">
        <v>2768</v>
      </c>
      <c r="G2027" s="823" t="s">
        <v>3402</v>
      </c>
      <c r="H2027" s="823" t="s">
        <v>329</v>
      </c>
      <c r="I2027" s="823" t="s">
        <v>3403</v>
      </c>
      <c r="J2027" s="823" t="s">
        <v>1309</v>
      </c>
      <c r="K2027" s="823" t="s">
        <v>1310</v>
      </c>
      <c r="L2027" s="826">
        <v>16664.490000000002</v>
      </c>
      <c r="M2027" s="826">
        <v>116651.43000000002</v>
      </c>
      <c r="N2027" s="823">
        <v>7</v>
      </c>
      <c r="O2027" s="827">
        <v>6</v>
      </c>
      <c r="P2027" s="826">
        <v>116651.43000000002</v>
      </c>
      <c r="Q2027" s="828">
        <v>1</v>
      </c>
      <c r="R2027" s="823">
        <v>7</v>
      </c>
      <c r="S2027" s="828">
        <v>1</v>
      </c>
      <c r="T2027" s="827">
        <v>6</v>
      </c>
      <c r="U2027" s="829">
        <v>1</v>
      </c>
    </row>
    <row r="2028" spans="1:21" ht="14.45" customHeight="1" x14ac:dyDescent="0.2">
      <c r="A2028" s="822">
        <v>32</v>
      </c>
      <c r="B2028" s="823" t="s">
        <v>2767</v>
      </c>
      <c r="C2028" s="823" t="s">
        <v>2773</v>
      </c>
      <c r="D2028" s="824" t="s">
        <v>4796</v>
      </c>
      <c r="E2028" s="825" t="s">
        <v>2804</v>
      </c>
      <c r="F2028" s="823" t="s">
        <v>2768</v>
      </c>
      <c r="G2028" s="823" t="s">
        <v>3092</v>
      </c>
      <c r="H2028" s="823" t="s">
        <v>329</v>
      </c>
      <c r="I2028" s="823" t="s">
        <v>3491</v>
      </c>
      <c r="J2028" s="823" t="s">
        <v>1622</v>
      </c>
      <c r="K2028" s="823" t="s">
        <v>3492</v>
      </c>
      <c r="L2028" s="826">
        <v>0</v>
      </c>
      <c r="M2028" s="826">
        <v>0</v>
      </c>
      <c r="N2028" s="823">
        <v>1</v>
      </c>
      <c r="O2028" s="827">
        <v>1</v>
      </c>
      <c r="P2028" s="826">
        <v>0</v>
      </c>
      <c r="Q2028" s="828"/>
      <c r="R2028" s="823">
        <v>1</v>
      </c>
      <c r="S2028" s="828">
        <v>1</v>
      </c>
      <c r="T2028" s="827">
        <v>1</v>
      </c>
      <c r="U2028" s="829">
        <v>1</v>
      </c>
    </row>
    <row r="2029" spans="1:21" ht="14.45" customHeight="1" x14ac:dyDescent="0.2">
      <c r="A2029" s="822">
        <v>32</v>
      </c>
      <c r="B2029" s="823" t="s">
        <v>2767</v>
      </c>
      <c r="C2029" s="823" t="s">
        <v>2773</v>
      </c>
      <c r="D2029" s="824" t="s">
        <v>4796</v>
      </c>
      <c r="E2029" s="825" t="s">
        <v>2804</v>
      </c>
      <c r="F2029" s="823" t="s">
        <v>2768</v>
      </c>
      <c r="G2029" s="823" t="s">
        <v>3092</v>
      </c>
      <c r="H2029" s="823" t="s">
        <v>329</v>
      </c>
      <c r="I2029" s="823" t="s">
        <v>3093</v>
      </c>
      <c r="J2029" s="823" t="s">
        <v>3094</v>
      </c>
      <c r="K2029" s="823" t="s">
        <v>3095</v>
      </c>
      <c r="L2029" s="826">
        <v>318.07</v>
      </c>
      <c r="M2029" s="826">
        <v>318.07</v>
      </c>
      <c r="N2029" s="823">
        <v>1</v>
      </c>
      <c r="O2029" s="827">
        <v>1</v>
      </c>
      <c r="P2029" s="826">
        <v>318.07</v>
      </c>
      <c r="Q2029" s="828">
        <v>1</v>
      </c>
      <c r="R2029" s="823">
        <v>1</v>
      </c>
      <c r="S2029" s="828">
        <v>1</v>
      </c>
      <c r="T2029" s="827">
        <v>1</v>
      </c>
      <c r="U2029" s="829">
        <v>1</v>
      </c>
    </row>
    <row r="2030" spans="1:21" ht="14.45" customHeight="1" x14ac:dyDescent="0.2">
      <c r="A2030" s="822">
        <v>32</v>
      </c>
      <c r="B2030" s="823" t="s">
        <v>2767</v>
      </c>
      <c r="C2030" s="823" t="s">
        <v>2773</v>
      </c>
      <c r="D2030" s="824" t="s">
        <v>4796</v>
      </c>
      <c r="E2030" s="825" t="s">
        <v>2804</v>
      </c>
      <c r="F2030" s="823" t="s">
        <v>2768</v>
      </c>
      <c r="G2030" s="823" t="s">
        <v>2824</v>
      </c>
      <c r="H2030" s="823" t="s">
        <v>670</v>
      </c>
      <c r="I2030" s="823" t="s">
        <v>2406</v>
      </c>
      <c r="J2030" s="823" t="s">
        <v>2407</v>
      </c>
      <c r="K2030" s="823" t="s">
        <v>2408</v>
      </c>
      <c r="L2030" s="826">
        <v>10252.75</v>
      </c>
      <c r="M2030" s="826">
        <v>287077</v>
      </c>
      <c r="N2030" s="823">
        <v>28</v>
      </c>
      <c r="O2030" s="827">
        <v>7.5</v>
      </c>
      <c r="P2030" s="826">
        <v>256318.75</v>
      </c>
      <c r="Q2030" s="828">
        <v>0.8928571428571429</v>
      </c>
      <c r="R2030" s="823">
        <v>25</v>
      </c>
      <c r="S2030" s="828">
        <v>0.8928571428571429</v>
      </c>
      <c r="T2030" s="827">
        <v>6.5</v>
      </c>
      <c r="U2030" s="829">
        <v>0.8666666666666667</v>
      </c>
    </row>
    <row r="2031" spans="1:21" ht="14.45" customHeight="1" x14ac:dyDescent="0.2">
      <c r="A2031" s="822">
        <v>32</v>
      </c>
      <c r="B2031" s="823" t="s">
        <v>2767</v>
      </c>
      <c r="C2031" s="823" t="s">
        <v>2773</v>
      </c>
      <c r="D2031" s="824" t="s">
        <v>4796</v>
      </c>
      <c r="E2031" s="825" t="s">
        <v>2804</v>
      </c>
      <c r="F2031" s="823" t="s">
        <v>2768</v>
      </c>
      <c r="G2031" s="823" t="s">
        <v>3096</v>
      </c>
      <c r="H2031" s="823" t="s">
        <v>670</v>
      </c>
      <c r="I2031" s="823" t="s">
        <v>3097</v>
      </c>
      <c r="J2031" s="823" t="s">
        <v>3098</v>
      </c>
      <c r="K2031" s="823" t="s">
        <v>3099</v>
      </c>
      <c r="L2031" s="826">
        <v>184.74</v>
      </c>
      <c r="M2031" s="826">
        <v>369.48</v>
      </c>
      <c r="N2031" s="823">
        <v>2</v>
      </c>
      <c r="O2031" s="827">
        <v>1.5</v>
      </c>
      <c r="P2031" s="826">
        <v>369.48</v>
      </c>
      <c r="Q2031" s="828">
        <v>1</v>
      </c>
      <c r="R2031" s="823">
        <v>2</v>
      </c>
      <c r="S2031" s="828">
        <v>1</v>
      </c>
      <c r="T2031" s="827">
        <v>1.5</v>
      </c>
      <c r="U2031" s="829">
        <v>1</v>
      </c>
    </row>
    <row r="2032" spans="1:21" ht="14.45" customHeight="1" x14ac:dyDescent="0.2">
      <c r="A2032" s="822">
        <v>32</v>
      </c>
      <c r="B2032" s="823" t="s">
        <v>2767</v>
      </c>
      <c r="C2032" s="823" t="s">
        <v>2773</v>
      </c>
      <c r="D2032" s="824" t="s">
        <v>4796</v>
      </c>
      <c r="E2032" s="825" t="s">
        <v>2804</v>
      </c>
      <c r="F2032" s="823" t="s">
        <v>2768</v>
      </c>
      <c r="G2032" s="823" t="s">
        <v>3096</v>
      </c>
      <c r="H2032" s="823" t="s">
        <v>670</v>
      </c>
      <c r="I2032" s="823" t="s">
        <v>3100</v>
      </c>
      <c r="J2032" s="823" t="s">
        <v>3101</v>
      </c>
      <c r="K2032" s="823" t="s">
        <v>3102</v>
      </c>
      <c r="L2032" s="826">
        <v>120.61</v>
      </c>
      <c r="M2032" s="826">
        <v>120.61</v>
      </c>
      <c r="N2032" s="823">
        <v>1</v>
      </c>
      <c r="O2032" s="827">
        <v>0.5</v>
      </c>
      <c r="P2032" s="826">
        <v>120.61</v>
      </c>
      <c r="Q2032" s="828">
        <v>1</v>
      </c>
      <c r="R2032" s="823">
        <v>1</v>
      </c>
      <c r="S2032" s="828">
        <v>1</v>
      </c>
      <c r="T2032" s="827">
        <v>0.5</v>
      </c>
      <c r="U2032" s="829">
        <v>1</v>
      </c>
    </row>
    <row r="2033" spans="1:21" ht="14.45" customHeight="1" x14ac:dyDescent="0.2">
      <c r="A2033" s="822">
        <v>32</v>
      </c>
      <c r="B2033" s="823" t="s">
        <v>2767</v>
      </c>
      <c r="C2033" s="823" t="s">
        <v>2773</v>
      </c>
      <c r="D2033" s="824" t="s">
        <v>4796</v>
      </c>
      <c r="E2033" s="825" t="s">
        <v>2804</v>
      </c>
      <c r="F2033" s="823" t="s">
        <v>2768</v>
      </c>
      <c r="G2033" s="823" t="s">
        <v>3104</v>
      </c>
      <c r="H2033" s="823" t="s">
        <v>670</v>
      </c>
      <c r="I2033" s="823" t="s">
        <v>2485</v>
      </c>
      <c r="J2033" s="823" t="s">
        <v>1333</v>
      </c>
      <c r="K2033" s="823" t="s">
        <v>2486</v>
      </c>
      <c r="L2033" s="826">
        <v>0</v>
      </c>
      <c r="M2033" s="826">
        <v>0</v>
      </c>
      <c r="N2033" s="823">
        <v>1</v>
      </c>
      <c r="O2033" s="827">
        <v>1</v>
      </c>
      <c r="P2033" s="826">
        <v>0</v>
      </c>
      <c r="Q2033" s="828"/>
      <c r="R2033" s="823">
        <v>1</v>
      </c>
      <c r="S2033" s="828">
        <v>1</v>
      </c>
      <c r="T2033" s="827">
        <v>1</v>
      </c>
      <c r="U2033" s="829">
        <v>1</v>
      </c>
    </row>
    <row r="2034" spans="1:21" ht="14.45" customHeight="1" x14ac:dyDescent="0.2">
      <c r="A2034" s="822">
        <v>32</v>
      </c>
      <c r="B2034" s="823" t="s">
        <v>2767</v>
      </c>
      <c r="C2034" s="823" t="s">
        <v>2773</v>
      </c>
      <c r="D2034" s="824" t="s">
        <v>4796</v>
      </c>
      <c r="E2034" s="825" t="s">
        <v>2804</v>
      </c>
      <c r="F2034" s="823" t="s">
        <v>2768</v>
      </c>
      <c r="G2034" s="823" t="s">
        <v>4335</v>
      </c>
      <c r="H2034" s="823" t="s">
        <v>670</v>
      </c>
      <c r="I2034" s="823" t="s">
        <v>2658</v>
      </c>
      <c r="J2034" s="823" t="s">
        <v>2659</v>
      </c>
      <c r="K2034" s="823" t="s">
        <v>2660</v>
      </c>
      <c r="L2034" s="826">
        <v>687.02</v>
      </c>
      <c r="M2034" s="826">
        <v>687.02</v>
      </c>
      <c r="N2034" s="823">
        <v>1</v>
      </c>
      <c r="O2034" s="827">
        <v>1</v>
      </c>
      <c r="P2034" s="826"/>
      <c r="Q2034" s="828">
        <v>0</v>
      </c>
      <c r="R2034" s="823"/>
      <c r="S2034" s="828">
        <v>0</v>
      </c>
      <c r="T2034" s="827"/>
      <c r="U2034" s="829">
        <v>0</v>
      </c>
    </row>
    <row r="2035" spans="1:21" ht="14.45" customHeight="1" x14ac:dyDescent="0.2">
      <c r="A2035" s="822">
        <v>32</v>
      </c>
      <c r="B2035" s="823" t="s">
        <v>2767</v>
      </c>
      <c r="C2035" s="823" t="s">
        <v>2773</v>
      </c>
      <c r="D2035" s="824" t="s">
        <v>4796</v>
      </c>
      <c r="E2035" s="825" t="s">
        <v>2804</v>
      </c>
      <c r="F2035" s="823" t="s">
        <v>2768</v>
      </c>
      <c r="G2035" s="823" t="s">
        <v>3118</v>
      </c>
      <c r="H2035" s="823" t="s">
        <v>670</v>
      </c>
      <c r="I2035" s="823" t="s">
        <v>2356</v>
      </c>
      <c r="J2035" s="823" t="s">
        <v>1403</v>
      </c>
      <c r="K2035" s="823" t="s">
        <v>2357</v>
      </c>
      <c r="L2035" s="826">
        <v>154.36000000000001</v>
      </c>
      <c r="M2035" s="826">
        <v>154.36000000000001</v>
      </c>
      <c r="N2035" s="823">
        <v>1</v>
      </c>
      <c r="O2035" s="827">
        <v>1</v>
      </c>
      <c r="P2035" s="826"/>
      <c r="Q2035" s="828">
        <v>0</v>
      </c>
      <c r="R2035" s="823"/>
      <c r="S2035" s="828">
        <v>0</v>
      </c>
      <c r="T2035" s="827"/>
      <c r="U2035" s="829">
        <v>0</v>
      </c>
    </row>
    <row r="2036" spans="1:21" ht="14.45" customHeight="1" x14ac:dyDescent="0.2">
      <c r="A2036" s="822">
        <v>32</v>
      </c>
      <c r="B2036" s="823" t="s">
        <v>2767</v>
      </c>
      <c r="C2036" s="823" t="s">
        <v>2773</v>
      </c>
      <c r="D2036" s="824" t="s">
        <v>4796</v>
      </c>
      <c r="E2036" s="825" t="s">
        <v>2804</v>
      </c>
      <c r="F2036" s="823" t="s">
        <v>2768</v>
      </c>
      <c r="G2036" s="823" t="s">
        <v>3118</v>
      </c>
      <c r="H2036" s="823" t="s">
        <v>329</v>
      </c>
      <c r="I2036" s="823" t="s">
        <v>3430</v>
      </c>
      <c r="J2036" s="823" t="s">
        <v>1403</v>
      </c>
      <c r="K2036" s="823" t="s">
        <v>3431</v>
      </c>
      <c r="L2036" s="826">
        <v>225.06</v>
      </c>
      <c r="M2036" s="826">
        <v>225.06</v>
      </c>
      <c r="N2036" s="823">
        <v>1</v>
      </c>
      <c r="O2036" s="827">
        <v>1</v>
      </c>
      <c r="P2036" s="826">
        <v>225.06</v>
      </c>
      <c r="Q2036" s="828">
        <v>1</v>
      </c>
      <c r="R2036" s="823">
        <v>1</v>
      </c>
      <c r="S2036" s="828">
        <v>1</v>
      </c>
      <c r="T2036" s="827">
        <v>1</v>
      </c>
      <c r="U2036" s="829">
        <v>1</v>
      </c>
    </row>
    <row r="2037" spans="1:21" ht="14.45" customHeight="1" x14ac:dyDescent="0.2">
      <c r="A2037" s="822">
        <v>32</v>
      </c>
      <c r="B2037" s="823" t="s">
        <v>2767</v>
      </c>
      <c r="C2037" s="823" t="s">
        <v>2773</v>
      </c>
      <c r="D2037" s="824" t="s">
        <v>4796</v>
      </c>
      <c r="E2037" s="825" t="s">
        <v>2804</v>
      </c>
      <c r="F2037" s="823" t="s">
        <v>2768</v>
      </c>
      <c r="G2037" s="823" t="s">
        <v>3506</v>
      </c>
      <c r="H2037" s="823" t="s">
        <v>329</v>
      </c>
      <c r="I2037" s="823" t="s">
        <v>3880</v>
      </c>
      <c r="J2037" s="823" t="s">
        <v>3881</v>
      </c>
      <c r="K2037" s="823" t="s">
        <v>3882</v>
      </c>
      <c r="L2037" s="826">
        <v>0</v>
      </c>
      <c r="M2037" s="826">
        <v>0</v>
      </c>
      <c r="N2037" s="823">
        <v>2</v>
      </c>
      <c r="O2037" s="827">
        <v>2</v>
      </c>
      <c r="P2037" s="826">
        <v>0</v>
      </c>
      <c r="Q2037" s="828"/>
      <c r="R2037" s="823">
        <v>1</v>
      </c>
      <c r="S2037" s="828">
        <v>0.5</v>
      </c>
      <c r="T2037" s="827">
        <v>1</v>
      </c>
      <c r="U2037" s="829">
        <v>0.5</v>
      </c>
    </row>
    <row r="2038" spans="1:21" ht="14.45" customHeight="1" x14ac:dyDescent="0.2">
      <c r="A2038" s="822">
        <v>32</v>
      </c>
      <c r="B2038" s="823" t="s">
        <v>2767</v>
      </c>
      <c r="C2038" s="823" t="s">
        <v>2773</v>
      </c>
      <c r="D2038" s="824" t="s">
        <v>4796</v>
      </c>
      <c r="E2038" s="825" t="s">
        <v>2804</v>
      </c>
      <c r="F2038" s="823" t="s">
        <v>2768</v>
      </c>
      <c r="G2038" s="823" t="s">
        <v>3687</v>
      </c>
      <c r="H2038" s="823" t="s">
        <v>329</v>
      </c>
      <c r="I2038" s="823" t="s">
        <v>3883</v>
      </c>
      <c r="J2038" s="823" t="s">
        <v>901</v>
      </c>
      <c r="K2038" s="823" t="s">
        <v>3689</v>
      </c>
      <c r="L2038" s="826">
        <v>79.069999999999993</v>
      </c>
      <c r="M2038" s="826">
        <v>158.13999999999999</v>
      </c>
      <c r="N2038" s="823">
        <v>2</v>
      </c>
      <c r="O2038" s="827">
        <v>1</v>
      </c>
      <c r="P2038" s="826"/>
      <c r="Q2038" s="828">
        <v>0</v>
      </c>
      <c r="R2038" s="823"/>
      <c r="S2038" s="828">
        <v>0</v>
      </c>
      <c r="T2038" s="827"/>
      <c r="U2038" s="829">
        <v>0</v>
      </c>
    </row>
    <row r="2039" spans="1:21" ht="14.45" customHeight="1" x14ac:dyDescent="0.2">
      <c r="A2039" s="822">
        <v>32</v>
      </c>
      <c r="B2039" s="823" t="s">
        <v>2767</v>
      </c>
      <c r="C2039" s="823" t="s">
        <v>2773</v>
      </c>
      <c r="D2039" s="824" t="s">
        <v>4796</v>
      </c>
      <c r="E2039" s="825" t="s">
        <v>2804</v>
      </c>
      <c r="F2039" s="823" t="s">
        <v>2768</v>
      </c>
      <c r="G2039" s="823" t="s">
        <v>3687</v>
      </c>
      <c r="H2039" s="823" t="s">
        <v>329</v>
      </c>
      <c r="I2039" s="823" t="s">
        <v>3688</v>
      </c>
      <c r="J2039" s="823" t="s">
        <v>901</v>
      </c>
      <c r="K2039" s="823" t="s">
        <v>3689</v>
      </c>
      <c r="L2039" s="826">
        <v>79.069999999999993</v>
      </c>
      <c r="M2039" s="826">
        <v>79.069999999999993</v>
      </c>
      <c r="N2039" s="823">
        <v>1</v>
      </c>
      <c r="O2039" s="827">
        <v>1</v>
      </c>
      <c r="P2039" s="826">
        <v>79.069999999999993</v>
      </c>
      <c r="Q2039" s="828">
        <v>1</v>
      </c>
      <c r="R2039" s="823">
        <v>1</v>
      </c>
      <c r="S2039" s="828">
        <v>1</v>
      </c>
      <c r="T2039" s="827">
        <v>1</v>
      </c>
      <c r="U2039" s="829">
        <v>1</v>
      </c>
    </row>
    <row r="2040" spans="1:21" ht="14.45" customHeight="1" x14ac:dyDescent="0.2">
      <c r="A2040" s="822">
        <v>32</v>
      </c>
      <c r="B2040" s="823" t="s">
        <v>2767</v>
      </c>
      <c r="C2040" s="823" t="s">
        <v>2773</v>
      </c>
      <c r="D2040" s="824" t="s">
        <v>4796</v>
      </c>
      <c r="E2040" s="825" t="s">
        <v>2804</v>
      </c>
      <c r="F2040" s="823" t="s">
        <v>2768</v>
      </c>
      <c r="G2040" s="823" t="s">
        <v>2837</v>
      </c>
      <c r="H2040" s="823" t="s">
        <v>329</v>
      </c>
      <c r="I2040" s="823" t="s">
        <v>2838</v>
      </c>
      <c r="J2040" s="823" t="s">
        <v>1756</v>
      </c>
      <c r="K2040" s="823" t="s">
        <v>2839</v>
      </c>
      <c r="L2040" s="826">
        <v>421.79</v>
      </c>
      <c r="M2040" s="826">
        <v>1265.3700000000001</v>
      </c>
      <c r="N2040" s="823">
        <v>3</v>
      </c>
      <c r="O2040" s="827">
        <v>1.5</v>
      </c>
      <c r="P2040" s="826">
        <v>1265.3700000000001</v>
      </c>
      <c r="Q2040" s="828">
        <v>1</v>
      </c>
      <c r="R2040" s="823">
        <v>3</v>
      </c>
      <c r="S2040" s="828">
        <v>1</v>
      </c>
      <c r="T2040" s="827">
        <v>1.5</v>
      </c>
      <c r="U2040" s="829">
        <v>1</v>
      </c>
    </row>
    <row r="2041" spans="1:21" ht="14.45" customHeight="1" x14ac:dyDescent="0.2">
      <c r="A2041" s="822">
        <v>32</v>
      </c>
      <c r="B2041" s="823" t="s">
        <v>2767</v>
      </c>
      <c r="C2041" s="823" t="s">
        <v>2773</v>
      </c>
      <c r="D2041" s="824" t="s">
        <v>4796</v>
      </c>
      <c r="E2041" s="825" t="s">
        <v>2804</v>
      </c>
      <c r="F2041" s="823" t="s">
        <v>2768</v>
      </c>
      <c r="G2041" s="823" t="s">
        <v>3121</v>
      </c>
      <c r="H2041" s="823" t="s">
        <v>329</v>
      </c>
      <c r="I2041" s="823" t="s">
        <v>3122</v>
      </c>
      <c r="J2041" s="823" t="s">
        <v>1092</v>
      </c>
      <c r="K2041" s="823" t="s">
        <v>1093</v>
      </c>
      <c r="L2041" s="826">
        <v>121.92</v>
      </c>
      <c r="M2041" s="826">
        <v>1219.1999999999998</v>
      </c>
      <c r="N2041" s="823">
        <v>10</v>
      </c>
      <c r="O2041" s="827">
        <v>7</v>
      </c>
      <c r="P2041" s="826">
        <v>1219.1999999999998</v>
      </c>
      <c r="Q2041" s="828">
        <v>1</v>
      </c>
      <c r="R2041" s="823">
        <v>10</v>
      </c>
      <c r="S2041" s="828">
        <v>1</v>
      </c>
      <c r="T2041" s="827">
        <v>7</v>
      </c>
      <c r="U2041" s="829">
        <v>1</v>
      </c>
    </row>
    <row r="2042" spans="1:21" ht="14.45" customHeight="1" x14ac:dyDescent="0.2">
      <c r="A2042" s="822">
        <v>32</v>
      </c>
      <c r="B2042" s="823" t="s">
        <v>2767</v>
      </c>
      <c r="C2042" s="823" t="s">
        <v>2773</v>
      </c>
      <c r="D2042" s="824" t="s">
        <v>4796</v>
      </c>
      <c r="E2042" s="825" t="s">
        <v>2804</v>
      </c>
      <c r="F2042" s="823" t="s">
        <v>2768</v>
      </c>
      <c r="G2042" s="823" t="s">
        <v>3121</v>
      </c>
      <c r="H2042" s="823" t="s">
        <v>329</v>
      </c>
      <c r="I2042" s="823" t="s">
        <v>3122</v>
      </c>
      <c r="J2042" s="823" t="s">
        <v>1092</v>
      </c>
      <c r="K2042" s="823" t="s">
        <v>1093</v>
      </c>
      <c r="L2042" s="826">
        <v>107.27</v>
      </c>
      <c r="M2042" s="826">
        <v>107.27</v>
      </c>
      <c r="N2042" s="823">
        <v>1</v>
      </c>
      <c r="O2042" s="827">
        <v>1</v>
      </c>
      <c r="P2042" s="826">
        <v>107.27</v>
      </c>
      <c r="Q2042" s="828">
        <v>1</v>
      </c>
      <c r="R2042" s="823">
        <v>1</v>
      </c>
      <c r="S2042" s="828">
        <v>1</v>
      </c>
      <c r="T2042" s="827">
        <v>1</v>
      </c>
      <c r="U2042" s="829">
        <v>1</v>
      </c>
    </row>
    <row r="2043" spans="1:21" ht="14.45" customHeight="1" x14ac:dyDescent="0.2">
      <c r="A2043" s="822">
        <v>32</v>
      </c>
      <c r="B2043" s="823" t="s">
        <v>2767</v>
      </c>
      <c r="C2043" s="823" t="s">
        <v>2773</v>
      </c>
      <c r="D2043" s="824" t="s">
        <v>4796</v>
      </c>
      <c r="E2043" s="825" t="s">
        <v>2804</v>
      </c>
      <c r="F2043" s="823" t="s">
        <v>2768</v>
      </c>
      <c r="G2043" s="823" t="s">
        <v>3121</v>
      </c>
      <c r="H2043" s="823" t="s">
        <v>329</v>
      </c>
      <c r="I2043" s="823" t="s">
        <v>3123</v>
      </c>
      <c r="J2043" s="823" t="s">
        <v>1092</v>
      </c>
      <c r="K2043" s="823" t="s">
        <v>1093</v>
      </c>
      <c r="L2043" s="826">
        <v>121.92</v>
      </c>
      <c r="M2043" s="826">
        <v>121.92</v>
      </c>
      <c r="N2043" s="823">
        <v>1</v>
      </c>
      <c r="O2043" s="827">
        <v>0.5</v>
      </c>
      <c r="P2043" s="826">
        <v>121.92</v>
      </c>
      <c r="Q2043" s="828">
        <v>1</v>
      </c>
      <c r="R2043" s="823">
        <v>1</v>
      </c>
      <c r="S2043" s="828">
        <v>1</v>
      </c>
      <c r="T2043" s="827">
        <v>0.5</v>
      </c>
      <c r="U2043" s="829">
        <v>1</v>
      </c>
    </row>
    <row r="2044" spans="1:21" ht="14.45" customHeight="1" x14ac:dyDescent="0.2">
      <c r="A2044" s="822">
        <v>32</v>
      </c>
      <c r="B2044" s="823" t="s">
        <v>2767</v>
      </c>
      <c r="C2044" s="823" t="s">
        <v>2773</v>
      </c>
      <c r="D2044" s="824" t="s">
        <v>4796</v>
      </c>
      <c r="E2044" s="825" t="s">
        <v>2804</v>
      </c>
      <c r="F2044" s="823" t="s">
        <v>2769</v>
      </c>
      <c r="G2044" s="823" t="s">
        <v>3229</v>
      </c>
      <c r="H2044" s="823" t="s">
        <v>329</v>
      </c>
      <c r="I2044" s="823" t="s">
        <v>3692</v>
      </c>
      <c r="J2044" s="823" t="s">
        <v>3231</v>
      </c>
      <c r="K2044" s="823"/>
      <c r="L2044" s="826">
        <v>0</v>
      </c>
      <c r="M2044" s="826">
        <v>0</v>
      </c>
      <c r="N2044" s="823">
        <v>1</v>
      </c>
      <c r="O2044" s="827">
        <v>1</v>
      </c>
      <c r="P2044" s="826">
        <v>0</v>
      </c>
      <c r="Q2044" s="828"/>
      <c r="R2044" s="823">
        <v>1</v>
      </c>
      <c r="S2044" s="828">
        <v>1</v>
      </c>
      <c r="T2044" s="827">
        <v>1</v>
      </c>
      <c r="U2044" s="829">
        <v>1</v>
      </c>
    </row>
    <row r="2045" spans="1:21" ht="14.45" customHeight="1" x14ac:dyDescent="0.2">
      <c r="A2045" s="822">
        <v>32</v>
      </c>
      <c r="B2045" s="823" t="s">
        <v>2767</v>
      </c>
      <c r="C2045" s="823" t="s">
        <v>2773</v>
      </c>
      <c r="D2045" s="824" t="s">
        <v>4796</v>
      </c>
      <c r="E2045" s="825" t="s">
        <v>2804</v>
      </c>
      <c r="F2045" s="823" t="s">
        <v>2769</v>
      </c>
      <c r="G2045" s="823" t="s">
        <v>3229</v>
      </c>
      <c r="H2045" s="823" t="s">
        <v>329</v>
      </c>
      <c r="I2045" s="823" t="s">
        <v>3230</v>
      </c>
      <c r="J2045" s="823" t="s">
        <v>3231</v>
      </c>
      <c r="K2045" s="823"/>
      <c r="L2045" s="826">
        <v>0</v>
      </c>
      <c r="M2045" s="826">
        <v>0</v>
      </c>
      <c r="N2045" s="823">
        <v>1</v>
      </c>
      <c r="O2045" s="827">
        <v>1</v>
      </c>
      <c r="P2045" s="826">
        <v>0</v>
      </c>
      <c r="Q2045" s="828"/>
      <c r="R2045" s="823">
        <v>1</v>
      </c>
      <c r="S2045" s="828">
        <v>1</v>
      </c>
      <c r="T2045" s="827">
        <v>1</v>
      </c>
      <c r="U2045" s="829">
        <v>1</v>
      </c>
    </row>
    <row r="2046" spans="1:21" ht="14.45" customHeight="1" x14ac:dyDescent="0.2">
      <c r="A2046" s="822">
        <v>32</v>
      </c>
      <c r="B2046" s="823" t="s">
        <v>2767</v>
      </c>
      <c r="C2046" s="823" t="s">
        <v>2773</v>
      </c>
      <c r="D2046" s="824" t="s">
        <v>4796</v>
      </c>
      <c r="E2046" s="825" t="s">
        <v>2804</v>
      </c>
      <c r="F2046" s="823" t="s">
        <v>2770</v>
      </c>
      <c r="G2046" s="823" t="s">
        <v>3229</v>
      </c>
      <c r="H2046" s="823" t="s">
        <v>329</v>
      </c>
      <c r="I2046" s="823" t="s">
        <v>4452</v>
      </c>
      <c r="J2046" s="823" t="s">
        <v>4453</v>
      </c>
      <c r="K2046" s="823" t="s">
        <v>4454</v>
      </c>
      <c r="L2046" s="826">
        <v>2967</v>
      </c>
      <c r="M2046" s="826">
        <v>8901</v>
      </c>
      <c r="N2046" s="823">
        <v>3</v>
      </c>
      <c r="O2046" s="827">
        <v>1</v>
      </c>
      <c r="P2046" s="826">
        <v>8901</v>
      </c>
      <c r="Q2046" s="828">
        <v>1</v>
      </c>
      <c r="R2046" s="823">
        <v>3</v>
      </c>
      <c r="S2046" s="828">
        <v>1</v>
      </c>
      <c r="T2046" s="827">
        <v>1</v>
      </c>
      <c r="U2046" s="829">
        <v>1</v>
      </c>
    </row>
    <row r="2047" spans="1:21" ht="14.45" customHeight="1" x14ac:dyDescent="0.2">
      <c r="A2047" s="822">
        <v>32</v>
      </c>
      <c r="B2047" s="823" t="s">
        <v>2767</v>
      </c>
      <c r="C2047" s="823" t="s">
        <v>2773</v>
      </c>
      <c r="D2047" s="824" t="s">
        <v>4796</v>
      </c>
      <c r="E2047" s="825" t="s">
        <v>2805</v>
      </c>
      <c r="F2047" s="823" t="s">
        <v>2768</v>
      </c>
      <c r="G2047" s="823" t="s">
        <v>3510</v>
      </c>
      <c r="H2047" s="823" t="s">
        <v>329</v>
      </c>
      <c r="I2047" s="823" t="s">
        <v>3511</v>
      </c>
      <c r="J2047" s="823" t="s">
        <v>3512</v>
      </c>
      <c r="K2047" s="823" t="s">
        <v>2078</v>
      </c>
      <c r="L2047" s="826">
        <v>35.11</v>
      </c>
      <c r="M2047" s="826">
        <v>35.11</v>
      </c>
      <c r="N2047" s="823">
        <v>1</v>
      </c>
      <c r="O2047" s="827">
        <v>1</v>
      </c>
      <c r="P2047" s="826">
        <v>35.11</v>
      </c>
      <c r="Q2047" s="828">
        <v>1</v>
      </c>
      <c r="R2047" s="823">
        <v>1</v>
      </c>
      <c r="S2047" s="828">
        <v>1</v>
      </c>
      <c r="T2047" s="827">
        <v>1</v>
      </c>
      <c r="U2047" s="829">
        <v>1</v>
      </c>
    </row>
    <row r="2048" spans="1:21" ht="14.45" customHeight="1" x14ac:dyDescent="0.2">
      <c r="A2048" s="822">
        <v>32</v>
      </c>
      <c r="B2048" s="823" t="s">
        <v>2767</v>
      </c>
      <c r="C2048" s="823" t="s">
        <v>2773</v>
      </c>
      <c r="D2048" s="824" t="s">
        <v>4796</v>
      </c>
      <c r="E2048" s="825" t="s">
        <v>2805</v>
      </c>
      <c r="F2048" s="823" t="s">
        <v>2768</v>
      </c>
      <c r="G2048" s="823" t="s">
        <v>3693</v>
      </c>
      <c r="H2048" s="823" t="s">
        <v>329</v>
      </c>
      <c r="I2048" s="823" t="s">
        <v>3895</v>
      </c>
      <c r="J2048" s="823" t="s">
        <v>3695</v>
      </c>
      <c r="K2048" s="823" t="s">
        <v>1206</v>
      </c>
      <c r="L2048" s="826">
        <v>70.48</v>
      </c>
      <c r="M2048" s="826">
        <v>70.48</v>
      </c>
      <c r="N2048" s="823">
        <v>1</v>
      </c>
      <c r="O2048" s="827">
        <v>1</v>
      </c>
      <c r="P2048" s="826">
        <v>70.48</v>
      </c>
      <c r="Q2048" s="828">
        <v>1</v>
      </c>
      <c r="R2048" s="823">
        <v>1</v>
      </c>
      <c r="S2048" s="828">
        <v>1</v>
      </c>
      <c r="T2048" s="827">
        <v>1</v>
      </c>
      <c r="U2048" s="829">
        <v>1</v>
      </c>
    </row>
    <row r="2049" spans="1:21" ht="14.45" customHeight="1" x14ac:dyDescent="0.2">
      <c r="A2049" s="822">
        <v>32</v>
      </c>
      <c r="B2049" s="823" t="s">
        <v>2767</v>
      </c>
      <c r="C2049" s="823" t="s">
        <v>2773</v>
      </c>
      <c r="D2049" s="824" t="s">
        <v>4796</v>
      </c>
      <c r="E2049" s="825" t="s">
        <v>2805</v>
      </c>
      <c r="F2049" s="823" t="s">
        <v>2768</v>
      </c>
      <c r="G2049" s="823" t="s">
        <v>2840</v>
      </c>
      <c r="H2049" s="823" t="s">
        <v>329</v>
      </c>
      <c r="I2049" s="823" t="s">
        <v>3130</v>
      </c>
      <c r="J2049" s="823" t="s">
        <v>2842</v>
      </c>
      <c r="K2049" s="823" t="s">
        <v>3131</v>
      </c>
      <c r="L2049" s="826">
        <v>922.76</v>
      </c>
      <c r="M2049" s="826">
        <v>1845.52</v>
      </c>
      <c r="N2049" s="823">
        <v>2</v>
      </c>
      <c r="O2049" s="827">
        <v>2</v>
      </c>
      <c r="P2049" s="826">
        <v>922.76</v>
      </c>
      <c r="Q2049" s="828">
        <v>0.5</v>
      </c>
      <c r="R2049" s="823">
        <v>1</v>
      </c>
      <c r="S2049" s="828">
        <v>0.5</v>
      </c>
      <c r="T2049" s="827">
        <v>1</v>
      </c>
      <c r="U2049" s="829">
        <v>0.5</v>
      </c>
    </row>
    <row r="2050" spans="1:21" ht="14.45" customHeight="1" x14ac:dyDescent="0.2">
      <c r="A2050" s="822">
        <v>32</v>
      </c>
      <c r="B2050" s="823" t="s">
        <v>2767</v>
      </c>
      <c r="C2050" s="823" t="s">
        <v>2773</v>
      </c>
      <c r="D2050" s="824" t="s">
        <v>4796</v>
      </c>
      <c r="E2050" s="825" t="s">
        <v>2805</v>
      </c>
      <c r="F2050" s="823" t="s">
        <v>2768</v>
      </c>
      <c r="G2050" s="823" t="s">
        <v>2840</v>
      </c>
      <c r="H2050" s="823" t="s">
        <v>329</v>
      </c>
      <c r="I2050" s="823" t="s">
        <v>2846</v>
      </c>
      <c r="J2050" s="823" t="s">
        <v>962</v>
      </c>
      <c r="K2050" s="823" t="s">
        <v>2843</v>
      </c>
      <c r="L2050" s="826">
        <v>247.17</v>
      </c>
      <c r="M2050" s="826">
        <v>247.17</v>
      </c>
      <c r="N2050" s="823">
        <v>1</v>
      </c>
      <c r="O2050" s="827">
        <v>1</v>
      </c>
      <c r="P2050" s="826"/>
      <c r="Q2050" s="828">
        <v>0</v>
      </c>
      <c r="R2050" s="823"/>
      <c r="S2050" s="828">
        <v>0</v>
      </c>
      <c r="T2050" s="827"/>
      <c r="U2050" s="829">
        <v>0</v>
      </c>
    </row>
    <row r="2051" spans="1:21" ht="14.45" customHeight="1" x14ac:dyDescent="0.2">
      <c r="A2051" s="822">
        <v>32</v>
      </c>
      <c r="B2051" s="823" t="s">
        <v>2767</v>
      </c>
      <c r="C2051" s="823" t="s">
        <v>2773</v>
      </c>
      <c r="D2051" s="824" t="s">
        <v>4796</v>
      </c>
      <c r="E2051" s="825" t="s">
        <v>2805</v>
      </c>
      <c r="F2051" s="823" t="s">
        <v>2768</v>
      </c>
      <c r="G2051" s="823" t="s">
        <v>2840</v>
      </c>
      <c r="H2051" s="823" t="s">
        <v>329</v>
      </c>
      <c r="I2051" s="823" t="s">
        <v>4475</v>
      </c>
      <c r="J2051" s="823" t="s">
        <v>960</v>
      </c>
      <c r="K2051" s="823" t="s">
        <v>4476</v>
      </c>
      <c r="L2051" s="826">
        <v>0</v>
      </c>
      <c r="M2051" s="826">
        <v>0</v>
      </c>
      <c r="N2051" s="823">
        <v>1</v>
      </c>
      <c r="O2051" s="827">
        <v>1</v>
      </c>
      <c r="P2051" s="826"/>
      <c r="Q2051" s="828"/>
      <c r="R2051" s="823"/>
      <c r="S2051" s="828">
        <v>0</v>
      </c>
      <c r="T2051" s="827"/>
      <c r="U2051" s="829">
        <v>0</v>
      </c>
    </row>
    <row r="2052" spans="1:21" ht="14.45" customHeight="1" x14ac:dyDescent="0.2">
      <c r="A2052" s="822">
        <v>32</v>
      </c>
      <c r="B2052" s="823" t="s">
        <v>2767</v>
      </c>
      <c r="C2052" s="823" t="s">
        <v>2773</v>
      </c>
      <c r="D2052" s="824" t="s">
        <v>4796</v>
      </c>
      <c r="E2052" s="825" t="s">
        <v>2805</v>
      </c>
      <c r="F2052" s="823" t="s">
        <v>2768</v>
      </c>
      <c r="G2052" s="823" t="s">
        <v>2833</v>
      </c>
      <c r="H2052" s="823" t="s">
        <v>329</v>
      </c>
      <c r="I2052" s="823" t="s">
        <v>3132</v>
      </c>
      <c r="J2052" s="823" t="s">
        <v>2852</v>
      </c>
      <c r="K2052" s="823" t="s">
        <v>3133</v>
      </c>
      <c r="L2052" s="826">
        <v>121.75</v>
      </c>
      <c r="M2052" s="826">
        <v>730.5</v>
      </c>
      <c r="N2052" s="823">
        <v>6</v>
      </c>
      <c r="O2052" s="827">
        <v>5.5</v>
      </c>
      <c r="P2052" s="826">
        <v>243.5</v>
      </c>
      <c r="Q2052" s="828">
        <v>0.33333333333333331</v>
      </c>
      <c r="R2052" s="823">
        <v>2</v>
      </c>
      <c r="S2052" s="828">
        <v>0.33333333333333331</v>
      </c>
      <c r="T2052" s="827">
        <v>2</v>
      </c>
      <c r="U2052" s="829">
        <v>0.36363636363636365</v>
      </c>
    </row>
    <row r="2053" spans="1:21" ht="14.45" customHeight="1" x14ac:dyDescent="0.2">
      <c r="A2053" s="822">
        <v>32</v>
      </c>
      <c r="B2053" s="823" t="s">
        <v>2767</v>
      </c>
      <c r="C2053" s="823" t="s">
        <v>2773</v>
      </c>
      <c r="D2053" s="824" t="s">
        <v>4796</v>
      </c>
      <c r="E2053" s="825" t="s">
        <v>2805</v>
      </c>
      <c r="F2053" s="823" t="s">
        <v>2768</v>
      </c>
      <c r="G2053" s="823" t="s">
        <v>2833</v>
      </c>
      <c r="H2053" s="823" t="s">
        <v>670</v>
      </c>
      <c r="I2053" s="823" t="s">
        <v>2445</v>
      </c>
      <c r="J2053" s="823" t="s">
        <v>682</v>
      </c>
      <c r="K2053" s="823" t="s">
        <v>681</v>
      </c>
      <c r="L2053" s="826">
        <v>72.55</v>
      </c>
      <c r="M2053" s="826">
        <v>1305.8999999999999</v>
      </c>
      <c r="N2053" s="823">
        <v>18</v>
      </c>
      <c r="O2053" s="827">
        <v>16</v>
      </c>
      <c r="P2053" s="826">
        <v>725.49999999999989</v>
      </c>
      <c r="Q2053" s="828">
        <v>0.55555555555555558</v>
      </c>
      <c r="R2053" s="823">
        <v>10</v>
      </c>
      <c r="S2053" s="828">
        <v>0.55555555555555558</v>
      </c>
      <c r="T2053" s="827">
        <v>10</v>
      </c>
      <c r="U2053" s="829">
        <v>0.625</v>
      </c>
    </row>
    <row r="2054" spans="1:21" ht="14.45" customHeight="1" x14ac:dyDescent="0.2">
      <c r="A2054" s="822">
        <v>32</v>
      </c>
      <c r="B2054" s="823" t="s">
        <v>2767</v>
      </c>
      <c r="C2054" s="823" t="s">
        <v>2773</v>
      </c>
      <c r="D2054" s="824" t="s">
        <v>4796</v>
      </c>
      <c r="E2054" s="825" t="s">
        <v>2805</v>
      </c>
      <c r="F2054" s="823" t="s">
        <v>2768</v>
      </c>
      <c r="G2054" s="823" t="s">
        <v>2833</v>
      </c>
      <c r="H2054" s="823" t="s">
        <v>670</v>
      </c>
      <c r="I2054" s="823" t="s">
        <v>2444</v>
      </c>
      <c r="J2054" s="823" t="s">
        <v>682</v>
      </c>
      <c r="K2054" s="823" t="s">
        <v>683</v>
      </c>
      <c r="L2054" s="826">
        <v>21.76</v>
      </c>
      <c r="M2054" s="826">
        <v>21.76</v>
      </c>
      <c r="N2054" s="823">
        <v>1</v>
      </c>
      <c r="O2054" s="827">
        <v>1</v>
      </c>
      <c r="P2054" s="826">
        <v>21.76</v>
      </c>
      <c r="Q2054" s="828">
        <v>1</v>
      </c>
      <c r="R2054" s="823">
        <v>1</v>
      </c>
      <c r="S2054" s="828">
        <v>1</v>
      </c>
      <c r="T2054" s="827">
        <v>1</v>
      </c>
      <c r="U2054" s="829">
        <v>1</v>
      </c>
    </row>
    <row r="2055" spans="1:21" ht="14.45" customHeight="1" x14ac:dyDescent="0.2">
      <c r="A2055" s="822">
        <v>32</v>
      </c>
      <c r="B2055" s="823" t="s">
        <v>2767</v>
      </c>
      <c r="C2055" s="823" t="s">
        <v>2773</v>
      </c>
      <c r="D2055" s="824" t="s">
        <v>4796</v>
      </c>
      <c r="E2055" s="825" t="s">
        <v>2805</v>
      </c>
      <c r="F2055" s="823" t="s">
        <v>2768</v>
      </c>
      <c r="G2055" s="823" t="s">
        <v>2833</v>
      </c>
      <c r="H2055" s="823" t="s">
        <v>670</v>
      </c>
      <c r="I2055" s="823" t="s">
        <v>2446</v>
      </c>
      <c r="J2055" s="823" t="s">
        <v>682</v>
      </c>
      <c r="K2055" s="823" t="s">
        <v>684</v>
      </c>
      <c r="L2055" s="826">
        <v>65.28</v>
      </c>
      <c r="M2055" s="826">
        <v>522.24</v>
      </c>
      <c r="N2055" s="823">
        <v>8</v>
      </c>
      <c r="O2055" s="827">
        <v>2.5</v>
      </c>
      <c r="P2055" s="826">
        <v>391.68</v>
      </c>
      <c r="Q2055" s="828">
        <v>0.75</v>
      </c>
      <c r="R2055" s="823">
        <v>6</v>
      </c>
      <c r="S2055" s="828">
        <v>0.75</v>
      </c>
      <c r="T2055" s="827">
        <v>2</v>
      </c>
      <c r="U2055" s="829">
        <v>0.8</v>
      </c>
    </row>
    <row r="2056" spans="1:21" ht="14.45" customHeight="1" x14ac:dyDescent="0.2">
      <c r="A2056" s="822">
        <v>32</v>
      </c>
      <c r="B2056" s="823" t="s">
        <v>2767</v>
      </c>
      <c r="C2056" s="823" t="s">
        <v>2773</v>
      </c>
      <c r="D2056" s="824" t="s">
        <v>4796</v>
      </c>
      <c r="E2056" s="825" t="s">
        <v>2805</v>
      </c>
      <c r="F2056" s="823" t="s">
        <v>2768</v>
      </c>
      <c r="G2056" s="823" t="s">
        <v>2856</v>
      </c>
      <c r="H2056" s="823" t="s">
        <v>670</v>
      </c>
      <c r="I2056" s="823" t="s">
        <v>2482</v>
      </c>
      <c r="J2056" s="823" t="s">
        <v>2480</v>
      </c>
      <c r="K2056" s="823" t="s">
        <v>2483</v>
      </c>
      <c r="L2056" s="826">
        <v>11.71</v>
      </c>
      <c r="M2056" s="826">
        <v>58.550000000000004</v>
      </c>
      <c r="N2056" s="823">
        <v>5</v>
      </c>
      <c r="O2056" s="827">
        <v>3</v>
      </c>
      <c r="P2056" s="826"/>
      <c r="Q2056" s="828">
        <v>0</v>
      </c>
      <c r="R2056" s="823"/>
      <c r="S2056" s="828">
        <v>0</v>
      </c>
      <c r="T2056" s="827"/>
      <c r="U2056" s="829">
        <v>0</v>
      </c>
    </row>
    <row r="2057" spans="1:21" ht="14.45" customHeight="1" x14ac:dyDescent="0.2">
      <c r="A2057" s="822">
        <v>32</v>
      </c>
      <c r="B2057" s="823" t="s">
        <v>2767</v>
      </c>
      <c r="C2057" s="823" t="s">
        <v>2773</v>
      </c>
      <c r="D2057" s="824" t="s">
        <v>4796</v>
      </c>
      <c r="E2057" s="825" t="s">
        <v>2805</v>
      </c>
      <c r="F2057" s="823" t="s">
        <v>2768</v>
      </c>
      <c r="G2057" s="823" t="s">
        <v>2834</v>
      </c>
      <c r="H2057" s="823" t="s">
        <v>670</v>
      </c>
      <c r="I2057" s="823" t="s">
        <v>2287</v>
      </c>
      <c r="J2057" s="823" t="s">
        <v>2288</v>
      </c>
      <c r="K2057" s="823" t="s">
        <v>2289</v>
      </c>
      <c r="L2057" s="826">
        <v>93.27</v>
      </c>
      <c r="M2057" s="826">
        <v>93.27</v>
      </c>
      <c r="N2057" s="823">
        <v>1</v>
      </c>
      <c r="O2057" s="827">
        <v>1</v>
      </c>
      <c r="P2057" s="826"/>
      <c r="Q2057" s="828">
        <v>0</v>
      </c>
      <c r="R2057" s="823"/>
      <c r="S2057" s="828">
        <v>0</v>
      </c>
      <c r="T2057" s="827"/>
      <c r="U2057" s="829">
        <v>0</v>
      </c>
    </row>
    <row r="2058" spans="1:21" ht="14.45" customHeight="1" x14ac:dyDescent="0.2">
      <c r="A2058" s="822">
        <v>32</v>
      </c>
      <c r="B2058" s="823" t="s">
        <v>2767</v>
      </c>
      <c r="C2058" s="823" t="s">
        <v>2773</v>
      </c>
      <c r="D2058" s="824" t="s">
        <v>4796</v>
      </c>
      <c r="E2058" s="825" t="s">
        <v>2805</v>
      </c>
      <c r="F2058" s="823" t="s">
        <v>2768</v>
      </c>
      <c r="G2058" s="823" t="s">
        <v>2834</v>
      </c>
      <c r="H2058" s="823" t="s">
        <v>329</v>
      </c>
      <c r="I2058" s="823" t="s">
        <v>4477</v>
      </c>
      <c r="J2058" s="823" t="s">
        <v>4478</v>
      </c>
      <c r="K2058" s="823" t="s">
        <v>2590</v>
      </c>
      <c r="L2058" s="826">
        <v>103.64</v>
      </c>
      <c r="M2058" s="826">
        <v>103.64</v>
      </c>
      <c r="N2058" s="823">
        <v>1</v>
      </c>
      <c r="O2058" s="827">
        <v>0.5</v>
      </c>
      <c r="P2058" s="826">
        <v>103.64</v>
      </c>
      <c r="Q2058" s="828">
        <v>1</v>
      </c>
      <c r="R2058" s="823">
        <v>1</v>
      </c>
      <c r="S2058" s="828">
        <v>1</v>
      </c>
      <c r="T2058" s="827">
        <v>0.5</v>
      </c>
      <c r="U2058" s="829">
        <v>1</v>
      </c>
    </row>
    <row r="2059" spans="1:21" ht="14.45" customHeight="1" x14ac:dyDescent="0.2">
      <c r="A2059" s="822">
        <v>32</v>
      </c>
      <c r="B2059" s="823" t="s">
        <v>2767</v>
      </c>
      <c r="C2059" s="823" t="s">
        <v>2773</v>
      </c>
      <c r="D2059" s="824" t="s">
        <v>4796</v>
      </c>
      <c r="E2059" s="825" t="s">
        <v>2805</v>
      </c>
      <c r="F2059" s="823" t="s">
        <v>2768</v>
      </c>
      <c r="G2059" s="823" t="s">
        <v>4479</v>
      </c>
      <c r="H2059" s="823" t="s">
        <v>329</v>
      </c>
      <c r="I2059" s="823" t="s">
        <v>4480</v>
      </c>
      <c r="J2059" s="823" t="s">
        <v>4481</v>
      </c>
      <c r="K2059" s="823" t="s">
        <v>4482</v>
      </c>
      <c r="L2059" s="826">
        <v>82.72</v>
      </c>
      <c r="M2059" s="826">
        <v>82.72</v>
      </c>
      <c r="N2059" s="823">
        <v>1</v>
      </c>
      <c r="O2059" s="827">
        <v>1</v>
      </c>
      <c r="P2059" s="826"/>
      <c r="Q2059" s="828">
        <v>0</v>
      </c>
      <c r="R2059" s="823"/>
      <c r="S2059" s="828">
        <v>0</v>
      </c>
      <c r="T2059" s="827"/>
      <c r="U2059" s="829">
        <v>0</v>
      </c>
    </row>
    <row r="2060" spans="1:21" ht="14.45" customHeight="1" x14ac:dyDescent="0.2">
      <c r="A2060" s="822">
        <v>32</v>
      </c>
      <c r="B2060" s="823" t="s">
        <v>2767</v>
      </c>
      <c r="C2060" s="823" t="s">
        <v>2773</v>
      </c>
      <c r="D2060" s="824" t="s">
        <v>4796</v>
      </c>
      <c r="E2060" s="825" t="s">
        <v>2805</v>
      </c>
      <c r="F2060" s="823" t="s">
        <v>2768</v>
      </c>
      <c r="G2060" s="823" t="s">
        <v>2861</v>
      </c>
      <c r="H2060" s="823" t="s">
        <v>670</v>
      </c>
      <c r="I2060" s="823" t="s">
        <v>2324</v>
      </c>
      <c r="J2060" s="823" t="s">
        <v>2325</v>
      </c>
      <c r="K2060" s="823" t="s">
        <v>2326</v>
      </c>
      <c r="L2060" s="826">
        <v>279.52999999999997</v>
      </c>
      <c r="M2060" s="826">
        <v>279.52999999999997</v>
      </c>
      <c r="N2060" s="823">
        <v>1</v>
      </c>
      <c r="O2060" s="827">
        <v>1</v>
      </c>
      <c r="P2060" s="826"/>
      <c r="Q2060" s="828">
        <v>0</v>
      </c>
      <c r="R2060" s="823"/>
      <c r="S2060" s="828">
        <v>0</v>
      </c>
      <c r="T2060" s="827"/>
      <c r="U2060" s="829">
        <v>0</v>
      </c>
    </row>
    <row r="2061" spans="1:21" ht="14.45" customHeight="1" x14ac:dyDescent="0.2">
      <c r="A2061" s="822">
        <v>32</v>
      </c>
      <c r="B2061" s="823" t="s">
        <v>2767</v>
      </c>
      <c r="C2061" s="823" t="s">
        <v>2773</v>
      </c>
      <c r="D2061" s="824" t="s">
        <v>4796</v>
      </c>
      <c r="E2061" s="825" t="s">
        <v>2805</v>
      </c>
      <c r="F2061" s="823" t="s">
        <v>2768</v>
      </c>
      <c r="G2061" s="823" t="s">
        <v>3449</v>
      </c>
      <c r="H2061" s="823" t="s">
        <v>329</v>
      </c>
      <c r="I2061" s="823" t="s">
        <v>4483</v>
      </c>
      <c r="J2061" s="823" t="s">
        <v>2442</v>
      </c>
      <c r="K2061" s="823" t="s">
        <v>3705</v>
      </c>
      <c r="L2061" s="826">
        <v>184.65</v>
      </c>
      <c r="M2061" s="826">
        <v>184.65</v>
      </c>
      <c r="N2061" s="823">
        <v>1</v>
      </c>
      <c r="O2061" s="827">
        <v>0.5</v>
      </c>
      <c r="P2061" s="826"/>
      <c r="Q2061" s="828">
        <v>0</v>
      </c>
      <c r="R2061" s="823"/>
      <c r="S2061" s="828">
        <v>0</v>
      </c>
      <c r="T2061" s="827"/>
      <c r="U2061" s="829">
        <v>0</v>
      </c>
    </row>
    <row r="2062" spans="1:21" ht="14.45" customHeight="1" x14ac:dyDescent="0.2">
      <c r="A2062" s="822">
        <v>32</v>
      </c>
      <c r="B2062" s="823" t="s">
        <v>2767</v>
      </c>
      <c r="C2062" s="823" t="s">
        <v>2773</v>
      </c>
      <c r="D2062" s="824" t="s">
        <v>4796</v>
      </c>
      <c r="E2062" s="825" t="s">
        <v>2805</v>
      </c>
      <c r="F2062" s="823" t="s">
        <v>2768</v>
      </c>
      <c r="G2062" s="823" t="s">
        <v>3147</v>
      </c>
      <c r="H2062" s="823" t="s">
        <v>670</v>
      </c>
      <c r="I2062" s="823" t="s">
        <v>2371</v>
      </c>
      <c r="J2062" s="823" t="s">
        <v>2372</v>
      </c>
      <c r="K2062" s="823" t="s">
        <v>2373</v>
      </c>
      <c r="L2062" s="826">
        <v>119.7</v>
      </c>
      <c r="M2062" s="826">
        <v>1077.3000000000002</v>
      </c>
      <c r="N2062" s="823">
        <v>9</v>
      </c>
      <c r="O2062" s="827">
        <v>8</v>
      </c>
      <c r="P2062" s="826">
        <v>718.2</v>
      </c>
      <c r="Q2062" s="828">
        <v>0.66666666666666663</v>
      </c>
      <c r="R2062" s="823">
        <v>6</v>
      </c>
      <c r="S2062" s="828">
        <v>0.66666666666666663</v>
      </c>
      <c r="T2062" s="827">
        <v>6</v>
      </c>
      <c r="U2062" s="829">
        <v>0.75</v>
      </c>
    </row>
    <row r="2063" spans="1:21" ht="14.45" customHeight="1" x14ac:dyDescent="0.2">
      <c r="A2063" s="822">
        <v>32</v>
      </c>
      <c r="B2063" s="823" t="s">
        <v>2767</v>
      </c>
      <c r="C2063" s="823" t="s">
        <v>2773</v>
      </c>
      <c r="D2063" s="824" t="s">
        <v>4796</v>
      </c>
      <c r="E2063" s="825" t="s">
        <v>2805</v>
      </c>
      <c r="F2063" s="823" t="s">
        <v>2768</v>
      </c>
      <c r="G2063" s="823" t="s">
        <v>3151</v>
      </c>
      <c r="H2063" s="823" t="s">
        <v>670</v>
      </c>
      <c r="I2063" s="823" t="s">
        <v>2284</v>
      </c>
      <c r="J2063" s="823" t="s">
        <v>737</v>
      </c>
      <c r="K2063" s="823" t="s">
        <v>1653</v>
      </c>
      <c r="L2063" s="826">
        <v>117.03</v>
      </c>
      <c r="M2063" s="826">
        <v>117.03</v>
      </c>
      <c r="N2063" s="823">
        <v>1</v>
      </c>
      <c r="O2063" s="827">
        <v>1</v>
      </c>
      <c r="P2063" s="826">
        <v>117.03</v>
      </c>
      <c r="Q2063" s="828">
        <v>1</v>
      </c>
      <c r="R2063" s="823">
        <v>1</v>
      </c>
      <c r="S2063" s="828">
        <v>1</v>
      </c>
      <c r="T2063" s="827">
        <v>1</v>
      </c>
      <c r="U2063" s="829">
        <v>1</v>
      </c>
    </row>
    <row r="2064" spans="1:21" ht="14.45" customHeight="1" x14ac:dyDescent="0.2">
      <c r="A2064" s="822">
        <v>32</v>
      </c>
      <c r="B2064" s="823" t="s">
        <v>2767</v>
      </c>
      <c r="C2064" s="823" t="s">
        <v>2773</v>
      </c>
      <c r="D2064" s="824" t="s">
        <v>4796</v>
      </c>
      <c r="E2064" s="825" t="s">
        <v>2805</v>
      </c>
      <c r="F2064" s="823" t="s">
        <v>2768</v>
      </c>
      <c r="G2064" s="823" t="s">
        <v>2863</v>
      </c>
      <c r="H2064" s="823" t="s">
        <v>329</v>
      </c>
      <c r="I2064" s="823" t="s">
        <v>2864</v>
      </c>
      <c r="J2064" s="823" t="s">
        <v>2865</v>
      </c>
      <c r="K2064" s="823" t="s">
        <v>2866</v>
      </c>
      <c r="L2064" s="826">
        <v>0</v>
      </c>
      <c r="M2064" s="826">
        <v>0</v>
      </c>
      <c r="N2064" s="823">
        <v>5</v>
      </c>
      <c r="O2064" s="827">
        <v>2.5</v>
      </c>
      <c r="P2064" s="826">
        <v>0</v>
      </c>
      <c r="Q2064" s="828"/>
      <c r="R2064" s="823">
        <v>3</v>
      </c>
      <c r="S2064" s="828">
        <v>0.6</v>
      </c>
      <c r="T2064" s="827">
        <v>1.5</v>
      </c>
      <c r="U2064" s="829">
        <v>0.6</v>
      </c>
    </row>
    <row r="2065" spans="1:21" ht="14.45" customHeight="1" x14ac:dyDescent="0.2">
      <c r="A2065" s="822">
        <v>32</v>
      </c>
      <c r="B2065" s="823" t="s">
        <v>2767</v>
      </c>
      <c r="C2065" s="823" t="s">
        <v>2773</v>
      </c>
      <c r="D2065" s="824" t="s">
        <v>4796</v>
      </c>
      <c r="E2065" s="825" t="s">
        <v>2805</v>
      </c>
      <c r="F2065" s="823" t="s">
        <v>2768</v>
      </c>
      <c r="G2065" s="823" t="s">
        <v>2863</v>
      </c>
      <c r="H2065" s="823" t="s">
        <v>329</v>
      </c>
      <c r="I2065" s="823" t="s">
        <v>2867</v>
      </c>
      <c r="J2065" s="823" t="s">
        <v>2865</v>
      </c>
      <c r="K2065" s="823" t="s">
        <v>1066</v>
      </c>
      <c r="L2065" s="826">
        <v>0</v>
      </c>
      <c r="M2065" s="826">
        <v>0</v>
      </c>
      <c r="N2065" s="823">
        <v>1</v>
      </c>
      <c r="O2065" s="827">
        <v>1</v>
      </c>
      <c r="P2065" s="826"/>
      <c r="Q2065" s="828"/>
      <c r="R2065" s="823"/>
      <c r="S2065" s="828">
        <v>0</v>
      </c>
      <c r="T2065" s="827"/>
      <c r="U2065" s="829">
        <v>0</v>
      </c>
    </row>
    <row r="2066" spans="1:21" ht="14.45" customHeight="1" x14ac:dyDescent="0.2">
      <c r="A2066" s="822">
        <v>32</v>
      </c>
      <c r="B2066" s="823" t="s">
        <v>2767</v>
      </c>
      <c r="C2066" s="823" t="s">
        <v>2773</v>
      </c>
      <c r="D2066" s="824" t="s">
        <v>4796</v>
      </c>
      <c r="E2066" s="825" t="s">
        <v>2805</v>
      </c>
      <c r="F2066" s="823" t="s">
        <v>2768</v>
      </c>
      <c r="G2066" s="823" t="s">
        <v>3154</v>
      </c>
      <c r="H2066" s="823" t="s">
        <v>670</v>
      </c>
      <c r="I2066" s="823" t="s">
        <v>2362</v>
      </c>
      <c r="J2066" s="823" t="s">
        <v>1318</v>
      </c>
      <c r="K2066" s="823" t="s">
        <v>771</v>
      </c>
      <c r="L2066" s="826">
        <v>96.04</v>
      </c>
      <c r="M2066" s="826">
        <v>288.12</v>
      </c>
      <c r="N2066" s="823">
        <v>3</v>
      </c>
      <c r="O2066" s="827">
        <v>2</v>
      </c>
      <c r="P2066" s="826">
        <v>288.12</v>
      </c>
      <c r="Q2066" s="828">
        <v>1</v>
      </c>
      <c r="R2066" s="823">
        <v>3</v>
      </c>
      <c r="S2066" s="828">
        <v>1</v>
      </c>
      <c r="T2066" s="827">
        <v>2</v>
      </c>
      <c r="U2066" s="829">
        <v>1</v>
      </c>
    </row>
    <row r="2067" spans="1:21" ht="14.45" customHeight="1" x14ac:dyDescent="0.2">
      <c r="A2067" s="822">
        <v>32</v>
      </c>
      <c r="B2067" s="823" t="s">
        <v>2767</v>
      </c>
      <c r="C2067" s="823" t="s">
        <v>2773</v>
      </c>
      <c r="D2067" s="824" t="s">
        <v>4796</v>
      </c>
      <c r="E2067" s="825" t="s">
        <v>2805</v>
      </c>
      <c r="F2067" s="823" t="s">
        <v>2768</v>
      </c>
      <c r="G2067" s="823" t="s">
        <v>2868</v>
      </c>
      <c r="H2067" s="823" t="s">
        <v>670</v>
      </c>
      <c r="I2067" s="823" t="s">
        <v>2504</v>
      </c>
      <c r="J2067" s="823" t="s">
        <v>1329</v>
      </c>
      <c r="K2067" s="823" t="s">
        <v>1261</v>
      </c>
      <c r="L2067" s="826">
        <v>176.32</v>
      </c>
      <c r="M2067" s="826">
        <v>176.32</v>
      </c>
      <c r="N2067" s="823">
        <v>1</v>
      </c>
      <c r="O2067" s="827">
        <v>1</v>
      </c>
      <c r="P2067" s="826">
        <v>176.32</v>
      </c>
      <c r="Q2067" s="828">
        <v>1</v>
      </c>
      <c r="R2067" s="823">
        <v>1</v>
      </c>
      <c r="S2067" s="828">
        <v>1</v>
      </c>
      <c r="T2067" s="827">
        <v>1</v>
      </c>
      <c r="U2067" s="829">
        <v>1</v>
      </c>
    </row>
    <row r="2068" spans="1:21" ht="14.45" customHeight="1" x14ac:dyDescent="0.2">
      <c r="A2068" s="822">
        <v>32</v>
      </c>
      <c r="B2068" s="823" t="s">
        <v>2767</v>
      </c>
      <c r="C2068" s="823" t="s">
        <v>2773</v>
      </c>
      <c r="D2068" s="824" t="s">
        <v>4796</v>
      </c>
      <c r="E2068" s="825" t="s">
        <v>2805</v>
      </c>
      <c r="F2068" s="823" t="s">
        <v>2768</v>
      </c>
      <c r="G2068" s="823" t="s">
        <v>2869</v>
      </c>
      <c r="H2068" s="823" t="s">
        <v>329</v>
      </c>
      <c r="I2068" s="823" t="s">
        <v>2870</v>
      </c>
      <c r="J2068" s="823" t="s">
        <v>2871</v>
      </c>
      <c r="K2068" s="823" t="s">
        <v>771</v>
      </c>
      <c r="L2068" s="826">
        <v>78.33</v>
      </c>
      <c r="M2068" s="826">
        <v>469.98</v>
      </c>
      <c r="N2068" s="823">
        <v>6</v>
      </c>
      <c r="O2068" s="827">
        <v>3</v>
      </c>
      <c r="P2068" s="826">
        <v>156.66</v>
      </c>
      <c r="Q2068" s="828">
        <v>0.33333333333333331</v>
      </c>
      <c r="R2068" s="823">
        <v>2</v>
      </c>
      <c r="S2068" s="828">
        <v>0.33333333333333331</v>
      </c>
      <c r="T2068" s="827">
        <v>1</v>
      </c>
      <c r="U2068" s="829">
        <v>0.33333333333333331</v>
      </c>
    </row>
    <row r="2069" spans="1:21" ht="14.45" customHeight="1" x14ac:dyDescent="0.2">
      <c r="A2069" s="822">
        <v>32</v>
      </c>
      <c r="B2069" s="823" t="s">
        <v>2767</v>
      </c>
      <c r="C2069" s="823" t="s">
        <v>2773</v>
      </c>
      <c r="D2069" s="824" t="s">
        <v>4796</v>
      </c>
      <c r="E2069" s="825" t="s">
        <v>2805</v>
      </c>
      <c r="F2069" s="823" t="s">
        <v>2768</v>
      </c>
      <c r="G2069" s="823" t="s">
        <v>2815</v>
      </c>
      <c r="H2069" s="823" t="s">
        <v>329</v>
      </c>
      <c r="I2069" s="823" t="s">
        <v>4484</v>
      </c>
      <c r="J2069" s="823" t="s">
        <v>4485</v>
      </c>
      <c r="K2069" s="823" t="s">
        <v>3050</v>
      </c>
      <c r="L2069" s="826">
        <v>439.98</v>
      </c>
      <c r="M2069" s="826">
        <v>439.98</v>
      </c>
      <c r="N2069" s="823">
        <v>1</v>
      </c>
      <c r="O2069" s="827">
        <v>1</v>
      </c>
      <c r="P2069" s="826">
        <v>439.98</v>
      </c>
      <c r="Q2069" s="828">
        <v>1</v>
      </c>
      <c r="R2069" s="823">
        <v>1</v>
      </c>
      <c r="S2069" s="828">
        <v>1</v>
      </c>
      <c r="T2069" s="827">
        <v>1</v>
      </c>
      <c r="U2069" s="829">
        <v>1</v>
      </c>
    </row>
    <row r="2070" spans="1:21" ht="14.45" customHeight="1" x14ac:dyDescent="0.2">
      <c r="A2070" s="822">
        <v>32</v>
      </c>
      <c r="B2070" s="823" t="s">
        <v>2767</v>
      </c>
      <c r="C2070" s="823" t="s">
        <v>2773</v>
      </c>
      <c r="D2070" s="824" t="s">
        <v>4796</v>
      </c>
      <c r="E2070" s="825" t="s">
        <v>2805</v>
      </c>
      <c r="F2070" s="823" t="s">
        <v>2768</v>
      </c>
      <c r="G2070" s="823" t="s">
        <v>2815</v>
      </c>
      <c r="H2070" s="823" t="s">
        <v>329</v>
      </c>
      <c r="I2070" s="823" t="s">
        <v>4486</v>
      </c>
      <c r="J2070" s="823" t="s">
        <v>4487</v>
      </c>
      <c r="K2070" s="823" t="s">
        <v>3050</v>
      </c>
      <c r="L2070" s="826">
        <v>439.98</v>
      </c>
      <c r="M2070" s="826">
        <v>439.98</v>
      </c>
      <c r="N2070" s="823">
        <v>1</v>
      </c>
      <c r="O2070" s="827">
        <v>1</v>
      </c>
      <c r="P2070" s="826">
        <v>439.98</v>
      </c>
      <c r="Q2070" s="828">
        <v>1</v>
      </c>
      <c r="R2070" s="823">
        <v>1</v>
      </c>
      <c r="S2070" s="828">
        <v>1</v>
      </c>
      <c r="T2070" s="827">
        <v>1</v>
      </c>
      <c r="U2070" s="829">
        <v>1</v>
      </c>
    </row>
    <row r="2071" spans="1:21" ht="14.45" customHeight="1" x14ac:dyDescent="0.2">
      <c r="A2071" s="822">
        <v>32</v>
      </c>
      <c r="B2071" s="823" t="s">
        <v>2767</v>
      </c>
      <c r="C2071" s="823" t="s">
        <v>2773</v>
      </c>
      <c r="D2071" s="824" t="s">
        <v>4796</v>
      </c>
      <c r="E2071" s="825" t="s">
        <v>2805</v>
      </c>
      <c r="F2071" s="823" t="s">
        <v>2768</v>
      </c>
      <c r="G2071" s="823" t="s">
        <v>2815</v>
      </c>
      <c r="H2071" s="823" t="s">
        <v>329</v>
      </c>
      <c r="I2071" s="823" t="s">
        <v>4488</v>
      </c>
      <c r="J2071" s="823" t="s">
        <v>4489</v>
      </c>
      <c r="K2071" s="823" t="s">
        <v>2579</v>
      </c>
      <c r="L2071" s="826">
        <v>431.18</v>
      </c>
      <c r="M2071" s="826">
        <v>431.18</v>
      </c>
      <c r="N2071" s="823">
        <v>1</v>
      </c>
      <c r="O2071" s="827">
        <v>1</v>
      </c>
      <c r="P2071" s="826"/>
      <c r="Q2071" s="828">
        <v>0</v>
      </c>
      <c r="R2071" s="823"/>
      <c r="S2071" s="828">
        <v>0</v>
      </c>
      <c r="T2071" s="827"/>
      <c r="U2071" s="829">
        <v>0</v>
      </c>
    </row>
    <row r="2072" spans="1:21" ht="14.45" customHeight="1" x14ac:dyDescent="0.2">
      <c r="A2072" s="822">
        <v>32</v>
      </c>
      <c r="B2072" s="823" t="s">
        <v>2767</v>
      </c>
      <c r="C2072" s="823" t="s">
        <v>2773</v>
      </c>
      <c r="D2072" s="824" t="s">
        <v>4796</v>
      </c>
      <c r="E2072" s="825" t="s">
        <v>2805</v>
      </c>
      <c r="F2072" s="823" t="s">
        <v>2768</v>
      </c>
      <c r="G2072" s="823" t="s">
        <v>2815</v>
      </c>
      <c r="H2072" s="823" t="s">
        <v>329</v>
      </c>
      <c r="I2072" s="823" t="s">
        <v>4490</v>
      </c>
      <c r="J2072" s="823" t="s">
        <v>4489</v>
      </c>
      <c r="K2072" s="823" t="s">
        <v>2492</v>
      </c>
      <c r="L2072" s="826">
        <v>215.59</v>
      </c>
      <c r="M2072" s="826">
        <v>215.59</v>
      </c>
      <c r="N2072" s="823">
        <v>1</v>
      </c>
      <c r="O2072" s="827">
        <v>1</v>
      </c>
      <c r="P2072" s="826"/>
      <c r="Q2072" s="828">
        <v>0</v>
      </c>
      <c r="R2072" s="823"/>
      <c r="S2072" s="828">
        <v>0</v>
      </c>
      <c r="T2072" s="827"/>
      <c r="U2072" s="829">
        <v>0</v>
      </c>
    </row>
    <row r="2073" spans="1:21" ht="14.45" customHeight="1" x14ac:dyDescent="0.2">
      <c r="A2073" s="822">
        <v>32</v>
      </c>
      <c r="B2073" s="823" t="s">
        <v>2767</v>
      </c>
      <c r="C2073" s="823" t="s">
        <v>2773</v>
      </c>
      <c r="D2073" s="824" t="s">
        <v>4796</v>
      </c>
      <c r="E2073" s="825" t="s">
        <v>2805</v>
      </c>
      <c r="F2073" s="823" t="s">
        <v>2768</v>
      </c>
      <c r="G2073" s="823" t="s">
        <v>2817</v>
      </c>
      <c r="H2073" s="823" t="s">
        <v>329</v>
      </c>
      <c r="I2073" s="823" t="s">
        <v>2878</v>
      </c>
      <c r="J2073" s="823" t="s">
        <v>2819</v>
      </c>
      <c r="K2073" s="823" t="s">
        <v>2879</v>
      </c>
      <c r="L2073" s="826">
        <v>718.91</v>
      </c>
      <c r="M2073" s="826">
        <v>718.91</v>
      </c>
      <c r="N2073" s="823">
        <v>1</v>
      </c>
      <c r="O2073" s="827">
        <v>1</v>
      </c>
      <c r="P2073" s="826">
        <v>718.91</v>
      </c>
      <c r="Q2073" s="828">
        <v>1</v>
      </c>
      <c r="R2073" s="823">
        <v>1</v>
      </c>
      <c r="S2073" s="828">
        <v>1</v>
      </c>
      <c r="T2073" s="827">
        <v>1</v>
      </c>
      <c r="U2073" s="829">
        <v>1</v>
      </c>
    </row>
    <row r="2074" spans="1:21" ht="14.45" customHeight="1" x14ac:dyDescent="0.2">
      <c r="A2074" s="822">
        <v>32</v>
      </c>
      <c r="B2074" s="823" t="s">
        <v>2767</v>
      </c>
      <c r="C2074" s="823" t="s">
        <v>2773</v>
      </c>
      <c r="D2074" s="824" t="s">
        <v>4796</v>
      </c>
      <c r="E2074" s="825" t="s">
        <v>2805</v>
      </c>
      <c r="F2074" s="823" t="s">
        <v>2768</v>
      </c>
      <c r="G2074" s="823" t="s">
        <v>2880</v>
      </c>
      <c r="H2074" s="823" t="s">
        <v>329</v>
      </c>
      <c r="I2074" s="823" t="s">
        <v>2881</v>
      </c>
      <c r="J2074" s="823" t="s">
        <v>2882</v>
      </c>
      <c r="K2074" s="823" t="s">
        <v>2883</v>
      </c>
      <c r="L2074" s="826">
        <v>4909.76</v>
      </c>
      <c r="M2074" s="826">
        <v>4909.76</v>
      </c>
      <c r="N2074" s="823">
        <v>1</v>
      </c>
      <c r="O2074" s="827">
        <v>1</v>
      </c>
      <c r="P2074" s="826">
        <v>4909.76</v>
      </c>
      <c r="Q2074" s="828">
        <v>1</v>
      </c>
      <c r="R2074" s="823">
        <v>1</v>
      </c>
      <c r="S2074" s="828">
        <v>1</v>
      </c>
      <c r="T2074" s="827">
        <v>1</v>
      </c>
      <c r="U2074" s="829">
        <v>1</v>
      </c>
    </row>
    <row r="2075" spans="1:21" ht="14.45" customHeight="1" x14ac:dyDescent="0.2">
      <c r="A2075" s="822">
        <v>32</v>
      </c>
      <c r="B2075" s="823" t="s">
        <v>2767</v>
      </c>
      <c r="C2075" s="823" t="s">
        <v>2773</v>
      </c>
      <c r="D2075" s="824" t="s">
        <v>4796</v>
      </c>
      <c r="E2075" s="825" t="s">
        <v>2805</v>
      </c>
      <c r="F2075" s="823" t="s">
        <v>2768</v>
      </c>
      <c r="G2075" s="823" t="s">
        <v>3617</v>
      </c>
      <c r="H2075" s="823" t="s">
        <v>670</v>
      </c>
      <c r="I2075" s="823" t="s">
        <v>2506</v>
      </c>
      <c r="J2075" s="823" t="s">
        <v>2507</v>
      </c>
      <c r="K2075" s="823" t="s">
        <v>2508</v>
      </c>
      <c r="L2075" s="826">
        <v>58.77</v>
      </c>
      <c r="M2075" s="826">
        <v>58.77</v>
      </c>
      <c r="N2075" s="823">
        <v>1</v>
      </c>
      <c r="O2075" s="827">
        <v>1</v>
      </c>
      <c r="P2075" s="826">
        <v>58.77</v>
      </c>
      <c r="Q2075" s="828">
        <v>1</v>
      </c>
      <c r="R2075" s="823">
        <v>1</v>
      </c>
      <c r="S2075" s="828">
        <v>1</v>
      </c>
      <c r="T2075" s="827">
        <v>1</v>
      </c>
      <c r="U2075" s="829">
        <v>1</v>
      </c>
    </row>
    <row r="2076" spans="1:21" ht="14.45" customHeight="1" x14ac:dyDescent="0.2">
      <c r="A2076" s="822">
        <v>32</v>
      </c>
      <c r="B2076" s="823" t="s">
        <v>2767</v>
      </c>
      <c r="C2076" s="823" t="s">
        <v>2773</v>
      </c>
      <c r="D2076" s="824" t="s">
        <v>4796</v>
      </c>
      <c r="E2076" s="825" t="s">
        <v>2805</v>
      </c>
      <c r="F2076" s="823" t="s">
        <v>2768</v>
      </c>
      <c r="G2076" s="823" t="s">
        <v>3617</v>
      </c>
      <c r="H2076" s="823" t="s">
        <v>329</v>
      </c>
      <c r="I2076" s="823" t="s">
        <v>4491</v>
      </c>
      <c r="J2076" s="823" t="s">
        <v>3619</v>
      </c>
      <c r="K2076" s="823" t="s">
        <v>1653</v>
      </c>
      <c r="L2076" s="826">
        <v>230.51</v>
      </c>
      <c r="M2076" s="826">
        <v>461.02</v>
      </c>
      <c r="N2076" s="823">
        <v>2</v>
      </c>
      <c r="O2076" s="827">
        <v>2</v>
      </c>
      <c r="P2076" s="826">
        <v>461.02</v>
      </c>
      <c r="Q2076" s="828">
        <v>1</v>
      </c>
      <c r="R2076" s="823">
        <v>2</v>
      </c>
      <c r="S2076" s="828">
        <v>1</v>
      </c>
      <c r="T2076" s="827">
        <v>2</v>
      </c>
      <c r="U2076" s="829">
        <v>1</v>
      </c>
    </row>
    <row r="2077" spans="1:21" ht="14.45" customHeight="1" x14ac:dyDescent="0.2">
      <c r="A2077" s="822">
        <v>32</v>
      </c>
      <c r="B2077" s="823" t="s">
        <v>2767</v>
      </c>
      <c r="C2077" s="823" t="s">
        <v>2773</v>
      </c>
      <c r="D2077" s="824" t="s">
        <v>4796</v>
      </c>
      <c r="E2077" s="825" t="s">
        <v>2805</v>
      </c>
      <c r="F2077" s="823" t="s">
        <v>2768</v>
      </c>
      <c r="G2077" s="823" t="s">
        <v>3617</v>
      </c>
      <c r="H2077" s="823" t="s">
        <v>670</v>
      </c>
      <c r="I2077" s="823" t="s">
        <v>4492</v>
      </c>
      <c r="J2077" s="823" t="s">
        <v>2507</v>
      </c>
      <c r="K2077" s="823" t="s">
        <v>4493</v>
      </c>
      <c r="L2077" s="826">
        <v>19.59</v>
      </c>
      <c r="M2077" s="826">
        <v>39.18</v>
      </c>
      <c r="N2077" s="823">
        <v>2</v>
      </c>
      <c r="O2077" s="827">
        <v>2</v>
      </c>
      <c r="P2077" s="826">
        <v>19.59</v>
      </c>
      <c r="Q2077" s="828">
        <v>0.5</v>
      </c>
      <c r="R2077" s="823">
        <v>1</v>
      </c>
      <c r="S2077" s="828">
        <v>0.5</v>
      </c>
      <c r="T2077" s="827">
        <v>1</v>
      </c>
      <c r="U2077" s="829">
        <v>0.5</v>
      </c>
    </row>
    <row r="2078" spans="1:21" ht="14.45" customHeight="1" x14ac:dyDescent="0.2">
      <c r="A2078" s="822">
        <v>32</v>
      </c>
      <c r="B2078" s="823" t="s">
        <v>2767</v>
      </c>
      <c r="C2078" s="823" t="s">
        <v>2773</v>
      </c>
      <c r="D2078" s="824" t="s">
        <v>4796</v>
      </c>
      <c r="E2078" s="825" t="s">
        <v>2805</v>
      </c>
      <c r="F2078" s="823" t="s">
        <v>2768</v>
      </c>
      <c r="G2078" s="823" t="s">
        <v>2884</v>
      </c>
      <c r="H2078" s="823" t="s">
        <v>329</v>
      </c>
      <c r="I2078" s="823" t="s">
        <v>4494</v>
      </c>
      <c r="J2078" s="823" t="s">
        <v>1796</v>
      </c>
      <c r="K2078" s="823" t="s">
        <v>1797</v>
      </c>
      <c r="L2078" s="826">
        <v>147.85</v>
      </c>
      <c r="M2078" s="826">
        <v>147.85</v>
      </c>
      <c r="N2078" s="823">
        <v>1</v>
      </c>
      <c r="O2078" s="827">
        <v>1</v>
      </c>
      <c r="P2078" s="826"/>
      <c r="Q2078" s="828">
        <v>0</v>
      </c>
      <c r="R2078" s="823"/>
      <c r="S2078" s="828">
        <v>0</v>
      </c>
      <c r="T2078" s="827"/>
      <c r="U2078" s="829">
        <v>0</v>
      </c>
    </row>
    <row r="2079" spans="1:21" ht="14.45" customHeight="1" x14ac:dyDescent="0.2">
      <c r="A2079" s="822">
        <v>32</v>
      </c>
      <c r="B2079" s="823" t="s">
        <v>2767</v>
      </c>
      <c r="C2079" s="823" t="s">
        <v>2773</v>
      </c>
      <c r="D2079" s="824" t="s">
        <v>4796</v>
      </c>
      <c r="E2079" s="825" t="s">
        <v>2805</v>
      </c>
      <c r="F2079" s="823" t="s">
        <v>2768</v>
      </c>
      <c r="G2079" s="823" t="s">
        <v>3518</v>
      </c>
      <c r="H2079" s="823" t="s">
        <v>329</v>
      </c>
      <c r="I2079" s="823" t="s">
        <v>4495</v>
      </c>
      <c r="J2079" s="823" t="s">
        <v>3520</v>
      </c>
      <c r="K2079" s="823" t="s">
        <v>3521</v>
      </c>
      <c r="L2079" s="826">
        <v>52.87</v>
      </c>
      <c r="M2079" s="826">
        <v>52.87</v>
      </c>
      <c r="N2079" s="823">
        <v>1</v>
      </c>
      <c r="O2079" s="827">
        <v>1</v>
      </c>
      <c r="P2079" s="826">
        <v>52.87</v>
      </c>
      <c r="Q2079" s="828">
        <v>1</v>
      </c>
      <c r="R2079" s="823">
        <v>1</v>
      </c>
      <c r="S2079" s="828">
        <v>1</v>
      </c>
      <c r="T2079" s="827">
        <v>1</v>
      </c>
      <c r="U2079" s="829">
        <v>1</v>
      </c>
    </row>
    <row r="2080" spans="1:21" ht="14.45" customHeight="1" x14ac:dyDescent="0.2">
      <c r="A2080" s="822">
        <v>32</v>
      </c>
      <c r="B2080" s="823" t="s">
        <v>2767</v>
      </c>
      <c r="C2080" s="823" t="s">
        <v>2773</v>
      </c>
      <c r="D2080" s="824" t="s">
        <v>4796</v>
      </c>
      <c r="E2080" s="825" t="s">
        <v>2805</v>
      </c>
      <c r="F2080" s="823" t="s">
        <v>2768</v>
      </c>
      <c r="G2080" s="823" t="s">
        <v>2890</v>
      </c>
      <c r="H2080" s="823" t="s">
        <v>329</v>
      </c>
      <c r="I2080" s="823" t="s">
        <v>3934</v>
      </c>
      <c r="J2080" s="823" t="s">
        <v>817</v>
      </c>
      <c r="K2080" s="823" t="s">
        <v>820</v>
      </c>
      <c r="L2080" s="826">
        <v>273.33</v>
      </c>
      <c r="M2080" s="826">
        <v>819.99</v>
      </c>
      <c r="N2080" s="823">
        <v>3</v>
      </c>
      <c r="O2080" s="827">
        <v>3</v>
      </c>
      <c r="P2080" s="826"/>
      <c r="Q2080" s="828">
        <v>0</v>
      </c>
      <c r="R2080" s="823"/>
      <c r="S2080" s="828">
        <v>0</v>
      </c>
      <c r="T2080" s="827"/>
      <c r="U2080" s="829">
        <v>0</v>
      </c>
    </row>
    <row r="2081" spans="1:21" ht="14.45" customHeight="1" x14ac:dyDescent="0.2">
      <c r="A2081" s="822">
        <v>32</v>
      </c>
      <c r="B2081" s="823" t="s">
        <v>2767</v>
      </c>
      <c r="C2081" s="823" t="s">
        <v>2773</v>
      </c>
      <c r="D2081" s="824" t="s">
        <v>4796</v>
      </c>
      <c r="E2081" s="825" t="s">
        <v>2805</v>
      </c>
      <c r="F2081" s="823" t="s">
        <v>2768</v>
      </c>
      <c r="G2081" s="823" t="s">
        <v>4496</v>
      </c>
      <c r="H2081" s="823" t="s">
        <v>329</v>
      </c>
      <c r="I2081" s="823" t="s">
        <v>4497</v>
      </c>
      <c r="J2081" s="823" t="s">
        <v>1151</v>
      </c>
      <c r="K2081" s="823" t="s">
        <v>4498</v>
      </c>
      <c r="L2081" s="826">
        <v>34.93</v>
      </c>
      <c r="M2081" s="826">
        <v>34.93</v>
      </c>
      <c r="N2081" s="823">
        <v>1</v>
      </c>
      <c r="O2081" s="827">
        <v>1</v>
      </c>
      <c r="P2081" s="826">
        <v>34.93</v>
      </c>
      <c r="Q2081" s="828">
        <v>1</v>
      </c>
      <c r="R2081" s="823">
        <v>1</v>
      </c>
      <c r="S2081" s="828">
        <v>1</v>
      </c>
      <c r="T2081" s="827">
        <v>1</v>
      </c>
      <c r="U2081" s="829">
        <v>1</v>
      </c>
    </row>
    <row r="2082" spans="1:21" ht="14.45" customHeight="1" x14ac:dyDescent="0.2">
      <c r="A2082" s="822">
        <v>32</v>
      </c>
      <c r="B2082" s="823" t="s">
        <v>2767</v>
      </c>
      <c r="C2082" s="823" t="s">
        <v>2773</v>
      </c>
      <c r="D2082" s="824" t="s">
        <v>4796</v>
      </c>
      <c r="E2082" s="825" t="s">
        <v>2805</v>
      </c>
      <c r="F2082" s="823" t="s">
        <v>2768</v>
      </c>
      <c r="G2082" s="823" t="s">
        <v>3173</v>
      </c>
      <c r="H2082" s="823" t="s">
        <v>329</v>
      </c>
      <c r="I2082" s="823" t="s">
        <v>3626</v>
      </c>
      <c r="J2082" s="823" t="s">
        <v>1681</v>
      </c>
      <c r="K2082" s="823" t="s">
        <v>3627</v>
      </c>
      <c r="L2082" s="826">
        <v>159.16999999999999</v>
      </c>
      <c r="M2082" s="826">
        <v>636.67999999999995</v>
      </c>
      <c r="N2082" s="823">
        <v>4</v>
      </c>
      <c r="O2082" s="827">
        <v>4</v>
      </c>
      <c r="P2082" s="826">
        <v>477.51</v>
      </c>
      <c r="Q2082" s="828">
        <v>0.75</v>
      </c>
      <c r="R2082" s="823">
        <v>3</v>
      </c>
      <c r="S2082" s="828">
        <v>0.75</v>
      </c>
      <c r="T2082" s="827">
        <v>3</v>
      </c>
      <c r="U2082" s="829">
        <v>0.75</v>
      </c>
    </row>
    <row r="2083" spans="1:21" ht="14.45" customHeight="1" x14ac:dyDescent="0.2">
      <c r="A2083" s="822">
        <v>32</v>
      </c>
      <c r="B2083" s="823" t="s">
        <v>2767</v>
      </c>
      <c r="C2083" s="823" t="s">
        <v>2773</v>
      </c>
      <c r="D2083" s="824" t="s">
        <v>4796</v>
      </c>
      <c r="E2083" s="825" t="s">
        <v>2805</v>
      </c>
      <c r="F2083" s="823" t="s">
        <v>2768</v>
      </c>
      <c r="G2083" s="823" t="s">
        <v>3173</v>
      </c>
      <c r="H2083" s="823" t="s">
        <v>329</v>
      </c>
      <c r="I2083" s="823" t="s">
        <v>4499</v>
      </c>
      <c r="J2083" s="823" t="s">
        <v>1681</v>
      </c>
      <c r="K2083" s="823" t="s">
        <v>4500</v>
      </c>
      <c r="L2083" s="826">
        <v>79.58</v>
      </c>
      <c r="M2083" s="826">
        <v>79.58</v>
      </c>
      <c r="N2083" s="823">
        <v>1</v>
      </c>
      <c r="O2083" s="827">
        <v>1</v>
      </c>
      <c r="P2083" s="826">
        <v>79.58</v>
      </c>
      <c r="Q2083" s="828">
        <v>1</v>
      </c>
      <c r="R2083" s="823">
        <v>1</v>
      </c>
      <c r="S2083" s="828">
        <v>1</v>
      </c>
      <c r="T2083" s="827">
        <v>1</v>
      </c>
      <c r="U2083" s="829">
        <v>1</v>
      </c>
    </row>
    <row r="2084" spans="1:21" ht="14.45" customHeight="1" x14ac:dyDescent="0.2">
      <c r="A2084" s="822">
        <v>32</v>
      </c>
      <c r="B2084" s="823" t="s">
        <v>2767</v>
      </c>
      <c r="C2084" s="823" t="s">
        <v>2773</v>
      </c>
      <c r="D2084" s="824" t="s">
        <v>4796</v>
      </c>
      <c r="E2084" s="825" t="s">
        <v>2805</v>
      </c>
      <c r="F2084" s="823" t="s">
        <v>2768</v>
      </c>
      <c r="G2084" s="823" t="s">
        <v>2915</v>
      </c>
      <c r="H2084" s="823" t="s">
        <v>670</v>
      </c>
      <c r="I2084" s="823" t="s">
        <v>2403</v>
      </c>
      <c r="J2084" s="823" t="s">
        <v>1477</v>
      </c>
      <c r="K2084" s="823" t="s">
        <v>2404</v>
      </c>
      <c r="L2084" s="826">
        <v>846.47</v>
      </c>
      <c r="M2084" s="826">
        <v>8464.7000000000007</v>
      </c>
      <c r="N2084" s="823">
        <v>10</v>
      </c>
      <c r="O2084" s="827">
        <v>7</v>
      </c>
      <c r="P2084" s="826">
        <v>4232.3500000000004</v>
      </c>
      <c r="Q2084" s="828">
        <v>0.5</v>
      </c>
      <c r="R2084" s="823">
        <v>5</v>
      </c>
      <c r="S2084" s="828">
        <v>0.5</v>
      </c>
      <c r="T2084" s="827">
        <v>5</v>
      </c>
      <c r="U2084" s="829">
        <v>0.7142857142857143</v>
      </c>
    </row>
    <row r="2085" spans="1:21" ht="14.45" customHeight="1" x14ac:dyDescent="0.2">
      <c r="A2085" s="822">
        <v>32</v>
      </c>
      <c r="B2085" s="823" t="s">
        <v>2767</v>
      </c>
      <c r="C2085" s="823" t="s">
        <v>2773</v>
      </c>
      <c r="D2085" s="824" t="s">
        <v>4796</v>
      </c>
      <c r="E2085" s="825" t="s">
        <v>2805</v>
      </c>
      <c r="F2085" s="823" t="s">
        <v>2768</v>
      </c>
      <c r="G2085" s="823" t="s">
        <v>2915</v>
      </c>
      <c r="H2085" s="823" t="s">
        <v>670</v>
      </c>
      <c r="I2085" s="823" t="s">
        <v>2403</v>
      </c>
      <c r="J2085" s="823" t="s">
        <v>1477</v>
      </c>
      <c r="K2085" s="823" t="s">
        <v>2404</v>
      </c>
      <c r="L2085" s="826">
        <v>3231.81</v>
      </c>
      <c r="M2085" s="826">
        <v>9695.43</v>
      </c>
      <c r="N2085" s="823">
        <v>3</v>
      </c>
      <c r="O2085" s="827">
        <v>3</v>
      </c>
      <c r="P2085" s="826">
        <v>9695.43</v>
      </c>
      <c r="Q2085" s="828">
        <v>1</v>
      </c>
      <c r="R2085" s="823">
        <v>3</v>
      </c>
      <c r="S2085" s="828">
        <v>1</v>
      </c>
      <c r="T2085" s="827">
        <v>3</v>
      </c>
      <c r="U2085" s="829">
        <v>1</v>
      </c>
    </row>
    <row r="2086" spans="1:21" ht="14.45" customHeight="1" x14ac:dyDescent="0.2">
      <c r="A2086" s="822">
        <v>32</v>
      </c>
      <c r="B2086" s="823" t="s">
        <v>2767</v>
      </c>
      <c r="C2086" s="823" t="s">
        <v>2773</v>
      </c>
      <c r="D2086" s="824" t="s">
        <v>4796</v>
      </c>
      <c r="E2086" s="825" t="s">
        <v>2805</v>
      </c>
      <c r="F2086" s="823" t="s">
        <v>2768</v>
      </c>
      <c r="G2086" s="823" t="s">
        <v>2916</v>
      </c>
      <c r="H2086" s="823" t="s">
        <v>670</v>
      </c>
      <c r="I2086" s="823" t="s">
        <v>2572</v>
      </c>
      <c r="J2086" s="823" t="s">
        <v>921</v>
      </c>
      <c r="K2086" s="823" t="s">
        <v>2573</v>
      </c>
      <c r="L2086" s="826">
        <v>42.51</v>
      </c>
      <c r="M2086" s="826">
        <v>42.51</v>
      </c>
      <c r="N2086" s="823">
        <v>1</v>
      </c>
      <c r="O2086" s="827">
        <v>1</v>
      </c>
      <c r="P2086" s="826">
        <v>42.51</v>
      </c>
      <c r="Q2086" s="828">
        <v>1</v>
      </c>
      <c r="R2086" s="823">
        <v>1</v>
      </c>
      <c r="S2086" s="828">
        <v>1</v>
      </c>
      <c r="T2086" s="827">
        <v>1</v>
      </c>
      <c r="U2086" s="829">
        <v>1</v>
      </c>
    </row>
    <row r="2087" spans="1:21" ht="14.45" customHeight="1" x14ac:dyDescent="0.2">
      <c r="A2087" s="822">
        <v>32</v>
      </c>
      <c r="B2087" s="823" t="s">
        <v>2767</v>
      </c>
      <c r="C2087" s="823" t="s">
        <v>2773</v>
      </c>
      <c r="D2087" s="824" t="s">
        <v>4796</v>
      </c>
      <c r="E2087" s="825" t="s">
        <v>2805</v>
      </c>
      <c r="F2087" s="823" t="s">
        <v>2768</v>
      </c>
      <c r="G2087" s="823" t="s">
        <v>2916</v>
      </c>
      <c r="H2087" s="823" t="s">
        <v>670</v>
      </c>
      <c r="I2087" s="823" t="s">
        <v>2268</v>
      </c>
      <c r="J2087" s="823" t="s">
        <v>921</v>
      </c>
      <c r="K2087" s="823" t="s">
        <v>2269</v>
      </c>
      <c r="L2087" s="826">
        <v>85.02</v>
      </c>
      <c r="M2087" s="826">
        <v>85.02</v>
      </c>
      <c r="N2087" s="823">
        <v>1</v>
      </c>
      <c r="O2087" s="827">
        <v>1</v>
      </c>
      <c r="P2087" s="826">
        <v>85.02</v>
      </c>
      <c r="Q2087" s="828">
        <v>1</v>
      </c>
      <c r="R2087" s="823">
        <v>1</v>
      </c>
      <c r="S2087" s="828">
        <v>1</v>
      </c>
      <c r="T2087" s="827">
        <v>1</v>
      </c>
      <c r="U2087" s="829">
        <v>1</v>
      </c>
    </row>
    <row r="2088" spans="1:21" ht="14.45" customHeight="1" x14ac:dyDescent="0.2">
      <c r="A2088" s="822">
        <v>32</v>
      </c>
      <c r="B2088" s="823" t="s">
        <v>2767</v>
      </c>
      <c r="C2088" s="823" t="s">
        <v>2773</v>
      </c>
      <c r="D2088" s="824" t="s">
        <v>4796</v>
      </c>
      <c r="E2088" s="825" t="s">
        <v>2805</v>
      </c>
      <c r="F2088" s="823" t="s">
        <v>2768</v>
      </c>
      <c r="G2088" s="823" t="s">
        <v>4501</v>
      </c>
      <c r="H2088" s="823" t="s">
        <v>329</v>
      </c>
      <c r="I2088" s="823" t="s">
        <v>4502</v>
      </c>
      <c r="J2088" s="823" t="s">
        <v>4503</v>
      </c>
      <c r="K2088" s="823" t="s">
        <v>4504</v>
      </c>
      <c r="L2088" s="826">
        <v>0</v>
      </c>
      <c r="M2088" s="826">
        <v>0</v>
      </c>
      <c r="N2088" s="823">
        <v>1</v>
      </c>
      <c r="O2088" s="827">
        <v>1</v>
      </c>
      <c r="P2088" s="826"/>
      <c r="Q2088" s="828"/>
      <c r="R2088" s="823"/>
      <c r="S2088" s="828">
        <v>0</v>
      </c>
      <c r="T2088" s="827"/>
      <c r="U2088" s="829">
        <v>0</v>
      </c>
    </row>
    <row r="2089" spans="1:21" ht="14.45" customHeight="1" x14ac:dyDescent="0.2">
      <c r="A2089" s="822">
        <v>32</v>
      </c>
      <c r="B2089" s="823" t="s">
        <v>2767</v>
      </c>
      <c r="C2089" s="823" t="s">
        <v>2773</v>
      </c>
      <c r="D2089" s="824" t="s">
        <v>4796</v>
      </c>
      <c r="E2089" s="825" t="s">
        <v>2805</v>
      </c>
      <c r="F2089" s="823" t="s">
        <v>2768</v>
      </c>
      <c r="G2089" s="823" t="s">
        <v>3205</v>
      </c>
      <c r="H2089" s="823" t="s">
        <v>329</v>
      </c>
      <c r="I2089" s="823" t="s">
        <v>3209</v>
      </c>
      <c r="J2089" s="823" t="s">
        <v>1114</v>
      </c>
      <c r="K2089" s="823" t="s">
        <v>3208</v>
      </c>
      <c r="L2089" s="826">
        <v>50.64</v>
      </c>
      <c r="M2089" s="826">
        <v>405.12</v>
      </c>
      <c r="N2089" s="823">
        <v>8</v>
      </c>
      <c r="O2089" s="827">
        <v>4</v>
      </c>
      <c r="P2089" s="826">
        <v>354.48</v>
      </c>
      <c r="Q2089" s="828">
        <v>0.875</v>
      </c>
      <c r="R2089" s="823">
        <v>7</v>
      </c>
      <c r="S2089" s="828">
        <v>0.875</v>
      </c>
      <c r="T2089" s="827">
        <v>3</v>
      </c>
      <c r="U2089" s="829">
        <v>0.75</v>
      </c>
    </row>
    <row r="2090" spans="1:21" ht="14.45" customHeight="1" x14ac:dyDescent="0.2">
      <c r="A2090" s="822">
        <v>32</v>
      </c>
      <c r="B2090" s="823" t="s">
        <v>2767</v>
      </c>
      <c r="C2090" s="823" t="s">
        <v>2773</v>
      </c>
      <c r="D2090" s="824" t="s">
        <v>4796</v>
      </c>
      <c r="E2090" s="825" t="s">
        <v>2805</v>
      </c>
      <c r="F2090" s="823" t="s">
        <v>2768</v>
      </c>
      <c r="G2090" s="823" t="s">
        <v>3210</v>
      </c>
      <c r="H2090" s="823" t="s">
        <v>329</v>
      </c>
      <c r="I2090" s="823" t="s">
        <v>3630</v>
      </c>
      <c r="J2090" s="823" t="s">
        <v>3631</v>
      </c>
      <c r="K2090" s="823" t="s">
        <v>3632</v>
      </c>
      <c r="L2090" s="826">
        <v>140.72</v>
      </c>
      <c r="M2090" s="826">
        <v>2814.4</v>
      </c>
      <c r="N2090" s="823">
        <v>20</v>
      </c>
      <c r="O2090" s="827">
        <v>1</v>
      </c>
      <c r="P2090" s="826">
        <v>2814.4</v>
      </c>
      <c r="Q2090" s="828">
        <v>1</v>
      </c>
      <c r="R2090" s="823">
        <v>20</v>
      </c>
      <c r="S2090" s="828">
        <v>1</v>
      </c>
      <c r="T2090" s="827">
        <v>1</v>
      </c>
      <c r="U2090" s="829">
        <v>1</v>
      </c>
    </row>
    <row r="2091" spans="1:21" ht="14.45" customHeight="1" x14ac:dyDescent="0.2">
      <c r="A2091" s="822">
        <v>32</v>
      </c>
      <c r="B2091" s="823" t="s">
        <v>2767</v>
      </c>
      <c r="C2091" s="823" t="s">
        <v>2773</v>
      </c>
      <c r="D2091" s="824" t="s">
        <v>4796</v>
      </c>
      <c r="E2091" s="825" t="s">
        <v>2805</v>
      </c>
      <c r="F2091" s="823" t="s">
        <v>2768</v>
      </c>
      <c r="G2091" s="823" t="s">
        <v>2920</v>
      </c>
      <c r="H2091" s="823" t="s">
        <v>329</v>
      </c>
      <c r="I2091" s="823" t="s">
        <v>2921</v>
      </c>
      <c r="J2091" s="823" t="s">
        <v>1058</v>
      </c>
      <c r="K2091" s="823" t="s">
        <v>2922</v>
      </c>
      <c r="L2091" s="826">
        <v>1630.51</v>
      </c>
      <c r="M2091" s="826">
        <v>9783.06</v>
      </c>
      <c r="N2091" s="823">
        <v>6</v>
      </c>
      <c r="O2091" s="827">
        <v>1.5</v>
      </c>
      <c r="P2091" s="826">
        <v>6522.04</v>
      </c>
      <c r="Q2091" s="828">
        <v>0.66666666666666674</v>
      </c>
      <c r="R2091" s="823">
        <v>4</v>
      </c>
      <c r="S2091" s="828">
        <v>0.66666666666666663</v>
      </c>
      <c r="T2091" s="827">
        <v>1</v>
      </c>
      <c r="U2091" s="829">
        <v>0.66666666666666663</v>
      </c>
    </row>
    <row r="2092" spans="1:21" ht="14.45" customHeight="1" x14ac:dyDescent="0.2">
      <c r="A2092" s="822">
        <v>32</v>
      </c>
      <c r="B2092" s="823" t="s">
        <v>2767</v>
      </c>
      <c r="C2092" s="823" t="s">
        <v>2773</v>
      </c>
      <c r="D2092" s="824" t="s">
        <v>4796</v>
      </c>
      <c r="E2092" s="825" t="s">
        <v>2805</v>
      </c>
      <c r="F2092" s="823" t="s">
        <v>2768</v>
      </c>
      <c r="G2092" s="823" t="s">
        <v>2923</v>
      </c>
      <c r="H2092" s="823" t="s">
        <v>329</v>
      </c>
      <c r="I2092" s="823" t="s">
        <v>2924</v>
      </c>
      <c r="J2092" s="823" t="s">
        <v>2925</v>
      </c>
      <c r="K2092" s="823" t="s">
        <v>2926</v>
      </c>
      <c r="L2092" s="826">
        <v>75.05</v>
      </c>
      <c r="M2092" s="826">
        <v>75.05</v>
      </c>
      <c r="N2092" s="823">
        <v>1</v>
      </c>
      <c r="O2092" s="827">
        <v>1</v>
      </c>
      <c r="P2092" s="826"/>
      <c r="Q2092" s="828">
        <v>0</v>
      </c>
      <c r="R2092" s="823"/>
      <c r="S2092" s="828">
        <v>0</v>
      </c>
      <c r="T2092" s="827"/>
      <c r="U2092" s="829">
        <v>0</v>
      </c>
    </row>
    <row r="2093" spans="1:21" ht="14.45" customHeight="1" x14ac:dyDescent="0.2">
      <c r="A2093" s="822">
        <v>32</v>
      </c>
      <c r="B2093" s="823" t="s">
        <v>2767</v>
      </c>
      <c r="C2093" s="823" t="s">
        <v>2773</v>
      </c>
      <c r="D2093" s="824" t="s">
        <v>4796</v>
      </c>
      <c r="E2093" s="825" t="s">
        <v>2805</v>
      </c>
      <c r="F2093" s="823" t="s">
        <v>2768</v>
      </c>
      <c r="G2093" s="823" t="s">
        <v>3217</v>
      </c>
      <c r="H2093" s="823" t="s">
        <v>329</v>
      </c>
      <c r="I2093" s="823" t="s">
        <v>3218</v>
      </c>
      <c r="J2093" s="823" t="s">
        <v>1301</v>
      </c>
      <c r="K2093" s="823" t="s">
        <v>1302</v>
      </c>
      <c r="L2093" s="826">
        <v>94.7</v>
      </c>
      <c r="M2093" s="826">
        <v>2556.9000000000005</v>
      </c>
      <c r="N2093" s="823">
        <v>27</v>
      </c>
      <c r="O2093" s="827">
        <v>25.5</v>
      </c>
      <c r="P2093" s="826">
        <v>1609.9000000000005</v>
      </c>
      <c r="Q2093" s="828">
        <v>0.62962962962962976</v>
      </c>
      <c r="R2093" s="823">
        <v>17</v>
      </c>
      <c r="S2093" s="828">
        <v>0.62962962962962965</v>
      </c>
      <c r="T2093" s="827">
        <v>17</v>
      </c>
      <c r="U2093" s="829">
        <v>0.66666666666666663</v>
      </c>
    </row>
    <row r="2094" spans="1:21" ht="14.45" customHeight="1" x14ac:dyDescent="0.2">
      <c r="A2094" s="822">
        <v>32</v>
      </c>
      <c r="B2094" s="823" t="s">
        <v>2767</v>
      </c>
      <c r="C2094" s="823" t="s">
        <v>2773</v>
      </c>
      <c r="D2094" s="824" t="s">
        <v>4796</v>
      </c>
      <c r="E2094" s="825" t="s">
        <v>2805</v>
      </c>
      <c r="F2094" s="823" t="s">
        <v>2768</v>
      </c>
      <c r="G2094" s="823" t="s">
        <v>3217</v>
      </c>
      <c r="H2094" s="823" t="s">
        <v>329</v>
      </c>
      <c r="I2094" s="823" t="s">
        <v>3218</v>
      </c>
      <c r="J2094" s="823" t="s">
        <v>1301</v>
      </c>
      <c r="K2094" s="823" t="s">
        <v>1302</v>
      </c>
      <c r="L2094" s="826">
        <v>49.04</v>
      </c>
      <c r="M2094" s="826">
        <v>441.36</v>
      </c>
      <c r="N2094" s="823">
        <v>9</v>
      </c>
      <c r="O2094" s="827">
        <v>7.5</v>
      </c>
      <c r="P2094" s="826">
        <v>147.12</v>
      </c>
      <c r="Q2094" s="828">
        <v>0.33333333333333331</v>
      </c>
      <c r="R2094" s="823">
        <v>3</v>
      </c>
      <c r="S2094" s="828">
        <v>0.33333333333333331</v>
      </c>
      <c r="T2094" s="827">
        <v>2</v>
      </c>
      <c r="U2094" s="829">
        <v>0.26666666666666666</v>
      </c>
    </row>
    <row r="2095" spans="1:21" ht="14.45" customHeight="1" x14ac:dyDescent="0.2">
      <c r="A2095" s="822">
        <v>32</v>
      </c>
      <c r="B2095" s="823" t="s">
        <v>2767</v>
      </c>
      <c r="C2095" s="823" t="s">
        <v>2773</v>
      </c>
      <c r="D2095" s="824" t="s">
        <v>4796</v>
      </c>
      <c r="E2095" s="825" t="s">
        <v>2805</v>
      </c>
      <c r="F2095" s="823" t="s">
        <v>2768</v>
      </c>
      <c r="G2095" s="823" t="s">
        <v>3217</v>
      </c>
      <c r="H2095" s="823" t="s">
        <v>329</v>
      </c>
      <c r="I2095" s="823" t="s">
        <v>4505</v>
      </c>
      <c r="J2095" s="823" t="s">
        <v>1301</v>
      </c>
      <c r="K2095" s="823" t="s">
        <v>4506</v>
      </c>
      <c r="L2095" s="826">
        <v>94.7</v>
      </c>
      <c r="M2095" s="826">
        <v>94.7</v>
      </c>
      <c r="N2095" s="823">
        <v>1</v>
      </c>
      <c r="O2095" s="827">
        <v>1</v>
      </c>
      <c r="P2095" s="826"/>
      <c r="Q2095" s="828">
        <v>0</v>
      </c>
      <c r="R2095" s="823"/>
      <c r="S2095" s="828">
        <v>0</v>
      </c>
      <c r="T2095" s="827"/>
      <c r="U2095" s="829">
        <v>0</v>
      </c>
    </row>
    <row r="2096" spans="1:21" ht="14.45" customHeight="1" x14ac:dyDescent="0.2">
      <c r="A2096" s="822">
        <v>32</v>
      </c>
      <c r="B2096" s="823" t="s">
        <v>2767</v>
      </c>
      <c r="C2096" s="823" t="s">
        <v>2773</v>
      </c>
      <c r="D2096" s="824" t="s">
        <v>4796</v>
      </c>
      <c r="E2096" s="825" t="s">
        <v>2805</v>
      </c>
      <c r="F2096" s="823" t="s">
        <v>2768</v>
      </c>
      <c r="G2096" s="823" t="s">
        <v>3217</v>
      </c>
      <c r="H2096" s="823" t="s">
        <v>329</v>
      </c>
      <c r="I2096" s="823" t="s">
        <v>4507</v>
      </c>
      <c r="J2096" s="823" t="s">
        <v>1301</v>
      </c>
      <c r="K2096" s="823" t="s">
        <v>4506</v>
      </c>
      <c r="L2096" s="826">
        <v>49.04</v>
      </c>
      <c r="M2096" s="826">
        <v>49.04</v>
      </c>
      <c r="N2096" s="823">
        <v>1</v>
      </c>
      <c r="O2096" s="827">
        <v>0.5</v>
      </c>
      <c r="P2096" s="826"/>
      <c r="Q2096" s="828">
        <v>0</v>
      </c>
      <c r="R2096" s="823"/>
      <c r="S2096" s="828">
        <v>0</v>
      </c>
      <c r="T2096" s="827"/>
      <c r="U2096" s="829">
        <v>0</v>
      </c>
    </row>
    <row r="2097" spans="1:21" ht="14.45" customHeight="1" x14ac:dyDescent="0.2">
      <c r="A2097" s="822">
        <v>32</v>
      </c>
      <c r="B2097" s="823" t="s">
        <v>2767</v>
      </c>
      <c r="C2097" s="823" t="s">
        <v>2773</v>
      </c>
      <c r="D2097" s="824" t="s">
        <v>4796</v>
      </c>
      <c r="E2097" s="825" t="s">
        <v>2805</v>
      </c>
      <c r="F2097" s="823" t="s">
        <v>2768</v>
      </c>
      <c r="G2097" s="823" t="s">
        <v>3217</v>
      </c>
      <c r="H2097" s="823" t="s">
        <v>329</v>
      </c>
      <c r="I2097" s="823" t="s">
        <v>4508</v>
      </c>
      <c r="J2097" s="823" t="s">
        <v>4509</v>
      </c>
      <c r="K2097" s="823" t="s">
        <v>4510</v>
      </c>
      <c r="L2097" s="826">
        <v>0</v>
      </c>
      <c r="M2097" s="826">
        <v>0</v>
      </c>
      <c r="N2097" s="823">
        <v>2</v>
      </c>
      <c r="O2097" s="827">
        <v>2</v>
      </c>
      <c r="P2097" s="826">
        <v>0</v>
      </c>
      <c r="Q2097" s="828"/>
      <c r="R2097" s="823">
        <v>2</v>
      </c>
      <c r="S2097" s="828">
        <v>1</v>
      </c>
      <c r="T2097" s="827">
        <v>2</v>
      </c>
      <c r="U2097" s="829">
        <v>1</v>
      </c>
    </row>
    <row r="2098" spans="1:21" ht="14.45" customHeight="1" x14ac:dyDescent="0.2">
      <c r="A2098" s="822">
        <v>32</v>
      </c>
      <c r="B2098" s="823" t="s">
        <v>2767</v>
      </c>
      <c r="C2098" s="823" t="s">
        <v>2773</v>
      </c>
      <c r="D2098" s="824" t="s">
        <v>4796</v>
      </c>
      <c r="E2098" s="825" t="s">
        <v>2805</v>
      </c>
      <c r="F2098" s="823" t="s">
        <v>2768</v>
      </c>
      <c r="G2098" s="823" t="s">
        <v>3217</v>
      </c>
      <c r="H2098" s="823" t="s">
        <v>329</v>
      </c>
      <c r="I2098" s="823" t="s">
        <v>3633</v>
      </c>
      <c r="J2098" s="823" t="s">
        <v>1301</v>
      </c>
      <c r="K2098" s="823" t="s">
        <v>1302</v>
      </c>
      <c r="L2098" s="826">
        <v>94.7</v>
      </c>
      <c r="M2098" s="826">
        <v>94.7</v>
      </c>
      <c r="N2098" s="823">
        <v>1</v>
      </c>
      <c r="O2098" s="827">
        <v>1</v>
      </c>
      <c r="P2098" s="826">
        <v>94.7</v>
      </c>
      <c r="Q2098" s="828">
        <v>1</v>
      </c>
      <c r="R2098" s="823">
        <v>1</v>
      </c>
      <c r="S2098" s="828">
        <v>1</v>
      </c>
      <c r="T2098" s="827">
        <v>1</v>
      </c>
      <c r="U2098" s="829">
        <v>1</v>
      </c>
    </row>
    <row r="2099" spans="1:21" ht="14.45" customHeight="1" x14ac:dyDescent="0.2">
      <c r="A2099" s="822">
        <v>32</v>
      </c>
      <c r="B2099" s="823" t="s">
        <v>2767</v>
      </c>
      <c r="C2099" s="823" t="s">
        <v>2773</v>
      </c>
      <c r="D2099" s="824" t="s">
        <v>4796</v>
      </c>
      <c r="E2099" s="825" t="s">
        <v>2805</v>
      </c>
      <c r="F2099" s="823" t="s">
        <v>2768</v>
      </c>
      <c r="G2099" s="823" t="s">
        <v>2929</v>
      </c>
      <c r="H2099" s="823" t="s">
        <v>329</v>
      </c>
      <c r="I2099" s="823" t="s">
        <v>2930</v>
      </c>
      <c r="J2099" s="823" t="s">
        <v>2931</v>
      </c>
      <c r="K2099" s="823" t="s">
        <v>2932</v>
      </c>
      <c r="L2099" s="826">
        <v>159.71</v>
      </c>
      <c r="M2099" s="826">
        <v>638.84</v>
      </c>
      <c r="N2099" s="823">
        <v>4</v>
      </c>
      <c r="O2099" s="827">
        <v>2</v>
      </c>
      <c r="P2099" s="826">
        <v>479.13</v>
      </c>
      <c r="Q2099" s="828">
        <v>0.75</v>
      </c>
      <c r="R2099" s="823">
        <v>3</v>
      </c>
      <c r="S2099" s="828">
        <v>0.75</v>
      </c>
      <c r="T2099" s="827">
        <v>1</v>
      </c>
      <c r="U2099" s="829">
        <v>0.5</v>
      </c>
    </row>
    <row r="2100" spans="1:21" ht="14.45" customHeight="1" x14ac:dyDescent="0.2">
      <c r="A2100" s="822">
        <v>32</v>
      </c>
      <c r="B2100" s="823" t="s">
        <v>2767</v>
      </c>
      <c r="C2100" s="823" t="s">
        <v>2773</v>
      </c>
      <c r="D2100" s="824" t="s">
        <v>4796</v>
      </c>
      <c r="E2100" s="825" t="s">
        <v>2805</v>
      </c>
      <c r="F2100" s="823" t="s">
        <v>2768</v>
      </c>
      <c r="G2100" s="823" t="s">
        <v>2929</v>
      </c>
      <c r="H2100" s="823" t="s">
        <v>329</v>
      </c>
      <c r="I2100" s="823" t="s">
        <v>4511</v>
      </c>
      <c r="J2100" s="823" t="s">
        <v>2931</v>
      </c>
      <c r="K2100" s="823" t="s">
        <v>4512</v>
      </c>
      <c r="L2100" s="826">
        <v>0</v>
      </c>
      <c r="M2100" s="826">
        <v>0</v>
      </c>
      <c r="N2100" s="823">
        <v>2</v>
      </c>
      <c r="O2100" s="827">
        <v>1</v>
      </c>
      <c r="P2100" s="826">
        <v>0</v>
      </c>
      <c r="Q2100" s="828"/>
      <c r="R2100" s="823">
        <v>2</v>
      </c>
      <c r="S2100" s="828">
        <v>1</v>
      </c>
      <c r="T2100" s="827">
        <v>1</v>
      </c>
      <c r="U2100" s="829">
        <v>1</v>
      </c>
    </row>
    <row r="2101" spans="1:21" ht="14.45" customHeight="1" x14ac:dyDescent="0.2">
      <c r="A2101" s="822">
        <v>32</v>
      </c>
      <c r="B2101" s="823" t="s">
        <v>2767</v>
      </c>
      <c r="C2101" s="823" t="s">
        <v>2773</v>
      </c>
      <c r="D2101" s="824" t="s">
        <v>4796</v>
      </c>
      <c r="E2101" s="825" t="s">
        <v>2805</v>
      </c>
      <c r="F2101" s="823" t="s">
        <v>2768</v>
      </c>
      <c r="G2101" s="823" t="s">
        <v>4513</v>
      </c>
      <c r="H2101" s="823" t="s">
        <v>329</v>
      </c>
      <c r="I2101" s="823" t="s">
        <v>4514</v>
      </c>
      <c r="J2101" s="823" t="s">
        <v>712</v>
      </c>
      <c r="K2101" s="823" t="s">
        <v>4515</v>
      </c>
      <c r="L2101" s="826">
        <v>144.19</v>
      </c>
      <c r="M2101" s="826">
        <v>144.19</v>
      </c>
      <c r="N2101" s="823">
        <v>1</v>
      </c>
      <c r="O2101" s="827">
        <v>1</v>
      </c>
      <c r="P2101" s="826">
        <v>144.19</v>
      </c>
      <c r="Q2101" s="828">
        <v>1</v>
      </c>
      <c r="R2101" s="823">
        <v>1</v>
      </c>
      <c r="S2101" s="828">
        <v>1</v>
      </c>
      <c r="T2101" s="827">
        <v>1</v>
      </c>
      <c r="U2101" s="829">
        <v>1</v>
      </c>
    </row>
    <row r="2102" spans="1:21" ht="14.45" customHeight="1" x14ac:dyDescent="0.2">
      <c r="A2102" s="822">
        <v>32</v>
      </c>
      <c r="B2102" s="823" t="s">
        <v>2767</v>
      </c>
      <c r="C2102" s="823" t="s">
        <v>2773</v>
      </c>
      <c r="D2102" s="824" t="s">
        <v>4796</v>
      </c>
      <c r="E2102" s="825" t="s">
        <v>2805</v>
      </c>
      <c r="F2102" s="823" t="s">
        <v>2768</v>
      </c>
      <c r="G2102" s="823" t="s">
        <v>3232</v>
      </c>
      <c r="H2102" s="823" t="s">
        <v>329</v>
      </c>
      <c r="I2102" s="823" t="s">
        <v>3233</v>
      </c>
      <c r="J2102" s="823" t="s">
        <v>1442</v>
      </c>
      <c r="K2102" s="823" t="s">
        <v>3234</v>
      </c>
      <c r="L2102" s="826">
        <v>42.14</v>
      </c>
      <c r="M2102" s="826">
        <v>42.14</v>
      </c>
      <c r="N2102" s="823">
        <v>1</v>
      </c>
      <c r="O2102" s="827">
        <v>1</v>
      </c>
      <c r="P2102" s="826">
        <v>42.14</v>
      </c>
      <c r="Q2102" s="828">
        <v>1</v>
      </c>
      <c r="R2102" s="823">
        <v>1</v>
      </c>
      <c r="S2102" s="828">
        <v>1</v>
      </c>
      <c r="T2102" s="827">
        <v>1</v>
      </c>
      <c r="U2102" s="829">
        <v>1</v>
      </c>
    </row>
    <row r="2103" spans="1:21" ht="14.45" customHeight="1" x14ac:dyDescent="0.2">
      <c r="A2103" s="822">
        <v>32</v>
      </c>
      <c r="B2103" s="823" t="s">
        <v>2767</v>
      </c>
      <c r="C2103" s="823" t="s">
        <v>2773</v>
      </c>
      <c r="D2103" s="824" t="s">
        <v>4796</v>
      </c>
      <c r="E2103" s="825" t="s">
        <v>2805</v>
      </c>
      <c r="F2103" s="823" t="s">
        <v>2768</v>
      </c>
      <c r="G2103" s="823" t="s">
        <v>3232</v>
      </c>
      <c r="H2103" s="823" t="s">
        <v>329</v>
      </c>
      <c r="I2103" s="823" t="s">
        <v>4368</v>
      </c>
      <c r="J2103" s="823" t="s">
        <v>1442</v>
      </c>
      <c r="K2103" s="823" t="s">
        <v>4369</v>
      </c>
      <c r="L2103" s="826">
        <v>64.36</v>
      </c>
      <c r="M2103" s="826">
        <v>64.36</v>
      </c>
      <c r="N2103" s="823">
        <v>1</v>
      </c>
      <c r="O2103" s="827">
        <v>1</v>
      </c>
      <c r="P2103" s="826"/>
      <c r="Q2103" s="828">
        <v>0</v>
      </c>
      <c r="R2103" s="823"/>
      <c r="S2103" s="828">
        <v>0</v>
      </c>
      <c r="T2103" s="827"/>
      <c r="U2103" s="829">
        <v>0</v>
      </c>
    </row>
    <row r="2104" spans="1:21" ht="14.45" customHeight="1" x14ac:dyDescent="0.2">
      <c r="A2104" s="822">
        <v>32</v>
      </c>
      <c r="B2104" s="823" t="s">
        <v>2767</v>
      </c>
      <c r="C2104" s="823" t="s">
        <v>2773</v>
      </c>
      <c r="D2104" s="824" t="s">
        <v>4796</v>
      </c>
      <c r="E2104" s="825" t="s">
        <v>2805</v>
      </c>
      <c r="F2104" s="823" t="s">
        <v>2768</v>
      </c>
      <c r="G2104" s="823" t="s">
        <v>3232</v>
      </c>
      <c r="H2104" s="823" t="s">
        <v>329</v>
      </c>
      <c r="I2104" s="823" t="s">
        <v>4516</v>
      </c>
      <c r="J2104" s="823" t="s">
        <v>4517</v>
      </c>
      <c r="K2104" s="823" t="s">
        <v>4518</v>
      </c>
      <c r="L2104" s="826">
        <v>89.91</v>
      </c>
      <c r="M2104" s="826">
        <v>269.73</v>
      </c>
      <c r="N2104" s="823">
        <v>3</v>
      </c>
      <c r="O2104" s="827">
        <v>3</v>
      </c>
      <c r="P2104" s="826">
        <v>179.82</v>
      </c>
      <c r="Q2104" s="828">
        <v>0.66666666666666663</v>
      </c>
      <c r="R2104" s="823">
        <v>2</v>
      </c>
      <c r="S2104" s="828">
        <v>0.66666666666666663</v>
      </c>
      <c r="T2104" s="827">
        <v>2</v>
      </c>
      <c r="U2104" s="829">
        <v>0.66666666666666663</v>
      </c>
    </row>
    <row r="2105" spans="1:21" ht="14.45" customHeight="1" x14ac:dyDescent="0.2">
      <c r="A2105" s="822">
        <v>32</v>
      </c>
      <c r="B2105" s="823" t="s">
        <v>2767</v>
      </c>
      <c r="C2105" s="823" t="s">
        <v>2773</v>
      </c>
      <c r="D2105" s="824" t="s">
        <v>4796</v>
      </c>
      <c r="E2105" s="825" t="s">
        <v>2805</v>
      </c>
      <c r="F2105" s="823" t="s">
        <v>2768</v>
      </c>
      <c r="G2105" s="823" t="s">
        <v>4519</v>
      </c>
      <c r="H2105" s="823" t="s">
        <v>329</v>
      </c>
      <c r="I2105" s="823" t="s">
        <v>4520</v>
      </c>
      <c r="J2105" s="823" t="s">
        <v>1122</v>
      </c>
      <c r="K2105" s="823" t="s">
        <v>4521</v>
      </c>
      <c r="L2105" s="826">
        <v>0</v>
      </c>
      <c r="M2105" s="826">
        <v>0</v>
      </c>
      <c r="N2105" s="823">
        <v>2</v>
      </c>
      <c r="O2105" s="827">
        <v>2</v>
      </c>
      <c r="P2105" s="826">
        <v>0</v>
      </c>
      <c r="Q2105" s="828"/>
      <c r="R2105" s="823">
        <v>2</v>
      </c>
      <c r="S2105" s="828">
        <v>1</v>
      </c>
      <c r="T2105" s="827">
        <v>2</v>
      </c>
      <c r="U2105" s="829">
        <v>1</v>
      </c>
    </row>
    <row r="2106" spans="1:21" ht="14.45" customHeight="1" x14ac:dyDescent="0.2">
      <c r="A2106" s="822">
        <v>32</v>
      </c>
      <c r="B2106" s="823" t="s">
        <v>2767</v>
      </c>
      <c r="C2106" s="823" t="s">
        <v>2773</v>
      </c>
      <c r="D2106" s="824" t="s">
        <v>4796</v>
      </c>
      <c r="E2106" s="825" t="s">
        <v>2805</v>
      </c>
      <c r="F2106" s="823" t="s">
        <v>2768</v>
      </c>
      <c r="G2106" s="823" t="s">
        <v>2947</v>
      </c>
      <c r="H2106" s="823" t="s">
        <v>329</v>
      </c>
      <c r="I2106" s="823" t="s">
        <v>3254</v>
      </c>
      <c r="J2106" s="823" t="s">
        <v>3255</v>
      </c>
      <c r="K2106" s="823" t="s">
        <v>3256</v>
      </c>
      <c r="L2106" s="826">
        <v>300.33</v>
      </c>
      <c r="M2106" s="826">
        <v>300.33</v>
      </c>
      <c r="N2106" s="823">
        <v>1</v>
      </c>
      <c r="O2106" s="827">
        <v>1</v>
      </c>
      <c r="P2106" s="826"/>
      <c r="Q2106" s="828">
        <v>0</v>
      </c>
      <c r="R2106" s="823"/>
      <c r="S2106" s="828">
        <v>0</v>
      </c>
      <c r="T2106" s="827"/>
      <c r="U2106" s="829">
        <v>0</v>
      </c>
    </row>
    <row r="2107" spans="1:21" ht="14.45" customHeight="1" x14ac:dyDescent="0.2">
      <c r="A2107" s="822">
        <v>32</v>
      </c>
      <c r="B2107" s="823" t="s">
        <v>2767</v>
      </c>
      <c r="C2107" s="823" t="s">
        <v>2773</v>
      </c>
      <c r="D2107" s="824" t="s">
        <v>4796</v>
      </c>
      <c r="E2107" s="825" t="s">
        <v>2805</v>
      </c>
      <c r="F2107" s="823" t="s">
        <v>2768</v>
      </c>
      <c r="G2107" s="823" t="s">
        <v>2947</v>
      </c>
      <c r="H2107" s="823" t="s">
        <v>329</v>
      </c>
      <c r="I2107" s="823" t="s">
        <v>4097</v>
      </c>
      <c r="J2107" s="823" t="s">
        <v>3255</v>
      </c>
      <c r="K2107" s="823" t="s">
        <v>3256</v>
      </c>
      <c r="L2107" s="826">
        <v>300.33</v>
      </c>
      <c r="M2107" s="826">
        <v>300.33</v>
      </c>
      <c r="N2107" s="823">
        <v>1</v>
      </c>
      <c r="O2107" s="827">
        <v>0.5</v>
      </c>
      <c r="P2107" s="826"/>
      <c r="Q2107" s="828">
        <v>0</v>
      </c>
      <c r="R2107" s="823"/>
      <c r="S2107" s="828">
        <v>0</v>
      </c>
      <c r="T2107" s="827"/>
      <c r="U2107" s="829">
        <v>0</v>
      </c>
    </row>
    <row r="2108" spans="1:21" ht="14.45" customHeight="1" x14ac:dyDescent="0.2">
      <c r="A2108" s="822">
        <v>32</v>
      </c>
      <c r="B2108" s="823" t="s">
        <v>2767</v>
      </c>
      <c r="C2108" s="823" t="s">
        <v>2773</v>
      </c>
      <c r="D2108" s="824" t="s">
        <v>4796</v>
      </c>
      <c r="E2108" s="825" t="s">
        <v>2805</v>
      </c>
      <c r="F2108" s="823" t="s">
        <v>2768</v>
      </c>
      <c r="G2108" s="823" t="s">
        <v>2947</v>
      </c>
      <c r="H2108" s="823" t="s">
        <v>670</v>
      </c>
      <c r="I2108" s="823" t="s">
        <v>2948</v>
      </c>
      <c r="J2108" s="823" t="s">
        <v>2949</v>
      </c>
      <c r="K2108" s="823" t="s">
        <v>2950</v>
      </c>
      <c r="L2108" s="826">
        <v>186.87</v>
      </c>
      <c r="M2108" s="826">
        <v>186.87</v>
      </c>
      <c r="N2108" s="823">
        <v>1</v>
      </c>
      <c r="O2108" s="827">
        <v>1</v>
      </c>
      <c r="P2108" s="826">
        <v>186.87</v>
      </c>
      <c r="Q2108" s="828">
        <v>1</v>
      </c>
      <c r="R2108" s="823">
        <v>1</v>
      </c>
      <c r="S2108" s="828">
        <v>1</v>
      </c>
      <c r="T2108" s="827">
        <v>1</v>
      </c>
      <c r="U2108" s="829">
        <v>1</v>
      </c>
    </row>
    <row r="2109" spans="1:21" ht="14.45" customHeight="1" x14ac:dyDescent="0.2">
      <c r="A2109" s="822">
        <v>32</v>
      </c>
      <c r="B2109" s="823" t="s">
        <v>2767</v>
      </c>
      <c r="C2109" s="823" t="s">
        <v>2773</v>
      </c>
      <c r="D2109" s="824" t="s">
        <v>4796</v>
      </c>
      <c r="E2109" s="825" t="s">
        <v>2805</v>
      </c>
      <c r="F2109" s="823" t="s">
        <v>2768</v>
      </c>
      <c r="G2109" s="823" t="s">
        <v>2951</v>
      </c>
      <c r="H2109" s="823" t="s">
        <v>329</v>
      </c>
      <c r="I2109" s="823" t="s">
        <v>2955</v>
      </c>
      <c r="J2109" s="823" t="s">
        <v>2953</v>
      </c>
      <c r="K2109" s="823" t="s">
        <v>2956</v>
      </c>
      <c r="L2109" s="826">
        <v>243.64</v>
      </c>
      <c r="M2109" s="826">
        <v>487.28</v>
      </c>
      <c r="N2109" s="823">
        <v>2</v>
      </c>
      <c r="O2109" s="827">
        <v>2</v>
      </c>
      <c r="P2109" s="826"/>
      <c r="Q2109" s="828">
        <v>0</v>
      </c>
      <c r="R2109" s="823"/>
      <c r="S2109" s="828">
        <v>0</v>
      </c>
      <c r="T2109" s="827"/>
      <c r="U2109" s="829">
        <v>0</v>
      </c>
    </row>
    <row r="2110" spans="1:21" ht="14.45" customHeight="1" x14ac:dyDescent="0.2">
      <c r="A2110" s="822">
        <v>32</v>
      </c>
      <c r="B2110" s="823" t="s">
        <v>2767</v>
      </c>
      <c r="C2110" s="823" t="s">
        <v>2773</v>
      </c>
      <c r="D2110" s="824" t="s">
        <v>4796</v>
      </c>
      <c r="E2110" s="825" t="s">
        <v>2805</v>
      </c>
      <c r="F2110" s="823" t="s">
        <v>2768</v>
      </c>
      <c r="G2110" s="823" t="s">
        <v>2835</v>
      </c>
      <c r="H2110" s="823" t="s">
        <v>329</v>
      </c>
      <c r="I2110" s="823" t="s">
        <v>2965</v>
      </c>
      <c r="J2110" s="823" t="s">
        <v>695</v>
      </c>
      <c r="K2110" s="823" t="s">
        <v>2966</v>
      </c>
      <c r="L2110" s="826">
        <v>31.65</v>
      </c>
      <c r="M2110" s="826">
        <v>31.65</v>
      </c>
      <c r="N2110" s="823">
        <v>1</v>
      </c>
      <c r="O2110" s="827">
        <v>1</v>
      </c>
      <c r="P2110" s="826"/>
      <c r="Q2110" s="828">
        <v>0</v>
      </c>
      <c r="R2110" s="823"/>
      <c r="S2110" s="828">
        <v>0</v>
      </c>
      <c r="T2110" s="827"/>
      <c r="U2110" s="829">
        <v>0</v>
      </c>
    </row>
    <row r="2111" spans="1:21" ht="14.45" customHeight="1" x14ac:dyDescent="0.2">
      <c r="A2111" s="822">
        <v>32</v>
      </c>
      <c r="B2111" s="823" t="s">
        <v>2767</v>
      </c>
      <c r="C2111" s="823" t="s">
        <v>2773</v>
      </c>
      <c r="D2111" s="824" t="s">
        <v>4796</v>
      </c>
      <c r="E2111" s="825" t="s">
        <v>2805</v>
      </c>
      <c r="F2111" s="823" t="s">
        <v>2768</v>
      </c>
      <c r="G2111" s="823" t="s">
        <v>2835</v>
      </c>
      <c r="H2111" s="823" t="s">
        <v>329</v>
      </c>
      <c r="I2111" s="823" t="s">
        <v>2970</v>
      </c>
      <c r="J2111" s="823" t="s">
        <v>2968</v>
      </c>
      <c r="K2111" s="823" t="s">
        <v>2971</v>
      </c>
      <c r="L2111" s="826">
        <v>52.75</v>
      </c>
      <c r="M2111" s="826">
        <v>158.25</v>
      </c>
      <c r="N2111" s="823">
        <v>3</v>
      </c>
      <c r="O2111" s="827">
        <v>2.5</v>
      </c>
      <c r="P2111" s="826">
        <v>158.25</v>
      </c>
      <c r="Q2111" s="828">
        <v>1</v>
      </c>
      <c r="R2111" s="823">
        <v>3</v>
      </c>
      <c r="S2111" s="828">
        <v>1</v>
      </c>
      <c r="T2111" s="827">
        <v>2.5</v>
      </c>
      <c r="U2111" s="829">
        <v>1</v>
      </c>
    </row>
    <row r="2112" spans="1:21" ht="14.45" customHeight="1" x14ac:dyDescent="0.2">
      <c r="A2112" s="822">
        <v>32</v>
      </c>
      <c r="B2112" s="823" t="s">
        <v>2767</v>
      </c>
      <c r="C2112" s="823" t="s">
        <v>2773</v>
      </c>
      <c r="D2112" s="824" t="s">
        <v>4796</v>
      </c>
      <c r="E2112" s="825" t="s">
        <v>2805</v>
      </c>
      <c r="F2112" s="823" t="s">
        <v>2768</v>
      </c>
      <c r="G2112" s="823" t="s">
        <v>2835</v>
      </c>
      <c r="H2112" s="823" t="s">
        <v>329</v>
      </c>
      <c r="I2112" s="823" t="s">
        <v>2836</v>
      </c>
      <c r="J2112" s="823" t="s">
        <v>695</v>
      </c>
      <c r="K2112" s="823" t="s">
        <v>681</v>
      </c>
      <c r="L2112" s="826">
        <v>0</v>
      </c>
      <c r="M2112" s="826">
        <v>0</v>
      </c>
      <c r="N2112" s="823">
        <v>1</v>
      </c>
      <c r="O2112" s="827">
        <v>1</v>
      </c>
      <c r="P2112" s="826"/>
      <c r="Q2112" s="828"/>
      <c r="R2112" s="823"/>
      <c r="S2112" s="828">
        <v>0</v>
      </c>
      <c r="T2112" s="827"/>
      <c r="U2112" s="829">
        <v>0</v>
      </c>
    </row>
    <row r="2113" spans="1:21" ht="14.45" customHeight="1" x14ac:dyDescent="0.2">
      <c r="A2113" s="822">
        <v>32</v>
      </c>
      <c r="B2113" s="823" t="s">
        <v>2767</v>
      </c>
      <c r="C2113" s="823" t="s">
        <v>2773</v>
      </c>
      <c r="D2113" s="824" t="s">
        <v>4796</v>
      </c>
      <c r="E2113" s="825" t="s">
        <v>2805</v>
      </c>
      <c r="F2113" s="823" t="s">
        <v>2768</v>
      </c>
      <c r="G2113" s="823" t="s">
        <v>2835</v>
      </c>
      <c r="H2113" s="823" t="s">
        <v>329</v>
      </c>
      <c r="I2113" s="823" t="s">
        <v>2836</v>
      </c>
      <c r="J2113" s="823" t="s">
        <v>695</v>
      </c>
      <c r="K2113" s="823" t="s">
        <v>681</v>
      </c>
      <c r="L2113" s="826">
        <v>58.62</v>
      </c>
      <c r="M2113" s="826">
        <v>175.85999999999999</v>
      </c>
      <c r="N2113" s="823">
        <v>3</v>
      </c>
      <c r="O2113" s="827">
        <v>3</v>
      </c>
      <c r="P2113" s="826">
        <v>175.85999999999999</v>
      </c>
      <c r="Q2113" s="828">
        <v>1</v>
      </c>
      <c r="R2113" s="823">
        <v>3</v>
      </c>
      <c r="S2113" s="828">
        <v>1</v>
      </c>
      <c r="T2113" s="827">
        <v>3</v>
      </c>
      <c r="U2113" s="829">
        <v>1</v>
      </c>
    </row>
    <row r="2114" spans="1:21" ht="14.45" customHeight="1" x14ac:dyDescent="0.2">
      <c r="A2114" s="822">
        <v>32</v>
      </c>
      <c r="B2114" s="823" t="s">
        <v>2767</v>
      </c>
      <c r="C2114" s="823" t="s">
        <v>2773</v>
      </c>
      <c r="D2114" s="824" t="s">
        <v>4796</v>
      </c>
      <c r="E2114" s="825" t="s">
        <v>2805</v>
      </c>
      <c r="F2114" s="823" t="s">
        <v>2768</v>
      </c>
      <c r="G2114" s="823" t="s">
        <v>2835</v>
      </c>
      <c r="H2114" s="823" t="s">
        <v>329</v>
      </c>
      <c r="I2114" s="823" t="s">
        <v>2974</v>
      </c>
      <c r="J2114" s="823" t="s">
        <v>695</v>
      </c>
      <c r="K2114" s="823" t="s">
        <v>681</v>
      </c>
      <c r="L2114" s="826">
        <v>0</v>
      </c>
      <c r="M2114" s="826">
        <v>0</v>
      </c>
      <c r="N2114" s="823">
        <v>1</v>
      </c>
      <c r="O2114" s="827">
        <v>1</v>
      </c>
      <c r="P2114" s="826"/>
      <c r="Q2114" s="828"/>
      <c r="R2114" s="823"/>
      <c r="S2114" s="828">
        <v>0</v>
      </c>
      <c r="T2114" s="827"/>
      <c r="U2114" s="829">
        <v>0</v>
      </c>
    </row>
    <row r="2115" spans="1:21" ht="14.45" customHeight="1" x14ac:dyDescent="0.2">
      <c r="A2115" s="822">
        <v>32</v>
      </c>
      <c r="B2115" s="823" t="s">
        <v>2767</v>
      </c>
      <c r="C2115" s="823" t="s">
        <v>2773</v>
      </c>
      <c r="D2115" s="824" t="s">
        <v>4796</v>
      </c>
      <c r="E2115" s="825" t="s">
        <v>2805</v>
      </c>
      <c r="F2115" s="823" t="s">
        <v>2768</v>
      </c>
      <c r="G2115" s="823" t="s">
        <v>2835</v>
      </c>
      <c r="H2115" s="823" t="s">
        <v>329</v>
      </c>
      <c r="I2115" s="823" t="s">
        <v>2974</v>
      </c>
      <c r="J2115" s="823" t="s">
        <v>695</v>
      </c>
      <c r="K2115" s="823" t="s">
        <v>681</v>
      </c>
      <c r="L2115" s="826">
        <v>58.62</v>
      </c>
      <c r="M2115" s="826">
        <v>58.62</v>
      </c>
      <c r="N2115" s="823">
        <v>1</v>
      </c>
      <c r="O2115" s="827">
        <v>1</v>
      </c>
      <c r="P2115" s="826">
        <v>58.62</v>
      </c>
      <c r="Q2115" s="828">
        <v>1</v>
      </c>
      <c r="R2115" s="823">
        <v>1</v>
      </c>
      <c r="S2115" s="828">
        <v>1</v>
      </c>
      <c r="T2115" s="827">
        <v>1</v>
      </c>
      <c r="U2115" s="829">
        <v>1</v>
      </c>
    </row>
    <row r="2116" spans="1:21" ht="14.45" customHeight="1" x14ac:dyDescent="0.2">
      <c r="A2116" s="822">
        <v>32</v>
      </c>
      <c r="B2116" s="823" t="s">
        <v>2767</v>
      </c>
      <c r="C2116" s="823" t="s">
        <v>2773</v>
      </c>
      <c r="D2116" s="824" t="s">
        <v>4796</v>
      </c>
      <c r="E2116" s="825" t="s">
        <v>2805</v>
      </c>
      <c r="F2116" s="823" t="s">
        <v>2768</v>
      </c>
      <c r="G2116" s="823" t="s">
        <v>2983</v>
      </c>
      <c r="H2116" s="823" t="s">
        <v>329</v>
      </c>
      <c r="I2116" s="823" t="s">
        <v>2984</v>
      </c>
      <c r="J2116" s="823" t="s">
        <v>2985</v>
      </c>
      <c r="K2116" s="823" t="s">
        <v>2986</v>
      </c>
      <c r="L2116" s="826">
        <v>73.150000000000006</v>
      </c>
      <c r="M2116" s="826">
        <v>1389.8500000000001</v>
      </c>
      <c r="N2116" s="823">
        <v>19</v>
      </c>
      <c r="O2116" s="827">
        <v>7</v>
      </c>
      <c r="P2116" s="826">
        <v>512.05000000000007</v>
      </c>
      <c r="Q2116" s="828">
        <v>0.36842105263157898</v>
      </c>
      <c r="R2116" s="823">
        <v>7</v>
      </c>
      <c r="S2116" s="828">
        <v>0.36842105263157893</v>
      </c>
      <c r="T2116" s="827">
        <v>3</v>
      </c>
      <c r="U2116" s="829">
        <v>0.42857142857142855</v>
      </c>
    </row>
    <row r="2117" spans="1:21" ht="14.45" customHeight="1" x14ac:dyDescent="0.2">
      <c r="A2117" s="822">
        <v>32</v>
      </c>
      <c r="B2117" s="823" t="s">
        <v>2767</v>
      </c>
      <c r="C2117" s="823" t="s">
        <v>2773</v>
      </c>
      <c r="D2117" s="824" t="s">
        <v>4796</v>
      </c>
      <c r="E2117" s="825" t="s">
        <v>2805</v>
      </c>
      <c r="F2117" s="823" t="s">
        <v>2768</v>
      </c>
      <c r="G2117" s="823" t="s">
        <v>3270</v>
      </c>
      <c r="H2117" s="823" t="s">
        <v>329</v>
      </c>
      <c r="I2117" s="823" t="s">
        <v>3271</v>
      </c>
      <c r="J2117" s="823" t="s">
        <v>1285</v>
      </c>
      <c r="K2117" s="823" t="s">
        <v>3272</v>
      </c>
      <c r="L2117" s="826">
        <v>760.22</v>
      </c>
      <c r="M2117" s="826">
        <v>3040.88</v>
      </c>
      <c r="N2117" s="823">
        <v>4</v>
      </c>
      <c r="O2117" s="827">
        <v>1</v>
      </c>
      <c r="P2117" s="826">
        <v>3040.88</v>
      </c>
      <c r="Q2117" s="828">
        <v>1</v>
      </c>
      <c r="R2117" s="823">
        <v>4</v>
      </c>
      <c r="S2117" s="828">
        <v>1</v>
      </c>
      <c r="T2117" s="827">
        <v>1</v>
      </c>
      <c r="U2117" s="829">
        <v>1</v>
      </c>
    </row>
    <row r="2118" spans="1:21" ht="14.45" customHeight="1" x14ac:dyDescent="0.2">
      <c r="A2118" s="822">
        <v>32</v>
      </c>
      <c r="B2118" s="823" t="s">
        <v>2767</v>
      </c>
      <c r="C2118" s="823" t="s">
        <v>2773</v>
      </c>
      <c r="D2118" s="824" t="s">
        <v>4796</v>
      </c>
      <c r="E2118" s="825" t="s">
        <v>2805</v>
      </c>
      <c r="F2118" s="823" t="s">
        <v>2768</v>
      </c>
      <c r="G2118" s="823" t="s">
        <v>4522</v>
      </c>
      <c r="H2118" s="823" t="s">
        <v>329</v>
      </c>
      <c r="I2118" s="823" t="s">
        <v>4523</v>
      </c>
      <c r="J2118" s="823" t="s">
        <v>4524</v>
      </c>
      <c r="K2118" s="823" t="s">
        <v>4525</v>
      </c>
      <c r="L2118" s="826">
        <v>0</v>
      </c>
      <c r="M2118" s="826">
        <v>0</v>
      </c>
      <c r="N2118" s="823">
        <v>2</v>
      </c>
      <c r="O2118" s="827">
        <v>2</v>
      </c>
      <c r="P2118" s="826">
        <v>0</v>
      </c>
      <c r="Q2118" s="828"/>
      <c r="R2118" s="823">
        <v>2</v>
      </c>
      <c r="S2118" s="828">
        <v>1</v>
      </c>
      <c r="T2118" s="827">
        <v>2</v>
      </c>
      <c r="U2118" s="829">
        <v>1</v>
      </c>
    </row>
    <row r="2119" spans="1:21" ht="14.45" customHeight="1" x14ac:dyDescent="0.2">
      <c r="A2119" s="822">
        <v>32</v>
      </c>
      <c r="B2119" s="823" t="s">
        <v>2767</v>
      </c>
      <c r="C2119" s="823" t="s">
        <v>2773</v>
      </c>
      <c r="D2119" s="824" t="s">
        <v>4796</v>
      </c>
      <c r="E2119" s="825" t="s">
        <v>2805</v>
      </c>
      <c r="F2119" s="823" t="s">
        <v>2768</v>
      </c>
      <c r="G2119" s="823" t="s">
        <v>3796</v>
      </c>
      <c r="H2119" s="823" t="s">
        <v>329</v>
      </c>
      <c r="I2119" s="823" t="s">
        <v>3797</v>
      </c>
      <c r="J2119" s="823" t="s">
        <v>913</v>
      </c>
      <c r="K2119" s="823" t="s">
        <v>914</v>
      </c>
      <c r="L2119" s="826">
        <v>248.55</v>
      </c>
      <c r="M2119" s="826">
        <v>248.55</v>
      </c>
      <c r="N2119" s="823">
        <v>1</v>
      </c>
      <c r="O2119" s="827">
        <v>1</v>
      </c>
      <c r="P2119" s="826">
        <v>248.55</v>
      </c>
      <c r="Q2119" s="828">
        <v>1</v>
      </c>
      <c r="R2119" s="823">
        <v>1</v>
      </c>
      <c r="S2119" s="828">
        <v>1</v>
      </c>
      <c r="T2119" s="827">
        <v>1</v>
      </c>
      <c r="U2119" s="829">
        <v>1</v>
      </c>
    </row>
    <row r="2120" spans="1:21" ht="14.45" customHeight="1" x14ac:dyDescent="0.2">
      <c r="A2120" s="822">
        <v>32</v>
      </c>
      <c r="B2120" s="823" t="s">
        <v>2767</v>
      </c>
      <c r="C2120" s="823" t="s">
        <v>2773</v>
      </c>
      <c r="D2120" s="824" t="s">
        <v>4796</v>
      </c>
      <c r="E2120" s="825" t="s">
        <v>2805</v>
      </c>
      <c r="F2120" s="823" t="s">
        <v>2768</v>
      </c>
      <c r="G2120" s="823" t="s">
        <v>3796</v>
      </c>
      <c r="H2120" s="823" t="s">
        <v>329</v>
      </c>
      <c r="I2120" s="823" t="s">
        <v>4526</v>
      </c>
      <c r="J2120" s="823" t="s">
        <v>913</v>
      </c>
      <c r="K2120" s="823" t="s">
        <v>914</v>
      </c>
      <c r="L2120" s="826">
        <v>248.55</v>
      </c>
      <c r="M2120" s="826">
        <v>497.1</v>
      </c>
      <c r="N2120" s="823">
        <v>2</v>
      </c>
      <c r="O2120" s="827">
        <v>1</v>
      </c>
      <c r="P2120" s="826">
        <v>497.1</v>
      </c>
      <c r="Q2120" s="828">
        <v>1</v>
      </c>
      <c r="R2120" s="823">
        <v>2</v>
      </c>
      <c r="S2120" s="828">
        <v>1</v>
      </c>
      <c r="T2120" s="827">
        <v>1</v>
      </c>
      <c r="U2120" s="829">
        <v>1</v>
      </c>
    </row>
    <row r="2121" spans="1:21" ht="14.45" customHeight="1" x14ac:dyDescent="0.2">
      <c r="A2121" s="822">
        <v>32</v>
      </c>
      <c r="B2121" s="823" t="s">
        <v>2767</v>
      </c>
      <c r="C2121" s="823" t="s">
        <v>2773</v>
      </c>
      <c r="D2121" s="824" t="s">
        <v>4796</v>
      </c>
      <c r="E2121" s="825" t="s">
        <v>2805</v>
      </c>
      <c r="F2121" s="823" t="s">
        <v>2768</v>
      </c>
      <c r="G2121" s="823" t="s">
        <v>2992</v>
      </c>
      <c r="H2121" s="823" t="s">
        <v>329</v>
      </c>
      <c r="I2121" s="823" t="s">
        <v>2993</v>
      </c>
      <c r="J2121" s="823" t="s">
        <v>2994</v>
      </c>
      <c r="K2121" s="823" t="s">
        <v>2995</v>
      </c>
      <c r="L2121" s="826">
        <v>727.03</v>
      </c>
      <c r="M2121" s="826">
        <v>1454.06</v>
      </c>
      <c r="N2121" s="823">
        <v>2</v>
      </c>
      <c r="O2121" s="827">
        <v>2</v>
      </c>
      <c r="P2121" s="826">
        <v>727.03</v>
      </c>
      <c r="Q2121" s="828">
        <v>0.5</v>
      </c>
      <c r="R2121" s="823">
        <v>1</v>
      </c>
      <c r="S2121" s="828">
        <v>0.5</v>
      </c>
      <c r="T2121" s="827">
        <v>1</v>
      </c>
      <c r="U2121" s="829">
        <v>0.5</v>
      </c>
    </row>
    <row r="2122" spans="1:21" ht="14.45" customHeight="1" x14ac:dyDescent="0.2">
      <c r="A2122" s="822">
        <v>32</v>
      </c>
      <c r="B2122" s="823" t="s">
        <v>2767</v>
      </c>
      <c r="C2122" s="823" t="s">
        <v>2773</v>
      </c>
      <c r="D2122" s="824" t="s">
        <v>4796</v>
      </c>
      <c r="E2122" s="825" t="s">
        <v>2805</v>
      </c>
      <c r="F2122" s="823" t="s">
        <v>2768</v>
      </c>
      <c r="G2122" s="823" t="s">
        <v>2998</v>
      </c>
      <c r="H2122" s="823" t="s">
        <v>329</v>
      </c>
      <c r="I2122" s="823" t="s">
        <v>3970</v>
      </c>
      <c r="J2122" s="823" t="s">
        <v>3971</v>
      </c>
      <c r="K2122" s="823" t="s">
        <v>3972</v>
      </c>
      <c r="L2122" s="826">
        <v>86.41</v>
      </c>
      <c r="M2122" s="826">
        <v>86.41</v>
      </c>
      <c r="N2122" s="823">
        <v>1</v>
      </c>
      <c r="O2122" s="827">
        <v>1</v>
      </c>
      <c r="P2122" s="826">
        <v>86.41</v>
      </c>
      <c r="Q2122" s="828">
        <v>1</v>
      </c>
      <c r="R2122" s="823">
        <v>1</v>
      </c>
      <c r="S2122" s="828">
        <v>1</v>
      </c>
      <c r="T2122" s="827">
        <v>1</v>
      </c>
      <c r="U2122" s="829">
        <v>1</v>
      </c>
    </row>
    <row r="2123" spans="1:21" ht="14.45" customHeight="1" x14ac:dyDescent="0.2">
      <c r="A2123" s="822">
        <v>32</v>
      </c>
      <c r="B2123" s="823" t="s">
        <v>2767</v>
      </c>
      <c r="C2123" s="823" t="s">
        <v>2773</v>
      </c>
      <c r="D2123" s="824" t="s">
        <v>4796</v>
      </c>
      <c r="E2123" s="825" t="s">
        <v>2805</v>
      </c>
      <c r="F2123" s="823" t="s">
        <v>2768</v>
      </c>
      <c r="G2123" s="823" t="s">
        <v>2811</v>
      </c>
      <c r="H2123" s="823" t="s">
        <v>670</v>
      </c>
      <c r="I2123" s="823" t="s">
        <v>2247</v>
      </c>
      <c r="J2123" s="823" t="s">
        <v>915</v>
      </c>
      <c r="K2123" s="823" t="s">
        <v>2248</v>
      </c>
      <c r="L2123" s="826">
        <v>368.16</v>
      </c>
      <c r="M2123" s="826">
        <v>368.16</v>
      </c>
      <c r="N2123" s="823">
        <v>1</v>
      </c>
      <c r="O2123" s="827">
        <v>1</v>
      </c>
      <c r="P2123" s="826">
        <v>368.16</v>
      </c>
      <c r="Q2123" s="828">
        <v>1</v>
      </c>
      <c r="R2123" s="823">
        <v>1</v>
      </c>
      <c r="S2123" s="828">
        <v>1</v>
      </c>
      <c r="T2123" s="827">
        <v>1</v>
      </c>
      <c r="U2123" s="829">
        <v>1</v>
      </c>
    </row>
    <row r="2124" spans="1:21" ht="14.45" customHeight="1" x14ac:dyDescent="0.2">
      <c r="A2124" s="822">
        <v>32</v>
      </c>
      <c r="B2124" s="823" t="s">
        <v>2767</v>
      </c>
      <c r="C2124" s="823" t="s">
        <v>2773</v>
      </c>
      <c r="D2124" s="824" t="s">
        <v>4796</v>
      </c>
      <c r="E2124" s="825" t="s">
        <v>2805</v>
      </c>
      <c r="F2124" s="823" t="s">
        <v>2768</v>
      </c>
      <c r="G2124" s="823" t="s">
        <v>2811</v>
      </c>
      <c r="H2124" s="823" t="s">
        <v>670</v>
      </c>
      <c r="I2124" s="823" t="s">
        <v>2558</v>
      </c>
      <c r="J2124" s="823" t="s">
        <v>1691</v>
      </c>
      <c r="K2124" s="823" t="s">
        <v>2559</v>
      </c>
      <c r="L2124" s="826">
        <v>1385.62</v>
      </c>
      <c r="M2124" s="826">
        <v>4156.8599999999997</v>
      </c>
      <c r="N2124" s="823">
        <v>3</v>
      </c>
      <c r="O2124" s="827">
        <v>1</v>
      </c>
      <c r="P2124" s="826">
        <v>4156.8599999999997</v>
      </c>
      <c r="Q2124" s="828">
        <v>1</v>
      </c>
      <c r="R2124" s="823">
        <v>3</v>
      </c>
      <c r="S2124" s="828">
        <v>1</v>
      </c>
      <c r="T2124" s="827">
        <v>1</v>
      </c>
      <c r="U2124" s="829">
        <v>1</v>
      </c>
    </row>
    <row r="2125" spans="1:21" ht="14.45" customHeight="1" x14ac:dyDescent="0.2">
      <c r="A2125" s="822">
        <v>32</v>
      </c>
      <c r="B2125" s="823" t="s">
        <v>2767</v>
      </c>
      <c r="C2125" s="823" t="s">
        <v>2773</v>
      </c>
      <c r="D2125" s="824" t="s">
        <v>4796</v>
      </c>
      <c r="E2125" s="825" t="s">
        <v>2805</v>
      </c>
      <c r="F2125" s="823" t="s">
        <v>2768</v>
      </c>
      <c r="G2125" s="823" t="s">
        <v>2811</v>
      </c>
      <c r="H2125" s="823" t="s">
        <v>670</v>
      </c>
      <c r="I2125" s="823" t="s">
        <v>2249</v>
      </c>
      <c r="J2125" s="823" t="s">
        <v>915</v>
      </c>
      <c r="K2125" s="823" t="s">
        <v>2250</v>
      </c>
      <c r="L2125" s="826">
        <v>736.33</v>
      </c>
      <c r="M2125" s="826">
        <v>736.33</v>
      </c>
      <c r="N2125" s="823">
        <v>1</v>
      </c>
      <c r="O2125" s="827">
        <v>1</v>
      </c>
      <c r="P2125" s="826">
        <v>736.33</v>
      </c>
      <c r="Q2125" s="828">
        <v>1</v>
      </c>
      <c r="R2125" s="823">
        <v>1</v>
      </c>
      <c r="S2125" s="828">
        <v>1</v>
      </c>
      <c r="T2125" s="827">
        <v>1</v>
      </c>
      <c r="U2125" s="829">
        <v>1</v>
      </c>
    </row>
    <row r="2126" spans="1:21" ht="14.45" customHeight="1" x14ac:dyDescent="0.2">
      <c r="A2126" s="822">
        <v>32</v>
      </c>
      <c r="B2126" s="823" t="s">
        <v>2767</v>
      </c>
      <c r="C2126" s="823" t="s">
        <v>2773</v>
      </c>
      <c r="D2126" s="824" t="s">
        <v>4796</v>
      </c>
      <c r="E2126" s="825" t="s">
        <v>2805</v>
      </c>
      <c r="F2126" s="823" t="s">
        <v>2768</v>
      </c>
      <c r="G2126" s="823" t="s">
        <v>2811</v>
      </c>
      <c r="H2126" s="823" t="s">
        <v>670</v>
      </c>
      <c r="I2126" s="823" t="s">
        <v>2253</v>
      </c>
      <c r="J2126" s="823" t="s">
        <v>915</v>
      </c>
      <c r="K2126" s="823" t="s">
        <v>2254</v>
      </c>
      <c r="L2126" s="826">
        <v>490.89</v>
      </c>
      <c r="M2126" s="826">
        <v>5399.79</v>
      </c>
      <c r="N2126" s="823">
        <v>11</v>
      </c>
      <c r="O2126" s="827">
        <v>2</v>
      </c>
      <c r="P2126" s="826">
        <v>4908.8999999999996</v>
      </c>
      <c r="Q2126" s="828">
        <v>0.90909090909090906</v>
      </c>
      <c r="R2126" s="823">
        <v>10</v>
      </c>
      <c r="S2126" s="828">
        <v>0.90909090909090906</v>
      </c>
      <c r="T2126" s="827">
        <v>1</v>
      </c>
      <c r="U2126" s="829">
        <v>0.5</v>
      </c>
    </row>
    <row r="2127" spans="1:21" ht="14.45" customHeight="1" x14ac:dyDescent="0.2">
      <c r="A2127" s="822">
        <v>32</v>
      </c>
      <c r="B2127" s="823" t="s">
        <v>2767</v>
      </c>
      <c r="C2127" s="823" t="s">
        <v>2773</v>
      </c>
      <c r="D2127" s="824" t="s">
        <v>4796</v>
      </c>
      <c r="E2127" s="825" t="s">
        <v>2805</v>
      </c>
      <c r="F2127" s="823" t="s">
        <v>2768</v>
      </c>
      <c r="G2127" s="823" t="s">
        <v>2811</v>
      </c>
      <c r="H2127" s="823" t="s">
        <v>670</v>
      </c>
      <c r="I2127" s="823" t="s">
        <v>2245</v>
      </c>
      <c r="J2127" s="823" t="s">
        <v>915</v>
      </c>
      <c r="K2127" s="823" t="s">
        <v>2246</v>
      </c>
      <c r="L2127" s="826">
        <v>923.74</v>
      </c>
      <c r="M2127" s="826">
        <v>9237.4</v>
      </c>
      <c r="N2127" s="823">
        <v>10</v>
      </c>
      <c r="O2127" s="827">
        <v>1</v>
      </c>
      <c r="P2127" s="826">
        <v>9237.4</v>
      </c>
      <c r="Q2127" s="828">
        <v>1</v>
      </c>
      <c r="R2127" s="823">
        <v>10</v>
      </c>
      <c r="S2127" s="828">
        <v>1</v>
      </c>
      <c r="T2127" s="827">
        <v>1</v>
      </c>
      <c r="U2127" s="829">
        <v>1</v>
      </c>
    </row>
    <row r="2128" spans="1:21" ht="14.45" customHeight="1" x14ac:dyDescent="0.2">
      <c r="A2128" s="822">
        <v>32</v>
      </c>
      <c r="B2128" s="823" t="s">
        <v>2767</v>
      </c>
      <c r="C2128" s="823" t="s">
        <v>2773</v>
      </c>
      <c r="D2128" s="824" t="s">
        <v>4796</v>
      </c>
      <c r="E2128" s="825" t="s">
        <v>2805</v>
      </c>
      <c r="F2128" s="823" t="s">
        <v>2768</v>
      </c>
      <c r="G2128" s="823" t="s">
        <v>3532</v>
      </c>
      <c r="H2128" s="823" t="s">
        <v>329</v>
      </c>
      <c r="I2128" s="823" t="s">
        <v>3533</v>
      </c>
      <c r="J2128" s="823" t="s">
        <v>1679</v>
      </c>
      <c r="K2128" s="823" t="s">
        <v>726</v>
      </c>
      <c r="L2128" s="826">
        <v>88.07</v>
      </c>
      <c r="M2128" s="826">
        <v>88.07</v>
      </c>
      <c r="N2128" s="823">
        <v>1</v>
      </c>
      <c r="O2128" s="827">
        <v>1</v>
      </c>
      <c r="P2128" s="826"/>
      <c r="Q2128" s="828">
        <v>0</v>
      </c>
      <c r="R2128" s="823"/>
      <c r="S2128" s="828">
        <v>0</v>
      </c>
      <c r="T2128" s="827"/>
      <c r="U2128" s="829">
        <v>0</v>
      </c>
    </row>
    <row r="2129" spans="1:21" ht="14.45" customHeight="1" x14ac:dyDescent="0.2">
      <c r="A2129" s="822">
        <v>32</v>
      </c>
      <c r="B2129" s="823" t="s">
        <v>2767</v>
      </c>
      <c r="C2129" s="823" t="s">
        <v>2773</v>
      </c>
      <c r="D2129" s="824" t="s">
        <v>4796</v>
      </c>
      <c r="E2129" s="825" t="s">
        <v>2805</v>
      </c>
      <c r="F2129" s="823" t="s">
        <v>2768</v>
      </c>
      <c r="G2129" s="823" t="s">
        <v>3007</v>
      </c>
      <c r="H2129" s="823" t="s">
        <v>329</v>
      </c>
      <c r="I2129" s="823" t="s">
        <v>3806</v>
      </c>
      <c r="J2129" s="823" t="s">
        <v>714</v>
      </c>
      <c r="K2129" s="823" t="s">
        <v>3807</v>
      </c>
      <c r="L2129" s="826">
        <v>35.25</v>
      </c>
      <c r="M2129" s="826">
        <v>35.25</v>
      </c>
      <c r="N2129" s="823">
        <v>1</v>
      </c>
      <c r="O2129" s="827">
        <v>1</v>
      </c>
      <c r="P2129" s="826"/>
      <c r="Q2129" s="828">
        <v>0</v>
      </c>
      <c r="R2129" s="823"/>
      <c r="S2129" s="828">
        <v>0</v>
      </c>
      <c r="T2129" s="827"/>
      <c r="U2129" s="829">
        <v>0</v>
      </c>
    </row>
    <row r="2130" spans="1:21" ht="14.45" customHeight="1" x14ac:dyDescent="0.2">
      <c r="A2130" s="822">
        <v>32</v>
      </c>
      <c r="B2130" s="823" t="s">
        <v>2767</v>
      </c>
      <c r="C2130" s="823" t="s">
        <v>2773</v>
      </c>
      <c r="D2130" s="824" t="s">
        <v>4796</v>
      </c>
      <c r="E2130" s="825" t="s">
        <v>2805</v>
      </c>
      <c r="F2130" s="823" t="s">
        <v>2768</v>
      </c>
      <c r="G2130" s="823" t="s">
        <v>3011</v>
      </c>
      <c r="H2130" s="823" t="s">
        <v>329</v>
      </c>
      <c r="I2130" s="823" t="s">
        <v>3012</v>
      </c>
      <c r="J2130" s="823" t="s">
        <v>955</v>
      </c>
      <c r="K2130" s="823" t="s">
        <v>3013</v>
      </c>
      <c r="L2130" s="826">
        <v>185.26</v>
      </c>
      <c r="M2130" s="826">
        <v>926.3</v>
      </c>
      <c r="N2130" s="823">
        <v>5</v>
      </c>
      <c r="O2130" s="827">
        <v>5</v>
      </c>
      <c r="P2130" s="826">
        <v>741.04</v>
      </c>
      <c r="Q2130" s="828">
        <v>0.8</v>
      </c>
      <c r="R2130" s="823">
        <v>4</v>
      </c>
      <c r="S2130" s="828">
        <v>0.8</v>
      </c>
      <c r="T2130" s="827">
        <v>4</v>
      </c>
      <c r="U2130" s="829">
        <v>0.8</v>
      </c>
    </row>
    <row r="2131" spans="1:21" ht="14.45" customHeight="1" x14ac:dyDescent="0.2">
      <c r="A2131" s="822">
        <v>32</v>
      </c>
      <c r="B2131" s="823" t="s">
        <v>2767</v>
      </c>
      <c r="C2131" s="823" t="s">
        <v>2773</v>
      </c>
      <c r="D2131" s="824" t="s">
        <v>4796</v>
      </c>
      <c r="E2131" s="825" t="s">
        <v>2805</v>
      </c>
      <c r="F2131" s="823" t="s">
        <v>2768</v>
      </c>
      <c r="G2131" s="823" t="s">
        <v>3011</v>
      </c>
      <c r="H2131" s="823" t="s">
        <v>329</v>
      </c>
      <c r="I2131" s="823" t="s">
        <v>3815</v>
      </c>
      <c r="J2131" s="823" t="s">
        <v>3472</v>
      </c>
      <c r="K2131" s="823" t="s">
        <v>3338</v>
      </c>
      <c r="L2131" s="826">
        <v>205.84</v>
      </c>
      <c r="M2131" s="826">
        <v>205.84</v>
      </c>
      <c r="N2131" s="823">
        <v>1</v>
      </c>
      <c r="O2131" s="827">
        <v>1</v>
      </c>
      <c r="P2131" s="826">
        <v>205.84</v>
      </c>
      <c r="Q2131" s="828">
        <v>1</v>
      </c>
      <c r="R2131" s="823">
        <v>1</v>
      </c>
      <c r="S2131" s="828">
        <v>1</v>
      </c>
      <c r="T2131" s="827">
        <v>1</v>
      </c>
      <c r="U2131" s="829">
        <v>1</v>
      </c>
    </row>
    <row r="2132" spans="1:21" ht="14.45" customHeight="1" x14ac:dyDescent="0.2">
      <c r="A2132" s="822">
        <v>32</v>
      </c>
      <c r="B2132" s="823" t="s">
        <v>2767</v>
      </c>
      <c r="C2132" s="823" t="s">
        <v>2773</v>
      </c>
      <c r="D2132" s="824" t="s">
        <v>4796</v>
      </c>
      <c r="E2132" s="825" t="s">
        <v>2805</v>
      </c>
      <c r="F2132" s="823" t="s">
        <v>2768</v>
      </c>
      <c r="G2132" s="823" t="s">
        <v>3342</v>
      </c>
      <c r="H2132" s="823" t="s">
        <v>329</v>
      </c>
      <c r="I2132" s="823" t="s">
        <v>3346</v>
      </c>
      <c r="J2132" s="823" t="s">
        <v>2547</v>
      </c>
      <c r="K2132" s="823" t="s">
        <v>2548</v>
      </c>
      <c r="L2132" s="826">
        <v>453.18</v>
      </c>
      <c r="M2132" s="826">
        <v>453.18</v>
      </c>
      <c r="N2132" s="823">
        <v>1</v>
      </c>
      <c r="O2132" s="827">
        <v>1</v>
      </c>
      <c r="P2132" s="826">
        <v>453.18</v>
      </c>
      <c r="Q2132" s="828">
        <v>1</v>
      </c>
      <c r="R2132" s="823">
        <v>1</v>
      </c>
      <c r="S2132" s="828">
        <v>1</v>
      </c>
      <c r="T2132" s="827">
        <v>1</v>
      </c>
      <c r="U2132" s="829">
        <v>1</v>
      </c>
    </row>
    <row r="2133" spans="1:21" ht="14.45" customHeight="1" x14ac:dyDescent="0.2">
      <c r="A2133" s="822">
        <v>32</v>
      </c>
      <c r="B2133" s="823" t="s">
        <v>2767</v>
      </c>
      <c r="C2133" s="823" t="s">
        <v>2773</v>
      </c>
      <c r="D2133" s="824" t="s">
        <v>4796</v>
      </c>
      <c r="E2133" s="825" t="s">
        <v>2805</v>
      </c>
      <c r="F2133" s="823" t="s">
        <v>2768</v>
      </c>
      <c r="G2133" s="823" t="s">
        <v>2825</v>
      </c>
      <c r="H2133" s="823" t="s">
        <v>670</v>
      </c>
      <c r="I2133" s="823" t="s">
        <v>2230</v>
      </c>
      <c r="J2133" s="823" t="s">
        <v>789</v>
      </c>
      <c r="K2133" s="823" t="s">
        <v>2231</v>
      </c>
      <c r="L2133" s="826">
        <v>102.93</v>
      </c>
      <c r="M2133" s="826">
        <v>205.86</v>
      </c>
      <c r="N2133" s="823">
        <v>2</v>
      </c>
      <c r="O2133" s="827">
        <v>2</v>
      </c>
      <c r="P2133" s="826">
        <v>205.86</v>
      </c>
      <c r="Q2133" s="828">
        <v>1</v>
      </c>
      <c r="R2133" s="823">
        <v>2</v>
      </c>
      <c r="S2133" s="828">
        <v>1</v>
      </c>
      <c r="T2133" s="827">
        <v>2</v>
      </c>
      <c r="U2133" s="829">
        <v>1</v>
      </c>
    </row>
    <row r="2134" spans="1:21" ht="14.45" customHeight="1" x14ac:dyDescent="0.2">
      <c r="A2134" s="822">
        <v>32</v>
      </c>
      <c r="B2134" s="823" t="s">
        <v>2767</v>
      </c>
      <c r="C2134" s="823" t="s">
        <v>2773</v>
      </c>
      <c r="D2134" s="824" t="s">
        <v>4796</v>
      </c>
      <c r="E2134" s="825" t="s">
        <v>2805</v>
      </c>
      <c r="F2134" s="823" t="s">
        <v>2768</v>
      </c>
      <c r="G2134" s="823" t="s">
        <v>2825</v>
      </c>
      <c r="H2134" s="823" t="s">
        <v>670</v>
      </c>
      <c r="I2134" s="823" t="s">
        <v>2230</v>
      </c>
      <c r="J2134" s="823" t="s">
        <v>789</v>
      </c>
      <c r="K2134" s="823" t="s">
        <v>2231</v>
      </c>
      <c r="L2134" s="826">
        <v>48.89</v>
      </c>
      <c r="M2134" s="826">
        <v>48.89</v>
      </c>
      <c r="N2134" s="823">
        <v>1</v>
      </c>
      <c r="O2134" s="827">
        <v>0.5</v>
      </c>
      <c r="P2134" s="826">
        <v>48.89</v>
      </c>
      <c r="Q2134" s="828">
        <v>1</v>
      </c>
      <c r="R2134" s="823">
        <v>1</v>
      </c>
      <c r="S2134" s="828">
        <v>1</v>
      </c>
      <c r="T2134" s="827">
        <v>0.5</v>
      </c>
      <c r="U2134" s="829">
        <v>1</v>
      </c>
    </row>
    <row r="2135" spans="1:21" ht="14.45" customHeight="1" x14ac:dyDescent="0.2">
      <c r="A2135" s="822">
        <v>32</v>
      </c>
      <c r="B2135" s="823" t="s">
        <v>2767</v>
      </c>
      <c r="C2135" s="823" t="s">
        <v>2773</v>
      </c>
      <c r="D2135" s="824" t="s">
        <v>4796</v>
      </c>
      <c r="E2135" s="825" t="s">
        <v>2805</v>
      </c>
      <c r="F2135" s="823" t="s">
        <v>2768</v>
      </c>
      <c r="G2135" s="823" t="s">
        <v>2825</v>
      </c>
      <c r="H2135" s="823" t="s">
        <v>329</v>
      </c>
      <c r="I2135" s="823" t="s">
        <v>3353</v>
      </c>
      <c r="J2135" s="823" t="s">
        <v>789</v>
      </c>
      <c r="K2135" s="823" t="s">
        <v>790</v>
      </c>
      <c r="L2135" s="826">
        <v>205.84</v>
      </c>
      <c r="M2135" s="826">
        <v>823.36</v>
      </c>
      <c r="N2135" s="823">
        <v>4</v>
      </c>
      <c r="O2135" s="827">
        <v>4</v>
      </c>
      <c r="P2135" s="826">
        <v>823.36</v>
      </c>
      <c r="Q2135" s="828">
        <v>1</v>
      </c>
      <c r="R2135" s="823">
        <v>4</v>
      </c>
      <c r="S2135" s="828">
        <v>1</v>
      </c>
      <c r="T2135" s="827">
        <v>4</v>
      </c>
      <c r="U2135" s="829">
        <v>1</v>
      </c>
    </row>
    <row r="2136" spans="1:21" ht="14.45" customHeight="1" x14ac:dyDescent="0.2">
      <c r="A2136" s="822">
        <v>32</v>
      </c>
      <c r="B2136" s="823" t="s">
        <v>2767</v>
      </c>
      <c r="C2136" s="823" t="s">
        <v>2773</v>
      </c>
      <c r="D2136" s="824" t="s">
        <v>4796</v>
      </c>
      <c r="E2136" s="825" t="s">
        <v>2805</v>
      </c>
      <c r="F2136" s="823" t="s">
        <v>2768</v>
      </c>
      <c r="G2136" s="823" t="s">
        <v>3354</v>
      </c>
      <c r="H2136" s="823" t="s">
        <v>670</v>
      </c>
      <c r="I2136" s="823" t="s">
        <v>2584</v>
      </c>
      <c r="J2136" s="823" t="s">
        <v>1197</v>
      </c>
      <c r="K2136" s="823" t="s">
        <v>2585</v>
      </c>
      <c r="L2136" s="826">
        <v>103.4</v>
      </c>
      <c r="M2136" s="826">
        <v>103.4</v>
      </c>
      <c r="N2136" s="823">
        <v>1</v>
      </c>
      <c r="O2136" s="827">
        <v>1</v>
      </c>
      <c r="P2136" s="826">
        <v>103.4</v>
      </c>
      <c r="Q2136" s="828">
        <v>1</v>
      </c>
      <c r="R2136" s="823">
        <v>1</v>
      </c>
      <c r="S2136" s="828">
        <v>1</v>
      </c>
      <c r="T2136" s="827">
        <v>1</v>
      </c>
      <c r="U2136" s="829">
        <v>1</v>
      </c>
    </row>
    <row r="2137" spans="1:21" ht="14.45" customHeight="1" x14ac:dyDescent="0.2">
      <c r="A2137" s="822">
        <v>32</v>
      </c>
      <c r="B2137" s="823" t="s">
        <v>2767</v>
      </c>
      <c r="C2137" s="823" t="s">
        <v>2773</v>
      </c>
      <c r="D2137" s="824" t="s">
        <v>4796</v>
      </c>
      <c r="E2137" s="825" t="s">
        <v>2805</v>
      </c>
      <c r="F2137" s="823" t="s">
        <v>2768</v>
      </c>
      <c r="G2137" s="823" t="s">
        <v>4377</v>
      </c>
      <c r="H2137" s="823" t="s">
        <v>329</v>
      </c>
      <c r="I2137" s="823" t="s">
        <v>4378</v>
      </c>
      <c r="J2137" s="823" t="s">
        <v>1011</v>
      </c>
      <c r="K2137" s="823" t="s">
        <v>1012</v>
      </c>
      <c r="L2137" s="826">
        <v>79.099999999999994</v>
      </c>
      <c r="M2137" s="826">
        <v>79.099999999999994</v>
      </c>
      <c r="N2137" s="823">
        <v>1</v>
      </c>
      <c r="O2137" s="827">
        <v>1</v>
      </c>
      <c r="P2137" s="826"/>
      <c r="Q2137" s="828">
        <v>0</v>
      </c>
      <c r="R2137" s="823"/>
      <c r="S2137" s="828">
        <v>0</v>
      </c>
      <c r="T2137" s="827"/>
      <c r="U2137" s="829">
        <v>0</v>
      </c>
    </row>
    <row r="2138" spans="1:21" ht="14.45" customHeight="1" x14ac:dyDescent="0.2">
      <c r="A2138" s="822">
        <v>32</v>
      </c>
      <c r="B2138" s="823" t="s">
        <v>2767</v>
      </c>
      <c r="C2138" s="823" t="s">
        <v>2773</v>
      </c>
      <c r="D2138" s="824" t="s">
        <v>4796</v>
      </c>
      <c r="E2138" s="825" t="s">
        <v>2805</v>
      </c>
      <c r="F2138" s="823" t="s">
        <v>2768</v>
      </c>
      <c r="G2138" s="823" t="s">
        <v>2812</v>
      </c>
      <c r="H2138" s="823" t="s">
        <v>329</v>
      </c>
      <c r="I2138" s="823" t="s">
        <v>3031</v>
      </c>
      <c r="J2138" s="823" t="s">
        <v>2814</v>
      </c>
      <c r="K2138" s="823" t="s">
        <v>3032</v>
      </c>
      <c r="L2138" s="826">
        <v>21.92</v>
      </c>
      <c r="M2138" s="826">
        <v>43.84</v>
      </c>
      <c r="N2138" s="823">
        <v>2</v>
      </c>
      <c r="O2138" s="827">
        <v>1</v>
      </c>
      <c r="P2138" s="826">
        <v>43.84</v>
      </c>
      <c r="Q2138" s="828">
        <v>1</v>
      </c>
      <c r="R2138" s="823">
        <v>2</v>
      </c>
      <c r="S2138" s="828">
        <v>1</v>
      </c>
      <c r="T2138" s="827">
        <v>1</v>
      </c>
      <c r="U2138" s="829">
        <v>1</v>
      </c>
    </row>
    <row r="2139" spans="1:21" ht="14.45" customHeight="1" x14ac:dyDescent="0.2">
      <c r="A2139" s="822">
        <v>32</v>
      </c>
      <c r="B2139" s="823" t="s">
        <v>2767</v>
      </c>
      <c r="C2139" s="823" t="s">
        <v>2773</v>
      </c>
      <c r="D2139" s="824" t="s">
        <v>4796</v>
      </c>
      <c r="E2139" s="825" t="s">
        <v>2805</v>
      </c>
      <c r="F2139" s="823" t="s">
        <v>2768</v>
      </c>
      <c r="G2139" s="823" t="s">
        <v>2812</v>
      </c>
      <c r="H2139" s="823" t="s">
        <v>329</v>
      </c>
      <c r="I2139" s="823" t="s">
        <v>2813</v>
      </c>
      <c r="J2139" s="823" t="s">
        <v>2814</v>
      </c>
      <c r="K2139" s="823" t="s">
        <v>825</v>
      </c>
      <c r="L2139" s="826">
        <v>87.67</v>
      </c>
      <c r="M2139" s="826">
        <v>87.67</v>
      </c>
      <c r="N2139" s="823">
        <v>1</v>
      </c>
      <c r="O2139" s="827">
        <v>1</v>
      </c>
      <c r="P2139" s="826">
        <v>87.67</v>
      </c>
      <c r="Q2139" s="828">
        <v>1</v>
      </c>
      <c r="R2139" s="823">
        <v>1</v>
      </c>
      <c r="S2139" s="828">
        <v>1</v>
      </c>
      <c r="T2139" s="827">
        <v>1</v>
      </c>
      <c r="U2139" s="829">
        <v>1</v>
      </c>
    </row>
    <row r="2140" spans="1:21" ht="14.45" customHeight="1" x14ac:dyDescent="0.2">
      <c r="A2140" s="822">
        <v>32</v>
      </c>
      <c r="B2140" s="823" t="s">
        <v>2767</v>
      </c>
      <c r="C2140" s="823" t="s">
        <v>2773</v>
      </c>
      <c r="D2140" s="824" t="s">
        <v>4796</v>
      </c>
      <c r="E2140" s="825" t="s">
        <v>2805</v>
      </c>
      <c r="F2140" s="823" t="s">
        <v>2768</v>
      </c>
      <c r="G2140" s="823" t="s">
        <v>2812</v>
      </c>
      <c r="H2140" s="823" t="s">
        <v>329</v>
      </c>
      <c r="I2140" s="823" t="s">
        <v>3478</v>
      </c>
      <c r="J2140" s="823" t="s">
        <v>3479</v>
      </c>
      <c r="K2140" s="823" t="s">
        <v>3480</v>
      </c>
      <c r="L2140" s="826">
        <v>43.85</v>
      </c>
      <c r="M2140" s="826">
        <v>87.7</v>
      </c>
      <c r="N2140" s="823">
        <v>2</v>
      </c>
      <c r="O2140" s="827">
        <v>1</v>
      </c>
      <c r="P2140" s="826">
        <v>87.7</v>
      </c>
      <c r="Q2140" s="828">
        <v>1</v>
      </c>
      <c r="R2140" s="823">
        <v>2</v>
      </c>
      <c r="S2140" s="828">
        <v>1</v>
      </c>
      <c r="T2140" s="827">
        <v>1</v>
      </c>
      <c r="U2140" s="829">
        <v>1</v>
      </c>
    </row>
    <row r="2141" spans="1:21" ht="14.45" customHeight="1" x14ac:dyDescent="0.2">
      <c r="A2141" s="822">
        <v>32</v>
      </c>
      <c r="B2141" s="823" t="s">
        <v>2767</v>
      </c>
      <c r="C2141" s="823" t="s">
        <v>2773</v>
      </c>
      <c r="D2141" s="824" t="s">
        <v>4796</v>
      </c>
      <c r="E2141" s="825" t="s">
        <v>2805</v>
      </c>
      <c r="F2141" s="823" t="s">
        <v>2768</v>
      </c>
      <c r="G2141" s="823" t="s">
        <v>2812</v>
      </c>
      <c r="H2141" s="823" t="s">
        <v>329</v>
      </c>
      <c r="I2141" s="823" t="s">
        <v>3481</v>
      </c>
      <c r="J2141" s="823" t="s">
        <v>3479</v>
      </c>
      <c r="K2141" s="823" t="s">
        <v>3032</v>
      </c>
      <c r="L2141" s="826">
        <v>21.92</v>
      </c>
      <c r="M2141" s="826">
        <v>43.84</v>
      </c>
      <c r="N2141" s="823">
        <v>2</v>
      </c>
      <c r="O2141" s="827">
        <v>0.5</v>
      </c>
      <c r="P2141" s="826"/>
      <c r="Q2141" s="828">
        <v>0</v>
      </c>
      <c r="R2141" s="823"/>
      <c r="S2141" s="828">
        <v>0</v>
      </c>
      <c r="T2141" s="827"/>
      <c r="U2141" s="829">
        <v>0</v>
      </c>
    </row>
    <row r="2142" spans="1:21" ht="14.45" customHeight="1" x14ac:dyDescent="0.2">
      <c r="A2142" s="822">
        <v>32</v>
      </c>
      <c r="B2142" s="823" t="s">
        <v>2767</v>
      </c>
      <c r="C2142" s="823" t="s">
        <v>2773</v>
      </c>
      <c r="D2142" s="824" t="s">
        <v>4796</v>
      </c>
      <c r="E2142" s="825" t="s">
        <v>2805</v>
      </c>
      <c r="F2142" s="823" t="s">
        <v>2768</v>
      </c>
      <c r="G2142" s="823" t="s">
        <v>3033</v>
      </c>
      <c r="H2142" s="823" t="s">
        <v>670</v>
      </c>
      <c r="I2142" s="823" t="s">
        <v>3037</v>
      </c>
      <c r="J2142" s="823" t="s">
        <v>3038</v>
      </c>
      <c r="K2142" s="823" t="s">
        <v>3039</v>
      </c>
      <c r="L2142" s="826">
        <v>2573.2199999999998</v>
      </c>
      <c r="M2142" s="826">
        <v>5146.4399999999996</v>
      </c>
      <c r="N2142" s="823">
        <v>2</v>
      </c>
      <c r="O2142" s="827">
        <v>1</v>
      </c>
      <c r="P2142" s="826">
        <v>5146.4399999999996</v>
      </c>
      <c r="Q2142" s="828">
        <v>1</v>
      </c>
      <c r="R2142" s="823">
        <v>2</v>
      </c>
      <c r="S2142" s="828">
        <v>1</v>
      </c>
      <c r="T2142" s="827">
        <v>1</v>
      </c>
      <c r="U2142" s="829">
        <v>1</v>
      </c>
    </row>
    <row r="2143" spans="1:21" ht="14.45" customHeight="1" x14ac:dyDescent="0.2">
      <c r="A2143" s="822">
        <v>32</v>
      </c>
      <c r="B2143" s="823" t="s">
        <v>2767</v>
      </c>
      <c r="C2143" s="823" t="s">
        <v>2773</v>
      </c>
      <c r="D2143" s="824" t="s">
        <v>4796</v>
      </c>
      <c r="E2143" s="825" t="s">
        <v>2805</v>
      </c>
      <c r="F2143" s="823" t="s">
        <v>2768</v>
      </c>
      <c r="G2143" s="823" t="s">
        <v>3830</v>
      </c>
      <c r="H2143" s="823" t="s">
        <v>329</v>
      </c>
      <c r="I2143" s="823" t="s">
        <v>3831</v>
      </c>
      <c r="J2143" s="823" t="s">
        <v>3832</v>
      </c>
      <c r="K2143" s="823" t="s">
        <v>3833</v>
      </c>
      <c r="L2143" s="826">
        <v>115.27</v>
      </c>
      <c r="M2143" s="826">
        <v>576.35</v>
      </c>
      <c r="N2143" s="823">
        <v>5</v>
      </c>
      <c r="O2143" s="827">
        <v>2</v>
      </c>
      <c r="P2143" s="826"/>
      <c r="Q2143" s="828">
        <v>0</v>
      </c>
      <c r="R2143" s="823"/>
      <c r="S2143" s="828">
        <v>0</v>
      </c>
      <c r="T2143" s="827"/>
      <c r="U2143" s="829">
        <v>0</v>
      </c>
    </row>
    <row r="2144" spans="1:21" ht="14.45" customHeight="1" x14ac:dyDescent="0.2">
      <c r="A2144" s="822">
        <v>32</v>
      </c>
      <c r="B2144" s="823" t="s">
        <v>2767</v>
      </c>
      <c r="C2144" s="823" t="s">
        <v>2773</v>
      </c>
      <c r="D2144" s="824" t="s">
        <v>4796</v>
      </c>
      <c r="E2144" s="825" t="s">
        <v>2805</v>
      </c>
      <c r="F2144" s="823" t="s">
        <v>2768</v>
      </c>
      <c r="G2144" s="823" t="s">
        <v>3663</v>
      </c>
      <c r="H2144" s="823" t="s">
        <v>329</v>
      </c>
      <c r="I2144" s="823" t="s">
        <v>3664</v>
      </c>
      <c r="J2144" s="823" t="s">
        <v>1452</v>
      </c>
      <c r="K2144" s="823" t="s">
        <v>3665</v>
      </c>
      <c r="L2144" s="826">
        <v>453.79</v>
      </c>
      <c r="M2144" s="826">
        <v>453.79</v>
      </c>
      <c r="N2144" s="823">
        <v>1</v>
      </c>
      <c r="O2144" s="827">
        <v>1</v>
      </c>
      <c r="P2144" s="826">
        <v>453.79</v>
      </c>
      <c r="Q2144" s="828">
        <v>1</v>
      </c>
      <c r="R2144" s="823">
        <v>1</v>
      </c>
      <c r="S2144" s="828">
        <v>1</v>
      </c>
      <c r="T2144" s="827">
        <v>1</v>
      </c>
      <c r="U2144" s="829">
        <v>1</v>
      </c>
    </row>
    <row r="2145" spans="1:21" ht="14.45" customHeight="1" x14ac:dyDescent="0.2">
      <c r="A2145" s="822">
        <v>32</v>
      </c>
      <c r="B2145" s="823" t="s">
        <v>2767</v>
      </c>
      <c r="C2145" s="823" t="s">
        <v>2773</v>
      </c>
      <c r="D2145" s="824" t="s">
        <v>4796</v>
      </c>
      <c r="E2145" s="825" t="s">
        <v>2805</v>
      </c>
      <c r="F2145" s="823" t="s">
        <v>2768</v>
      </c>
      <c r="G2145" s="823" t="s">
        <v>3364</v>
      </c>
      <c r="H2145" s="823" t="s">
        <v>329</v>
      </c>
      <c r="I2145" s="823" t="s">
        <v>3365</v>
      </c>
      <c r="J2145" s="823" t="s">
        <v>3366</v>
      </c>
      <c r="K2145" s="823" t="s">
        <v>3367</v>
      </c>
      <c r="L2145" s="826">
        <v>0</v>
      </c>
      <c r="M2145" s="826">
        <v>0</v>
      </c>
      <c r="N2145" s="823">
        <v>4</v>
      </c>
      <c r="O2145" s="827">
        <v>2</v>
      </c>
      <c r="P2145" s="826">
        <v>0</v>
      </c>
      <c r="Q2145" s="828"/>
      <c r="R2145" s="823">
        <v>4</v>
      </c>
      <c r="S2145" s="828">
        <v>1</v>
      </c>
      <c r="T2145" s="827">
        <v>2</v>
      </c>
      <c r="U2145" s="829">
        <v>1</v>
      </c>
    </row>
    <row r="2146" spans="1:21" ht="14.45" customHeight="1" x14ac:dyDescent="0.2">
      <c r="A2146" s="822">
        <v>32</v>
      </c>
      <c r="B2146" s="823" t="s">
        <v>2767</v>
      </c>
      <c r="C2146" s="823" t="s">
        <v>2773</v>
      </c>
      <c r="D2146" s="824" t="s">
        <v>4796</v>
      </c>
      <c r="E2146" s="825" t="s">
        <v>2805</v>
      </c>
      <c r="F2146" s="823" t="s">
        <v>2768</v>
      </c>
      <c r="G2146" s="823" t="s">
        <v>3051</v>
      </c>
      <c r="H2146" s="823" t="s">
        <v>329</v>
      </c>
      <c r="I2146" s="823" t="s">
        <v>3054</v>
      </c>
      <c r="J2146" s="823" t="s">
        <v>1530</v>
      </c>
      <c r="K2146" s="823" t="s">
        <v>3055</v>
      </c>
      <c r="L2146" s="826">
        <v>181.04</v>
      </c>
      <c r="M2146" s="826">
        <v>3258.72</v>
      </c>
      <c r="N2146" s="823">
        <v>18</v>
      </c>
      <c r="O2146" s="827">
        <v>14.5</v>
      </c>
      <c r="P2146" s="826">
        <v>1991.4399999999998</v>
      </c>
      <c r="Q2146" s="828">
        <v>0.61111111111111105</v>
      </c>
      <c r="R2146" s="823">
        <v>11</v>
      </c>
      <c r="S2146" s="828">
        <v>0.61111111111111116</v>
      </c>
      <c r="T2146" s="827">
        <v>8.5</v>
      </c>
      <c r="U2146" s="829">
        <v>0.58620689655172409</v>
      </c>
    </row>
    <row r="2147" spans="1:21" ht="14.45" customHeight="1" x14ac:dyDescent="0.2">
      <c r="A2147" s="822">
        <v>32</v>
      </c>
      <c r="B2147" s="823" t="s">
        <v>2767</v>
      </c>
      <c r="C2147" s="823" t="s">
        <v>2773</v>
      </c>
      <c r="D2147" s="824" t="s">
        <v>4796</v>
      </c>
      <c r="E2147" s="825" t="s">
        <v>2805</v>
      </c>
      <c r="F2147" s="823" t="s">
        <v>2768</v>
      </c>
      <c r="G2147" s="823" t="s">
        <v>3051</v>
      </c>
      <c r="H2147" s="823" t="s">
        <v>329</v>
      </c>
      <c r="I2147" s="823" t="s">
        <v>4083</v>
      </c>
      <c r="J2147" s="823" t="s">
        <v>1530</v>
      </c>
      <c r="K2147" s="823" t="s">
        <v>4084</v>
      </c>
      <c r="L2147" s="826">
        <v>64.349999999999994</v>
      </c>
      <c r="M2147" s="826">
        <v>128.69999999999999</v>
      </c>
      <c r="N2147" s="823">
        <v>2</v>
      </c>
      <c r="O2147" s="827">
        <v>2</v>
      </c>
      <c r="P2147" s="826">
        <v>64.349999999999994</v>
      </c>
      <c r="Q2147" s="828">
        <v>0.5</v>
      </c>
      <c r="R2147" s="823">
        <v>1</v>
      </c>
      <c r="S2147" s="828">
        <v>0.5</v>
      </c>
      <c r="T2147" s="827">
        <v>1</v>
      </c>
      <c r="U2147" s="829">
        <v>0.5</v>
      </c>
    </row>
    <row r="2148" spans="1:21" ht="14.45" customHeight="1" x14ac:dyDescent="0.2">
      <c r="A2148" s="822">
        <v>32</v>
      </c>
      <c r="B2148" s="823" t="s">
        <v>2767</v>
      </c>
      <c r="C2148" s="823" t="s">
        <v>2773</v>
      </c>
      <c r="D2148" s="824" t="s">
        <v>4796</v>
      </c>
      <c r="E2148" s="825" t="s">
        <v>2805</v>
      </c>
      <c r="F2148" s="823" t="s">
        <v>2768</v>
      </c>
      <c r="G2148" s="823" t="s">
        <v>3847</v>
      </c>
      <c r="H2148" s="823" t="s">
        <v>329</v>
      </c>
      <c r="I2148" s="823" t="s">
        <v>3848</v>
      </c>
      <c r="J2148" s="823" t="s">
        <v>1739</v>
      </c>
      <c r="K2148" s="823" t="s">
        <v>3849</v>
      </c>
      <c r="L2148" s="826">
        <v>0</v>
      </c>
      <c r="M2148" s="826">
        <v>0</v>
      </c>
      <c r="N2148" s="823">
        <v>1</v>
      </c>
      <c r="O2148" s="827">
        <v>1</v>
      </c>
      <c r="P2148" s="826">
        <v>0</v>
      </c>
      <c r="Q2148" s="828"/>
      <c r="R2148" s="823">
        <v>1</v>
      </c>
      <c r="S2148" s="828">
        <v>1</v>
      </c>
      <c r="T2148" s="827">
        <v>1</v>
      </c>
      <c r="U2148" s="829">
        <v>1</v>
      </c>
    </row>
    <row r="2149" spans="1:21" ht="14.45" customHeight="1" x14ac:dyDescent="0.2">
      <c r="A2149" s="822">
        <v>32</v>
      </c>
      <c r="B2149" s="823" t="s">
        <v>2767</v>
      </c>
      <c r="C2149" s="823" t="s">
        <v>2773</v>
      </c>
      <c r="D2149" s="824" t="s">
        <v>4796</v>
      </c>
      <c r="E2149" s="825" t="s">
        <v>2805</v>
      </c>
      <c r="F2149" s="823" t="s">
        <v>2768</v>
      </c>
      <c r="G2149" s="823" t="s">
        <v>3483</v>
      </c>
      <c r="H2149" s="823" t="s">
        <v>329</v>
      </c>
      <c r="I2149" s="823" t="s">
        <v>3484</v>
      </c>
      <c r="J2149" s="823" t="s">
        <v>1247</v>
      </c>
      <c r="K2149" s="823" t="s">
        <v>3485</v>
      </c>
      <c r="L2149" s="826">
        <v>243.64</v>
      </c>
      <c r="M2149" s="826">
        <v>243.64</v>
      </c>
      <c r="N2149" s="823">
        <v>1</v>
      </c>
      <c r="O2149" s="827">
        <v>1</v>
      </c>
      <c r="P2149" s="826">
        <v>243.64</v>
      </c>
      <c r="Q2149" s="828">
        <v>1</v>
      </c>
      <c r="R2149" s="823">
        <v>1</v>
      </c>
      <c r="S2149" s="828">
        <v>1</v>
      </c>
      <c r="T2149" s="827">
        <v>1</v>
      </c>
      <c r="U2149" s="829">
        <v>1</v>
      </c>
    </row>
    <row r="2150" spans="1:21" ht="14.45" customHeight="1" x14ac:dyDescent="0.2">
      <c r="A2150" s="822">
        <v>32</v>
      </c>
      <c r="B2150" s="823" t="s">
        <v>2767</v>
      </c>
      <c r="C2150" s="823" t="s">
        <v>2773</v>
      </c>
      <c r="D2150" s="824" t="s">
        <v>4796</v>
      </c>
      <c r="E2150" s="825" t="s">
        <v>2805</v>
      </c>
      <c r="F2150" s="823" t="s">
        <v>2768</v>
      </c>
      <c r="G2150" s="823" t="s">
        <v>3058</v>
      </c>
      <c r="H2150" s="823" t="s">
        <v>670</v>
      </c>
      <c r="I2150" s="823" t="s">
        <v>2459</v>
      </c>
      <c r="J2150" s="823" t="s">
        <v>1153</v>
      </c>
      <c r="K2150" s="823" t="s">
        <v>1155</v>
      </c>
      <c r="L2150" s="826">
        <v>0</v>
      </c>
      <c r="M2150" s="826">
        <v>0</v>
      </c>
      <c r="N2150" s="823">
        <v>1</v>
      </c>
      <c r="O2150" s="827">
        <v>1</v>
      </c>
      <c r="P2150" s="826">
        <v>0</v>
      </c>
      <c r="Q2150" s="828"/>
      <c r="R2150" s="823">
        <v>1</v>
      </c>
      <c r="S2150" s="828">
        <v>1</v>
      </c>
      <c r="T2150" s="827">
        <v>1</v>
      </c>
      <c r="U2150" s="829">
        <v>1</v>
      </c>
    </row>
    <row r="2151" spans="1:21" ht="14.45" customHeight="1" x14ac:dyDescent="0.2">
      <c r="A2151" s="822">
        <v>32</v>
      </c>
      <c r="B2151" s="823" t="s">
        <v>2767</v>
      </c>
      <c r="C2151" s="823" t="s">
        <v>2773</v>
      </c>
      <c r="D2151" s="824" t="s">
        <v>4796</v>
      </c>
      <c r="E2151" s="825" t="s">
        <v>2805</v>
      </c>
      <c r="F2151" s="823" t="s">
        <v>2768</v>
      </c>
      <c r="G2151" s="823" t="s">
        <v>3062</v>
      </c>
      <c r="H2151" s="823" t="s">
        <v>329</v>
      </c>
      <c r="I2151" s="823" t="s">
        <v>3065</v>
      </c>
      <c r="J2151" s="823" t="s">
        <v>1432</v>
      </c>
      <c r="K2151" s="823" t="s">
        <v>3066</v>
      </c>
      <c r="L2151" s="826">
        <v>66.88</v>
      </c>
      <c r="M2151" s="826">
        <v>66.88</v>
      </c>
      <c r="N2151" s="823">
        <v>1</v>
      </c>
      <c r="O2151" s="827">
        <v>1</v>
      </c>
      <c r="P2151" s="826">
        <v>66.88</v>
      </c>
      <c r="Q2151" s="828">
        <v>1</v>
      </c>
      <c r="R2151" s="823">
        <v>1</v>
      </c>
      <c r="S2151" s="828">
        <v>1</v>
      </c>
      <c r="T2151" s="827">
        <v>1</v>
      </c>
      <c r="U2151" s="829">
        <v>1</v>
      </c>
    </row>
    <row r="2152" spans="1:21" ht="14.45" customHeight="1" x14ac:dyDescent="0.2">
      <c r="A2152" s="822">
        <v>32</v>
      </c>
      <c r="B2152" s="823" t="s">
        <v>2767</v>
      </c>
      <c r="C2152" s="823" t="s">
        <v>2773</v>
      </c>
      <c r="D2152" s="824" t="s">
        <v>4796</v>
      </c>
      <c r="E2152" s="825" t="s">
        <v>2805</v>
      </c>
      <c r="F2152" s="823" t="s">
        <v>2768</v>
      </c>
      <c r="G2152" s="823" t="s">
        <v>3859</v>
      </c>
      <c r="H2152" s="823" t="s">
        <v>329</v>
      </c>
      <c r="I2152" s="823" t="s">
        <v>3860</v>
      </c>
      <c r="J2152" s="823" t="s">
        <v>1468</v>
      </c>
      <c r="K2152" s="823" t="s">
        <v>3861</v>
      </c>
      <c r="L2152" s="826">
        <v>219.37</v>
      </c>
      <c r="M2152" s="826">
        <v>438.74</v>
      </c>
      <c r="N2152" s="823">
        <v>2</v>
      </c>
      <c r="O2152" s="827">
        <v>1</v>
      </c>
      <c r="P2152" s="826">
        <v>438.74</v>
      </c>
      <c r="Q2152" s="828">
        <v>1</v>
      </c>
      <c r="R2152" s="823">
        <v>2</v>
      </c>
      <c r="S2152" s="828">
        <v>1</v>
      </c>
      <c r="T2152" s="827">
        <v>1</v>
      </c>
      <c r="U2152" s="829">
        <v>1</v>
      </c>
    </row>
    <row r="2153" spans="1:21" ht="14.45" customHeight="1" x14ac:dyDescent="0.2">
      <c r="A2153" s="822">
        <v>32</v>
      </c>
      <c r="B2153" s="823" t="s">
        <v>2767</v>
      </c>
      <c r="C2153" s="823" t="s">
        <v>2773</v>
      </c>
      <c r="D2153" s="824" t="s">
        <v>4796</v>
      </c>
      <c r="E2153" s="825" t="s">
        <v>2805</v>
      </c>
      <c r="F2153" s="823" t="s">
        <v>2768</v>
      </c>
      <c r="G2153" s="823" t="s">
        <v>3067</v>
      </c>
      <c r="H2153" s="823" t="s">
        <v>329</v>
      </c>
      <c r="I2153" s="823" t="s">
        <v>4527</v>
      </c>
      <c r="J2153" s="823" t="s">
        <v>4528</v>
      </c>
      <c r="K2153" s="823" t="s">
        <v>4529</v>
      </c>
      <c r="L2153" s="826">
        <v>60.39</v>
      </c>
      <c r="M2153" s="826">
        <v>60.39</v>
      </c>
      <c r="N2153" s="823">
        <v>1</v>
      </c>
      <c r="O2153" s="827">
        <v>1</v>
      </c>
      <c r="P2153" s="826"/>
      <c r="Q2153" s="828">
        <v>0</v>
      </c>
      <c r="R2153" s="823"/>
      <c r="S2153" s="828">
        <v>0</v>
      </c>
      <c r="T2153" s="827"/>
      <c r="U2153" s="829">
        <v>0</v>
      </c>
    </row>
    <row r="2154" spans="1:21" ht="14.45" customHeight="1" x14ac:dyDescent="0.2">
      <c r="A2154" s="822">
        <v>32</v>
      </c>
      <c r="B2154" s="823" t="s">
        <v>2767</v>
      </c>
      <c r="C2154" s="823" t="s">
        <v>2773</v>
      </c>
      <c r="D2154" s="824" t="s">
        <v>4796</v>
      </c>
      <c r="E2154" s="825" t="s">
        <v>2805</v>
      </c>
      <c r="F2154" s="823" t="s">
        <v>2768</v>
      </c>
      <c r="G2154" s="823" t="s">
        <v>3591</v>
      </c>
      <c r="H2154" s="823" t="s">
        <v>329</v>
      </c>
      <c r="I2154" s="823" t="s">
        <v>3592</v>
      </c>
      <c r="J2154" s="823" t="s">
        <v>3593</v>
      </c>
      <c r="K2154" s="823" t="s">
        <v>3594</v>
      </c>
      <c r="L2154" s="826">
        <v>263.68</v>
      </c>
      <c r="M2154" s="826">
        <v>263.68</v>
      </c>
      <c r="N2154" s="823">
        <v>1</v>
      </c>
      <c r="O2154" s="827">
        <v>0.5</v>
      </c>
      <c r="P2154" s="826">
        <v>263.68</v>
      </c>
      <c r="Q2154" s="828">
        <v>1</v>
      </c>
      <c r="R2154" s="823">
        <v>1</v>
      </c>
      <c r="S2154" s="828">
        <v>1</v>
      </c>
      <c r="T2154" s="827">
        <v>0.5</v>
      </c>
      <c r="U2154" s="829">
        <v>1</v>
      </c>
    </row>
    <row r="2155" spans="1:21" ht="14.45" customHeight="1" x14ac:dyDescent="0.2">
      <c r="A2155" s="822">
        <v>32</v>
      </c>
      <c r="B2155" s="823" t="s">
        <v>2767</v>
      </c>
      <c r="C2155" s="823" t="s">
        <v>2773</v>
      </c>
      <c r="D2155" s="824" t="s">
        <v>4796</v>
      </c>
      <c r="E2155" s="825" t="s">
        <v>2805</v>
      </c>
      <c r="F2155" s="823" t="s">
        <v>2768</v>
      </c>
      <c r="G2155" s="823" t="s">
        <v>4437</v>
      </c>
      <c r="H2155" s="823" t="s">
        <v>329</v>
      </c>
      <c r="I2155" s="823" t="s">
        <v>4438</v>
      </c>
      <c r="J2155" s="823" t="s">
        <v>2005</v>
      </c>
      <c r="K2155" s="823" t="s">
        <v>4439</v>
      </c>
      <c r="L2155" s="826">
        <v>68.819999999999993</v>
      </c>
      <c r="M2155" s="826">
        <v>206.45999999999998</v>
      </c>
      <c r="N2155" s="823">
        <v>3</v>
      </c>
      <c r="O2155" s="827">
        <v>1.5</v>
      </c>
      <c r="P2155" s="826">
        <v>137.63999999999999</v>
      </c>
      <c r="Q2155" s="828">
        <v>0.66666666666666663</v>
      </c>
      <c r="R2155" s="823">
        <v>2</v>
      </c>
      <c r="S2155" s="828">
        <v>0.66666666666666663</v>
      </c>
      <c r="T2155" s="827">
        <v>0.5</v>
      </c>
      <c r="U2155" s="829">
        <v>0.33333333333333331</v>
      </c>
    </row>
    <row r="2156" spans="1:21" ht="14.45" customHeight="1" x14ac:dyDescent="0.2">
      <c r="A2156" s="822">
        <v>32</v>
      </c>
      <c r="B2156" s="823" t="s">
        <v>2767</v>
      </c>
      <c r="C2156" s="823" t="s">
        <v>2773</v>
      </c>
      <c r="D2156" s="824" t="s">
        <v>4796</v>
      </c>
      <c r="E2156" s="825" t="s">
        <v>2805</v>
      </c>
      <c r="F2156" s="823" t="s">
        <v>2768</v>
      </c>
      <c r="G2156" s="823" t="s">
        <v>3085</v>
      </c>
      <c r="H2156" s="823" t="s">
        <v>670</v>
      </c>
      <c r="I2156" s="823" t="s">
        <v>2626</v>
      </c>
      <c r="J2156" s="823" t="s">
        <v>1876</v>
      </c>
      <c r="K2156" s="823" t="s">
        <v>1877</v>
      </c>
      <c r="L2156" s="826">
        <v>902.57</v>
      </c>
      <c r="M2156" s="826">
        <v>2707.71</v>
      </c>
      <c r="N2156" s="823">
        <v>3</v>
      </c>
      <c r="O2156" s="827">
        <v>3</v>
      </c>
      <c r="P2156" s="826">
        <v>1805.14</v>
      </c>
      <c r="Q2156" s="828">
        <v>0.66666666666666674</v>
      </c>
      <c r="R2156" s="823">
        <v>2</v>
      </c>
      <c r="S2156" s="828">
        <v>0.66666666666666663</v>
      </c>
      <c r="T2156" s="827">
        <v>2</v>
      </c>
      <c r="U2156" s="829">
        <v>0.66666666666666663</v>
      </c>
    </row>
    <row r="2157" spans="1:21" ht="14.45" customHeight="1" x14ac:dyDescent="0.2">
      <c r="A2157" s="822">
        <v>32</v>
      </c>
      <c r="B2157" s="823" t="s">
        <v>2767</v>
      </c>
      <c r="C2157" s="823" t="s">
        <v>2773</v>
      </c>
      <c r="D2157" s="824" t="s">
        <v>4796</v>
      </c>
      <c r="E2157" s="825" t="s">
        <v>2805</v>
      </c>
      <c r="F2157" s="823" t="s">
        <v>2768</v>
      </c>
      <c r="G2157" s="823" t="s">
        <v>3092</v>
      </c>
      <c r="H2157" s="823" t="s">
        <v>329</v>
      </c>
      <c r="I2157" s="823" t="s">
        <v>3404</v>
      </c>
      <c r="J2157" s="823" t="s">
        <v>3094</v>
      </c>
      <c r="K2157" s="823" t="s">
        <v>3405</v>
      </c>
      <c r="L2157" s="826">
        <v>311.02</v>
      </c>
      <c r="M2157" s="826">
        <v>622.04</v>
      </c>
      <c r="N2157" s="823">
        <v>2</v>
      </c>
      <c r="O2157" s="827">
        <v>2</v>
      </c>
      <c r="P2157" s="826">
        <v>311.02</v>
      </c>
      <c r="Q2157" s="828">
        <v>0.5</v>
      </c>
      <c r="R2157" s="823">
        <v>1</v>
      </c>
      <c r="S2157" s="828">
        <v>0.5</v>
      </c>
      <c r="T2157" s="827">
        <v>1</v>
      </c>
      <c r="U2157" s="829">
        <v>0.5</v>
      </c>
    </row>
    <row r="2158" spans="1:21" ht="14.45" customHeight="1" x14ac:dyDescent="0.2">
      <c r="A2158" s="822">
        <v>32</v>
      </c>
      <c r="B2158" s="823" t="s">
        <v>2767</v>
      </c>
      <c r="C2158" s="823" t="s">
        <v>2773</v>
      </c>
      <c r="D2158" s="824" t="s">
        <v>4796</v>
      </c>
      <c r="E2158" s="825" t="s">
        <v>2805</v>
      </c>
      <c r="F2158" s="823" t="s">
        <v>2768</v>
      </c>
      <c r="G2158" s="823" t="s">
        <v>3092</v>
      </c>
      <c r="H2158" s="823" t="s">
        <v>329</v>
      </c>
      <c r="I2158" s="823" t="s">
        <v>3678</v>
      </c>
      <c r="J2158" s="823" t="s">
        <v>3489</v>
      </c>
      <c r="K2158" s="823" t="s">
        <v>3679</v>
      </c>
      <c r="L2158" s="826">
        <v>387.73</v>
      </c>
      <c r="M2158" s="826">
        <v>1163.19</v>
      </c>
      <c r="N2158" s="823">
        <v>3</v>
      </c>
      <c r="O2158" s="827">
        <v>2.5</v>
      </c>
      <c r="P2158" s="826">
        <v>775.46</v>
      </c>
      <c r="Q2158" s="828">
        <v>0.66666666666666663</v>
      </c>
      <c r="R2158" s="823">
        <v>2</v>
      </c>
      <c r="S2158" s="828">
        <v>0.66666666666666663</v>
      </c>
      <c r="T2158" s="827">
        <v>2</v>
      </c>
      <c r="U2158" s="829">
        <v>0.8</v>
      </c>
    </row>
    <row r="2159" spans="1:21" ht="14.45" customHeight="1" x14ac:dyDescent="0.2">
      <c r="A2159" s="822">
        <v>32</v>
      </c>
      <c r="B2159" s="823" t="s">
        <v>2767</v>
      </c>
      <c r="C2159" s="823" t="s">
        <v>2773</v>
      </c>
      <c r="D2159" s="824" t="s">
        <v>4796</v>
      </c>
      <c r="E2159" s="825" t="s">
        <v>2805</v>
      </c>
      <c r="F2159" s="823" t="s">
        <v>2768</v>
      </c>
      <c r="G2159" s="823" t="s">
        <v>3092</v>
      </c>
      <c r="H2159" s="823" t="s">
        <v>329</v>
      </c>
      <c r="I2159" s="823" t="s">
        <v>4530</v>
      </c>
      <c r="J2159" s="823" t="s">
        <v>3094</v>
      </c>
      <c r="K2159" s="823" t="s">
        <v>4531</v>
      </c>
      <c r="L2159" s="826">
        <v>477.11</v>
      </c>
      <c r="M2159" s="826">
        <v>477.11</v>
      </c>
      <c r="N2159" s="823">
        <v>1</v>
      </c>
      <c r="O2159" s="827">
        <v>0.5</v>
      </c>
      <c r="P2159" s="826"/>
      <c r="Q2159" s="828">
        <v>0</v>
      </c>
      <c r="R2159" s="823"/>
      <c r="S2159" s="828">
        <v>0</v>
      </c>
      <c r="T2159" s="827"/>
      <c r="U2159" s="829">
        <v>0</v>
      </c>
    </row>
    <row r="2160" spans="1:21" ht="14.45" customHeight="1" x14ac:dyDescent="0.2">
      <c r="A2160" s="822">
        <v>32</v>
      </c>
      <c r="B2160" s="823" t="s">
        <v>2767</v>
      </c>
      <c r="C2160" s="823" t="s">
        <v>2773</v>
      </c>
      <c r="D2160" s="824" t="s">
        <v>4796</v>
      </c>
      <c r="E2160" s="825" t="s">
        <v>2805</v>
      </c>
      <c r="F2160" s="823" t="s">
        <v>2768</v>
      </c>
      <c r="G2160" s="823" t="s">
        <v>3096</v>
      </c>
      <c r="H2160" s="823" t="s">
        <v>670</v>
      </c>
      <c r="I2160" s="823" t="s">
        <v>4444</v>
      </c>
      <c r="J2160" s="823" t="s">
        <v>3098</v>
      </c>
      <c r="K2160" s="823" t="s">
        <v>4445</v>
      </c>
      <c r="L2160" s="826">
        <v>93.75</v>
      </c>
      <c r="M2160" s="826">
        <v>93.75</v>
      </c>
      <c r="N2160" s="823">
        <v>1</v>
      </c>
      <c r="O2160" s="827">
        <v>1</v>
      </c>
      <c r="P2160" s="826"/>
      <c r="Q2160" s="828">
        <v>0</v>
      </c>
      <c r="R2160" s="823"/>
      <c r="S2160" s="828">
        <v>0</v>
      </c>
      <c r="T2160" s="827"/>
      <c r="U2160" s="829">
        <v>0</v>
      </c>
    </row>
    <row r="2161" spans="1:21" ht="14.45" customHeight="1" x14ac:dyDescent="0.2">
      <c r="A2161" s="822">
        <v>32</v>
      </c>
      <c r="B2161" s="823" t="s">
        <v>2767</v>
      </c>
      <c r="C2161" s="823" t="s">
        <v>2773</v>
      </c>
      <c r="D2161" s="824" t="s">
        <v>4796</v>
      </c>
      <c r="E2161" s="825" t="s">
        <v>2805</v>
      </c>
      <c r="F2161" s="823" t="s">
        <v>2768</v>
      </c>
      <c r="G2161" s="823" t="s">
        <v>3104</v>
      </c>
      <c r="H2161" s="823" t="s">
        <v>670</v>
      </c>
      <c r="I2161" s="823" t="s">
        <v>2487</v>
      </c>
      <c r="J2161" s="823" t="s">
        <v>1333</v>
      </c>
      <c r="K2161" s="823" t="s">
        <v>2488</v>
      </c>
      <c r="L2161" s="826">
        <v>0</v>
      </c>
      <c r="M2161" s="826">
        <v>0</v>
      </c>
      <c r="N2161" s="823">
        <v>10</v>
      </c>
      <c r="O2161" s="827">
        <v>8</v>
      </c>
      <c r="P2161" s="826">
        <v>0</v>
      </c>
      <c r="Q2161" s="828"/>
      <c r="R2161" s="823">
        <v>9</v>
      </c>
      <c r="S2161" s="828">
        <v>0.9</v>
      </c>
      <c r="T2161" s="827">
        <v>7</v>
      </c>
      <c r="U2161" s="829">
        <v>0.875</v>
      </c>
    </row>
    <row r="2162" spans="1:21" ht="14.45" customHeight="1" x14ac:dyDescent="0.2">
      <c r="A2162" s="822">
        <v>32</v>
      </c>
      <c r="B2162" s="823" t="s">
        <v>2767</v>
      </c>
      <c r="C2162" s="823" t="s">
        <v>2773</v>
      </c>
      <c r="D2162" s="824" t="s">
        <v>4796</v>
      </c>
      <c r="E2162" s="825" t="s">
        <v>2805</v>
      </c>
      <c r="F2162" s="823" t="s">
        <v>2768</v>
      </c>
      <c r="G2162" s="823" t="s">
        <v>4446</v>
      </c>
      <c r="H2162" s="823" t="s">
        <v>329</v>
      </c>
      <c r="I2162" s="823" t="s">
        <v>4447</v>
      </c>
      <c r="J2162" s="823" t="s">
        <v>4448</v>
      </c>
      <c r="K2162" s="823" t="s">
        <v>4449</v>
      </c>
      <c r="L2162" s="826">
        <v>277.70999999999998</v>
      </c>
      <c r="M2162" s="826">
        <v>277.70999999999998</v>
      </c>
      <c r="N2162" s="823">
        <v>1</v>
      </c>
      <c r="O2162" s="827">
        <v>1</v>
      </c>
      <c r="P2162" s="826"/>
      <c r="Q2162" s="828">
        <v>0</v>
      </c>
      <c r="R2162" s="823"/>
      <c r="S2162" s="828">
        <v>0</v>
      </c>
      <c r="T2162" s="827"/>
      <c r="U2162" s="829">
        <v>0</v>
      </c>
    </row>
    <row r="2163" spans="1:21" ht="14.45" customHeight="1" x14ac:dyDescent="0.2">
      <c r="A2163" s="822">
        <v>32</v>
      </c>
      <c r="B2163" s="823" t="s">
        <v>2767</v>
      </c>
      <c r="C2163" s="823" t="s">
        <v>2773</v>
      </c>
      <c r="D2163" s="824" t="s">
        <v>4796</v>
      </c>
      <c r="E2163" s="825" t="s">
        <v>2805</v>
      </c>
      <c r="F2163" s="823" t="s">
        <v>2768</v>
      </c>
      <c r="G2163" s="823" t="s">
        <v>3413</v>
      </c>
      <c r="H2163" s="823" t="s">
        <v>329</v>
      </c>
      <c r="I2163" s="823" t="s">
        <v>3414</v>
      </c>
      <c r="J2163" s="823" t="s">
        <v>2619</v>
      </c>
      <c r="K2163" s="823" t="s">
        <v>3415</v>
      </c>
      <c r="L2163" s="826">
        <v>11717.43</v>
      </c>
      <c r="M2163" s="826">
        <v>46869.72</v>
      </c>
      <c r="N2163" s="823">
        <v>4</v>
      </c>
      <c r="O2163" s="827">
        <v>2</v>
      </c>
      <c r="P2163" s="826"/>
      <c r="Q2163" s="828">
        <v>0</v>
      </c>
      <c r="R2163" s="823"/>
      <c r="S2163" s="828">
        <v>0</v>
      </c>
      <c r="T2163" s="827"/>
      <c r="U2163" s="829">
        <v>0</v>
      </c>
    </row>
    <row r="2164" spans="1:21" ht="14.45" customHeight="1" x14ac:dyDescent="0.2">
      <c r="A2164" s="822">
        <v>32</v>
      </c>
      <c r="B2164" s="823" t="s">
        <v>2767</v>
      </c>
      <c r="C2164" s="823" t="s">
        <v>2773</v>
      </c>
      <c r="D2164" s="824" t="s">
        <v>4796</v>
      </c>
      <c r="E2164" s="825" t="s">
        <v>2805</v>
      </c>
      <c r="F2164" s="823" t="s">
        <v>2768</v>
      </c>
      <c r="G2164" s="823" t="s">
        <v>3420</v>
      </c>
      <c r="H2164" s="823" t="s">
        <v>670</v>
      </c>
      <c r="I2164" s="823" t="s">
        <v>3421</v>
      </c>
      <c r="J2164" s="823" t="s">
        <v>3422</v>
      </c>
      <c r="K2164" s="823" t="s">
        <v>3423</v>
      </c>
      <c r="L2164" s="826">
        <v>414.07</v>
      </c>
      <c r="M2164" s="826">
        <v>2898.49</v>
      </c>
      <c r="N2164" s="823">
        <v>7</v>
      </c>
      <c r="O2164" s="827">
        <v>3</v>
      </c>
      <c r="P2164" s="826">
        <v>1656.28</v>
      </c>
      <c r="Q2164" s="828">
        <v>0.57142857142857151</v>
      </c>
      <c r="R2164" s="823">
        <v>4</v>
      </c>
      <c r="S2164" s="828">
        <v>0.5714285714285714</v>
      </c>
      <c r="T2164" s="827">
        <v>2</v>
      </c>
      <c r="U2164" s="829">
        <v>0.66666666666666663</v>
      </c>
    </row>
    <row r="2165" spans="1:21" ht="14.45" customHeight="1" x14ac:dyDescent="0.2">
      <c r="A2165" s="822">
        <v>32</v>
      </c>
      <c r="B2165" s="823" t="s">
        <v>2767</v>
      </c>
      <c r="C2165" s="823" t="s">
        <v>2773</v>
      </c>
      <c r="D2165" s="824" t="s">
        <v>4796</v>
      </c>
      <c r="E2165" s="825" t="s">
        <v>2805</v>
      </c>
      <c r="F2165" s="823" t="s">
        <v>2768</v>
      </c>
      <c r="G2165" s="823" t="s">
        <v>3112</v>
      </c>
      <c r="H2165" s="823" t="s">
        <v>329</v>
      </c>
      <c r="I2165" s="823" t="s">
        <v>3500</v>
      </c>
      <c r="J2165" s="823" t="s">
        <v>3114</v>
      </c>
      <c r="K2165" s="823" t="s">
        <v>3501</v>
      </c>
      <c r="L2165" s="826">
        <v>299.83999999999997</v>
      </c>
      <c r="M2165" s="826">
        <v>299.83999999999997</v>
      </c>
      <c r="N2165" s="823">
        <v>1</v>
      </c>
      <c r="O2165" s="827">
        <v>1</v>
      </c>
      <c r="P2165" s="826">
        <v>299.83999999999997</v>
      </c>
      <c r="Q2165" s="828">
        <v>1</v>
      </c>
      <c r="R2165" s="823">
        <v>1</v>
      </c>
      <c r="S2165" s="828">
        <v>1</v>
      </c>
      <c r="T2165" s="827">
        <v>1</v>
      </c>
      <c r="U2165" s="829">
        <v>1</v>
      </c>
    </row>
    <row r="2166" spans="1:21" ht="14.45" customHeight="1" x14ac:dyDescent="0.2">
      <c r="A2166" s="822">
        <v>32</v>
      </c>
      <c r="B2166" s="823" t="s">
        <v>2767</v>
      </c>
      <c r="C2166" s="823" t="s">
        <v>2773</v>
      </c>
      <c r="D2166" s="824" t="s">
        <v>4796</v>
      </c>
      <c r="E2166" s="825" t="s">
        <v>2805</v>
      </c>
      <c r="F2166" s="823" t="s">
        <v>2768</v>
      </c>
      <c r="G2166" s="823" t="s">
        <v>3112</v>
      </c>
      <c r="H2166" s="823" t="s">
        <v>329</v>
      </c>
      <c r="I2166" s="823" t="s">
        <v>4062</v>
      </c>
      <c r="J2166" s="823" t="s">
        <v>4063</v>
      </c>
      <c r="K2166" s="823" t="s">
        <v>4064</v>
      </c>
      <c r="L2166" s="826">
        <v>99.94</v>
      </c>
      <c r="M2166" s="826">
        <v>199.88</v>
      </c>
      <c r="N2166" s="823">
        <v>2</v>
      </c>
      <c r="O2166" s="827">
        <v>1</v>
      </c>
      <c r="P2166" s="826"/>
      <c r="Q2166" s="828">
        <v>0</v>
      </c>
      <c r="R2166" s="823"/>
      <c r="S2166" s="828">
        <v>0</v>
      </c>
      <c r="T2166" s="827"/>
      <c r="U2166" s="829">
        <v>0</v>
      </c>
    </row>
    <row r="2167" spans="1:21" ht="14.45" customHeight="1" x14ac:dyDescent="0.2">
      <c r="A2167" s="822">
        <v>32</v>
      </c>
      <c r="B2167" s="823" t="s">
        <v>2767</v>
      </c>
      <c r="C2167" s="823" t="s">
        <v>2773</v>
      </c>
      <c r="D2167" s="824" t="s">
        <v>4796</v>
      </c>
      <c r="E2167" s="825" t="s">
        <v>2805</v>
      </c>
      <c r="F2167" s="823" t="s">
        <v>2768</v>
      </c>
      <c r="G2167" s="823" t="s">
        <v>3112</v>
      </c>
      <c r="H2167" s="823" t="s">
        <v>329</v>
      </c>
      <c r="I2167" s="823" t="s">
        <v>3116</v>
      </c>
      <c r="J2167" s="823" t="s">
        <v>1322</v>
      </c>
      <c r="K2167" s="823" t="s">
        <v>3117</v>
      </c>
      <c r="L2167" s="826">
        <v>50.32</v>
      </c>
      <c r="M2167" s="826">
        <v>50.32</v>
      </c>
      <c r="N2167" s="823">
        <v>1</v>
      </c>
      <c r="O2167" s="827">
        <v>1</v>
      </c>
      <c r="P2167" s="826">
        <v>50.32</v>
      </c>
      <c r="Q2167" s="828">
        <v>1</v>
      </c>
      <c r="R2167" s="823">
        <v>1</v>
      </c>
      <c r="S2167" s="828">
        <v>1</v>
      </c>
      <c r="T2167" s="827">
        <v>1</v>
      </c>
      <c r="U2167" s="829">
        <v>1</v>
      </c>
    </row>
    <row r="2168" spans="1:21" ht="14.45" customHeight="1" x14ac:dyDescent="0.2">
      <c r="A2168" s="822">
        <v>32</v>
      </c>
      <c r="B2168" s="823" t="s">
        <v>2767</v>
      </c>
      <c r="C2168" s="823" t="s">
        <v>2773</v>
      </c>
      <c r="D2168" s="824" t="s">
        <v>4796</v>
      </c>
      <c r="E2168" s="825" t="s">
        <v>2805</v>
      </c>
      <c r="F2168" s="823" t="s">
        <v>2768</v>
      </c>
      <c r="G2168" s="823" t="s">
        <v>4532</v>
      </c>
      <c r="H2168" s="823" t="s">
        <v>329</v>
      </c>
      <c r="I2168" s="823" t="s">
        <v>4533</v>
      </c>
      <c r="J2168" s="823" t="s">
        <v>4534</v>
      </c>
      <c r="K2168" s="823" t="s">
        <v>4535</v>
      </c>
      <c r="L2168" s="826">
        <v>155.52000000000001</v>
      </c>
      <c r="M2168" s="826">
        <v>155.52000000000001</v>
      </c>
      <c r="N2168" s="823">
        <v>1</v>
      </c>
      <c r="O2168" s="827">
        <v>1</v>
      </c>
      <c r="P2168" s="826"/>
      <c r="Q2168" s="828">
        <v>0</v>
      </c>
      <c r="R2168" s="823"/>
      <c r="S2168" s="828">
        <v>0</v>
      </c>
      <c r="T2168" s="827"/>
      <c r="U2168" s="829">
        <v>0</v>
      </c>
    </row>
    <row r="2169" spans="1:21" ht="14.45" customHeight="1" x14ac:dyDescent="0.2">
      <c r="A2169" s="822">
        <v>32</v>
      </c>
      <c r="B2169" s="823" t="s">
        <v>2767</v>
      </c>
      <c r="C2169" s="823" t="s">
        <v>2773</v>
      </c>
      <c r="D2169" s="824" t="s">
        <v>4796</v>
      </c>
      <c r="E2169" s="825" t="s">
        <v>2805</v>
      </c>
      <c r="F2169" s="823" t="s">
        <v>2768</v>
      </c>
      <c r="G2169" s="823" t="s">
        <v>4532</v>
      </c>
      <c r="H2169" s="823" t="s">
        <v>329</v>
      </c>
      <c r="I2169" s="823" t="s">
        <v>4536</v>
      </c>
      <c r="J2169" s="823" t="s">
        <v>4537</v>
      </c>
      <c r="K2169" s="823" t="s">
        <v>4538</v>
      </c>
      <c r="L2169" s="826">
        <v>239.79</v>
      </c>
      <c r="M2169" s="826">
        <v>479.58</v>
      </c>
      <c r="N2169" s="823">
        <v>2</v>
      </c>
      <c r="O2169" s="827">
        <v>2</v>
      </c>
      <c r="P2169" s="826">
        <v>239.79</v>
      </c>
      <c r="Q2169" s="828">
        <v>0.5</v>
      </c>
      <c r="R2169" s="823">
        <v>1</v>
      </c>
      <c r="S2169" s="828">
        <v>0.5</v>
      </c>
      <c r="T2169" s="827">
        <v>1</v>
      </c>
      <c r="U2169" s="829">
        <v>0.5</v>
      </c>
    </row>
    <row r="2170" spans="1:21" ht="14.45" customHeight="1" x14ac:dyDescent="0.2">
      <c r="A2170" s="822">
        <v>32</v>
      </c>
      <c r="B2170" s="823" t="s">
        <v>2767</v>
      </c>
      <c r="C2170" s="823" t="s">
        <v>2773</v>
      </c>
      <c r="D2170" s="824" t="s">
        <v>4796</v>
      </c>
      <c r="E2170" s="825" t="s">
        <v>2805</v>
      </c>
      <c r="F2170" s="823" t="s">
        <v>2768</v>
      </c>
      <c r="G2170" s="823" t="s">
        <v>3118</v>
      </c>
      <c r="H2170" s="823" t="s">
        <v>329</v>
      </c>
      <c r="I2170" s="823" t="s">
        <v>3430</v>
      </c>
      <c r="J2170" s="823" t="s">
        <v>1403</v>
      </c>
      <c r="K2170" s="823" t="s">
        <v>3431</v>
      </c>
      <c r="L2170" s="826">
        <v>225.06</v>
      </c>
      <c r="M2170" s="826">
        <v>1125.3</v>
      </c>
      <c r="N2170" s="823">
        <v>5</v>
      </c>
      <c r="O2170" s="827">
        <v>1</v>
      </c>
      <c r="P2170" s="826">
        <v>1125.3</v>
      </c>
      <c r="Q2170" s="828">
        <v>1</v>
      </c>
      <c r="R2170" s="823">
        <v>5</v>
      </c>
      <c r="S2170" s="828">
        <v>1</v>
      </c>
      <c r="T2170" s="827">
        <v>1</v>
      </c>
      <c r="U2170" s="829">
        <v>1</v>
      </c>
    </row>
    <row r="2171" spans="1:21" ht="14.45" customHeight="1" x14ac:dyDescent="0.2">
      <c r="A2171" s="822">
        <v>32</v>
      </c>
      <c r="B2171" s="823" t="s">
        <v>2767</v>
      </c>
      <c r="C2171" s="823" t="s">
        <v>2773</v>
      </c>
      <c r="D2171" s="824" t="s">
        <v>4796</v>
      </c>
      <c r="E2171" s="825" t="s">
        <v>2805</v>
      </c>
      <c r="F2171" s="823" t="s">
        <v>2768</v>
      </c>
      <c r="G2171" s="823" t="s">
        <v>4210</v>
      </c>
      <c r="H2171" s="823" t="s">
        <v>329</v>
      </c>
      <c r="I2171" s="823" t="s">
        <v>4539</v>
      </c>
      <c r="J2171" s="823" t="s">
        <v>845</v>
      </c>
      <c r="K2171" s="823" t="s">
        <v>847</v>
      </c>
      <c r="L2171" s="826">
        <v>0</v>
      </c>
      <c r="M2171" s="826">
        <v>0</v>
      </c>
      <c r="N2171" s="823">
        <v>1</v>
      </c>
      <c r="O2171" s="827">
        <v>1</v>
      </c>
      <c r="P2171" s="826"/>
      <c r="Q2171" s="828"/>
      <c r="R2171" s="823"/>
      <c r="S2171" s="828">
        <v>0</v>
      </c>
      <c r="T2171" s="827"/>
      <c r="U2171" s="829">
        <v>0</v>
      </c>
    </row>
    <row r="2172" spans="1:21" ht="14.45" customHeight="1" x14ac:dyDescent="0.2">
      <c r="A2172" s="822">
        <v>32</v>
      </c>
      <c r="B2172" s="823" t="s">
        <v>2767</v>
      </c>
      <c r="C2172" s="823" t="s">
        <v>2773</v>
      </c>
      <c r="D2172" s="824" t="s">
        <v>4796</v>
      </c>
      <c r="E2172" s="825" t="s">
        <v>2805</v>
      </c>
      <c r="F2172" s="823" t="s">
        <v>2768</v>
      </c>
      <c r="G2172" s="823" t="s">
        <v>2831</v>
      </c>
      <c r="H2172" s="823" t="s">
        <v>329</v>
      </c>
      <c r="I2172" s="823" t="s">
        <v>3119</v>
      </c>
      <c r="J2172" s="823" t="s">
        <v>891</v>
      </c>
      <c r="K2172" s="823" t="s">
        <v>3120</v>
      </c>
      <c r="L2172" s="826">
        <v>63.14</v>
      </c>
      <c r="M2172" s="826">
        <v>63.14</v>
      </c>
      <c r="N2172" s="823">
        <v>1</v>
      </c>
      <c r="O2172" s="827">
        <v>1</v>
      </c>
      <c r="P2172" s="826">
        <v>63.14</v>
      </c>
      <c r="Q2172" s="828">
        <v>1</v>
      </c>
      <c r="R2172" s="823">
        <v>1</v>
      </c>
      <c r="S2172" s="828">
        <v>1</v>
      </c>
      <c r="T2172" s="827">
        <v>1</v>
      </c>
      <c r="U2172" s="829">
        <v>1</v>
      </c>
    </row>
    <row r="2173" spans="1:21" ht="14.45" customHeight="1" x14ac:dyDescent="0.2">
      <c r="A2173" s="822">
        <v>32</v>
      </c>
      <c r="B2173" s="823" t="s">
        <v>2767</v>
      </c>
      <c r="C2173" s="823" t="s">
        <v>2773</v>
      </c>
      <c r="D2173" s="824" t="s">
        <v>4796</v>
      </c>
      <c r="E2173" s="825" t="s">
        <v>2805</v>
      </c>
      <c r="F2173" s="823" t="s">
        <v>2768</v>
      </c>
      <c r="G2173" s="823" t="s">
        <v>2831</v>
      </c>
      <c r="H2173" s="823" t="s">
        <v>329</v>
      </c>
      <c r="I2173" s="823" t="s">
        <v>2832</v>
      </c>
      <c r="J2173" s="823" t="s">
        <v>891</v>
      </c>
      <c r="K2173" s="823" t="s">
        <v>2347</v>
      </c>
      <c r="L2173" s="826">
        <v>49.08</v>
      </c>
      <c r="M2173" s="826">
        <v>147.24</v>
      </c>
      <c r="N2173" s="823">
        <v>3</v>
      </c>
      <c r="O2173" s="827">
        <v>1</v>
      </c>
      <c r="P2173" s="826"/>
      <c r="Q2173" s="828">
        <v>0</v>
      </c>
      <c r="R2173" s="823"/>
      <c r="S2173" s="828">
        <v>0</v>
      </c>
      <c r="T2173" s="827"/>
      <c r="U2173" s="829">
        <v>0</v>
      </c>
    </row>
    <row r="2174" spans="1:21" ht="14.45" customHeight="1" x14ac:dyDescent="0.2">
      <c r="A2174" s="822">
        <v>32</v>
      </c>
      <c r="B2174" s="823" t="s">
        <v>2767</v>
      </c>
      <c r="C2174" s="823" t="s">
        <v>2773</v>
      </c>
      <c r="D2174" s="824" t="s">
        <v>4796</v>
      </c>
      <c r="E2174" s="825" t="s">
        <v>2805</v>
      </c>
      <c r="F2174" s="823" t="s">
        <v>2768</v>
      </c>
      <c r="G2174" s="823" t="s">
        <v>3687</v>
      </c>
      <c r="H2174" s="823" t="s">
        <v>329</v>
      </c>
      <c r="I2174" s="823" t="s">
        <v>3688</v>
      </c>
      <c r="J2174" s="823" t="s">
        <v>901</v>
      </c>
      <c r="K2174" s="823" t="s">
        <v>3689</v>
      </c>
      <c r="L2174" s="826">
        <v>79.069999999999993</v>
      </c>
      <c r="M2174" s="826">
        <v>316.27999999999997</v>
      </c>
      <c r="N2174" s="823">
        <v>4</v>
      </c>
      <c r="O2174" s="827">
        <v>2.5</v>
      </c>
      <c r="P2174" s="826">
        <v>237.20999999999998</v>
      </c>
      <c r="Q2174" s="828">
        <v>0.75</v>
      </c>
      <c r="R2174" s="823">
        <v>3</v>
      </c>
      <c r="S2174" s="828">
        <v>0.75</v>
      </c>
      <c r="T2174" s="827">
        <v>1.5</v>
      </c>
      <c r="U2174" s="829">
        <v>0.6</v>
      </c>
    </row>
    <row r="2175" spans="1:21" ht="14.45" customHeight="1" x14ac:dyDescent="0.2">
      <c r="A2175" s="822">
        <v>32</v>
      </c>
      <c r="B2175" s="823" t="s">
        <v>2767</v>
      </c>
      <c r="C2175" s="823" t="s">
        <v>2773</v>
      </c>
      <c r="D2175" s="824" t="s">
        <v>4796</v>
      </c>
      <c r="E2175" s="825" t="s">
        <v>2805</v>
      </c>
      <c r="F2175" s="823" t="s">
        <v>2768</v>
      </c>
      <c r="G2175" s="823" t="s">
        <v>2837</v>
      </c>
      <c r="H2175" s="823" t="s">
        <v>329</v>
      </c>
      <c r="I2175" s="823" t="s">
        <v>2838</v>
      </c>
      <c r="J2175" s="823" t="s">
        <v>1756</v>
      </c>
      <c r="K2175" s="823" t="s">
        <v>2839</v>
      </c>
      <c r="L2175" s="826">
        <v>421.79</v>
      </c>
      <c r="M2175" s="826">
        <v>5905.06</v>
      </c>
      <c r="N2175" s="823">
        <v>14</v>
      </c>
      <c r="O2175" s="827">
        <v>13.5</v>
      </c>
      <c r="P2175" s="826">
        <v>2530.7400000000002</v>
      </c>
      <c r="Q2175" s="828">
        <v>0.4285714285714286</v>
      </c>
      <c r="R2175" s="823">
        <v>6</v>
      </c>
      <c r="S2175" s="828">
        <v>0.42857142857142855</v>
      </c>
      <c r="T2175" s="827">
        <v>6</v>
      </c>
      <c r="U2175" s="829">
        <v>0.44444444444444442</v>
      </c>
    </row>
    <row r="2176" spans="1:21" ht="14.45" customHeight="1" x14ac:dyDescent="0.2">
      <c r="A2176" s="822">
        <v>32</v>
      </c>
      <c r="B2176" s="823" t="s">
        <v>2767</v>
      </c>
      <c r="C2176" s="823" t="s">
        <v>2773</v>
      </c>
      <c r="D2176" s="824" t="s">
        <v>4796</v>
      </c>
      <c r="E2176" s="825" t="s">
        <v>2805</v>
      </c>
      <c r="F2176" s="823" t="s">
        <v>2768</v>
      </c>
      <c r="G2176" s="823" t="s">
        <v>3436</v>
      </c>
      <c r="H2176" s="823" t="s">
        <v>670</v>
      </c>
      <c r="I2176" s="823" t="s">
        <v>2512</v>
      </c>
      <c r="J2176" s="823" t="s">
        <v>1360</v>
      </c>
      <c r="K2176" s="823" t="s">
        <v>1354</v>
      </c>
      <c r="L2176" s="826">
        <v>127.34</v>
      </c>
      <c r="M2176" s="826">
        <v>127.34</v>
      </c>
      <c r="N2176" s="823">
        <v>1</v>
      </c>
      <c r="O2176" s="827">
        <v>1</v>
      </c>
      <c r="P2176" s="826">
        <v>127.34</v>
      </c>
      <c r="Q2176" s="828">
        <v>1</v>
      </c>
      <c r="R2176" s="823">
        <v>1</v>
      </c>
      <c r="S2176" s="828">
        <v>1</v>
      </c>
      <c r="T2176" s="827">
        <v>1</v>
      </c>
      <c r="U2176" s="829">
        <v>1</v>
      </c>
    </row>
    <row r="2177" spans="1:21" ht="14.45" customHeight="1" x14ac:dyDescent="0.2">
      <c r="A2177" s="822">
        <v>32</v>
      </c>
      <c r="B2177" s="823" t="s">
        <v>2767</v>
      </c>
      <c r="C2177" s="823" t="s">
        <v>2773</v>
      </c>
      <c r="D2177" s="824" t="s">
        <v>4796</v>
      </c>
      <c r="E2177" s="825" t="s">
        <v>2805</v>
      </c>
      <c r="F2177" s="823" t="s">
        <v>2768</v>
      </c>
      <c r="G2177" s="823" t="s">
        <v>3436</v>
      </c>
      <c r="H2177" s="823" t="s">
        <v>670</v>
      </c>
      <c r="I2177" s="823" t="s">
        <v>2515</v>
      </c>
      <c r="J2177" s="823" t="s">
        <v>1358</v>
      </c>
      <c r="K2177" s="823" t="s">
        <v>1354</v>
      </c>
      <c r="L2177" s="826">
        <v>127.34</v>
      </c>
      <c r="M2177" s="826">
        <v>891.38</v>
      </c>
      <c r="N2177" s="823">
        <v>7</v>
      </c>
      <c r="O2177" s="827">
        <v>2</v>
      </c>
      <c r="P2177" s="826">
        <v>891.38</v>
      </c>
      <c r="Q2177" s="828">
        <v>1</v>
      </c>
      <c r="R2177" s="823">
        <v>7</v>
      </c>
      <c r="S2177" s="828">
        <v>1</v>
      </c>
      <c r="T2177" s="827">
        <v>2</v>
      </c>
      <c r="U2177" s="829">
        <v>1</v>
      </c>
    </row>
    <row r="2178" spans="1:21" ht="14.45" customHeight="1" x14ac:dyDescent="0.2">
      <c r="A2178" s="822">
        <v>32</v>
      </c>
      <c r="B2178" s="823" t="s">
        <v>2767</v>
      </c>
      <c r="C2178" s="823" t="s">
        <v>2773</v>
      </c>
      <c r="D2178" s="824" t="s">
        <v>4796</v>
      </c>
      <c r="E2178" s="825" t="s">
        <v>2805</v>
      </c>
      <c r="F2178" s="823" t="s">
        <v>2768</v>
      </c>
      <c r="G2178" s="823" t="s">
        <v>3436</v>
      </c>
      <c r="H2178" s="823" t="s">
        <v>329</v>
      </c>
      <c r="I2178" s="823" t="s">
        <v>3437</v>
      </c>
      <c r="J2178" s="823" t="s">
        <v>1355</v>
      </c>
      <c r="K2178" s="823" t="s">
        <v>1354</v>
      </c>
      <c r="L2178" s="826">
        <v>185.95</v>
      </c>
      <c r="M2178" s="826">
        <v>185.95</v>
      </c>
      <c r="N2178" s="823">
        <v>1</v>
      </c>
      <c r="O2178" s="827">
        <v>1</v>
      </c>
      <c r="P2178" s="826">
        <v>185.95</v>
      </c>
      <c r="Q2178" s="828">
        <v>1</v>
      </c>
      <c r="R2178" s="823">
        <v>1</v>
      </c>
      <c r="S2178" s="828">
        <v>1</v>
      </c>
      <c r="T2178" s="827">
        <v>1</v>
      </c>
      <c r="U2178" s="829">
        <v>1</v>
      </c>
    </row>
    <row r="2179" spans="1:21" ht="14.45" customHeight="1" x14ac:dyDescent="0.2">
      <c r="A2179" s="822">
        <v>32</v>
      </c>
      <c r="B2179" s="823" t="s">
        <v>2767</v>
      </c>
      <c r="C2179" s="823" t="s">
        <v>2773</v>
      </c>
      <c r="D2179" s="824" t="s">
        <v>4796</v>
      </c>
      <c r="E2179" s="825" t="s">
        <v>2805</v>
      </c>
      <c r="F2179" s="823" t="s">
        <v>2768</v>
      </c>
      <c r="G2179" s="823" t="s">
        <v>3436</v>
      </c>
      <c r="H2179" s="823" t="s">
        <v>670</v>
      </c>
      <c r="I2179" s="823" t="s">
        <v>3889</v>
      </c>
      <c r="J2179" s="823" t="s">
        <v>3890</v>
      </c>
      <c r="K2179" s="823" t="s">
        <v>1354</v>
      </c>
      <c r="L2179" s="826">
        <v>155.97</v>
      </c>
      <c r="M2179" s="826">
        <v>623.88</v>
      </c>
      <c r="N2179" s="823">
        <v>4</v>
      </c>
      <c r="O2179" s="827">
        <v>1</v>
      </c>
      <c r="P2179" s="826">
        <v>623.88</v>
      </c>
      <c r="Q2179" s="828">
        <v>1</v>
      </c>
      <c r="R2179" s="823">
        <v>4</v>
      </c>
      <c r="S2179" s="828">
        <v>1</v>
      </c>
      <c r="T2179" s="827">
        <v>1</v>
      </c>
      <c r="U2179" s="829">
        <v>1</v>
      </c>
    </row>
    <row r="2180" spans="1:21" ht="14.45" customHeight="1" x14ac:dyDescent="0.2">
      <c r="A2180" s="822">
        <v>32</v>
      </c>
      <c r="B2180" s="823" t="s">
        <v>2767</v>
      </c>
      <c r="C2180" s="823" t="s">
        <v>2773</v>
      </c>
      <c r="D2180" s="824" t="s">
        <v>4796</v>
      </c>
      <c r="E2180" s="825" t="s">
        <v>2805</v>
      </c>
      <c r="F2180" s="823" t="s">
        <v>2768</v>
      </c>
      <c r="G2180" s="823" t="s">
        <v>3436</v>
      </c>
      <c r="H2180" s="823" t="s">
        <v>670</v>
      </c>
      <c r="I2180" s="823" t="s">
        <v>2713</v>
      </c>
      <c r="J2180" s="823" t="s">
        <v>2714</v>
      </c>
      <c r="K2180" s="823" t="s">
        <v>1354</v>
      </c>
      <c r="L2180" s="826">
        <v>127.34</v>
      </c>
      <c r="M2180" s="826">
        <v>764.04</v>
      </c>
      <c r="N2180" s="823">
        <v>6</v>
      </c>
      <c r="O2180" s="827">
        <v>1</v>
      </c>
      <c r="P2180" s="826">
        <v>764.04</v>
      </c>
      <c r="Q2180" s="828">
        <v>1</v>
      </c>
      <c r="R2180" s="823">
        <v>6</v>
      </c>
      <c r="S2180" s="828">
        <v>1</v>
      </c>
      <c r="T2180" s="827">
        <v>1</v>
      </c>
      <c r="U2180" s="829">
        <v>1</v>
      </c>
    </row>
    <row r="2181" spans="1:21" ht="14.45" customHeight="1" x14ac:dyDescent="0.2">
      <c r="A2181" s="822">
        <v>32</v>
      </c>
      <c r="B2181" s="823" t="s">
        <v>2767</v>
      </c>
      <c r="C2181" s="823" t="s">
        <v>2773</v>
      </c>
      <c r="D2181" s="824" t="s">
        <v>4796</v>
      </c>
      <c r="E2181" s="825" t="s">
        <v>2805</v>
      </c>
      <c r="F2181" s="823" t="s">
        <v>2768</v>
      </c>
      <c r="G2181" s="823" t="s">
        <v>3121</v>
      </c>
      <c r="H2181" s="823" t="s">
        <v>329</v>
      </c>
      <c r="I2181" s="823" t="s">
        <v>3122</v>
      </c>
      <c r="J2181" s="823" t="s">
        <v>1092</v>
      </c>
      <c r="K2181" s="823" t="s">
        <v>1093</v>
      </c>
      <c r="L2181" s="826">
        <v>121.92</v>
      </c>
      <c r="M2181" s="826">
        <v>365.76</v>
      </c>
      <c r="N2181" s="823">
        <v>3</v>
      </c>
      <c r="O2181" s="827">
        <v>1</v>
      </c>
      <c r="P2181" s="826"/>
      <c r="Q2181" s="828">
        <v>0</v>
      </c>
      <c r="R2181" s="823"/>
      <c r="S2181" s="828">
        <v>0</v>
      </c>
      <c r="T2181" s="827"/>
      <c r="U2181" s="829">
        <v>0</v>
      </c>
    </row>
    <row r="2182" spans="1:21" ht="14.45" customHeight="1" x14ac:dyDescent="0.2">
      <c r="A2182" s="822">
        <v>32</v>
      </c>
      <c r="B2182" s="823" t="s">
        <v>2767</v>
      </c>
      <c r="C2182" s="823" t="s">
        <v>2773</v>
      </c>
      <c r="D2182" s="824" t="s">
        <v>4796</v>
      </c>
      <c r="E2182" s="825" t="s">
        <v>2805</v>
      </c>
      <c r="F2182" s="823" t="s">
        <v>2768</v>
      </c>
      <c r="G2182" s="823" t="s">
        <v>3121</v>
      </c>
      <c r="H2182" s="823" t="s">
        <v>329</v>
      </c>
      <c r="I2182" s="823" t="s">
        <v>3122</v>
      </c>
      <c r="J2182" s="823" t="s">
        <v>1092</v>
      </c>
      <c r="K2182" s="823" t="s">
        <v>1093</v>
      </c>
      <c r="L2182" s="826">
        <v>107.27</v>
      </c>
      <c r="M2182" s="826">
        <v>321.81</v>
      </c>
      <c r="N2182" s="823">
        <v>3</v>
      </c>
      <c r="O2182" s="827">
        <v>1</v>
      </c>
      <c r="P2182" s="826"/>
      <c r="Q2182" s="828">
        <v>0</v>
      </c>
      <c r="R2182" s="823"/>
      <c r="S2182" s="828">
        <v>0</v>
      </c>
      <c r="T2182" s="827"/>
      <c r="U2182" s="829">
        <v>0</v>
      </c>
    </row>
    <row r="2183" spans="1:21" ht="14.45" customHeight="1" x14ac:dyDescent="0.2">
      <c r="A2183" s="822">
        <v>32</v>
      </c>
      <c r="B2183" s="823" t="s">
        <v>2767</v>
      </c>
      <c r="C2183" s="823" t="s">
        <v>2773</v>
      </c>
      <c r="D2183" s="824" t="s">
        <v>4796</v>
      </c>
      <c r="E2183" s="825" t="s">
        <v>2805</v>
      </c>
      <c r="F2183" s="823" t="s">
        <v>2769</v>
      </c>
      <c r="G2183" s="823" t="s">
        <v>3229</v>
      </c>
      <c r="H2183" s="823" t="s">
        <v>329</v>
      </c>
      <c r="I2183" s="823" t="s">
        <v>4540</v>
      </c>
      <c r="J2183" s="823" t="s">
        <v>3231</v>
      </c>
      <c r="K2183" s="823"/>
      <c r="L2183" s="826">
        <v>0</v>
      </c>
      <c r="M2183" s="826">
        <v>0</v>
      </c>
      <c r="N2183" s="823">
        <v>4</v>
      </c>
      <c r="O2183" s="827">
        <v>4</v>
      </c>
      <c r="P2183" s="826">
        <v>0</v>
      </c>
      <c r="Q2183" s="828"/>
      <c r="R2183" s="823">
        <v>3</v>
      </c>
      <c r="S2183" s="828">
        <v>0.75</v>
      </c>
      <c r="T2183" s="827">
        <v>3</v>
      </c>
      <c r="U2183" s="829">
        <v>0.75</v>
      </c>
    </row>
    <row r="2184" spans="1:21" ht="14.45" customHeight="1" x14ac:dyDescent="0.2">
      <c r="A2184" s="822">
        <v>32</v>
      </c>
      <c r="B2184" s="823" t="s">
        <v>2767</v>
      </c>
      <c r="C2184" s="823" t="s">
        <v>2773</v>
      </c>
      <c r="D2184" s="824" t="s">
        <v>4796</v>
      </c>
      <c r="E2184" s="825" t="s">
        <v>2805</v>
      </c>
      <c r="F2184" s="823" t="s">
        <v>2769</v>
      </c>
      <c r="G2184" s="823" t="s">
        <v>3229</v>
      </c>
      <c r="H2184" s="823" t="s">
        <v>329</v>
      </c>
      <c r="I2184" s="823" t="s">
        <v>4541</v>
      </c>
      <c r="J2184" s="823" t="s">
        <v>3231</v>
      </c>
      <c r="K2184" s="823"/>
      <c r="L2184" s="826">
        <v>0</v>
      </c>
      <c r="M2184" s="826">
        <v>0</v>
      </c>
      <c r="N2184" s="823">
        <v>1</v>
      </c>
      <c r="O2184" s="827">
        <v>1</v>
      </c>
      <c r="P2184" s="826">
        <v>0</v>
      </c>
      <c r="Q2184" s="828"/>
      <c r="R2184" s="823">
        <v>1</v>
      </c>
      <c r="S2184" s="828">
        <v>1</v>
      </c>
      <c r="T2184" s="827">
        <v>1</v>
      </c>
      <c r="U2184" s="829">
        <v>1</v>
      </c>
    </row>
    <row r="2185" spans="1:21" ht="14.45" customHeight="1" x14ac:dyDescent="0.2">
      <c r="A2185" s="822">
        <v>32</v>
      </c>
      <c r="B2185" s="823" t="s">
        <v>2767</v>
      </c>
      <c r="C2185" s="823" t="s">
        <v>2773</v>
      </c>
      <c r="D2185" s="824" t="s">
        <v>4796</v>
      </c>
      <c r="E2185" s="825" t="s">
        <v>2805</v>
      </c>
      <c r="F2185" s="823" t="s">
        <v>2769</v>
      </c>
      <c r="G2185" s="823" t="s">
        <v>3229</v>
      </c>
      <c r="H2185" s="823" t="s">
        <v>329</v>
      </c>
      <c r="I2185" s="823" t="s">
        <v>4542</v>
      </c>
      <c r="J2185" s="823" t="s">
        <v>3231</v>
      </c>
      <c r="K2185" s="823"/>
      <c r="L2185" s="826">
        <v>0</v>
      </c>
      <c r="M2185" s="826">
        <v>0</v>
      </c>
      <c r="N2185" s="823">
        <v>1</v>
      </c>
      <c r="O2185" s="827">
        <v>1</v>
      </c>
      <c r="P2185" s="826"/>
      <c r="Q2185" s="828"/>
      <c r="R2185" s="823"/>
      <c r="S2185" s="828">
        <v>0</v>
      </c>
      <c r="T2185" s="827"/>
      <c r="U2185" s="829">
        <v>0</v>
      </c>
    </row>
    <row r="2186" spans="1:21" ht="14.45" customHeight="1" x14ac:dyDescent="0.2">
      <c r="A2186" s="822">
        <v>32</v>
      </c>
      <c r="B2186" s="823" t="s">
        <v>2767</v>
      </c>
      <c r="C2186" s="823" t="s">
        <v>2773</v>
      </c>
      <c r="D2186" s="824" t="s">
        <v>4796</v>
      </c>
      <c r="E2186" s="825" t="s">
        <v>2806</v>
      </c>
      <c r="F2186" s="823" t="s">
        <v>2768</v>
      </c>
      <c r="G2186" s="823" t="s">
        <v>2840</v>
      </c>
      <c r="H2186" s="823" t="s">
        <v>329</v>
      </c>
      <c r="I2186" s="823" t="s">
        <v>2841</v>
      </c>
      <c r="J2186" s="823" t="s">
        <v>2842</v>
      </c>
      <c r="K2186" s="823" t="s">
        <v>2843</v>
      </c>
      <c r="L2186" s="826">
        <v>247.17</v>
      </c>
      <c r="M2186" s="826">
        <v>494.34</v>
      </c>
      <c r="N2186" s="823">
        <v>2</v>
      </c>
      <c r="O2186" s="827">
        <v>2</v>
      </c>
      <c r="P2186" s="826"/>
      <c r="Q2186" s="828">
        <v>0</v>
      </c>
      <c r="R2186" s="823"/>
      <c r="S2186" s="828">
        <v>0</v>
      </c>
      <c r="T2186" s="827"/>
      <c r="U2186" s="829">
        <v>0</v>
      </c>
    </row>
    <row r="2187" spans="1:21" ht="14.45" customHeight="1" x14ac:dyDescent="0.2">
      <c r="A2187" s="822">
        <v>32</v>
      </c>
      <c r="B2187" s="823" t="s">
        <v>2767</v>
      </c>
      <c r="C2187" s="823" t="s">
        <v>2773</v>
      </c>
      <c r="D2187" s="824" t="s">
        <v>4796</v>
      </c>
      <c r="E2187" s="825" t="s">
        <v>2806</v>
      </c>
      <c r="F2187" s="823" t="s">
        <v>2768</v>
      </c>
      <c r="G2187" s="823" t="s">
        <v>2840</v>
      </c>
      <c r="H2187" s="823" t="s">
        <v>329</v>
      </c>
      <c r="I2187" s="823" t="s">
        <v>3130</v>
      </c>
      <c r="J2187" s="823" t="s">
        <v>2842</v>
      </c>
      <c r="K2187" s="823" t="s">
        <v>3131</v>
      </c>
      <c r="L2187" s="826">
        <v>922.76</v>
      </c>
      <c r="M2187" s="826">
        <v>922.76</v>
      </c>
      <c r="N2187" s="823">
        <v>1</v>
      </c>
      <c r="O2187" s="827">
        <v>1</v>
      </c>
      <c r="P2187" s="826">
        <v>922.76</v>
      </c>
      <c r="Q2187" s="828">
        <v>1</v>
      </c>
      <c r="R2187" s="823">
        <v>1</v>
      </c>
      <c r="S2187" s="828">
        <v>1</v>
      </c>
      <c r="T2187" s="827">
        <v>1</v>
      </c>
      <c r="U2187" s="829">
        <v>1</v>
      </c>
    </row>
    <row r="2188" spans="1:21" ht="14.45" customHeight="1" x14ac:dyDescent="0.2">
      <c r="A2188" s="822">
        <v>32</v>
      </c>
      <c r="B2188" s="823" t="s">
        <v>2767</v>
      </c>
      <c r="C2188" s="823" t="s">
        <v>2773</v>
      </c>
      <c r="D2188" s="824" t="s">
        <v>4796</v>
      </c>
      <c r="E2188" s="825" t="s">
        <v>2806</v>
      </c>
      <c r="F2188" s="823" t="s">
        <v>2768</v>
      </c>
      <c r="G2188" s="823" t="s">
        <v>2840</v>
      </c>
      <c r="H2188" s="823" t="s">
        <v>329</v>
      </c>
      <c r="I2188" s="823" t="s">
        <v>2846</v>
      </c>
      <c r="J2188" s="823" t="s">
        <v>962</v>
      </c>
      <c r="K2188" s="823" t="s">
        <v>2843</v>
      </c>
      <c r="L2188" s="826">
        <v>247.17</v>
      </c>
      <c r="M2188" s="826">
        <v>494.34</v>
      </c>
      <c r="N2188" s="823">
        <v>2</v>
      </c>
      <c r="O2188" s="827">
        <v>1</v>
      </c>
      <c r="P2188" s="826">
        <v>494.34</v>
      </c>
      <c r="Q2188" s="828">
        <v>1</v>
      </c>
      <c r="R2188" s="823">
        <v>2</v>
      </c>
      <c r="S2188" s="828">
        <v>1</v>
      </c>
      <c r="T2188" s="827">
        <v>1</v>
      </c>
      <c r="U2188" s="829">
        <v>1</v>
      </c>
    </row>
    <row r="2189" spans="1:21" ht="14.45" customHeight="1" x14ac:dyDescent="0.2">
      <c r="A2189" s="822">
        <v>32</v>
      </c>
      <c r="B2189" s="823" t="s">
        <v>2767</v>
      </c>
      <c r="C2189" s="823" t="s">
        <v>2773</v>
      </c>
      <c r="D2189" s="824" t="s">
        <v>4796</v>
      </c>
      <c r="E2189" s="825" t="s">
        <v>2806</v>
      </c>
      <c r="F2189" s="823" t="s">
        <v>2768</v>
      </c>
      <c r="G2189" s="823" t="s">
        <v>2833</v>
      </c>
      <c r="H2189" s="823" t="s">
        <v>670</v>
      </c>
      <c r="I2189" s="823" t="s">
        <v>2445</v>
      </c>
      <c r="J2189" s="823" t="s">
        <v>682</v>
      </c>
      <c r="K2189" s="823" t="s">
        <v>681</v>
      </c>
      <c r="L2189" s="826">
        <v>72.55</v>
      </c>
      <c r="M2189" s="826">
        <v>217.64999999999998</v>
      </c>
      <c r="N2189" s="823">
        <v>3</v>
      </c>
      <c r="O2189" s="827">
        <v>3</v>
      </c>
      <c r="P2189" s="826">
        <v>217.64999999999998</v>
      </c>
      <c r="Q2189" s="828">
        <v>1</v>
      </c>
      <c r="R2189" s="823">
        <v>3</v>
      </c>
      <c r="S2189" s="828">
        <v>1</v>
      </c>
      <c r="T2189" s="827">
        <v>3</v>
      </c>
      <c r="U2189" s="829">
        <v>1</v>
      </c>
    </row>
    <row r="2190" spans="1:21" ht="14.45" customHeight="1" x14ac:dyDescent="0.2">
      <c r="A2190" s="822">
        <v>32</v>
      </c>
      <c r="B2190" s="823" t="s">
        <v>2767</v>
      </c>
      <c r="C2190" s="823" t="s">
        <v>2773</v>
      </c>
      <c r="D2190" s="824" t="s">
        <v>4796</v>
      </c>
      <c r="E2190" s="825" t="s">
        <v>2806</v>
      </c>
      <c r="F2190" s="823" t="s">
        <v>2768</v>
      </c>
      <c r="G2190" s="823" t="s">
        <v>2833</v>
      </c>
      <c r="H2190" s="823" t="s">
        <v>670</v>
      </c>
      <c r="I2190" s="823" t="s">
        <v>2444</v>
      </c>
      <c r="J2190" s="823" t="s">
        <v>682</v>
      </c>
      <c r="K2190" s="823" t="s">
        <v>683</v>
      </c>
      <c r="L2190" s="826">
        <v>21.76</v>
      </c>
      <c r="M2190" s="826">
        <v>65.28</v>
      </c>
      <c r="N2190" s="823">
        <v>3</v>
      </c>
      <c r="O2190" s="827">
        <v>2</v>
      </c>
      <c r="P2190" s="826">
        <v>21.76</v>
      </c>
      <c r="Q2190" s="828">
        <v>0.33333333333333337</v>
      </c>
      <c r="R2190" s="823">
        <v>1</v>
      </c>
      <c r="S2190" s="828">
        <v>0.33333333333333331</v>
      </c>
      <c r="T2190" s="827">
        <v>0.5</v>
      </c>
      <c r="U2190" s="829">
        <v>0.25</v>
      </c>
    </row>
    <row r="2191" spans="1:21" ht="14.45" customHeight="1" x14ac:dyDescent="0.2">
      <c r="A2191" s="822">
        <v>32</v>
      </c>
      <c r="B2191" s="823" t="s">
        <v>2767</v>
      </c>
      <c r="C2191" s="823" t="s">
        <v>2773</v>
      </c>
      <c r="D2191" s="824" t="s">
        <v>4796</v>
      </c>
      <c r="E2191" s="825" t="s">
        <v>2806</v>
      </c>
      <c r="F2191" s="823" t="s">
        <v>2768</v>
      </c>
      <c r="G2191" s="823" t="s">
        <v>2833</v>
      </c>
      <c r="H2191" s="823" t="s">
        <v>670</v>
      </c>
      <c r="I2191" s="823" t="s">
        <v>2446</v>
      </c>
      <c r="J2191" s="823" t="s">
        <v>682</v>
      </c>
      <c r="K2191" s="823" t="s">
        <v>684</v>
      </c>
      <c r="L2191" s="826">
        <v>65.28</v>
      </c>
      <c r="M2191" s="826">
        <v>456.96</v>
      </c>
      <c r="N2191" s="823">
        <v>7</v>
      </c>
      <c r="O2191" s="827">
        <v>6</v>
      </c>
      <c r="P2191" s="826">
        <v>326.39999999999998</v>
      </c>
      <c r="Q2191" s="828">
        <v>0.7142857142857143</v>
      </c>
      <c r="R2191" s="823">
        <v>5</v>
      </c>
      <c r="S2191" s="828">
        <v>0.7142857142857143</v>
      </c>
      <c r="T2191" s="827">
        <v>4.5</v>
      </c>
      <c r="U2191" s="829">
        <v>0.75</v>
      </c>
    </row>
    <row r="2192" spans="1:21" ht="14.45" customHeight="1" x14ac:dyDescent="0.2">
      <c r="A2192" s="822">
        <v>32</v>
      </c>
      <c r="B2192" s="823" t="s">
        <v>2767</v>
      </c>
      <c r="C2192" s="823" t="s">
        <v>2773</v>
      </c>
      <c r="D2192" s="824" t="s">
        <v>4796</v>
      </c>
      <c r="E2192" s="825" t="s">
        <v>2806</v>
      </c>
      <c r="F2192" s="823" t="s">
        <v>2768</v>
      </c>
      <c r="G2192" s="823" t="s">
        <v>2834</v>
      </c>
      <c r="H2192" s="823" t="s">
        <v>670</v>
      </c>
      <c r="I2192" s="823" t="s">
        <v>2290</v>
      </c>
      <c r="J2192" s="823" t="s">
        <v>2288</v>
      </c>
      <c r="K2192" s="823" t="s">
        <v>2291</v>
      </c>
      <c r="L2192" s="826">
        <v>31.09</v>
      </c>
      <c r="M2192" s="826">
        <v>31.09</v>
      </c>
      <c r="N2192" s="823">
        <v>1</v>
      </c>
      <c r="O2192" s="827">
        <v>0.5</v>
      </c>
      <c r="P2192" s="826">
        <v>31.09</v>
      </c>
      <c r="Q2192" s="828">
        <v>1</v>
      </c>
      <c r="R2192" s="823">
        <v>1</v>
      </c>
      <c r="S2192" s="828">
        <v>1</v>
      </c>
      <c r="T2192" s="827">
        <v>0.5</v>
      </c>
      <c r="U2192" s="829">
        <v>1</v>
      </c>
    </row>
    <row r="2193" spans="1:21" ht="14.45" customHeight="1" x14ac:dyDescent="0.2">
      <c r="A2193" s="822">
        <v>32</v>
      </c>
      <c r="B2193" s="823" t="s">
        <v>2767</v>
      </c>
      <c r="C2193" s="823" t="s">
        <v>2773</v>
      </c>
      <c r="D2193" s="824" t="s">
        <v>4796</v>
      </c>
      <c r="E2193" s="825" t="s">
        <v>2806</v>
      </c>
      <c r="F2193" s="823" t="s">
        <v>2768</v>
      </c>
      <c r="G2193" s="823" t="s">
        <v>2861</v>
      </c>
      <c r="H2193" s="823" t="s">
        <v>329</v>
      </c>
      <c r="I2193" s="823" t="s">
        <v>3901</v>
      </c>
      <c r="J2193" s="823" t="s">
        <v>2322</v>
      </c>
      <c r="K2193" s="823" t="s">
        <v>3902</v>
      </c>
      <c r="L2193" s="826">
        <v>477.84</v>
      </c>
      <c r="M2193" s="826">
        <v>955.68</v>
      </c>
      <c r="N2193" s="823">
        <v>2</v>
      </c>
      <c r="O2193" s="827">
        <v>1.5</v>
      </c>
      <c r="P2193" s="826"/>
      <c r="Q2193" s="828">
        <v>0</v>
      </c>
      <c r="R2193" s="823"/>
      <c r="S2193" s="828">
        <v>0</v>
      </c>
      <c r="T2193" s="827"/>
      <c r="U2193" s="829">
        <v>0</v>
      </c>
    </row>
    <row r="2194" spans="1:21" ht="14.45" customHeight="1" x14ac:dyDescent="0.2">
      <c r="A2194" s="822">
        <v>32</v>
      </c>
      <c r="B2194" s="823" t="s">
        <v>2767</v>
      </c>
      <c r="C2194" s="823" t="s">
        <v>2773</v>
      </c>
      <c r="D2194" s="824" t="s">
        <v>4796</v>
      </c>
      <c r="E2194" s="825" t="s">
        <v>2806</v>
      </c>
      <c r="F2194" s="823" t="s">
        <v>2768</v>
      </c>
      <c r="G2194" s="823" t="s">
        <v>3147</v>
      </c>
      <c r="H2194" s="823" t="s">
        <v>329</v>
      </c>
      <c r="I2194" s="823" t="s">
        <v>4543</v>
      </c>
      <c r="J2194" s="823" t="s">
        <v>2372</v>
      </c>
      <c r="K2194" s="823" t="s">
        <v>4544</v>
      </c>
      <c r="L2194" s="826">
        <v>425.17</v>
      </c>
      <c r="M2194" s="826">
        <v>4251.7</v>
      </c>
      <c r="N2194" s="823">
        <v>10</v>
      </c>
      <c r="O2194" s="827">
        <v>1</v>
      </c>
      <c r="P2194" s="826">
        <v>4251.7</v>
      </c>
      <c r="Q2194" s="828">
        <v>1</v>
      </c>
      <c r="R2194" s="823">
        <v>10</v>
      </c>
      <c r="S2194" s="828">
        <v>1</v>
      </c>
      <c r="T2194" s="827">
        <v>1</v>
      </c>
      <c r="U2194" s="829">
        <v>1</v>
      </c>
    </row>
    <row r="2195" spans="1:21" ht="14.45" customHeight="1" x14ac:dyDescent="0.2">
      <c r="A2195" s="822">
        <v>32</v>
      </c>
      <c r="B2195" s="823" t="s">
        <v>2767</v>
      </c>
      <c r="C2195" s="823" t="s">
        <v>2773</v>
      </c>
      <c r="D2195" s="824" t="s">
        <v>4796</v>
      </c>
      <c r="E2195" s="825" t="s">
        <v>2806</v>
      </c>
      <c r="F2195" s="823" t="s">
        <v>2768</v>
      </c>
      <c r="G2195" s="823" t="s">
        <v>2863</v>
      </c>
      <c r="H2195" s="823" t="s">
        <v>329</v>
      </c>
      <c r="I2195" s="823" t="s">
        <v>2864</v>
      </c>
      <c r="J2195" s="823" t="s">
        <v>2865</v>
      </c>
      <c r="K2195" s="823" t="s">
        <v>2866</v>
      </c>
      <c r="L2195" s="826">
        <v>0</v>
      </c>
      <c r="M2195" s="826">
        <v>0</v>
      </c>
      <c r="N2195" s="823">
        <v>3</v>
      </c>
      <c r="O2195" s="827">
        <v>3</v>
      </c>
      <c r="P2195" s="826">
        <v>0</v>
      </c>
      <c r="Q2195" s="828"/>
      <c r="R2195" s="823">
        <v>1</v>
      </c>
      <c r="S2195" s="828">
        <v>0.33333333333333331</v>
      </c>
      <c r="T2195" s="827">
        <v>1</v>
      </c>
      <c r="U2195" s="829">
        <v>0.33333333333333331</v>
      </c>
    </row>
    <row r="2196" spans="1:21" ht="14.45" customHeight="1" x14ac:dyDescent="0.2">
      <c r="A2196" s="822">
        <v>32</v>
      </c>
      <c r="B2196" s="823" t="s">
        <v>2767</v>
      </c>
      <c r="C2196" s="823" t="s">
        <v>2773</v>
      </c>
      <c r="D2196" s="824" t="s">
        <v>4796</v>
      </c>
      <c r="E2196" s="825" t="s">
        <v>2806</v>
      </c>
      <c r="F2196" s="823" t="s">
        <v>2768</v>
      </c>
      <c r="G2196" s="823" t="s">
        <v>2869</v>
      </c>
      <c r="H2196" s="823" t="s">
        <v>329</v>
      </c>
      <c r="I2196" s="823" t="s">
        <v>2870</v>
      </c>
      <c r="J2196" s="823" t="s">
        <v>2871</v>
      </c>
      <c r="K2196" s="823" t="s">
        <v>771</v>
      </c>
      <c r="L2196" s="826">
        <v>78.33</v>
      </c>
      <c r="M2196" s="826">
        <v>78.33</v>
      </c>
      <c r="N2196" s="823">
        <v>1</v>
      </c>
      <c r="O2196" s="827">
        <v>0.5</v>
      </c>
      <c r="P2196" s="826"/>
      <c r="Q2196" s="828">
        <v>0</v>
      </c>
      <c r="R2196" s="823"/>
      <c r="S2196" s="828">
        <v>0</v>
      </c>
      <c r="T2196" s="827"/>
      <c r="U2196" s="829">
        <v>0</v>
      </c>
    </row>
    <row r="2197" spans="1:21" ht="14.45" customHeight="1" x14ac:dyDescent="0.2">
      <c r="A2197" s="822">
        <v>32</v>
      </c>
      <c r="B2197" s="823" t="s">
        <v>2767</v>
      </c>
      <c r="C2197" s="823" t="s">
        <v>2773</v>
      </c>
      <c r="D2197" s="824" t="s">
        <v>4796</v>
      </c>
      <c r="E2197" s="825" t="s">
        <v>2806</v>
      </c>
      <c r="F2197" s="823" t="s">
        <v>2768</v>
      </c>
      <c r="G2197" s="823" t="s">
        <v>2869</v>
      </c>
      <c r="H2197" s="823" t="s">
        <v>670</v>
      </c>
      <c r="I2197" s="823" t="s">
        <v>4124</v>
      </c>
      <c r="J2197" s="823" t="s">
        <v>4125</v>
      </c>
      <c r="K2197" s="823" t="s">
        <v>771</v>
      </c>
      <c r="L2197" s="826">
        <v>0</v>
      </c>
      <c r="M2197" s="826">
        <v>0</v>
      </c>
      <c r="N2197" s="823">
        <v>3</v>
      </c>
      <c r="O2197" s="827">
        <v>1</v>
      </c>
      <c r="P2197" s="826">
        <v>0</v>
      </c>
      <c r="Q2197" s="828"/>
      <c r="R2197" s="823">
        <v>3</v>
      </c>
      <c r="S2197" s="828">
        <v>1</v>
      </c>
      <c r="T2197" s="827">
        <v>1</v>
      </c>
      <c r="U2197" s="829">
        <v>1</v>
      </c>
    </row>
    <row r="2198" spans="1:21" ht="14.45" customHeight="1" x14ac:dyDescent="0.2">
      <c r="A2198" s="822">
        <v>32</v>
      </c>
      <c r="B2198" s="823" t="s">
        <v>2767</v>
      </c>
      <c r="C2198" s="823" t="s">
        <v>2773</v>
      </c>
      <c r="D2198" s="824" t="s">
        <v>4796</v>
      </c>
      <c r="E2198" s="825" t="s">
        <v>2806</v>
      </c>
      <c r="F2198" s="823" t="s">
        <v>2768</v>
      </c>
      <c r="G2198" s="823" t="s">
        <v>2815</v>
      </c>
      <c r="H2198" s="823" t="s">
        <v>329</v>
      </c>
      <c r="I2198" s="823" t="s">
        <v>2873</v>
      </c>
      <c r="J2198" s="823" t="s">
        <v>774</v>
      </c>
      <c r="K2198" s="823" t="s">
        <v>738</v>
      </c>
      <c r="L2198" s="826">
        <v>65.989999999999995</v>
      </c>
      <c r="M2198" s="826">
        <v>65.989999999999995</v>
      </c>
      <c r="N2198" s="823">
        <v>1</v>
      </c>
      <c r="O2198" s="827">
        <v>1</v>
      </c>
      <c r="P2198" s="826"/>
      <c r="Q2198" s="828">
        <v>0</v>
      </c>
      <c r="R2198" s="823"/>
      <c r="S2198" s="828">
        <v>0</v>
      </c>
      <c r="T2198" s="827"/>
      <c r="U2198" s="829">
        <v>0</v>
      </c>
    </row>
    <row r="2199" spans="1:21" ht="14.45" customHeight="1" x14ac:dyDescent="0.2">
      <c r="A2199" s="822">
        <v>32</v>
      </c>
      <c r="B2199" s="823" t="s">
        <v>2767</v>
      </c>
      <c r="C2199" s="823" t="s">
        <v>2773</v>
      </c>
      <c r="D2199" s="824" t="s">
        <v>4796</v>
      </c>
      <c r="E2199" s="825" t="s">
        <v>2806</v>
      </c>
      <c r="F2199" s="823" t="s">
        <v>2768</v>
      </c>
      <c r="G2199" s="823" t="s">
        <v>2815</v>
      </c>
      <c r="H2199" s="823" t="s">
        <v>329</v>
      </c>
      <c r="I2199" s="823" t="s">
        <v>2874</v>
      </c>
      <c r="J2199" s="823" t="s">
        <v>774</v>
      </c>
      <c r="K2199" s="823" t="s">
        <v>1929</v>
      </c>
      <c r="L2199" s="826">
        <v>132</v>
      </c>
      <c r="M2199" s="826">
        <v>132</v>
      </c>
      <c r="N2199" s="823">
        <v>1</v>
      </c>
      <c r="O2199" s="827">
        <v>1</v>
      </c>
      <c r="P2199" s="826"/>
      <c r="Q2199" s="828">
        <v>0</v>
      </c>
      <c r="R2199" s="823"/>
      <c r="S2199" s="828">
        <v>0</v>
      </c>
      <c r="T2199" s="827"/>
      <c r="U2199" s="829">
        <v>0</v>
      </c>
    </row>
    <row r="2200" spans="1:21" ht="14.45" customHeight="1" x14ac:dyDescent="0.2">
      <c r="A2200" s="822">
        <v>32</v>
      </c>
      <c r="B2200" s="823" t="s">
        <v>2767</v>
      </c>
      <c r="C2200" s="823" t="s">
        <v>2773</v>
      </c>
      <c r="D2200" s="824" t="s">
        <v>4796</v>
      </c>
      <c r="E2200" s="825" t="s">
        <v>2806</v>
      </c>
      <c r="F2200" s="823" t="s">
        <v>2768</v>
      </c>
      <c r="G2200" s="823" t="s">
        <v>3617</v>
      </c>
      <c r="H2200" s="823" t="s">
        <v>329</v>
      </c>
      <c r="I2200" s="823" t="s">
        <v>4545</v>
      </c>
      <c r="J2200" s="823" t="s">
        <v>4546</v>
      </c>
      <c r="K2200" s="823" t="s">
        <v>3284</v>
      </c>
      <c r="L2200" s="826">
        <v>176.32</v>
      </c>
      <c r="M2200" s="826">
        <v>176.32</v>
      </c>
      <c r="N2200" s="823">
        <v>1</v>
      </c>
      <c r="O2200" s="827">
        <v>0.5</v>
      </c>
      <c r="P2200" s="826">
        <v>176.32</v>
      </c>
      <c r="Q2200" s="828">
        <v>1</v>
      </c>
      <c r="R2200" s="823">
        <v>1</v>
      </c>
      <c r="S2200" s="828">
        <v>1</v>
      </c>
      <c r="T2200" s="827">
        <v>0.5</v>
      </c>
      <c r="U2200" s="829">
        <v>1</v>
      </c>
    </row>
    <row r="2201" spans="1:21" ht="14.45" customHeight="1" x14ac:dyDescent="0.2">
      <c r="A2201" s="822">
        <v>32</v>
      </c>
      <c r="B2201" s="823" t="s">
        <v>2767</v>
      </c>
      <c r="C2201" s="823" t="s">
        <v>2773</v>
      </c>
      <c r="D2201" s="824" t="s">
        <v>4796</v>
      </c>
      <c r="E2201" s="825" t="s">
        <v>2806</v>
      </c>
      <c r="F2201" s="823" t="s">
        <v>2768</v>
      </c>
      <c r="G2201" s="823" t="s">
        <v>2884</v>
      </c>
      <c r="H2201" s="823" t="s">
        <v>329</v>
      </c>
      <c r="I2201" s="823" t="s">
        <v>2885</v>
      </c>
      <c r="J2201" s="823" t="s">
        <v>912</v>
      </c>
      <c r="K2201" s="823" t="s">
        <v>826</v>
      </c>
      <c r="L2201" s="826">
        <v>236.03</v>
      </c>
      <c r="M2201" s="826">
        <v>944.12</v>
      </c>
      <c r="N2201" s="823">
        <v>4</v>
      </c>
      <c r="O2201" s="827">
        <v>3.5</v>
      </c>
      <c r="P2201" s="826">
        <v>236.03</v>
      </c>
      <c r="Q2201" s="828">
        <v>0.25</v>
      </c>
      <c r="R2201" s="823">
        <v>1</v>
      </c>
      <c r="S2201" s="828">
        <v>0.25</v>
      </c>
      <c r="T2201" s="827">
        <v>1</v>
      </c>
      <c r="U2201" s="829">
        <v>0.2857142857142857</v>
      </c>
    </row>
    <row r="2202" spans="1:21" ht="14.45" customHeight="1" x14ac:dyDescent="0.2">
      <c r="A2202" s="822">
        <v>32</v>
      </c>
      <c r="B2202" s="823" t="s">
        <v>2767</v>
      </c>
      <c r="C2202" s="823" t="s">
        <v>2773</v>
      </c>
      <c r="D2202" s="824" t="s">
        <v>4796</v>
      </c>
      <c r="E2202" s="825" t="s">
        <v>2806</v>
      </c>
      <c r="F2202" s="823" t="s">
        <v>2768</v>
      </c>
      <c r="G2202" s="823" t="s">
        <v>2884</v>
      </c>
      <c r="H2202" s="823" t="s">
        <v>329</v>
      </c>
      <c r="I2202" s="823" t="s">
        <v>3163</v>
      </c>
      <c r="J2202" s="823" t="s">
        <v>912</v>
      </c>
      <c r="K2202" s="823" t="s">
        <v>3164</v>
      </c>
      <c r="L2202" s="826">
        <v>516</v>
      </c>
      <c r="M2202" s="826">
        <v>1032</v>
      </c>
      <c r="N2202" s="823">
        <v>2</v>
      </c>
      <c r="O2202" s="827">
        <v>1.5</v>
      </c>
      <c r="P2202" s="826">
        <v>516</v>
      </c>
      <c r="Q2202" s="828">
        <v>0.5</v>
      </c>
      <c r="R2202" s="823">
        <v>1</v>
      </c>
      <c r="S2202" s="828">
        <v>0.5</v>
      </c>
      <c r="T2202" s="827">
        <v>0.5</v>
      </c>
      <c r="U2202" s="829">
        <v>0.33333333333333331</v>
      </c>
    </row>
    <row r="2203" spans="1:21" ht="14.45" customHeight="1" x14ac:dyDescent="0.2">
      <c r="A2203" s="822">
        <v>32</v>
      </c>
      <c r="B2203" s="823" t="s">
        <v>2767</v>
      </c>
      <c r="C2203" s="823" t="s">
        <v>2773</v>
      </c>
      <c r="D2203" s="824" t="s">
        <v>4796</v>
      </c>
      <c r="E2203" s="825" t="s">
        <v>2806</v>
      </c>
      <c r="F2203" s="823" t="s">
        <v>2768</v>
      </c>
      <c r="G2203" s="823" t="s">
        <v>3518</v>
      </c>
      <c r="H2203" s="823" t="s">
        <v>329</v>
      </c>
      <c r="I2203" s="823" t="s">
        <v>4547</v>
      </c>
      <c r="J2203" s="823" t="s">
        <v>4132</v>
      </c>
      <c r="K2203" s="823" t="s">
        <v>4548</v>
      </c>
      <c r="L2203" s="826">
        <v>46.99</v>
      </c>
      <c r="M2203" s="826">
        <v>46.99</v>
      </c>
      <c r="N2203" s="823">
        <v>1</v>
      </c>
      <c r="O2203" s="827">
        <v>1</v>
      </c>
      <c r="P2203" s="826"/>
      <c r="Q2203" s="828">
        <v>0</v>
      </c>
      <c r="R2203" s="823"/>
      <c r="S2203" s="828">
        <v>0</v>
      </c>
      <c r="T2203" s="827"/>
      <c r="U2203" s="829">
        <v>0</v>
      </c>
    </row>
    <row r="2204" spans="1:21" ht="14.45" customHeight="1" x14ac:dyDescent="0.2">
      <c r="A2204" s="822">
        <v>32</v>
      </c>
      <c r="B2204" s="823" t="s">
        <v>2767</v>
      </c>
      <c r="C2204" s="823" t="s">
        <v>2773</v>
      </c>
      <c r="D2204" s="824" t="s">
        <v>4796</v>
      </c>
      <c r="E2204" s="825" t="s">
        <v>2806</v>
      </c>
      <c r="F2204" s="823" t="s">
        <v>2768</v>
      </c>
      <c r="G2204" s="823" t="s">
        <v>2890</v>
      </c>
      <c r="H2204" s="823" t="s">
        <v>329</v>
      </c>
      <c r="I2204" s="823" t="s">
        <v>3934</v>
      </c>
      <c r="J2204" s="823" t="s">
        <v>817</v>
      </c>
      <c r="K2204" s="823" t="s">
        <v>820</v>
      </c>
      <c r="L2204" s="826">
        <v>273.33</v>
      </c>
      <c r="M2204" s="826">
        <v>546.66</v>
      </c>
      <c r="N2204" s="823">
        <v>2</v>
      </c>
      <c r="O2204" s="827">
        <v>1.5</v>
      </c>
      <c r="P2204" s="826">
        <v>546.66</v>
      </c>
      <c r="Q2204" s="828">
        <v>1</v>
      </c>
      <c r="R2204" s="823">
        <v>2</v>
      </c>
      <c r="S2204" s="828">
        <v>1</v>
      </c>
      <c r="T2204" s="827">
        <v>1.5</v>
      </c>
      <c r="U2204" s="829">
        <v>1</v>
      </c>
    </row>
    <row r="2205" spans="1:21" ht="14.45" customHeight="1" x14ac:dyDescent="0.2">
      <c r="A2205" s="822">
        <v>32</v>
      </c>
      <c r="B2205" s="823" t="s">
        <v>2767</v>
      </c>
      <c r="C2205" s="823" t="s">
        <v>2773</v>
      </c>
      <c r="D2205" s="824" t="s">
        <v>4796</v>
      </c>
      <c r="E2205" s="825" t="s">
        <v>2806</v>
      </c>
      <c r="F2205" s="823" t="s">
        <v>2768</v>
      </c>
      <c r="G2205" s="823" t="s">
        <v>2915</v>
      </c>
      <c r="H2205" s="823" t="s">
        <v>670</v>
      </c>
      <c r="I2205" s="823" t="s">
        <v>2403</v>
      </c>
      <c r="J2205" s="823" t="s">
        <v>1477</v>
      </c>
      <c r="K2205" s="823" t="s">
        <v>2404</v>
      </c>
      <c r="L2205" s="826">
        <v>846.47</v>
      </c>
      <c r="M2205" s="826">
        <v>11004.11</v>
      </c>
      <c r="N2205" s="823">
        <v>13</v>
      </c>
      <c r="O2205" s="827">
        <v>6</v>
      </c>
      <c r="P2205" s="826">
        <v>6771.7600000000011</v>
      </c>
      <c r="Q2205" s="828">
        <v>0.61538461538461542</v>
      </c>
      <c r="R2205" s="823">
        <v>8</v>
      </c>
      <c r="S2205" s="828">
        <v>0.61538461538461542</v>
      </c>
      <c r="T2205" s="827">
        <v>3</v>
      </c>
      <c r="U2205" s="829">
        <v>0.5</v>
      </c>
    </row>
    <row r="2206" spans="1:21" ht="14.45" customHeight="1" x14ac:dyDescent="0.2">
      <c r="A2206" s="822">
        <v>32</v>
      </c>
      <c r="B2206" s="823" t="s">
        <v>2767</v>
      </c>
      <c r="C2206" s="823" t="s">
        <v>2773</v>
      </c>
      <c r="D2206" s="824" t="s">
        <v>4796</v>
      </c>
      <c r="E2206" s="825" t="s">
        <v>2806</v>
      </c>
      <c r="F2206" s="823" t="s">
        <v>2768</v>
      </c>
      <c r="G2206" s="823" t="s">
        <v>2915</v>
      </c>
      <c r="H2206" s="823" t="s">
        <v>670</v>
      </c>
      <c r="I2206" s="823" t="s">
        <v>2403</v>
      </c>
      <c r="J2206" s="823" t="s">
        <v>1477</v>
      </c>
      <c r="K2206" s="823" t="s">
        <v>2404</v>
      </c>
      <c r="L2206" s="826">
        <v>3231.81</v>
      </c>
      <c r="M2206" s="826">
        <v>6463.62</v>
      </c>
      <c r="N2206" s="823">
        <v>2</v>
      </c>
      <c r="O2206" s="827">
        <v>2</v>
      </c>
      <c r="P2206" s="826">
        <v>3231.81</v>
      </c>
      <c r="Q2206" s="828">
        <v>0.5</v>
      </c>
      <c r="R2206" s="823">
        <v>1</v>
      </c>
      <c r="S2206" s="828">
        <v>0.5</v>
      </c>
      <c r="T2206" s="827">
        <v>1</v>
      </c>
      <c r="U2206" s="829">
        <v>0.5</v>
      </c>
    </row>
    <row r="2207" spans="1:21" ht="14.45" customHeight="1" x14ac:dyDescent="0.2">
      <c r="A2207" s="822">
        <v>32</v>
      </c>
      <c r="B2207" s="823" t="s">
        <v>2767</v>
      </c>
      <c r="C2207" s="823" t="s">
        <v>2773</v>
      </c>
      <c r="D2207" s="824" t="s">
        <v>4796</v>
      </c>
      <c r="E2207" s="825" t="s">
        <v>2806</v>
      </c>
      <c r="F2207" s="823" t="s">
        <v>2768</v>
      </c>
      <c r="G2207" s="823" t="s">
        <v>2916</v>
      </c>
      <c r="H2207" s="823" t="s">
        <v>670</v>
      </c>
      <c r="I2207" s="823" t="s">
        <v>2572</v>
      </c>
      <c r="J2207" s="823" t="s">
        <v>921</v>
      </c>
      <c r="K2207" s="823" t="s">
        <v>2573</v>
      </c>
      <c r="L2207" s="826">
        <v>42.51</v>
      </c>
      <c r="M2207" s="826">
        <v>85.02</v>
      </c>
      <c r="N2207" s="823">
        <v>2</v>
      </c>
      <c r="O2207" s="827">
        <v>0.5</v>
      </c>
      <c r="P2207" s="826"/>
      <c r="Q2207" s="828">
        <v>0</v>
      </c>
      <c r="R2207" s="823"/>
      <c r="S2207" s="828">
        <v>0</v>
      </c>
      <c r="T2207" s="827"/>
      <c r="U2207" s="829">
        <v>0</v>
      </c>
    </row>
    <row r="2208" spans="1:21" ht="14.45" customHeight="1" x14ac:dyDescent="0.2">
      <c r="A2208" s="822">
        <v>32</v>
      </c>
      <c r="B2208" s="823" t="s">
        <v>2767</v>
      </c>
      <c r="C2208" s="823" t="s">
        <v>2773</v>
      </c>
      <c r="D2208" s="824" t="s">
        <v>4796</v>
      </c>
      <c r="E2208" s="825" t="s">
        <v>2806</v>
      </c>
      <c r="F2208" s="823" t="s">
        <v>2768</v>
      </c>
      <c r="G2208" s="823" t="s">
        <v>2916</v>
      </c>
      <c r="H2208" s="823" t="s">
        <v>329</v>
      </c>
      <c r="I2208" s="823" t="s">
        <v>2917</v>
      </c>
      <c r="J2208" s="823" t="s">
        <v>2918</v>
      </c>
      <c r="K2208" s="823" t="s">
        <v>2573</v>
      </c>
      <c r="L2208" s="826">
        <v>42.51</v>
      </c>
      <c r="M2208" s="826">
        <v>212.54999999999998</v>
      </c>
      <c r="N2208" s="823">
        <v>5</v>
      </c>
      <c r="O2208" s="827">
        <v>4.5</v>
      </c>
      <c r="P2208" s="826">
        <v>42.51</v>
      </c>
      <c r="Q2208" s="828">
        <v>0.2</v>
      </c>
      <c r="R2208" s="823">
        <v>1</v>
      </c>
      <c r="S2208" s="828">
        <v>0.2</v>
      </c>
      <c r="T2208" s="827">
        <v>1</v>
      </c>
      <c r="U2208" s="829">
        <v>0.22222222222222221</v>
      </c>
    </row>
    <row r="2209" spans="1:21" ht="14.45" customHeight="1" x14ac:dyDescent="0.2">
      <c r="A2209" s="822">
        <v>32</v>
      </c>
      <c r="B2209" s="823" t="s">
        <v>2767</v>
      </c>
      <c r="C2209" s="823" t="s">
        <v>2773</v>
      </c>
      <c r="D2209" s="824" t="s">
        <v>4796</v>
      </c>
      <c r="E2209" s="825" t="s">
        <v>2806</v>
      </c>
      <c r="F2209" s="823" t="s">
        <v>2768</v>
      </c>
      <c r="G2209" s="823" t="s">
        <v>3205</v>
      </c>
      <c r="H2209" s="823" t="s">
        <v>329</v>
      </c>
      <c r="I2209" s="823" t="s">
        <v>4549</v>
      </c>
      <c r="J2209" s="823" t="s">
        <v>4550</v>
      </c>
      <c r="K2209" s="823" t="s">
        <v>4551</v>
      </c>
      <c r="L2209" s="826">
        <v>84.39</v>
      </c>
      <c r="M2209" s="826">
        <v>84.39</v>
      </c>
      <c r="N2209" s="823">
        <v>1</v>
      </c>
      <c r="O2209" s="827">
        <v>0.5</v>
      </c>
      <c r="P2209" s="826"/>
      <c r="Q2209" s="828">
        <v>0</v>
      </c>
      <c r="R2209" s="823"/>
      <c r="S2209" s="828">
        <v>0</v>
      </c>
      <c r="T2209" s="827"/>
      <c r="U2209" s="829">
        <v>0</v>
      </c>
    </row>
    <row r="2210" spans="1:21" ht="14.45" customHeight="1" x14ac:dyDescent="0.2">
      <c r="A2210" s="822">
        <v>32</v>
      </c>
      <c r="B2210" s="823" t="s">
        <v>2767</v>
      </c>
      <c r="C2210" s="823" t="s">
        <v>2773</v>
      </c>
      <c r="D2210" s="824" t="s">
        <v>4796</v>
      </c>
      <c r="E2210" s="825" t="s">
        <v>2806</v>
      </c>
      <c r="F2210" s="823" t="s">
        <v>2768</v>
      </c>
      <c r="G2210" s="823" t="s">
        <v>2923</v>
      </c>
      <c r="H2210" s="823" t="s">
        <v>329</v>
      </c>
      <c r="I2210" s="823" t="s">
        <v>2927</v>
      </c>
      <c r="J2210" s="823" t="s">
        <v>1031</v>
      </c>
      <c r="K2210" s="823" t="s">
        <v>2928</v>
      </c>
      <c r="L2210" s="826">
        <v>45.03</v>
      </c>
      <c r="M2210" s="826">
        <v>90.06</v>
      </c>
      <c r="N2210" s="823">
        <v>2</v>
      </c>
      <c r="O2210" s="827">
        <v>2</v>
      </c>
      <c r="P2210" s="826"/>
      <c r="Q2210" s="828">
        <v>0</v>
      </c>
      <c r="R2210" s="823"/>
      <c r="S2210" s="828">
        <v>0</v>
      </c>
      <c r="T2210" s="827"/>
      <c r="U2210" s="829">
        <v>0</v>
      </c>
    </row>
    <row r="2211" spans="1:21" ht="14.45" customHeight="1" x14ac:dyDescent="0.2">
      <c r="A2211" s="822">
        <v>32</v>
      </c>
      <c r="B2211" s="823" t="s">
        <v>2767</v>
      </c>
      <c r="C2211" s="823" t="s">
        <v>2773</v>
      </c>
      <c r="D2211" s="824" t="s">
        <v>4796</v>
      </c>
      <c r="E2211" s="825" t="s">
        <v>2806</v>
      </c>
      <c r="F2211" s="823" t="s">
        <v>2768</v>
      </c>
      <c r="G2211" s="823" t="s">
        <v>2937</v>
      </c>
      <c r="H2211" s="823" t="s">
        <v>329</v>
      </c>
      <c r="I2211" s="823" t="s">
        <v>2938</v>
      </c>
      <c r="J2211" s="823" t="s">
        <v>2939</v>
      </c>
      <c r="K2211" s="823" t="s">
        <v>2940</v>
      </c>
      <c r="L2211" s="826">
        <v>3633.21</v>
      </c>
      <c r="M2211" s="826">
        <v>7266.42</v>
      </c>
      <c r="N2211" s="823">
        <v>2</v>
      </c>
      <c r="O2211" s="827">
        <v>1</v>
      </c>
      <c r="P2211" s="826">
        <v>7266.42</v>
      </c>
      <c r="Q2211" s="828">
        <v>1</v>
      </c>
      <c r="R2211" s="823">
        <v>2</v>
      </c>
      <c r="S2211" s="828">
        <v>1</v>
      </c>
      <c r="T2211" s="827">
        <v>1</v>
      </c>
      <c r="U2211" s="829">
        <v>1</v>
      </c>
    </row>
    <row r="2212" spans="1:21" ht="14.45" customHeight="1" x14ac:dyDescent="0.2">
      <c r="A2212" s="822">
        <v>32</v>
      </c>
      <c r="B2212" s="823" t="s">
        <v>2767</v>
      </c>
      <c r="C2212" s="823" t="s">
        <v>2773</v>
      </c>
      <c r="D2212" s="824" t="s">
        <v>4796</v>
      </c>
      <c r="E2212" s="825" t="s">
        <v>2806</v>
      </c>
      <c r="F2212" s="823" t="s">
        <v>2768</v>
      </c>
      <c r="G2212" s="823" t="s">
        <v>3232</v>
      </c>
      <c r="H2212" s="823" t="s">
        <v>329</v>
      </c>
      <c r="I2212" s="823" t="s">
        <v>3233</v>
      </c>
      <c r="J2212" s="823" t="s">
        <v>1442</v>
      </c>
      <c r="K2212" s="823" t="s">
        <v>3234</v>
      </c>
      <c r="L2212" s="826">
        <v>42.14</v>
      </c>
      <c r="M2212" s="826">
        <v>42.14</v>
      </c>
      <c r="N2212" s="823">
        <v>1</v>
      </c>
      <c r="O2212" s="827">
        <v>0.5</v>
      </c>
      <c r="P2212" s="826">
        <v>42.14</v>
      </c>
      <c r="Q2212" s="828">
        <v>1</v>
      </c>
      <c r="R2212" s="823">
        <v>1</v>
      </c>
      <c r="S2212" s="828">
        <v>1</v>
      </c>
      <c r="T2212" s="827">
        <v>0.5</v>
      </c>
      <c r="U2212" s="829">
        <v>1</v>
      </c>
    </row>
    <row r="2213" spans="1:21" ht="14.45" customHeight="1" x14ac:dyDescent="0.2">
      <c r="A2213" s="822">
        <v>32</v>
      </c>
      <c r="B2213" s="823" t="s">
        <v>2767</v>
      </c>
      <c r="C2213" s="823" t="s">
        <v>2773</v>
      </c>
      <c r="D2213" s="824" t="s">
        <v>4796</v>
      </c>
      <c r="E2213" s="825" t="s">
        <v>2806</v>
      </c>
      <c r="F2213" s="823" t="s">
        <v>2768</v>
      </c>
      <c r="G2213" s="823" t="s">
        <v>3235</v>
      </c>
      <c r="H2213" s="823" t="s">
        <v>329</v>
      </c>
      <c r="I2213" s="823" t="s">
        <v>3236</v>
      </c>
      <c r="J2213" s="823" t="s">
        <v>1163</v>
      </c>
      <c r="K2213" s="823" t="s">
        <v>3237</v>
      </c>
      <c r="L2213" s="826">
        <v>0</v>
      </c>
      <c r="M2213" s="826">
        <v>0</v>
      </c>
      <c r="N2213" s="823">
        <v>1</v>
      </c>
      <c r="O2213" s="827">
        <v>0.5</v>
      </c>
      <c r="P2213" s="826"/>
      <c r="Q2213" s="828"/>
      <c r="R2213" s="823"/>
      <c r="S2213" s="828">
        <v>0</v>
      </c>
      <c r="T2213" s="827"/>
      <c r="U2213" s="829">
        <v>0</v>
      </c>
    </row>
    <row r="2214" spans="1:21" ht="14.45" customHeight="1" x14ac:dyDescent="0.2">
      <c r="A2214" s="822">
        <v>32</v>
      </c>
      <c r="B2214" s="823" t="s">
        <v>2767</v>
      </c>
      <c r="C2214" s="823" t="s">
        <v>2773</v>
      </c>
      <c r="D2214" s="824" t="s">
        <v>4796</v>
      </c>
      <c r="E2214" s="825" t="s">
        <v>2806</v>
      </c>
      <c r="F2214" s="823" t="s">
        <v>2768</v>
      </c>
      <c r="G2214" s="823" t="s">
        <v>4519</v>
      </c>
      <c r="H2214" s="823" t="s">
        <v>329</v>
      </c>
      <c r="I2214" s="823" t="s">
        <v>4520</v>
      </c>
      <c r="J2214" s="823" t="s">
        <v>1122</v>
      </c>
      <c r="K2214" s="823" t="s">
        <v>4521</v>
      </c>
      <c r="L2214" s="826">
        <v>0</v>
      </c>
      <c r="M2214" s="826">
        <v>0</v>
      </c>
      <c r="N2214" s="823">
        <v>1</v>
      </c>
      <c r="O2214" s="827">
        <v>1</v>
      </c>
      <c r="P2214" s="826"/>
      <c r="Q2214" s="828"/>
      <c r="R2214" s="823"/>
      <c r="S2214" s="828">
        <v>0</v>
      </c>
      <c r="T2214" s="827"/>
      <c r="U2214" s="829">
        <v>0</v>
      </c>
    </row>
    <row r="2215" spans="1:21" ht="14.45" customHeight="1" x14ac:dyDescent="0.2">
      <c r="A2215" s="822">
        <v>32</v>
      </c>
      <c r="B2215" s="823" t="s">
        <v>2767</v>
      </c>
      <c r="C2215" s="823" t="s">
        <v>2773</v>
      </c>
      <c r="D2215" s="824" t="s">
        <v>4796</v>
      </c>
      <c r="E2215" s="825" t="s">
        <v>2806</v>
      </c>
      <c r="F2215" s="823" t="s">
        <v>2768</v>
      </c>
      <c r="G2215" s="823" t="s">
        <v>3641</v>
      </c>
      <c r="H2215" s="823" t="s">
        <v>329</v>
      </c>
      <c r="I2215" s="823" t="s">
        <v>4463</v>
      </c>
      <c r="J2215" s="823" t="s">
        <v>3643</v>
      </c>
      <c r="K2215" s="823" t="s">
        <v>3644</v>
      </c>
      <c r="L2215" s="826">
        <v>497.78</v>
      </c>
      <c r="M2215" s="826">
        <v>1991.12</v>
      </c>
      <c r="N2215" s="823">
        <v>4</v>
      </c>
      <c r="O2215" s="827">
        <v>3</v>
      </c>
      <c r="P2215" s="826">
        <v>1991.12</v>
      </c>
      <c r="Q2215" s="828">
        <v>1</v>
      </c>
      <c r="R2215" s="823">
        <v>4</v>
      </c>
      <c r="S2215" s="828">
        <v>1</v>
      </c>
      <c r="T2215" s="827">
        <v>3</v>
      </c>
      <c r="U2215" s="829">
        <v>1</v>
      </c>
    </row>
    <row r="2216" spans="1:21" ht="14.45" customHeight="1" x14ac:dyDescent="0.2">
      <c r="A2216" s="822">
        <v>32</v>
      </c>
      <c r="B2216" s="823" t="s">
        <v>2767</v>
      </c>
      <c r="C2216" s="823" t="s">
        <v>2773</v>
      </c>
      <c r="D2216" s="824" t="s">
        <v>4796</v>
      </c>
      <c r="E2216" s="825" t="s">
        <v>2806</v>
      </c>
      <c r="F2216" s="823" t="s">
        <v>2768</v>
      </c>
      <c r="G2216" s="823" t="s">
        <v>3249</v>
      </c>
      <c r="H2216" s="823" t="s">
        <v>329</v>
      </c>
      <c r="I2216" s="823" t="s">
        <v>3457</v>
      </c>
      <c r="J2216" s="823" t="s">
        <v>1445</v>
      </c>
      <c r="K2216" s="823" t="s">
        <v>1319</v>
      </c>
      <c r="L2216" s="826">
        <v>111.72</v>
      </c>
      <c r="M2216" s="826">
        <v>111.72</v>
      </c>
      <c r="N2216" s="823">
        <v>1</v>
      </c>
      <c r="O2216" s="827">
        <v>0.5</v>
      </c>
      <c r="P2216" s="826"/>
      <c r="Q2216" s="828">
        <v>0</v>
      </c>
      <c r="R2216" s="823"/>
      <c r="S2216" s="828">
        <v>0</v>
      </c>
      <c r="T2216" s="827"/>
      <c r="U2216" s="829">
        <v>0</v>
      </c>
    </row>
    <row r="2217" spans="1:21" ht="14.45" customHeight="1" x14ac:dyDescent="0.2">
      <c r="A2217" s="822">
        <v>32</v>
      </c>
      <c r="B2217" s="823" t="s">
        <v>2767</v>
      </c>
      <c r="C2217" s="823" t="s">
        <v>2773</v>
      </c>
      <c r="D2217" s="824" t="s">
        <v>4796</v>
      </c>
      <c r="E2217" s="825" t="s">
        <v>2806</v>
      </c>
      <c r="F2217" s="823" t="s">
        <v>2768</v>
      </c>
      <c r="G2217" s="823" t="s">
        <v>3260</v>
      </c>
      <c r="H2217" s="823" t="s">
        <v>329</v>
      </c>
      <c r="I2217" s="823" t="s">
        <v>3261</v>
      </c>
      <c r="J2217" s="823" t="s">
        <v>1454</v>
      </c>
      <c r="K2217" s="823" t="s">
        <v>3262</v>
      </c>
      <c r="L2217" s="826">
        <v>61.97</v>
      </c>
      <c r="M2217" s="826">
        <v>61.97</v>
      </c>
      <c r="N2217" s="823">
        <v>1</v>
      </c>
      <c r="O2217" s="827">
        <v>0.5</v>
      </c>
      <c r="P2217" s="826"/>
      <c r="Q2217" s="828">
        <v>0</v>
      </c>
      <c r="R2217" s="823"/>
      <c r="S2217" s="828">
        <v>0</v>
      </c>
      <c r="T2217" s="827"/>
      <c r="U2217" s="829">
        <v>0</v>
      </c>
    </row>
    <row r="2218" spans="1:21" ht="14.45" customHeight="1" x14ac:dyDescent="0.2">
      <c r="A2218" s="822">
        <v>32</v>
      </c>
      <c r="B2218" s="823" t="s">
        <v>2767</v>
      </c>
      <c r="C2218" s="823" t="s">
        <v>2773</v>
      </c>
      <c r="D2218" s="824" t="s">
        <v>4796</v>
      </c>
      <c r="E2218" s="825" t="s">
        <v>2806</v>
      </c>
      <c r="F2218" s="823" t="s">
        <v>2768</v>
      </c>
      <c r="G2218" s="823" t="s">
        <v>2835</v>
      </c>
      <c r="H2218" s="823" t="s">
        <v>329</v>
      </c>
      <c r="I2218" s="823" t="s">
        <v>2965</v>
      </c>
      <c r="J2218" s="823" t="s">
        <v>695</v>
      </c>
      <c r="K2218" s="823" t="s">
        <v>2966</v>
      </c>
      <c r="L2218" s="826">
        <v>31.65</v>
      </c>
      <c r="M2218" s="826">
        <v>63.3</v>
      </c>
      <c r="N2218" s="823">
        <v>2</v>
      </c>
      <c r="O2218" s="827">
        <v>1.5</v>
      </c>
      <c r="P2218" s="826">
        <v>31.65</v>
      </c>
      <c r="Q2218" s="828">
        <v>0.5</v>
      </c>
      <c r="R2218" s="823">
        <v>1</v>
      </c>
      <c r="S2218" s="828">
        <v>0.5</v>
      </c>
      <c r="T2218" s="827">
        <v>1</v>
      </c>
      <c r="U2218" s="829">
        <v>0.66666666666666663</v>
      </c>
    </row>
    <row r="2219" spans="1:21" ht="14.45" customHeight="1" x14ac:dyDescent="0.2">
      <c r="A2219" s="822">
        <v>32</v>
      </c>
      <c r="B2219" s="823" t="s">
        <v>2767</v>
      </c>
      <c r="C2219" s="823" t="s">
        <v>2773</v>
      </c>
      <c r="D2219" s="824" t="s">
        <v>4796</v>
      </c>
      <c r="E2219" s="825" t="s">
        <v>2806</v>
      </c>
      <c r="F2219" s="823" t="s">
        <v>2768</v>
      </c>
      <c r="G2219" s="823" t="s">
        <v>2835</v>
      </c>
      <c r="H2219" s="823" t="s">
        <v>329</v>
      </c>
      <c r="I2219" s="823" t="s">
        <v>2967</v>
      </c>
      <c r="J2219" s="823" t="s">
        <v>2968</v>
      </c>
      <c r="K2219" s="823" t="s">
        <v>2969</v>
      </c>
      <c r="L2219" s="826">
        <v>26.37</v>
      </c>
      <c r="M2219" s="826">
        <v>26.37</v>
      </c>
      <c r="N2219" s="823">
        <v>1</v>
      </c>
      <c r="O2219" s="827">
        <v>1</v>
      </c>
      <c r="P2219" s="826"/>
      <c r="Q2219" s="828">
        <v>0</v>
      </c>
      <c r="R2219" s="823"/>
      <c r="S2219" s="828">
        <v>0</v>
      </c>
      <c r="T2219" s="827"/>
      <c r="U2219" s="829">
        <v>0</v>
      </c>
    </row>
    <row r="2220" spans="1:21" ht="14.45" customHeight="1" x14ac:dyDescent="0.2">
      <c r="A2220" s="822">
        <v>32</v>
      </c>
      <c r="B2220" s="823" t="s">
        <v>2767</v>
      </c>
      <c r="C2220" s="823" t="s">
        <v>2773</v>
      </c>
      <c r="D2220" s="824" t="s">
        <v>4796</v>
      </c>
      <c r="E2220" s="825" t="s">
        <v>2806</v>
      </c>
      <c r="F2220" s="823" t="s">
        <v>2768</v>
      </c>
      <c r="G2220" s="823" t="s">
        <v>2983</v>
      </c>
      <c r="H2220" s="823" t="s">
        <v>329</v>
      </c>
      <c r="I2220" s="823" t="s">
        <v>2984</v>
      </c>
      <c r="J2220" s="823" t="s">
        <v>2985</v>
      </c>
      <c r="K2220" s="823" t="s">
        <v>2986</v>
      </c>
      <c r="L2220" s="826">
        <v>73.150000000000006</v>
      </c>
      <c r="M2220" s="826">
        <v>292.60000000000002</v>
      </c>
      <c r="N2220" s="823">
        <v>4</v>
      </c>
      <c r="O2220" s="827">
        <v>2</v>
      </c>
      <c r="P2220" s="826">
        <v>219.45000000000002</v>
      </c>
      <c r="Q2220" s="828">
        <v>0.75</v>
      </c>
      <c r="R2220" s="823">
        <v>3</v>
      </c>
      <c r="S2220" s="828">
        <v>0.75</v>
      </c>
      <c r="T2220" s="827">
        <v>1.5</v>
      </c>
      <c r="U2220" s="829">
        <v>0.75</v>
      </c>
    </row>
    <row r="2221" spans="1:21" ht="14.45" customHeight="1" x14ac:dyDescent="0.2">
      <c r="A2221" s="822">
        <v>32</v>
      </c>
      <c r="B2221" s="823" t="s">
        <v>2767</v>
      </c>
      <c r="C2221" s="823" t="s">
        <v>2773</v>
      </c>
      <c r="D2221" s="824" t="s">
        <v>4796</v>
      </c>
      <c r="E2221" s="825" t="s">
        <v>2806</v>
      </c>
      <c r="F2221" s="823" t="s">
        <v>2768</v>
      </c>
      <c r="G2221" s="823" t="s">
        <v>3270</v>
      </c>
      <c r="H2221" s="823" t="s">
        <v>329</v>
      </c>
      <c r="I2221" s="823" t="s">
        <v>3271</v>
      </c>
      <c r="J2221" s="823" t="s">
        <v>1285</v>
      </c>
      <c r="K2221" s="823" t="s">
        <v>3272</v>
      </c>
      <c r="L2221" s="826">
        <v>760.22</v>
      </c>
      <c r="M2221" s="826">
        <v>1520.44</v>
      </c>
      <c r="N2221" s="823">
        <v>2</v>
      </c>
      <c r="O2221" s="827">
        <v>1</v>
      </c>
      <c r="P2221" s="826">
        <v>760.22</v>
      </c>
      <c r="Q2221" s="828">
        <v>0.5</v>
      </c>
      <c r="R2221" s="823">
        <v>1</v>
      </c>
      <c r="S2221" s="828">
        <v>0.5</v>
      </c>
      <c r="T2221" s="827">
        <v>0.5</v>
      </c>
      <c r="U2221" s="829">
        <v>0.5</v>
      </c>
    </row>
    <row r="2222" spans="1:21" ht="14.45" customHeight="1" x14ac:dyDescent="0.2">
      <c r="A2222" s="822">
        <v>32</v>
      </c>
      <c r="B2222" s="823" t="s">
        <v>2767</v>
      </c>
      <c r="C2222" s="823" t="s">
        <v>2773</v>
      </c>
      <c r="D2222" s="824" t="s">
        <v>4796</v>
      </c>
      <c r="E2222" s="825" t="s">
        <v>2806</v>
      </c>
      <c r="F2222" s="823" t="s">
        <v>2768</v>
      </c>
      <c r="G2222" s="823" t="s">
        <v>3270</v>
      </c>
      <c r="H2222" s="823" t="s">
        <v>329</v>
      </c>
      <c r="I2222" s="823" t="s">
        <v>4552</v>
      </c>
      <c r="J2222" s="823" t="s">
        <v>1285</v>
      </c>
      <c r="K2222" s="823" t="s">
        <v>4553</v>
      </c>
      <c r="L2222" s="826">
        <v>0</v>
      </c>
      <c r="M2222" s="826">
        <v>0</v>
      </c>
      <c r="N2222" s="823">
        <v>1</v>
      </c>
      <c r="O2222" s="827">
        <v>1</v>
      </c>
      <c r="P2222" s="826"/>
      <c r="Q2222" s="828"/>
      <c r="R2222" s="823"/>
      <c r="S2222" s="828">
        <v>0</v>
      </c>
      <c r="T2222" s="827"/>
      <c r="U2222" s="829">
        <v>0</v>
      </c>
    </row>
    <row r="2223" spans="1:21" ht="14.45" customHeight="1" x14ac:dyDescent="0.2">
      <c r="A2223" s="822">
        <v>32</v>
      </c>
      <c r="B2223" s="823" t="s">
        <v>2767</v>
      </c>
      <c r="C2223" s="823" t="s">
        <v>2773</v>
      </c>
      <c r="D2223" s="824" t="s">
        <v>4796</v>
      </c>
      <c r="E2223" s="825" t="s">
        <v>2806</v>
      </c>
      <c r="F2223" s="823" t="s">
        <v>2768</v>
      </c>
      <c r="G2223" s="823" t="s">
        <v>4286</v>
      </c>
      <c r="H2223" s="823" t="s">
        <v>670</v>
      </c>
      <c r="I2223" s="823" t="s">
        <v>4554</v>
      </c>
      <c r="J2223" s="823" t="s">
        <v>4555</v>
      </c>
      <c r="K2223" s="823" t="s">
        <v>2293</v>
      </c>
      <c r="L2223" s="826">
        <v>58.77</v>
      </c>
      <c r="M2223" s="826">
        <v>58.77</v>
      </c>
      <c r="N2223" s="823">
        <v>1</v>
      </c>
      <c r="O2223" s="827">
        <v>0.5</v>
      </c>
      <c r="P2223" s="826">
        <v>58.77</v>
      </c>
      <c r="Q2223" s="828">
        <v>1</v>
      </c>
      <c r="R2223" s="823">
        <v>1</v>
      </c>
      <c r="S2223" s="828">
        <v>1</v>
      </c>
      <c r="T2223" s="827">
        <v>0.5</v>
      </c>
      <c r="U2223" s="829">
        <v>1</v>
      </c>
    </row>
    <row r="2224" spans="1:21" ht="14.45" customHeight="1" x14ac:dyDescent="0.2">
      <c r="A2224" s="822">
        <v>32</v>
      </c>
      <c r="B2224" s="823" t="s">
        <v>2767</v>
      </c>
      <c r="C2224" s="823" t="s">
        <v>2773</v>
      </c>
      <c r="D2224" s="824" t="s">
        <v>4796</v>
      </c>
      <c r="E2224" s="825" t="s">
        <v>2806</v>
      </c>
      <c r="F2224" s="823" t="s">
        <v>2768</v>
      </c>
      <c r="G2224" s="823" t="s">
        <v>3465</v>
      </c>
      <c r="H2224" s="823" t="s">
        <v>329</v>
      </c>
      <c r="I2224" s="823" t="s">
        <v>4556</v>
      </c>
      <c r="J2224" s="823" t="s">
        <v>1108</v>
      </c>
      <c r="K2224" s="823" t="s">
        <v>4557</v>
      </c>
      <c r="L2224" s="826">
        <v>285.89</v>
      </c>
      <c r="M2224" s="826">
        <v>571.78</v>
      </c>
      <c r="N2224" s="823">
        <v>2</v>
      </c>
      <c r="O2224" s="827">
        <v>1</v>
      </c>
      <c r="P2224" s="826">
        <v>571.78</v>
      </c>
      <c r="Q2224" s="828">
        <v>1</v>
      </c>
      <c r="R2224" s="823">
        <v>2</v>
      </c>
      <c r="S2224" s="828">
        <v>1</v>
      </c>
      <c r="T2224" s="827">
        <v>1</v>
      </c>
      <c r="U2224" s="829">
        <v>1</v>
      </c>
    </row>
    <row r="2225" spans="1:21" ht="14.45" customHeight="1" x14ac:dyDescent="0.2">
      <c r="A2225" s="822">
        <v>32</v>
      </c>
      <c r="B2225" s="823" t="s">
        <v>2767</v>
      </c>
      <c r="C2225" s="823" t="s">
        <v>2773</v>
      </c>
      <c r="D2225" s="824" t="s">
        <v>4796</v>
      </c>
      <c r="E2225" s="825" t="s">
        <v>2806</v>
      </c>
      <c r="F2225" s="823" t="s">
        <v>2768</v>
      </c>
      <c r="G2225" s="823" t="s">
        <v>2999</v>
      </c>
      <c r="H2225" s="823" t="s">
        <v>329</v>
      </c>
      <c r="I2225" s="823" t="s">
        <v>3578</v>
      </c>
      <c r="J2225" s="823" t="s">
        <v>724</v>
      </c>
      <c r="K2225" s="823" t="s">
        <v>726</v>
      </c>
      <c r="L2225" s="826">
        <v>117.03</v>
      </c>
      <c r="M2225" s="826">
        <v>234.06</v>
      </c>
      <c r="N2225" s="823">
        <v>2</v>
      </c>
      <c r="O2225" s="827">
        <v>1.5</v>
      </c>
      <c r="P2225" s="826">
        <v>117.03</v>
      </c>
      <c r="Q2225" s="828">
        <v>0.5</v>
      </c>
      <c r="R2225" s="823">
        <v>1</v>
      </c>
      <c r="S2225" s="828">
        <v>0.5</v>
      </c>
      <c r="T2225" s="827">
        <v>1</v>
      </c>
      <c r="U2225" s="829">
        <v>0.66666666666666663</v>
      </c>
    </row>
    <row r="2226" spans="1:21" ht="14.45" customHeight="1" x14ac:dyDescent="0.2">
      <c r="A2226" s="822">
        <v>32</v>
      </c>
      <c r="B2226" s="823" t="s">
        <v>2767</v>
      </c>
      <c r="C2226" s="823" t="s">
        <v>2773</v>
      </c>
      <c r="D2226" s="824" t="s">
        <v>4796</v>
      </c>
      <c r="E2226" s="825" t="s">
        <v>2806</v>
      </c>
      <c r="F2226" s="823" t="s">
        <v>2768</v>
      </c>
      <c r="G2226" s="823" t="s">
        <v>3650</v>
      </c>
      <c r="H2226" s="823" t="s">
        <v>670</v>
      </c>
      <c r="I2226" s="823" t="s">
        <v>3656</v>
      </c>
      <c r="J2226" s="823" t="s">
        <v>2495</v>
      </c>
      <c r="K2226" s="823" t="s">
        <v>2496</v>
      </c>
      <c r="L2226" s="826">
        <v>161.06</v>
      </c>
      <c r="M2226" s="826">
        <v>161.06</v>
      </c>
      <c r="N2226" s="823">
        <v>1</v>
      </c>
      <c r="O2226" s="827">
        <v>0.5</v>
      </c>
      <c r="P2226" s="826">
        <v>161.06</v>
      </c>
      <c r="Q2226" s="828">
        <v>1</v>
      </c>
      <c r="R2226" s="823">
        <v>1</v>
      </c>
      <c r="S2226" s="828">
        <v>1</v>
      </c>
      <c r="T2226" s="827">
        <v>0.5</v>
      </c>
      <c r="U2226" s="829">
        <v>1</v>
      </c>
    </row>
    <row r="2227" spans="1:21" ht="14.45" customHeight="1" x14ac:dyDescent="0.2">
      <c r="A2227" s="822">
        <v>32</v>
      </c>
      <c r="B2227" s="823" t="s">
        <v>2767</v>
      </c>
      <c r="C2227" s="823" t="s">
        <v>2773</v>
      </c>
      <c r="D2227" s="824" t="s">
        <v>4796</v>
      </c>
      <c r="E2227" s="825" t="s">
        <v>2806</v>
      </c>
      <c r="F2227" s="823" t="s">
        <v>2768</v>
      </c>
      <c r="G2227" s="823" t="s">
        <v>3328</v>
      </c>
      <c r="H2227" s="823" t="s">
        <v>670</v>
      </c>
      <c r="I2227" s="823" t="s">
        <v>2705</v>
      </c>
      <c r="J2227" s="823" t="s">
        <v>2706</v>
      </c>
      <c r="K2227" s="823" t="s">
        <v>2707</v>
      </c>
      <c r="L2227" s="826">
        <v>141.25</v>
      </c>
      <c r="M2227" s="826">
        <v>141.25</v>
      </c>
      <c r="N2227" s="823">
        <v>1</v>
      </c>
      <c r="O2227" s="827">
        <v>0.5</v>
      </c>
      <c r="P2227" s="826">
        <v>141.25</v>
      </c>
      <c r="Q2227" s="828">
        <v>1</v>
      </c>
      <c r="R2227" s="823">
        <v>1</v>
      </c>
      <c r="S2227" s="828">
        <v>1</v>
      </c>
      <c r="T2227" s="827">
        <v>0.5</v>
      </c>
      <c r="U2227" s="829">
        <v>1</v>
      </c>
    </row>
    <row r="2228" spans="1:21" ht="14.45" customHeight="1" x14ac:dyDescent="0.2">
      <c r="A2228" s="822">
        <v>32</v>
      </c>
      <c r="B2228" s="823" t="s">
        <v>2767</v>
      </c>
      <c r="C2228" s="823" t="s">
        <v>2773</v>
      </c>
      <c r="D2228" s="824" t="s">
        <v>4796</v>
      </c>
      <c r="E2228" s="825" t="s">
        <v>2806</v>
      </c>
      <c r="F2228" s="823" t="s">
        <v>2768</v>
      </c>
      <c r="G2228" s="823" t="s">
        <v>2811</v>
      </c>
      <c r="H2228" s="823" t="s">
        <v>670</v>
      </c>
      <c r="I2228" s="823" t="s">
        <v>2562</v>
      </c>
      <c r="J2228" s="823" t="s">
        <v>1691</v>
      </c>
      <c r="K2228" s="823" t="s">
        <v>2563</v>
      </c>
      <c r="L2228" s="826">
        <v>2309.36</v>
      </c>
      <c r="M2228" s="826">
        <v>4618.72</v>
      </c>
      <c r="N2228" s="823">
        <v>2</v>
      </c>
      <c r="O2228" s="827">
        <v>1</v>
      </c>
      <c r="P2228" s="826"/>
      <c r="Q2228" s="828">
        <v>0</v>
      </c>
      <c r="R2228" s="823"/>
      <c r="S2228" s="828">
        <v>0</v>
      </c>
      <c r="T2228" s="827"/>
      <c r="U2228" s="829">
        <v>0</v>
      </c>
    </row>
    <row r="2229" spans="1:21" ht="14.45" customHeight="1" x14ac:dyDescent="0.2">
      <c r="A2229" s="822">
        <v>32</v>
      </c>
      <c r="B2229" s="823" t="s">
        <v>2767</v>
      </c>
      <c r="C2229" s="823" t="s">
        <v>2773</v>
      </c>
      <c r="D2229" s="824" t="s">
        <v>4796</v>
      </c>
      <c r="E2229" s="825" t="s">
        <v>2806</v>
      </c>
      <c r="F2229" s="823" t="s">
        <v>2768</v>
      </c>
      <c r="G2229" s="823" t="s">
        <v>2811</v>
      </c>
      <c r="H2229" s="823" t="s">
        <v>670</v>
      </c>
      <c r="I2229" s="823" t="s">
        <v>2247</v>
      </c>
      <c r="J2229" s="823" t="s">
        <v>915</v>
      </c>
      <c r="K2229" s="823" t="s">
        <v>2248</v>
      </c>
      <c r="L2229" s="826">
        <v>368.16</v>
      </c>
      <c r="M2229" s="826">
        <v>1840.8000000000002</v>
      </c>
      <c r="N2229" s="823">
        <v>5</v>
      </c>
      <c r="O2229" s="827">
        <v>3.5</v>
      </c>
      <c r="P2229" s="826">
        <v>1472.64</v>
      </c>
      <c r="Q2229" s="828">
        <v>0.79999999999999993</v>
      </c>
      <c r="R2229" s="823">
        <v>4</v>
      </c>
      <c r="S2229" s="828">
        <v>0.8</v>
      </c>
      <c r="T2229" s="827">
        <v>2.5</v>
      </c>
      <c r="U2229" s="829">
        <v>0.7142857142857143</v>
      </c>
    </row>
    <row r="2230" spans="1:21" ht="14.45" customHeight="1" x14ac:dyDescent="0.2">
      <c r="A2230" s="822">
        <v>32</v>
      </c>
      <c r="B2230" s="823" t="s">
        <v>2767</v>
      </c>
      <c r="C2230" s="823" t="s">
        <v>2773</v>
      </c>
      <c r="D2230" s="824" t="s">
        <v>4796</v>
      </c>
      <c r="E2230" s="825" t="s">
        <v>2806</v>
      </c>
      <c r="F2230" s="823" t="s">
        <v>2768</v>
      </c>
      <c r="G2230" s="823" t="s">
        <v>2811</v>
      </c>
      <c r="H2230" s="823" t="s">
        <v>670</v>
      </c>
      <c r="I2230" s="823" t="s">
        <v>2249</v>
      </c>
      <c r="J2230" s="823" t="s">
        <v>915</v>
      </c>
      <c r="K2230" s="823" t="s">
        <v>2250</v>
      </c>
      <c r="L2230" s="826">
        <v>736.33</v>
      </c>
      <c r="M2230" s="826">
        <v>5890.64</v>
      </c>
      <c r="N2230" s="823">
        <v>8</v>
      </c>
      <c r="O2230" s="827">
        <v>2.5</v>
      </c>
      <c r="P2230" s="826">
        <v>5890.64</v>
      </c>
      <c r="Q2230" s="828">
        <v>1</v>
      </c>
      <c r="R2230" s="823">
        <v>8</v>
      </c>
      <c r="S2230" s="828">
        <v>1</v>
      </c>
      <c r="T2230" s="827">
        <v>2.5</v>
      </c>
      <c r="U2230" s="829">
        <v>1</v>
      </c>
    </row>
    <row r="2231" spans="1:21" ht="14.45" customHeight="1" x14ac:dyDescent="0.2">
      <c r="A2231" s="822">
        <v>32</v>
      </c>
      <c r="B2231" s="823" t="s">
        <v>2767</v>
      </c>
      <c r="C2231" s="823" t="s">
        <v>2773</v>
      </c>
      <c r="D2231" s="824" t="s">
        <v>4796</v>
      </c>
      <c r="E2231" s="825" t="s">
        <v>2806</v>
      </c>
      <c r="F2231" s="823" t="s">
        <v>2768</v>
      </c>
      <c r="G2231" s="823" t="s">
        <v>2811</v>
      </c>
      <c r="H2231" s="823" t="s">
        <v>670</v>
      </c>
      <c r="I2231" s="823" t="s">
        <v>2253</v>
      </c>
      <c r="J2231" s="823" t="s">
        <v>915</v>
      </c>
      <c r="K2231" s="823" t="s">
        <v>2254</v>
      </c>
      <c r="L2231" s="826">
        <v>490.89</v>
      </c>
      <c r="M2231" s="826">
        <v>490.89</v>
      </c>
      <c r="N2231" s="823">
        <v>1</v>
      </c>
      <c r="O2231" s="827">
        <v>1</v>
      </c>
      <c r="P2231" s="826">
        <v>490.89</v>
      </c>
      <c r="Q2231" s="828">
        <v>1</v>
      </c>
      <c r="R2231" s="823">
        <v>1</v>
      </c>
      <c r="S2231" s="828">
        <v>1</v>
      </c>
      <c r="T2231" s="827">
        <v>1</v>
      </c>
      <c r="U2231" s="829">
        <v>1</v>
      </c>
    </row>
    <row r="2232" spans="1:21" ht="14.45" customHeight="1" x14ac:dyDescent="0.2">
      <c r="A2232" s="822">
        <v>32</v>
      </c>
      <c r="B2232" s="823" t="s">
        <v>2767</v>
      </c>
      <c r="C2232" s="823" t="s">
        <v>2773</v>
      </c>
      <c r="D2232" s="824" t="s">
        <v>4796</v>
      </c>
      <c r="E2232" s="825" t="s">
        <v>2806</v>
      </c>
      <c r="F2232" s="823" t="s">
        <v>2768</v>
      </c>
      <c r="G2232" s="823" t="s">
        <v>2811</v>
      </c>
      <c r="H2232" s="823" t="s">
        <v>670</v>
      </c>
      <c r="I2232" s="823" t="s">
        <v>2560</v>
      </c>
      <c r="J2232" s="823" t="s">
        <v>1691</v>
      </c>
      <c r="K2232" s="823" t="s">
        <v>2561</v>
      </c>
      <c r="L2232" s="826">
        <v>1847.49</v>
      </c>
      <c r="M2232" s="826">
        <v>7389.96</v>
      </c>
      <c r="N2232" s="823">
        <v>4</v>
      </c>
      <c r="O2232" s="827">
        <v>1.5</v>
      </c>
      <c r="P2232" s="826">
        <v>3694.98</v>
      </c>
      <c r="Q2232" s="828">
        <v>0.5</v>
      </c>
      <c r="R2232" s="823">
        <v>2</v>
      </c>
      <c r="S2232" s="828">
        <v>0.5</v>
      </c>
      <c r="T2232" s="827">
        <v>1</v>
      </c>
      <c r="U2232" s="829">
        <v>0.66666666666666663</v>
      </c>
    </row>
    <row r="2233" spans="1:21" ht="14.45" customHeight="1" x14ac:dyDescent="0.2">
      <c r="A2233" s="822">
        <v>32</v>
      </c>
      <c r="B2233" s="823" t="s">
        <v>2767</v>
      </c>
      <c r="C2233" s="823" t="s">
        <v>2773</v>
      </c>
      <c r="D2233" s="824" t="s">
        <v>4796</v>
      </c>
      <c r="E2233" s="825" t="s">
        <v>2806</v>
      </c>
      <c r="F2233" s="823" t="s">
        <v>2768</v>
      </c>
      <c r="G2233" s="823" t="s">
        <v>2811</v>
      </c>
      <c r="H2233" s="823" t="s">
        <v>670</v>
      </c>
      <c r="I2233" s="823" t="s">
        <v>2245</v>
      </c>
      <c r="J2233" s="823" t="s">
        <v>915</v>
      </c>
      <c r="K2233" s="823" t="s">
        <v>2246</v>
      </c>
      <c r="L2233" s="826">
        <v>923.74</v>
      </c>
      <c r="M2233" s="826">
        <v>2771.2200000000003</v>
      </c>
      <c r="N2233" s="823">
        <v>3</v>
      </c>
      <c r="O2233" s="827">
        <v>1</v>
      </c>
      <c r="P2233" s="826">
        <v>2771.2200000000003</v>
      </c>
      <c r="Q2233" s="828">
        <v>1</v>
      </c>
      <c r="R2233" s="823">
        <v>3</v>
      </c>
      <c r="S2233" s="828">
        <v>1</v>
      </c>
      <c r="T2233" s="827">
        <v>1</v>
      </c>
      <c r="U2233" s="829">
        <v>1</v>
      </c>
    </row>
    <row r="2234" spans="1:21" ht="14.45" customHeight="1" x14ac:dyDescent="0.2">
      <c r="A2234" s="822">
        <v>32</v>
      </c>
      <c r="B2234" s="823" t="s">
        <v>2767</v>
      </c>
      <c r="C2234" s="823" t="s">
        <v>2773</v>
      </c>
      <c r="D2234" s="824" t="s">
        <v>4796</v>
      </c>
      <c r="E2234" s="825" t="s">
        <v>2806</v>
      </c>
      <c r="F2234" s="823" t="s">
        <v>2768</v>
      </c>
      <c r="G2234" s="823" t="s">
        <v>3011</v>
      </c>
      <c r="H2234" s="823" t="s">
        <v>329</v>
      </c>
      <c r="I2234" s="823" t="s">
        <v>3811</v>
      </c>
      <c r="J2234" s="823" t="s">
        <v>3337</v>
      </c>
      <c r="K2234" s="823" t="s">
        <v>3812</v>
      </c>
      <c r="L2234" s="826">
        <v>57.64</v>
      </c>
      <c r="M2234" s="826">
        <v>57.64</v>
      </c>
      <c r="N2234" s="823">
        <v>1</v>
      </c>
      <c r="O2234" s="827">
        <v>1</v>
      </c>
      <c r="P2234" s="826"/>
      <c r="Q2234" s="828">
        <v>0</v>
      </c>
      <c r="R2234" s="823"/>
      <c r="S2234" s="828">
        <v>0</v>
      </c>
      <c r="T2234" s="827"/>
      <c r="U2234" s="829">
        <v>0</v>
      </c>
    </row>
    <row r="2235" spans="1:21" ht="14.45" customHeight="1" x14ac:dyDescent="0.2">
      <c r="A2235" s="822">
        <v>32</v>
      </c>
      <c r="B2235" s="823" t="s">
        <v>2767</v>
      </c>
      <c r="C2235" s="823" t="s">
        <v>2773</v>
      </c>
      <c r="D2235" s="824" t="s">
        <v>4796</v>
      </c>
      <c r="E2235" s="825" t="s">
        <v>2806</v>
      </c>
      <c r="F2235" s="823" t="s">
        <v>2768</v>
      </c>
      <c r="G2235" s="823" t="s">
        <v>3015</v>
      </c>
      <c r="H2235" s="823" t="s">
        <v>329</v>
      </c>
      <c r="I2235" s="823" t="s">
        <v>3016</v>
      </c>
      <c r="J2235" s="823" t="s">
        <v>3017</v>
      </c>
      <c r="K2235" s="823" t="s">
        <v>3018</v>
      </c>
      <c r="L2235" s="826">
        <v>463.19</v>
      </c>
      <c r="M2235" s="826">
        <v>463.19</v>
      </c>
      <c r="N2235" s="823">
        <v>1</v>
      </c>
      <c r="O2235" s="827">
        <v>1</v>
      </c>
      <c r="P2235" s="826">
        <v>463.19</v>
      </c>
      <c r="Q2235" s="828">
        <v>1</v>
      </c>
      <c r="R2235" s="823">
        <v>1</v>
      </c>
      <c r="S2235" s="828">
        <v>1</v>
      </c>
      <c r="T2235" s="827">
        <v>1</v>
      </c>
      <c r="U2235" s="829">
        <v>1</v>
      </c>
    </row>
    <row r="2236" spans="1:21" ht="14.45" customHeight="1" x14ac:dyDescent="0.2">
      <c r="A2236" s="822">
        <v>32</v>
      </c>
      <c r="B2236" s="823" t="s">
        <v>2767</v>
      </c>
      <c r="C2236" s="823" t="s">
        <v>2773</v>
      </c>
      <c r="D2236" s="824" t="s">
        <v>4796</v>
      </c>
      <c r="E2236" s="825" t="s">
        <v>2806</v>
      </c>
      <c r="F2236" s="823" t="s">
        <v>2768</v>
      </c>
      <c r="G2236" s="823" t="s">
        <v>2825</v>
      </c>
      <c r="H2236" s="823" t="s">
        <v>329</v>
      </c>
      <c r="I2236" s="823" t="s">
        <v>2826</v>
      </c>
      <c r="J2236" s="823" t="s">
        <v>789</v>
      </c>
      <c r="K2236" s="823" t="s">
        <v>2827</v>
      </c>
      <c r="L2236" s="826">
        <v>57.64</v>
      </c>
      <c r="M2236" s="826">
        <v>749.31999999999994</v>
      </c>
      <c r="N2236" s="823">
        <v>13</v>
      </c>
      <c r="O2236" s="827">
        <v>10.5</v>
      </c>
      <c r="P2236" s="826">
        <v>461.11999999999995</v>
      </c>
      <c r="Q2236" s="828">
        <v>0.61538461538461542</v>
      </c>
      <c r="R2236" s="823">
        <v>8</v>
      </c>
      <c r="S2236" s="828">
        <v>0.61538461538461542</v>
      </c>
      <c r="T2236" s="827">
        <v>7</v>
      </c>
      <c r="U2236" s="829">
        <v>0.66666666666666663</v>
      </c>
    </row>
    <row r="2237" spans="1:21" ht="14.45" customHeight="1" x14ac:dyDescent="0.2">
      <c r="A2237" s="822">
        <v>32</v>
      </c>
      <c r="B2237" s="823" t="s">
        <v>2767</v>
      </c>
      <c r="C2237" s="823" t="s">
        <v>2773</v>
      </c>
      <c r="D2237" s="824" t="s">
        <v>4796</v>
      </c>
      <c r="E2237" s="825" t="s">
        <v>2806</v>
      </c>
      <c r="F2237" s="823" t="s">
        <v>2768</v>
      </c>
      <c r="G2237" s="823" t="s">
        <v>2825</v>
      </c>
      <c r="H2237" s="823" t="s">
        <v>670</v>
      </c>
      <c r="I2237" s="823" t="s">
        <v>2667</v>
      </c>
      <c r="J2237" s="823" t="s">
        <v>789</v>
      </c>
      <c r="K2237" s="823" t="s">
        <v>2668</v>
      </c>
      <c r="L2237" s="826">
        <v>13.68</v>
      </c>
      <c r="M2237" s="826">
        <v>13.68</v>
      </c>
      <c r="N2237" s="823">
        <v>1</v>
      </c>
      <c r="O2237" s="827">
        <v>0.5</v>
      </c>
      <c r="P2237" s="826">
        <v>13.68</v>
      </c>
      <c r="Q2237" s="828">
        <v>1</v>
      </c>
      <c r="R2237" s="823">
        <v>1</v>
      </c>
      <c r="S2237" s="828">
        <v>1</v>
      </c>
      <c r="T2237" s="827">
        <v>0.5</v>
      </c>
      <c r="U2237" s="829">
        <v>1</v>
      </c>
    </row>
    <row r="2238" spans="1:21" ht="14.45" customHeight="1" x14ac:dyDescent="0.2">
      <c r="A2238" s="822">
        <v>32</v>
      </c>
      <c r="B2238" s="823" t="s">
        <v>2767</v>
      </c>
      <c r="C2238" s="823" t="s">
        <v>2773</v>
      </c>
      <c r="D2238" s="824" t="s">
        <v>4796</v>
      </c>
      <c r="E2238" s="825" t="s">
        <v>2806</v>
      </c>
      <c r="F2238" s="823" t="s">
        <v>2768</v>
      </c>
      <c r="G2238" s="823" t="s">
        <v>3475</v>
      </c>
      <c r="H2238" s="823" t="s">
        <v>329</v>
      </c>
      <c r="I2238" s="823" t="s">
        <v>4558</v>
      </c>
      <c r="J2238" s="823" t="s">
        <v>3477</v>
      </c>
      <c r="K2238" s="823" t="s">
        <v>4559</v>
      </c>
      <c r="L2238" s="826">
        <v>0</v>
      </c>
      <c r="M2238" s="826">
        <v>0</v>
      </c>
      <c r="N2238" s="823">
        <v>1</v>
      </c>
      <c r="O2238" s="827">
        <v>1</v>
      </c>
      <c r="P2238" s="826">
        <v>0</v>
      </c>
      <c r="Q2238" s="828"/>
      <c r="R2238" s="823">
        <v>1</v>
      </c>
      <c r="S2238" s="828">
        <v>1</v>
      </c>
      <c r="T2238" s="827">
        <v>1</v>
      </c>
      <c r="U2238" s="829">
        <v>1</v>
      </c>
    </row>
    <row r="2239" spans="1:21" ht="14.45" customHeight="1" x14ac:dyDescent="0.2">
      <c r="A2239" s="822">
        <v>32</v>
      </c>
      <c r="B2239" s="823" t="s">
        <v>2767</v>
      </c>
      <c r="C2239" s="823" t="s">
        <v>2773</v>
      </c>
      <c r="D2239" s="824" t="s">
        <v>4796</v>
      </c>
      <c r="E2239" s="825" t="s">
        <v>2806</v>
      </c>
      <c r="F2239" s="823" t="s">
        <v>2768</v>
      </c>
      <c r="G2239" s="823" t="s">
        <v>3354</v>
      </c>
      <c r="H2239" s="823" t="s">
        <v>670</v>
      </c>
      <c r="I2239" s="823" t="s">
        <v>2295</v>
      </c>
      <c r="J2239" s="823" t="s">
        <v>1197</v>
      </c>
      <c r="K2239" s="823" t="s">
        <v>2296</v>
      </c>
      <c r="L2239" s="826">
        <v>34.47</v>
      </c>
      <c r="M2239" s="826">
        <v>34.47</v>
      </c>
      <c r="N2239" s="823">
        <v>1</v>
      </c>
      <c r="O2239" s="827">
        <v>0.5</v>
      </c>
      <c r="P2239" s="826"/>
      <c r="Q2239" s="828">
        <v>0</v>
      </c>
      <c r="R2239" s="823"/>
      <c r="S2239" s="828">
        <v>0</v>
      </c>
      <c r="T2239" s="827"/>
      <c r="U2239" s="829">
        <v>0</v>
      </c>
    </row>
    <row r="2240" spans="1:21" ht="14.45" customHeight="1" x14ac:dyDescent="0.2">
      <c r="A2240" s="822">
        <v>32</v>
      </c>
      <c r="B2240" s="823" t="s">
        <v>2767</v>
      </c>
      <c r="C2240" s="823" t="s">
        <v>2773</v>
      </c>
      <c r="D2240" s="824" t="s">
        <v>4796</v>
      </c>
      <c r="E2240" s="825" t="s">
        <v>2806</v>
      </c>
      <c r="F2240" s="823" t="s">
        <v>2768</v>
      </c>
      <c r="G2240" s="823" t="s">
        <v>2812</v>
      </c>
      <c r="H2240" s="823" t="s">
        <v>329</v>
      </c>
      <c r="I2240" s="823" t="s">
        <v>3031</v>
      </c>
      <c r="J2240" s="823" t="s">
        <v>2814</v>
      </c>
      <c r="K2240" s="823" t="s">
        <v>3032</v>
      </c>
      <c r="L2240" s="826">
        <v>21.92</v>
      </c>
      <c r="M2240" s="826">
        <v>43.84</v>
      </c>
      <c r="N2240" s="823">
        <v>2</v>
      </c>
      <c r="O2240" s="827">
        <v>1</v>
      </c>
      <c r="P2240" s="826">
        <v>43.84</v>
      </c>
      <c r="Q2240" s="828">
        <v>1</v>
      </c>
      <c r="R2240" s="823">
        <v>2</v>
      </c>
      <c r="S2240" s="828">
        <v>1</v>
      </c>
      <c r="T2240" s="827">
        <v>1</v>
      </c>
      <c r="U2240" s="829">
        <v>1</v>
      </c>
    </row>
    <row r="2241" spans="1:21" ht="14.45" customHeight="1" x14ac:dyDescent="0.2">
      <c r="A2241" s="822">
        <v>32</v>
      </c>
      <c r="B2241" s="823" t="s">
        <v>2767</v>
      </c>
      <c r="C2241" s="823" t="s">
        <v>2773</v>
      </c>
      <c r="D2241" s="824" t="s">
        <v>4796</v>
      </c>
      <c r="E2241" s="825" t="s">
        <v>2806</v>
      </c>
      <c r="F2241" s="823" t="s">
        <v>2768</v>
      </c>
      <c r="G2241" s="823" t="s">
        <v>2812</v>
      </c>
      <c r="H2241" s="823" t="s">
        <v>329</v>
      </c>
      <c r="I2241" s="823" t="s">
        <v>2813</v>
      </c>
      <c r="J2241" s="823" t="s">
        <v>2814</v>
      </c>
      <c r="K2241" s="823" t="s">
        <v>825</v>
      </c>
      <c r="L2241" s="826">
        <v>87.67</v>
      </c>
      <c r="M2241" s="826">
        <v>964.37</v>
      </c>
      <c r="N2241" s="823">
        <v>11</v>
      </c>
      <c r="O2241" s="827">
        <v>6</v>
      </c>
      <c r="P2241" s="826">
        <v>701.36</v>
      </c>
      <c r="Q2241" s="828">
        <v>0.72727272727272729</v>
      </c>
      <c r="R2241" s="823">
        <v>8</v>
      </c>
      <c r="S2241" s="828">
        <v>0.72727272727272729</v>
      </c>
      <c r="T2241" s="827">
        <v>3.5</v>
      </c>
      <c r="U2241" s="829">
        <v>0.58333333333333337</v>
      </c>
    </row>
    <row r="2242" spans="1:21" ht="14.45" customHeight="1" x14ac:dyDescent="0.2">
      <c r="A2242" s="822">
        <v>32</v>
      </c>
      <c r="B2242" s="823" t="s">
        <v>2767</v>
      </c>
      <c r="C2242" s="823" t="s">
        <v>2773</v>
      </c>
      <c r="D2242" s="824" t="s">
        <v>4796</v>
      </c>
      <c r="E2242" s="825" t="s">
        <v>2806</v>
      </c>
      <c r="F2242" s="823" t="s">
        <v>2768</v>
      </c>
      <c r="G2242" s="823" t="s">
        <v>3362</v>
      </c>
      <c r="H2242" s="823" t="s">
        <v>670</v>
      </c>
      <c r="I2242" s="823" t="s">
        <v>2298</v>
      </c>
      <c r="J2242" s="823" t="s">
        <v>2299</v>
      </c>
      <c r="K2242" s="823" t="s">
        <v>2293</v>
      </c>
      <c r="L2242" s="826">
        <v>68.930000000000007</v>
      </c>
      <c r="M2242" s="826">
        <v>68.930000000000007</v>
      </c>
      <c r="N2242" s="823">
        <v>1</v>
      </c>
      <c r="O2242" s="827">
        <v>0.5</v>
      </c>
      <c r="P2242" s="826"/>
      <c r="Q2242" s="828">
        <v>0</v>
      </c>
      <c r="R2242" s="823"/>
      <c r="S2242" s="828">
        <v>0</v>
      </c>
      <c r="T2242" s="827"/>
      <c r="U2242" s="829">
        <v>0</v>
      </c>
    </row>
    <row r="2243" spans="1:21" ht="14.45" customHeight="1" x14ac:dyDescent="0.2">
      <c r="A2243" s="822">
        <v>32</v>
      </c>
      <c r="B2243" s="823" t="s">
        <v>2767</v>
      </c>
      <c r="C2243" s="823" t="s">
        <v>2773</v>
      </c>
      <c r="D2243" s="824" t="s">
        <v>4796</v>
      </c>
      <c r="E2243" s="825" t="s">
        <v>2806</v>
      </c>
      <c r="F2243" s="823" t="s">
        <v>2768</v>
      </c>
      <c r="G2243" s="823" t="s">
        <v>4560</v>
      </c>
      <c r="H2243" s="823" t="s">
        <v>329</v>
      </c>
      <c r="I2243" s="823" t="s">
        <v>4561</v>
      </c>
      <c r="J2243" s="823" t="s">
        <v>4562</v>
      </c>
      <c r="K2243" s="823" t="s">
        <v>4563</v>
      </c>
      <c r="L2243" s="826">
        <v>54.43</v>
      </c>
      <c r="M2243" s="826">
        <v>54.43</v>
      </c>
      <c r="N2243" s="823">
        <v>1</v>
      </c>
      <c r="O2243" s="827">
        <v>0.5</v>
      </c>
      <c r="P2243" s="826">
        <v>54.43</v>
      </c>
      <c r="Q2243" s="828">
        <v>1</v>
      </c>
      <c r="R2243" s="823">
        <v>1</v>
      </c>
      <c r="S2243" s="828">
        <v>1</v>
      </c>
      <c r="T2243" s="827">
        <v>0.5</v>
      </c>
      <c r="U2243" s="829">
        <v>1</v>
      </c>
    </row>
    <row r="2244" spans="1:21" ht="14.45" customHeight="1" x14ac:dyDescent="0.2">
      <c r="A2244" s="822">
        <v>32</v>
      </c>
      <c r="B2244" s="823" t="s">
        <v>2767</v>
      </c>
      <c r="C2244" s="823" t="s">
        <v>2773</v>
      </c>
      <c r="D2244" s="824" t="s">
        <v>4796</v>
      </c>
      <c r="E2244" s="825" t="s">
        <v>2806</v>
      </c>
      <c r="F2244" s="823" t="s">
        <v>2768</v>
      </c>
      <c r="G2244" s="823" t="s">
        <v>3483</v>
      </c>
      <c r="H2244" s="823" t="s">
        <v>329</v>
      </c>
      <c r="I2244" s="823" t="s">
        <v>3484</v>
      </c>
      <c r="J2244" s="823" t="s">
        <v>1247</v>
      </c>
      <c r="K2244" s="823" t="s">
        <v>3485</v>
      </c>
      <c r="L2244" s="826">
        <v>243.64</v>
      </c>
      <c r="M2244" s="826">
        <v>243.64</v>
      </c>
      <c r="N2244" s="823">
        <v>1</v>
      </c>
      <c r="O2244" s="827">
        <v>1</v>
      </c>
      <c r="P2244" s="826">
        <v>243.64</v>
      </c>
      <c r="Q2244" s="828">
        <v>1</v>
      </c>
      <c r="R2244" s="823">
        <v>1</v>
      </c>
      <c r="S2244" s="828">
        <v>1</v>
      </c>
      <c r="T2244" s="827">
        <v>1</v>
      </c>
      <c r="U2244" s="829">
        <v>1</v>
      </c>
    </row>
    <row r="2245" spans="1:21" ht="14.45" customHeight="1" x14ac:dyDescent="0.2">
      <c r="A2245" s="822">
        <v>32</v>
      </c>
      <c r="B2245" s="823" t="s">
        <v>2767</v>
      </c>
      <c r="C2245" s="823" t="s">
        <v>2773</v>
      </c>
      <c r="D2245" s="824" t="s">
        <v>4796</v>
      </c>
      <c r="E2245" s="825" t="s">
        <v>2806</v>
      </c>
      <c r="F2245" s="823" t="s">
        <v>2768</v>
      </c>
      <c r="G2245" s="823" t="s">
        <v>3058</v>
      </c>
      <c r="H2245" s="823" t="s">
        <v>670</v>
      </c>
      <c r="I2245" s="823" t="s">
        <v>2459</v>
      </c>
      <c r="J2245" s="823" t="s">
        <v>1153</v>
      </c>
      <c r="K2245" s="823" t="s">
        <v>1155</v>
      </c>
      <c r="L2245" s="826">
        <v>0</v>
      </c>
      <c r="M2245" s="826">
        <v>0</v>
      </c>
      <c r="N2245" s="823">
        <v>2</v>
      </c>
      <c r="O2245" s="827">
        <v>1</v>
      </c>
      <c r="P2245" s="826"/>
      <c r="Q2245" s="828"/>
      <c r="R2245" s="823"/>
      <c r="S2245" s="828">
        <v>0</v>
      </c>
      <c r="T2245" s="827"/>
      <c r="U2245" s="829">
        <v>0</v>
      </c>
    </row>
    <row r="2246" spans="1:21" ht="14.45" customHeight="1" x14ac:dyDescent="0.2">
      <c r="A2246" s="822">
        <v>32</v>
      </c>
      <c r="B2246" s="823" t="s">
        <v>2767</v>
      </c>
      <c r="C2246" s="823" t="s">
        <v>2773</v>
      </c>
      <c r="D2246" s="824" t="s">
        <v>4796</v>
      </c>
      <c r="E2246" s="825" t="s">
        <v>2806</v>
      </c>
      <c r="F2246" s="823" t="s">
        <v>2768</v>
      </c>
      <c r="G2246" s="823" t="s">
        <v>3062</v>
      </c>
      <c r="H2246" s="823" t="s">
        <v>329</v>
      </c>
      <c r="I2246" s="823" t="s">
        <v>3063</v>
      </c>
      <c r="J2246" s="823" t="s">
        <v>735</v>
      </c>
      <c r="K2246" s="823" t="s">
        <v>3064</v>
      </c>
      <c r="L2246" s="826">
        <v>42.54</v>
      </c>
      <c r="M2246" s="826">
        <v>85.08</v>
      </c>
      <c r="N2246" s="823">
        <v>2</v>
      </c>
      <c r="O2246" s="827">
        <v>1</v>
      </c>
      <c r="P2246" s="826">
        <v>85.08</v>
      </c>
      <c r="Q2246" s="828">
        <v>1</v>
      </c>
      <c r="R2246" s="823">
        <v>2</v>
      </c>
      <c r="S2246" s="828">
        <v>1</v>
      </c>
      <c r="T2246" s="827">
        <v>1</v>
      </c>
      <c r="U2246" s="829">
        <v>1</v>
      </c>
    </row>
    <row r="2247" spans="1:21" ht="14.45" customHeight="1" x14ac:dyDescent="0.2">
      <c r="A2247" s="822">
        <v>32</v>
      </c>
      <c r="B2247" s="823" t="s">
        <v>2767</v>
      </c>
      <c r="C2247" s="823" t="s">
        <v>2773</v>
      </c>
      <c r="D2247" s="824" t="s">
        <v>4796</v>
      </c>
      <c r="E2247" s="825" t="s">
        <v>2806</v>
      </c>
      <c r="F2247" s="823" t="s">
        <v>2768</v>
      </c>
      <c r="G2247" s="823" t="s">
        <v>3062</v>
      </c>
      <c r="H2247" s="823" t="s">
        <v>329</v>
      </c>
      <c r="I2247" s="823" t="s">
        <v>3065</v>
      </c>
      <c r="J2247" s="823" t="s">
        <v>1432</v>
      </c>
      <c r="K2247" s="823" t="s">
        <v>3066</v>
      </c>
      <c r="L2247" s="826">
        <v>66.88</v>
      </c>
      <c r="M2247" s="826">
        <v>267.52</v>
      </c>
      <c r="N2247" s="823">
        <v>4</v>
      </c>
      <c r="O2247" s="827">
        <v>2</v>
      </c>
      <c r="P2247" s="826">
        <v>200.64</v>
      </c>
      <c r="Q2247" s="828">
        <v>0.75</v>
      </c>
      <c r="R2247" s="823">
        <v>3</v>
      </c>
      <c r="S2247" s="828">
        <v>0.75</v>
      </c>
      <c r="T2247" s="827">
        <v>1</v>
      </c>
      <c r="U2247" s="829">
        <v>0.5</v>
      </c>
    </row>
    <row r="2248" spans="1:21" ht="14.45" customHeight="1" x14ac:dyDescent="0.2">
      <c r="A2248" s="822">
        <v>32</v>
      </c>
      <c r="B2248" s="823" t="s">
        <v>2767</v>
      </c>
      <c r="C2248" s="823" t="s">
        <v>2773</v>
      </c>
      <c r="D2248" s="824" t="s">
        <v>4796</v>
      </c>
      <c r="E2248" s="825" t="s">
        <v>2806</v>
      </c>
      <c r="F2248" s="823" t="s">
        <v>2768</v>
      </c>
      <c r="G2248" s="823" t="s">
        <v>3062</v>
      </c>
      <c r="H2248" s="823" t="s">
        <v>329</v>
      </c>
      <c r="I2248" s="823" t="s">
        <v>3379</v>
      </c>
      <c r="J2248" s="823" t="s">
        <v>735</v>
      </c>
      <c r="K2248" s="823" t="s">
        <v>736</v>
      </c>
      <c r="L2248" s="826">
        <v>59.56</v>
      </c>
      <c r="M2248" s="826">
        <v>119.12</v>
      </c>
      <c r="N2248" s="823">
        <v>2</v>
      </c>
      <c r="O2248" s="827">
        <v>1</v>
      </c>
      <c r="P2248" s="826">
        <v>119.12</v>
      </c>
      <c r="Q2248" s="828">
        <v>1</v>
      </c>
      <c r="R2248" s="823">
        <v>2</v>
      </c>
      <c r="S2248" s="828">
        <v>1</v>
      </c>
      <c r="T2248" s="827">
        <v>1</v>
      </c>
      <c r="U2248" s="829">
        <v>1</v>
      </c>
    </row>
    <row r="2249" spans="1:21" ht="14.45" customHeight="1" x14ac:dyDescent="0.2">
      <c r="A2249" s="822">
        <v>32</v>
      </c>
      <c r="B2249" s="823" t="s">
        <v>2767</v>
      </c>
      <c r="C2249" s="823" t="s">
        <v>2773</v>
      </c>
      <c r="D2249" s="824" t="s">
        <v>4796</v>
      </c>
      <c r="E2249" s="825" t="s">
        <v>2806</v>
      </c>
      <c r="F2249" s="823" t="s">
        <v>2768</v>
      </c>
      <c r="G2249" s="823" t="s">
        <v>3542</v>
      </c>
      <c r="H2249" s="823" t="s">
        <v>329</v>
      </c>
      <c r="I2249" s="823" t="s">
        <v>3543</v>
      </c>
      <c r="J2249" s="823" t="s">
        <v>3544</v>
      </c>
      <c r="K2249" s="823" t="s">
        <v>3545</v>
      </c>
      <c r="L2249" s="826">
        <v>96.8</v>
      </c>
      <c r="M2249" s="826">
        <v>580.79999999999995</v>
      </c>
      <c r="N2249" s="823">
        <v>6</v>
      </c>
      <c r="O2249" s="827">
        <v>3</v>
      </c>
      <c r="P2249" s="826">
        <v>387.2</v>
      </c>
      <c r="Q2249" s="828">
        <v>0.66666666666666674</v>
      </c>
      <c r="R2249" s="823">
        <v>4</v>
      </c>
      <c r="S2249" s="828">
        <v>0.66666666666666663</v>
      </c>
      <c r="T2249" s="827">
        <v>2</v>
      </c>
      <c r="U2249" s="829">
        <v>0.66666666666666663</v>
      </c>
    </row>
    <row r="2250" spans="1:21" ht="14.45" customHeight="1" x14ac:dyDescent="0.2">
      <c r="A2250" s="822">
        <v>32</v>
      </c>
      <c r="B2250" s="823" t="s">
        <v>2767</v>
      </c>
      <c r="C2250" s="823" t="s">
        <v>2773</v>
      </c>
      <c r="D2250" s="824" t="s">
        <v>4796</v>
      </c>
      <c r="E2250" s="825" t="s">
        <v>2806</v>
      </c>
      <c r="F2250" s="823" t="s">
        <v>2768</v>
      </c>
      <c r="G2250" s="823" t="s">
        <v>3542</v>
      </c>
      <c r="H2250" s="823" t="s">
        <v>670</v>
      </c>
      <c r="I2250" s="823" t="s">
        <v>2600</v>
      </c>
      <c r="J2250" s="823" t="s">
        <v>2601</v>
      </c>
      <c r="K2250" s="823" t="s">
        <v>2602</v>
      </c>
      <c r="L2250" s="826">
        <v>103.72</v>
      </c>
      <c r="M2250" s="826">
        <v>207.44</v>
      </c>
      <c r="N2250" s="823">
        <v>2</v>
      </c>
      <c r="O2250" s="827">
        <v>0.5</v>
      </c>
      <c r="P2250" s="826"/>
      <c r="Q2250" s="828">
        <v>0</v>
      </c>
      <c r="R2250" s="823"/>
      <c r="S2250" s="828">
        <v>0</v>
      </c>
      <c r="T2250" s="827"/>
      <c r="U2250" s="829">
        <v>0</v>
      </c>
    </row>
    <row r="2251" spans="1:21" ht="14.45" customHeight="1" x14ac:dyDescent="0.2">
      <c r="A2251" s="822">
        <v>32</v>
      </c>
      <c r="B2251" s="823" t="s">
        <v>2767</v>
      </c>
      <c r="C2251" s="823" t="s">
        <v>2773</v>
      </c>
      <c r="D2251" s="824" t="s">
        <v>4796</v>
      </c>
      <c r="E2251" s="825" t="s">
        <v>2806</v>
      </c>
      <c r="F2251" s="823" t="s">
        <v>2768</v>
      </c>
      <c r="G2251" s="823" t="s">
        <v>4437</v>
      </c>
      <c r="H2251" s="823" t="s">
        <v>329</v>
      </c>
      <c r="I2251" s="823" t="s">
        <v>4438</v>
      </c>
      <c r="J2251" s="823" t="s">
        <v>2005</v>
      </c>
      <c r="K2251" s="823" t="s">
        <v>4439</v>
      </c>
      <c r="L2251" s="826">
        <v>68.819999999999993</v>
      </c>
      <c r="M2251" s="826">
        <v>137.63999999999999</v>
      </c>
      <c r="N2251" s="823">
        <v>2</v>
      </c>
      <c r="O2251" s="827">
        <v>0.5</v>
      </c>
      <c r="P2251" s="826">
        <v>137.63999999999999</v>
      </c>
      <c r="Q2251" s="828">
        <v>1</v>
      </c>
      <c r="R2251" s="823">
        <v>2</v>
      </c>
      <c r="S2251" s="828">
        <v>1</v>
      </c>
      <c r="T2251" s="827">
        <v>0.5</v>
      </c>
      <c r="U2251" s="829">
        <v>1</v>
      </c>
    </row>
    <row r="2252" spans="1:21" ht="14.45" customHeight="1" x14ac:dyDescent="0.2">
      <c r="A2252" s="822">
        <v>32</v>
      </c>
      <c r="B2252" s="823" t="s">
        <v>2767</v>
      </c>
      <c r="C2252" s="823" t="s">
        <v>2773</v>
      </c>
      <c r="D2252" s="824" t="s">
        <v>4796</v>
      </c>
      <c r="E2252" s="825" t="s">
        <v>2806</v>
      </c>
      <c r="F2252" s="823" t="s">
        <v>2768</v>
      </c>
      <c r="G2252" s="823" t="s">
        <v>3085</v>
      </c>
      <c r="H2252" s="823" t="s">
        <v>670</v>
      </c>
      <c r="I2252" s="823" t="s">
        <v>2626</v>
      </c>
      <c r="J2252" s="823" t="s">
        <v>1876</v>
      </c>
      <c r="K2252" s="823" t="s">
        <v>1877</v>
      </c>
      <c r="L2252" s="826">
        <v>902.57</v>
      </c>
      <c r="M2252" s="826">
        <v>10830.84</v>
      </c>
      <c r="N2252" s="823">
        <v>12</v>
      </c>
      <c r="O2252" s="827">
        <v>5</v>
      </c>
      <c r="P2252" s="826">
        <v>10830.84</v>
      </c>
      <c r="Q2252" s="828">
        <v>1</v>
      </c>
      <c r="R2252" s="823">
        <v>12</v>
      </c>
      <c r="S2252" s="828">
        <v>1</v>
      </c>
      <c r="T2252" s="827">
        <v>5</v>
      </c>
      <c r="U2252" s="829">
        <v>1</v>
      </c>
    </row>
    <row r="2253" spans="1:21" ht="14.45" customHeight="1" x14ac:dyDescent="0.2">
      <c r="A2253" s="822">
        <v>32</v>
      </c>
      <c r="B2253" s="823" t="s">
        <v>2767</v>
      </c>
      <c r="C2253" s="823" t="s">
        <v>2773</v>
      </c>
      <c r="D2253" s="824" t="s">
        <v>4796</v>
      </c>
      <c r="E2253" s="825" t="s">
        <v>2806</v>
      </c>
      <c r="F2253" s="823" t="s">
        <v>2768</v>
      </c>
      <c r="G2253" s="823" t="s">
        <v>3402</v>
      </c>
      <c r="H2253" s="823" t="s">
        <v>329</v>
      </c>
      <c r="I2253" s="823" t="s">
        <v>3403</v>
      </c>
      <c r="J2253" s="823" t="s">
        <v>1309</v>
      </c>
      <c r="K2253" s="823" t="s">
        <v>1310</v>
      </c>
      <c r="L2253" s="826">
        <v>16664.490000000002</v>
      </c>
      <c r="M2253" s="826">
        <v>16664.490000000002</v>
      </c>
      <c r="N2253" s="823">
        <v>1</v>
      </c>
      <c r="O2253" s="827">
        <v>0.5</v>
      </c>
      <c r="P2253" s="826">
        <v>16664.490000000002</v>
      </c>
      <c r="Q2253" s="828">
        <v>1</v>
      </c>
      <c r="R2253" s="823">
        <v>1</v>
      </c>
      <c r="S2253" s="828">
        <v>1</v>
      </c>
      <c r="T2253" s="827">
        <v>0.5</v>
      </c>
      <c r="U2253" s="829">
        <v>1</v>
      </c>
    </row>
    <row r="2254" spans="1:21" ht="14.45" customHeight="1" x14ac:dyDescent="0.2">
      <c r="A2254" s="822">
        <v>32</v>
      </c>
      <c r="B2254" s="823" t="s">
        <v>2767</v>
      </c>
      <c r="C2254" s="823" t="s">
        <v>2773</v>
      </c>
      <c r="D2254" s="824" t="s">
        <v>4796</v>
      </c>
      <c r="E2254" s="825" t="s">
        <v>2806</v>
      </c>
      <c r="F2254" s="823" t="s">
        <v>2768</v>
      </c>
      <c r="G2254" s="823" t="s">
        <v>3092</v>
      </c>
      <c r="H2254" s="823" t="s">
        <v>329</v>
      </c>
      <c r="I2254" s="823" t="s">
        <v>3404</v>
      </c>
      <c r="J2254" s="823" t="s">
        <v>3094</v>
      </c>
      <c r="K2254" s="823" t="s">
        <v>3405</v>
      </c>
      <c r="L2254" s="826">
        <v>311.02</v>
      </c>
      <c r="M2254" s="826">
        <v>933.06</v>
      </c>
      <c r="N2254" s="823">
        <v>3</v>
      </c>
      <c r="O2254" s="827">
        <v>3</v>
      </c>
      <c r="P2254" s="826">
        <v>311.02</v>
      </c>
      <c r="Q2254" s="828">
        <v>0.33333333333333331</v>
      </c>
      <c r="R2254" s="823">
        <v>1</v>
      </c>
      <c r="S2254" s="828">
        <v>0.33333333333333331</v>
      </c>
      <c r="T2254" s="827">
        <v>1</v>
      </c>
      <c r="U2254" s="829">
        <v>0.33333333333333331</v>
      </c>
    </row>
    <row r="2255" spans="1:21" ht="14.45" customHeight="1" x14ac:dyDescent="0.2">
      <c r="A2255" s="822">
        <v>32</v>
      </c>
      <c r="B2255" s="823" t="s">
        <v>2767</v>
      </c>
      <c r="C2255" s="823" t="s">
        <v>2773</v>
      </c>
      <c r="D2255" s="824" t="s">
        <v>4796</v>
      </c>
      <c r="E2255" s="825" t="s">
        <v>2806</v>
      </c>
      <c r="F2255" s="823" t="s">
        <v>2768</v>
      </c>
      <c r="G2255" s="823" t="s">
        <v>4331</v>
      </c>
      <c r="H2255" s="823" t="s">
        <v>670</v>
      </c>
      <c r="I2255" s="823" t="s">
        <v>2650</v>
      </c>
      <c r="J2255" s="823" t="s">
        <v>1639</v>
      </c>
      <c r="K2255" s="823" t="s">
        <v>2293</v>
      </c>
      <c r="L2255" s="826">
        <v>0</v>
      </c>
      <c r="M2255" s="826">
        <v>0</v>
      </c>
      <c r="N2255" s="823">
        <v>1</v>
      </c>
      <c r="O2255" s="827">
        <v>1</v>
      </c>
      <c r="P2255" s="826"/>
      <c r="Q2255" s="828"/>
      <c r="R2255" s="823"/>
      <c r="S2255" s="828">
        <v>0</v>
      </c>
      <c r="T2255" s="827"/>
      <c r="U2255" s="829">
        <v>0</v>
      </c>
    </row>
    <row r="2256" spans="1:21" ht="14.45" customHeight="1" x14ac:dyDescent="0.2">
      <c r="A2256" s="822">
        <v>32</v>
      </c>
      <c r="B2256" s="823" t="s">
        <v>2767</v>
      </c>
      <c r="C2256" s="823" t="s">
        <v>2773</v>
      </c>
      <c r="D2256" s="824" t="s">
        <v>4796</v>
      </c>
      <c r="E2256" s="825" t="s">
        <v>2806</v>
      </c>
      <c r="F2256" s="823" t="s">
        <v>2768</v>
      </c>
      <c r="G2256" s="823" t="s">
        <v>2824</v>
      </c>
      <c r="H2256" s="823" t="s">
        <v>670</v>
      </c>
      <c r="I2256" s="823" t="s">
        <v>2406</v>
      </c>
      <c r="J2256" s="823" t="s">
        <v>2407</v>
      </c>
      <c r="K2256" s="823" t="s">
        <v>2408</v>
      </c>
      <c r="L2256" s="826">
        <v>10252.75</v>
      </c>
      <c r="M2256" s="826">
        <v>61516.5</v>
      </c>
      <c r="N2256" s="823">
        <v>6</v>
      </c>
      <c r="O2256" s="827">
        <v>3</v>
      </c>
      <c r="P2256" s="826">
        <v>51263.75</v>
      </c>
      <c r="Q2256" s="828">
        <v>0.83333333333333337</v>
      </c>
      <c r="R2256" s="823">
        <v>5</v>
      </c>
      <c r="S2256" s="828">
        <v>0.83333333333333337</v>
      </c>
      <c r="T2256" s="827">
        <v>2</v>
      </c>
      <c r="U2256" s="829">
        <v>0.66666666666666663</v>
      </c>
    </row>
    <row r="2257" spans="1:21" ht="14.45" customHeight="1" x14ac:dyDescent="0.2">
      <c r="A2257" s="822">
        <v>32</v>
      </c>
      <c r="B2257" s="823" t="s">
        <v>2767</v>
      </c>
      <c r="C2257" s="823" t="s">
        <v>2773</v>
      </c>
      <c r="D2257" s="824" t="s">
        <v>4796</v>
      </c>
      <c r="E2257" s="825" t="s">
        <v>2806</v>
      </c>
      <c r="F2257" s="823" t="s">
        <v>2768</v>
      </c>
      <c r="G2257" s="823" t="s">
        <v>4040</v>
      </c>
      <c r="H2257" s="823" t="s">
        <v>329</v>
      </c>
      <c r="I2257" s="823" t="s">
        <v>4564</v>
      </c>
      <c r="J2257" s="823" t="s">
        <v>4042</v>
      </c>
      <c r="K2257" s="823" t="s">
        <v>4565</v>
      </c>
      <c r="L2257" s="826">
        <v>146.04</v>
      </c>
      <c r="M2257" s="826">
        <v>146.04</v>
      </c>
      <c r="N2257" s="823">
        <v>1</v>
      </c>
      <c r="O2257" s="827">
        <v>0.5</v>
      </c>
      <c r="P2257" s="826"/>
      <c r="Q2257" s="828">
        <v>0</v>
      </c>
      <c r="R2257" s="823"/>
      <c r="S2257" s="828">
        <v>0</v>
      </c>
      <c r="T2257" s="827"/>
      <c r="U2257" s="829">
        <v>0</v>
      </c>
    </row>
    <row r="2258" spans="1:21" ht="14.45" customHeight="1" x14ac:dyDescent="0.2">
      <c r="A2258" s="822">
        <v>32</v>
      </c>
      <c r="B2258" s="823" t="s">
        <v>2767</v>
      </c>
      <c r="C2258" s="823" t="s">
        <v>2773</v>
      </c>
      <c r="D2258" s="824" t="s">
        <v>4796</v>
      </c>
      <c r="E2258" s="825" t="s">
        <v>2806</v>
      </c>
      <c r="F2258" s="823" t="s">
        <v>2768</v>
      </c>
      <c r="G2258" s="823" t="s">
        <v>3112</v>
      </c>
      <c r="H2258" s="823" t="s">
        <v>329</v>
      </c>
      <c r="I2258" s="823" t="s">
        <v>3116</v>
      </c>
      <c r="J2258" s="823" t="s">
        <v>1322</v>
      </c>
      <c r="K2258" s="823" t="s">
        <v>3117</v>
      </c>
      <c r="L2258" s="826">
        <v>50.32</v>
      </c>
      <c r="M2258" s="826">
        <v>50.32</v>
      </c>
      <c r="N2258" s="823">
        <v>1</v>
      </c>
      <c r="O2258" s="827">
        <v>1</v>
      </c>
      <c r="P2258" s="826"/>
      <c r="Q2258" s="828">
        <v>0</v>
      </c>
      <c r="R2258" s="823"/>
      <c r="S2258" s="828">
        <v>0</v>
      </c>
      <c r="T2258" s="827"/>
      <c r="U2258" s="829">
        <v>0</v>
      </c>
    </row>
    <row r="2259" spans="1:21" ht="14.45" customHeight="1" x14ac:dyDescent="0.2">
      <c r="A2259" s="822">
        <v>32</v>
      </c>
      <c r="B2259" s="823" t="s">
        <v>2767</v>
      </c>
      <c r="C2259" s="823" t="s">
        <v>2773</v>
      </c>
      <c r="D2259" s="824" t="s">
        <v>4796</v>
      </c>
      <c r="E2259" s="825" t="s">
        <v>2806</v>
      </c>
      <c r="F2259" s="823" t="s">
        <v>2768</v>
      </c>
      <c r="G2259" s="823" t="s">
        <v>3118</v>
      </c>
      <c r="H2259" s="823" t="s">
        <v>329</v>
      </c>
      <c r="I2259" s="823" t="s">
        <v>4566</v>
      </c>
      <c r="J2259" s="823" t="s">
        <v>4567</v>
      </c>
      <c r="K2259" s="823" t="s">
        <v>4568</v>
      </c>
      <c r="L2259" s="826">
        <v>154.36000000000001</v>
      </c>
      <c r="M2259" s="826">
        <v>308.72000000000003</v>
      </c>
      <c r="N2259" s="823">
        <v>2</v>
      </c>
      <c r="O2259" s="827">
        <v>2</v>
      </c>
      <c r="P2259" s="826"/>
      <c r="Q2259" s="828">
        <v>0</v>
      </c>
      <c r="R2259" s="823"/>
      <c r="S2259" s="828">
        <v>0</v>
      </c>
      <c r="T2259" s="827"/>
      <c r="U2259" s="829">
        <v>0</v>
      </c>
    </row>
    <row r="2260" spans="1:21" ht="14.45" customHeight="1" x14ac:dyDescent="0.2">
      <c r="A2260" s="822">
        <v>32</v>
      </c>
      <c r="B2260" s="823" t="s">
        <v>2767</v>
      </c>
      <c r="C2260" s="823" t="s">
        <v>2773</v>
      </c>
      <c r="D2260" s="824" t="s">
        <v>4796</v>
      </c>
      <c r="E2260" s="825" t="s">
        <v>2806</v>
      </c>
      <c r="F2260" s="823" t="s">
        <v>2768</v>
      </c>
      <c r="G2260" s="823" t="s">
        <v>3118</v>
      </c>
      <c r="H2260" s="823" t="s">
        <v>670</v>
      </c>
      <c r="I2260" s="823" t="s">
        <v>2356</v>
      </c>
      <c r="J2260" s="823" t="s">
        <v>1403</v>
      </c>
      <c r="K2260" s="823" t="s">
        <v>2357</v>
      </c>
      <c r="L2260" s="826">
        <v>154.36000000000001</v>
      </c>
      <c r="M2260" s="826">
        <v>463.08000000000004</v>
      </c>
      <c r="N2260" s="823">
        <v>3</v>
      </c>
      <c r="O2260" s="827">
        <v>2.5</v>
      </c>
      <c r="P2260" s="826"/>
      <c r="Q2260" s="828">
        <v>0</v>
      </c>
      <c r="R2260" s="823"/>
      <c r="S2260" s="828">
        <v>0</v>
      </c>
      <c r="T2260" s="827"/>
      <c r="U2260" s="829">
        <v>0</v>
      </c>
    </row>
    <row r="2261" spans="1:21" ht="14.45" customHeight="1" x14ac:dyDescent="0.2">
      <c r="A2261" s="822">
        <v>32</v>
      </c>
      <c r="B2261" s="823" t="s">
        <v>2767</v>
      </c>
      <c r="C2261" s="823" t="s">
        <v>2773</v>
      </c>
      <c r="D2261" s="824" t="s">
        <v>4796</v>
      </c>
      <c r="E2261" s="825" t="s">
        <v>2806</v>
      </c>
      <c r="F2261" s="823" t="s">
        <v>2768</v>
      </c>
      <c r="G2261" s="823" t="s">
        <v>2837</v>
      </c>
      <c r="H2261" s="823" t="s">
        <v>329</v>
      </c>
      <c r="I2261" s="823" t="s">
        <v>2838</v>
      </c>
      <c r="J2261" s="823" t="s">
        <v>1756</v>
      </c>
      <c r="K2261" s="823" t="s">
        <v>2839</v>
      </c>
      <c r="L2261" s="826">
        <v>421.79</v>
      </c>
      <c r="M2261" s="826">
        <v>2530.7400000000002</v>
      </c>
      <c r="N2261" s="823">
        <v>6</v>
      </c>
      <c r="O2261" s="827">
        <v>3.5</v>
      </c>
      <c r="P2261" s="826">
        <v>1687.16</v>
      </c>
      <c r="Q2261" s="828">
        <v>0.66666666666666663</v>
      </c>
      <c r="R2261" s="823">
        <v>4</v>
      </c>
      <c r="S2261" s="828">
        <v>0.66666666666666663</v>
      </c>
      <c r="T2261" s="827">
        <v>2</v>
      </c>
      <c r="U2261" s="829">
        <v>0.5714285714285714</v>
      </c>
    </row>
    <row r="2262" spans="1:21" ht="14.45" customHeight="1" x14ac:dyDescent="0.2">
      <c r="A2262" s="822">
        <v>32</v>
      </c>
      <c r="B2262" s="823" t="s">
        <v>2767</v>
      </c>
      <c r="C2262" s="823" t="s">
        <v>2773</v>
      </c>
      <c r="D2262" s="824" t="s">
        <v>4796</v>
      </c>
      <c r="E2262" s="825" t="s">
        <v>2806</v>
      </c>
      <c r="F2262" s="823" t="s">
        <v>2768</v>
      </c>
      <c r="G2262" s="823" t="s">
        <v>3436</v>
      </c>
      <c r="H2262" s="823" t="s">
        <v>670</v>
      </c>
      <c r="I2262" s="823" t="s">
        <v>2512</v>
      </c>
      <c r="J2262" s="823" t="s">
        <v>1360</v>
      </c>
      <c r="K2262" s="823" t="s">
        <v>1354</v>
      </c>
      <c r="L2262" s="826">
        <v>127.34</v>
      </c>
      <c r="M2262" s="826">
        <v>1273.4000000000001</v>
      </c>
      <c r="N2262" s="823">
        <v>10</v>
      </c>
      <c r="O2262" s="827">
        <v>3.5</v>
      </c>
      <c r="P2262" s="826">
        <v>1273.4000000000001</v>
      </c>
      <c r="Q2262" s="828">
        <v>1</v>
      </c>
      <c r="R2262" s="823">
        <v>10</v>
      </c>
      <c r="S2262" s="828">
        <v>1</v>
      </c>
      <c r="T2262" s="827">
        <v>3.5</v>
      </c>
      <c r="U2262" s="829">
        <v>1</v>
      </c>
    </row>
    <row r="2263" spans="1:21" ht="14.45" customHeight="1" x14ac:dyDescent="0.2">
      <c r="A2263" s="822">
        <v>32</v>
      </c>
      <c r="B2263" s="823" t="s">
        <v>2767</v>
      </c>
      <c r="C2263" s="823" t="s">
        <v>2773</v>
      </c>
      <c r="D2263" s="824" t="s">
        <v>4796</v>
      </c>
      <c r="E2263" s="825" t="s">
        <v>2806</v>
      </c>
      <c r="F2263" s="823" t="s">
        <v>2768</v>
      </c>
      <c r="G2263" s="823" t="s">
        <v>3436</v>
      </c>
      <c r="H2263" s="823" t="s">
        <v>670</v>
      </c>
      <c r="I2263" s="823" t="s">
        <v>2514</v>
      </c>
      <c r="J2263" s="823" t="s">
        <v>1357</v>
      </c>
      <c r="K2263" s="823" t="s">
        <v>1354</v>
      </c>
      <c r="L2263" s="826">
        <v>127.34</v>
      </c>
      <c r="M2263" s="826">
        <v>1018.72</v>
      </c>
      <c r="N2263" s="823">
        <v>8</v>
      </c>
      <c r="O2263" s="827">
        <v>2.5</v>
      </c>
      <c r="P2263" s="826">
        <v>1018.72</v>
      </c>
      <c r="Q2263" s="828">
        <v>1</v>
      </c>
      <c r="R2263" s="823">
        <v>8</v>
      </c>
      <c r="S2263" s="828">
        <v>1</v>
      </c>
      <c r="T2263" s="827">
        <v>2.5</v>
      </c>
      <c r="U2263" s="829">
        <v>1</v>
      </c>
    </row>
    <row r="2264" spans="1:21" ht="14.45" customHeight="1" x14ac:dyDescent="0.2">
      <c r="A2264" s="822">
        <v>32</v>
      </c>
      <c r="B2264" s="823" t="s">
        <v>2767</v>
      </c>
      <c r="C2264" s="823" t="s">
        <v>2773</v>
      </c>
      <c r="D2264" s="824" t="s">
        <v>4796</v>
      </c>
      <c r="E2264" s="825" t="s">
        <v>2806</v>
      </c>
      <c r="F2264" s="823" t="s">
        <v>2768</v>
      </c>
      <c r="G2264" s="823" t="s">
        <v>3436</v>
      </c>
      <c r="H2264" s="823" t="s">
        <v>670</v>
      </c>
      <c r="I2264" s="823" t="s">
        <v>2514</v>
      </c>
      <c r="J2264" s="823" t="s">
        <v>1357</v>
      </c>
      <c r="K2264" s="823" t="s">
        <v>1354</v>
      </c>
      <c r="L2264" s="826">
        <v>179.65</v>
      </c>
      <c r="M2264" s="826">
        <v>898.25</v>
      </c>
      <c r="N2264" s="823">
        <v>5</v>
      </c>
      <c r="O2264" s="827">
        <v>1</v>
      </c>
      <c r="P2264" s="826">
        <v>359.3</v>
      </c>
      <c r="Q2264" s="828">
        <v>0.4</v>
      </c>
      <c r="R2264" s="823">
        <v>2</v>
      </c>
      <c r="S2264" s="828">
        <v>0.4</v>
      </c>
      <c r="T2264" s="827">
        <v>0.5</v>
      </c>
      <c r="U2264" s="829">
        <v>0.5</v>
      </c>
    </row>
    <row r="2265" spans="1:21" ht="14.45" customHeight="1" x14ac:dyDescent="0.2">
      <c r="A2265" s="822">
        <v>32</v>
      </c>
      <c r="B2265" s="823" t="s">
        <v>2767</v>
      </c>
      <c r="C2265" s="823" t="s">
        <v>2773</v>
      </c>
      <c r="D2265" s="824" t="s">
        <v>4796</v>
      </c>
      <c r="E2265" s="825" t="s">
        <v>2806</v>
      </c>
      <c r="F2265" s="823" t="s">
        <v>2768</v>
      </c>
      <c r="G2265" s="823" t="s">
        <v>3436</v>
      </c>
      <c r="H2265" s="823" t="s">
        <v>670</v>
      </c>
      <c r="I2265" s="823" t="s">
        <v>2520</v>
      </c>
      <c r="J2265" s="823" t="s">
        <v>2521</v>
      </c>
      <c r="K2265" s="823" t="s">
        <v>2517</v>
      </c>
      <c r="L2265" s="826">
        <v>84.89</v>
      </c>
      <c r="M2265" s="826">
        <v>169.78</v>
      </c>
      <c r="N2265" s="823">
        <v>2</v>
      </c>
      <c r="O2265" s="827">
        <v>1</v>
      </c>
      <c r="P2265" s="826">
        <v>169.78</v>
      </c>
      <c r="Q2265" s="828">
        <v>1</v>
      </c>
      <c r="R2265" s="823">
        <v>2</v>
      </c>
      <c r="S2265" s="828">
        <v>1</v>
      </c>
      <c r="T2265" s="827">
        <v>1</v>
      </c>
      <c r="U2265" s="829">
        <v>1</v>
      </c>
    </row>
    <row r="2266" spans="1:21" ht="14.45" customHeight="1" x14ac:dyDescent="0.2">
      <c r="A2266" s="822">
        <v>32</v>
      </c>
      <c r="B2266" s="823" t="s">
        <v>2767</v>
      </c>
      <c r="C2266" s="823" t="s">
        <v>2773</v>
      </c>
      <c r="D2266" s="824" t="s">
        <v>4796</v>
      </c>
      <c r="E2266" s="825" t="s">
        <v>2806</v>
      </c>
      <c r="F2266" s="823" t="s">
        <v>2768</v>
      </c>
      <c r="G2266" s="823" t="s">
        <v>3436</v>
      </c>
      <c r="H2266" s="823" t="s">
        <v>670</v>
      </c>
      <c r="I2266" s="823" t="s">
        <v>2513</v>
      </c>
      <c r="J2266" s="823" t="s">
        <v>1359</v>
      </c>
      <c r="K2266" s="823" t="s">
        <v>1354</v>
      </c>
      <c r="L2266" s="826">
        <v>127.34</v>
      </c>
      <c r="M2266" s="826">
        <v>1146.0600000000002</v>
      </c>
      <c r="N2266" s="823">
        <v>9</v>
      </c>
      <c r="O2266" s="827">
        <v>4.5</v>
      </c>
      <c r="P2266" s="826">
        <v>1146.0600000000002</v>
      </c>
      <c r="Q2266" s="828">
        <v>1</v>
      </c>
      <c r="R2266" s="823">
        <v>9</v>
      </c>
      <c r="S2266" s="828">
        <v>1</v>
      </c>
      <c r="T2266" s="827">
        <v>4.5</v>
      </c>
      <c r="U2266" s="829">
        <v>1</v>
      </c>
    </row>
    <row r="2267" spans="1:21" ht="14.45" customHeight="1" x14ac:dyDescent="0.2">
      <c r="A2267" s="822">
        <v>32</v>
      </c>
      <c r="B2267" s="823" t="s">
        <v>2767</v>
      </c>
      <c r="C2267" s="823" t="s">
        <v>2773</v>
      </c>
      <c r="D2267" s="824" t="s">
        <v>4796</v>
      </c>
      <c r="E2267" s="825" t="s">
        <v>2806</v>
      </c>
      <c r="F2267" s="823" t="s">
        <v>2768</v>
      </c>
      <c r="G2267" s="823" t="s">
        <v>3436</v>
      </c>
      <c r="H2267" s="823" t="s">
        <v>670</v>
      </c>
      <c r="I2267" s="823" t="s">
        <v>2513</v>
      </c>
      <c r="J2267" s="823" t="s">
        <v>1359</v>
      </c>
      <c r="K2267" s="823" t="s">
        <v>1354</v>
      </c>
      <c r="L2267" s="826">
        <v>179.65</v>
      </c>
      <c r="M2267" s="826">
        <v>538.95000000000005</v>
      </c>
      <c r="N2267" s="823">
        <v>3</v>
      </c>
      <c r="O2267" s="827">
        <v>1.5</v>
      </c>
      <c r="P2267" s="826">
        <v>359.3</v>
      </c>
      <c r="Q2267" s="828">
        <v>0.66666666666666663</v>
      </c>
      <c r="R2267" s="823">
        <v>2</v>
      </c>
      <c r="S2267" s="828">
        <v>0.66666666666666663</v>
      </c>
      <c r="T2267" s="827">
        <v>0.5</v>
      </c>
      <c r="U2267" s="829">
        <v>0.33333333333333331</v>
      </c>
    </row>
    <row r="2268" spans="1:21" ht="14.45" customHeight="1" x14ac:dyDescent="0.2">
      <c r="A2268" s="822">
        <v>32</v>
      </c>
      <c r="B2268" s="823" t="s">
        <v>2767</v>
      </c>
      <c r="C2268" s="823" t="s">
        <v>2773</v>
      </c>
      <c r="D2268" s="824" t="s">
        <v>4796</v>
      </c>
      <c r="E2268" s="825" t="s">
        <v>2806</v>
      </c>
      <c r="F2268" s="823" t="s">
        <v>2768</v>
      </c>
      <c r="G2268" s="823" t="s">
        <v>3436</v>
      </c>
      <c r="H2268" s="823" t="s">
        <v>670</v>
      </c>
      <c r="I2268" s="823" t="s">
        <v>2516</v>
      </c>
      <c r="J2268" s="823" t="s">
        <v>1361</v>
      </c>
      <c r="K2268" s="823" t="s">
        <v>2517</v>
      </c>
      <c r="L2268" s="826">
        <v>84.89</v>
      </c>
      <c r="M2268" s="826">
        <v>169.78</v>
      </c>
      <c r="N2268" s="823">
        <v>2</v>
      </c>
      <c r="O2268" s="827">
        <v>1</v>
      </c>
      <c r="P2268" s="826">
        <v>169.78</v>
      </c>
      <c r="Q2268" s="828">
        <v>1</v>
      </c>
      <c r="R2268" s="823">
        <v>2</v>
      </c>
      <c r="S2268" s="828">
        <v>1</v>
      </c>
      <c r="T2268" s="827">
        <v>1</v>
      </c>
      <c r="U2268" s="829">
        <v>1</v>
      </c>
    </row>
    <row r="2269" spans="1:21" ht="14.45" customHeight="1" x14ac:dyDescent="0.2">
      <c r="A2269" s="822">
        <v>32</v>
      </c>
      <c r="B2269" s="823" t="s">
        <v>2767</v>
      </c>
      <c r="C2269" s="823" t="s">
        <v>2773</v>
      </c>
      <c r="D2269" s="824" t="s">
        <v>4796</v>
      </c>
      <c r="E2269" s="825" t="s">
        <v>2806</v>
      </c>
      <c r="F2269" s="823" t="s">
        <v>2768</v>
      </c>
      <c r="G2269" s="823" t="s">
        <v>3436</v>
      </c>
      <c r="H2269" s="823" t="s">
        <v>670</v>
      </c>
      <c r="I2269" s="823" t="s">
        <v>2518</v>
      </c>
      <c r="J2269" s="823" t="s">
        <v>1366</v>
      </c>
      <c r="K2269" s="823" t="s">
        <v>2517</v>
      </c>
      <c r="L2269" s="826">
        <v>84.89</v>
      </c>
      <c r="M2269" s="826">
        <v>169.78</v>
      </c>
      <c r="N2269" s="823">
        <v>2</v>
      </c>
      <c r="O2269" s="827">
        <v>1</v>
      </c>
      <c r="P2269" s="826">
        <v>169.78</v>
      </c>
      <c r="Q2269" s="828">
        <v>1</v>
      </c>
      <c r="R2269" s="823">
        <v>2</v>
      </c>
      <c r="S2269" s="828">
        <v>1</v>
      </c>
      <c r="T2269" s="827">
        <v>1</v>
      </c>
      <c r="U2269" s="829">
        <v>1</v>
      </c>
    </row>
    <row r="2270" spans="1:21" ht="14.45" customHeight="1" x14ac:dyDescent="0.2">
      <c r="A2270" s="822">
        <v>32</v>
      </c>
      <c r="B2270" s="823" t="s">
        <v>2767</v>
      </c>
      <c r="C2270" s="823" t="s">
        <v>2773</v>
      </c>
      <c r="D2270" s="824" t="s">
        <v>4796</v>
      </c>
      <c r="E2270" s="825" t="s">
        <v>2806</v>
      </c>
      <c r="F2270" s="823" t="s">
        <v>2768</v>
      </c>
      <c r="G2270" s="823" t="s">
        <v>3436</v>
      </c>
      <c r="H2270" s="823" t="s">
        <v>670</v>
      </c>
      <c r="I2270" s="823" t="s">
        <v>2515</v>
      </c>
      <c r="J2270" s="823" t="s">
        <v>1358</v>
      </c>
      <c r="K2270" s="823" t="s">
        <v>1354</v>
      </c>
      <c r="L2270" s="826">
        <v>127.34</v>
      </c>
      <c r="M2270" s="826">
        <v>1273.4000000000001</v>
      </c>
      <c r="N2270" s="823">
        <v>10</v>
      </c>
      <c r="O2270" s="827">
        <v>3.5</v>
      </c>
      <c r="P2270" s="826">
        <v>1273.4000000000001</v>
      </c>
      <c r="Q2270" s="828">
        <v>1</v>
      </c>
      <c r="R2270" s="823">
        <v>10</v>
      </c>
      <c r="S2270" s="828">
        <v>1</v>
      </c>
      <c r="T2270" s="827">
        <v>3.5</v>
      </c>
      <c r="U2270" s="829">
        <v>1</v>
      </c>
    </row>
    <row r="2271" spans="1:21" ht="14.45" customHeight="1" x14ac:dyDescent="0.2">
      <c r="A2271" s="822">
        <v>32</v>
      </c>
      <c r="B2271" s="823" t="s">
        <v>2767</v>
      </c>
      <c r="C2271" s="823" t="s">
        <v>2773</v>
      </c>
      <c r="D2271" s="824" t="s">
        <v>4796</v>
      </c>
      <c r="E2271" s="825" t="s">
        <v>2806</v>
      </c>
      <c r="F2271" s="823" t="s">
        <v>2768</v>
      </c>
      <c r="G2271" s="823" t="s">
        <v>3436</v>
      </c>
      <c r="H2271" s="823" t="s">
        <v>670</v>
      </c>
      <c r="I2271" s="823" t="s">
        <v>2515</v>
      </c>
      <c r="J2271" s="823" t="s">
        <v>1358</v>
      </c>
      <c r="K2271" s="823" t="s">
        <v>1354</v>
      </c>
      <c r="L2271" s="826">
        <v>179.65</v>
      </c>
      <c r="M2271" s="826">
        <v>898.25</v>
      </c>
      <c r="N2271" s="823">
        <v>5</v>
      </c>
      <c r="O2271" s="827">
        <v>1</v>
      </c>
      <c r="P2271" s="826">
        <v>359.3</v>
      </c>
      <c r="Q2271" s="828">
        <v>0.4</v>
      </c>
      <c r="R2271" s="823">
        <v>2</v>
      </c>
      <c r="S2271" s="828">
        <v>0.4</v>
      </c>
      <c r="T2271" s="827">
        <v>0.5</v>
      </c>
      <c r="U2271" s="829">
        <v>0.5</v>
      </c>
    </row>
    <row r="2272" spans="1:21" ht="14.45" customHeight="1" x14ac:dyDescent="0.2">
      <c r="A2272" s="822">
        <v>32</v>
      </c>
      <c r="B2272" s="823" t="s">
        <v>2767</v>
      </c>
      <c r="C2272" s="823" t="s">
        <v>2773</v>
      </c>
      <c r="D2272" s="824" t="s">
        <v>4796</v>
      </c>
      <c r="E2272" s="825" t="s">
        <v>2806</v>
      </c>
      <c r="F2272" s="823" t="s">
        <v>2768</v>
      </c>
      <c r="G2272" s="823" t="s">
        <v>3436</v>
      </c>
      <c r="H2272" s="823" t="s">
        <v>329</v>
      </c>
      <c r="I2272" s="823" t="s">
        <v>3437</v>
      </c>
      <c r="J2272" s="823" t="s">
        <v>1355</v>
      </c>
      <c r="K2272" s="823" t="s">
        <v>1354</v>
      </c>
      <c r="L2272" s="826">
        <v>185.95</v>
      </c>
      <c r="M2272" s="826">
        <v>3161.1499999999996</v>
      </c>
      <c r="N2272" s="823">
        <v>17</v>
      </c>
      <c r="O2272" s="827">
        <v>4</v>
      </c>
      <c r="P2272" s="826">
        <v>3161.1499999999996</v>
      </c>
      <c r="Q2272" s="828">
        <v>1</v>
      </c>
      <c r="R2272" s="823">
        <v>17</v>
      </c>
      <c r="S2272" s="828">
        <v>1</v>
      </c>
      <c r="T2272" s="827">
        <v>4</v>
      </c>
      <c r="U2272" s="829">
        <v>1</v>
      </c>
    </row>
    <row r="2273" spans="1:21" ht="14.45" customHeight="1" x14ac:dyDescent="0.2">
      <c r="A2273" s="822">
        <v>32</v>
      </c>
      <c r="B2273" s="823" t="s">
        <v>2767</v>
      </c>
      <c r="C2273" s="823" t="s">
        <v>2773</v>
      </c>
      <c r="D2273" s="824" t="s">
        <v>4796</v>
      </c>
      <c r="E2273" s="825" t="s">
        <v>2806</v>
      </c>
      <c r="F2273" s="823" t="s">
        <v>2768</v>
      </c>
      <c r="G2273" s="823" t="s">
        <v>3436</v>
      </c>
      <c r="H2273" s="823" t="s">
        <v>329</v>
      </c>
      <c r="I2273" s="823" t="s">
        <v>3886</v>
      </c>
      <c r="J2273" s="823" t="s">
        <v>1353</v>
      </c>
      <c r="K2273" s="823" t="s">
        <v>1354</v>
      </c>
      <c r="L2273" s="826">
        <v>185.95</v>
      </c>
      <c r="M2273" s="826">
        <v>3904.95</v>
      </c>
      <c r="N2273" s="823">
        <v>21</v>
      </c>
      <c r="O2273" s="827">
        <v>2.5</v>
      </c>
      <c r="P2273" s="826">
        <v>3904.95</v>
      </c>
      <c r="Q2273" s="828">
        <v>1</v>
      </c>
      <c r="R2273" s="823">
        <v>21</v>
      </c>
      <c r="S2273" s="828">
        <v>1</v>
      </c>
      <c r="T2273" s="827">
        <v>2.5</v>
      </c>
      <c r="U2273" s="829">
        <v>1</v>
      </c>
    </row>
    <row r="2274" spans="1:21" ht="14.45" customHeight="1" x14ac:dyDescent="0.2">
      <c r="A2274" s="822">
        <v>32</v>
      </c>
      <c r="B2274" s="823" t="s">
        <v>2767</v>
      </c>
      <c r="C2274" s="823" t="s">
        <v>2773</v>
      </c>
      <c r="D2274" s="824" t="s">
        <v>4796</v>
      </c>
      <c r="E2274" s="825" t="s">
        <v>2806</v>
      </c>
      <c r="F2274" s="823" t="s">
        <v>2768</v>
      </c>
      <c r="G2274" s="823" t="s">
        <v>3436</v>
      </c>
      <c r="H2274" s="823" t="s">
        <v>670</v>
      </c>
      <c r="I2274" s="823" t="s">
        <v>4090</v>
      </c>
      <c r="J2274" s="823" t="s">
        <v>4091</v>
      </c>
      <c r="K2274" s="823" t="s">
        <v>1354</v>
      </c>
      <c r="L2274" s="826">
        <v>155.97</v>
      </c>
      <c r="M2274" s="826">
        <v>311.94</v>
      </c>
      <c r="N2274" s="823">
        <v>2</v>
      </c>
      <c r="O2274" s="827">
        <v>0.5</v>
      </c>
      <c r="P2274" s="826">
        <v>311.94</v>
      </c>
      <c r="Q2274" s="828">
        <v>1</v>
      </c>
      <c r="R2274" s="823">
        <v>2</v>
      </c>
      <c r="S2274" s="828">
        <v>1</v>
      </c>
      <c r="T2274" s="827">
        <v>0.5</v>
      </c>
      <c r="U2274" s="829">
        <v>1</v>
      </c>
    </row>
    <row r="2275" spans="1:21" ht="14.45" customHeight="1" x14ac:dyDescent="0.2">
      <c r="A2275" s="822">
        <v>32</v>
      </c>
      <c r="B2275" s="823" t="s">
        <v>2767</v>
      </c>
      <c r="C2275" s="823" t="s">
        <v>2773</v>
      </c>
      <c r="D2275" s="824" t="s">
        <v>4796</v>
      </c>
      <c r="E2275" s="825" t="s">
        <v>2806</v>
      </c>
      <c r="F2275" s="823" t="s">
        <v>2768</v>
      </c>
      <c r="G2275" s="823" t="s">
        <v>3436</v>
      </c>
      <c r="H2275" s="823" t="s">
        <v>670</v>
      </c>
      <c r="I2275" s="823" t="s">
        <v>2526</v>
      </c>
      <c r="J2275" s="823" t="s">
        <v>1377</v>
      </c>
      <c r="K2275" s="823" t="s">
        <v>1348</v>
      </c>
      <c r="L2275" s="826">
        <v>191.9</v>
      </c>
      <c r="M2275" s="826">
        <v>191.9</v>
      </c>
      <c r="N2275" s="823">
        <v>1</v>
      </c>
      <c r="O2275" s="827">
        <v>1</v>
      </c>
      <c r="P2275" s="826">
        <v>191.9</v>
      </c>
      <c r="Q2275" s="828">
        <v>1</v>
      </c>
      <c r="R2275" s="823">
        <v>1</v>
      </c>
      <c r="S2275" s="828">
        <v>1</v>
      </c>
      <c r="T2275" s="827">
        <v>1</v>
      </c>
      <c r="U2275" s="829">
        <v>1</v>
      </c>
    </row>
    <row r="2276" spans="1:21" ht="14.45" customHeight="1" x14ac:dyDescent="0.2">
      <c r="A2276" s="822">
        <v>32</v>
      </c>
      <c r="B2276" s="823" t="s">
        <v>2767</v>
      </c>
      <c r="C2276" s="823" t="s">
        <v>2773</v>
      </c>
      <c r="D2276" s="824" t="s">
        <v>4796</v>
      </c>
      <c r="E2276" s="825" t="s">
        <v>2806</v>
      </c>
      <c r="F2276" s="823" t="s">
        <v>2768</v>
      </c>
      <c r="G2276" s="823" t="s">
        <v>3436</v>
      </c>
      <c r="H2276" s="823" t="s">
        <v>329</v>
      </c>
      <c r="I2276" s="823" t="s">
        <v>3438</v>
      </c>
      <c r="J2276" s="823" t="s">
        <v>1356</v>
      </c>
      <c r="K2276" s="823" t="s">
        <v>1354</v>
      </c>
      <c r="L2276" s="826">
        <v>185.95</v>
      </c>
      <c r="M2276" s="826">
        <v>2789.2499999999995</v>
      </c>
      <c r="N2276" s="823">
        <v>15</v>
      </c>
      <c r="O2276" s="827">
        <v>3</v>
      </c>
      <c r="P2276" s="826">
        <v>2789.2499999999995</v>
      </c>
      <c r="Q2276" s="828">
        <v>1</v>
      </c>
      <c r="R2276" s="823">
        <v>15</v>
      </c>
      <c r="S2276" s="828">
        <v>1</v>
      </c>
      <c r="T2276" s="827">
        <v>3</v>
      </c>
      <c r="U2276" s="829">
        <v>1</v>
      </c>
    </row>
    <row r="2277" spans="1:21" ht="14.45" customHeight="1" x14ac:dyDescent="0.2">
      <c r="A2277" s="822">
        <v>32</v>
      </c>
      <c r="B2277" s="823" t="s">
        <v>2767</v>
      </c>
      <c r="C2277" s="823" t="s">
        <v>2773</v>
      </c>
      <c r="D2277" s="824" t="s">
        <v>4796</v>
      </c>
      <c r="E2277" s="825" t="s">
        <v>2806</v>
      </c>
      <c r="F2277" s="823" t="s">
        <v>2768</v>
      </c>
      <c r="G2277" s="823" t="s">
        <v>3436</v>
      </c>
      <c r="H2277" s="823" t="s">
        <v>670</v>
      </c>
      <c r="I2277" s="823" t="s">
        <v>2528</v>
      </c>
      <c r="J2277" s="823" t="s">
        <v>1355</v>
      </c>
      <c r="K2277" s="823" t="s">
        <v>1354</v>
      </c>
      <c r="L2277" s="826">
        <v>184.82</v>
      </c>
      <c r="M2277" s="826">
        <v>4250.8599999999997</v>
      </c>
      <c r="N2277" s="823">
        <v>23</v>
      </c>
      <c r="O2277" s="827">
        <v>3.5</v>
      </c>
      <c r="P2277" s="826">
        <v>3696.3999999999996</v>
      </c>
      <c r="Q2277" s="828">
        <v>0.86956521739130432</v>
      </c>
      <c r="R2277" s="823">
        <v>20</v>
      </c>
      <c r="S2277" s="828">
        <v>0.86956521739130432</v>
      </c>
      <c r="T2277" s="827">
        <v>2.5</v>
      </c>
      <c r="U2277" s="829">
        <v>0.7142857142857143</v>
      </c>
    </row>
    <row r="2278" spans="1:21" ht="14.45" customHeight="1" x14ac:dyDescent="0.2">
      <c r="A2278" s="822">
        <v>32</v>
      </c>
      <c r="B2278" s="823" t="s">
        <v>2767</v>
      </c>
      <c r="C2278" s="823" t="s">
        <v>2773</v>
      </c>
      <c r="D2278" s="824" t="s">
        <v>4796</v>
      </c>
      <c r="E2278" s="825" t="s">
        <v>2806</v>
      </c>
      <c r="F2278" s="823" t="s">
        <v>2768</v>
      </c>
      <c r="G2278" s="823" t="s">
        <v>3436</v>
      </c>
      <c r="H2278" s="823" t="s">
        <v>670</v>
      </c>
      <c r="I2278" s="823" t="s">
        <v>2530</v>
      </c>
      <c r="J2278" s="823" t="s">
        <v>1356</v>
      </c>
      <c r="K2278" s="823" t="s">
        <v>1354</v>
      </c>
      <c r="L2278" s="826">
        <v>184.82</v>
      </c>
      <c r="M2278" s="826">
        <v>4066.0400000000004</v>
      </c>
      <c r="N2278" s="823">
        <v>22</v>
      </c>
      <c r="O2278" s="827">
        <v>3.5</v>
      </c>
      <c r="P2278" s="826">
        <v>3511.5800000000004</v>
      </c>
      <c r="Q2278" s="828">
        <v>0.86363636363636365</v>
      </c>
      <c r="R2278" s="823">
        <v>19</v>
      </c>
      <c r="S2278" s="828">
        <v>0.86363636363636365</v>
      </c>
      <c r="T2278" s="827">
        <v>3</v>
      </c>
      <c r="U2278" s="829">
        <v>0.8571428571428571</v>
      </c>
    </row>
    <row r="2279" spans="1:21" ht="14.45" customHeight="1" x14ac:dyDescent="0.2">
      <c r="A2279" s="822">
        <v>32</v>
      </c>
      <c r="B2279" s="823" t="s">
        <v>2767</v>
      </c>
      <c r="C2279" s="823" t="s">
        <v>2773</v>
      </c>
      <c r="D2279" s="824" t="s">
        <v>4796</v>
      </c>
      <c r="E2279" s="825" t="s">
        <v>2806</v>
      </c>
      <c r="F2279" s="823" t="s">
        <v>2768</v>
      </c>
      <c r="G2279" s="823" t="s">
        <v>3436</v>
      </c>
      <c r="H2279" s="823" t="s">
        <v>670</v>
      </c>
      <c r="I2279" s="823" t="s">
        <v>2529</v>
      </c>
      <c r="J2279" s="823" t="s">
        <v>1353</v>
      </c>
      <c r="K2279" s="823" t="s">
        <v>1354</v>
      </c>
      <c r="L2279" s="826">
        <v>184.82</v>
      </c>
      <c r="M2279" s="826">
        <v>2772.3</v>
      </c>
      <c r="N2279" s="823">
        <v>15</v>
      </c>
      <c r="O2279" s="827">
        <v>2</v>
      </c>
      <c r="P2279" s="826">
        <v>2217.84</v>
      </c>
      <c r="Q2279" s="828">
        <v>0.8</v>
      </c>
      <c r="R2279" s="823">
        <v>12</v>
      </c>
      <c r="S2279" s="828">
        <v>0.8</v>
      </c>
      <c r="T2279" s="827">
        <v>1.5</v>
      </c>
      <c r="U2279" s="829">
        <v>0.75</v>
      </c>
    </row>
    <row r="2280" spans="1:21" ht="14.45" customHeight="1" x14ac:dyDescent="0.2">
      <c r="A2280" s="822">
        <v>32</v>
      </c>
      <c r="B2280" s="823" t="s">
        <v>2767</v>
      </c>
      <c r="C2280" s="823" t="s">
        <v>2773</v>
      </c>
      <c r="D2280" s="824" t="s">
        <v>4796</v>
      </c>
      <c r="E2280" s="825" t="s">
        <v>2806</v>
      </c>
      <c r="F2280" s="823" t="s">
        <v>2768</v>
      </c>
      <c r="G2280" s="823" t="s">
        <v>3121</v>
      </c>
      <c r="H2280" s="823" t="s">
        <v>329</v>
      </c>
      <c r="I2280" s="823" t="s">
        <v>3122</v>
      </c>
      <c r="J2280" s="823" t="s">
        <v>1092</v>
      </c>
      <c r="K2280" s="823" t="s">
        <v>1093</v>
      </c>
      <c r="L2280" s="826">
        <v>121.92</v>
      </c>
      <c r="M2280" s="826">
        <v>121.92</v>
      </c>
      <c r="N2280" s="823">
        <v>1</v>
      </c>
      <c r="O2280" s="827">
        <v>1</v>
      </c>
      <c r="P2280" s="826">
        <v>121.92</v>
      </c>
      <c r="Q2280" s="828">
        <v>1</v>
      </c>
      <c r="R2280" s="823">
        <v>1</v>
      </c>
      <c r="S2280" s="828">
        <v>1</v>
      </c>
      <c r="T2280" s="827">
        <v>1</v>
      </c>
      <c r="U2280" s="829">
        <v>1</v>
      </c>
    </row>
    <row r="2281" spans="1:21" ht="14.45" customHeight="1" x14ac:dyDescent="0.2">
      <c r="A2281" s="822">
        <v>32</v>
      </c>
      <c r="B2281" s="823" t="s">
        <v>2767</v>
      </c>
      <c r="C2281" s="823" t="s">
        <v>2773</v>
      </c>
      <c r="D2281" s="824" t="s">
        <v>4796</v>
      </c>
      <c r="E2281" s="825" t="s">
        <v>2807</v>
      </c>
      <c r="F2281" s="823" t="s">
        <v>2768</v>
      </c>
      <c r="G2281" s="823" t="s">
        <v>2840</v>
      </c>
      <c r="H2281" s="823" t="s">
        <v>329</v>
      </c>
      <c r="I2281" s="823" t="s">
        <v>3130</v>
      </c>
      <c r="J2281" s="823" t="s">
        <v>2842</v>
      </c>
      <c r="K2281" s="823" t="s">
        <v>3131</v>
      </c>
      <c r="L2281" s="826">
        <v>922.76</v>
      </c>
      <c r="M2281" s="826">
        <v>7382.08</v>
      </c>
      <c r="N2281" s="823">
        <v>8</v>
      </c>
      <c r="O2281" s="827">
        <v>3.5</v>
      </c>
      <c r="P2281" s="826">
        <v>3691.04</v>
      </c>
      <c r="Q2281" s="828">
        <v>0.5</v>
      </c>
      <c r="R2281" s="823">
        <v>4</v>
      </c>
      <c r="S2281" s="828">
        <v>0.5</v>
      </c>
      <c r="T2281" s="827">
        <v>2</v>
      </c>
      <c r="U2281" s="829">
        <v>0.5714285714285714</v>
      </c>
    </row>
    <row r="2282" spans="1:21" ht="14.45" customHeight="1" x14ac:dyDescent="0.2">
      <c r="A2282" s="822">
        <v>32</v>
      </c>
      <c r="B2282" s="823" t="s">
        <v>2767</v>
      </c>
      <c r="C2282" s="823" t="s">
        <v>2773</v>
      </c>
      <c r="D2282" s="824" t="s">
        <v>4796</v>
      </c>
      <c r="E2282" s="825" t="s">
        <v>2807</v>
      </c>
      <c r="F2282" s="823" t="s">
        <v>2768</v>
      </c>
      <c r="G2282" s="823" t="s">
        <v>2840</v>
      </c>
      <c r="H2282" s="823" t="s">
        <v>329</v>
      </c>
      <c r="I2282" s="823" t="s">
        <v>2844</v>
      </c>
      <c r="J2282" s="823" t="s">
        <v>964</v>
      </c>
      <c r="K2282" s="823" t="s">
        <v>2845</v>
      </c>
      <c r="L2282" s="826">
        <v>329.56</v>
      </c>
      <c r="M2282" s="826">
        <v>1318.24</v>
      </c>
      <c r="N2282" s="823">
        <v>4</v>
      </c>
      <c r="O2282" s="827">
        <v>1</v>
      </c>
      <c r="P2282" s="826">
        <v>1318.24</v>
      </c>
      <c r="Q2282" s="828">
        <v>1</v>
      </c>
      <c r="R2282" s="823">
        <v>4</v>
      </c>
      <c r="S2282" s="828">
        <v>1</v>
      </c>
      <c r="T2282" s="827">
        <v>1</v>
      </c>
      <c r="U2282" s="829">
        <v>1</v>
      </c>
    </row>
    <row r="2283" spans="1:21" ht="14.45" customHeight="1" x14ac:dyDescent="0.2">
      <c r="A2283" s="822">
        <v>32</v>
      </c>
      <c r="B2283" s="823" t="s">
        <v>2767</v>
      </c>
      <c r="C2283" s="823" t="s">
        <v>2773</v>
      </c>
      <c r="D2283" s="824" t="s">
        <v>4796</v>
      </c>
      <c r="E2283" s="825" t="s">
        <v>2807</v>
      </c>
      <c r="F2283" s="823" t="s">
        <v>2768</v>
      </c>
      <c r="G2283" s="823" t="s">
        <v>2833</v>
      </c>
      <c r="H2283" s="823" t="s">
        <v>329</v>
      </c>
      <c r="I2283" s="823" t="s">
        <v>2849</v>
      </c>
      <c r="J2283" s="823" t="s">
        <v>2850</v>
      </c>
      <c r="K2283" s="823" t="s">
        <v>681</v>
      </c>
      <c r="L2283" s="826">
        <v>72.55</v>
      </c>
      <c r="M2283" s="826">
        <v>290.2</v>
      </c>
      <c r="N2283" s="823">
        <v>4</v>
      </c>
      <c r="O2283" s="827">
        <v>1.5</v>
      </c>
      <c r="P2283" s="826"/>
      <c r="Q2283" s="828">
        <v>0</v>
      </c>
      <c r="R2283" s="823"/>
      <c r="S2283" s="828">
        <v>0</v>
      </c>
      <c r="T2283" s="827"/>
      <c r="U2283" s="829">
        <v>0</v>
      </c>
    </row>
    <row r="2284" spans="1:21" ht="14.45" customHeight="1" x14ac:dyDescent="0.2">
      <c r="A2284" s="822">
        <v>32</v>
      </c>
      <c r="B2284" s="823" t="s">
        <v>2767</v>
      </c>
      <c r="C2284" s="823" t="s">
        <v>2773</v>
      </c>
      <c r="D2284" s="824" t="s">
        <v>4796</v>
      </c>
      <c r="E2284" s="825" t="s">
        <v>2807</v>
      </c>
      <c r="F2284" s="823" t="s">
        <v>2768</v>
      </c>
      <c r="G2284" s="823" t="s">
        <v>2833</v>
      </c>
      <c r="H2284" s="823" t="s">
        <v>670</v>
      </c>
      <c r="I2284" s="823" t="s">
        <v>2445</v>
      </c>
      <c r="J2284" s="823" t="s">
        <v>682</v>
      </c>
      <c r="K2284" s="823" t="s">
        <v>681</v>
      </c>
      <c r="L2284" s="826">
        <v>72.55</v>
      </c>
      <c r="M2284" s="826">
        <v>145.1</v>
      </c>
      <c r="N2284" s="823">
        <v>2</v>
      </c>
      <c r="O2284" s="827">
        <v>2</v>
      </c>
      <c r="P2284" s="826">
        <v>72.55</v>
      </c>
      <c r="Q2284" s="828">
        <v>0.5</v>
      </c>
      <c r="R2284" s="823">
        <v>1</v>
      </c>
      <c r="S2284" s="828">
        <v>0.5</v>
      </c>
      <c r="T2284" s="827">
        <v>1</v>
      </c>
      <c r="U2284" s="829">
        <v>0.5</v>
      </c>
    </row>
    <row r="2285" spans="1:21" ht="14.45" customHeight="1" x14ac:dyDescent="0.2">
      <c r="A2285" s="822">
        <v>32</v>
      </c>
      <c r="B2285" s="823" t="s">
        <v>2767</v>
      </c>
      <c r="C2285" s="823" t="s">
        <v>2773</v>
      </c>
      <c r="D2285" s="824" t="s">
        <v>4796</v>
      </c>
      <c r="E2285" s="825" t="s">
        <v>2807</v>
      </c>
      <c r="F2285" s="823" t="s">
        <v>2768</v>
      </c>
      <c r="G2285" s="823" t="s">
        <v>2833</v>
      </c>
      <c r="H2285" s="823" t="s">
        <v>670</v>
      </c>
      <c r="I2285" s="823" t="s">
        <v>2446</v>
      </c>
      <c r="J2285" s="823" t="s">
        <v>682</v>
      </c>
      <c r="K2285" s="823" t="s">
        <v>684</v>
      </c>
      <c r="L2285" s="826">
        <v>65.28</v>
      </c>
      <c r="M2285" s="826">
        <v>1044.48</v>
      </c>
      <c r="N2285" s="823">
        <v>16</v>
      </c>
      <c r="O2285" s="827">
        <v>6</v>
      </c>
      <c r="P2285" s="826">
        <v>652.79999999999995</v>
      </c>
      <c r="Q2285" s="828">
        <v>0.625</v>
      </c>
      <c r="R2285" s="823">
        <v>10</v>
      </c>
      <c r="S2285" s="828">
        <v>0.625</v>
      </c>
      <c r="T2285" s="827">
        <v>4</v>
      </c>
      <c r="U2285" s="829">
        <v>0.66666666666666663</v>
      </c>
    </row>
    <row r="2286" spans="1:21" ht="14.45" customHeight="1" x14ac:dyDescent="0.2">
      <c r="A2286" s="822">
        <v>32</v>
      </c>
      <c r="B2286" s="823" t="s">
        <v>2767</v>
      </c>
      <c r="C2286" s="823" t="s">
        <v>2773</v>
      </c>
      <c r="D2286" s="824" t="s">
        <v>4796</v>
      </c>
      <c r="E2286" s="825" t="s">
        <v>2807</v>
      </c>
      <c r="F2286" s="823" t="s">
        <v>2768</v>
      </c>
      <c r="G2286" s="823" t="s">
        <v>2833</v>
      </c>
      <c r="H2286" s="823" t="s">
        <v>329</v>
      </c>
      <c r="I2286" s="823" t="s">
        <v>2855</v>
      </c>
      <c r="J2286" s="823" t="s">
        <v>680</v>
      </c>
      <c r="K2286" s="823" t="s">
        <v>681</v>
      </c>
      <c r="L2286" s="826">
        <v>72.55</v>
      </c>
      <c r="M2286" s="826">
        <v>72.55</v>
      </c>
      <c r="N2286" s="823">
        <v>1</v>
      </c>
      <c r="O2286" s="827">
        <v>1</v>
      </c>
      <c r="P2286" s="826">
        <v>72.55</v>
      </c>
      <c r="Q2286" s="828">
        <v>1</v>
      </c>
      <c r="R2286" s="823">
        <v>1</v>
      </c>
      <c r="S2286" s="828">
        <v>1</v>
      </c>
      <c r="T2286" s="827">
        <v>1</v>
      </c>
      <c r="U2286" s="829">
        <v>1</v>
      </c>
    </row>
    <row r="2287" spans="1:21" ht="14.45" customHeight="1" x14ac:dyDescent="0.2">
      <c r="A2287" s="822">
        <v>32</v>
      </c>
      <c r="B2287" s="823" t="s">
        <v>2767</v>
      </c>
      <c r="C2287" s="823" t="s">
        <v>2773</v>
      </c>
      <c r="D2287" s="824" t="s">
        <v>4796</v>
      </c>
      <c r="E2287" s="825" t="s">
        <v>2807</v>
      </c>
      <c r="F2287" s="823" t="s">
        <v>2768</v>
      </c>
      <c r="G2287" s="823" t="s">
        <v>2856</v>
      </c>
      <c r="H2287" s="823" t="s">
        <v>670</v>
      </c>
      <c r="I2287" s="823" t="s">
        <v>2479</v>
      </c>
      <c r="J2287" s="823" t="s">
        <v>2480</v>
      </c>
      <c r="K2287" s="823" t="s">
        <v>2481</v>
      </c>
      <c r="L2287" s="826">
        <v>23.4</v>
      </c>
      <c r="M2287" s="826">
        <v>46.8</v>
      </c>
      <c r="N2287" s="823">
        <v>2</v>
      </c>
      <c r="O2287" s="827">
        <v>1</v>
      </c>
      <c r="P2287" s="826"/>
      <c r="Q2287" s="828">
        <v>0</v>
      </c>
      <c r="R2287" s="823"/>
      <c r="S2287" s="828">
        <v>0</v>
      </c>
      <c r="T2287" s="827"/>
      <c r="U2287" s="829">
        <v>0</v>
      </c>
    </row>
    <row r="2288" spans="1:21" ht="14.45" customHeight="1" x14ac:dyDescent="0.2">
      <c r="A2288" s="822">
        <v>32</v>
      </c>
      <c r="B2288" s="823" t="s">
        <v>2767</v>
      </c>
      <c r="C2288" s="823" t="s">
        <v>2773</v>
      </c>
      <c r="D2288" s="824" t="s">
        <v>4796</v>
      </c>
      <c r="E2288" s="825" t="s">
        <v>2807</v>
      </c>
      <c r="F2288" s="823" t="s">
        <v>2768</v>
      </c>
      <c r="G2288" s="823" t="s">
        <v>2834</v>
      </c>
      <c r="H2288" s="823" t="s">
        <v>670</v>
      </c>
      <c r="I2288" s="823" t="s">
        <v>2287</v>
      </c>
      <c r="J2288" s="823" t="s">
        <v>2288</v>
      </c>
      <c r="K2288" s="823" t="s">
        <v>2289</v>
      </c>
      <c r="L2288" s="826">
        <v>93.27</v>
      </c>
      <c r="M2288" s="826">
        <v>93.27</v>
      </c>
      <c r="N2288" s="823">
        <v>1</v>
      </c>
      <c r="O2288" s="827">
        <v>1</v>
      </c>
      <c r="P2288" s="826">
        <v>93.27</v>
      </c>
      <c r="Q2288" s="828">
        <v>1</v>
      </c>
      <c r="R2288" s="823">
        <v>1</v>
      </c>
      <c r="S2288" s="828">
        <v>1</v>
      </c>
      <c r="T2288" s="827">
        <v>1</v>
      </c>
      <c r="U2288" s="829">
        <v>1</v>
      </c>
    </row>
    <row r="2289" spans="1:21" ht="14.45" customHeight="1" x14ac:dyDescent="0.2">
      <c r="A2289" s="822">
        <v>32</v>
      </c>
      <c r="B2289" s="823" t="s">
        <v>2767</v>
      </c>
      <c r="C2289" s="823" t="s">
        <v>2773</v>
      </c>
      <c r="D2289" s="824" t="s">
        <v>4796</v>
      </c>
      <c r="E2289" s="825" t="s">
        <v>2807</v>
      </c>
      <c r="F2289" s="823" t="s">
        <v>2768</v>
      </c>
      <c r="G2289" s="823" t="s">
        <v>3137</v>
      </c>
      <c r="H2289" s="823" t="s">
        <v>670</v>
      </c>
      <c r="I2289" s="823" t="s">
        <v>3138</v>
      </c>
      <c r="J2289" s="823" t="s">
        <v>3139</v>
      </c>
      <c r="K2289" s="823" t="s">
        <v>3140</v>
      </c>
      <c r="L2289" s="826">
        <v>6696.51</v>
      </c>
      <c r="M2289" s="826">
        <v>20089.53</v>
      </c>
      <c r="N2289" s="823">
        <v>3</v>
      </c>
      <c r="O2289" s="827">
        <v>2</v>
      </c>
      <c r="P2289" s="826">
        <v>20089.53</v>
      </c>
      <c r="Q2289" s="828">
        <v>1</v>
      </c>
      <c r="R2289" s="823">
        <v>3</v>
      </c>
      <c r="S2289" s="828">
        <v>1</v>
      </c>
      <c r="T2289" s="827">
        <v>2</v>
      </c>
      <c r="U2289" s="829">
        <v>1</v>
      </c>
    </row>
    <row r="2290" spans="1:21" ht="14.45" customHeight="1" x14ac:dyDescent="0.2">
      <c r="A2290" s="822">
        <v>32</v>
      </c>
      <c r="B2290" s="823" t="s">
        <v>2767</v>
      </c>
      <c r="C2290" s="823" t="s">
        <v>2773</v>
      </c>
      <c r="D2290" s="824" t="s">
        <v>4796</v>
      </c>
      <c r="E2290" s="825" t="s">
        <v>2807</v>
      </c>
      <c r="F2290" s="823" t="s">
        <v>2768</v>
      </c>
      <c r="G2290" s="823" t="s">
        <v>3137</v>
      </c>
      <c r="H2290" s="823" t="s">
        <v>670</v>
      </c>
      <c r="I2290" s="823" t="s">
        <v>3141</v>
      </c>
      <c r="J2290" s="823" t="s">
        <v>3142</v>
      </c>
      <c r="K2290" s="823" t="s">
        <v>3140</v>
      </c>
      <c r="L2290" s="826">
        <v>6696.51</v>
      </c>
      <c r="M2290" s="826">
        <v>13393.02</v>
      </c>
      <c r="N2290" s="823">
        <v>2</v>
      </c>
      <c r="O2290" s="827">
        <v>1.5</v>
      </c>
      <c r="P2290" s="826">
        <v>13393.02</v>
      </c>
      <c r="Q2290" s="828">
        <v>1</v>
      </c>
      <c r="R2290" s="823">
        <v>2</v>
      </c>
      <c r="S2290" s="828">
        <v>1</v>
      </c>
      <c r="T2290" s="827">
        <v>1.5</v>
      </c>
      <c r="U2290" s="829">
        <v>1</v>
      </c>
    </row>
    <row r="2291" spans="1:21" ht="14.45" customHeight="1" x14ac:dyDescent="0.2">
      <c r="A2291" s="822">
        <v>32</v>
      </c>
      <c r="B2291" s="823" t="s">
        <v>2767</v>
      </c>
      <c r="C2291" s="823" t="s">
        <v>2773</v>
      </c>
      <c r="D2291" s="824" t="s">
        <v>4796</v>
      </c>
      <c r="E2291" s="825" t="s">
        <v>2807</v>
      </c>
      <c r="F2291" s="823" t="s">
        <v>2768</v>
      </c>
      <c r="G2291" s="823" t="s">
        <v>3151</v>
      </c>
      <c r="H2291" s="823" t="s">
        <v>329</v>
      </c>
      <c r="I2291" s="823" t="s">
        <v>3152</v>
      </c>
      <c r="J2291" s="823" t="s">
        <v>1652</v>
      </c>
      <c r="K2291" s="823" t="s">
        <v>1653</v>
      </c>
      <c r="L2291" s="826">
        <v>117.03</v>
      </c>
      <c r="M2291" s="826">
        <v>234.06</v>
      </c>
      <c r="N2291" s="823">
        <v>2</v>
      </c>
      <c r="O2291" s="827">
        <v>1.5</v>
      </c>
      <c r="P2291" s="826">
        <v>117.03</v>
      </c>
      <c r="Q2291" s="828">
        <v>0.5</v>
      </c>
      <c r="R2291" s="823">
        <v>1</v>
      </c>
      <c r="S2291" s="828">
        <v>0.5</v>
      </c>
      <c r="T2291" s="827">
        <v>1</v>
      </c>
      <c r="U2291" s="829">
        <v>0.66666666666666663</v>
      </c>
    </row>
    <row r="2292" spans="1:21" ht="14.45" customHeight="1" x14ac:dyDescent="0.2">
      <c r="A2292" s="822">
        <v>32</v>
      </c>
      <c r="B2292" s="823" t="s">
        <v>2767</v>
      </c>
      <c r="C2292" s="823" t="s">
        <v>2773</v>
      </c>
      <c r="D2292" s="824" t="s">
        <v>4796</v>
      </c>
      <c r="E2292" s="825" t="s">
        <v>2807</v>
      </c>
      <c r="F2292" s="823" t="s">
        <v>2768</v>
      </c>
      <c r="G2292" s="823" t="s">
        <v>3154</v>
      </c>
      <c r="H2292" s="823" t="s">
        <v>670</v>
      </c>
      <c r="I2292" s="823" t="s">
        <v>3716</v>
      </c>
      <c r="J2292" s="823" t="s">
        <v>1318</v>
      </c>
      <c r="K2292" s="823" t="s">
        <v>3717</v>
      </c>
      <c r="L2292" s="826">
        <v>48.01</v>
      </c>
      <c r="M2292" s="826">
        <v>48.01</v>
      </c>
      <c r="N2292" s="823">
        <v>1</v>
      </c>
      <c r="O2292" s="827">
        <v>0.5</v>
      </c>
      <c r="P2292" s="826"/>
      <c r="Q2292" s="828">
        <v>0</v>
      </c>
      <c r="R2292" s="823"/>
      <c r="S2292" s="828">
        <v>0</v>
      </c>
      <c r="T2292" s="827"/>
      <c r="U2292" s="829">
        <v>0</v>
      </c>
    </row>
    <row r="2293" spans="1:21" ht="14.45" customHeight="1" x14ac:dyDescent="0.2">
      <c r="A2293" s="822">
        <v>32</v>
      </c>
      <c r="B2293" s="823" t="s">
        <v>2767</v>
      </c>
      <c r="C2293" s="823" t="s">
        <v>2773</v>
      </c>
      <c r="D2293" s="824" t="s">
        <v>4796</v>
      </c>
      <c r="E2293" s="825" t="s">
        <v>2807</v>
      </c>
      <c r="F2293" s="823" t="s">
        <v>2768</v>
      </c>
      <c r="G2293" s="823" t="s">
        <v>3911</v>
      </c>
      <c r="H2293" s="823" t="s">
        <v>329</v>
      </c>
      <c r="I2293" s="823" t="s">
        <v>4234</v>
      </c>
      <c r="J2293" s="823" t="s">
        <v>4235</v>
      </c>
      <c r="K2293" s="823" t="s">
        <v>4236</v>
      </c>
      <c r="L2293" s="826">
        <v>58.86</v>
      </c>
      <c r="M2293" s="826">
        <v>706.32</v>
      </c>
      <c r="N2293" s="823">
        <v>12</v>
      </c>
      <c r="O2293" s="827">
        <v>5.5</v>
      </c>
      <c r="P2293" s="826">
        <v>117.72</v>
      </c>
      <c r="Q2293" s="828">
        <v>0.16666666666666666</v>
      </c>
      <c r="R2293" s="823">
        <v>2</v>
      </c>
      <c r="S2293" s="828">
        <v>0.16666666666666666</v>
      </c>
      <c r="T2293" s="827">
        <v>1</v>
      </c>
      <c r="U2293" s="829">
        <v>0.18181818181818182</v>
      </c>
    </row>
    <row r="2294" spans="1:21" ht="14.45" customHeight="1" x14ac:dyDescent="0.2">
      <c r="A2294" s="822">
        <v>32</v>
      </c>
      <c r="B2294" s="823" t="s">
        <v>2767</v>
      </c>
      <c r="C2294" s="823" t="s">
        <v>2773</v>
      </c>
      <c r="D2294" s="824" t="s">
        <v>4796</v>
      </c>
      <c r="E2294" s="825" t="s">
        <v>2807</v>
      </c>
      <c r="F2294" s="823" t="s">
        <v>2768</v>
      </c>
      <c r="G2294" s="823" t="s">
        <v>2869</v>
      </c>
      <c r="H2294" s="823" t="s">
        <v>670</v>
      </c>
      <c r="I2294" s="823" t="s">
        <v>4124</v>
      </c>
      <c r="J2294" s="823" t="s">
        <v>4125</v>
      </c>
      <c r="K2294" s="823" t="s">
        <v>771</v>
      </c>
      <c r="L2294" s="826">
        <v>0</v>
      </c>
      <c r="M2294" s="826">
        <v>0</v>
      </c>
      <c r="N2294" s="823">
        <v>1</v>
      </c>
      <c r="O2294" s="827">
        <v>1</v>
      </c>
      <c r="P2294" s="826"/>
      <c r="Q2294" s="828"/>
      <c r="R2294" s="823"/>
      <c r="S2294" s="828">
        <v>0</v>
      </c>
      <c r="T2294" s="827"/>
      <c r="U2294" s="829">
        <v>0</v>
      </c>
    </row>
    <row r="2295" spans="1:21" ht="14.45" customHeight="1" x14ac:dyDescent="0.2">
      <c r="A2295" s="822">
        <v>32</v>
      </c>
      <c r="B2295" s="823" t="s">
        <v>2767</v>
      </c>
      <c r="C2295" s="823" t="s">
        <v>2773</v>
      </c>
      <c r="D2295" s="824" t="s">
        <v>4796</v>
      </c>
      <c r="E2295" s="825" t="s">
        <v>2807</v>
      </c>
      <c r="F2295" s="823" t="s">
        <v>2768</v>
      </c>
      <c r="G2295" s="823" t="s">
        <v>2815</v>
      </c>
      <c r="H2295" s="823" t="s">
        <v>329</v>
      </c>
      <c r="I2295" s="823" t="s">
        <v>2873</v>
      </c>
      <c r="J2295" s="823" t="s">
        <v>774</v>
      </c>
      <c r="K2295" s="823" t="s">
        <v>738</v>
      </c>
      <c r="L2295" s="826">
        <v>65.989999999999995</v>
      </c>
      <c r="M2295" s="826">
        <v>527.91999999999996</v>
      </c>
      <c r="N2295" s="823">
        <v>8</v>
      </c>
      <c r="O2295" s="827">
        <v>3</v>
      </c>
      <c r="P2295" s="826">
        <v>131.97999999999999</v>
      </c>
      <c r="Q2295" s="828">
        <v>0.25</v>
      </c>
      <c r="R2295" s="823">
        <v>2</v>
      </c>
      <c r="S2295" s="828">
        <v>0.25</v>
      </c>
      <c r="T2295" s="827">
        <v>1</v>
      </c>
      <c r="U2295" s="829">
        <v>0.33333333333333331</v>
      </c>
    </row>
    <row r="2296" spans="1:21" ht="14.45" customHeight="1" x14ac:dyDescent="0.2">
      <c r="A2296" s="822">
        <v>32</v>
      </c>
      <c r="B2296" s="823" t="s">
        <v>2767</v>
      </c>
      <c r="C2296" s="823" t="s">
        <v>2773</v>
      </c>
      <c r="D2296" s="824" t="s">
        <v>4796</v>
      </c>
      <c r="E2296" s="825" t="s">
        <v>2807</v>
      </c>
      <c r="F2296" s="823" t="s">
        <v>2768</v>
      </c>
      <c r="G2296" s="823" t="s">
        <v>2817</v>
      </c>
      <c r="H2296" s="823" t="s">
        <v>329</v>
      </c>
      <c r="I2296" s="823" t="s">
        <v>4569</v>
      </c>
      <c r="J2296" s="823" t="s">
        <v>3456</v>
      </c>
      <c r="K2296" s="823" t="s">
        <v>4570</v>
      </c>
      <c r="L2296" s="826">
        <v>359.45</v>
      </c>
      <c r="M2296" s="826">
        <v>3594.5</v>
      </c>
      <c r="N2296" s="823">
        <v>10</v>
      </c>
      <c r="O2296" s="827">
        <v>4</v>
      </c>
      <c r="P2296" s="826">
        <v>1078.3499999999999</v>
      </c>
      <c r="Q2296" s="828">
        <v>0.3</v>
      </c>
      <c r="R2296" s="823">
        <v>3</v>
      </c>
      <c r="S2296" s="828">
        <v>0.3</v>
      </c>
      <c r="T2296" s="827">
        <v>1</v>
      </c>
      <c r="U2296" s="829">
        <v>0.25</v>
      </c>
    </row>
    <row r="2297" spans="1:21" ht="14.45" customHeight="1" x14ac:dyDescent="0.2">
      <c r="A2297" s="822">
        <v>32</v>
      </c>
      <c r="B2297" s="823" t="s">
        <v>2767</v>
      </c>
      <c r="C2297" s="823" t="s">
        <v>2773</v>
      </c>
      <c r="D2297" s="824" t="s">
        <v>4796</v>
      </c>
      <c r="E2297" s="825" t="s">
        <v>2807</v>
      </c>
      <c r="F2297" s="823" t="s">
        <v>2768</v>
      </c>
      <c r="G2297" s="823" t="s">
        <v>2817</v>
      </c>
      <c r="H2297" s="823" t="s">
        <v>329</v>
      </c>
      <c r="I2297" s="823" t="s">
        <v>4571</v>
      </c>
      <c r="J2297" s="823" t="s">
        <v>3456</v>
      </c>
      <c r="K2297" s="823" t="s">
        <v>4572</v>
      </c>
      <c r="L2297" s="826">
        <v>718.91</v>
      </c>
      <c r="M2297" s="826">
        <v>2875.64</v>
      </c>
      <c r="N2297" s="823">
        <v>4</v>
      </c>
      <c r="O2297" s="827">
        <v>0.5</v>
      </c>
      <c r="P2297" s="826"/>
      <c r="Q2297" s="828">
        <v>0</v>
      </c>
      <c r="R2297" s="823"/>
      <c r="S2297" s="828">
        <v>0</v>
      </c>
      <c r="T2297" s="827"/>
      <c r="U2297" s="829">
        <v>0</v>
      </c>
    </row>
    <row r="2298" spans="1:21" ht="14.45" customHeight="1" x14ac:dyDescent="0.2">
      <c r="A2298" s="822">
        <v>32</v>
      </c>
      <c r="B2298" s="823" t="s">
        <v>2767</v>
      </c>
      <c r="C2298" s="823" t="s">
        <v>2773</v>
      </c>
      <c r="D2298" s="824" t="s">
        <v>4796</v>
      </c>
      <c r="E2298" s="825" t="s">
        <v>2807</v>
      </c>
      <c r="F2298" s="823" t="s">
        <v>2768</v>
      </c>
      <c r="G2298" s="823" t="s">
        <v>2817</v>
      </c>
      <c r="H2298" s="823" t="s">
        <v>329</v>
      </c>
      <c r="I2298" s="823" t="s">
        <v>4573</v>
      </c>
      <c r="J2298" s="823" t="s">
        <v>3456</v>
      </c>
      <c r="K2298" s="823" t="s">
        <v>4574</v>
      </c>
      <c r="L2298" s="826">
        <v>1437.8</v>
      </c>
      <c r="M2298" s="826">
        <v>24442.6</v>
      </c>
      <c r="N2298" s="823">
        <v>17</v>
      </c>
      <c r="O2298" s="827">
        <v>4.5</v>
      </c>
      <c r="P2298" s="826">
        <v>4313.3999999999996</v>
      </c>
      <c r="Q2298" s="828">
        <v>0.1764705882352941</v>
      </c>
      <c r="R2298" s="823">
        <v>3</v>
      </c>
      <c r="S2298" s="828">
        <v>0.17647058823529413</v>
      </c>
      <c r="T2298" s="827">
        <v>1</v>
      </c>
      <c r="U2298" s="829">
        <v>0.22222222222222221</v>
      </c>
    </row>
    <row r="2299" spans="1:21" ht="14.45" customHeight="1" x14ac:dyDescent="0.2">
      <c r="A2299" s="822">
        <v>32</v>
      </c>
      <c r="B2299" s="823" t="s">
        <v>2767</v>
      </c>
      <c r="C2299" s="823" t="s">
        <v>2773</v>
      </c>
      <c r="D2299" s="824" t="s">
        <v>4796</v>
      </c>
      <c r="E2299" s="825" t="s">
        <v>2807</v>
      </c>
      <c r="F2299" s="823" t="s">
        <v>2768</v>
      </c>
      <c r="G2299" s="823" t="s">
        <v>2817</v>
      </c>
      <c r="H2299" s="823" t="s">
        <v>329</v>
      </c>
      <c r="I2299" s="823" t="s">
        <v>3723</v>
      </c>
      <c r="J2299" s="823" t="s">
        <v>2819</v>
      </c>
      <c r="K2299" s="823" t="s">
        <v>3724</v>
      </c>
      <c r="L2299" s="826">
        <v>1437.8</v>
      </c>
      <c r="M2299" s="826">
        <v>1437.8</v>
      </c>
      <c r="N2299" s="823">
        <v>1</v>
      </c>
      <c r="O2299" s="827">
        <v>1</v>
      </c>
      <c r="P2299" s="826">
        <v>1437.8</v>
      </c>
      <c r="Q2299" s="828">
        <v>1</v>
      </c>
      <c r="R2299" s="823">
        <v>1</v>
      </c>
      <c r="S2299" s="828">
        <v>1</v>
      </c>
      <c r="T2299" s="827">
        <v>1</v>
      </c>
      <c r="U2299" s="829">
        <v>1</v>
      </c>
    </row>
    <row r="2300" spans="1:21" ht="14.45" customHeight="1" x14ac:dyDescent="0.2">
      <c r="A2300" s="822">
        <v>32</v>
      </c>
      <c r="B2300" s="823" t="s">
        <v>2767</v>
      </c>
      <c r="C2300" s="823" t="s">
        <v>2773</v>
      </c>
      <c r="D2300" s="824" t="s">
        <v>4796</v>
      </c>
      <c r="E2300" s="825" t="s">
        <v>2807</v>
      </c>
      <c r="F2300" s="823" t="s">
        <v>2768</v>
      </c>
      <c r="G2300" s="823" t="s">
        <v>2915</v>
      </c>
      <c r="H2300" s="823" t="s">
        <v>670</v>
      </c>
      <c r="I2300" s="823" t="s">
        <v>2403</v>
      </c>
      <c r="J2300" s="823" t="s">
        <v>1477</v>
      </c>
      <c r="K2300" s="823" t="s">
        <v>2404</v>
      </c>
      <c r="L2300" s="826">
        <v>846.47</v>
      </c>
      <c r="M2300" s="826">
        <v>3385.88</v>
      </c>
      <c r="N2300" s="823">
        <v>4</v>
      </c>
      <c r="O2300" s="827">
        <v>2.5</v>
      </c>
      <c r="P2300" s="826">
        <v>846.47</v>
      </c>
      <c r="Q2300" s="828">
        <v>0.25</v>
      </c>
      <c r="R2300" s="823">
        <v>1</v>
      </c>
      <c r="S2300" s="828">
        <v>0.25</v>
      </c>
      <c r="T2300" s="827">
        <v>0.5</v>
      </c>
      <c r="U2300" s="829">
        <v>0.2</v>
      </c>
    </row>
    <row r="2301" spans="1:21" ht="14.45" customHeight="1" x14ac:dyDescent="0.2">
      <c r="A2301" s="822">
        <v>32</v>
      </c>
      <c r="B2301" s="823" t="s">
        <v>2767</v>
      </c>
      <c r="C2301" s="823" t="s">
        <v>2773</v>
      </c>
      <c r="D2301" s="824" t="s">
        <v>4796</v>
      </c>
      <c r="E2301" s="825" t="s">
        <v>2807</v>
      </c>
      <c r="F2301" s="823" t="s">
        <v>2768</v>
      </c>
      <c r="G2301" s="823" t="s">
        <v>2919</v>
      </c>
      <c r="H2301" s="823" t="s">
        <v>670</v>
      </c>
      <c r="I2301" s="823" t="s">
        <v>2472</v>
      </c>
      <c r="J2301" s="823" t="s">
        <v>2470</v>
      </c>
      <c r="K2301" s="823" t="s">
        <v>2473</v>
      </c>
      <c r="L2301" s="826">
        <v>339.47</v>
      </c>
      <c r="M2301" s="826">
        <v>339.47</v>
      </c>
      <c r="N2301" s="823">
        <v>1</v>
      </c>
      <c r="O2301" s="827">
        <v>1</v>
      </c>
      <c r="P2301" s="826">
        <v>339.47</v>
      </c>
      <c r="Q2301" s="828">
        <v>1</v>
      </c>
      <c r="R2301" s="823">
        <v>1</v>
      </c>
      <c r="S2301" s="828">
        <v>1</v>
      </c>
      <c r="T2301" s="827">
        <v>1</v>
      </c>
      <c r="U2301" s="829">
        <v>1</v>
      </c>
    </row>
    <row r="2302" spans="1:21" ht="14.45" customHeight="1" x14ac:dyDescent="0.2">
      <c r="A2302" s="822">
        <v>32</v>
      </c>
      <c r="B2302" s="823" t="s">
        <v>2767</v>
      </c>
      <c r="C2302" s="823" t="s">
        <v>2773</v>
      </c>
      <c r="D2302" s="824" t="s">
        <v>4796</v>
      </c>
      <c r="E2302" s="825" t="s">
        <v>2807</v>
      </c>
      <c r="F2302" s="823" t="s">
        <v>2768</v>
      </c>
      <c r="G2302" s="823" t="s">
        <v>3205</v>
      </c>
      <c r="H2302" s="823" t="s">
        <v>329</v>
      </c>
      <c r="I2302" s="823" t="s">
        <v>3209</v>
      </c>
      <c r="J2302" s="823" t="s">
        <v>1114</v>
      </c>
      <c r="K2302" s="823" t="s">
        <v>3208</v>
      </c>
      <c r="L2302" s="826">
        <v>50.64</v>
      </c>
      <c r="M2302" s="826">
        <v>253.2</v>
      </c>
      <c r="N2302" s="823">
        <v>5</v>
      </c>
      <c r="O2302" s="827">
        <v>2</v>
      </c>
      <c r="P2302" s="826">
        <v>202.56</v>
      </c>
      <c r="Q2302" s="828">
        <v>0.8</v>
      </c>
      <c r="R2302" s="823">
        <v>4</v>
      </c>
      <c r="S2302" s="828">
        <v>0.8</v>
      </c>
      <c r="T2302" s="827">
        <v>1.5</v>
      </c>
      <c r="U2302" s="829">
        <v>0.75</v>
      </c>
    </row>
    <row r="2303" spans="1:21" ht="14.45" customHeight="1" x14ac:dyDescent="0.2">
      <c r="A2303" s="822">
        <v>32</v>
      </c>
      <c r="B2303" s="823" t="s">
        <v>2767</v>
      </c>
      <c r="C2303" s="823" t="s">
        <v>2773</v>
      </c>
      <c r="D2303" s="824" t="s">
        <v>4796</v>
      </c>
      <c r="E2303" s="825" t="s">
        <v>2807</v>
      </c>
      <c r="F2303" s="823" t="s">
        <v>2768</v>
      </c>
      <c r="G2303" s="823" t="s">
        <v>4575</v>
      </c>
      <c r="H2303" s="823" t="s">
        <v>329</v>
      </c>
      <c r="I2303" s="823" t="s">
        <v>4576</v>
      </c>
      <c r="J2303" s="823" t="s">
        <v>4577</v>
      </c>
      <c r="K2303" s="823" t="s">
        <v>3300</v>
      </c>
      <c r="L2303" s="826">
        <v>0</v>
      </c>
      <c r="M2303" s="826">
        <v>0</v>
      </c>
      <c r="N2303" s="823">
        <v>6</v>
      </c>
      <c r="O2303" s="827">
        <v>1.5</v>
      </c>
      <c r="P2303" s="826"/>
      <c r="Q2303" s="828"/>
      <c r="R2303" s="823"/>
      <c r="S2303" s="828">
        <v>0</v>
      </c>
      <c r="T2303" s="827"/>
      <c r="U2303" s="829">
        <v>0</v>
      </c>
    </row>
    <row r="2304" spans="1:21" ht="14.45" customHeight="1" x14ac:dyDescent="0.2">
      <c r="A2304" s="822">
        <v>32</v>
      </c>
      <c r="B2304" s="823" t="s">
        <v>2767</v>
      </c>
      <c r="C2304" s="823" t="s">
        <v>2773</v>
      </c>
      <c r="D2304" s="824" t="s">
        <v>4796</v>
      </c>
      <c r="E2304" s="825" t="s">
        <v>2807</v>
      </c>
      <c r="F2304" s="823" t="s">
        <v>2768</v>
      </c>
      <c r="G2304" s="823" t="s">
        <v>2937</v>
      </c>
      <c r="H2304" s="823" t="s">
        <v>329</v>
      </c>
      <c r="I2304" s="823" t="s">
        <v>2938</v>
      </c>
      <c r="J2304" s="823" t="s">
        <v>2939</v>
      </c>
      <c r="K2304" s="823" t="s">
        <v>2940</v>
      </c>
      <c r="L2304" s="826">
        <v>3633.21</v>
      </c>
      <c r="M2304" s="826">
        <v>14532.84</v>
      </c>
      <c r="N2304" s="823">
        <v>4</v>
      </c>
      <c r="O2304" s="827">
        <v>1.5</v>
      </c>
      <c r="P2304" s="826">
        <v>7266.42</v>
      </c>
      <c r="Q2304" s="828">
        <v>0.5</v>
      </c>
      <c r="R2304" s="823">
        <v>2</v>
      </c>
      <c r="S2304" s="828">
        <v>0.5</v>
      </c>
      <c r="T2304" s="827">
        <v>1</v>
      </c>
      <c r="U2304" s="829">
        <v>0.66666666666666663</v>
      </c>
    </row>
    <row r="2305" spans="1:21" ht="14.45" customHeight="1" x14ac:dyDescent="0.2">
      <c r="A2305" s="822">
        <v>32</v>
      </c>
      <c r="B2305" s="823" t="s">
        <v>2767</v>
      </c>
      <c r="C2305" s="823" t="s">
        <v>2773</v>
      </c>
      <c r="D2305" s="824" t="s">
        <v>4796</v>
      </c>
      <c r="E2305" s="825" t="s">
        <v>2807</v>
      </c>
      <c r="F2305" s="823" t="s">
        <v>2768</v>
      </c>
      <c r="G2305" s="823" t="s">
        <v>4513</v>
      </c>
      <c r="H2305" s="823" t="s">
        <v>329</v>
      </c>
      <c r="I2305" s="823" t="s">
        <v>4514</v>
      </c>
      <c r="J2305" s="823" t="s">
        <v>712</v>
      </c>
      <c r="K2305" s="823" t="s">
        <v>4515</v>
      </c>
      <c r="L2305" s="826">
        <v>144.19</v>
      </c>
      <c r="M2305" s="826">
        <v>144.19</v>
      </c>
      <c r="N2305" s="823">
        <v>1</v>
      </c>
      <c r="O2305" s="827">
        <v>1</v>
      </c>
      <c r="P2305" s="826">
        <v>144.19</v>
      </c>
      <c r="Q2305" s="828">
        <v>1</v>
      </c>
      <c r="R2305" s="823">
        <v>1</v>
      </c>
      <c r="S2305" s="828">
        <v>1</v>
      </c>
      <c r="T2305" s="827">
        <v>1</v>
      </c>
      <c r="U2305" s="829">
        <v>1</v>
      </c>
    </row>
    <row r="2306" spans="1:21" ht="14.45" customHeight="1" x14ac:dyDescent="0.2">
      <c r="A2306" s="822">
        <v>32</v>
      </c>
      <c r="B2306" s="823" t="s">
        <v>2767</v>
      </c>
      <c r="C2306" s="823" t="s">
        <v>2773</v>
      </c>
      <c r="D2306" s="824" t="s">
        <v>4796</v>
      </c>
      <c r="E2306" s="825" t="s">
        <v>2807</v>
      </c>
      <c r="F2306" s="823" t="s">
        <v>2768</v>
      </c>
      <c r="G2306" s="823" t="s">
        <v>3235</v>
      </c>
      <c r="H2306" s="823" t="s">
        <v>329</v>
      </c>
      <c r="I2306" s="823" t="s">
        <v>4268</v>
      </c>
      <c r="J2306" s="823" t="s">
        <v>1163</v>
      </c>
      <c r="K2306" s="823" t="s">
        <v>1164</v>
      </c>
      <c r="L2306" s="826">
        <v>0</v>
      </c>
      <c r="M2306" s="826">
        <v>0</v>
      </c>
      <c r="N2306" s="823">
        <v>1</v>
      </c>
      <c r="O2306" s="827">
        <v>0.5</v>
      </c>
      <c r="P2306" s="826"/>
      <c r="Q2306" s="828"/>
      <c r="R2306" s="823"/>
      <c r="S2306" s="828">
        <v>0</v>
      </c>
      <c r="T2306" s="827"/>
      <c r="U2306" s="829">
        <v>0</v>
      </c>
    </row>
    <row r="2307" spans="1:21" ht="14.45" customHeight="1" x14ac:dyDescent="0.2">
      <c r="A2307" s="822">
        <v>32</v>
      </c>
      <c r="B2307" s="823" t="s">
        <v>2767</v>
      </c>
      <c r="C2307" s="823" t="s">
        <v>2773</v>
      </c>
      <c r="D2307" s="824" t="s">
        <v>4796</v>
      </c>
      <c r="E2307" s="825" t="s">
        <v>2807</v>
      </c>
      <c r="F2307" s="823" t="s">
        <v>2768</v>
      </c>
      <c r="G2307" s="823" t="s">
        <v>3257</v>
      </c>
      <c r="H2307" s="823" t="s">
        <v>329</v>
      </c>
      <c r="I2307" s="823" t="s">
        <v>3768</v>
      </c>
      <c r="J2307" s="823" t="s">
        <v>783</v>
      </c>
      <c r="K2307" s="823" t="s">
        <v>784</v>
      </c>
      <c r="L2307" s="826">
        <v>38.5</v>
      </c>
      <c r="M2307" s="826">
        <v>77</v>
      </c>
      <c r="N2307" s="823">
        <v>2</v>
      </c>
      <c r="O2307" s="827">
        <v>1</v>
      </c>
      <c r="P2307" s="826">
        <v>77</v>
      </c>
      <c r="Q2307" s="828">
        <v>1</v>
      </c>
      <c r="R2307" s="823">
        <v>2</v>
      </c>
      <c r="S2307" s="828">
        <v>1</v>
      </c>
      <c r="T2307" s="827">
        <v>1</v>
      </c>
      <c r="U2307" s="829">
        <v>1</v>
      </c>
    </row>
    <row r="2308" spans="1:21" ht="14.45" customHeight="1" x14ac:dyDescent="0.2">
      <c r="A2308" s="822">
        <v>32</v>
      </c>
      <c r="B2308" s="823" t="s">
        <v>2767</v>
      </c>
      <c r="C2308" s="823" t="s">
        <v>2773</v>
      </c>
      <c r="D2308" s="824" t="s">
        <v>4796</v>
      </c>
      <c r="E2308" s="825" t="s">
        <v>2807</v>
      </c>
      <c r="F2308" s="823" t="s">
        <v>2768</v>
      </c>
      <c r="G2308" s="823" t="s">
        <v>2951</v>
      </c>
      <c r="H2308" s="823" t="s">
        <v>329</v>
      </c>
      <c r="I2308" s="823" t="s">
        <v>2955</v>
      </c>
      <c r="J2308" s="823" t="s">
        <v>2953</v>
      </c>
      <c r="K2308" s="823" t="s">
        <v>2956</v>
      </c>
      <c r="L2308" s="826">
        <v>243.64</v>
      </c>
      <c r="M2308" s="826">
        <v>487.28</v>
      </c>
      <c r="N2308" s="823">
        <v>2</v>
      </c>
      <c r="O2308" s="827">
        <v>1.5</v>
      </c>
      <c r="P2308" s="826"/>
      <c r="Q2308" s="828">
        <v>0</v>
      </c>
      <c r="R2308" s="823"/>
      <c r="S2308" s="828">
        <v>0</v>
      </c>
      <c r="T2308" s="827"/>
      <c r="U2308" s="829">
        <v>0</v>
      </c>
    </row>
    <row r="2309" spans="1:21" ht="14.45" customHeight="1" x14ac:dyDescent="0.2">
      <c r="A2309" s="822">
        <v>32</v>
      </c>
      <c r="B2309" s="823" t="s">
        <v>2767</v>
      </c>
      <c r="C2309" s="823" t="s">
        <v>2773</v>
      </c>
      <c r="D2309" s="824" t="s">
        <v>4796</v>
      </c>
      <c r="E2309" s="825" t="s">
        <v>2807</v>
      </c>
      <c r="F2309" s="823" t="s">
        <v>2768</v>
      </c>
      <c r="G2309" s="823" t="s">
        <v>2961</v>
      </c>
      <c r="H2309" s="823" t="s">
        <v>329</v>
      </c>
      <c r="I2309" s="823" t="s">
        <v>2962</v>
      </c>
      <c r="J2309" s="823" t="s">
        <v>2963</v>
      </c>
      <c r="K2309" s="823" t="s">
        <v>2964</v>
      </c>
      <c r="L2309" s="826">
        <v>57.48</v>
      </c>
      <c r="M2309" s="826">
        <v>57.48</v>
      </c>
      <c r="N2309" s="823">
        <v>1</v>
      </c>
      <c r="O2309" s="827">
        <v>1</v>
      </c>
      <c r="P2309" s="826"/>
      <c r="Q2309" s="828">
        <v>0</v>
      </c>
      <c r="R2309" s="823"/>
      <c r="S2309" s="828">
        <v>0</v>
      </c>
      <c r="T2309" s="827"/>
      <c r="U2309" s="829">
        <v>0</v>
      </c>
    </row>
    <row r="2310" spans="1:21" ht="14.45" customHeight="1" x14ac:dyDescent="0.2">
      <c r="A2310" s="822">
        <v>32</v>
      </c>
      <c r="B2310" s="823" t="s">
        <v>2767</v>
      </c>
      <c r="C2310" s="823" t="s">
        <v>2773</v>
      </c>
      <c r="D2310" s="824" t="s">
        <v>4796</v>
      </c>
      <c r="E2310" s="825" t="s">
        <v>2807</v>
      </c>
      <c r="F2310" s="823" t="s">
        <v>2768</v>
      </c>
      <c r="G2310" s="823" t="s">
        <v>2835</v>
      </c>
      <c r="H2310" s="823" t="s">
        <v>329</v>
      </c>
      <c r="I2310" s="823" t="s">
        <v>2970</v>
      </c>
      <c r="J2310" s="823" t="s">
        <v>2968</v>
      </c>
      <c r="K2310" s="823" t="s">
        <v>2971</v>
      </c>
      <c r="L2310" s="826">
        <v>52.75</v>
      </c>
      <c r="M2310" s="826">
        <v>52.75</v>
      </c>
      <c r="N2310" s="823">
        <v>1</v>
      </c>
      <c r="O2310" s="827">
        <v>1</v>
      </c>
      <c r="P2310" s="826"/>
      <c r="Q2310" s="828">
        <v>0</v>
      </c>
      <c r="R2310" s="823"/>
      <c r="S2310" s="828">
        <v>0</v>
      </c>
      <c r="T2310" s="827"/>
      <c r="U2310" s="829">
        <v>0</v>
      </c>
    </row>
    <row r="2311" spans="1:21" ht="14.45" customHeight="1" x14ac:dyDescent="0.2">
      <c r="A2311" s="822">
        <v>32</v>
      </c>
      <c r="B2311" s="823" t="s">
        <v>2767</v>
      </c>
      <c r="C2311" s="823" t="s">
        <v>2773</v>
      </c>
      <c r="D2311" s="824" t="s">
        <v>4796</v>
      </c>
      <c r="E2311" s="825" t="s">
        <v>2807</v>
      </c>
      <c r="F2311" s="823" t="s">
        <v>2768</v>
      </c>
      <c r="G2311" s="823" t="s">
        <v>2835</v>
      </c>
      <c r="H2311" s="823" t="s">
        <v>329</v>
      </c>
      <c r="I2311" s="823" t="s">
        <v>2836</v>
      </c>
      <c r="J2311" s="823" t="s">
        <v>695</v>
      </c>
      <c r="K2311" s="823" t="s">
        <v>681</v>
      </c>
      <c r="L2311" s="826">
        <v>58.62</v>
      </c>
      <c r="M2311" s="826">
        <v>58.62</v>
      </c>
      <c r="N2311" s="823">
        <v>1</v>
      </c>
      <c r="O2311" s="827">
        <v>1</v>
      </c>
      <c r="P2311" s="826">
        <v>58.62</v>
      </c>
      <c r="Q2311" s="828">
        <v>1</v>
      </c>
      <c r="R2311" s="823">
        <v>1</v>
      </c>
      <c r="S2311" s="828">
        <v>1</v>
      </c>
      <c r="T2311" s="827">
        <v>1</v>
      </c>
      <c r="U2311" s="829">
        <v>1</v>
      </c>
    </row>
    <row r="2312" spans="1:21" ht="14.45" customHeight="1" x14ac:dyDescent="0.2">
      <c r="A2312" s="822">
        <v>32</v>
      </c>
      <c r="B2312" s="823" t="s">
        <v>2767</v>
      </c>
      <c r="C2312" s="823" t="s">
        <v>2773</v>
      </c>
      <c r="D2312" s="824" t="s">
        <v>4796</v>
      </c>
      <c r="E2312" s="825" t="s">
        <v>2807</v>
      </c>
      <c r="F2312" s="823" t="s">
        <v>2768</v>
      </c>
      <c r="G2312" s="823" t="s">
        <v>2983</v>
      </c>
      <c r="H2312" s="823" t="s">
        <v>329</v>
      </c>
      <c r="I2312" s="823" t="s">
        <v>2984</v>
      </c>
      <c r="J2312" s="823" t="s">
        <v>2985</v>
      </c>
      <c r="K2312" s="823" t="s">
        <v>2986</v>
      </c>
      <c r="L2312" s="826">
        <v>73.150000000000006</v>
      </c>
      <c r="M2312" s="826">
        <v>1901.9000000000003</v>
      </c>
      <c r="N2312" s="823">
        <v>26</v>
      </c>
      <c r="O2312" s="827">
        <v>6</v>
      </c>
      <c r="P2312" s="826">
        <v>438.90000000000003</v>
      </c>
      <c r="Q2312" s="828">
        <v>0.23076923076923075</v>
      </c>
      <c r="R2312" s="823">
        <v>6</v>
      </c>
      <c r="S2312" s="828">
        <v>0.23076923076923078</v>
      </c>
      <c r="T2312" s="827">
        <v>2</v>
      </c>
      <c r="U2312" s="829">
        <v>0.33333333333333331</v>
      </c>
    </row>
    <row r="2313" spans="1:21" ht="14.45" customHeight="1" x14ac:dyDescent="0.2">
      <c r="A2313" s="822">
        <v>32</v>
      </c>
      <c r="B2313" s="823" t="s">
        <v>2767</v>
      </c>
      <c r="C2313" s="823" t="s">
        <v>2773</v>
      </c>
      <c r="D2313" s="824" t="s">
        <v>4796</v>
      </c>
      <c r="E2313" s="825" t="s">
        <v>2807</v>
      </c>
      <c r="F2313" s="823" t="s">
        <v>2768</v>
      </c>
      <c r="G2313" s="823" t="s">
        <v>3279</v>
      </c>
      <c r="H2313" s="823" t="s">
        <v>329</v>
      </c>
      <c r="I2313" s="823" t="s">
        <v>3280</v>
      </c>
      <c r="J2313" s="823" t="s">
        <v>881</v>
      </c>
      <c r="K2313" s="823" t="s">
        <v>882</v>
      </c>
      <c r="L2313" s="826">
        <v>0</v>
      </c>
      <c r="M2313" s="826">
        <v>0</v>
      </c>
      <c r="N2313" s="823">
        <v>1</v>
      </c>
      <c r="O2313" s="827">
        <v>1</v>
      </c>
      <c r="P2313" s="826"/>
      <c r="Q2313" s="828"/>
      <c r="R2313" s="823"/>
      <c r="S2313" s="828">
        <v>0</v>
      </c>
      <c r="T2313" s="827"/>
      <c r="U2313" s="829">
        <v>0</v>
      </c>
    </row>
    <row r="2314" spans="1:21" ht="14.45" customHeight="1" x14ac:dyDescent="0.2">
      <c r="A2314" s="822">
        <v>32</v>
      </c>
      <c r="B2314" s="823" t="s">
        <v>2767</v>
      </c>
      <c r="C2314" s="823" t="s">
        <v>2773</v>
      </c>
      <c r="D2314" s="824" t="s">
        <v>4796</v>
      </c>
      <c r="E2314" s="825" t="s">
        <v>2807</v>
      </c>
      <c r="F2314" s="823" t="s">
        <v>2768</v>
      </c>
      <c r="G2314" s="823" t="s">
        <v>2987</v>
      </c>
      <c r="H2314" s="823" t="s">
        <v>670</v>
      </c>
      <c r="I2314" s="823" t="s">
        <v>2313</v>
      </c>
      <c r="J2314" s="823" t="s">
        <v>1075</v>
      </c>
      <c r="K2314" s="823" t="s">
        <v>2314</v>
      </c>
      <c r="L2314" s="826">
        <v>39.549999999999997</v>
      </c>
      <c r="M2314" s="826">
        <v>79.099999999999994</v>
      </c>
      <c r="N2314" s="823">
        <v>2</v>
      </c>
      <c r="O2314" s="827">
        <v>1</v>
      </c>
      <c r="P2314" s="826"/>
      <c r="Q2314" s="828">
        <v>0</v>
      </c>
      <c r="R2314" s="823"/>
      <c r="S2314" s="828">
        <v>0</v>
      </c>
      <c r="T2314" s="827"/>
      <c r="U2314" s="829">
        <v>0</v>
      </c>
    </row>
    <row r="2315" spans="1:21" ht="14.45" customHeight="1" x14ac:dyDescent="0.2">
      <c r="A2315" s="822">
        <v>32</v>
      </c>
      <c r="B2315" s="823" t="s">
        <v>2767</v>
      </c>
      <c r="C2315" s="823" t="s">
        <v>2773</v>
      </c>
      <c r="D2315" s="824" t="s">
        <v>4796</v>
      </c>
      <c r="E2315" s="825" t="s">
        <v>2807</v>
      </c>
      <c r="F2315" s="823" t="s">
        <v>2768</v>
      </c>
      <c r="G2315" s="823" t="s">
        <v>3526</v>
      </c>
      <c r="H2315" s="823" t="s">
        <v>329</v>
      </c>
      <c r="I2315" s="823" t="s">
        <v>3527</v>
      </c>
      <c r="J2315" s="823" t="s">
        <v>3528</v>
      </c>
      <c r="K2315" s="823" t="s">
        <v>3529</v>
      </c>
      <c r="L2315" s="826">
        <v>1804.62</v>
      </c>
      <c r="M2315" s="826">
        <v>18046.199999999997</v>
      </c>
      <c r="N2315" s="823">
        <v>10</v>
      </c>
      <c r="O2315" s="827">
        <v>2</v>
      </c>
      <c r="P2315" s="826">
        <v>18046.199999999997</v>
      </c>
      <c r="Q2315" s="828">
        <v>1</v>
      </c>
      <c r="R2315" s="823">
        <v>10</v>
      </c>
      <c r="S2315" s="828">
        <v>1</v>
      </c>
      <c r="T2315" s="827">
        <v>2</v>
      </c>
      <c r="U2315" s="829">
        <v>1</v>
      </c>
    </row>
    <row r="2316" spans="1:21" ht="14.45" customHeight="1" x14ac:dyDescent="0.2">
      <c r="A2316" s="822">
        <v>32</v>
      </c>
      <c r="B2316" s="823" t="s">
        <v>2767</v>
      </c>
      <c r="C2316" s="823" t="s">
        <v>2773</v>
      </c>
      <c r="D2316" s="824" t="s">
        <v>4796</v>
      </c>
      <c r="E2316" s="825" t="s">
        <v>2807</v>
      </c>
      <c r="F2316" s="823" t="s">
        <v>2768</v>
      </c>
      <c r="G2316" s="823" t="s">
        <v>2999</v>
      </c>
      <c r="H2316" s="823" t="s">
        <v>329</v>
      </c>
      <c r="I2316" s="823" t="s">
        <v>3649</v>
      </c>
      <c r="J2316" s="823" t="s">
        <v>724</v>
      </c>
      <c r="K2316" s="823" t="s">
        <v>725</v>
      </c>
      <c r="L2316" s="826">
        <v>38.04</v>
      </c>
      <c r="M2316" s="826">
        <v>38.04</v>
      </c>
      <c r="N2316" s="823">
        <v>1</v>
      </c>
      <c r="O2316" s="827">
        <v>0.5</v>
      </c>
      <c r="P2316" s="826"/>
      <c r="Q2316" s="828">
        <v>0</v>
      </c>
      <c r="R2316" s="823"/>
      <c r="S2316" s="828">
        <v>0</v>
      </c>
      <c r="T2316" s="827"/>
      <c r="U2316" s="829">
        <v>0</v>
      </c>
    </row>
    <row r="2317" spans="1:21" ht="14.45" customHeight="1" x14ac:dyDescent="0.2">
      <c r="A2317" s="822">
        <v>32</v>
      </c>
      <c r="B2317" s="823" t="s">
        <v>2767</v>
      </c>
      <c r="C2317" s="823" t="s">
        <v>2773</v>
      </c>
      <c r="D2317" s="824" t="s">
        <v>4796</v>
      </c>
      <c r="E2317" s="825" t="s">
        <v>2807</v>
      </c>
      <c r="F2317" s="823" t="s">
        <v>2768</v>
      </c>
      <c r="G2317" s="823" t="s">
        <v>3804</v>
      </c>
      <c r="H2317" s="823" t="s">
        <v>329</v>
      </c>
      <c r="I2317" s="823" t="s">
        <v>3805</v>
      </c>
      <c r="J2317" s="823" t="s">
        <v>1440</v>
      </c>
      <c r="K2317" s="823" t="s">
        <v>3129</v>
      </c>
      <c r="L2317" s="826">
        <v>34.19</v>
      </c>
      <c r="M2317" s="826">
        <v>170.95</v>
      </c>
      <c r="N2317" s="823">
        <v>5</v>
      </c>
      <c r="O2317" s="827">
        <v>2</v>
      </c>
      <c r="P2317" s="826">
        <v>68.38</v>
      </c>
      <c r="Q2317" s="828">
        <v>0.4</v>
      </c>
      <c r="R2317" s="823">
        <v>2</v>
      </c>
      <c r="S2317" s="828">
        <v>0.4</v>
      </c>
      <c r="T2317" s="827">
        <v>1</v>
      </c>
      <c r="U2317" s="829">
        <v>0.5</v>
      </c>
    </row>
    <row r="2318" spans="1:21" ht="14.45" customHeight="1" x14ac:dyDescent="0.2">
      <c r="A2318" s="822">
        <v>32</v>
      </c>
      <c r="B2318" s="823" t="s">
        <v>2767</v>
      </c>
      <c r="C2318" s="823" t="s">
        <v>2773</v>
      </c>
      <c r="D2318" s="824" t="s">
        <v>4796</v>
      </c>
      <c r="E2318" s="825" t="s">
        <v>2807</v>
      </c>
      <c r="F2318" s="823" t="s">
        <v>2768</v>
      </c>
      <c r="G2318" s="823" t="s">
        <v>2811</v>
      </c>
      <c r="H2318" s="823" t="s">
        <v>670</v>
      </c>
      <c r="I2318" s="823" t="s">
        <v>2562</v>
      </c>
      <c r="J2318" s="823" t="s">
        <v>1691</v>
      </c>
      <c r="K2318" s="823" t="s">
        <v>2563</v>
      </c>
      <c r="L2318" s="826">
        <v>2309.36</v>
      </c>
      <c r="M2318" s="826">
        <v>9237.44</v>
      </c>
      <c r="N2318" s="823">
        <v>4</v>
      </c>
      <c r="O2318" s="827">
        <v>1.5</v>
      </c>
      <c r="P2318" s="826">
        <v>4618.72</v>
      </c>
      <c r="Q2318" s="828">
        <v>0.5</v>
      </c>
      <c r="R2318" s="823">
        <v>2</v>
      </c>
      <c r="S2318" s="828">
        <v>0.5</v>
      </c>
      <c r="T2318" s="827">
        <v>1</v>
      </c>
      <c r="U2318" s="829">
        <v>0.66666666666666663</v>
      </c>
    </row>
    <row r="2319" spans="1:21" ht="14.45" customHeight="1" x14ac:dyDescent="0.2">
      <c r="A2319" s="822">
        <v>32</v>
      </c>
      <c r="B2319" s="823" t="s">
        <v>2767</v>
      </c>
      <c r="C2319" s="823" t="s">
        <v>2773</v>
      </c>
      <c r="D2319" s="824" t="s">
        <v>4796</v>
      </c>
      <c r="E2319" s="825" t="s">
        <v>2807</v>
      </c>
      <c r="F2319" s="823" t="s">
        <v>2768</v>
      </c>
      <c r="G2319" s="823" t="s">
        <v>2811</v>
      </c>
      <c r="H2319" s="823" t="s">
        <v>670</v>
      </c>
      <c r="I2319" s="823" t="s">
        <v>2558</v>
      </c>
      <c r="J2319" s="823" t="s">
        <v>1691</v>
      </c>
      <c r="K2319" s="823" t="s">
        <v>2559</v>
      </c>
      <c r="L2319" s="826">
        <v>1385.62</v>
      </c>
      <c r="M2319" s="826">
        <v>2771.24</v>
      </c>
      <c r="N2319" s="823">
        <v>2</v>
      </c>
      <c r="O2319" s="827">
        <v>2</v>
      </c>
      <c r="P2319" s="826">
        <v>1385.62</v>
      </c>
      <c r="Q2319" s="828">
        <v>0.5</v>
      </c>
      <c r="R2319" s="823">
        <v>1</v>
      </c>
      <c r="S2319" s="828">
        <v>0.5</v>
      </c>
      <c r="T2319" s="827">
        <v>1</v>
      </c>
      <c r="U2319" s="829">
        <v>0.5</v>
      </c>
    </row>
    <row r="2320" spans="1:21" ht="14.45" customHeight="1" x14ac:dyDescent="0.2">
      <c r="A2320" s="822">
        <v>32</v>
      </c>
      <c r="B2320" s="823" t="s">
        <v>2767</v>
      </c>
      <c r="C2320" s="823" t="s">
        <v>2773</v>
      </c>
      <c r="D2320" s="824" t="s">
        <v>4796</v>
      </c>
      <c r="E2320" s="825" t="s">
        <v>2807</v>
      </c>
      <c r="F2320" s="823" t="s">
        <v>2768</v>
      </c>
      <c r="G2320" s="823" t="s">
        <v>2811</v>
      </c>
      <c r="H2320" s="823" t="s">
        <v>670</v>
      </c>
      <c r="I2320" s="823" t="s">
        <v>2249</v>
      </c>
      <c r="J2320" s="823" t="s">
        <v>915</v>
      </c>
      <c r="K2320" s="823" t="s">
        <v>2250</v>
      </c>
      <c r="L2320" s="826">
        <v>736.33</v>
      </c>
      <c r="M2320" s="826">
        <v>736.33</v>
      </c>
      <c r="N2320" s="823">
        <v>1</v>
      </c>
      <c r="O2320" s="827">
        <v>1</v>
      </c>
      <c r="P2320" s="826"/>
      <c r="Q2320" s="828">
        <v>0</v>
      </c>
      <c r="R2320" s="823"/>
      <c r="S2320" s="828">
        <v>0</v>
      </c>
      <c r="T2320" s="827"/>
      <c r="U2320" s="829">
        <v>0</v>
      </c>
    </row>
    <row r="2321" spans="1:21" ht="14.45" customHeight="1" x14ac:dyDescent="0.2">
      <c r="A2321" s="822">
        <v>32</v>
      </c>
      <c r="B2321" s="823" t="s">
        <v>2767</v>
      </c>
      <c r="C2321" s="823" t="s">
        <v>2773</v>
      </c>
      <c r="D2321" s="824" t="s">
        <v>4796</v>
      </c>
      <c r="E2321" s="825" t="s">
        <v>2807</v>
      </c>
      <c r="F2321" s="823" t="s">
        <v>2768</v>
      </c>
      <c r="G2321" s="823" t="s">
        <v>3007</v>
      </c>
      <c r="H2321" s="823" t="s">
        <v>329</v>
      </c>
      <c r="I2321" s="823" t="s">
        <v>3806</v>
      </c>
      <c r="J2321" s="823" t="s">
        <v>714</v>
      </c>
      <c r="K2321" s="823" t="s">
        <v>3807</v>
      </c>
      <c r="L2321" s="826">
        <v>35.25</v>
      </c>
      <c r="M2321" s="826">
        <v>35.25</v>
      </c>
      <c r="N2321" s="823">
        <v>1</v>
      </c>
      <c r="O2321" s="827">
        <v>1</v>
      </c>
      <c r="P2321" s="826">
        <v>35.25</v>
      </c>
      <c r="Q2321" s="828">
        <v>1</v>
      </c>
      <c r="R2321" s="823">
        <v>1</v>
      </c>
      <c r="S2321" s="828">
        <v>1</v>
      </c>
      <c r="T2321" s="827">
        <v>1</v>
      </c>
      <c r="U2321" s="829">
        <v>1</v>
      </c>
    </row>
    <row r="2322" spans="1:21" ht="14.45" customHeight="1" x14ac:dyDescent="0.2">
      <c r="A2322" s="822">
        <v>32</v>
      </c>
      <c r="B2322" s="823" t="s">
        <v>2767</v>
      </c>
      <c r="C2322" s="823" t="s">
        <v>2773</v>
      </c>
      <c r="D2322" s="824" t="s">
        <v>4796</v>
      </c>
      <c r="E2322" s="825" t="s">
        <v>2807</v>
      </c>
      <c r="F2322" s="823" t="s">
        <v>2768</v>
      </c>
      <c r="G2322" s="823" t="s">
        <v>3011</v>
      </c>
      <c r="H2322" s="823" t="s">
        <v>329</v>
      </c>
      <c r="I2322" s="823" t="s">
        <v>3336</v>
      </c>
      <c r="J2322" s="823" t="s">
        <v>3337</v>
      </c>
      <c r="K2322" s="823" t="s">
        <v>3338</v>
      </c>
      <c r="L2322" s="826">
        <v>205.84</v>
      </c>
      <c r="M2322" s="826">
        <v>411.68</v>
      </c>
      <c r="N2322" s="823">
        <v>2</v>
      </c>
      <c r="O2322" s="827">
        <v>0.5</v>
      </c>
      <c r="P2322" s="826"/>
      <c r="Q2322" s="828">
        <v>0</v>
      </c>
      <c r="R2322" s="823"/>
      <c r="S2322" s="828">
        <v>0</v>
      </c>
      <c r="T2322" s="827"/>
      <c r="U2322" s="829">
        <v>0</v>
      </c>
    </row>
    <row r="2323" spans="1:21" ht="14.45" customHeight="1" x14ac:dyDescent="0.2">
      <c r="A2323" s="822">
        <v>32</v>
      </c>
      <c r="B2323" s="823" t="s">
        <v>2767</v>
      </c>
      <c r="C2323" s="823" t="s">
        <v>2773</v>
      </c>
      <c r="D2323" s="824" t="s">
        <v>4796</v>
      </c>
      <c r="E2323" s="825" t="s">
        <v>2807</v>
      </c>
      <c r="F2323" s="823" t="s">
        <v>2768</v>
      </c>
      <c r="G2323" s="823" t="s">
        <v>3011</v>
      </c>
      <c r="H2323" s="823" t="s">
        <v>329</v>
      </c>
      <c r="I2323" s="823" t="s">
        <v>3014</v>
      </c>
      <c r="J2323" s="823" t="s">
        <v>955</v>
      </c>
      <c r="K2323" s="823" t="s">
        <v>3013</v>
      </c>
      <c r="L2323" s="826">
        <v>87.98</v>
      </c>
      <c r="M2323" s="826">
        <v>87.98</v>
      </c>
      <c r="N2323" s="823">
        <v>1</v>
      </c>
      <c r="O2323" s="827">
        <v>1</v>
      </c>
      <c r="P2323" s="826"/>
      <c r="Q2323" s="828">
        <v>0</v>
      </c>
      <c r="R2323" s="823"/>
      <c r="S2323" s="828">
        <v>0</v>
      </c>
      <c r="T2323" s="827"/>
      <c r="U2323" s="829">
        <v>0</v>
      </c>
    </row>
    <row r="2324" spans="1:21" ht="14.45" customHeight="1" x14ac:dyDescent="0.2">
      <c r="A2324" s="822">
        <v>32</v>
      </c>
      <c r="B2324" s="823" t="s">
        <v>2767</v>
      </c>
      <c r="C2324" s="823" t="s">
        <v>2773</v>
      </c>
      <c r="D2324" s="824" t="s">
        <v>4796</v>
      </c>
      <c r="E2324" s="825" t="s">
        <v>2807</v>
      </c>
      <c r="F2324" s="823" t="s">
        <v>2768</v>
      </c>
      <c r="G2324" s="823" t="s">
        <v>3342</v>
      </c>
      <c r="H2324" s="823" t="s">
        <v>329</v>
      </c>
      <c r="I2324" s="823" t="s">
        <v>3343</v>
      </c>
      <c r="J2324" s="823" t="s">
        <v>3344</v>
      </c>
      <c r="K2324" s="823" t="s">
        <v>3345</v>
      </c>
      <c r="L2324" s="826">
        <v>453.18</v>
      </c>
      <c r="M2324" s="826">
        <v>906.36</v>
      </c>
      <c r="N2324" s="823">
        <v>2</v>
      </c>
      <c r="O2324" s="827">
        <v>1.5</v>
      </c>
      <c r="P2324" s="826">
        <v>906.36</v>
      </c>
      <c r="Q2324" s="828">
        <v>1</v>
      </c>
      <c r="R2324" s="823">
        <v>2</v>
      </c>
      <c r="S2324" s="828">
        <v>1</v>
      </c>
      <c r="T2324" s="827">
        <v>1.5</v>
      </c>
      <c r="U2324" s="829">
        <v>1</v>
      </c>
    </row>
    <row r="2325" spans="1:21" ht="14.45" customHeight="1" x14ac:dyDescent="0.2">
      <c r="A2325" s="822">
        <v>32</v>
      </c>
      <c r="B2325" s="823" t="s">
        <v>2767</v>
      </c>
      <c r="C2325" s="823" t="s">
        <v>2773</v>
      </c>
      <c r="D2325" s="824" t="s">
        <v>4796</v>
      </c>
      <c r="E2325" s="825" t="s">
        <v>2807</v>
      </c>
      <c r="F2325" s="823" t="s">
        <v>2768</v>
      </c>
      <c r="G2325" s="823" t="s">
        <v>2825</v>
      </c>
      <c r="H2325" s="823" t="s">
        <v>329</v>
      </c>
      <c r="I2325" s="823" t="s">
        <v>2826</v>
      </c>
      <c r="J2325" s="823" t="s">
        <v>789</v>
      </c>
      <c r="K2325" s="823" t="s">
        <v>2827</v>
      </c>
      <c r="L2325" s="826">
        <v>27.37</v>
      </c>
      <c r="M2325" s="826">
        <v>54.74</v>
      </c>
      <c r="N2325" s="823">
        <v>2</v>
      </c>
      <c r="O2325" s="827">
        <v>1</v>
      </c>
      <c r="P2325" s="826">
        <v>27.37</v>
      </c>
      <c r="Q2325" s="828">
        <v>0.5</v>
      </c>
      <c r="R2325" s="823">
        <v>1</v>
      </c>
      <c r="S2325" s="828">
        <v>0.5</v>
      </c>
      <c r="T2325" s="827">
        <v>0.5</v>
      </c>
      <c r="U2325" s="829">
        <v>0.5</v>
      </c>
    </row>
    <row r="2326" spans="1:21" ht="14.45" customHeight="1" x14ac:dyDescent="0.2">
      <c r="A2326" s="822">
        <v>32</v>
      </c>
      <c r="B2326" s="823" t="s">
        <v>2767</v>
      </c>
      <c r="C2326" s="823" t="s">
        <v>2773</v>
      </c>
      <c r="D2326" s="824" t="s">
        <v>4796</v>
      </c>
      <c r="E2326" s="825" t="s">
        <v>2807</v>
      </c>
      <c r="F2326" s="823" t="s">
        <v>2768</v>
      </c>
      <c r="G2326" s="823" t="s">
        <v>2825</v>
      </c>
      <c r="H2326" s="823" t="s">
        <v>670</v>
      </c>
      <c r="I2326" s="823" t="s">
        <v>2230</v>
      </c>
      <c r="J2326" s="823" t="s">
        <v>789</v>
      </c>
      <c r="K2326" s="823" t="s">
        <v>2231</v>
      </c>
      <c r="L2326" s="826">
        <v>102.93</v>
      </c>
      <c r="M2326" s="826">
        <v>514.65000000000009</v>
      </c>
      <c r="N2326" s="823">
        <v>5</v>
      </c>
      <c r="O2326" s="827">
        <v>3.5</v>
      </c>
      <c r="P2326" s="826">
        <v>308.79000000000002</v>
      </c>
      <c r="Q2326" s="828">
        <v>0.6</v>
      </c>
      <c r="R2326" s="823">
        <v>3</v>
      </c>
      <c r="S2326" s="828">
        <v>0.6</v>
      </c>
      <c r="T2326" s="827">
        <v>2</v>
      </c>
      <c r="U2326" s="829">
        <v>0.5714285714285714</v>
      </c>
    </row>
    <row r="2327" spans="1:21" ht="14.45" customHeight="1" x14ac:dyDescent="0.2">
      <c r="A2327" s="822">
        <v>32</v>
      </c>
      <c r="B2327" s="823" t="s">
        <v>2767</v>
      </c>
      <c r="C2327" s="823" t="s">
        <v>2773</v>
      </c>
      <c r="D2327" s="824" t="s">
        <v>4796</v>
      </c>
      <c r="E2327" s="825" t="s">
        <v>2807</v>
      </c>
      <c r="F2327" s="823" t="s">
        <v>2768</v>
      </c>
      <c r="G2327" s="823" t="s">
        <v>2825</v>
      </c>
      <c r="H2327" s="823" t="s">
        <v>670</v>
      </c>
      <c r="I2327" s="823" t="s">
        <v>2230</v>
      </c>
      <c r="J2327" s="823" t="s">
        <v>789</v>
      </c>
      <c r="K2327" s="823" t="s">
        <v>2231</v>
      </c>
      <c r="L2327" s="826">
        <v>48.89</v>
      </c>
      <c r="M2327" s="826">
        <v>48.89</v>
      </c>
      <c r="N2327" s="823">
        <v>1</v>
      </c>
      <c r="O2327" s="827">
        <v>1</v>
      </c>
      <c r="P2327" s="826">
        <v>48.89</v>
      </c>
      <c r="Q2327" s="828">
        <v>1</v>
      </c>
      <c r="R2327" s="823">
        <v>1</v>
      </c>
      <c r="S2327" s="828">
        <v>1</v>
      </c>
      <c r="T2327" s="827">
        <v>1</v>
      </c>
      <c r="U2327" s="829">
        <v>1</v>
      </c>
    </row>
    <row r="2328" spans="1:21" ht="14.45" customHeight="1" x14ac:dyDescent="0.2">
      <c r="A2328" s="822">
        <v>32</v>
      </c>
      <c r="B2328" s="823" t="s">
        <v>2767</v>
      </c>
      <c r="C2328" s="823" t="s">
        <v>2773</v>
      </c>
      <c r="D2328" s="824" t="s">
        <v>4796</v>
      </c>
      <c r="E2328" s="825" t="s">
        <v>2807</v>
      </c>
      <c r="F2328" s="823" t="s">
        <v>2768</v>
      </c>
      <c r="G2328" s="823" t="s">
        <v>2825</v>
      </c>
      <c r="H2328" s="823" t="s">
        <v>329</v>
      </c>
      <c r="I2328" s="823" t="s">
        <v>3353</v>
      </c>
      <c r="J2328" s="823" t="s">
        <v>789</v>
      </c>
      <c r="K2328" s="823" t="s">
        <v>790</v>
      </c>
      <c r="L2328" s="826">
        <v>205.84</v>
      </c>
      <c r="M2328" s="826">
        <v>205.84</v>
      </c>
      <c r="N2328" s="823">
        <v>1</v>
      </c>
      <c r="O2328" s="827">
        <v>1</v>
      </c>
      <c r="P2328" s="826">
        <v>205.84</v>
      </c>
      <c r="Q2328" s="828">
        <v>1</v>
      </c>
      <c r="R2328" s="823">
        <v>1</v>
      </c>
      <c r="S2328" s="828">
        <v>1</v>
      </c>
      <c r="T2328" s="827">
        <v>1</v>
      </c>
      <c r="U2328" s="829">
        <v>1</v>
      </c>
    </row>
    <row r="2329" spans="1:21" ht="14.45" customHeight="1" x14ac:dyDescent="0.2">
      <c r="A2329" s="822">
        <v>32</v>
      </c>
      <c r="B2329" s="823" t="s">
        <v>2767</v>
      </c>
      <c r="C2329" s="823" t="s">
        <v>2773</v>
      </c>
      <c r="D2329" s="824" t="s">
        <v>4796</v>
      </c>
      <c r="E2329" s="825" t="s">
        <v>2807</v>
      </c>
      <c r="F2329" s="823" t="s">
        <v>2768</v>
      </c>
      <c r="G2329" s="823" t="s">
        <v>2812</v>
      </c>
      <c r="H2329" s="823" t="s">
        <v>329</v>
      </c>
      <c r="I2329" s="823" t="s">
        <v>3031</v>
      </c>
      <c r="J2329" s="823" t="s">
        <v>2814</v>
      </c>
      <c r="K2329" s="823" t="s">
        <v>3032</v>
      </c>
      <c r="L2329" s="826">
        <v>21.92</v>
      </c>
      <c r="M2329" s="826">
        <v>153.44</v>
      </c>
      <c r="N2329" s="823">
        <v>7</v>
      </c>
      <c r="O2329" s="827">
        <v>2.5</v>
      </c>
      <c r="P2329" s="826"/>
      <c r="Q2329" s="828">
        <v>0</v>
      </c>
      <c r="R2329" s="823"/>
      <c r="S2329" s="828">
        <v>0</v>
      </c>
      <c r="T2329" s="827"/>
      <c r="U2329" s="829">
        <v>0</v>
      </c>
    </row>
    <row r="2330" spans="1:21" ht="14.45" customHeight="1" x14ac:dyDescent="0.2">
      <c r="A2330" s="822">
        <v>32</v>
      </c>
      <c r="B2330" s="823" t="s">
        <v>2767</v>
      </c>
      <c r="C2330" s="823" t="s">
        <v>2773</v>
      </c>
      <c r="D2330" s="824" t="s">
        <v>4796</v>
      </c>
      <c r="E2330" s="825" t="s">
        <v>2807</v>
      </c>
      <c r="F2330" s="823" t="s">
        <v>2768</v>
      </c>
      <c r="G2330" s="823" t="s">
        <v>2812</v>
      </c>
      <c r="H2330" s="823" t="s">
        <v>329</v>
      </c>
      <c r="I2330" s="823" t="s">
        <v>2813</v>
      </c>
      <c r="J2330" s="823" t="s">
        <v>2814</v>
      </c>
      <c r="K2330" s="823" t="s">
        <v>825</v>
      </c>
      <c r="L2330" s="826">
        <v>87.67</v>
      </c>
      <c r="M2330" s="826">
        <v>789.03</v>
      </c>
      <c r="N2330" s="823">
        <v>9</v>
      </c>
      <c r="O2330" s="827">
        <v>3</v>
      </c>
      <c r="P2330" s="826">
        <v>263.01</v>
      </c>
      <c r="Q2330" s="828">
        <v>0.33333333333333331</v>
      </c>
      <c r="R2330" s="823">
        <v>3</v>
      </c>
      <c r="S2330" s="828">
        <v>0.33333333333333331</v>
      </c>
      <c r="T2330" s="827">
        <v>1</v>
      </c>
      <c r="U2330" s="829">
        <v>0.33333333333333331</v>
      </c>
    </row>
    <row r="2331" spans="1:21" ht="14.45" customHeight="1" x14ac:dyDescent="0.2">
      <c r="A2331" s="822">
        <v>32</v>
      </c>
      <c r="B2331" s="823" t="s">
        <v>2767</v>
      </c>
      <c r="C2331" s="823" t="s">
        <v>2773</v>
      </c>
      <c r="D2331" s="824" t="s">
        <v>4796</v>
      </c>
      <c r="E2331" s="825" t="s">
        <v>2807</v>
      </c>
      <c r="F2331" s="823" t="s">
        <v>2768</v>
      </c>
      <c r="G2331" s="823" t="s">
        <v>4000</v>
      </c>
      <c r="H2331" s="823" t="s">
        <v>670</v>
      </c>
      <c r="I2331" s="823" t="s">
        <v>4180</v>
      </c>
      <c r="J2331" s="823" t="s">
        <v>1821</v>
      </c>
      <c r="K2331" s="823" t="s">
        <v>4003</v>
      </c>
      <c r="L2331" s="826">
        <v>320.20999999999998</v>
      </c>
      <c r="M2331" s="826">
        <v>960.62999999999988</v>
      </c>
      <c r="N2331" s="823">
        <v>3</v>
      </c>
      <c r="O2331" s="827">
        <v>1</v>
      </c>
      <c r="P2331" s="826"/>
      <c r="Q2331" s="828">
        <v>0</v>
      </c>
      <c r="R2331" s="823"/>
      <c r="S2331" s="828">
        <v>0</v>
      </c>
      <c r="T2331" s="827"/>
      <c r="U2331" s="829">
        <v>0</v>
      </c>
    </row>
    <row r="2332" spans="1:21" ht="14.45" customHeight="1" x14ac:dyDescent="0.2">
      <c r="A2332" s="822">
        <v>32</v>
      </c>
      <c r="B2332" s="823" t="s">
        <v>2767</v>
      </c>
      <c r="C2332" s="823" t="s">
        <v>2773</v>
      </c>
      <c r="D2332" s="824" t="s">
        <v>4796</v>
      </c>
      <c r="E2332" s="825" t="s">
        <v>2807</v>
      </c>
      <c r="F2332" s="823" t="s">
        <v>2768</v>
      </c>
      <c r="G2332" s="823" t="s">
        <v>3362</v>
      </c>
      <c r="H2332" s="823" t="s">
        <v>670</v>
      </c>
      <c r="I2332" s="823" t="s">
        <v>2589</v>
      </c>
      <c r="J2332" s="823" t="s">
        <v>2299</v>
      </c>
      <c r="K2332" s="823" t="s">
        <v>2590</v>
      </c>
      <c r="L2332" s="826">
        <v>114.88</v>
      </c>
      <c r="M2332" s="826">
        <v>114.88</v>
      </c>
      <c r="N2332" s="823">
        <v>1</v>
      </c>
      <c r="O2332" s="827">
        <v>1</v>
      </c>
      <c r="P2332" s="826"/>
      <c r="Q2332" s="828">
        <v>0</v>
      </c>
      <c r="R2332" s="823"/>
      <c r="S2332" s="828">
        <v>0</v>
      </c>
      <c r="T2332" s="827"/>
      <c r="U2332" s="829">
        <v>0</v>
      </c>
    </row>
    <row r="2333" spans="1:21" ht="14.45" customHeight="1" x14ac:dyDescent="0.2">
      <c r="A2333" s="822">
        <v>32</v>
      </c>
      <c r="B2333" s="823" t="s">
        <v>2767</v>
      </c>
      <c r="C2333" s="823" t="s">
        <v>2773</v>
      </c>
      <c r="D2333" s="824" t="s">
        <v>4796</v>
      </c>
      <c r="E2333" s="825" t="s">
        <v>2807</v>
      </c>
      <c r="F2333" s="823" t="s">
        <v>2768</v>
      </c>
      <c r="G2333" s="823" t="s">
        <v>3051</v>
      </c>
      <c r="H2333" s="823" t="s">
        <v>329</v>
      </c>
      <c r="I2333" s="823" t="s">
        <v>3054</v>
      </c>
      <c r="J2333" s="823" t="s">
        <v>1530</v>
      </c>
      <c r="K2333" s="823" t="s">
        <v>3055</v>
      </c>
      <c r="L2333" s="826">
        <v>181.04</v>
      </c>
      <c r="M2333" s="826">
        <v>543.12</v>
      </c>
      <c r="N2333" s="823">
        <v>3</v>
      </c>
      <c r="O2333" s="827">
        <v>2</v>
      </c>
      <c r="P2333" s="826">
        <v>181.04</v>
      </c>
      <c r="Q2333" s="828">
        <v>0.33333333333333331</v>
      </c>
      <c r="R2333" s="823">
        <v>1</v>
      </c>
      <c r="S2333" s="828">
        <v>0.33333333333333331</v>
      </c>
      <c r="T2333" s="827">
        <v>1</v>
      </c>
      <c r="U2333" s="829">
        <v>0.5</v>
      </c>
    </row>
    <row r="2334" spans="1:21" ht="14.45" customHeight="1" x14ac:dyDescent="0.2">
      <c r="A2334" s="822">
        <v>32</v>
      </c>
      <c r="B2334" s="823" t="s">
        <v>2767</v>
      </c>
      <c r="C2334" s="823" t="s">
        <v>2773</v>
      </c>
      <c r="D2334" s="824" t="s">
        <v>4796</v>
      </c>
      <c r="E2334" s="825" t="s">
        <v>2807</v>
      </c>
      <c r="F2334" s="823" t="s">
        <v>2768</v>
      </c>
      <c r="G2334" s="823" t="s">
        <v>3058</v>
      </c>
      <c r="H2334" s="823" t="s">
        <v>670</v>
      </c>
      <c r="I2334" s="823" t="s">
        <v>2459</v>
      </c>
      <c r="J2334" s="823" t="s">
        <v>1153</v>
      </c>
      <c r="K2334" s="823" t="s">
        <v>1155</v>
      </c>
      <c r="L2334" s="826">
        <v>0</v>
      </c>
      <c r="M2334" s="826">
        <v>0</v>
      </c>
      <c r="N2334" s="823">
        <v>3</v>
      </c>
      <c r="O2334" s="827">
        <v>0.5</v>
      </c>
      <c r="P2334" s="826"/>
      <c r="Q2334" s="828"/>
      <c r="R2334" s="823"/>
      <c r="S2334" s="828">
        <v>0</v>
      </c>
      <c r="T2334" s="827"/>
      <c r="U2334" s="829">
        <v>0</v>
      </c>
    </row>
    <row r="2335" spans="1:21" ht="14.45" customHeight="1" x14ac:dyDescent="0.2">
      <c r="A2335" s="822">
        <v>32</v>
      </c>
      <c r="B2335" s="823" t="s">
        <v>2767</v>
      </c>
      <c r="C2335" s="823" t="s">
        <v>2773</v>
      </c>
      <c r="D2335" s="824" t="s">
        <v>4796</v>
      </c>
      <c r="E2335" s="825" t="s">
        <v>2807</v>
      </c>
      <c r="F2335" s="823" t="s">
        <v>2768</v>
      </c>
      <c r="G2335" s="823" t="s">
        <v>3062</v>
      </c>
      <c r="H2335" s="823" t="s">
        <v>329</v>
      </c>
      <c r="I2335" s="823" t="s">
        <v>3063</v>
      </c>
      <c r="J2335" s="823" t="s">
        <v>735</v>
      </c>
      <c r="K2335" s="823" t="s">
        <v>3064</v>
      </c>
      <c r="L2335" s="826">
        <v>42.54</v>
      </c>
      <c r="M2335" s="826">
        <v>127.62</v>
      </c>
      <c r="N2335" s="823">
        <v>3</v>
      </c>
      <c r="O2335" s="827">
        <v>1</v>
      </c>
      <c r="P2335" s="826"/>
      <c r="Q2335" s="828">
        <v>0</v>
      </c>
      <c r="R2335" s="823"/>
      <c r="S2335" s="828">
        <v>0</v>
      </c>
      <c r="T2335" s="827"/>
      <c r="U2335" s="829">
        <v>0</v>
      </c>
    </row>
    <row r="2336" spans="1:21" ht="14.45" customHeight="1" x14ac:dyDescent="0.2">
      <c r="A2336" s="822">
        <v>32</v>
      </c>
      <c r="B2336" s="823" t="s">
        <v>2767</v>
      </c>
      <c r="C2336" s="823" t="s">
        <v>2773</v>
      </c>
      <c r="D2336" s="824" t="s">
        <v>4796</v>
      </c>
      <c r="E2336" s="825" t="s">
        <v>2807</v>
      </c>
      <c r="F2336" s="823" t="s">
        <v>2768</v>
      </c>
      <c r="G2336" s="823" t="s">
        <v>3062</v>
      </c>
      <c r="H2336" s="823" t="s">
        <v>329</v>
      </c>
      <c r="I2336" s="823" t="s">
        <v>3065</v>
      </c>
      <c r="J2336" s="823" t="s">
        <v>1432</v>
      </c>
      <c r="K2336" s="823" t="s">
        <v>3066</v>
      </c>
      <c r="L2336" s="826">
        <v>66.88</v>
      </c>
      <c r="M2336" s="826">
        <v>133.76</v>
      </c>
      <c r="N2336" s="823">
        <v>2</v>
      </c>
      <c r="O2336" s="827">
        <v>0.5</v>
      </c>
      <c r="P2336" s="826">
        <v>133.76</v>
      </c>
      <c r="Q2336" s="828">
        <v>1</v>
      </c>
      <c r="R2336" s="823">
        <v>2</v>
      </c>
      <c r="S2336" s="828">
        <v>1</v>
      </c>
      <c r="T2336" s="827">
        <v>0.5</v>
      </c>
      <c r="U2336" s="829">
        <v>1</v>
      </c>
    </row>
    <row r="2337" spans="1:21" ht="14.45" customHeight="1" x14ac:dyDescent="0.2">
      <c r="A2337" s="822">
        <v>32</v>
      </c>
      <c r="B2337" s="823" t="s">
        <v>2767</v>
      </c>
      <c r="C2337" s="823" t="s">
        <v>2773</v>
      </c>
      <c r="D2337" s="824" t="s">
        <v>4796</v>
      </c>
      <c r="E2337" s="825" t="s">
        <v>2807</v>
      </c>
      <c r="F2337" s="823" t="s">
        <v>2768</v>
      </c>
      <c r="G2337" s="823" t="s">
        <v>3062</v>
      </c>
      <c r="H2337" s="823" t="s">
        <v>329</v>
      </c>
      <c r="I2337" s="823" t="s">
        <v>3379</v>
      </c>
      <c r="J2337" s="823" t="s">
        <v>735</v>
      </c>
      <c r="K2337" s="823" t="s">
        <v>736</v>
      </c>
      <c r="L2337" s="826">
        <v>59.56</v>
      </c>
      <c r="M2337" s="826">
        <v>357.36</v>
      </c>
      <c r="N2337" s="823">
        <v>6</v>
      </c>
      <c r="O2337" s="827">
        <v>1.5</v>
      </c>
      <c r="P2337" s="826">
        <v>178.68</v>
      </c>
      <c r="Q2337" s="828">
        <v>0.5</v>
      </c>
      <c r="R2337" s="823">
        <v>3</v>
      </c>
      <c r="S2337" s="828">
        <v>0.5</v>
      </c>
      <c r="T2337" s="827">
        <v>1</v>
      </c>
      <c r="U2337" s="829">
        <v>0.66666666666666663</v>
      </c>
    </row>
    <row r="2338" spans="1:21" ht="14.45" customHeight="1" x14ac:dyDescent="0.2">
      <c r="A2338" s="822">
        <v>32</v>
      </c>
      <c r="B2338" s="823" t="s">
        <v>2767</v>
      </c>
      <c r="C2338" s="823" t="s">
        <v>2773</v>
      </c>
      <c r="D2338" s="824" t="s">
        <v>4796</v>
      </c>
      <c r="E2338" s="825" t="s">
        <v>2807</v>
      </c>
      <c r="F2338" s="823" t="s">
        <v>2768</v>
      </c>
      <c r="G2338" s="823" t="s">
        <v>3071</v>
      </c>
      <c r="H2338" s="823" t="s">
        <v>329</v>
      </c>
      <c r="I2338" s="823" t="s">
        <v>4578</v>
      </c>
      <c r="J2338" s="823" t="s">
        <v>4579</v>
      </c>
      <c r="K2338" s="823" t="s">
        <v>4580</v>
      </c>
      <c r="L2338" s="826">
        <v>330.58</v>
      </c>
      <c r="M2338" s="826">
        <v>330.58</v>
      </c>
      <c r="N2338" s="823">
        <v>1</v>
      </c>
      <c r="O2338" s="827">
        <v>1</v>
      </c>
      <c r="P2338" s="826"/>
      <c r="Q2338" s="828">
        <v>0</v>
      </c>
      <c r="R2338" s="823"/>
      <c r="S2338" s="828">
        <v>0</v>
      </c>
      <c r="T2338" s="827"/>
      <c r="U2338" s="829">
        <v>0</v>
      </c>
    </row>
    <row r="2339" spans="1:21" ht="14.45" customHeight="1" x14ac:dyDescent="0.2">
      <c r="A2339" s="822">
        <v>32</v>
      </c>
      <c r="B2339" s="823" t="s">
        <v>2767</v>
      </c>
      <c r="C2339" s="823" t="s">
        <v>2773</v>
      </c>
      <c r="D2339" s="824" t="s">
        <v>4796</v>
      </c>
      <c r="E2339" s="825" t="s">
        <v>2807</v>
      </c>
      <c r="F2339" s="823" t="s">
        <v>2768</v>
      </c>
      <c r="G2339" s="823" t="s">
        <v>3387</v>
      </c>
      <c r="H2339" s="823" t="s">
        <v>329</v>
      </c>
      <c r="I2339" s="823" t="s">
        <v>3388</v>
      </c>
      <c r="J2339" s="823" t="s">
        <v>1849</v>
      </c>
      <c r="K2339" s="823" t="s">
        <v>3389</v>
      </c>
      <c r="L2339" s="826">
        <v>55.16</v>
      </c>
      <c r="M2339" s="826">
        <v>110.32</v>
      </c>
      <c r="N2339" s="823">
        <v>2</v>
      </c>
      <c r="O2339" s="827">
        <v>1</v>
      </c>
      <c r="P2339" s="826"/>
      <c r="Q2339" s="828">
        <v>0</v>
      </c>
      <c r="R2339" s="823"/>
      <c r="S2339" s="828">
        <v>0</v>
      </c>
      <c r="T2339" s="827"/>
      <c r="U2339" s="829">
        <v>0</v>
      </c>
    </row>
    <row r="2340" spans="1:21" ht="14.45" customHeight="1" x14ac:dyDescent="0.2">
      <c r="A2340" s="822">
        <v>32</v>
      </c>
      <c r="B2340" s="823" t="s">
        <v>2767</v>
      </c>
      <c r="C2340" s="823" t="s">
        <v>2773</v>
      </c>
      <c r="D2340" s="824" t="s">
        <v>4796</v>
      </c>
      <c r="E2340" s="825" t="s">
        <v>2807</v>
      </c>
      <c r="F2340" s="823" t="s">
        <v>2768</v>
      </c>
      <c r="G2340" s="823" t="s">
        <v>3085</v>
      </c>
      <c r="H2340" s="823" t="s">
        <v>670</v>
      </c>
      <c r="I2340" s="823" t="s">
        <v>2626</v>
      </c>
      <c r="J2340" s="823" t="s">
        <v>1876</v>
      </c>
      <c r="K2340" s="823" t="s">
        <v>1877</v>
      </c>
      <c r="L2340" s="826">
        <v>902.57</v>
      </c>
      <c r="M2340" s="826">
        <v>902.57</v>
      </c>
      <c r="N2340" s="823">
        <v>1</v>
      </c>
      <c r="O2340" s="827">
        <v>0.5</v>
      </c>
      <c r="P2340" s="826">
        <v>902.57</v>
      </c>
      <c r="Q2340" s="828">
        <v>1</v>
      </c>
      <c r="R2340" s="823">
        <v>1</v>
      </c>
      <c r="S2340" s="828">
        <v>1</v>
      </c>
      <c r="T2340" s="827">
        <v>0.5</v>
      </c>
      <c r="U2340" s="829">
        <v>1</v>
      </c>
    </row>
    <row r="2341" spans="1:21" ht="14.45" customHeight="1" x14ac:dyDescent="0.2">
      <c r="A2341" s="822">
        <v>32</v>
      </c>
      <c r="B2341" s="823" t="s">
        <v>2767</v>
      </c>
      <c r="C2341" s="823" t="s">
        <v>2773</v>
      </c>
      <c r="D2341" s="824" t="s">
        <v>4796</v>
      </c>
      <c r="E2341" s="825" t="s">
        <v>2807</v>
      </c>
      <c r="F2341" s="823" t="s">
        <v>2768</v>
      </c>
      <c r="G2341" s="823" t="s">
        <v>3092</v>
      </c>
      <c r="H2341" s="823" t="s">
        <v>329</v>
      </c>
      <c r="I2341" s="823" t="s">
        <v>3404</v>
      </c>
      <c r="J2341" s="823" t="s">
        <v>3094</v>
      </c>
      <c r="K2341" s="823" t="s">
        <v>3405</v>
      </c>
      <c r="L2341" s="826">
        <v>311.02</v>
      </c>
      <c r="M2341" s="826">
        <v>311.02</v>
      </c>
      <c r="N2341" s="823">
        <v>1</v>
      </c>
      <c r="O2341" s="827">
        <v>0.5</v>
      </c>
      <c r="P2341" s="826"/>
      <c r="Q2341" s="828">
        <v>0</v>
      </c>
      <c r="R2341" s="823"/>
      <c r="S2341" s="828">
        <v>0</v>
      </c>
      <c r="T2341" s="827"/>
      <c r="U2341" s="829">
        <v>0</v>
      </c>
    </row>
    <row r="2342" spans="1:21" ht="14.45" customHeight="1" x14ac:dyDescent="0.2">
      <c r="A2342" s="822">
        <v>32</v>
      </c>
      <c r="B2342" s="823" t="s">
        <v>2767</v>
      </c>
      <c r="C2342" s="823" t="s">
        <v>2773</v>
      </c>
      <c r="D2342" s="824" t="s">
        <v>4796</v>
      </c>
      <c r="E2342" s="825" t="s">
        <v>2807</v>
      </c>
      <c r="F2342" s="823" t="s">
        <v>2768</v>
      </c>
      <c r="G2342" s="823" t="s">
        <v>3104</v>
      </c>
      <c r="H2342" s="823" t="s">
        <v>670</v>
      </c>
      <c r="I2342" s="823" t="s">
        <v>2487</v>
      </c>
      <c r="J2342" s="823" t="s">
        <v>1333</v>
      </c>
      <c r="K2342" s="823" t="s">
        <v>2488</v>
      </c>
      <c r="L2342" s="826">
        <v>0</v>
      </c>
      <c r="M2342" s="826">
        <v>0</v>
      </c>
      <c r="N2342" s="823">
        <v>3</v>
      </c>
      <c r="O2342" s="827">
        <v>2</v>
      </c>
      <c r="P2342" s="826">
        <v>0</v>
      </c>
      <c r="Q2342" s="828"/>
      <c r="R2342" s="823">
        <v>1</v>
      </c>
      <c r="S2342" s="828">
        <v>0.33333333333333331</v>
      </c>
      <c r="T2342" s="827">
        <v>1</v>
      </c>
      <c r="U2342" s="829">
        <v>0.5</v>
      </c>
    </row>
    <row r="2343" spans="1:21" ht="14.45" customHeight="1" x14ac:dyDescent="0.2">
      <c r="A2343" s="822">
        <v>32</v>
      </c>
      <c r="B2343" s="823" t="s">
        <v>2767</v>
      </c>
      <c r="C2343" s="823" t="s">
        <v>2773</v>
      </c>
      <c r="D2343" s="824" t="s">
        <v>4796</v>
      </c>
      <c r="E2343" s="825" t="s">
        <v>2807</v>
      </c>
      <c r="F2343" s="823" t="s">
        <v>2768</v>
      </c>
      <c r="G2343" s="823" t="s">
        <v>3410</v>
      </c>
      <c r="H2343" s="823" t="s">
        <v>670</v>
      </c>
      <c r="I2343" s="823" t="s">
        <v>2256</v>
      </c>
      <c r="J2343" s="823" t="s">
        <v>2257</v>
      </c>
      <c r="K2343" s="823" t="s">
        <v>2258</v>
      </c>
      <c r="L2343" s="826">
        <v>1771.84</v>
      </c>
      <c r="M2343" s="826">
        <v>7087.36</v>
      </c>
      <c r="N2343" s="823">
        <v>4</v>
      </c>
      <c r="O2343" s="827">
        <v>2</v>
      </c>
      <c r="P2343" s="826"/>
      <c r="Q2343" s="828">
        <v>0</v>
      </c>
      <c r="R2343" s="823"/>
      <c r="S2343" s="828">
        <v>0</v>
      </c>
      <c r="T2343" s="827"/>
      <c r="U2343" s="829">
        <v>0</v>
      </c>
    </row>
    <row r="2344" spans="1:21" ht="14.45" customHeight="1" x14ac:dyDescent="0.2">
      <c r="A2344" s="822">
        <v>32</v>
      </c>
      <c r="B2344" s="823" t="s">
        <v>2767</v>
      </c>
      <c r="C2344" s="823" t="s">
        <v>2773</v>
      </c>
      <c r="D2344" s="824" t="s">
        <v>4796</v>
      </c>
      <c r="E2344" s="825" t="s">
        <v>2807</v>
      </c>
      <c r="F2344" s="823" t="s">
        <v>2768</v>
      </c>
      <c r="G2344" s="823" t="s">
        <v>4581</v>
      </c>
      <c r="H2344" s="823" t="s">
        <v>329</v>
      </c>
      <c r="I2344" s="823" t="s">
        <v>4582</v>
      </c>
      <c r="J2344" s="823" t="s">
        <v>4583</v>
      </c>
      <c r="K2344" s="823" t="s">
        <v>4584</v>
      </c>
      <c r="L2344" s="826">
        <v>83.38</v>
      </c>
      <c r="M2344" s="826">
        <v>83.38</v>
      </c>
      <c r="N2344" s="823">
        <v>1</v>
      </c>
      <c r="O2344" s="827"/>
      <c r="P2344" s="826">
        <v>83.38</v>
      </c>
      <c r="Q2344" s="828">
        <v>1</v>
      </c>
      <c r="R2344" s="823">
        <v>1</v>
      </c>
      <c r="S2344" s="828">
        <v>1</v>
      </c>
      <c r="T2344" s="827"/>
      <c r="U2344" s="829"/>
    </row>
    <row r="2345" spans="1:21" ht="14.45" customHeight="1" x14ac:dyDescent="0.2">
      <c r="A2345" s="822">
        <v>32</v>
      </c>
      <c r="B2345" s="823" t="s">
        <v>2767</v>
      </c>
      <c r="C2345" s="823" t="s">
        <v>2773</v>
      </c>
      <c r="D2345" s="824" t="s">
        <v>4796</v>
      </c>
      <c r="E2345" s="825" t="s">
        <v>2807</v>
      </c>
      <c r="F2345" s="823" t="s">
        <v>2768</v>
      </c>
      <c r="G2345" s="823" t="s">
        <v>3118</v>
      </c>
      <c r="H2345" s="823" t="s">
        <v>670</v>
      </c>
      <c r="I2345" s="823" t="s">
        <v>2356</v>
      </c>
      <c r="J2345" s="823" t="s">
        <v>1403</v>
      </c>
      <c r="K2345" s="823" t="s">
        <v>2357</v>
      </c>
      <c r="L2345" s="826">
        <v>154.36000000000001</v>
      </c>
      <c r="M2345" s="826">
        <v>463.08000000000004</v>
      </c>
      <c r="N2345" s="823">
        <v>3</v>
      </c>
      <c r="O2345" s="827">
        <v>2</v>
      </c>
      <c r="P2345" s="826">
        <v>154.36000000000001</v>
      </c>
      <c r="Q2345" s="828">
        <v>0.33333333333333331</v>
      </c>
      <c r="R2345" s="823">
        <v>1</v>
      </c>
      <c r="S2345" s="828">
        <v>0.33333333333333331</v>
      </c>
      <c r="T2345" s="827">
        <v>1</v>
      </c>
      <c r="U2345" s="829">
        <v>0.5</v>
      </c>
    </row>
    <row r="2346" spans="1:21" ht="14.45" customHeight="1" x14ac:dyDescent="0.2">
      <c r="A2346" s="822">
        <v>32</v>
      </c>
      <c r="B2346" s="823" t="s">
        <v>2767</v>
      </c>
      <c r="C2346" s="823" t="s">
        <v>2773</v>
      </c>
      <c r="D2346" s="824" t="s">
        <v>4796</v>
      </c>
      <c r="E2346" s="825" t="s">
        <v>2807</v>
      </c>
      <c r="F2346" s="823" t="s">
        <v>2768</v>
      </c>
      <c r="G2346" s="823" t="s">
        <v>4210</v>
      </c>
      <c r="H2346" s="823" t="s">
        <v>670</v>
      </c>
      <c r="I2346" s="823" t="s">
        <v>4585</v>
      </c>
      <c r="J2346" s="823" t="s">
        <v>845</v>
      </c>
      <c r="K2346" s="823" t="s">
        <v>4586</v>
      </c>
      <c r="L2346" s="826">
        <v>0</v>
      </c>
      <c r="M2346" s="826">
        <v>0</v>
      </c>
      <c r="N2346" s="823">
        <v>4</v>
      </c>
      <c r="O2346" s="827">
        <v>2</v>
      </c>
      <c r="P2346" s="826">
        <v>0</v>
      </c>
      <c r="Q2346" s="828"/>
      <c r="R2346" s="823">
        <v>4</v>
      </c>
      <c r="S2346" s="828">
        <v>1</v>
      </c>
      <c r="T2346" s="827">
        <v>2</v>
      </c>
      <c r="U2346" s="829">
        <v>1</v>
      </c>
    </row>
    <row r="2347" spans="1:21" ht="14.45" customHeight="1" x14ac:dyDescent="0.2">
      <c r="A2347" s="822">
        <v>32</v>
      </c>
      <c r="B2347" s="823" t="s">
        <v>2767</v>
      </c>
      <c r="C2347" s="823" t="s">
        <v>2773</v>
      </c>
      <c r="D2347" s="824" t="s">
        <v>4796</v>
      </c>
      <c r="E2347" s="825" t="s">
        <v>2807</v>
      </c>
      <c r="F2347" s="823" t="s">
        <v>2768</v>
      </c>
      <c r="G2347" s="823" t="s">
        <v>4210</v>
      </c>
      <c r="H2347" s="823" t="s">
        <v>329</v>
      </c>
      <c r="I2347" s="823" t="s">
        <v>4539</v>
      </c>
      <c r="J2347" s="823" t="s">
        <v>845</v>
      </c>
      <c r="K2347" s="823" t="s">
        <v>847</v>
      </c>
      <c r="L2347" s="826">
        <v>0</v>
      </c>
      <c r="M2347" s="826">
        <v>0</v>
      </c>
      <c r="N2347" s="823">
        <v>7</v>
      </c>
      <c r="O2347" s="827">
        <v>3</v>
      </c>
      <c r="P2347" s="826">
        <v>0</v>
      </c>
      <c r="Q2347" s="828"/>
      <c r="R2347" s="823">
        <v>7</v>
      </c>
      <c r="S2347" s="828">
        <v>1</v>
      </c>
      <c r="T2347" s="827">
        <v>3</v>
      </c>
      <c r="U2347" s="829">
        <v>1</v>
      </c>
    </row>
    <row r="2348" spans="1:21" ht="14.45" customHeight="1" x14ac:dyDescent="0.2">
      <c r="A2348" s="822">
        <v>32</v>
      </c>
      <c r="B2348" s="823" t="s">
        <v>2767</v>
      </c>
      <c r="C2348" s="823" t="s">
        <v>2773</v>
      </c>
      <c r="D2348" s="824" t="s">
        <v>4796</v>
      </c>
      <c r="E2348" s="825" t="s">
        <v>2807</v>
      </c>
      <c r="F2348" s="823" t="s">
        <v>2768</v>
      </c>
      <c r="G2348" s="823" t="s">
        <v>2831</v>
      </c>
      <c r="H2348" s="823" t="s">
        <v>329</v>
      </c>
      <c r="I2348" s="823" t="s">
        <v>2832</v>
      </c>
      <c r="J2348" s="823" t="s">
        <v>891</v>
      </c>
      <c r="K2348" s="823" t="s">
        <v>2347</v>
      </c>
      <c r="L2348" s="826">
        <v>49.08</v>
      </c>
      <c r="M2348" s="826">
        <v>49.08</v>
      </c>
      <c r="N2348" s="823">
        <v>1</v>
      </c>
      <c r="O2348" s="827">
        <v>1</v>
      </c>
      <c r="P2348" s="826"/>
      <c r="Q2348" s="828">
        <v>0</v>
      </c>
      <c r="R2348" s="823"/>
      <c r="S2348" s="828">
        <v>0</v>
      </c>
      <c r="T2348" s="827"/>
      <c r="U2348" s="829">
        <v>0</v>
      </c>
    </row>
    <row r="2349" spans="1:21" ht="14.45" customHeight="1" x14ac:dyDescent="0.2">
      <c r="A2349" s="822">
        <v>32</v>
      </c>
      <c r="B2349" s="823" t="s">
        <v>2767</v>
      </c>
      <c r="C2349" s="823" t="s">
        <v>2773</v>
      </c>
      <c r="D2349" s="824" t="s">
        <v>4796</v>
      </c>
      <c r="E2349" s="825" t="s">
        <v>2807</v>
      </c>
      <c r="F2349" s="823" t="s">
        <v>2768</v>
      </c>
      <c r="G2349" s="823" t="s">
        <v>2837</v>
      </c>
      <c r="H2349" s="823" t="s">
        <v>329</v>
      </c>
      <c r="I2349" s="823" t="s">
        <v>2838</v>
      </c>
      <c r="J2349" s="823" t="s">
        <v>1756</v>
      </c>
      <c r="K2349" s="823" t="s">
        <v>2839</v>
      </c>
      <c r="L2349" s="826">
        <v>421.79</v>
      </c>
      <c r="M2349" s="826">
        <v>4217.9000000000005</v>
      </c>
      <c r="N2349" s="823">
        <v>10</v>
      </c>
      <c r="O2349" s="827">
        <v>5</v>
      </c>
      <c r="P2349" s="826">
        <v>2108.9500000000003</v>
      </c>
      <c r="Q2349" s="828">
        <v>0.5</v>
      </c>
      <c r="R2349" s="823">
        <v>5</v>
      </c>
      <c r="S2349" s="828">
        <v>0.5</v>
      </c>
      <c r="T2349" s="827">
        <v>2.5</v>
      </c>
      <c r="U2349" s="829">
        <v>0.5</v>
      </c>
    </row>
    <row r="2350" spans="1:21" ht="14.45" customHeight="1" x14ac:dyDescent="0.2">
      <c r="A2350" s="822">
        <v>32</v>
      </c>
      <c r="B2350" s="823" t="s">
        <v>2767</v>
      </c>
      <c r="C2350" s="823" t="s">
        <v>2773</v>
      </c>
      <c r="D2350" s="824" t="s">
        <v>4796</v>
      </c>
      <c r="E2350" s="825" t="s">
        <v>2808</v>
      </c>
      <c r="F2350" s="823" t="s">
        <v>2768</v>
      </c>
      <c r="G2350" s="823" t="s">
        <v>2840</v>
      </c>
      <c r="H2350" s="823" t="s">
        <v>329</v>
      </c>
      <c r="I2350" s="823" t="s">
        <v>2841</v>
      </c>
      <c r="J2350" s="823" t="s">
        <v>2842</v>
      </c>
      <c r="K2350" s="823" t="s">
        <v>2843</v>
      </c>
      <c r="L2350" s="826">
        <v>247.17</v>
      </c>
      <c r="M2350" s="826">
        <v>247.17</v>
      </c>
      <c r="N2350" s="823">
        <v>1</v>
      </c>
      <c r="O2350" s="827">
        <v>1</v>
      </c>
      <c r="P2350" s="826"/>
      <c r="Q2350" s="828">
        <v>0</v>
      </c>
      <c r="R2350" s="823"/>
      <c r="S2350" s="828">
        <v>0</v>
      </c>
      <c r="T2350" s="827"/>
      <c r="U2350" s="829">
        <v>0</v>
      </c>
    </row>
    <row r="2351" spans="1:21" ht="14.45" customHeight="1" x14ac:dyDescent="0.2">
      <c r="A2351" s="822">
        <v>32</v>
      </c>
      <c r="B2351" s="823" t="s">
        <v>2767</v>
      </c>
      <c r="C2351" s="823" t="s">
        <v>2773</v>
      </c>
      <c r="D2351" s="824" t="s">
        <v>4796</v>
      </c>
      <c r="E2351" s="825" t="s">
        <v>2808</v>
      </c>
      <c r="F2351" s="823" t="s">
        <v>2768</v>
      </c>
      <c r="G2351" s="823" t="s">
        <v>2840</v>
      </c>
      <c r="H2351" s="823" t="s">
        <v>329</v>
      </c>
      <c r="I2351" s="823" t="s">
        <v>3130</v>
      </c>
      <c r="J2351" s="823" t="s">
        <v>2842</v>
      </c>
      <c r="K2351" s="823" t="s">
        <v>3131</v>
      </c>
      <c r="L2351" s="826">
        <v>922.76</v>
      </c>
      <c r="M2351" s="826">
        <v>5536.5599999999995</v>
      </c>
      <c r="N2351" s="823">
        <v>6</v>
      </c>
      <c r="O2351" s="827">
        <v>3.5</v>
      </c>
      <c r="P2351" s="826">
        <v>5536.5599999999995</v>
      </c>
      <c r="Q2351" s="828">
        <v>1</v>
      </c>
      <c r="R2351" s="823">
        <v>6</v>
      </c>
      <c r="S2351" s="828">
        <v>1</v>
      </c>
      <c r="T2351" s="827">
        <v>3.5</v>
      </c>
      <c r="U2351" s="829">
        <v>1</v>
      </c>
    </row>
    <row r="2352" spans="1:21" ht="14.45" customHeight="1" x14ac:dyDescent="0.2">
      <c r="A2352" s="822">
        <v>32</v>
      </c>
      <c r="B2352" s="823" t="s">
        <v>2767</v>
      </c>
      <c r="C2352" s="823" t="s">
        <v>2773</v>
      </c>
      <c r="D2352" s="824" t="s">
        <v>4796</v>
      </c>
      <c r="E2352" s="825" t="s">
        <v>2808</v>
      </c>
      <c r="F2352" s="823" t="s">
        <v>2768</v>
      </c>
      <c r="G2352" s="823" t="s">
        <v>2840</v>
      </c>
      <c r="H2352" s="823" t="s">
        <v>329</v>
      </c>
      <c r="I2352" s="823" t="s">
        <v>2844</v>
      </c>
      <c r="J2352" s="823" t="s">
        <v>964</v>
      </c>
      <c r="K2352" s="823" t="s">
        <v>2845</v>
      </c>
      <c r="L2352" s="826">
        <v>329.56</v>
      </c>
      <c r="M2352" s="826">
        <v>9886.7999999999993</v>
      </c>
      <c r="N2352" s="823">
        <v>30</v>
      </c>
      <c r="O2352" s="827">
        <v>10</v>
      </c>
      <c r="P2352" s="826">
        <v>6920.76</v>
      </c>
      <c r="Q2352" s="828">
        <v>0.70000000000000007</v>
      </c>
      <c r="R2352" s="823">
        <v>21</v>
      </c>
      <c r="S2352" s="828">
        <v>0.7</v>
      </c>
      <c r="T2352" s="827">
        <v>7.5</v>
      </c>
      <c r="U2352" s="829">
        <v>0.75</v>
      </c>
    </row>
    <row r="2353" spans="1:21" ht="14.45" customHeight="1" x14ac:dyDescent="0.2">
      <c r="A2353" s="822">
        <v>32</v>
      </c>
      <c r="B2353" s="823" t="s">
        <v>2767</v>
      </c>
      <c r="C2353" s="823" t="s">
        <v>2773</v>
      </c>
      <c r="D2353" s="824" t="s">
        <v>4796</v>
      </c>
      <c r="E2353" s="825" t="s">
        <v>2808</v>
      </c>
      <c r="F2353" s="823" t="s">
        <v>2768</v>
      </c>
      <c r="G2353" s="823" t="s">
        <v>2840</v>
      </c>
      <c r="H2353" s="823" t="s">
        <v>329</v>
      </c>
      <c r="I2353" s="823" t="s">
        <v>2846</v>
      </c>
      <c r="J2353" s="823" t="s">
        <v>962</v>
      </c>
      <c r="K2353" s="823" t="s">
        <v>2843</v>
      </c>
      <c r="L2353" s="826">
        <v>247.17</v>
      </c>
      <c r="M2353" s="826">
        <v>741.51</v>
      </c>
      <c r="N2353" s="823">
        <v>3</v>
      </c>
      <c r="O2353" s="827">
        <v>1</v>
      </c>
      <c r="P2353" s="826">
        <v>741.51</v>
      </c>
      <c r="Q2353" s="828">
        <v>1</v>
      </c>
      <c r="R2353" s="823">
        <v>3</v>
      </c>
      <c r="S2353" s="828">
        <v>1</v>
      </c>
      <c r="T2353" s="827">
        <v>1</v>
      </c>
      <c r="U2353" s="829">
        <v>1</v>
      </c>
    </row>
    <row r="2354" spans="1:21" ht="14.45" customHeight="1" x14ac:dyDescent="0.2">
      <c r="A2354" s="822">
        <v>32</v>
      </c>
      <c r="B2354" s="823" t="s">
        <v>2767</v>
      </c>
      <c r="C2354" s="823" t="s">
        <v>2773</v>
      </c>
      <c r="D2354" s="824" t="s">
        <v>4796</v>
      </c>
      <c r="E2354" s="825" t="s">
        <v>2808</v>
      </c>
      <c r="F2354" s="823" t="s">
        <v>2768</v>
      </c>
      <c r="G2354" s="823" t="s">
        <v>2833</v>
      </c>
      <c r="H2354" s="823" t="s">
        <v>329</v>
      </c>
      <c r="I2354" s="823" t="s">
        <v>2849</v>
      </c>
      <c r="J2354" s="823" t="s">
        <v>2850</v>
      </c>
      <c r="K2354" s="823" t="s">
        <v>681</v>
      </c>
      <c r="L2354" s="826">
        <v>72.55</v>
      </c>
      <c r="M2354" s="826">
        <v>72.55</v>
      </c>
      <c r="N2354" s="823">
        <v>1</v>
      </c>
      <c r="O2354" s="827">
        <v>0.5</v>
      </c>
      <c r="P2354" s="826">
        <v>72.55</v>
      </c>
      <c r="Q2354" s="828">
        <v>1</v>
      </c>
      <c r="R2354" s="823">
        <v>1</v>
      </c>
      <c r="S2354" s="828">
        <v>1</v>
      </c>
      <c r="T2354" s="827">
        <v>0.5</v>
      </c>
      <c r="U2354" s="829">
        <v>1</v>
      </c>
    </row>
    <row r="2355" spans="1:21" ht="14.45" customHeight="1" x14ac:dyDescent="0.2">
      <c r="A2355" s="822">
        <v>32</v>
      </c>
      <c r="B2355" s="823" t="s">
        <v>2767</v>
      </c>
      <c r="C2355" s="823" t="s">
        <v>2773</v>
      </c>
      <c r="D2355" s="824" t="s">
        <v>4796</v>
      </c>
      <c r="E2355" s="825" t="s">
        <v>2808</v>
      </c>
      <c r="F2355" s="823" t="s">
        <v>2768</v>
      </c>
      <c r="G2355" s="823" t="s">
        <v>2833</v>
      </c>
      <c r="H2355" s="823" t="s">
        <v>329</v>
      </c>
      <c r="I2355" s="823" t="s">
        <v>3132</v>
      </c>
      <c r="J2355" s="823" t="s">
        <v>2852</v>
      </c>
      <c r="K2355" s="823" t="s">
        <v>3133</v>
      </c>
      <c r="L2355" s="826">
        <v>121.75</v>
      </c>
      <c r="M2355" s="826">
        <v>121.75</v>
      </c>
      <c r="N2355" s="823">
        <v>1</v>
      </c>
      <c r="O2355" s="827">
        <v>0.5</v>
      </c>
      <c r="P2355" s="826">
        <v>121.75</v>
      </c>
      <c r="Q2355" s="828">
        <v>1</v>
      </c>
      <c r="R2355" s="823">
        <v>1</v>
      </c>
      <c r="S2355" s="828">
        <v>1</v>
      </c>
      <c r="T2355" s="827">
        <v>0.5</v>
      </c>
      <c r="U2355" s="829">
        <v>1</v>
      </c>
    </row>
    <row r="2356" spans="1:21" ht="14.45" customHeight="1" x14ac:dyDescent="0.2">
      <c r="A2356" s="822">
        <v>32</v>
      </c>
      <c r="B2356" s="823" t="s">
        <v>2767</v>
      </c>
      <c r="C2356" s="823" t="s">
        <v>2773</v>
      </c>
      <c r="D2356" s="824" t="s">
        <v>4796</v>
      </c>
      <c r="E2356" s="825" t="s">
        <v>2808</v>
      </c>
      <c r="F2356" s="823" t="s">
        <v>2768</v>
      </c>
      <c r="G2356" s="823" t="s">
        <v>2833</v>
      </c>
      <c r="H2356" s="823" t="s">
        <v>670</v>
      </c>
      <c r="I2356" s="823" t="s">
        <v>2445</v>
      </c>
      <c r="J2356" s="823" t="s">
        <v>682</v>
      </c>
      <c r="K2356" s="823" t="s">
        <v>681</v>
      </c>
      <c r="L2356" s="826">
        <v>72.55</v>
      </c>
      <c r="M2356" s="826">
        <v>1160.8</v>
      </c>
      <c r="N2356" s="823">
        <v>16</v>
      </c>
      <c r="O2356" s="827">
        <v>15</v>
      </c>
      <c r="P2356" s="826">
        <v>725.49999999999989</v>
      </c>
      <c r="Q2356" s="828">
        <v>0.62499999999999989</v>
      </c>
      <c r="R2356" s="823">
        <v>10</v>
      </c>
      <c r="S2356" s="828">
        <v>0.625</v>
      </c>
      <c r="T2356" s="827">
        <v>10</v>
      </c>
      <c r="U2356" s="829">
        <v>0.66666666666666663</v>
      </c>
    </row>
    <row r="2357" spans="1:21" ht="14.45" customHeight="1" x14ac:dyDescent="0.2">
      <c r="A2357" s="822">
        <v>32</v>
      </c>
      <c r="B2357" s="823" t="s">
        <v>2767</v>
      </c>
      <c r="C2357" s="823" t="s">
        <v>2773</v>
      </c>
      <c r="D2357" s="824" t="s">
        <v>4796</v>
      </c>
      <c r="E2357" s="825" t="s">
        <v>2808</v>
      </c>
      <c r="F2357" s="823" t="s">
        <v>2768</v>
      </c>
      <c r="G2357" s="823" t="s">
        <v>2833</v>
      </c>
      <c r="H2357" s="823" t="s">
        <v>670</v>
      </c>
      <c r="I2357" s="823" t="s">
        <v>2446</v>
      </c>
      <c r="J2357" s="823" t="s">
        <v>682</v>
      </c>
      <c r="K2357" s="823" t="s">
        <v>684</v>
      </c>
      <c r="L2357" s="826">
        <v>65.28</v>
      </c>
      <c r="M2357" s="826">
        <v>3133.4399999999996</v>
      </c>
      <c r="N2357" s="823">
        <v>48</v>
      </c>
      <c r="O2357" s="827">
        <v>19</v>
      </c>
      <c r="P2357" s="826">
        <v>2154.2399999999998</v>
      </c>
      <c r="Q2357" s="828">
        <v>0.6875</v>
      </c>
      <c r="R2357" s="823">
        <v>33</v>
      </c>
      <c r="S2357" s="828">
        <v>0.6875</v>
      </c>
      <c r="T2357" s="827">
        <v>13</v>
      </c>
      <c r="U2357" s="829">
        <v>0.68421052631578949</v>
      </c>
    </row>
    <row r="2358" spans="1:21" ht="14.45" customHeight="1" x14ac:dyDescent="0.2">
      <c r="A2358" s="822">
        <v>32</v>
      </c>
      <c r="B2358" s="823" t="s">
        <v>2767</v>
      </c>
      <c r="C2358" s="823" t="s">
        <v>2773</v>
      </c>
      <c r="D2358" s="824" t="s">
        <v>4796</v>
      </c>
      <c r="E2358" s="825" t="s">
        <v>2808</v>
      </c>
      <c r="F2358" s="823" t="s">
        <v>2768</v>
      </c>
      <c r="G2358" s="823" t="s">
        <v>2834</v>
      </c>
      <c r="H2358" s="823" t="s">
        <v>670</v>
      </c>
      <c r="I2358" s="823" t="s">
        <v>2287</v>
      </c>
      <c r="J2358" s="823" t="s">
        <v>2288</v>
      </c>
      <c r="K2358" s="823" t="s">
        <v>2289</v>
      </c>
      <c r="L2358" s="826">
        <v>93.27</v>
      </c>
      <c r="M2358" s="826">
        <v>93.27</v>
      </c>
      <c r="N2358" s="823">
        <v>1</v>
      </c>
      <c r="O2358" s="827">
        <v>1</v>
      </c>
      <c r="P2358" s="826">
        <v>93.27</v>
      </c>
      <c r="Q2358" s="828">
        <v>1</v>
      </c>
      <c r="R2358" s="823">
        <v>1</v>
      </c>
      <c r="S2358" s="828">
        <v>1</v>
      </c>
      <c r="T2358" s="827">
        <v>1</v>
      </c>
      <c r="U2358" s="829">
        <v>1</v>
      </c>
    </row>
    <row r="2359" spans="1:21" ht="14.45" customHeight="1" x14ac:dyDescent="0.2">
      <c r="A2359" s="822">
        <v>32</v>
      </c>
      <c r="B2359" s="823" t="s">
        <v>2767</v>
      </c>
      <c r="C2359" s="823" t="s">
        <v>2773</v>
      </c>
      <c r="D2359" s="824" t="s">
        <v>4796</v>
      </c>
      <c r="E2359" s="825" t="s">
        <v>2808</v>
      </c>
      <c r="F2359" s="823" t="s">
        <v>2768</v>
      </c>
      <c r="G2359" s="823" t="s">
        <v>2834</v>
      </c>
      <c r="H2359" s="823" t="s">
        <v>670</v>
      </c>
      <c r="I2359" s="823" t="s">
        <v>2290</v>
      </c>
      <c r="J2359" s="823" t="s">
        <v>2288</v>
      </c>
      <c r="K2359" s="823" t="s">
        <v>2291</v>
      </c>
      <c r="L2359" s="826">
        <v>31.09</v>
      </c>
      <c r="M2359" s="826">
        <v>31.09</v>
      </c>
      <c r="N2359" s="823">
        <v>1</v>
      </c>
      <c r="O2359" s="827">
        <v>1</v>
      </c>
      <c r="P2359" s="826"/>
      <c r="Q2359" s="828">
        <v>0</v>
      </c>
      <c r="R2359" s="823"/>
      <c r="S2359" s="828">
        <v>0</v>
      </c>
      <c r="T2359" s="827"/>
      <c r="U2359" s="829">
        <v>0</v>
      </c>
    </row>
    <row r="2360" spans="1:21" ht="14.45" customHeight="1" x14ac:dyDescent="0.2">
      <c r="A2360" s="822">
        <v>32</v>
      </c>
      <c r="B2360" s="823" t="s">
        <v>2767</v>
      </c>
      <c r="C2360" s="823" t="s">
        <v>2773</v>
      </c>
      <c r="D2360" s="824" t="s">
        <v>4796</v>
      </c>
      <c r="E2360" s="825" t="s">
        <v>2808</v>
      </c>
      <c r="F2360" s="823" t="s">
        <v>2768</v>
      </c>
      <c r="G2360" s="823" t="s">
        <v>2861</v>
      </c>
      <c r="H2360" s="823" t="s">
        <v>670</v>
      </c>
      <c r="I2360" s="823" t="s">
        <v>4587</v>
      </c>
      <c r="J2360" s="823" t="s">
        <v>2325</v>
      </c>
      <c r="K2360" s="823" t="s">
        <v>4588</v>
      </c>
      <c r="L2360" s="826">
        <v>93.18</v>
      </c>
      <c r="M2360" s="826">
        <v>93.18</v>
      </c>
      <c r="N2360" s="823">
        <v>1</v>
      </c>
      <c r="O2360" s="827">
        <v>1</v>
      </c>
      <c r="P2360" s="826"/>
      <c r="Q2360" s="828">
        <v>0</v>
      </c>
      <c r="R2360" s="823"/>
      <c r="S2360" s="828">
        <v>0</v>
      </c>
      <c r="T2360" s="827"/>
      <c r="U2360" s="829">
        <v>0</v>
      </c>
    </row>
    <row r="2361" spans="1:21" ht="14.45" customHeight="1" x14ac:dyDescent="0.2">
      <c r="A2361" s="822">
        <v>32</v>
      </c>
      <c r="B2361" s="823" t="s">
        <v>2767</v>
      </c>
      <c r="C2361" s="823" t="s">
        <v>2773</v>
      </c>
      <c r="D2361" s="824" t="s">
        <v>4796</v>
      </c>
      <c r="E2361" s="825" t="s">
        <v>2808</v>
      </c>
      <c r="F2361" s="823" t="s">
        <v>2768</v>
      </c>
      <c r="G2361" s="823" t="s">
        <v>3148</v>
      </c>
      <c r="H2361" s="823" t="s">
        <v>329</v>
      </c>
      <c r="I2361" s="823" t="s">
        <v>4589</v>
      </c>
      <c r="J2361" s="823" t="s">
        <v>4456</v>
      </c>
      <c r="K2361" s="823" t="s">
        <v>4590</v>
      </c>
      <c r="L2361" s="826">
        <v>62.47</v>
      </c>
      <c r="M2361" s="826">
        <v>62.47</v>
      </c>
      <c r="N2361" s="823">
        <v>1</v>
      </c>
      <c r="O2361" s="827">
        <v>1</v>
      </c>
      <c r="P2361" s="826">
        <v>62.47</v>
      </c>
      <c r="Q2361" s="828">
        <v>1</v>
      </c>
      <c r="R2361" s="823">
        <v>1</v>
      </c>
      <c r="S2361" s="828">
        <v>1</v>
      </c>
      <c r="T2361" s="827">
        <v>1</v>
      </c>
      <c r="U2361" s="829">
        <v>1</v>
      </c>
    </row>
    <row r="2362" spans="1:21" ht="14.45" customHeight="1" x14ac:dyDescent="0.2">
      <c r="A2362" s="822">
        <v>32</v>
      </c>
      <c r="B2362" s="823" t="s">
        <v>2767</v>
      </c>
      <c r="C2362" s="823" t="s">
        <v>2773</v>
      </c>
      <c r="D2362" s="824" t="s">
        <v>4796</v>
      </c>
      <c r="E2362" s="825" t="s">
        <v>2808</v>
      </c>
      <c r="F2362" s="823" t="s">
        <v>2768</v>
      </c>
      <c r="G2362" s="823" t="s">
        <v>2863</v>
      </c>
      <c r="H2362" s="823" t="s">
        <v>329</v>
      </c>
      <c r="I2362" s="823" t="s">
        <v>2867</v>
      </c>
      <c r="J2362" s="823" t="s">
        <v>2865</v>
      </c>
      <c r="K2362" s="823" t="s">
        <v>1066</v>
      </c>
      <c r="L2362" s="826">
        <v>0</v>
      </c>
      <c r="M2362" s="826">
        <v>0</v>
      </c>
      <c r="N2362" s="823">
        <v>2</v>
      </c>
      <c r="O2362" s="827">
        <v>1</v>
      </c>
      <c r="P2362" s="826"/>
      <c r="Q2362" s="828"/>
      <c r="R2362" s="823"/>
      <c r="S2362" s="828">
        <v>0</v>
      </c>
      <c r="T2362" s="827"/>
      <c r="U2362" s="829">
        <v>0</v>
      </c>
    </row>
    <row r="2363" spans="1:21" ht="14.45" customHeight="1" x14ac:dyDescent="0.2">
      <c r="A2363" s="822">
        <v>32</v>
      </c>
      <c r="B2363" s="823" t="s">
        <v>2767</v>
      </c>
      <c r="C2363" s="823" t="s">
        <v>2773</v>
      </c>
      <c r="D2363" s="824" t="s">
        <v>4796</v>
      </c>
      <c r="E2363" s="825" t="s">
        <v>2808</v>
      </c>
      <c r="F2363" s="823" t="s">
        <v>2768</v>
      </c>
      <c r="G2363" s="823" t="s">
        <v>3154</v>
      </c>
      <c r="H2363" s="823" t="s">
        <v>670</v>
      </c>
      <c r="I2363" s="823" t="s">
        <v>2362</v>
      </c>
      <c r="J2363" s="823" t="s">
        <v>1318</v>
      </c>
      <c r="K2363" s="823" t="s">
        <v>771</v>
      </c>
      <c r="L2363" s="826">
        <v>96.04</v>
      </c>
      <c r="M2363" s="826">
        <v>192.08</v>
      </c>
      <c r="N2363" s="823">
        <v>2</v>
      </c>
      <c r="O2363" s="827">
        <v>2</v>
      </c>
      <c r="P2363" s="826">
        <v>96.04</v>
      </c>
      <c r="Q2363" s="828">
        <v>0.5</v>
      </c>
      <c r="R2363" s="823">
        <v>1</v>
      </c>
      <c r="S2363" s="828">
        <v>0.5</v>
      </c>
      <c r="T2363" s="827">
        <v>1</v>
      </c>
      <c r="U2363" s="829">
        <v>0.5</v>
      </c>
    </row>
    <row r="2364" spans="1:21" ht="14.45" customHeight="1" x14ac:dyDescent="0.2">
      <c r="A2364" s="822">
        <v>32</v>
      </c>
      <c r="B2364" s="823" t="s">
        <v>2767</v>
      </c>
      <c r="C2364" s="823" t="s">
        <v>2773</v>
      </c>
      <c r="D2364" s="824" t="s">
        <v>4796</v>
      </c>
      <c r="E2364" s="825" t="s">
        <v>2808</v>
      </c>
      <c r="F2364" s="823" t="s">
        <v>2768</v>
      </c>
      <c r="G2364" s="823" t="s">
        <v>3154</v>
      </c>
      <c r="H2364" s="823" t="s">
        <v>329</v>
      </c>
      <c r="I2364" s="823" t="s">
        <v>3718</v>
      </c>
      <c r="J2364" s="823" t="s">
        <v>1318</v>
      </c>
      <c r="K2364" s="823" t="s">
        <v>1319</v>
      </c>
      <c r="L2364" s="826">
        <v>134.44999999999999</v>
      </c>
      <c r="M2364" s="826">
        <v>268.89999999999998</v>
      </c>
      <c r="N2364" s="823">
        <v>2</v>
      </c>
      <c r="O2364" s="827">
        <v>1.5</v>
      </c>
      <c r="P2364" s="826">
        <v>134.44999999999999</v>
      </c>
      <c r="Q2364" s="828">
        <v>0.5</v>
      </c>
      <c r="R2364" s="823">
        <v>1</v>
      </c>
      <c r="S2364" s="828">
        <v>0.5</v>
      </c>
      <c r="T2364" s="827">
        <v>1</v>
      </c>
      <c r="U2364" s="829">
        <v>0.66666666666666663</v>
      </c>
    </row>
    <row r="2365" spans="1:21" ht="14.45" customHeight="1" x14ac:dyDescent="0.2">
      <c r="A2365" s="822">
        <v>32</v>
      </c>
      <c r="B2365" s="823" t="s">
        <v>2767</v>
      </c>
      <c r="C2365" s="823" t="s">
        <v>2773</v>
      </c>
      <c r="D2365" s="824" t="s">
        <v>4796</v>
      </c>
      <c r="E2365" s="825" t="s">
        <v>2808</v>
      </c>
      <c r="F2365" s="823" t="s">
        <v>2768</v>
      </c>
      <c r="G2365" s="823" t="s">
        <v>2869</v>
      </c>
      <c r="H2365" s="823" t="s">
        <v>329</v>
      </c>
      <c r="I2365" s="823" t="s">
        <v>3157</v>
      </c>
      <c r="J2365" s="823" t="s">
        <v>2871</v>
      </c>
      <c r="K2365" s="823" t="s">
        <v>771</v>
      </c>
      <c r="L2365" s="826">
        <v>78.33</v>
      </c>
      <c r="M2365" s="826">
        <v>469.98</v>
      </c>
      <c r="N2365" s="823">
        <v>6</v>
      </c>
      <c r="O2365" s="827">
        <v>2</v>
      </c>
      <c r="P2365" s="826">
        <v>234.99</v>
      </c>
      <c r="Q2365" s="828">
        <v>0.5</v>
      </c>
      <c r="R2365" s="823">
        <v>3</v>
      </c>
      <c r="S2365" s="828">
        <v>0.5</v>
      </c>
      <c r="T2365" s="827">
        <v>1</v>
      </c>
      <c r="U2365" s="829">
        <v>0.5</v>
      </c>
    </row>
    <row r="2366" spans="1:21" ht="14.45" customHeight="1" x14ac:dyDescent="0.2">
      <c r="A2366" s="822">
        <v>32</v>
      </c>
      <c r="B2366" s="823" t="s">
        <v>2767</v>
      </c>
      <c r="C2366" s="823" t="s">
        <v>2773</v>
      </c>
      <c r="D2366" s="824" t="s">
        <v>4796</v>
      </c>
      <c r="E2366" s="825" t="s">
        <v>2808</v>
      </c>
      <c r="F2366" s="823" t="s">
        <v>2768</v>
      </c>
      <c r="G2366" s="823" t="s">
        <v>2815</v>
      </c>
      <c r="H2366" s="823" t="s">
        <v>670</v>
      </c>
      <c r="I2366" s="823" t="s">
        <v>2872</v>
      </c>
      <c r="J2366" s="823" t="s">
        <v>1928</v>
      </c>
      <c r="K2366" s="823" t="s">
        <v>775</v>
      </c>
      <c r="L2366" s="826">
        <v>264</v>
      </c>
      <c r="M2366" s="826">
        <v>528</v>
      </c>
      <c r="N2366" s="823">
        <v>2</v>
      </c>
      <c r="O2366" s="827">
        <v>1</v>
      </c>
      <c r="P2366" s="826"/>
      <c r="Q2366" s="828">
        <v>0</v>
      </c>
      <c r="R2366" s="823"/>
      <c r="S2366" s="828">
        <v>0</v>
      </c>
      <c r="T2366" s="827"/>
      <c r="U2366" s="829">
        <v>0</v>
      </c>
    </row>
    <row r="2367" spans="1:21" ht="14.45" customHeight="1" x14ac:dyDescent="0.2">
      <c r="A2367" s="822">
        <v>32</v>
      </c>
      <c r="B2367" s="823" t="s">
        <v>2767</v>
      </c>
      <c r="C2367" s="823" t="s">
        <v>2773</v>
      </c>
      <c r="D2367" s="824" t="s">
        <v>4796</v>
      </c>
      <c r="E2367" s="825" t="s">
        <v>2808</v>
      </c>
      <c r="F2367" s="823" t="s">
        <v>2768</v>
      </c>
      <c r="G2367" s="823" t="s">
        <v>2815</v>
      </c>
      <c r="H2367" s="823" t="s">
        <v>329</v>
      </c>
      <c r="I2367" s="823" t="s">
        <v>3160</v>
      </c>
      <c r="J2367" s="823" t="s">
        <v>774</v>
      </c>
      <c r="K2367" s="823" t="s">
        <v>775</v>
      </c>
      <c r="L2367" s="826">
        <v>264</v>
      </c>
      <c r="M2367" s="826">
        <v>264</v>
      </c>
      <c r="N2367" s="823">
        <v>1</v>
      </c>
      <c r="O2367" s="827">
        <v>1</v>
      </c>
      <c r="P2367" s="826">
        <v>264</v>
      </c>
      <c r="Q2367" s="828">
        <v>1</v>
      </c>
      <c r="R2367" s="823">
        <v>1</v>
      </c>
      <c r="S2367" s="828">
        <v>1</v>
      </c>
      <c r="T2367" s="827">
        <v>1</v>
      </c>
      <c r="U2367" s="829">
        <v>1</v>
      </c>
    </row>
    <row r="2368" spans="1:21" ht="14.45" customHeight="1" x14ac:dyDescent="0.2">
      <c r="A2368" s="822">
        <v>32</v>
      </c>
      <c r="B2368" s="823" t="s">
        <v>2767</v>
      </c>
      <c r="C2368" s="823" t="s">
        <v>2773</v>
      </c>
      <c r="D2368" s="824" t="s">
        <v>4796</v>
      </c>
      <c r="E2368" s="825" t="s">
        <v>2808</v>
      </c>
      <c r="F2368" s="823" t="s">
        <v>2768</v>
      </c>
      <c r="G2368" s="823" t="s">
        <v>2875</v>
      </c>
      <c r="H2368" s="823" t="s">
        <v>329</v>
      </c>
      <c r="I2368" s="823" t="s">
        <v>2876</v>
      </c>
      <c r="J2368" s="823" t="s">
        <v>1506</v>
      </c>
      <c r="K2368" s="823" t="s">
        <v>2877</v>
      </c>
      <c r="L2368" s="826">
        <v>0</v>
      </c>
      <c r="M2368" s="826">
        <v>0</v>
      </c>
      <c r="N2368" s="823">
        <v>1</v>
      </c>
      <c r="O2368" s="827">
        <v>1</v>
      </c>
      <c r="P2368" s="826">
        <v>0</v>
      </c>
      <c r="Q2368" s="828"/>
      <c r="R2368" s="823">
        <v>1</v>
      </c>
      <c r="S2368" s="828">
        <v>1</v>
      </c>
      <c r="T2368" s="827">
        <v>1</v>
      </c>
      <c r="U2368" s="829">
        <v>1</v>
      </c>
    </row>
    <row r="2369" spans="1:21" ht="14.45" customHeight="1" x14ac:dyDescent="0.2">
      <c r="A2369" s="822">
        <v>32</v>
      </c>
      <c r="B2369" s="823" t="s">
        <v>2767</v>
      </c>
      <c r="C2369" s="823" t="s">
        <v>2773</v>
      </c>
      <c r="D2369" s="824" t="s">
        <v>4796</v>
      </c>
      <c r="E2369" s="825" t="s">
        <v>2808</v>
      </c>
      <c r="F2369" s="823" t="s">
        <v>2768</v>
      </c>
      <c r="G2369" s="823" t="s">
        <v>2884</v>
      </c>
      <c r="H2369" s="823" t="s">
        <v>329</v>
      </c>
      <c r="I2369" s="823" t="s">
        <v>2885</v>
      </c>
      <c r="J2369" s="823" t="s">
        <v>912</v>
      </c>
      <c r="K2369" s="823" t="s">
        <v>826</v>
      </c>
      <c r="L2369" s="826">
        <v>236.03</v>
      </c>
      <c r="M2369" s="826">
        <v>472.06</v>
      </c>
      <c r="N2369" s="823">
        <v>2</v>
      </c>
      <c r="O2369" s="827">
        <v>2</v>
      </c>
      <c r="P2369" s="826">
        <v>236.03</v>
      </c>
      <c r="Q2369" s="828">
        <v>0.5</v>
      </c>
      <c r="R2369" s="823">
        <v>1</v>
      </c>
      <c r="S2369" s="828">
        <v>0.5</v>
      </c>
      <c r="T2369" s="827">
        <v>1</v>
      </c>
      <c r="U2369" s="829">
        <v>0.5</v>
      </c>
    </row>
    <row r="2370" spans="1:21" ht="14.45" customHeight="1" x14ac:dyDescent="0.2">
      <c r="A2370" s="822">
        <v>32</v>
      </c>
      <c r="B2370" s="823" t="s">
        <v>2767</v>
      </c>
      <c r="C2370" s="823" t="s">
        <v>2773</v>
      </c>
      <c r="D2370" s="824" t="s">
        <v>4796</v>
      </c>
      <c r="E2370" s="825" t="s">
        <v>2808</v>
      </c>
      <c r="F2370" s="823" t="s">
        <v>2768</v>
      </c>
      <c r="G2370" s="823" t="s">
        <v>2884</v>
      </c>
      <c r="H2370" s="823" t="s">
        <v>329</v>
      </c>
      <c r="I2370" s="823" t="s">
        <v>3163</v>
      </c>
      <c r="J2370" s="823" t="s">
        <v>912</v>
      </c>
      <c r="K2370" s="823" t="s">
        <v>3164</v>
      </c>
      <c r="L2370" s="826">
        <v>516</v>
      </c>
      <c r="M2370" s="826">
        <v>1548</v>
      </c>
      <c r="N2370" s="823">
        <v>3</v>
      </c>
      <c r="O2370" s="827">
        <v>3</v>
      </c>
      <c r="P2370" s="826">
        <v>1032</v>
      </c>
      <c r="Q2370" s="828">
        <v>0.66666666666666663</v>
      </c>
      <c r="R2370" s="823">
        <v>2</v>
      </c>
      <c r="S2370" s="828">
        <v>0.66666666666666663</v>
      </c>
      <c r="T2370" s="827">
        <v>2</v>
      </c>
      <c r="U2370" s="829">
        <v>0.66666666666666663</v>
      </c>
    </row>
    <row r="2371" spans="1:21" ht="14.45" customHeight="1" x14ac:dyDescent="0.2">
      <c r="A2371" s="822">
        <v>32</v>
      </c>
      <c r="B2371" s="823" t="s">
        <v>2767</v>
      </c>
      <c r="C2371" s="823" t="s">
        <v>2773</v>
      </c>
      <c r="D2371" s="824" t="s">
        <v>4796</v>
      </c>
      <c r="E2371" s="825" t="s">
        <v>2808</v>
      </c>
      <c r="F2371" s="823" t="s">
        <v>2768</v>
      </c>
      <c r="G2371" s="823" t="s">
        <v>2884</v>
      </c>
      <c r="H2371" s="823" t="s">
        <v>329</v>
      </c>
      <c r="I2371" s="823" t="s">
        <v>3920</v>
      </c>
      <c r="J2371" s="823" t="s">
        <v>912</v>
      </c>
      <c r="K2371" s="823" t="s">
        <v>3921</v>
      </c>
      <c r="L2371" s="826">
        <v>1719.99</v>
      </c>
      <c r="M2371" s="826">
        <v>3439.98</v>
      </c>
      <c r="N2371" s="823">
        <v>2</v>
      </c>
      <c r="O2371" s="827">
        <v>1.5</v>
      </c>
      <c r="P2371" s="826">
        <v>1719.99</v>
      </c>
      <c r="Q2371" s="828">
        <v>0.5</v>
      </c>
      <c r="R2371" s="823">
        <v>1</v>
      </c>
      <c r="S2371" s="828">
        <v>0.5</v>
      </c>
      <c r="T2371" s="827">
        <v>0.5</v>
      </c>
      <c r="U2371" s="829">
        <v>0.33333333333333331</v>
      </c>
    </row>
    <row r="2372" spans="1:21" ht="14.45" customHeight="1" x14ac:dyDescent="0.2">
      <c r="A2372" s="822">
        <v>32</v>
      </c>
      <c r="B2372" s="823" t="s">
        <v>2767</v>
      </c>
      <c r="C2372" s="823" t="s">
        <v>2773</v>
      </c>
      <c r="D2372" s="824" t="s">
        <v>4796</v>
      </c>
      <c r="E2372" s="825" t="s">
        <v>2808</v>
      </c>
      <c r="F2372" s="823" t="s">
        <v>2768</v>
      </c>
      <c r="G2372" s="823" t="s">
        <v>3165</v>
      </c>
      <c r="H2372" s="823" t="s">
        <v>329</v>
      </c>
      <c r="I2372" s="823" t="s">
        <v>3167</v>
      </c>
      <c r="J2372" s="823" t="s">
        <v>1098</v>
      </c>
      <c r="K2372" s="823" t="s">
        <v>1100</v>
      </c>
      <c r="L2372" s="826">
        <v>42.05</v>
      </c>
      <c r="M2372" s="826">
        <v>42.05</v>
      </c>
      <c r="N2372" s="823">
        <v>1</v>
      </c>
      <c r="O2372" s="827">
        <v>1</v>
      </c>
      <c r="P2372" s="826"/>
      <c r="Q2372" s="828">
        <v>0</v>
      </c>
      <c r="R2372" s="823"/>
      <c r="S2372" s="828">
        <v>0</v>
      </c>
      <c r="T2372" s="827"/>
      <c r="U2372" s="829">
        <v>0</v>
      </c>
    </row>
    <row r="2373" spans="1:21" ht="14.45" customHeight="1" x14ac:dyDescent="0.2">
      <c r="A2373" s="822">
        <v>32</v>
      </c>
      <c r="B2373" s="823" t="s">
        <v>2767</v>
      </c>
      <c r="C2373" s="823" t="s">
        <v>2773</v>
      </c>
      <c r="D2373" s="824" t="s">
        <v>4796</v>
      </c>
      <c r="E2373" s="825" t="s">
        <v>2808</v>
      </c>
      <c r="F2373" s="823" t="s">
        <v>2768</v>
      </c>
      <c r="G2373" s="823" t="s">
        <v>3518</v>
      </c>
      <c r="H2373" s="823" t="s">
        <v>329</v>
      </c>
      <c r="I2373" s="823" t="s">
        <v>4131</v>
      </c>
      <c r="J2373" s="823" t="s">
        <v>4132</v>
      </c>
      <c r="K2373" s="823" t="s">
        <v>726</v>
      </c>
      <c r="L2373" s="826">
        <v>234.94</v>
      </c>
      <c r="M2373" s="826">
        <v>234.94</v>
      </c>
      <c r="N2373" s="823">
        <v>1</v>
      </c>
      <c r="O2373" s="827">
        <v>0.5</v>
      </c>
      <c r="P2373" s="826">
        <v>234.94</v>
      </c>
      <c r="Q2373" s="828">
        <v>1</v>
      </c>
      <c r="R2373" s="823">
        <v>1</v>
      </c>
      <c r="S2373" s="828">
        <v>1</v>
      </c>
      <c r="T2373" s="827">
        <v>0.5</v>
      </c>
      <c r="U2373" s="829">
        <v>1</v>
      </c>
    </row>
    <row r="2374" spans="1:21" ht="14.45" customHeight="1" x14ac:dyDescent="0.2">
      <c r="A2374" s="822">
        <v>32</v>
      </c>
      <c r="B2374" s="823" t="s">
        <v>2767</v>
      </c>
      <c r="C2374" s="823" t="s">
        <v>2773</v>
      </c>
      <c r="D2374" s="824" t="s">
        <v>4796</v>
      </c>
      <c r="E2374" s="825" t="s">
        <v>2808</v>
      </c>
      <c r="F2374" s="823" t="s">
        <v>2768</v>
      </c>
      <c r="G2374" s="823" t="s">
        <v>2890</v>
      </c>
      <c r="H2374" s="823" t="s">
        <v>329</v>
      </c>
      <c r="I2374" s="823" t="s">
        <v>3735</v>
      </c>
      <c r="J2374" s="823" t="s">
        <v>817</v>
      </c>
      <c r="K2374" s="823" t="s">
        <v>3736</v>
      </c>
      <c r="L2374" s="826">
        <v>91.11</v>
      </c>
      <c r="M2374" s="826">
        <v>91.11</v>
      </c>
      <c r="N2374" s="823">
        <v>1</v>
      </c>
      <c r="O2374" s="827">
        <v>0.5</v>
      </c>
      <c r="P2374" s="826">
        <v>91.11</v>
      </c>
      <c r="Q2374" s="828">
        <v>1</v>
      </c>
      <c r="R2374" s="823">
        <v>1</v>
      </c>
      <c r="S2374" s="828">
        <v>1</v>
      </c>
      <c r="T2374" s="827">
        <v>0.5</v>
      </c>
      <c r="U2374" s="829">
        <v>1</v>
      </c>
    </row>
    <row r="2375" spans="1:21" ht="14.45" customHeight="1" x14ac:dyDescent="0.2">
      <c r="A2375" s="822">
        <v>32</v>
      </c>
      <c r="B2375" s="823" t="s">
        <v>2767</v>
      </c>
      <c r="C2375" s="823" t="s">
        <v>2773</v>
      </c>
      <c r="D2375" s="824" t="s">
        <v>4796</v>
      </c>
      <c r="E2375" s="825" t="s">
        <v>2808</v>
      </c>
      <c r="F2375" s="823" t="s">
        <v>2768</v>
      </c>
      <c r="G2375" s="823" t="s">
        <v>2890</v>
      </c>
      <c r="H2375" s="823" t="s">
        <v>329</v>
      </c>
      <c r="I2375" s="823" t="s">
        <v>3522</v>
      </c>
      <c r="J2375" s="823" t="s">
        <v>817</v>
      </c>
      <c r="K2375" s="823" t="s">
        <v>2892</v>
      </c>
      <c r="L2375" s="826">
        <v>182.22</v>
      </c>
      <c r="M2375" s="826">
        <v>182.22</v>
      </c>
      <c r="N2375" s="823">
        <v>1</v>
      </c>
      <c r="O2375" s="827">
        <v>0.5</v>
      </c>
      <c r="P2375" s="826">
        <v>182.22</v>
      </c>
      <c r="Q2375" s="828">
        <v>1</v>
      </c>
      <c r="R2375" s="823">
        <v>1</v>
      </c>
      <c r="S2375" s="828">
        <v>1</v>
      </c>
      <c r="T2375" s="827">
        <v>0.5</v>
      </c>
      <c r="U2375" s="829">
        <v>1</v>
      </c>
    </row>
    <row r="2376" spans="1:21" ht="14.45" customHeight="1" x14ac:dyDescent="0.2">
      <c r="A2376" s="822">
        <v>32</v>
      </c>
      <c r="B2376" s="823" t="s">
        <v>2767</v>
      </c>
      <c r="C2376" s="823" t="s">
        <v>2773</v>
      </c>
      <c r="D2376" s="824" t="s">
        <v>4796</v>
      </c>
      <c r="E2376" s="825" t="s">
        <v>2808</v>
      </c>
      <c r="F2376" s="823" t="s">
        <v>2768</v>
      </c>
      <c r="G2376" s="823" t="s">
        <v>2890</v>
      </c>
      <c r="H2376" s="823" t="s">
        <v>329</v>
      </c>
      <c r="I2376" s="823" t="s">
        <v>2891</v>
      </c>
      <c r="J2376" s="823" t="s">
        <v>817</v>
      </c>
      <c r="K2376" s="823" t="s">
        <v>2892</v>
      </c>
      <c r="L2376" s="826">
        <v>182.22</v>
      </c>
      <c r="M2376" s="826">
        <v>364.44</v>
      </c>
      <c r="N2376" s="823">
        <v>2</v>
      </c>
      <c r="O2376" s="827">
        <v>0.5</v>
      </c>
      <c r="P2376" s="826">
        <v>364.44</v>
      </c>
      <c r="Q2376" s="828">
        <v>1</v>
      </c>
      <c r="R2376" s="823">
        <v>2</v>
      </c>
      <c r="S2376" s="828">
        <v>1</v>
      </c>
      <c r="T2376" s="827">
        <v>0.5</v>
      </c>
      <c r="U2376" s="829">
        <v>1</v>
      </c>
    </row>
    <row r="2377" spans="1:21" ht="14.45" customHeight="1" x14ac:dyDescent="0.2">
      <c r="A2377" s="822">
        <v>32</v>
      </c>
      <c r="B2377" s="823" t="s">
        <v>2767</v>
      </c>
      <c r="C2377" s="823" t="s">
        <v>2773</v>
      </c>
      <c r="D2377" s="824" t="s">
        <v>4796</v>
      </c>
      <c r="E2377" s="825" t="s">
        <v>2808</v>
      </c>
      <c r="F2377" s="823" t="s">
        <v>2768</v>
      </c>
      <c r="G2377" s="823" t="s">
        <v>2896</v>
      </c>
      <c r="H2377" s="823" t="s">
        <v>329</v>
      </c>
      <c r="I2377" s="823" t="s">
        <v>4591</v>
      </c>
      <c r="J2377" s="823" t="s">
        <v>4252</v>
      </c>
      <c r="K2377" s="823" t="s">
        <v>2899</v>
      </c>
      <c r="L2377" s="826">
        <v>46.75</v>
      </c>
      <c r="M2377" s="826">
        <v>46.75</v>
      </c>
      <c r="N2377" s="823">
        <v>1</v>
      </c>
      <c r="O2377" s="827">
        <v>1</v>
      </c>
      <c r="P2377" s="826"/>
      <c r="Q2377" s="828">
        <v>0</v>
      </c>
      <c r="R2377" s="823"/>
      <c r="S2377" s="828">
        <v>0</v>
      </c>
      <c r="T2377" s="827"/>
      <c r="U2377" s="829">
        <v>0</v>
      </c>
    </row>
    <row r="2378" spans="1:21" ht="14.45" customHeight="1" x14ac:dyDescent="0.2">
      <c r="A2378" s="822">
        <v>32</v>
      </c>
      <c r="B2378" s="823" t="s">
        <v>2767</v>
      </c>
      <c r="C2378" s="823" t="s">
        <v>2773</v>
      </c>
      <c r="D2378" s="824" t="s">
        <v>4796</v>
      </c>
      <c r="E2378" s="825" t="s">
        <v>2808</v>
      </c>
      <c r="F2378" s="823" t="s">
        <v>2768</v>
      </c>
      <c r="G2378" s="823" t="s">
        <v>3173</v>
      </c>
      <c r="H2378" s="823" t="s">
        <v>329</v>
      </c>
      <c r="I2378" s="823" t="s">
        <v>3626</v>
      </c>
      <c r="J2378" s="823" t="s">
        <v>1681</v>
      </c>
      <c r="K2378" s="823" t="s">
        <v>3627</v>
      </c>
      <c r="L2378" s="826">
        <v>159.16999999999999</v>
      </c>
      <c r="M2378" s="826">
        <v>159.16999999999999</v>
      </c>
      <c r="N2378" s="823">
        <v>1</v>
      </c>
      <c r="O2378" s="827">
        <v>1</v>
      </c>
      <c r="P2378" s="826"/>
      <c r="Q2378" s="828">
        <v>0</v>
      </c>
      <c r="R2378" s="823"/>
      <c r="S2378" s="828">
        <v>0</v>
      </c>
      <c r="T2378" s="827"/>
      <c r="U2378" s="829">
        <v>0</v>
      </c>
    </row>
    <row r="2379" spans="1:21" ht="14.45" customHeight="1" x14ac:dyDescent="0.2">
      <c r="A2379" s="822">
        <v>32</v>
      </c>
      <c r="B2379" s="823" t="s">
        <v>2767</v>
      </c>
      <c r="C2379" s="823" t="s">
        <v>2773</v>
      </c>
      <c r="D2379" s="824" t="s">
        <v>4796</v>
      </c>
      <c r="E2379" s="825" t="s">
        <v>2808</v>
      </c>
      <c r="F2379" s="823" t="s">
        <v>2768</v>
      </c>
      <c r="G2379" s="823" t="s">
        <v>3741</v>
      </c>
      <c r="H2379" s="823" t="s">
        <v>329</v>
      </c>
      <c r="I2379" s="823" t="s">
        <v>4592</v>
      </c>
      <c r="J2379" s="823" t="s">
        <v>4593</v>
      </c>
      <c r="K2379" s="823" t="s">
        <v>4594</v>
      </c>
      <c r="L2379" s="826">
        <v>1665.05</v>
      </c>
      <c r="M2379" s="826">
        <v>1665.05</v>
      </c>
      <c r="N2379" s="823">
        <v>1</v>
      </c>
      <c r="O2379" s="827">
        <v>1</v>
      </c>
      <c r="P2379" s="826"/>
      <c r="Q2379" s="828">
        <v>0</v>
      </c>
      <c r="R2379" s="823"/>
      <c r="S2379" s="828">
        <v>0</v>
      </c>
      <c r="T2379" s="827"/>
      <c r="U2379" s="829">
        <v>0</v>
      </c>
    </row>
    <row r="2380" spans="1:21" ht="14.45" customHeight="1" x14ac:dyDescent="0.2">
      <c r="A2380" s="822">
        <v>32</v>
      </c>
      <c r="B2380" s="823" t="s">
        <v>2767</v>
      </c>
      <c r="C2380" s="823" t="s">
        <v>2773</v>
      </c>
      <c r="D2380" s="824" t="s">
        <v>4796</v>
      </c>
      <c r="E2380" s="825" t="s">
        <v>2808</v>
      </c>
      <c r="F2380" s="823" t="s">
        <v>2768</v>
      </c>
      <c r="G2380" s="823" t="s">
        <v>2913</v>
      </c>
      <c r="H2380" s="823" t="s">
        <v>329</v>
      </c>
      <c r="I2380" s="823" t="s">
        <v>2914</v>
      </c>
      <c r="J2380" s="823" t="s">
        <v>1685</v>
      </c>
      <c r="K2380" s="823" t="s">
        <v>2486</v>
      </c>
      <c r="L2380" s="826">
        <v>3922.65</v>
      </c>
      <c r="M2380" s="826">
        <v>7845.3</v>
      </c>
      <c r="N2380" s="823">
        <v>2</v>
      </c>
      <c r="O2380" s="827">
        <v>2</v>
      </c>
      <c r="P2380" s="826">
        <v>7845.3</v>
      </c>
      <c r="Q2380" s="828">
        <v>1</v>
      </c>
      <c r="R2380" s="823">
        <v>2</v>
      </c>
      <c r="S2380" s="828">
        <v>1</v>
      </c>
      <c r="T2380" s="827">
        <v>2</v>
      </c>
      <c r="U2380" s="829">
        <v>1</v>
      </c>
    </row>
    <row r="2381" spans="1:21" ht="14.45" customHeight="1" x14ac:dyDescent="0.2">
      <c r="A2381" s="822">
        <v>32</v>
      </c>
      <c r="B2381" s="823" t="s">
        <v>2767</v>
      </c>
      <c r="C2381" s="823" t="s">
        <v>2773</v>
      </c>
      <c r="D2381" s="824" t="s">
        <v>4796</v>
      </c>
      <c r="E2381" s="825" t="s">
        <v>2808</v>
      </c>
      <c r="F2381" s="823" t="s">
        <v>2768</v>
      </c>
      <c r="G2381" s="823" t="s">
        <v>2915</v>
      </c>
      <c r="H2381" s="823" t="s">
        <v>670</v>
      </c>
      <c r="I2381" s="823" t="s">
        <v>2403</v>
      </c>
      <c r="J2381" s="823" t="s">
        <v>1477</v>
      </c>
      <c r="K2381" s="823" t="s">
        <v>2404</v>
      </c>
      <c r="L2381" s="826">
        <v>846.47</v>
      </c>
      <c r="M2381" s="826">
        <v>10157.640000000001</v>
      </c>
      <c r="N2381" s="823">
        <v>12</v>
      </c>
      <c r="O2381" s="827">
        <v>6</v>
      </c>
      <c r="P2381" s="826">
        <v>8464.7000000000007</v>
      </c>
      <c r="Q2381" s="828">
        <v>0.83333333333333326</v>
      </c>
      <c r="R2381" s="823">
        <v>10</v>
      </c>
      <c r="S2381" s="828">
        <v>0.83333333333333337</v>
      </c>
      <c r="T2381" s="827">
        <v>4.5</v>
      </c>
      <c r="U2381" s="829">
        <v>0.75</v>
      </c>
    </row>
    <row r="2382" spans="1:21" ht="14.45" customHeight="1" x14ac:dyDescent="0.2">
      <c r="A2382" s="822">
        <v>32</v>
      </c>
      <c r="B2382" s="823" t="s">
        <v>2767</v>
      </c>
      <c r="C2382" s="823" t="s">
        <v>2773</v>
      </c>
      <c r="D2382" s="824" t="s">
        <v>4796</v>
      </c>
      <c r="E2382" s="825" t="s">
        <v>2808</v>
      </c>
      <c r="F2382" s="823" t="s">
        <v>2768</v>
      </c>
      <c r="G2382" s="823" t="s">
        <v>2915</v>
      </c>
      <c r="H2382" s="823" t="s">
        <v>670</v>
      </c>
      <c r="I2382" s="823" t="s">
        <v>2403</v>
      </c>
      <c r="J2382" s="823" t="s">
        <v>1477</v>
      </c>
      <c r="K2382" s="823" t="s">
        <v>2404</v>
      </c>
      <c r="L2382" s="826">
        <v>3231.81</v>
      </c>
      <c r="M2382" s="826">
        <v>9695.43</v>
      </c>
      <c r="N2382" s="823">
        <v>3</v>
      </c>
      <c r="O2382" s="827">
        <v>2</v>
      </c>
      <c r="P2382" s="826">
        <v>9695.43</v>
      </c>
      <c r="Q2382" s="828">
        <v>1</v>
      </c>
      <c r="R2382" s="823">
        <v>3</v>
      </c>
      <c r="S2382" s="828">
        <v>1</v>
      </c>
      <c r="T2382" s="827">
        <v>2</v>
      </c>
      <c r="U2382" s="829">
        <v>1</v>
      </c>
    </row>
    <row r="2383" spans="1:21" ht="14.45" customHeight="1" x14ac:dyDescent="0.2">
      <c r="A2383" s="822">
        <v>32</v>
      </c>
      <c r="B2383" s="823" t="s">
        <v>2767</v>
      </c>
      <c r="C2383" s="823" t="s">
        <v>2773</v>
      </c>
      <c r="D2383" s="824" t="s">
        <v>4796</v>
      </c>
      <c r="E2383" s="825" t="s">
        <v>2808</v>
      </c>
      <c r="F2383" s="823" t="s">
        <v>2768</v>
      </c>
      <c r="G2383" s="823" t="s">
        <v>2916</v>
      </c>
      <c r="H2383" s="823" t="s">
        <v>670</v>
      </c>
      <c r="I2383" s="823" t="s">
        <v>2268</v>
      </c>
      <c r="J2383" s="823" t="s">
        <v>921</v>
      </c>
      <c r="K2383" s="823" t="s">
        <v>2269</v>
      </c>
      <c r="L2383" s="826">
        <v>85.02</v>
      </c>
      <c r="M2383" s="826">
        <v>85.02</v>
      </c>
      <c r="N2383" s="823">
        <v>1</v>
      </c>
      <c r="O2383" s="827">
        <v>1</v>
      </c>
      <c r="P2383" s="826">
        <v>85.02</v>
      </c>
      <c r="Q2383" s="828">
        <v>1</v>
      </c>
      <c r="R2383" s="823">
        <v>1</v>
      </c>
      <c r="S2383" s="828">
        <v>1</v>
      </c>
      <c r="T2383" s="827">
        <v>1</v>
      </c>
      <c r="U2383" s="829">
        <v>1</v>
      </c>
    </row>
    <row r="2384" spans="1:21" ht="14.45" customHeight="1" x14ac:dyDescent="0.2">
      <c r="A2384" s="822">
        <v>32</v>
      </c>
      <c r="B2384" s="823" t="s">
        <v>2767</v>
      </c>
      <c r="C2384" s="823" t="s">
        <v>2773</v>
      </c>
      <c r="D2384" s="824" t="s">
        <v>4796</v>
      </c>
      <c r="E2384" s="825" t="s">
        <v>2808</v>
      </c>
      <c r="F2384" s="823" t="s">
        <v>2768</v>
      </c>
      <c r="G2384" s="823" t="s">
        <v>4595</v>
      </c>
      <c r="H2384" s="823" t="s">
        <v>329</v>
      </c>
      <c r="I2384" s="823" t="s">
        <v>4596</v>
      </c>
      <c r="J2384" s="823" t="s">
        <v>4597</v>
      </c>
      <c r="K2384" s="823" t="s">
        <v>4598</v>
      </c>
      <c r="L2384" s="826">
        <v>0</v>
      </c>
      <c r="M2384" s="826">
        <v>0</v>
      </c>
      <c r="N2384" s="823">
        <v>2</v>
      </c>
      <c r="O2384" s="827">
        <v>1</v>
      </c>
      <c r="P2384" s="826">
        <v>0</v>
      </c>
      <c r="Q2384" s="828"/>
      <c r="R2384" s="823">
        <v>2</v>
      </c>
      <c r="S2384" s="828">
        <v>1</v>
      </c>
      <c r="T2384" s="827">
        <v>1</v>
      </c>
      <c r="U2384" s="829">
        <v>1</v>
      </c>
    </row>
    <row r="2385" spans="1:21" ht="14.45" customHeight="1" x14ac:dyDescent="0.2">
      <c r="A2385" s="822">
        <v>32</v>
      </c>
      <c r="B2385" s="823" t="s">
        <v>2767</v>
      </c>
      <c r="C2385" s="823" t="s">
        <v>2773</v>
      </c>
      <c r="D2385" s="824" t="s">
        <v>4796</v>
      </c>
      <c r="E2385" s="825" t="s">
        <v>2808</v>
      </c>
      <c r="F2385" s="823" t="s">
        <v>2768</v>
      </c>
      <c r="G2385" s="823" t="s">
        <v>2920</v>
      </c>
      <c r="H2385" s="823" t="s">
        <v>329</v>
      </c>
      <c r="I2385" s="823" t="s">
        <v>2921</v>
      </c>
      <c r="J2385" s="823" t="s">
        <v>1058</v>
      </c>
      <c r="K2385" s="823" t="s">
        <v>2922</v>
      </c>
      <c r="L2385" s="826">
        <v>1630.51</v>
      </c>
      <c r="M2385" s="826">
        <v>17935.61</v>
      </c>
      <c r="N2385" s="823">
        <v>11</v>
      </c>
      <c r="O2385" s="827">
        <v>5</v>
      </c>
      <c r="P2385" s="826">
        <v>16305.1</v>
      </c>
      <c r="Q2385" s="828">
        <v>0.90909090909090906</v>
      </c>
      <c r="R2385" s="823">
        <v>10</v>
      </c>
      <c r="S2385" s="828">
        <v>0.90909090909090906</v>
      </c>
      <c r="T2385" s="827">
        <v>4</v>
      </c>
      <c r="U2385" s="829">
        <v>0.8</v>
      </c>
    </row>
    <row r="2386" spans="1:21" ht="14.45" customHeight="1" x14ac:dyDescent="0.2">
      <c r="A2386" s="822">
        <v>32</v>
      </c>
      <c r="B2386" s="823" t="s">
        <v>2767</v>
      </c>
      <c r="C2386" s="823" t="s">
        <v>2773</v>
      </c>
      <c r="D2386" s="824" t="s">
        <v>4796</v>
      </c>
      <c r="E2386" s="825" t="s">
        <v>2808</v>
      </c>
      <c r="F2386" s="823" t="s">
        <v>2768</v>
      </c>
      <c r="G2386" s="823" t="s">
        <v>2923</v>
      </c>
      <c r="H2386" s="823" t="s">
        <v>329</v>
      </c>
      <c r="I2386" s="823" t="s">
        <v>2924</v>
      </c>
      <c r="J2386" s="823" t="s">
        <v>2925</v>
      </c>
      <c r="K2386" s="823" t="s">
        <v>2926</v>
      </c>
      <c r="L2386" s="826">
        <v>75.05</v>
      </c>
      <c r="M2386" s="826">
        <v>150.1</v>
      </c>
      <c r="N2386" s="823">
        <v>2</v>
      </c>
      <c r="O2386" s="827">
        <v>2</v>
      </c>
      <c r="P2386" s="826">
        <v>75.05</v>
      </c>
      <c r="Q2386" s="828">
        <v>0.5</v>
      </c>
      <c r="R2386" s="823">
        <v>1</v>
      </c>
      <c r="S2386" s="828">
        <v>0.5</v>
      </c>
      <c r="T2386" s="827">
        <v>1</v>
      </c>
      <c r="U2386" s="829">
        <v>0.5</v>
      </c>
    </row>
    <row r="2387" spans="1:21" ht="14.45" customHeight="1" x14ac:dyDescent="0.2">
      <c r="A2387" s="822">
        <v>32</v>
      </c>
      <c r="B2387" s="823" t="s">
        <v>2767</v>
      </c>
      <c r="C2387" s="823" t="s">
        <v>2773</v>
      </c>
      <c r="D2387" s="824" t="s">
        <v>4796</v>
      </c>
      <c r="E2387" s="825" t="s">
        <v>2808</v>
      </c>
      <c r="F2387" s="823" t="s">
        <v>2768</v>
      </c>
      <c r="G2387" s="823" t="s">
        <v>3217</v>
      </c>
      <c r="H2387" s="823" t="s">
        <v>329</v>
      </c>
      <c r="I2387" s="823" t="s">
        <v>3218</v>
      </c>
      <c r="J2387" s="823" t="s">
        <v>1301</v>
      </c>
      <c r="K2387" s="823" t="s">
        <v>1302</v>
      </c>
      <c r="L2387" s="826">
        <v>49.04</v>
      </c>
      <c r="M2387" s="826">
        <v>49.04</v>
      </c>
      <c r="N2387" s="823">
        <v>1</v>
      </c>
      <c r="O2387" s="827">
        <v>1</v>
      </c>
      <c r="P2387" s="826">
        <v>49.04</v>
      </c>
      <c r="Q2387" s="828">
        <v>1</v>
      </c>
      <c r="R2387" s="823">
        <v>1</v>
      </c>
      <c r="S2387" s="828">
        <v>1</v>
      </c>
      <c r="T2387" s="827">
        <v>1</v>
      </c>
      <c r="U2387" s="829">
        <v>1</v>
      </c>
    </row>
    <row r="2388" spans="1:21" ht="14.45" customHeight="1" x14ac:dyDescent="0.2">
      <c r="A2388" s="822">
        <v>32</v>
      </c>
      <c r="B2388" s="823" t="s">
        <v>2767</v>
      </c>
      <c r="C2388" s="823" t="s">
        <v>2773</v>
      </c>
      <c r="D2388" s="824" t="s">
        <v>4796</v>
      </c>
      <c r="E2388" s="825" t="s">
        <v>2808</v>
      </c>
      <c r="F2388" s="823" t="s">
        <v>2768</v>
      </c>
      <c r="G2388" s="823" t="s">
        <v>3232</v>
      </c>
      <c r="H2388" s="823" t="s">
        <v>329</v>
      </c>
      <c r="I2388" s="823" t="s">
        <v>3233</v>
      </c>
      <c r="J2388" s="823" t="s">
        <v>1442</v>
      </c>
      <c r="K2388" s="823" t="s">
        <v>3234</v>
      </c>
      <c r="L2388" s="826">
        <v>42.14</v>
      </c>
      <c r="M2388" s="826">
        <v>126.42</v>
      </c>
      <c r="N2388" s="823">
        <v>3</v>
      </c>
      <c r="O2388" s="827">
        <v>2</v>
      </c>
      <c r="P2388" s="826"/>
      <c r="Q2388" s="828">
        <v>0</v>
      </c>
      <c r="R2388" s="823"/>
      <c r="S2388" s="828">
        <v>0</v>
      </c>
      <c r="T2388" s="827"/>
      <c r="U2388" s="829">
        <v>0</v>
      </c>
    </row>
    <row r="2389" spans="1:21" ht="14.45" customHeight="1" x14ac:dyDescent="0.2">
      <c r="A2389" s="822">
        <v>32</v>
      </c>
      <c r="B2389" s="823" t="s">
        <v>2767</v>
      </c>
      <c r="C2389" s="823" t="s">
        <v>2773</v>
      </c>
      <c r="D2389" s="824" t="s">
        <v>4796</v>
      </c>
      <c r="E2389" s="825" t="s">
        <v>2808</v>
      </c>
      <c r="F2389" s="823" t="s">
        <v>2768</v>
      </c>
      <c r="G2389" s="823" t="s">
        <v>3249</v>
      </c>
      <c r="H2389" s="823" t="s">
        <v>329</v>
      </c>
      <c r="I2389" s="823" t="s">
        <v>3765</v>
      </c>
      <c r="J2389" s="823" t="s">
        <v>3766</v>
      </c>
      <c r="K2389" s="823" t="s">
        <v>3767</v>
      </c>
      <c r="L2389" s="826">
        <v>167.58</v>
      </c>
      <c r="M2389" s="826">
        <v>335.16</v>
      </c>
      <c r="N2389" s="823">
        <v>2</v>
      </c>
      <c r="O2389" s="827">
        <v>1</v>
      </c>
      <c r="P2389" s="826">
        <v>335.16</v>
      </c>
      <c r="Q2389" s="828">
        <v>1</v>
      </c>
      <c r="R2389" s="823">
        <v>2</v>
      </c>
      <c r="S2389" s="828">
        <v>1</v>
      </c>
      <c r="T2389" s="827">
        <v>1</v>
      </c>
      <c r="U2389" s="829">
        <v>1</v>
      </c>
    </row>
    <row r="2390" spans="1:21" ht="14.45" customHeight="1" x14ac:dyDescent="0.2">
      <c r="A2390" s="822">
        <v>32</v>
      </c>
      <c r="B2390" s="823" t="s">
        <v>2767</v>
      </c>
      <c r="C2390" s="823" t="s">
        <v>2773</v>
      </c>
      <c r="D2390" s="824" t="s">
        <v>4796</v>
      </c>
      <c r="E2390" s="825" t="s">
        <v>2808</v>
      </c>
      <c r="F2390" s="823" t="s">
        <v>2768</v>
      </c>
      <c r="G2390" s="823" t="s">
        <v>3249</v>
      </c>
      <c r="H2390" s="823" t="s">
        <v>329</v>
      </c>
      <c r="I2390" s="823" t="s">
        <v>4599</v>
      </c>
      <c r="J2390" s="823" t="s">
        <v>3766</v>
      </c>
      <c r="K2390" s="823" t="s">
        <v>4600</v>
      </c>
      <c r="L2390" s="826">
        <v>83.79</v>
      </c>
      <c r="M2390" s="826">
        <v>83.79</v>
      </c>
      <c r="N2390" s="823">
        <v>1</v>
      </c>
      <c r="O2390" s="827">
        <v>1</v>
      </c>
      <c r="P2390" s="826">
        <v>83.79</v>
      </c>
      <c r="Q2390" s="828">
        <v>1</v>
      </c>
      <c r="R2390" s="823">
        <v>1</v>
      </c>
      <c r="S2390" s="828">
        <v>1</v>
      </c>
      <c r="T2390" s="827">
        <v>1</v>
      </c>
      <c r="U2390" s="829">
        <v>1</v>
      </c>
    </row>
    <row r="2391" spans="1:21" ht="14.45" customHeight="1" x14ac:dyDescent="0.2">
      <c r="A2391" s="822">
        <v>32</v>
      </c>
      <c r="B2391" s="823" t="s">
        <v>2767</v>
      </c>
      <c r="C2391" s="823" t="s">
        <v>2773</v>
      </c>
      <c r="D2391" s="824" t="s">
        <v>4796</v>
      </c>
      <c r="E2391" s="825" t="s">
        <v>2808</v>
      </c>
      <c r="F2391" s="823" t="s">
        <v>2768</v>
      </c>
      <c r="G2391" s="823" t="s">
        <v>3249</v>
      </c>
      <c r="H2391" s="823" t="s">
        <v>329</v>
      </c>
      <c r="I2391" s="823" t="s">
        <v>4601</v>
      </c>
      <c r="J2391" s="823" t="s">
        <v>3766</v>
      </c>
      <c r="K2391" s="823" t="s">
        <v>4602</v>
      </c>
      <c r="L2391" s="826">
        <v>167.58</v>
      </c>
      <c r="M2391" s="826">
        <v>167.58</v>
      </c>
      <c r="N2391" s="823">
        <v>1</v>
      </c>
      <c r="O2391" s="827">
        <v>1</v>
      </c>
      <c r="P2391" s="826"/>
      <c r="Q2391" s="828">
        <v>0</v>
      </c>
      <c r="R2391" s="823"/>
      <c r="S2391" s="828">
        <v>0</v>
      </c>
      <c r="T2391" s="827"/>
      <c r="U2391" s="829">
        <v>0</v>
      </c>
    </row>
    <row r="2392" spans="1:21" ht="14.45" customHeight="1" x14ac:dyDescent="0.2">
      <c r="A2392" s="822">
        <v>32</v>
      </c>
      <c r="B2392" s="823" t="s">
        <v>2767</v>
      </c>
      <c r="C2392" s="823" t="s">
        <v>2773</v>
      </c>
      <c r="D2392" s="824" t="s">
        <v>4796</v>
      </c>
      <c r="E2392" s="825" t="s">
        <v>2808</v>
      </c>
      <c r="F2392" s="823" t="s">
        <v>2768</v>
      </c>
      <c r="G2392" s="823" t="s">
        <v>3573</v>
      </c>
      <c r="H2392" s="823" t="s">
        <v>329</v>
      </c>
      <c r="I2392" s="823" t="s">
        <v>3574</v>
      </c>
      <c r="J2392" s="823" t="s">
        <v>3575</v>
      </c>
      <c r="K2392" s="823" t="s">
        <v>3576</v>
      </c>
      <c r="L2392" s="826">
        <v>132.97999999999999</v>
      </c>
      <c r="M2392" s="826">
        <v>664.89999999999986</v>
      </c>
      <c r="N2392" s="823">
        <v>5</v>
      </c>
      <c r="O2392" s="827">
        <v>2</v>
      </c>
      <c r="P2392" s="826">
        <v>398.93999999999994</v>
      </c>
      <c r="Q2392" s="828">
        <v>0.60000000000000009</v>
      </c>
      <c r="R2392" s="823">
        <v>3</v>
      </c>
      <c r="S2392" s="828">
        <v>0.6</v>
      </c>
      <c r="T2392" s="827">
        <v>1</v>
      </c>
      <c r="U2392" s="829">
        <v>0.5</v>
      </c>
    </row>
    <row r="2393" spans="1:21" ht="14.45" customHeight="1" x14ac:dyDescent="0.2">
      <c r="A2393" s="822">
        <v>32</v>
      </c>
      <c r="B2393" s="823" t="s">
        <v>2767</v>
      </c>
      <c r="C2393" s="823" t="s">
        <v>2773</v>
      </c>
      <c r="D2393" s="824" t="s">
        <v>4796</v>
      </c>
      <c r="E2393" s="825" t="s">
        <v>2808</v>
      </c>
      <c r="F2393" s="823" t="s">
        <v>2768</v>
      </c>
      <c r="G2393" s="823" t="s">
        <v>2951</v>
      </c>
      <c r="H2393" s="823" t="s">
        <v>329</v>
      </c>
      <c r="I2393" s="823" t="s">
        <v>4423</v>
      </c>
      <c r="J2393" s="823" t="s">
        <v>4424</v>
      </c>
      <c r="K2393" s="823" t="s">
        <v>4425</v>
      </c>
      <c r="L2393" s="826">
        <v>36.54</v>
      </c>
      <c r="M2393" s="826">
        <v>146.16</v>
      </c>
      <c r="N2393" s="823">
        <v>4</v>
      </c>
      <c r="O2393" s="827">
        <v>2</v>
      </c>
      <c r="P2393" s="826">
        <v>146.16</v>
      </c>
      <c r="Q2393" s="828">
        <v>1</v>
      </c>
      <c r="R2393" s="823">
        <v>4</v>
      </c>
      <c r="S2393" s="828">
        <v>1</v>
      </c>
      <c r="T2393" s="827">
        <v>2</v>
      </c>
      <c r="U2393" s="829">
        <v>1</v>
      </c>
    </row>
    <row r="2394" spans="1:21" ht="14.45" customHeight="1" x14ac:dyDescent="0.2">
      <c r="A2394" s="822">
        <v>32</v>
      </c>
      <c r="B2394" s="823" t="s">
        <v>2767</v>
      </c>
      <c r="C2394" s="823" t="s">
        <v>2773</v>
      </c>
      <c r="D2394" s="824" t="s">
        <v>4796</v>
      </c>
      <c r="E2394" s="825" t="s">
        <v>2808</v>
      </c>
      <c r="F2394" s="823" t="s">
        <v>2768</v>
      </c>
      <c r="G2394" s="823" t="s">
        <v>2961</v>
      </c>
      <c r="H2394" s="823" t="s">
        <v>329</v>
      </c>
      <c r="I2394" s="823" t="s">
        <v>2962</v>
      </c>
      <c r="J2394" s="823" t="s">
        <v>2963</v>
      </c>
      <c r="K2394" s="823" t="s">
        <v>2964</v>
      </c>
      <c r="L2394" s="826">
        <v>57.48</v>
      </c>
      <c r="M2394" s="826">
        <v>114.96</v>
      </c>
      <c r="N2394" s="823">
        <v>2</v>
      </c>
      <c r="O2394" s="827">
        <v>2</v>
      </c>
      <c r="P2394" s="826">
        <v>57.48</v>
      </c>
      <c r="Q2394" s="828">
        <v>0.5</v>
      </c>
      <c r="R2394" s="823">
        <v>1</v>
      </c>
      <c r="S2394" s="828">
        <v>0.5</v>
      </c>
      <c r="T2394" s="827">
        <v>1</v>
      </c>
      <c r="U2394" s="829">
        <v>0.5</v>
      </c>
    </row>
    <row r="2395" spans="1:21" ht="14.45" customHeight="1" x14ac:dyDescent="0.2">
      <c r="A2395" s="822">
        <v>32</v>
      </c>
      <c r="B2395" s="823" t="s">
        <v>2767</v>
      </c>
      <c r="C2395" s="823" t="s">
        <v>2773</v>
      </c>
      <c r="D2395" s="824" t="s">
        <v>4796</v>
      </c>
      <c r="E2395" s="825" t="s">
        <v>2808</v>
      </c>
      <c r="F2395" s="823" t="s">
        <v>2768</v>
      </c>
      <c r="G2395" s="823" t="s">
        <v>2835</v>
      </c>
      <c r="H2395" s="823" t="s">
        <v>329</v>
      </c>
      <c r="I2395" s="823" t="s">
        <v>2965</v>
      </c>
      <c r="J2395" s="823" t="s">
        <v>695</v>
      </c>
      <c r="K2395" s="823" t="s">
        <v>2966</v>
      </c>
      <c r="L2395" s="826">
        <v>31.65</v>
      </c>
      <c r="M2395" s="826">
        <v>31.65</v>
      </c>
      <c r="N2395" s="823">
        <v>1</v>
      </c>
      <c r="O2395" s="827">
        <v>1</v>
      </c>
      <c r="P2395" s="826"/>
      <c r="Q2395" s="828">
        <v>0</v>
      </c>
      <c r="R2395" s="823"/>
      <c r="S2395" s="828">
        <v>0</v>
      </c>
      <c r="T2395" s="827"/>
      <c r="U2395" s="829">
        <v>0</v>
      </c>
    </row>
    <row r="2396" spans="1:21" ht="14.45" customHeight="1" x14ac:dyDescent="0.2">
      <c r="A2396" s="822">
        <v>32</v>
      </c>
      <c r="B2396" s="823" t="s">
        <v>2767</v>
      </c>
      <c r="C2396" s="823" t="s">
        <v>2773</v>
      </c>
      <c r="D2396" s="824" t="s">
        <v>4796</v>
      </c>
      <c r="E2396" s="825" t="s">
        <v>2808</v>
      </c>
      <c r="F2396" s="823" t="s">
        <v>2768</v>
      </c>
      <c r="G2396" s="823" t="s">
        <v>2835</v>
      </c>
      <c r="H2396" s="823" t="s">
        <v>329</v>
      </c>
      <c r="I2396" s="823" t="s">
        <v>2970</v>
      </c>
      <c r="J2396" s="823" t="s">
        <v>2968</v>
      </c>
      <c r="K2396" s="823" t="s">
        <v>2971</v>
      </c>
      <c r="L2396" s="826">
        <v>52.75</v>
      </c>
      <c r="M2396" s="826">
        <v>52.75</v>
      </c>
      <c r="N2396" s="823">
        <v>1</v>
      </c>
      <c r="O2396" s="827">
        <v>0.5</v>
      </c>
      <c r="P2396" s="826">
        <v>52.75</v>
      </c>
      <c r="Q2396" s="828">
        <v>1</v>
      </c>
      <c r="R2396" s="823">
        <v>1</v>
      </c>
      <c r="S2396" s="828">
        <v>1</v>
      </c>
      <c r="T2396" s="827">
        <v>0.5</v>
      </c>
      <c r="U2396" s="829">
        <v>1</v>
      </c>
    </row>
    <row r="2397" spans="1:21" ht="14.45" customHeight="1" x14ac:dyDescent="0.2">
      <c r="A2397" s="822">
        <v>32</v>
      </c>
      <c r="B2397" s="823" t="s">
        <v>2767</v>
      </c>
      <c r="C2397" s="823" t="s">
        <v>2773</v>
      </c>
      <c r="D2397" s="824" t="s">
        <v>4796</v>
      </c>
      <c r="E2397" s="825" t="s">
        <v>2808</v>
      </c>
      <c r="F2397" s="823" t="s">
        <v>2768</v>
      </c>
      <c r="G2397" s="823" t="s">
        <v>2835</v>
      </c>
      <c r="H2397" s="823" t="s">
        <v>329</v>
      </c>
      <c r="I2397" s="823" t="s">
        <v>3460</v>
      </c>
      <c r="J2397" s="823" t="s">
        <v>3461</v>
      </c>
      <c r="K2397" s="823" t="s">
        <v>3462</v>
      </c>
      <c r="L2397" s="826">
        <v>52.75</v>
      </c>
      <c r="M2397" s="826">
        <v>52.75</v>
      </c>
      <c r="N2397" s="823">
        <v>1</v>
      </c>
      <c r="O2397" s="827">
        <v>0.5</v>
      </c>
      <c r="P2397" s="826">
        <v>52.75</v>
      </c>
      <c r="Q2397" s="828">
        <v>1</v>
      </c>
      <c r="R2397" s="823">
        <v>1</v>
      </c>
      <c r="S2397" s="828">
        <v>1</v>
      </c>
      <c r="T2397" s="827">
        <v>0.5</v>
      </c>
      <c r="U2397" s="829">
        <v>1</v>
      </c>
    </row>
    <row r="2398" spans="1:21" ht="14.45" customHeight="1" x14ac:dyDescent="0.2">
      <c r="A2398" s="822">
        <v>32</v>
      </c>
      <c r="B2398" s="823" t="s">
        <v>2767</v>
      </c>
      <c r="C2398" s="823" t="s">
        <v>2773</v>
      </c>
      <c r="D2398" s="824" t="s">
        <v>4796</v>
      </c>
      <c r="E2398" s="825" t="s">
        <v>2808</v>
      </c>
      <c r="F2398" s="823" t="s">
        <v>2768</v>
      </c>
      <c r="G2398" s="823" t="s">
        <v>4603</v>
      </c>
      <c r="H2398" s="823" t="s">
        <v>329</v>
      </c>
      <c r="I2398" s="823" t="s">
        <v>4604</v>
      </c>
      <c r="J2398" s="823" t="s">
        <v>4605</v>
      </c>
      <c r="K2398" s="823" t="s">
        <v>4606</v>
      </c>
      <c r="L2398" s="826">
        <v>482.19</v>
      </c>
      <c r="M2398" s="826">
        <v>482.19</v>
      </c>
      <c r="N2398" s="823">
        <v>1</v>
      </c>
      <c r="O2398" s="827">
        <v>0.5</v>
      </c>
      <c r="P2398" s="826">
        <v>482.19</v>
      </c>
      <c r="Q2398" s="828">
        <v>1</v>
      </c>
      <c r="R2398" s="823">
        <v>1</v>
      </c>
      <c r="S2398" s="828">
        <v>1</v>
      </c>
      <c r="T2398" s="827">
        <v>0.5</v>
      </c>
      <c r="U2398" s="829">
        <v>1</v>
      </c>
    </row>
    <row r="2399" spans="1:21" ht="14.45" customHeight="1" x14ac:dyDescent="0.2">
      <c r="A2399" s="822">
        <v>32</v>
      </c>
      <c r="B2399" s="823" t="s">
        <v>2767</v>
      </c>
      <c r="C2399" s="823" t="s">
        <v>2773</v>
      </c>
      <c r="D2399" s="824" t="s">
        <v>4796</v>
      </c>
      <c r="E2399" s="825" t="s">
        <v>2808</v>
      </c>
      <c r="F2399" s="823" t="s">
        <v>2768</v>
      </c>
      <c r="G2399" s="823" t="s">
        <v>2983</v>
      </c>
      <c r="H2399" s="823" t="s">
        <v>329</v>
      </c>
      <c r="I2399" s="823" t="s">
        <v>2984</v>
      </c>
      <c r="J2399" s="823" t="s">
        <v>2985</v>
      </c>
      <c r="K2399" s="823" t="s">
        <v>2986</v>
      </c>
      <c r="L2399" s="826">
        <v>73.150000000000006</v>
      </c>
      <c r="M2399" s="826">
        <v>1682.4500000000003</v>
      </c>
      <c r="N2399" s="823">
        <v>23</v>
      </c>
      <c r="O2399" s="827">
        <v>10.5</v>
      </c>
      <c r="P2399" s="826">
        <v>1463.0000000000002</v>
      </c>
      <c r="Q2399" s="828">
        <v>0.86956521739130432</v>
      </c>
      <c r="R2399" s="823">
        <v>20</v>
      </c>
      <c r="S2399" s="828">
        <v>0.86956521739130432</v>
      </c>
      <c r="T2399" s="827">
        <v>8.5</v>
      </c>
      <c r="U2399" s="829">
        <v>0.80952380952380953</v>
      </c>
    </row>
    <row r="2400" spans="1:21" ht="14.45" customHeight="1" x14ac:dyDescent="0.2">
      <c r="A2400" s="822">
        <v>32</v>
      </c>
      <c r="B2400" s="823" t="s">
        <v>2767</v>
      </c>
      <c r="C2400" s="823" t="s">
        <v>2773</v>
      </c>
      <c r="D2400" s="824" t="s">
        <v>4796</v>
      </c>
      <c r="E2400" s="825" t="s">
        <v>2808</v>
      </c>
      <c r="F2400" s="823" t="s">
        <v>2768</v>
      </c>
      <c r="G2400" s="823" t="s">
        <v>3270</v>
      </c>
      <c r="H2400" s="823" t="s">
        <v>329</v>
      </c>
      <c r="I2400" s="823" t="s">
        <v>3273</v>
      </c>
      <c r="J2400" s="823" t="s">
        <v>3274</v>
      </c>
      <c r="K2400" s="823" t="s">
        <v>2644</v>
      </c>
      <c r="L2400" s="826">
        <v>1520.46</v>
      </c>
      <c r="M2400" s="826">
        <v>1520.46</v>
      </c>
      <c r="N2400" s="823">
        <v>1</v>
      </c>
      <c r="O2400" s="827">
        <v>0.5</v>
      </c>
      <c r="P2400" s="826">
        <v>1520.46</v>
      </c>
      <c r="Q2400" s="828">
        <v>1</v>
      </c>
      <c r="R2400" s="823">
        <v>1</v>
      </c>
      <c r="S2400" s="828">
        <v>1</v>
      </c>
      <c r="T2400" s="827">
        <v>0.5</v>
      </c>
      <c r="U2400" s="829">
        <v>1</v>
      </c>
    </row>
    <row r="2401" spans="1:21" ht="14.45" customHeight="1" x14ac:dyDescent="0.2">
      <c r="A2401" s="822">
        <v>32</v>
      </c>
      <c r="B2401" s="823" t="s">
        <v>2767</v>
      </c>
      <c r="C2401" s="823" t="s">
        <v>2773</v>
      </c>
      <c r="D2401" s="824" t="s">
        <v>4796</v>
      </c>
      <c r="E2401" s="825" t="s">
        <v>2808</v>
      </c>
      <c r="F2401" s="823" t="s">
        <v>2768</v>
      </c>
      <c r="G2401" s="823" t="s">
        <v>3279</v>
      </c>
      <c r="H2401" s="823" t="s">
        <v>329</v>
      </c>
      <c r="I2401" s="823" t="s">
        <v>3280</v>
      </c>
      <c r="J2401" s="823" t="s">
        <v>881</v>
      </c>
      <c r="K2401" s="823" t="s">
        <v>882</v>
      </c>
      <c r="L2401" s="826">
        <v>0</v>
      </c>
      <c r="M2401" s="826">
        <v>0</v>
      </c>
      <c r="N2401" s="823">
        <v>1</v>
      </c>
      <c r="O2401" s="827">
        <v>1</v>
      </c>
      <c r="P2401" s="826">
        <v>0</v>
      </c>
      <c r="Q2401" s="828"/>
      <c r="R2401" s="823">
        <v>1</v>
      </c>
      <c r="S2401" s="828">
        <v>1</v>
      </c>
      <c r="T2401" s="827">
        <v>1</v>
      </c>
      <c r="U2401" s="829">
        <v>1</v>
      </c>
    </row>
    <row r="2402" spans="1:21" ht="14.45" customHeight="1" x14ac:dyDescent="0.2">
      <c r="A2402" s="822">
        <v>32</v>
      </c>
      <c r="B2402" s="823" t="s">
        <v>2767</v>
      </c>
      <c r="C2402" s="823" t="s">
        <v>2773</v>
      </c>
      <c r="D2402" s="824" t="s">
        <v>4796</v>
      </c>
      <c r="E2402" s="825" t="s">
        <v>2808</v>
      </c>
      <c r="F2402" s="823" t="s">
        <v>2768</v>
      </c>
      <c r="G2402" s="823" t="s">
        <v>4607</v>
      </c>
      <c r="H2402" s="823" t="s">
        <v>329</v>
      </c>
      <c r="I2402" s="823" t="s">
        <v>4608</v>
      </c>
      <c r="J2402" s="823" t="s">
        <v>4609</v>
      </c>
      <c r="K2402" s="823" t="s">
        <v>4610</v>
      </c>
      <c r="L2402" s="826">
        <v>75.819999999999993</v>
      </c>
      <c r="M2402" s="826">
        <v>75.819999999999993</v>
      </c>
      <c r="N2402" s="823">
        <v>1</v>
      </c>
      <c r="O2402" s="827">
        <v>1</v>
      </c>
      <c r="P2402" s="826">
        <v>75.819999999999993</v>
      </c>
      <c r="Q2402" s="828">
        <v>1</v>
      </c>
      <c r="R2402" s="823">
        <v>1</v>
      </c>
      <c r="S2402" s="828">
        <v>1</v>
      </c>
      <c r="T2402" s="827">
        <v>1</v>
      </c>
      <c r="U2402" s="829">
        <v>1</v>
      </c>
    </row>
    <row r="2403" spans="1:21" ht="14.45" customHeight="1" x14ac:dyDescent="0.2">
      <c r="A2403" s="822">
        <v>32</v>
      </c>
      <c r="B2403" s="823" t="s">
        <v>2767</v>
      </c>
      <c r="C2403" s="823" t="s">
        <v>2773</v>
      </c>
      <c r="D2403" s="824" t="s">
        <v>4796</v>
      </c>
      <c r="E2403" s="825" t="s">
        <v>2808</v>
      </c>
      <c r="F2403" s="823" t="s">
        <v>2768</v>
      </c>
      <c r="G2403" s="823" t="s">
        <v>3790</v>
      </c>
      <c r="H2403" s="823" t="s">
        <v>329</v>
      </c>
      <c r="I2403" s="823" t="s">
        <v>3967</v>
      </c>
      <c r="J2403" s="823" t="s">
        <v>3968</v>
      </c>
      <c r="K2403" s="823" t="s">
        <v>3969</v>
      </c>
      <c r="L2403" s="826">
        <v>0</v>
      </c>
      <c r="M2403" s="826">
        <v>0</v>
      </c>
      <c r="N2403" s="823">
        <v>1</v>
      </c>
      <c r="O2403" s="827">
        <v>1</v>
      </c>
      <c r="P2403" s="826"/>
      <c r="Q2403" s="828"/>
      <c r="R2403" s="823"/>
      <c r="S2403" s="828">
        <v>0</v>
      </c>
      <c r="T2403" s="827"/>
      <c r="U2403" s="829">
        <v>0</v>
      </c>
    </row>
    <row r="2404" spans="1:21" ht="14.45" customHeight="1" x14ac:dyDescent="0.2">
      <c r="A2404" s="822">
        <v>32</v>
      </c>
      <c r="B2404" s="823" t="s">
        <v>2767</v>
      </c>
      <c r="C2404" s="823" t="s">
        <v>2773</v>
      </c>
      <c r="D2404" s="824" t="s">
        <v>4796</v>
      </c>
      <c r="E2404" s="825" t="s">
        <v>2808</v>
      </c>
      <c r="F2404" s="823" t="s">
        <v>2768</v>
      </c>
      <c r="G2404" s="823" t="s">
        <v>3526</v>
      </c>
      <c r="H2404" s="823" t="s">
        <v>329</v>
      </c>
      <c r="I2404" s="823" t="s">
        <v>3527</v>
      </c>
      <c r="J2404" s="823" t="s">
        <v>3528</v>
      </c>
      <c r="K2404" s="823" t="s">
        <v>3529</v>
      </c>
      <c r="L2404" s="826">
        <v>1804.62</v>
      </c>
      <c r="M2404" s="826">
        <v>5413.86</v>
      </c>
      <c r="N2404" s="823">
        <v>3</v>
      </c>
      <c r="O2404" s="827">
        <v>1</v>
      </c>
      <c r="P2404" s="826">
        <v>5413.86</v>
      </c>
      <c r="Q2404" s="828">
        <v>1</v>
      </c>
      <c r="R2404" s="823">
        <v>3</v>
      </c>
      <c r="S2404" s="828">
        <v>1</v>
      </c>
      <c r="T2404" s="827">
        <v>1</v>
      </c>
      <c r="U2404" s="829">
        <v>1</v>
      </c>
    </row>
    <row r="2405" spans="1:21" ht="14.45" customHeight="1" x14ac:dyDescent="0.2">
      <c r="A2405" s="822">
        <v>32</v>
      </c>
      <c r="B2405" s="823" t="s">
        <v>2767</v>
      </c>
      <c r="C2405" s="823" t="s">
        <v>2773</v>
      </c>
      <c r="D2405" s="824" t="s">
        <v>4796</v>
      </c>
      <c r="E2405" s="825" t="s">
        <v>2808</v>
      </c>
      <c r="F2405" s="823" t="s">
        <v>2768</v>
      </c>
      <c r="G2405" s="823" t="s">
        <v>3465</v>
      </c>
      <c r="H2405" s="823" t="s">
        <v>329</v>
      </c>
      <c r="I2405" s="823" t="s">
        <v>3466</v>
      </c>
      <c r="J2405" s="823" t="s">
        <v>1108</v>
      </c>
      <c r="K2405" s="823" t="s">
        <v>3005</v>
      </c>
      <c r="L2405" s="826">
        <v>443.19</v>
      </c>
      <c r="M2405" s="826">
        <v>443.19</v>
      </c>
      <c r="N2405" s="823">
        <v>1</v>
      </c>
      <c r="O2405" s="827">
        <v>1</v>
      </c>
      <c r="P2405" s="826">
        <v>443.19</v>
      </c>
      <c r="Q2405" s="828">
        <v>1</v>
      </c>
      <c r="R2405" s="823">
        <v>1</v>
      </c>
      <c r="S2405" s="828">
        <v>1</v>
      </c>
      <c r="T2405" s="827">
        <v>1</v>
      </c>
      <c r="U2405" s="829">
        <v>1</v>
      </c>
    </row>
    <row r="2406" spans="1:21" ht="14.45" customHeight="1" x14ac:dyDescent="0.2">
      <c r="A2406" s="822">
        <v>32</v>
      </c>
      <c r="B2406" s="823" t="s">
        <v>2767</v>
      </c>
      <c r="C2406" s="823" t="s">
        <v>2773</v>
      </c>
      <c r="D2406" s="824" t="s">
        <v>4796</v>
      </c>
      <c r="E2406" s="825" t="s">
        <v>2808</v>
      </c>
      <c r="F2406" s="823" t="s">
        <v>2768</v>
      </c>
      <c r="G2406" s="823" t="s">
        <v>3465</v>
      </c>
      <c r="H2406" s="823" t="s">
        <v>329</v>
      </c>
      <c r="I2406" s="823" t="s">
        <v>3467</v>
      </c>
      <c r="J2406" s="823" t="s">
        <v>1108</v>
      </c>
      <c r="K2406" s="823" t="s">
        <v>3468</v>
      </c>
      <c r="L2406" s="826">
        <v>688.56</v>
      </c>
      <c r="M2406" s="826">
        <v>1377.12</v>
      </c>
      <c r="N2406" s="823">
        <v>2</v>
      </c>
      <c r="O2406" s="827">
        <v>0.5</v>
      </c>
      <c r="P2406" s="826">
        <v>1377.12</v>
      </c>
      <c r="Q2406" s="828">
        <v>1</v>
      </c>
      <c r="R2406" s="823">
        <v>2</v>
      </c>
      <c r="S2406" s="828">
        <v>1</v>
      </c>
      <c r="T2406" s="827">
        <v>0.5</v>
      </c>
      <c r="U2406" s="829">
        <v>1</v>
      </c>
    </row>
    <row r="2407" spans="1:21" ht="14.45" customHeight="1" x14ac:dyDescent="0.2">
      <c r="A2407" s="822">
        <v>32</v>
      </c>
      <c r="B2407" s="823" t="s">
        <v>2767</v>
      </c>
      <c r="C2407" s="823" t="s">
        <v>2773</v>
      </c>
      <c r="D2407" s="824" t="s">
        <v>4796</v>
      </c>
      <c r="E2407" s="825" t="s">
        <v>2808</v>
      </c>
      <c r="F2407" s="823" t="s">
        <v>2768</v>
      </c>
      <c r="G2407" s="823" t="s">
        <v>2999</v>
      </c>
      <c r="H2407" s="823" t="s">
        <v>329</v>
      </c>
      <c r="I2407" s="823" t="s">
        <v>3649</v>
      </c>
      <c r="J2407" s="823" t="s">
        <v>724</v>
      </c>
      <c r="K2407" s="823" t="s">
        <v>725</v>
      </c>
      <c r="L2407" s="826">
        <v>38.04</v>
      </c>
      <c r="M2407" s="826">
        <v>38.04</v>
      </c>
      <c r="N2407" s="823">
        <v>1</v>
      </c>
      <c r="O2407" s="827">
        <v>1</v>
      </c>
      <c r="P2407" s="826">
        <v>38.04</v>
      </c>
      <c r="Q2407" s="828">
        <v>1</v>
      </c>
      <c r="R2407" s="823">
        <v>1</v>
      </c>
      <c r="S2407" s="828">
        <v>1</v>
      </c>
      <c r="T2407" s="827">
        <v>1</v>
      </c>
      <c r="U2407" s="829">
        <v>1</v>
      </c>
    </row>
    <row r="2408" spans="1:21" ht="14.45" customHeight="1" x14ac:dyDescent="0.2">
      <c r="A2408" s="822">
        <v>32</v>
      </c>
      <c r="B2408" s="823" t="s">
        <v>2767</v>
      </c>
      <c r="C2408" s="823" t="s">
        <v>2773</v>
      </c>
      <c r="D2408" s="824" t="s">
        <v>4796</v>
      </c>
      <c r="E2408" s="825" t="s">
        <v>2808</v>
      </c>
      <c r="F2408" s="823" t="s">
        <v>2768</v>
      </c>
      <c r="G2408" s="823" t="s">
        <v>2821</v>
      </c>
      <c r="H2408" s="823" t="s">
        <v>329</v>
      </c>
      <c r="I2408" s="823" t="s">
        <v>2822</v>
      </c>
      <c r="J2408" s="823" t="s">
        <v>1413</v>
      </c>
      <c r="K2408" s="823" t="s">
        <v>2823</v>
      </c>
      <c r="L2408" s="826">
        <v>69.59</v>
      </c>
      <c r="M2408" s="826">
        <v>278.36</v>
      </c>
      <c r="N2408" s="823">
        <v>4</v>
      </c>
      <c r="O2408" s="827">
        <v>2</v>
      </c>
      <c r="P2408" s="826"/>
      <c r="Q2408" s="828">
        <v>0</v>
      </c>
      <c r="R2408" s="823"/>
      <c r="S2408" s="828">
        <v>0</v>
      </c>
      <c r="T2408" s="827"/>
      <c r="U2408" s="829">
        <v>0</v>
      </c>
    </row>
    <row r="2409" spans="1:21" ht="14.45" customHeight="1" x14ac:dyDescent="0.2">
      <c r="A2409" s="822">
        <v>32</v>
      </c>
      <c r="B2409" s="823" t="s">
        <v>2767</v>
      </c>
      <c r="C2409" s="823" t="s">
        <v>2773</v>
      </c>
      <c r="D2409" s="824" t="s">
        <v>4796</v>
      </c>
      <c r="E2409" s="825" t="s">
        <v>2808</v>
      </c>
      <c r="F2409" s="823" t="s">
        <v>2768</v>
      </c>
      <c r="G2409" s="823" t="s">
        <v>2821</v>
      </c>
      <c r="H2409" s="823" t="s">
        <v>329</v>
      </c>
      <c r="I2409" s="823" t="s">
        <v>4611</v>
      </c>
      <c r="J2409" s="823" t="s">
        <v>1413</v>
      </c>
      <c r="K2409" s="823" t="s">
        <v>2823</v>
      </c>
      <c r="L2409" s="826">
        <v>69.59</v>
      </c>
      <c r="M2409" s="826">
        <v>139.18</v>
      </c>
      <c r="N2409" s="823">
        <v>2</v>
      </c>
      <c r="O2409" s="827">
        <v>1</v>
      </c>
      <c r="P2409" s="826"/>
      <c r="Q2409" s="828">
        <v>0</v>
      </c>
      <c r="R2409" s="823"/>
      <c r="S2409" s="828">
        <v>0</v>
      </c>
      <c r="T2409" s="827"/>
      <c r="U2409" s="829">
        <v>0</v>
      </c>
    </row>
    <row r="2410" spans="1:21" ht="14.45" customHeight="1" x14ac:dyDescent="0.2">
      <c r="A2410" s="822">
        <v>32</v>
      </c>
      <c r="B2410" s="823" t="s">
        <v>2767</v>
      </c>
      <c r="C2410" s="823" t="s">
        <v>2773</v>
      </c>
      <c r="D2410" s="824" t="s">
        <v>4796</v>
      </c>
      <c r="E2410" s="825" t="s">
        <v>2808</v>
      </c>
      <c r="F2410" s="823" t="s">
        <v>2768</v>
      </c>
      <c r="G2410" s="823" t="s">
        <v>2811</v>
      </c>
      <c r="H2410" s="823" t="s">
        <v>670</v>
      </c>
      <c r="I2410" s="823" t="s">
        <v>2247</v>
      </c>
      <c r="J2410" s="823" t="s">
        <v>915</v>
      </c>
      <c r="K2410" s="823" t="s">
        <v>2248</v>
      </c>
      <c r="L2410" s="826">
        <v>368.16</v>
      </c>
      <c r="M2410" s="826">
        <v>1472.64</v>
      </c>
      <c r="N2410" s="823">
        <v>4</v>
      </c>
      <c r="O2410" s="827">
        <v>2</v>
      </c>
      <c r="P2410" s="826">
        <v>1104.48</v>
      </c>
      <c r="Q2410" s="828">
        <v>0.75</v>
      </c>
      <c r="R2410" s="823">
        <v>3</v>
      </c>
      <c r="S2410" s="828">
        <v>0.75</v>
      </c>
      <c r="T2410" s="827">
        <v>1</v>
      </c>
      <c r="U2410" s="829">
        <v>0.5</v>
      </c>
    </row>
    <row r="2411" spans="1:21" ht="14.45" customHeight="1" x14ac:dyDescent="0.2">
      <c r="A2411" s="822">
        <v>32</v>
      </c>
      <c r="B2411" s="823" t="s">
        <v>2767</v>
      </c>
      <c r="C2411" s="823" t="s">
        <v>2773</v>
      </c>
      <c r="D2411" s="824" t="s">
        <v>4796</v>
      </c>
      <c r="E2411" s="825" t="s">
        <v>2808</v>
      </c>
      <c r="F2411" s="823" t="s">
        <v>2768</v>
      </c>
      <c r="G2411" s="823" t="s">
        <v>2811</v>
      </c>
      <c r="H2411" s="823" t="s">
        <v>670</v>
      </c>
      <c r="I2411" s="823" t="s">
        <v>2558</v>
      </c>
      <c r="J2411" s="823" t="s">
        <v>1691</v>
      </c>
      <c r="K2411" s="823" t="s">
        <v>2559</v>
      </c>
      <c r="L2411" s="826">
        <v>1385.62</v>
      </c>
      <c r="M2411" s="826">
        <v>1385.62</v>
      </c>
      <c r="N2411" s="823">
        <v>1</v>
      </c>
      <c r="O2411" s="827">
        <v>0.5</v>
      </c>
      <c r="P2411" s="826">
        <v>1385.62</v>
      </c>
      <c r="Q2411" s="828">
        <v>1</v>
      </c>
      <c r="R2411" s="823">
        <v>1</v>
      </c>
      <c r="S2411" s="828">
        <v>1</v>
      </c>
      <c r="T2411" s="827">
        <v>0.5</v>
      </c>
      <c r="U2411" s="829">
        <v>1</v>
      </c>
    </row>
    <row r="2412" spans="1:21" ht="14.45" customHeight="1" x14ac:dyDescent="0.2">
      <c r="A2412" s="822">
        <v>32</v>
      </c>
      <c r="B2412" s="823" t="s">
        <v>2767</v>
      </c>
      <c r="C2412" s="823" t="s">
        <v>2773</v>
      </c>
      <c r="D2412" s="824" t="s">
        <v>4796</v>
      </c>
      <c r="E2412" s="825" t="s">
        <v>2808</v>
      </c>
      <c r="F2412" s="823" t="s">
        <v>2768</v>
      </c>
      <c r="G2412" s="823" t="s">
        <v>2811</v>
      </c>
      <c r="H2412" s="823" t="s">
        <v>670</v>
      </c>
      <c r="I2412" s="823" t="s">
        <v>2253</v>
      </c>
      <c r="J2412" s="823" t="s">
        <v>915</v>
      </c>
      <c r="K2412" s="823" t="s">
        <v>2254</v>
      </c>
      <c r="L2412" s="826">
        <v>490.89</v>
      </c>
      <c r="M2412" s="826">
        <v>1472.67</v>
      </c>
      <c r="N2412" s="823">
        <v>3</v>
      </c>
      <c r="O2412" s="827">
        <v>2</v>
      </c>
      <c r="P2412" s="826">
        <v>981.78</v>
      </c>
      <c r="Q2412" s="828">
        <v>0.66666666666666663</v>
      </c>
      <c r="R2412" s="823">
        <v>2</v>
      </c>
      <c r="S2412" s="828">
        <v>0.66666666666666663</v>
      </c>
      <c r="T2412" s="827">
        <v>1</v>
      </c>
      <c r="U2412" s="829">
        <v>0.5</v>
      </c>
    </row>
    <row r="2413" spans="1:21" ht="14.45" customHeight="1" x14ac:dyDescent="0.2">
      <c r="A2413" s="822">
        <v>32</v>
      </c>
      <c r="B2413" s="823" t="s">
        <v>2767</v>
      </c>
      <c r="C2413" s="823" t="s">
        <v>2773</v>
      </c>
      <c r="D2413" s="824" t="s">
        <v>4796</v>
      </c>
      <c r="E2413" s="825" t="s">
        <v>2808</v>
      </c>
      <c r="F2413" s="823" t="s">
        <v>2768</v>
      </c>
      <c r="G2413" s="823" t="s">
        <v>2811</v>
      </c>
      <c r="H2413" s="823" t="s">
        <v>670</v>
      </c>
      <c r="I2413" s="823" t="s">
        <v>2560</v>
      </c>
      <c r="J2413" s="823" t="s">
        <v>1691</v>
      </c>
      <c r="K2413" s="823" t="s">
        <v>2561</v>
      </c>
      <c r="L2413" s="826">
        <v>1847.49</v>
      </c>
      <c r="M2413" s="826">
        <v>7389.96</v>
      </c>
      <c r="N2413" s="823">
        <v>4</v>
      </c>
      <c r="O2413" s="827">
        <v>1</v>
      </c>
      <c r="P2413" s="826">
        <v>3694.98</v>
      </c>
      <c r="Q2413" s="828">
        <v>0.5</v>
      </c>
      <c r="R2413" s="823">
        <v>2</v>
      </c>
      <c r="S2413" s="828">
        <v>0.5</v>
      </c>
      <c r="T2413" s="827">
        <v>0.5</v>
      </c>
      <c r="U2413" s="829">
        <v>0.5</v>
      </c>
    </row>
    <row r="2414" spans="1:21" ht="14.45" customHeight="1" x14ac:dyDescent="0.2">
      <c r="A2414" s="822">
        <v>32</v>
      </c>
      <c r="B2414" s="823" t="s">
        <v>2767</v>
      </c>
      <c r="C2414" s="823" t="s">
        <v>2773</v>
      </c>
      <c r="D2414" s="824" t="s">
        <v>4796</v>
      </c>
      <c r="E2414" s="825" t="s">
        <v>2808</v>
      </c>
      <c r="F2414" s="823" t="s">
        <v>2768</v>
      </c>
      <c r="G2414" s="823" t="s">
        <v>3532</v>
      </c>
      <c r="H2414" s="823" t="s">
        <v>329</v>
      </c>
      <c r="I2414" s="823" t="s">
        <v>3533</v>
      </c>
      <c r="J2414" s="823" t="s">
        <v>1679</v>
      </c>
      <c r="K2414" s="823" t="s">
        <v>726</v>
      </c>
      <c r="L2414" s="826">
        <v>88.07</v>
      </c>
      <c r="M2414" s="826">
        <v>264.20999999999998</v>
      </c>
      <c r="N2414" s="823">
        <v>3</v>
      </c>
      <c r="O2414" s="827">
        <v>1</v>
      </c>
      <c r="P2414" s="826"/>
      <c r="Q2414" s="828">
        <v>0</v>
      </c>
      <c r="R2414" s="823"/>
      <c r="S2414" s="828">
        <v>0</v>
      </c>
      <c r="T2414" s="827"/>
      <c r="U2414" s="829">
        <v>0</v>
      </c>
    </row>
    <row r="2415" spans="1:21" ht="14.45" customHeight="1" x14ac:dyDescent="0.2">
      <c r="A2415" s="822">
        <v>32</v>
      </c>
      <c r="B2415" s="823" t="s">
        <v>2767</v>
      </c>
      <c r="C2415" s="823" t="s">
        <v>2773</v>
      </c>
      <c r="D2415" s="824" t="s">
        <v>4796</v>
      </c>
      <c r="E2415" s="825" t="s">
        <v>2808</v>
      </c>
      <c r="F2415" s="823" t="s">
        <v>2768</v>
      </c>
      <c r="G2415" s="823" t="s">
        <v>3657</v>
      </c>
      <c r="H2415" s="823" t="s">
        <v>329</v>
      </c>
      <c r="I2415" s="823" t="s">
        <v>3658</v>
      </c>
      <c r="J2415" s="823" t="s">
        <v>3659</v>
      </c>
      <c r="K2415" s="823" t="s">
        <v>683</v>
      </c>
      <c r="L2415" s="826">
        <v>174.59</v>
      </c>
      <c r="M2415" s="826">
        <v>174.59</v>
      </c>
      <c r="N2415" s="823">
        <v>1</v>
      </c>
      <c r="O2415" s="827">
        <v>1</v>
      </c>
      <c r="P2415" s="826">
        <v>174.59</v>
      </c>
      <c r="Q2415" s="828">
        <v>1</v>
      </c>
      <c r="R2415" s="823">
        <v>1</v>
      </c>
      <c r="S2415" s="828">
        <v>1</v>
      </c>
      <c r="T2415" s="827">
        <v>1</v>
      </c>
      <c r="U2415" s="829">
        <v>1</v>
      </c>
    </row>
    <row r="2416" spans="1:21" ht="14.45" customHeight="1" x14ac:dyDescent="0.2">
      <c r="A2416" s="822">
        <v>32</v>
      </c>
      <c r="B2416" s="823" t="s">
        <v>2767</v>
      </c>
      <c r="C2416" s="823" t="s">
        <v>2773</v>
      </c>
      <c r="D2416" s="824" t="s">
        <v>4796</v>
      </c>
      <c r="E2416" s="825" t="s">
        <v>2808</v>
      </c>
      <c r="F2416" s="823" t="s">
        <v>2768</v>
      </c>
      <c r="G2416" s="823" t="s">
        <v>4612</v>
      </c>
      <c r="H2416" s="823" t="s">
        <v>329</v>
      </c>
      <c r="I2416" s="823" t="s">
        <v>4613</v>
      </c>
      <c r="J2416" s="823" t="s">
        <v>4614</v>
      </c>
      <c r="K2416" s="823" t="s">
        <v>4615</v>
      </c>
      <c r="L2416" s="826">
        <v>168.9</v>
      </c>
      <c r="M2416" s="826">
        <v>168.9</v>
      </c>
      <c r="N2416" s="823">
        <v>1</v>
      </c>
      <c r="O2416" s="827">
        <v>1</v>
      </c>
      <c r="P2416" s="826"/>
      <c r="Q2416" s="828">
        <v>0</v>
      </c>
      <c r="R2416" s="823"/>
      <c r="S2416" s="828">
        <v>0</v>
      </c>
      <c r="T2416" s="827"/>
      <c r="U2416" s="829">
        <v>0</v>
      </c>
    </row>
    <row r="2417" spans="1:21" ht="14.45" customHeight="1" x14ac:dyDescent="0.2">
      <c r="A2417" s="822">
        <v>32</v>
      </c>
      <c r="B2417" s="823" t="s">
        <v>2767</v>
      </c>
      <c r="C2417" s="823" t="s">
        <v>2773</v>
      </c>
      <c r="D2417" s="824" t="s">
        <v>4796</v>
      </c>
      <c r="E2417" s="825" t="s">
        <v>2808</v>
      </c>
      <c r="F2417" s="823" t="s">
        <v>2768</v>
      </c>
      <c r="G2417" s="823" t="s">
        <v>4612</v>
      </c>
      <c r="H2417" s="823" t="s">
        <v>329</v>
      </c>
      <c r="I2417" s="823" t="s">
        <v>4616</v>
      </c>
      <c r="J2417" s="823" t="s">
        <v>4614</v>
      </c>
      <c r="K2417" s="823" t="s">
        <v>4617</v>
      </c>
      <c r="L2417" s="826">
        <v>112.6</v>
      </c>
      <c r="M2417" s="826">
        <v>112.6</v>
      </c>
      <c r="N2417" s="823">
        <v>1</v>
      </c>
      <c r="O2417" s="827">
        <v>1</v>
      </c>
      <c r="P2417" s="826"/>
      <c r="Q2417" s="828">
        <v>0</v>
      </c>
      <c r="R2417" s="823"/>
      <c r="S2417" s="828">
        <v>0</v>
      </c>
      <c r="T2417" s="827"/>
      <c r="U2417" s="829">
        <v>0</v>
      </c>
    </row>
    <row r="2418" spans="1:21" ht="14.45" customHeight="1" x14ac:dyDescent="0.2">
      <c r="A2418" s="822">
        <v>32</v>
      </c>
      <c r="B2418" s="823" t="s">
        <v>2767</v>
      </c>
      <c r="C2418" s="823" t="s">
        <v>2773</v>
      </c>
      <c r="D2418" s="824" t="s">
        <v>4796</v>
      </c>
      <c r="E2418" s="825" t="s">
        <v>2808</v>
      </c>
      <c r="F2418" s="823" t="s">
        <v>2768</v>
      </c>
      <c r="G2418" s="823" t="s">
        <v>3011</v>
      </c>
      <c r="H2418" s="823" t="s">
        <v>329</v>
      </c>
      <c r="I2418" s="823" t="s">
        <v>3012</v>
      </c>
      <c r="J2418" s="823" t="s">
        <v>955</v>
      </c>
      <c r="K2418" s="823" t="s">
        <v>3013</v>
      </c>
      <c r="L2418" s="826">
        <v>185.26</v>
      </c>
      <c r="M2418" s="826">
        <v>185.26</v>
      </c>
      <c r="N2418" s="823">
        <v>1</v>
      </c>
      <c r="O2418" s="827">
        <v>1</v>
      </c>
      <c r="P2418" s="826">
        <v>185.26</v>
      </c>
      <c r="Q2418" s="828">
        <v>1</v>
      </c>
      <c r="R2418" s="823">
        <v>1</v>
      </c>
      <c r="S2418" s="828">
        <v>1</v>
      </c>
      <c r="T2418" s="827">
        <v>1</v>
      </c>
      <c r="U2418" s="829">
        <v>1</v>
      </c>
    </row>
    <row r="2419" spans="1:21" ht="14.45" customHeight="1" x14ac:dyDescent="0.2">
      <c r="A2419" s="822">
        <v>32</v>
      </c>
      <c r="B2419" s="823" t="s">
        <v>2767</v>
      </c>
      <c r="C2419" s="823" t="s">
        <v>2773</v>
      </c>
      <c r="D2419" s="824" t="s">
        <v>4796</v>
      </c>
      <c r="E2419" s="825" t="s">
        <v>2808</v>
      </c>
      <c r="F2419" s="823" t="s">
        <v>2768</v>
      </c>
      <c r="G2419" s="823" t="s">
        <v>3342</v>
      </c>
      <c r="H2419" s="823" t="s">
        <v>329</v>
      </c>
      <c r="I2419" s="823" t="s">
        <v>3343</v>
      </c>
      <c r="J2419" s="823" t="s">
        <v>3344</v>
      </c>
      <c r="K2419" s="823" t="s">
        <v>3345</v>
      </c>
      <c r="L2419" s="826">
        <v>453.18</v>
      </c>
      <c r="M2419" s="826">
        <v>453.18</v>
      </c>
      <c r="N2419" s="823">
        <v>1</v>
      </c>
      <c r="O2419" s="827">
        <v>1</v>
      </c>
      <c r="P2419" s="826"/>
      <c r="Q2419" s="828">
        <v>0</v>
      </c>
      <c r="R2419" s="823"/>
      <c r="S2419" s="828">
        <v>0</v>
      </c>
      <c r="T2419" s="827"/>
      <c r="U2419" s="829">
        <v>0</v>
      </c>
    </row>
    <row r="2420" spans="1:21" ht="14.45" customHeight="1" x14ac:dyDescent="0.2">
      <c r="A2420" s="822">
        <v>32</v>
      </c>
      <c r="B2420" s="823" t="s">
        <v>2767</v>
      </c>
      <c r="C2420" s="823" t="s">
        <v>2773</v>
      </c>
      <c r="D2420" s="824" t="s">
        <v>4796</v>
      </c>
      <c r="E2420" s="825" t="s">
        <v>2808</v>
      </c>
      <c r="F2420" s="823" t="s">
        <v>2768</v>
      </c>
      <c r="G2420" s="823" t="s">
        <v>2825</v>
      </c>
      <c r="H2420" s="823" t="s">
        <v>329</v>
      </c>
      <c r="I2420" s="823" t="s">
        <v>2826</v>
      </c>
      <c r="J2420" s="823" t="s">
        <v>789</v>
      </c>
      <c r="K2420" s="823" t="s">
        <v>2827</v>
      </c>
      <c r="L2420" s="826">
        <v>57.64</v>
      </c>
      <c r="M2420" s="826">
        <v>172.92000000000002</v>
      </c>
      <c r="N2420" s="823">
        <v>3</v>
      </c>
      <c r="O2420" s="827">
        <v>3</v>
      </c>
      <c r="P2420" s="826">
        <v>57.64</v>
      </c>
      <c r="Q2420" s="828">
        <v>0.33333333333333331</v>
      </c>
      <c r="R2420" s="823">
        <v>1</v>
      </c>
      <c r="S2420" s="828">
        <v>0.33333333333333331</v>
      </c>
      <c r="T2420" s="827">
        <v>1</v>
      </c>
      <c r="U2420" s="829">
        <v>0.33333333333333331</v>
      </c>
    </row>
    <row r="2421" spans="1:21" ht="14.45" customHeight="1" x14ac:dyDescent="0.2">
      <c r="A2421" s="822">
        <v>32</v>
      </c>
      <c r="B2421" s="823" t="s">
        <v>2767</v>
      </c>
      <c r="C2421" s="823" t="s">
        <v>2773</v>
      </c>
      <c r="D2421" s="824" t="s">
        <v>4796</v>
      </c>
      <c r="E2421" s="825" t="s">
        <v>2808</v>
      </c>
      <c r="F2421" s="823" t="s">
        <v>2768</v>
      </c>
      <c r="G2421" s="823" t="s">
        <v>2825</v>
      </c>
      <c r="H2421" s="823" t="s">
        <v>329</v>
      </c>
      <c r="I2421" s="823" t="s">
        <v>3353</v>
      </c>
      <c r="J2421" s="823" t="s">
        <v>789</v>
      </c>
      <c r="K2421" s="823" t="s">
        <v>790</v>
      </c>
      <c r="L2421" s="826">
        <v>205.84</v>
      </c>
      <c r="M2421" s="826">
        <v>2058.3999999999996</v>
      </c>
      <c r="N2421" s="823">
        <v>10</v>
      </c>
      <c r="O2421" s="827">
        <v>9</v>
      </c>
      <c r="P2421" s="826">
        <v>1440.8799999999999</v>
      </c>
      <c r="Q2421" s="828">
        <v>0.70000000000000007</v>
      </c>
      <c r="R2421" s="823">
        <v>7</v>
      </c>
      <c r="S2421" s="828">
        <v>0.7</v>
      </c>
      <c r="T2421" s="827">
        <v>6</v>
      </c>
      <c r="U2421" s="829">
        <v>0.66666666666666663</v>
      </c>
    </row>
    <row r="2422" spans="1:21" ht="14.45" customHeight="1" x14ac:dyDescent="0.2">
      <c r="A2422" s="822">
        <v>32</v>
      </c>
      <c r="B2422" s="823" t="s">
        <v>2767</v>
      </c>
      <c r="C2422" s="823" t="s">
        <v>2773</v>
      </c>
      <c r="D2422" s="824" t="s">
        <v>4796</v>
      </c>
      <c r="E2422" s="825" t="s">
        <v>2808</v>
      </c>
      <c r="F2422" s="823" t="s">
        <v>2768</v>
      </c>
      <c r="G2422" s="823" t="s">
        <v>2825</v>
      </c>
      <c r="H2422" s="823" t="s">
        <v>329</v>
      </c>
      <c r="I2422" s="823" t="s">
        <v>3353</v>
      </c>
      <c r="J2422" s="823" t="s">
        <v>789</v>
      </c>
      <c r="K2422" s="823" t="s">
        <v>790</v>
      </c>
      <c r="L2422" s="826">
        <v>97.76</v>
      </c>
      <c r="M2422" s="826">
        <v>293.28000000000003</v>
      </c>
      <c r="N2422" s="823">
        <v>3</v>
      </c>
      <c r="O2422" s="827">
        <v>2.5</v>
      </c>
      <c r="P2422" s="826">
        <v>195.52</v>
      </c>
      <c r="Q2422" s="828">
        <v>0.66666666666666663</v>
      </c>
      <c r="R2422" s="823">
        <v>2</v>
      </c>
      <c r="S2422" s="828">
        <v>0.66666666666666663</v>
      </c>
      <c r="T2422" s="827">
        <v>1.5</v>
      </c>
      <c r="U2422" s="829">
        <v>0.6</v>
      </c>
    </row>
    <row r="2423" spans="1:21" ht="14.45" customHeight="1" x14ac:dyDescent="0.2">
      <c r="A2423" s="822">
        <v>32</v>
      </c>
      <c r="B2423" s="823" t="s">
        <v>2767</v>
      </c>
      <c r="C2423" s="823" t="s">
        <v>2773</v>
      </c>
      <c r="D2423" s="824" t="s">
        <v>4796</v>
      </c>
      <c r="E2423" s="825" t="s">
        <v>2808</v>
      </c>
      <c r="F2423" s="823" t="s">
        <v>2768</v>
      </c>
      <c r="G2423" s="823" t="s">
        <v>3355</v>
      </c>
      <c r="H2423" s="823" t="s">
        <v>329</v>
      </c>
      <c r="I2423" s="823" t="s">
        <v>3356</v>
      </c>
      <c r="J2423" s="823" t="s">
        <v>678</v>
      </c>
      <c r="K2423" s="823" t="s">
        <v>3357</v>
      </c>
      <c r="L2423" s="826">
        <v>127.91</v>
      </c>
      <c r="M2423" s="826">
        <v>127.91</v>
      </c>
      <c r="N2423" s="823">
        <v>1</v>
      </c>
      <c r="O2423" s="827">
        <v>1</v>
      </c>
      <c r="P2423" s="826"/>
      <c r="Q2423" s="828">
        <v>0</v>
      </c>
      <c r="R2423" s="823"/>
      <c r="S2423" s="828">
        <v>0</v>
      </c>
      <c r="T2423" s="827"/>
      <c r="U2423" s="829">
        <v>0</v>
      </c>
    </row>
    <row r="2424" spans="1:21" ht="14.45" customHeight="1" x14ac:dyDescent="0.2">
      <c r="A2424" s="822">
        <v>32</v>
      </c>
      <c r="B2424" s="823" t="s">
        <v>2767</v>
      </c>
      <c r="C2424" s="823" t="s">
        <v>2773</v>
      </c>
      <c r="D2424" s="824" t="s">
        <v>4796</v>
      </c>
      <c r="E2424" s="825" t="s">
        <v>2808</v>
      </c>
      <c r="F2424" s="823" t="s">
        <v>2768</v>
      </c>
      <c r="G2424" s="823" t="s">
        <v>2812</v>
      </c>
      <c r="H2424" s="823" t="s">
        <v>329</v>
      </c>
      <c r="I2424" s="823" t="s">
        <v>3031</v>
      </c>
      <c r="J2424" s="823" t="s">
        <v>2814</v>
      </c>
      <c r="K2424" s="823" t="s">
        <v>3032</v>
      </c>
      <c r="L2424" s="826">
        <v>21.92</v>
      </c>
      <c r="M2424" s="826">
        <v>109.60000000000001</v>
      </c>
      <c r="N2424" s="823">
        <v>5</v>
      </c>
      <c r="O2424" s="827">
        <v>2.5</v>
      </c>
      <c r="P2424" s="826">
        <v>21.92</v>
      </c>
      <c r="Q2424" s="828">
        <v>0.2</v>
      </c>
      <c r="R2424" s="823">
        <v>1</v>
      </c>
      <c r="S2424" s="828">
        <v>0.2</v>
      </c>
      <c r="T2424" s="827">
        <v>1</v>
      </c>
      <c r="U2424" s="829">
        <v>0.4</v>
      </c>
    </row>
    <row r="2425" spans="1:21" ht="14.45" customHeight="1" x14ac:dyDescent="0.2">
      <c r="A2425" s="822">
        <v>32</v>
      </c>
      <c r="B2425" s="823" t="s">
        <v>2767</v>
      </c>
      <c r="C2425" s="823" t="s">
        <v>2773</v>
      </c>
      <c r="D2425" s="824" t="s">
        <v>4796</v>
      </c>
      <c r="E2425" s="825" t="s">
        <v>2808</v>
      </c>
      <c r="F2425" s="823" t="s">
        <v>2768</v>
      </c>
      <c r="G2425" s="823" t="s">
        <v>2812</v>
      </c>
      <c r="H2425" s="823" t="s">
        <v>329</v>
      </c>
      <c r="I2425" s="823" t="s">
        <v>2813</v>
      </c>
      <c r="J2425" s="823" t="s">
        <v>2814</v>
      </c>
      <c r="K2425" s="823" t="s">
        <v>825</v>
      </c>
      <c r="L2425" s="826">
        <v>87.67</v>
      </c>
      <c r="M2425" s="826">
        <v>1052.04</v>
      </c>
      <c r="N2425" s="823">
        <v>12</v>
      </c>
      <c r="O2425" s="827">
        <v>4.5</v>
      </c>
      <c r="P2425" s="826">
        <v>1052.04</v>
      </c>
      <c r="Q2425" s="828">
        <v>1</v>
      </c>
      <c r="R2425" s="823">
        <v>12</v>
      </c>
      <c r="S2425" s="828">
        <v>1</v>
      </c>
      <c r="T2425" s="827">
        <v>4.5</v>
      </c>
      <c r="U2425" s="829">
        <v>1</v>
      </c>
    </row>
    <row r="2426" spans="1:21" ht="14.45" customHeight="1" x14ac:dyDescent="0.2">
      <c r="A2426" s="822">
        <v>32</v>
      </c>
      <c r="B2426" s="823" t="s">
        <v>2767</v>
      </c>
      <c r="C2426" s="823" t="s">
        <v>2773</v>
      </c>
      <c r="D2426" s="824" t="s">
        <v>4796</v>
      </c>
      <c r="E2426" s="825" t="s">
        <v>2808</v>
      </c>
      <c r="F2426" s="823" t="s">
        <v>2768</v>
      </c>
      <c r="G2426" s="823" t="s">
        <v>2812</v>
      </c>
      <c r="H2426" s="823" t="s">
        <v>329</v>
      </c>
      <c r="I2426" s="823" t="s">
        <v>3478</v>
      </c>
      <c r="J2426" s="823" t="s">
        <v>3479</v>
      </c>
      <c r="K2426" s="823" t="s">
        <v>3480</v>
      </c>
      <c r="L2426" s="826">
        <v>43.85</v>
      </c>
      <c r="M2426" s="826">
        <v>350.80000000000007</v>
      </c>
      <c r="N2426" s="823">
        <v>8</v>
      </c>
      <c r="O2426" s="827">
        <v>3</v>
      </c>
      <c r="P2426" s="826">
        <v>306.95000000000005</v>
      </c>
      <c r="Q2426" s="828">
        <v>0.875</v>
      </c>
      <c r="R2426" s="823">
        <v>7</v>
      </c>
      <c r="S2426" s="828">
        <v>0.875</v>
      </c>
      <c r="T2426" s="827">
        <v>2</v>
      </c>
      <c r="U2426" s="829">
        <v>0.66666666666666663</v>
      </c>
    </row>
    <row r="2427" spans="1:21" ht="14.45" customHeight="1" x14ac:dyDescent="0.2">
      <c r="A2427" s="822">
        <v>32</v>
      </c>
      <c r="B2427" s="823" t="s">
        <v>2767</v>
      </c>
      <c r="C2427" s="823" t="s">
        <v>2773</v>
      </c>
      <c r="D2427" s="824" t="s">
        <v>4796</v>
      </c>
      <c r="E2427" s="825" t="s">
        <v>2808</v>
      </c>
      <c r="F2427" s="823" t="s">
        <v>2768</v>
      </c>
      <c r="G2427" s="823" t="s">
        <v>3364</v>
      </c>
      <c r="H2427" s="823" t="s">
        <v>329</v>
      </c>
      <c r="I2427" s="823" t="s">
        <v>3365</v>
      </c>
      <c r="J2427" s="823" t="s">
        <v>3366</v>
      </c>
      <c r="K2427" s="823" t="s">
        <v>3367</v>
      </c>
      <c r="L2427" s="826">
        <v>0</v>
      </c>
      <c r="M2427" s="826">
        <v>0</v>
      </c>
      <c r="N2427" s="823">
        <v>3</v>
      </c>
      <c r="O2427" s="827">
        <v>1</v>
      </c>
      <c r="P2427" s="826">
        <v>0</v>
      </c>
      <c r="Q2427" s="828"/>
      <c r="R2427" s="823">
        <v>3</v>
      </c>
      <c r="S2427" s="828">
        <v>1</v>
      </c>
      <c r="T2427" s="827">
        <v>1</v>
      </c>
      <c r="U2427" s="829">
        <v>1</v>
      </c>
    </row>
    <row r="2428" spans="1:21" ht="14.45" customHeight="1" x14ac:dyDescent="0.2">
      <c r="A2428" s="822">
        <v>32</v>
      </c>
      <c r="B2428" s="823" t="s">
        <v>2767</v>
      </c>
      <c r="C2428" s="823" t="s">
        <v>2773</v>
      </c>
      <c r="D2428" s="824" t="s">
        <v>4796</v>
      </c>
      <c r="E2428" s="825" t="s">
        <v>2808</v>
      </c>
      <c r="F2428" s="823" t="s">
        <v>2768</v>
      </c>
      <c r="G2428" s="823" t="s">
        <v>3051</v>
      </c>
      <c r="H2428" s="823" t="s">
        <v>329</v>
      </c>
      <c r="I2428" s="823" t="s">
        <v>3054</v>
      </c>
      <c r="J2428" s="823" t="s">
        <v>1530</v>
      </c>
      <c r="K2428" s="823" t="s">
        <v>3055</v>
      </c>
      <c r="L2428" s="826">
        <v>181.04</v>
      </c>
      <c r="M2428" s="826">
        <v>1810.3999999999999</v>
      </c>
      <c r="N2428" s="823">
        <v>10</v>
      </c>
      <c r="O2428" s="827">
        <v>8</v>
      </c>
      <c r="P2428" s="826"/>
      <c r="Q2428" s="828">
        <v>0</v>
      </c>
      <c r="R2428" s="823"/>
      <c r="S2428" s="828">
        <v>0</v>
      </c>
      <c r="T2428" s="827"/>
      <c r="U2428" s="829">
        <v>0</v>
      </c>
    </row>
    <row r="2429" spans="1:21" ht="14.45" customHeight="1" x14ac:dyDescent="0.2">
      <c r="A2429" s="822">
        <v>32</v>
      </c>
      <c r="B2429" s="823" t="s">
        <v>2767</v>
      </c>
      <c r="C2429" s="823" t="s">
        <v>2773</v>
      </c>
      <c r="D2429" s="824" t="s">
        <v>4796</v>
      </c>
      <c r="E2429" s="825" t="s">
        <v>2808</v>
      </c>
      <c r="F2429" s="823" t="s">
        <v>2768</v>
      </c>
      <c r="G2429" s="823" t="s">
        <v>3051</v>
      </c>
      <c r="H2429" s="823" t="s">
        <v>329</v>
      </c>
      <c r="I2429" s="823" t="s">
        <v>4618</v>
      </c>
      <c r="J2429" s="823" t="s">
        <v>4619</v>
      </c>
      <c r="K2429" s="823" t="s">
        <v>4620</v>
      </c>
      <c r="L2429" s="826">
        <v>33.71</v>
      </c>
      <c r="M2429" s="826">
        <v>67.42</v>
      </c>
      <c r="N2429" s="823">
        <v>2</v>
      </c>
      <c r="O2429" s="827">
        <v>1</v>
      </c>
      <c r="P2429" s="826">
        <v>67.42</v>
      </c>
      <c r="Q2429" s="828">
        <v>1</v>
      </c>
      <c r="R2429" s="823">
        <v>2</v>
      </c>
      <c r="S2429" s="828">
        <v>1</v>
      </c>
      <c r="T2429" s="827">
        <v>1</v>
      </c>
      <c r="U2429" s="829">
        <v>1</v>
      </c>
    </row>
    <row r="2430" spans="1:21" ht="14.45" customHeight="1" x14ac:dyDescent="0.2">
      <c r="A2430" s="822">
        <v>32</v>
      </c>
      <c r="B2430" s="823" t="s">
        <v>2767</v>
      </c>
      <c r="C2430" s="823" t="s">
        <v>2773</v>
      </c>
      <c r="D2430" s="824" t="s">
        <v>4796</v>
      </c>
      <c r="E2430" s="825" t="s">
        <v>2808</v>
      </c>
      <c r="F2430" s="823" t="s">
        <v>2768</v>
      </c>
      <c r="G2430" s="823" t="s">
        <v>3051</v>
      </c>
      <c r="H2430" s="823" t="s">
        <v>329</v>
      </c>
      <c r="I2430" s="823" t="s">
        <v>4083</v>
      </c>
      <c r="J2430" s="823" t="s">
        <v>1530</v>
      </c>
      <c r="K2430" s="823" t="s">
        <v>4084</v>
      </c>
      <c r="L2430" s="826">
        <v>64.349999999999994</v>
      </c>
      <c r="M2430" s="826">
        <v>64.349999999999994</v>
      </c>
      <c r="N2430" s="823">
        <v>1</v>
      </c>
      <c r="O2430" s="827">
        <v>0.5</v>
      </c>
      <c r="P2430" s="826">
        <v>64.349999999999994</v>
      </c>
      <c r="Q2430" s="828">
        <v>1</v>
      </c>
      <c r="R2430" s="823">
        <v>1</v>
      </c>
      <c r="S2430" s="828">
        <v>1</v>
      </c>
      <c r="T2430" s="827">
        <v>0.5</v>
      </c>
      <c r="U2430" s="829">
        <v>1</v>
      </c>
    </row>
    <row r="2431" spans="1:21" ht="14.45" customHeight="1" x14ac:dyDescent="0.2">
      <c r="A2431" s="822">
        <v>32</v>
      </c>
      <c r="B2431" s="823" t="s">
        <v>2767</v>
      </c>
      <c r="C2431" s="823" t="s">
        <v>2773</v>
      </c>
      <c r="D2431" s="824" t="s">
        <v>4796</v>
      </c>
      <c r="E2431" s="825" t="s">
        <v>2808</v>
      </c>
      <c r="F2431" s="823" t="s">
        <v>2768</v>
      </c>
      <c r="G2431" s="823" t="s">
        <v>4621</v>
      </c>
      <c r="H2431" s="823" t="s">
        <v>329</v>
      </c>
      <c r="I2431" s="823" t="s">
        <v>4622</v>
      </c>
      <c r="J2431" s="823" t="s">
        <v>4623</v>
      </c>
      <c r="K2431" s="823" t="s">
        <v>4624</v>
      </c>
      <c r="L2431" s="826">
        <v>0</v>
      </c>
      <c r="M2431" s="826">
        <v>0</v>
      </c>
      <c r="N2431" s="823">
        <v>3</v>
      </c>
      <c r="O2431" s="827">
        <v>1</v>
      </c>
      <c r="P2431" s="826">
        <v>0</v>
      </c>
      <c r="Q2431" s="828"/>
      <c r="R2431" s="823">
        <v>3</v>
      </c>
      <c r="S2431" s="828">
        <v>1</v>
      </c>
      <c r="T2431" s="827">
        <v>1</v>
      </c>
      <c r="U2431" s="829">
        <v>1</v>
      </c>
    </row>
    <row r="2432" spans="1:21" ht="14.45" customHeight="1" x14ac:dyDescent="0.2">
      <c r="A2432" s="822">
        <v>32</v>
      </c>
      <c r="B2432" s="823" t="s">
        <v>2767</v>
      </c>
      <c r="C2432" s="823" t="s">
        <v>2773</v>
      </c>
      <c r="D2432" s="824" t="s">
        <v>4796</v>
      </c>
      <c r="E2432" s="825" t="s">
        <v>2808</v>
      </c>
      <c r="F2432" s="823" t="s">
        <v>2768</v>
      </c>
      <c r="G2432" s="823" t="s">
        <v>3844</v>
      </c>
      <c r="H2432" s="823" t="s">
        <v>329</v>
      </c>
      <c r="I2432" s="823" t="s">
        <v>4625</v>
      </c>
      <c r="J2432" s="823" t="s">
        <v>877</v>
      </c>
      <c r="K2432" s="823" t="s">
        <v>4626</v>
      </c>
      <c r="L2432" s="826">
        <v>0</v>
      </c>
      <c r="M2432" s="826">
        <v>0</v>
      </c>
      <c r="N2432" s="823">
        <v>1</v>
      </c>
      <c r="O2432" s="827">
        <v>1</v>
      </c>
      <c r="P2432" s="826"/>
      <c r="Q2432" s="828"/>
      <c r="R2432" s="823"/>
      <c r="S2432" s="828">
        <v>0</v>
      </c>
      <c r="T2432" s="827"/>
      <c r="U2432" s="829">
        <v>0</v>
      </c>
    </row>
    <row r="2433" spans="1:21" ht="14.45" customHeight="1" x14ac:dyDescent="0.2">
      <c r="A2433" s="822">
        <v>32</v>
      </c>
      <c r="B2433" s="823" t="s">
        <v>2767</v>
      </c>
      <c r="C2433" s="823" t="s">
        <v>2773</v>
      </c>
      <c r="D2433" s="824" t="s">
        <v>4796</v>
      </c>
      <c r="E2433" s="825" t="s">
        <v>2808</v>
      </c>
      <c r="F2433" s="823" t="s">
        <v>2768</v>
      </c>
      <c r="G2433" s="823" t="s">
        <v>3483</v>
      </c>
      <c r="H2433" s="823" t="s">
        <v>329</v>
      </c>
      <c r="I2433" s="823" t="s">
        <v>3484</v>
      </c>
      <c r="J2433" s="823" t="s">
        <v>1247</v>
      </c>
      <c r="K2433" s="823" t="s">
        <v>3485</v>
      </c>
      <c r="L2433" s="826">
        <v>243.64</v>
      </c>
      <c r="M2433" s="826">
        <v>1218.1999999999998</v>
      </c>
      <c r="N2433" s="823">
        <v>5</v>
      </c>
      <c r="O2433" s="827">
        <v>1.5</v>
      </c>
      <c r="P2433" s="826">
        <v>1218.1999999999998</v>
      </c>
      <c r="Q2433" s="828">
        <v>1</v>
      </c>
      <c r="R2433" s="823">
        <v>5</v>
      </c>
      <c r="S2433" s="828">
        <v>1</v>
      </c>
      <c r="T2433" s="827">
        <v>1.5</v>
      </c>
      <c r="U2433" s="829">
        <v>1</v>
      </c>
    </row>
    <row r="2434" spans="1:21" ht="14.45" customHeight="1" x14ac:dyDescent="0.2">
      <c r="A2434" s="822">
        <v>32</v>
      </c>
      <c r="B2434" s="823" t="s">
        <v>2767</v>
      </c>
      <c r="C2434" s="823" t="s">
        <v>2773</v>
      </c>
      <c r="D2434" s="824" t="s">
        <v>4796</v>
      </c>
      <c r="E2434" s="825" t="s">
        <v>2808</v>
      </c>
      <c r="F2434" s="823" t="s">
        <v>2768</v>
      </c>
      <c r="G2434" s="823" t="s">
        <v>3062</v>
      </c>
      <c r="H2434" s="823" t="s">
        <v>329</v>
      </c>
      <c r="I2434" s="823" t="s">
        <v>3065</v>
      </c>
      <c r="J2434" s="823" t="s">
        <v>1432</v>
      </c>
      <c r="K2434" s="823" t="s">
        <v>3066</v>
      </c>
      <c r="L2434" s="826">
        <v>66.88</v>
      </c>
      <c r="M2434" s="826">
        <v>468.15999999999997</v>
      </c>
      <c r="N2434" s="823">
        <v>7</v>
      </c>
      <c r="O2434" s="827">
        <v>4</v>
      </c>
      <c r="P2434" s="826">
        <v>200.64</v>
      </c>
      <c r="Q2434" s="828">
        <v>0.42857142857142855</v>
      </c>
      <c r="R2434" s="823">
        <v>3</v>
      </c>
      <c r="S2434" s="828">
        <v>0.42857142857142855</v>
      </c>
      <c r="T2434" s="827">
        <v>2</v>
      </c>
      <c r="U2434" s="829">
        <v>0.5</v>
      </c>
    </row>
    <row r="2435" spans="1:21" ht="14.45" customHeight="1" x14ac:dyDescent="0.2">
      <c r="A2435" s="822">
        <v>32</v>
      </c>
      <c r="B2435" s="823" t="s">
        <v>2767</v>
      </c>
      <c r="C2435" s="823" t="s">
        <v>2773</v>
      </c>
      <c r="D2435" s="824" t="s">
        <v>4796</v>
      </c>
      <c r="E2435" s="825" t="s">
        <v>2808</v>
      </c>
      <c r="F2435" s="823" t="s">
        <v>2768</v>
      </c>
      <c r="G2435" s="823" t="s">
        <v>3062</v>
      </c>
      <c r="H2435" s="823" t="s">
        <v>329</v>
      </c>
      <c r="I2435" s="823" t="s">
        <v>3379</v>
      </c>
      <c r="J2435" s="823" t="s">
        <v>735</v>
      </c>
      <c r="K2435" s="823" t="s">
        <v>736</v>
      </c>
      <c r="L2435" s="826">
        <v>59.56</v>
      </c>
      <c r="M2435" s="826">
        <v>119.12</v>
      </c>
      <c r="N2435" s="823">
        <v>2</v>
      </c>
      <c r="O2435" s="827">
        <v>1</v>
      </c>
      <c r="P2435" s="826">
        <v>119.12</v>
      </c>
      <c r="Q2435" s="828">
        <v>1</v>
      </c>
      <c r="R2435" s="823">
        <v>2</v>
      </c>
      <c r="S2435" s="828">
        <v>1</v>
      </c>
      <c r="T2435" s="827">
        <v>1</v>
      </c>
      <c r="U2435" s="829">
        <v>1</v>
      </c>
    </row>
    <row r="2436" spans="1:21" ht="14.45" customHeight="1" x14ac:dyDescent="0.2">
      <c r="A2436" s="822">
        <v>32</v>
      </c>
      <c r="B2436" s="823" t="s">
        <v>2767</v>
      </c>
      <c r="C2436" s="823" t="s">
        <v>2773</v>
      </c>
      <c r="D2436" s="824" t="s">
        <v>4796</v>
      </c>
      <c r="E2436" s="825" t="s">
        <v>2808</v>
      </c>
      <c r="F2436" s="823" t="s">
        <v>2768</v>
      </c>
      <c r="G2436" s="823" t="s">
        <v>3394</v>
      </c>
      <c r="H2436" s="823" t="s">
        <v>329</v>
      </c>
      <c r="I2436" s="823" t="s">
        <v>3395</v>
      </c>
      <c r="J2436" s="823" t="s">
        <v>3396</v>
      </c>
      <c r="K2436" s="823" t="s">
        <v>3397</v>
      </c>
      <c r="L2436" s="826">
        <v>33.18</v>
      </c>
      <c r="M2436" s="826">
        <v>33.18</v>
      </c>
      <c r="N2436" s="823">
        <v>1</v>
      </c>
      <c r="O2436" s="827">
        <v>1</v>
      </c>
      <c r="P2436" s="826">
        <v>33.18</v>
      </c>
      <c r="Q2436" s="828">
        <v>1</v>
      </c>
      <c r="R2436" s="823">
        <v>1</v>
      </c>
      <c r="S2436" s="828">
        <v>1</v>
      </c>
      <c r="T2436" s="827">
        <v>1</v>
      </c>
      <c r="U2436" s="829">
        <v>1</v>
      </c>
    </row>
    <row r="2437" spans="1:21" ht="14.45" customHeight="1" x14ac:dyDescent="0.2">
      <c r="A2437" s="822">
        <v>32</v>
      </c>
      <c r="B2437" s="823" t="s">
        <v>2767</v>
      </c>
      <c r="C2437" s="823" t="s">
        <v>2773</v>
      </c>
      <c r="D2437" s="824" t="s">
        <v>4796</v>
      </c>
      <c r="E2437" s="825" t="s">
        <v>2808</v>
      </c>
      <c r="F2437" s="823" t="s">
        <v>2768</v>
      </c>
      <c r="G2437" s="823" t="s">
        <v>3092</v>
      </c>
      <c r="H2437" s="823" t="s">
        <v>329</v>
      </c>
      <c r="I2437" s="823" t="s">
        <v>3491</v>
      </c>
      <c r="J2437" s="823" t="s">
        <v>1622</v>
      </c>
      <c r="K2437" s="823" t="s">
        <v>3492</v>
      </c>
      <c r="L2437" s="826">
        <v>0</v>
      </c>
      <c r="M2437" s="826">
        <v>0</v>
      </c>
      <c r="N2437" s="823">
        <v>2</v>
      </c>
      <c r="O2437" s="827">
        <v>1</v>
      </c>
      <c r="P2437" s="826"/>
      <c r="Q2437" s="828"/>
      <c r="R2437" s="823"/>
      <c r="S2437" s="828">
        <v>0</v>
      </c>
      <c r="T2437" s="827"/>
      <c r="U2437" s="829">
        <v>0</v>
      </c>
    </row>
    <row r="2438" spans="1:21" ht="14.45" customHeight="1" x14ac:dyDescent="0.2">
      <c r="A2438" s="822">
        <v>32</v>
      </c>
      <c r="B2438" s="823" t="s">
        <v>2767</v>
      </c>
      <c r="C2438" s="823" t="s">
        <v>2773</v>
      </c>
      <c r="D2438" s="824" t="s">
        <v>4796</v>
      </c>
      <c r="E2438" s="825" t="s">
        <v>2808</v>
      </c>
      <c r="F2438" s="823" t="s">
        <v>2768</v>
      </c>
      <c r="G2438" s="823" t="s">
        <v>3092</v>
      </c>
      <c r="H2438" s="823" t="s">
        <v>329</v>
      </c>
      <c r="I2438" s="823" t="s">
        <v>4033</v>
      </c>
      <c r="J2438" s="823" t="s">
        <v>4034</v>
      </c>
      <c r="K2438" s="823" t="s">
        <v>4035</v>
      </c>
      <c r="L2438" s="826">
        <v>0</v>
      </c>
      <c r="M2438" s="826">
        <v>0</v>
      </c>
      <c r="N2438" s="823">
        <v>2</v>
      </c>
      <c r="O2438" s="827">
        <v>1.5</v>
      </c>
      <c r="P2438" s="826">
        <v>0</v>
      </c>
      <c r="Q2438" s="828"/>
      <c r="R2438" s="823">
        <v>2</v>
      </c>
      <c r="S2438" s="828">
        <v>1</v>
      </c>
      <c r="T2438" s="827">
        <v>1.5</v>
      </c>
      <c r="U2438" s="829">
        <v>1</v>
      </c>
    </row>
    <row r="2439" spans="1:21" ht="14.45" customHeight="1" x14ac:dyDescent="0.2">
      <c r="A2439" s="822">
        <v>32</v>
      </c>
      <c r="B2439" s="823" t="s">
        <v>2767</v>
      </c>
      <c r="C2439" s="823" t="s">
        <v>2773</v>
      </c>
      <c r="D2439" s="824" t="s">
        <v>4796</v>
      </c>
      <c r="E2439" s="825" t="s">
        <v>2808</v>
      </c>
      <c r="F2439" s="823" t="s">
        <v>2768</v>
      </c>
      <c r="G2439" s="823" t="s">
        <v>3092</v>
      </c>
      <c r="H2439" s="823" t="s">
        <v>329</v>
      </c>
      <c r="I2439" s="823" t="s">
        <v>3493</v>
      </c>
      <c r="J2439" s="823" t="s">
        <v>3494</v>
      </c>
      <c r="K2439" s="823" t="s">
        <v>3490</v>
      </c>
      <c r="L2439" s="826">
        <v>177.92</v>
      </c>
      <c r="M2439" s="826">
        <v>355.84</v>
      </c>
      <c r="N2439" s="823">
        <v>2</v>
      </c>
      <c r="O2439" s="827">
        <v>1</v>
      </c>
      <c r="P2439" s="826">
        <v>355.84</v>
      </c>
      <c r="Q2439" s="828">
        <v>1</v>
      </c>
      <c r="R2439" s="823">
        <v>2</v>
      </c>
      <c r="S2439" s="828">
        <v>1</v>
      </c>
      <c r="T2439" s="827">
        <v>1</v>
      </c>
      <c r="U2439" s="829">
        <v>1</v>
      </c>
    </row>
    <row r="2440" spans="1:21" ht="14.45" customHeight="1" x14ac:dyDescent="0.2">
      <c r="A2440" s="822">
        <v>32</v>
      </c>
      <c r="B2440" s="823" t="s">
        <v>2767</v>
      </c>
      <c r="C2440" s="823" t="s">
        <v>2773</v>
      </c>
      <c r="D2440" s="824" t="s">
        <v>4796</v>
      </c>
      <c r="E2440" s="825" t="s">
        <v>2808</v>
      </c>
      <c r="F2440" s="823" t="s">
        <v>2768</v>
      </c>
      <c r="G2440" s="823" t="s">
        <v>3092</v>
      </c>
      <c r="H2440" s="823" t="s">
        <v>329</v>
      </c>
      <c r="I2440" s="823" t="s">
        <v>4530</v>
      </c>
      <c r="J2440" s="823" t="s">
        <v>3094</v>
      </c>
      <c r="K2440" s="823" t="s">
        <v>4531</v>
      </c>
      <c r="L2440" s="826">
        <v>477.11</v>
      </c>
      <c r="M2440" s="826">
        <v>477.11</v>
      </c>
      <c r="N2440" s="823">
        <v>1</v>
      </c>
      <c r="O2440" s="827">
        <v>1</v>
      </c>
      <c r="P2440" s="826"/>
      <c r="Q2440" s="828">
        <v>0</v>
      </c>
      <c r="R2440" s="823"/>
      <c r="S2440" s="828">
        <v>0</v>
      </c>
      <c r="T2440" s="827"/>
      <c r="U2440" s="829">
        <v>0</v>
      </c>
    </row>
    <row r="2441" spans="1:21" ht="14.45" customHeight="1" x14ac:dyDescent="0.2">
      <c r="A2441" s="822">
        <v>32</v>
      </c>
      <c r="B2441" s="823" t="s">
        <v>2767</v>
      </c>
      <c r="C2441" s="823" t="s">
        <v>2773</v>
      </c>
      <c r="D2441" s="824" t="s">
        <v>4796</v>
      </c>
      <c r="E2441" s="825" t="s">
        <v>2808</v>
      </c>
      <c r="F2441" s="823" t="s">
        <v>2768</v>
      </c>
      <c r="G2441" s="823" t="s">
        <v>4331</v>
      </c>
      <c r="H2441" s="823" t="s">
        <v>670</v>
      </c>
      <c r="I2441" s="823" t="s">
        <v>4332</v>
      </c>
      <c r="J2441" s="823" t="s">
        <v>1639</v>
      </c>
      <c r="K2441" s="823" t="s">
        <v>3136</v>
      </c>
      <c r="L2441" s="826">
        <v>0</v>
      </c>
      <c r="M2441" s="826">
        <v>0</v>
      </c>
      <c r="N2441" s="823">
        <v>1</v>
      </c>
      <c r="O2441" s="827">
        <v>0.5</v>
      </c>
      <c r="P2441" s="826">
        <v>0</v>
      </c>
      <c r="Q2441" s="828"/>
      <c r="R2441" s="823">
        <v>1</v>
      </c>
      <c r="S2441" s="828">
        <v>1</v>
      </c>
      <c r="T2441" s="827">
        <v>0.5</v>
      </c>
      <c r="U2441" s="829">
        <v>1</v>
      </c>
    </row>
    <row r="2442" spans="1:21" ht="14.45" customHeight="1" x14ac:dyDescent="0.2">
      <c r="A2442" s="822">
        <v>32</v>
      </c>
      <c r="B2442" s="823" t="s">
        <v>2767</v>
      </c>
      <c r="C2442" s="823" t="s">
        <v>2773</v>
      </c>
      <c r="D2442" s="824" t="s">
        <v>4796</v>
      </c>
      <c r="E2442" s="825" t="s">
        <v>2808</v>
      </c>
      <c r="F2442" s="823" t="s">
        <v>2768</v>
      </c>
      <c r="G2442" s="823" t="s">
        <v>2824</v>
      </c>
      <c r="H2442" s="823" t="s">
        <v>670</v>
      </c>
      <c r="I2442" s="823" t="s">
        <v>2406</v>
      </c>
      <c r="J2442" s="823" t="s">
        <v>2407</v>
      </c>
      <c r="K2442" s="823" t="s">
        <v>2408</v>
      </c>
      <c r="L2442" s="826">
        <v>10252.75</v>
      </c>
      <c r="M2442" s="826">
        <v>102527.5</v>
      </c>
      <c r="N2442" s="823">
        <v>10</v>
      </c>
      <c r="O2442" s="827">
        <v>6.5</v>
      </c>
      <c r="P2442" s="826">
        <v>82022</v>
      </c>
      <c r="Q2442" s="828">
        <v>0.8</v>
      </c>
      <c r="R2442" s="823">
        <v>8</v>
      </c>
      <c r="S2442" s="828">
        <v>0.8</v>
      </c>
      <c r="T2442" s="827">
        <v>4.5</v>
      </c>
      <c r="U2442" s="829">
        <v>0.69230769230769229</v>
      </c>
    </row>
    <row r="2443" spans="1:21" ht="14.45" customHeight="1" x14ac:dyDescent="0.2">
      <c r="A2443" s="822">
        <v>32</v>
      </c>
      <c r="B2443" s="823" t="s">
        <v>2767</v>
      </c>
      <c r="C2443" s="823" t="s">
        <v>2773</v>
      </c>
      <c r="D2443" s="824" t="s">
        <v>4796</v>
      </c>
      <c r="E2443" s="825" t="s">
        <v>2808</v>
      </c>
      <c r="F2443" s="823" t="s">
        <v>2768</v>
      </c>
      <c r="G2443" s="823" t="s">
        <v>3104</v>
      </c>
      <c r="H2443" s="823" t="s">
        <v>670</v>
      </c>
      <c r="I2443" s="823" t="s">
        <v>2487</v>
      </c>
      <c r="J2443" s="823" t="s">
        <v>1333</v>
      </c>
      <c r="K2443" s="823" t="s">
        <v>2488</v>
      </c>
      <c r="L2443" s="826">
        <v>0</v>
      </c>
      <c r="M2443" s="826">
        <v>0</v>
      </c>
      <c r="N2443" s="823">
        <v>1</v>
      </c>
      <c r="O2443" s="827">
        <v>1</v>
      </c>
      <c r="P2443" s="826">
        <v>0</v>
      </c>
      <c r="Q2443" s="828"/>
      <c r="R2443" s="823">
        <v>1</v>
      </c>
      <c r="S2443" s="828">
        <v>1</v>
      </c>
      <c r="T2443" s="827">
        <v>1</v>
      </c>
      <c r="U2443" s="829">
        <v>1</v>
      </c>
    </row>
    <row r="2444" spans="1:21" ht="14.45" customHeight="1" x14ac:dyDescent="0.2">
      <c r="A2444" s="822">
        <v>32</v>
      </c>
      <c r="B2444" s="823" t="s">
        <v>2767</v>
      </c>
      <c r="C2444" s="823" t="s">
        <v>2773</v>
      </c>
      <c r="D2444" s="824" t="s">
        <v>4796</v>
      </c>
      <c r="E2444" s="825" t="s">
        <v>2808</v>
      </c>
      <c r="F2444" s="823" t="s">
        <v>2768</v>
      </c>
      <c r="G2444" s="823" t="s">
        <v>3406</v>
      </c>
      <c r="H2444" s="823" t="s">
        <v>329</v>
      </c>
      <c r="I2444" s="823" t="s">
        <v>3407</v>
      </c>
      <c r="J2444" s="823" t="s">
        <v>3408</v>
      </c>
      <c r="K2444" s="823" t="s">
        <v>3409</v>
      </c>
      <c r="L2444" s="826">
        <v>0</v>
      </c>
      <c r="M2444" s="826">
        <v>0</v>
      </c>
      <c r="N2444" s="823">
        <v>3</v>
      </c>
      <c r="O2444" s="827">
        <v>1</v>
      </c>
      <c r="P2444" s="826"/>
      <c r="Q2444" s="828"/>
      <c r="R2444" s="823"/>
      <c r="S2444" s="828">
        <v>0</v>
      </c>
      <c r="T2444" s="827"/>
      <c r="U2444" s="829">
        <v>0</v>
      </c>
    </row>
    <row r="2445" spans="1:21" ht="14.45" customHeight="1" x14ac:dyDescent="0.2">
      <c r="A2445" s="822">
        <v>32</v>
      </c>
      <c r="B2445" s="823" t="s">
        <v>2767</v>
      </c>
      <c r="C2445" s="823" t="s">
        <v>2773</v>
      </c>
      <c r="D2445" s="824" t="s">
        <v>4796</v>
      </c>
      <c r="E2445" s="825" t="s">
        <v>2808</v>
      </c>
      <c r="F2445" s="823" t="s">
        <v>2768</v>
      </c>
      <c r="G2445" s="823" t="s">
        <v>3410</v>
      </c>
      <c r="H2445" s="823" t="s">
        <v>670</v>
      </c>
      <c r="I2445" s="823" t="s">
        <v>4202</v>
      </c>
      <c r="J2445" s="823" t="s">
        <v>2257</v>
      </c>
      <c r="K2445" s="823" t="s">
        <v>4203</v>
      </c>
      <c r="L2445" s="826">
        <v>2669.75</v>
      </c>
      <c r="M2445" s="826">
        <v>5339.5</v>
      </c>
      <c r="N2445" s="823">
        <v>2</v>
      </c>
      <c r="O2445" s="827">
        <v>2</v>
      </c>
      <c r="P2445" s="826"/>
      <c r="Q2445" s="828">
        <v>0</v>
      </c>
      <c r="R2445" s="823"/>
      <c r="S2445" s="828">
        <v>0</v>
      </c>
      <c r="T2445" s="827"/>
      <c r="U2445" s="829">
        <v>0</v>
      </c>
    </row>
    <row r="2446" spans="1:21" ht="14.45" customHeight="1" x14ac:dyDescent="0.2">
      <c r="A2446" s="822">
        <v>32</v>
      </c>
      <c r="B2446" s="823" t="s">
        <v>2767</v>
      </c>
      <c r="C2446" s="823" t="s">
        <v>2773</v>
      </c>
      <c r="D2446" s="824" t="s">
        <v>4796</v>
      </c>
      <c r="E2446" s="825" t="s">
        <v>2808</v>
      </c>
      <c r="F2446" s="823" t="s">
        <v>2768</v>
      </c>
      <c r="G2446" s="823" t="s">
        <v>3420</v>
      </c>
      <c r="H2446" s="823" t="s">
        <v>670</v>
      </c>
      <c r="I2446" s="823" t="s">
        <v>3421</v>
      </c>
      <c r="J2446" s="823" t="s">
        <v>3422</v>
      </c>
      <c r="K2446" s="823" t="s">
        <v>3423</v>
      </c>
      <c r="L2446" s="826">
        <v>414.07</v>
      </c>
      <c r="M2446" s="826">
        <v>414.07</v>
      </c>
      <c r="N2446" s="823">
        <v>1</v>
      </c>
      <c r="O2446" s="827">
        <v>1</v>
      </c>
      <c r="P2446" s="826">
        <v>414.07</v>
      </c>
      <c r="Q2446" s="828">
        <v>1</v>
      </c>
      <c r="R2446" s="823">
        <v>1</v>
      </c>
      <c r="S2446" s="828">
        <v>1</v>
      </c>
      <c r="T2446" s="827">
        <v>1</v>
      </c>
      <c r="U2446" s="829">
        <v>1</v>
      </c>
    </row>
    <row r="2447" spans="1:21" ht="14.45" customHeight="1" x14ac:dyDescent="0.2">
      <c r="A2447" s="822">
        <v>32</v>
      </c>
      <c r="B2447" s="823" t="s">
        <v>2767</v>
      </c>
      <c r="C2447" s="823" t="s">
        <v>2773</v>
      </c>
      <c r="D2447" s="824" t="s">
        <v>4796</v>
      </c>
      <c r="E2447" s="825" t="s">
        <v>2808</v>
      </c>
      <c r="F2447" s="823" t="s">
        <v>2768</v>
      </c>
      <c r="G2447" s="823" t="s">
        <v>3112</v>
      </c>
      <c r="H2447" s="823" t="s">
        <v>329</v>
      </c>
      <c r="I2447" s="823" t="s">
        <v>3878</v>
      </c>
      <c r="J2447" s="823" t="s">
        <v>1322</v>
      </c>
      <c r="K2447" s="823" t="s">
        <v>1323</v>
      </c>
      <c r="L2447" s="826">
        <v>50.32</v>
      </c>
      <c r="M2447" s="826">
        <v>100.64</v>
      </c>
      <c r="N2447" s="823">
        <v>2</v>
      </c>
      <c r="O2447" s="827">
        <v>1</v>
      </c>
      <c r="P2447" s="826">
        <v>100.64</v>
      </c>
      <c r="Q2447" s="828">
        <v>1</v>
      </c>
      <c r="R2447" s="823">
        <v>2</v>
      </c>
      <c r="S2447" s="828">
        <v>1</v>
      </c>
      <c r="T2447" s="827">
        <v>1</v>
      </c>
      <c r="U2447" s="829">
        <v>1</v>
      </c>
    </row>
    <row r="2448" spans="1:21" ht="14.45" customHeight="1" x14ac:dyDescent="0.2">
      <c r="A2448" s="822">
        <v>32</v>
      </c>
      <c r="B2448" s="823" t="s">
        <v>2767</v>
      </c>
      <c r="C2448" s="823" t="s">
        <v>2773</v>
      </c>
      <c r="D2448" s="824" t="s">
        <v>4796</v>
      </c>
      <c r="E2448" s="825" t="s">
        <v>2808</v>
      </c>
      <c r="F2448" s="823" t="s">
        <v>2768</v>
      </c>
      <c r="G2448" s="823" t="s">
        <v>4206</v>
      </c>
      <c r="H2448" s="823" t="s">
        <v>329</v>
      </c>
      <c r="I2448" s="823" t="s">
        <v>4207</v>
      </c>
      <c r="J2448" s="823" t="s">
        <v>4208</v>
      </c>
      <c r="K2448" s="823" t="s">
        <v>4209</v>
      </c>
      <c r="L2448" s="826">
        <v>2086.5500000000002</v>
      </c>
      <c r="M2448" s="826">
        <v>2086.5500000000002</v>
      </c>
      <c r="N2448" s="823">
        <v>1</v>
      </c>
      <c r="O2448" s="827">
        <v>1</v>
      </c>
      <c r="P2448" s="826"/>
      <c r="Q2448" s="828">
        <v>0</v>
      </c>
      <c r="R2448" s="823"/>
      <c r="S2448" s="828">
        <v>0</v>
      </c>
      <c r="T2448" s="827"/>
      <c r="U2448" s="829">
        <v>0</v>
      </c>
    </row>
    <row r="2449" spans="1:21" ht="14.45" customHeight="1" x14ac:dyDescent="0.2">
      <c r="A2449" s="822">
        <v>32</v>
      </c>
      <c r="B2449" s="823" t="s">
        <v>2767</v>
      </c>
      <c r="C2449" s="823" t="s">
        <v>2773</v>
      </c>
      <c r="D2449" s="824" t="s">
        <v>4796</v>
      </c>
      <c r="E2449" s="825" t="s">
        <v>2808</v>
      </c>
      <c r="F2449" s="823" t="s">
        <v>2768</v>
      </c>
      <c r="G2449" s="823" t="s">
        <v>3118</v>
      </c>
      <c r="H2449" s="823" t="s">
        <v>670</v>
      </c>
      <c r="I2449" s="823" t="s">
        <v>2356</v>
      </c>
      <c r="J2449" s="823" t="s">
        <v>1403</v>
      </c>
      <c r="K2449" s="823" t="s">
        <v>2357</v>
      </c>
      <c r="L2449" s="826">
        <v>154.36000000000001</v>
      </c>
      <c r="M2449" s="826">
        <v>6483.1200000000008</v>
      </c>
      <c r="N2449" s="823">
        <v>42</v>
      </c>
      <c r="O2449" s="827">
        <v>17</v>
      </c>
      <c r="P2449" s="826">
        <v>3550.28</v>
      </c>
      <c r="Q2449" s="828">
        <v>0.54761904761904756</v>
      </c>
      <c r="R2449" s="823">
        <v>23</v>
      </c>
      <c r="S2449" s="828">
        <v>0.54761904761904767</v>
      </c>
      <c r="T2449" s="827">
        <v>9</v>
      </c>
      <c r="U2449" s="829">
        <v>0.52941176470588236</v>
      </c>
    </row>
    <row r="2450" spans="1:21" ht="14.45" customHeight="1" x14ac:dyDescent="0.2">
      <c r="A2450" s="822">
        <v>32</v>
      </c>
      <c r="B2450" s="823" t="s">
        <v>2767</v>
      </c>
      <c r="C2450" s="823" t="s">
        <v>2773</v>
      </c>
      <c r="D2450" s="824" t="s">
        <v>4796</v>
      </c>
      <c r="E2450" s="825" t="s">
        <v>2808</v>
      </c>
      <c r="F2450" s="823" t="s">
        <v>2768</v>
      </c>
      <c r="G2450" s="823" t="s">
        <v>3432</v>
      </c>
      <c r="H2450" s="823" t="s">
        <v>329</v>
      </c>
      <c r="I2450" s="823" t="s">
        <v>3433</v>
      </c>
      <c r="J2450" s="823" t="s">
        <v>3434</v>
      </c>
      <c r="K2450" s="823" t="s">
        <v>3435</v>
      </c>
      <c r="L2450" s="826">
        <v>239.96</v>
      </c>
      <c r="M2450" s="826">
        <v>479.92</v>
      </c>
      <c r="N2450" s="823">
        <v>2</v>
      </c>
      <c r="O2450" s="827">
        <v>0.5</v>
      </c>
      <c r="P2450" s="826"/>
      <c r="Q2450" s="828">
        <v>0</v>
      </c>
      <c r="R2450" s="823"/>
      <c r="S2450" s="828">
        <v>0</v>
      </c>
      <c r="T2450" s="827"/>
      <c r="U2450" s="829">
        <v>0</v>
      </c>
    </row>
    <row r="2451" spans="1:21" ht="14.45" customHeight="1" x14ac:dyDescent="0.2">
      <c r="A2451" s="822">
        <v>32</v>
      </c>
      <c r="B2451" s="823" t="s">
        <v>2767</v>
      </c>
      <c r="C2451" s="823" t="s">
        <v>2773</v>
      </c>
      <c r="D2451" s="824" t="s">
        <v>4796</v>
      </c>
      <c r="E2451" s="825" t="s">
        <v>2808</v>
      </c>
      <c r="F2451" s="823" t="s">
        <v>2768</v>
      </c>
      <c r="G2451" s="823" t="s">
        <v>2831</v>
      </c>
      <c r="H2451" s="823" t="s">
        <v>670</v>
      </c>
      <c r="I2451" s="823" t="s">
        <v>2609</v>
      </c>
      <c r="J2451" s="823" t="s">
        <v>2341</v>
      </c>
      <c r="K2451" s="823" t="s">
        <v>2610</v>
      </c>
      <c r="L2451" s="826">
        <v>105.23</v>
      </c>
      <c r="M2451" s="826">
        <v>105.23</v>
      </c>
      <c r="N2451" s="823">
        <v>1</v>
      </c>
      <c r="O2451" s="827">
        <v>0.5</v>
      </c>
      <c r="P2451" s="826">
        <v>105.23</v>
      </c>
      <c r="Q2451" s="828">
        <v>1</v>
      </c>
      <c r="R2451" s="823">
        <v>1</v>
      </c>
      <c r="S2451" s="828">
        <v>1</v>
      </c>
      <c r="T2451" s="827">
        <v>0.5</v>
      </c>
      <c r="U2451" s="829">
        <v>1</v>
      </c>
    </row>
    <row r="2452" spans="1:21" ht="14.45" customHeight="1" x14ac:dyDescent="0.2">
      <c r="A2452" s="822">
        <v>32</v>
      </c>
      <c r="B2452" s="823" t="s">
        <v>2767</v>
      </c>
      <c r="C2452" s="823" t="s">
        <v>2773</v>
      </c>
      <c r="D2452" s="824" t="s">
        <v>4796</v>
      </c>
      <c r="E2452" s="825" t="s">
        <v>2808</v>
      </c>
      <c r="F2452" s="823" t="s">
        <v>2768</v>
      </c>
      <c r="G2452" s="823" t="s">
        <v>2831</v>
      </c>
      <c r="H2452" s="823" t="s">
        <v>329</v>
      </c>
      <c r="I2452" s="823" t="s">
        <v>2832</v>
      </c>
      <c r="J2452" s="823" t="s">
        <v>891</v>
      </c>
      <c r="K2452" s="823" t="s">
        <v>2347</v>
      </c>
      <c r="L2452" s="826">
        <v>49.08</v>
      </c>
      <c r="M2452" s="826">
        <v>49.08</v>
      </c>
      <c r="N2452" s="823">
        <v>1</v>
      </c>
      <c r="O2452" s="827">
        <v>0.5</v>
      </c>
      <c r="P2452" s="826">
        <v>49.08</v>
      </c>
      <c r="Q2452" s="828">
        <v>1</v>
      </c>
      <c r="R2452" s="823">
        <v>1</v>
      </c>
      <c r="S2452" s="828">
        <v>1</v>
      </c>
      <c r="T2452" s="827">
        <v>0.5</v>
      </c>
      <c r="U2452" s="829">
        <v>1</v>
      </c>
    </row>
    <row r="2453" spans="1:21" ht="14.45" customHeight="1" x14ac:dyDescent="0.2">
      <c r="A2453" s="822">
        <v>32</v>
      </c>
      <c r="B2453" s="823" t="s">
        <v>2767</v>
      </c>
      <c r="C2453" s="823" t="s">
        <v>2773</v>
      </c>
      <c r="D2453" s="824" t="s">
        <v>4796</v>
      </c>
      <c r="E2453" s="825" t="s">
        <v>2808</v>
      </c>
      <c r="F2453" s="823" t="s">
        <v>2768</v>
      </c>
      <c r="G2453" s="823" t="s">
        <v>2831</v>
      </c>
      <c r="H2453" s="823" t="s">
        <v>670</v>
      </c>
      <c r="I2453" s="823" t="s">
        <v>2340</v>
      </c>
      <c r="J2453" s="823" t="s">
        <v>2341</v>
      </c>
      <c r="K2453" s="823" t="s">
        <v>2342</v>
      </c>
      <c r="L2453" s="826">
        <v>49.08</v>
      </c>
      <c r="M2453" s="826">
        <v>49.08</v>
      </c>
      <c r="N2453" s="823">
        <v>1</v>
      </c>
      <c r="O2453" s="827">
        <v>1</v>
      </c>
      <c r="P2453" s="826"/>
      <c r="Q2453" s="828">
        <v>0</v>
      </c>
      <c r="R2453" s="823"/>
      <c r="S2453" s="828">
        <v>0</v>
      </c>
      <c r="T2453" s="827"/>
      <c r="U2453" s="829">
        <v>0</v>
      </c>
    </row>
    <row r="2454" spans="1:21" ht="14.45" customHeight="1" x14ac:dyDescent="0.2">
      <c r="A2454" s="822">
        <v>32</v>
      </c>
      <c r="B2454" s="823" t="s">
        <v>2767</v>
      </c>
      <c r="C2454" s="823" t="s">
        <v>2773</v>
      </c>
      <c r="D2454" s="824" t="s">
        <v>4796</v>
      </c>
      <c r="E2454" s="825" t="s">
        <v>2808</v>
      </c>
      <c r="F2454" s="823" t="s">
        <v>2768</v>
      </c>
      <c r="G2454" s="823" t="s">
        <v>2837</v>
      </c>
      <c r="H2454" s="823" t="s">
        <v>329</v>
      </c>
      <c r="I2454" s="823" t="s">
        <v>2838</v>
      </c>
      <c r="J2454" s="823" t="s">
        <v>1756</v>
      </c>
      <c r="K2454" s="823" t="s">
        <v>2839</v>
      </c>
      <c r="L2454" s="826">
        <v>421.79</v>
      </c>
      <c r="M2454" s="826">
        <v>2108.9500000000003</v>
      </c>
      <c r="N2454" s="823">
        <v>5</v>
      </c>
      <c r="O2454" s="827">
        <v>4</v>
      </c>
      <c r="P2454" s="826">
        <v>1687.16</v>
      </c>
      <c r="Q2454" s="828">
        <v>0.79999999999999993</v>
      </c>
      <c r="R2454" s="823">
        <v>4</v>
      </c>
      <c r="S2454" s="828">
        <v>0.8</v>
      </c>
      <c r="T2454" s="827">
        <v>3</v>
      </c>
      <c r="U2454" s="829">
        <v>0.75</v>
      </c>
    </row>
    <row r="2455" spans="1:21" ht="14.45" customHeight="1" x14ac:dyDescent="0.2">
      <c r="A2455" s="822">
        <v>32</v>
      </c>
      <c r="B2455" s="823" t="s">
        <v>2767</v>
      </c>
      <c r="C2455" s="823" t="s">
        <v>2773</v>
      </c>
      <c r="D2455" s="824" t="s">
        <v>4796</v>
      </c>
      <c r="E2455" s="825" t="s">
        <v>2808</v>
      </c>
      <c r="F2455" s="823" t="s">
        <v>2768</v>
      </c>
      <c r="G2455" s="823" t="s">
        <v>3436</v>
      </c>
      <c r="H2455" s="823" t="s">
        <v>329</v>
      </c>
      <c r="I2455" s="823" t="s">
        <v>3886</v>
      </c>
      <c r="J2455" s="823" t="s">
        <v>1353</v>
      </c>
      <c r="K2455" s="823" t="s">
        <v>1354</v>
      </c>
      <c r="L2455" s="826">
        <v>185.95</v>
      </c>
      <c r="M2455" s="826">
        <v>557.84999999999991</v>
      </c>
      <c r="N2455" s="823">
        <v>3</v>
      </c>
      <c r="O2455" s="827">
        <v>0.5</v>
      </c>
      <c r="P2455" s="826">
        <v>557.84999999999991</v>
      </c>
      <c r="Q2455" s="828">
        <v>1</v>
      </c>
      <c r="R2455" s="823">
        <v>3</v>
      </c>
      <c r="S2455" s="828">
        <v>1</v>
      </c>
      <c r="T2455" s="827">
        <v>0.5</v>
      </c>
      <c r="U2455" s="829">
        <v>1</v>
      </c>
    </row>
    <row r="2456" spans="1:21" ht="14.45" customHeight="1" x14ac:dyDescent="0.2">
      <c r="A2456" s="822">
        <v>32</v>
      </c>
      <c r="B2456" s="823" t="s">
        <v>2767</v>
      </c>
      <c r="C2456" s="823" t="s">
        <v>2773</v>
      </c>
      <c r="D2456" s="824" t="s">
        <v>4796</v>
      </c>
      <c r="E2456" s="825" t="s">
        <v>2808</v>
      </c>
      <c r="F2456" s="823" t="s">
        <v>2768</v>
      </c>
      <c r="G2456" s="823" t="s">
        <v>3121</v>
      </c>
      <c r="H2456" s="823" t="s">
        <v>329</v>
      </c>
      <c r="I2456" s="823" t="s">
        <v>3122</v>
      </c>
      <c r="J2456" s="823" t="s">
        <v>1092</v>
      </c>
      <c r="K2456" s="823" t="s">
        <v>1093</v>
      </c>
      <c r="L2456" s="826">
        <v>121.92</v>
      </c>
      <c r="M2456" s="826">
        <v>365.76</v>
      </c>
      <c r="N2456" s="823">
        <v>3</v>
      </c>
      <c r="O2456" s="827">
        <v>1</v>
      </c>
      <c r="P2456" s="826"/>
      <c r="Q2456" s="828">
        <v>0</v>
      </c>
      <c r="R2456" s="823"/>
      <c r="S2456" s="828">
        <v>0</v>
      </c>
      <c r="T2456" s="827"/>
      <c r="U2456" s="829">
        <v>0</v>
      </c>
    </row>
    <row r="2457" spans="1:21" ht="14.45" customHeight="1" x14ac:dyDescent="0.2">
      <c r="A2457" s="822">
        <v>32</v>
      </c>
      <c r="B2457" s="823" t="s">
        <v>2767</v>
      </c>
      <c r="C2457" s="823" t="s">
        <v>2773</v>
      </c>
      <c r="D2457" s="824" t="s">
        <v>4796</v>
      </c>
      <c r="E2457" s="825" t="s">
        <v>2808</v>
      </c>
      <c r="F2457" s="823" t="s">
        <v>2768</v>
      </c>
      <c r="G2457" s="823" t="s">
        <v>3121</v>
      </c>
      <c r="H2457" s="823" t="s">
        <v>329</v>
      </c>
      <c r="I2457" s="823" t="s">
        <v>3123</v>
      </c>
      <c r="J2457" s="823" t="s">
        <v>1092</v>
      </c>
      <c r="K2457" s="823" t="s">
        <v>1093</v>
      </c>
      <c r="L2457" s="826">
        <v>121.92</v>
      </c>
      <c r="M2457" s="826">
        <v>365.76</v>
      </c>
      <c r="N2457" s="823">
        <v>3</v>
      </c>
      <c r="O2457" s="827">
        <v>1</v>
      </c>
      <c r="P2457" s="826">
        <v>365.76</v>
      </c>
      <c r="Q2457" s="828">
        <v>1</v>
      </c>
      <c r="R2457" s="823">
        <v>3</v>
      </c>
      <c r="S2457" s="828">
        <v>1</v>
      </c>
      <c r="T2457" s="827">
        <v>1</v>
      </c>
      <c r="U2457" s="829">
        <v>1</v>
      </c>
    </row>
    <row r="2458" spans="1:21" ht="14.45" customHeight="1" x14ac:dyDescent="0.2">
      <c r="A2458" s="822">
        <v>32</v>
      </c>
      <c r="B2458" s="823" t="s">
        <v>2767</v>
      </c>
      <c r="C2458" s="823" t="s">
        <v>2773</v>
      </c>
      <c r="D2458" s="824" t="s">
        <v>4796</v>
      </c>
      <c r="E2458" s="825" t="s">
        <v>2808</v>
      </c>
      <c r="F2458" s="823" t="s">
        <v>2768</v>
      </c>
      <c r="G2458" s="823" t="s">
        <v>3121</v>
      </c>
      <c r="H2458" s="823" t="s">
        <v>329</v>
      </c>
      <c r="I2458" s="823" t="s">
        <v>3123</v>
      </c>
      <c r="J2458" s="823" t="s">
        <v>1092</v>
      </c>
      <c r="K2458" s="823" t="s">
        <v>1093</v>
      </c>
      <c r="L2458" s="826">
        <v>107.27</v>
      </c>
      <c r="M2458" s="826">
        <v>321.81</v>
      </c>
      <c r="N2458" s="823">
        <v>3</v>
      </c>
      <c r="O2458" s="827">
        <v>1</v>
      </c>
      <c r="P2458" s="826"/>
      <c r="Q2458" s="828">
        <v>0</v>
      </c>
      <c r="R2458" s="823"/>
      <c r="S2458" s="828">
        <v>0</v>
      </c>
      <c r="T2458" s="827"/>
      <c r="U2458" s="829">
        <v>0</v>
      </c>
    </row>
    <row r="2459" spans="1:21" ht="14.45" customHeight="1" x14ac:dyDescent="0.2">
      <c r="A2459" s="822">
        <v>32</v>
      </c>
      <c r="B2459" s="823" t="s">
        <v>2767</v>
      </c>
      <c r="C2459" s="823" t="s">
        <v>2773</v>
      </c>
      <c r="D2459" s="824" t="s">
        <v>4796</v>
      </c>
      <c r="E2459" s="825" t="s">
        <v>2809</v>
      </c>
      <c r="F2459" s="823" t="s">
        <v>2768</v>
      </c>
      <c r="G2459" s="823" t="s">
        <v>2840</v>
      </c>
      <c r="H2459" s="823" t="s">
        <v>329</v>
      </c>
      <c r="I2459" s="823" t="s">
        <v>2841</v>
      </c>
      <c r="J2459" s="823" t="s">
        <v>2842</v>
      </c>
      <c r="K2459" s="823" t="s">
        <v>2843</v>
      </c>
      <c r="L2459" s="826">
        <v>247.17</v>
      </c>
      <c r="M2459" s="826">
        <v>1235.8499999999999</v>
      </c>
      <c r="N2459" s="823">
        <v>5</v>
      </c>
      <c r="O2459" s="827">
        <v>3</v>
      </c>
      <c r="P2459" s="826">
        <v>247.17</v>
      </c>
      <c r="Q2459" s="828">
        <v>0.2</v>
      </c>
      <c r="R2459" s="823">
        <v>1</v>
      </c>
      <c r="S2459" s="828">
        <v>0.2</v>
      </c>
      <c r="T2459" s="827">
        <v>1</v>
      </c>
      <c r="U2459" s="829">
        <v>0.33333333333333331</v>
      </c>
    </row>
    <row r="2460" spans="1:21" ht="14.45" customHeight="1" x14ac:dyDescent="0.2">
      <c r="A2460" s="822">
        <v>32</v>
      </c>
      <c r="B2460" s="823" t="s">
        <v>2767</v>
      </c>
      <c r="C2460" s="823" t="s">
        <v>2773</v>
      </c>
      <c r="D2460" s="824" t="s">
        <v>4796</v>
      </c>
      <c r="E2460" s="825" t="s">
        <v>2809</v>
      </c>
      <c r="F2460" s="823" t="s">
        <v>2768</v>
      </c>
      <c r="G2460" s="823" t="s">
        <v>2840</v>
      </c>
      <c r="H2460" s="823" t="s">
        <v>329</v>
      </c>
      <c r="I2460" s="823" t="s">
        <v>3130</v>
      </c>
      <c r="J2460" s="823" t="s">
        <v>2842</v>
      </c>
      <c r="K2460" s="823" t="s">
        <v>3131</v>
      </c>
      <c r="L2460" s="826">
        <v>922.76</v>
      </c>
      <c r="M2460" s="826">
        <v>1845.52</v>
      </c>
      <c r="N2460" s="823">
        <v>2</v>
      </c>
      <c r="O2460" s="827">
        <v>1</v>
      </c>
      <c r="P2460" s="826"/>
      <c r="Q2460" s="828">
        <v>0</v>
      </c>
      <c r="R2460" s="823"/>
      <c r="S2460" s="828">
        <v>0</v>
      </c>
      <c r="T2460" s="827"/>
      <c r="U2460" s="829">
        <v>0</v>
      </c>
    </row>
    <row r="2461" spans="1:21" ht="14.45" customHeight="1" x14ac:dyDescent="0.2">
      <c r="A2461" s="822">
        <v>32</v>
      </c>
      <c r="B2461" s="823" t="s">
        <v>2767</v>
      </c>
      <c r="C2461" s="823" t="s">
        <v>2773</v>
      </c>
      <c r="D2461" s="824" t="s">
        <v>4796</v>
      </c>
      <c r="E2461" s="825" t="s">
        <v>2809</v>
      </c>
      <c r="F2461" s="823" t="s">
        <v>2768</v>
      </c>
      <c r="G2461" s="823" t="s">
        <v>2840</v>
      </c>
      <c r="H2461" s="823" t="s">
        <v>329</v>
      </c>
      <c r="I2461" s="823" t="s">
        <v>4627</v>
      </c>
      <c r="J2461" s="823" t="s">
        <v>2842</v>
      </c>
      <c r="K2461" s="823" t="s">
        <v>4628</v>
      </c>
      <c r="L2461" s="826">
        <v>615.15</v>
      </c>
      <c r="M2461" s="826">
        <v>1230.3</v>
      </c>
      <c r="N2461" s="823">
        <v>2</v>
      </c>
      <c r="O2461" s="827">
        <v>1</v>
      </c>
      <c r="P2461" s="826">
        <v>1230.3</v>
      </c>
      <c r="Q2461" s="828">
        <v>1</v>
      </c>
      <c r="R2461" s="823">
        <v>2</v>
      </c>
      <c r="S2461" s="828">
        <v>1</v>
      </c>
      <c r="T2461" s="827">
        <v>1</v>
      </c>
      <c r="U2461" s="829">
        <v>1</v>
      </c>
    </row>
    <row r="2462" spans="1:21" ht="14.45" customHeight="1" x14ac:dyDescent="0.2">
      <c r="A2462" s="822">
        <v>32</v>
      </c>
      <c r="B2462" s="823" t="s">
        <v>2767</v>
      </c>
      <c r="C2462" s="823" t="s">
        <v>2773</v>
      </c>
      <c r="D2462" s="824" t="s">
        <v>4796</v>
      </c>
      <c r="E2462" s="825" t="s">
        <v>2809</v>
      </c>
      <c r="F2462" s="823" t="s">
        <v>2768</v>
      </c>
      <c r="G2462" s="823" t="s">
        <v>2840</v>
      </c>
      <c r="H2462" s="823" t="s">
        <v>329</v>
      </c>
      <c r="I2462" s="823" t="s">
        <v>2844</v>
      </c>
      <c r="J2462" s="823" t="s">
        <v>964</v>
      </c>
      <c r="K2462" s="823" t="s">
        <v>2845</v>
      </c>
      <c r="L2462" s="826">
        <v>329.56</v>
      </c>
      <c r="M2462" s="826">
        <v>2966.04</v>
      </c>
      <c r="N2462" s="823">
        <v>9</v>
      </c>
      <c r="O2462" s="827">
        <v>6</v>
      </c>
      <c r="P2462" s="826">
        <v>1977.36</v>
      </c>
      <c r="Q2462" s="828">
        <v>0.66666666666666663</v>
      </c>
      <c r="R2462" s="823">
        <v>6</v>
      </c>
      <c r="S2462" s="828">
        <v>0.66666666666666663</v>
      </c>
      <c r="T2462" s="827">
        <v>4</v>
      </c>
      <c r="U2462" s="829">
        <v>0.66666666666666663</v>
      </c>
    </row>
    <row r="2463" spans="1:21" ht="14.45" customHeight="1" x14ac:dyDescent="0.2">
      <c r="A2463" s="822">
        <v>32</v>
      </c>
      <c r="B2463" s="823" t="s">
        <v>2767</v>
      </c>
      <c r="C2463" s="823" t="s">
        <v>2773</v>
      </c>
      <c r="D2463" s="824" t="s">
        <v>4796</v>
      </c>
      <c r="E2463" s="825" t="s">
        <v>2809</v>
      </c>
      <c r="F2463" s="823" t="s">
        <v>2768</v>
      </c>
      <c r="G2463" s="823" t="s">
        <v>3513</v>
      </c>
      <c r="H2463" s="823" t="s">
        <v>329</v>
      </c>
      <c r="I2463" s="823" t="s">
        <v>3514</v>
      </c>
      <c r="J2463" s="823" t="s">
        <v>1269</v>
      </c>
      <c r="K2463" s="823" t="s">
        <v>3515</v>
      </c>
      <c r="L2463" s="826">
        <v>0</v>
      </c>
      <c r="M2463" s="826">
        <v>0</v>
      </c>
      <c r="N2463" s="823">
        <v>1</v>
      </c>
      <c r="O2463" s="827">
        <v>1</v>
      </c>
      <c r="P2463" s="826">
        <v>0</v>
      </c>
      <c r="Q2463" s="828"/>
      <c r="R2463" s="823">
        <v>1</v>
      </c>
      <c r="S2463" s="828">
        <v>1</v>
      </c>
      <c r="T2463" s="827">
        <v>1</v>
      </c>
      <c r="U2463" s="829">
        <v>1</v>
      </c>
    </row>
    <row r="2464" spans="1:21" ht="14.45" customHeight="1" x14ac:dyDescent="0.2">
      <c r="A2464" s="822">
        <v>32</v>
      </c>
      <c r="B2464" s="823" t="s">
        <v>2767</v>
      </c>
      <c r="C2464" s="823" t="s">
        <v>2773</v>
      </c>
      <c r="D2464" s="824" t="s">
        <v>4796</v>
      </c>
      <c r="E2464" s="825" t="s">
        <v>2809</v>
      </c>
      <c r="F2464" s="823" t="s">
        <v>2768</v>
      </c>
      <c r="G2464" s="823" t="s">
        <v>2833</v>
      </c>
      <c r="H2464" s="823" t="s">
        <v>329</v>
      </c>
      <c r="I2464" s="823" t="s">
        <v>2849</v>
      </c>
      <c r="J2464" s="823" t="s">
        <v>2850</v>
      </c>
      <c r="K2464" s="823" t="s">
        <v>681</v>
      </c>
      <c r="L2464" s="826">
        <v>72.55</v>
      </c>
      <c r="M2464" s="826">
        <v>145.1</v>
      </c>
      <c r="N2464" s="823">
        <v>2</v>
      </c>
      <c r="O2464" s="827">
        <v>2</v>
      </c>
      <c r="P2464" s="826">
        <v>145.1</v>
      </c>
      <c r="Q2464" s="828">
        <v>1</v>
      </c>
      <c r="R2464" s="823">
        <v>2</v>
      </c>
      <c r="S2464" s="828">
        <v>1</v>
      </c>
      <c r="T2464" s="827">
        <v>2</v>
      </c>
      <c r="U2464" s="829">
        <v>1</v>
      </c>
    </row>
    <row r="2465" spans="1:21" ht="14.45" customHeight="1" x14ac:dyDescent="0.2">
      <c r="A2465" s="822">
        <v>32</v>
      </c>
      <c r="B2465" s="823" t="s">
        <v>2767</v>
      </c>
      <c r="C2465" s="823" t="s">
        <v>2773</v>
      </c>
      <c r="D2465" s="824" t="s">
        <v>4796</v>
      </c>
      <c r="E2465" s="825" t="s">
        <v>2809</v>
      </c>
      <c r="F2465" s="823" t="s">
        <v>2768</v>
      </c>
      <c r="G2465" s="823" t="s">
        <v>2833</v>
      </c>
      <c r="H2465" s="823" t="s">
        <v>329</v>
      </c>
      <c r="I2465" s="823" t="s">
        <v>2851</v>
      </c>
      <c r="J2465" s="823" t="s">
        <v>2852</v>
      </c>
      <c r="K2465" s="823" t="s">
        <v>684</v>
      </c>
      <c r="L2465" s="826">
        <v>65.28</v>
      </c>
      <c r="M2465" s="826">
        <v>65.28</v>
      </c>
      <c r="N2465" s="823">
        <v>1</v>
      </c>
      <c r="O2465" s="827">
        <v>0.5</v>
      </c>
      <c r="P2465" s="826">
        <v>65.28</v>
      </c>
      <c r="Q2465" s="828">
        <v>1</v>
      </c>
      <c r="R2465" s="823">
        <v>1</v>
      </c>
      <c r="S2465" s="828">
        <v>1</v>
      </c>
      <c r="T2465" s="827">
        <v>0.5</v>
      </c>
      <c r="U2465" s="829">
        <v>1</v>
      </c>
    </row>
    <row r="2466" spans="1:21" ht="14.45" customHeight="1" x14ac:dyDescent="0.2">
      <c r="A2466" s="822">
        <v>32</v>
      </c>
      <c r="B2466" s="823" t="s">
        <v>2767</v>
      </c>
      <c r="C2466" s="823" t="s">
        <v>2773</v>
      </c>
      <c r="D2466" s="824" t="s">
        <v>4796</v>
      </c>
      <c r="E2466" s="825" t="s">
        <v>2809</v>
      </c>
      <c r="F2466" s="823" t="s">
        <v>2768</v>
      </c>
      <c r="G2466" s="823" t="s">
        <v>2833</v>
      </c>
      <c r="H2466" s="823" t="s">
        <v>329</v>
      </c>
      <c r="I2466" s="823" t="s">
        <v>3132</v>
      </c>
      <c r="J2466" s="823" t="s">
        <v>2852</v>
      </c>
      <c r="K2466" s="823" t="s">
        <v>3133</v>
      </c>
      <c r="L2466" s="826">
        <v>121.75</v>
      </c>
      <c r="M2466" s="826">
        <v>121.75</v>
      </c>
      <c r="N2466" s="823">
        <v>1</v>
      </c>
      <c r="O2466" s="827">
        <v>1</v>
      </c>
      <c r="P2466" s="826"/>
      <c r="Q2466" s="828">
        <v>0</v>
      </c>
      <c r="R2466" s="823"/>
      <c r="S2466" s="828">
        <v>0</v>
      </c>
      <c r="T2466" s="827"/>
      <c r="U2466" s="829">
        <v>0</v>
      </c>
    </row>
    <row r="2467" spans="1:21" ht="14.45" customHeight="1" x14ac:dyDescent="0.2">
      <c r="A2467" s="822">
        <v>32</v>
      </c>
      <c r="B2467" s="823" t="s">
        <v>2767</v>
      </c>
      <c r="C2467" s="823" t="s">
        <v>2773</v>
      </c>
      <c r="D2467" s="824" t="s">
        <v>4796</v>
      </c>
      <c r="E2467" s="825" t="s">
        <v>2809</v>
      </c>
      <c r="F2467" s="823" t="s">
        <v>2768</v>
      </c>
      <c r="G2467" s="823" t="s">
        <v>2833</v>
      </c>
      <c r="H2467" s="823" t="s">
        <v>670</v>
      </c>
      <c r="I2467" s="823" t="s">
        <v>2445</v>
      </c>
      <c r="J2467" s="823" t="s">
        <v>682</v>
      </c>
      <c r="K2467" s="823" t="s">
        <v>681</v>
      </c>
      <c r="L2467" s="826">
        <v>72.55</v>
      </c>
      <c r="M2467" s="826">
        <v>145.1</v>
      </c>
      <c r="N2467" s="823">
        <v>2</v>
      </c>
      <c r="O2467" s="827">
        <v>1</v>
      </c>
      <c r="P2467" s="826"/>
      <c r="Q2467" s="828">
        <v>0</v>
      </c>
      <c r="R2467" s="823"/>
      <c r="S2467" s="828">
        <v>0</v>
      </c>
      <c r="T2467" s="827"/>
      <c r="U2467" s="829">
        <v>0</v>
      </c>
    </row>
    <row r="2468" spans="1:21" ht="14.45" customHeight="1" x14ac:dyDescent="0.2">
      <c r="A2468" s="822">
        <v>32</v>
      </c>
      <c r="B2468" s="823" t="s">
        <v>2767</v>
      </c>
      <c r="C2468" s="823" t="s">
        <v>2773</v>
      </c>
      <c r="D2468" s="824" t="s">
        <v>4796</v>
      </c>
      <c r="E2468" s="825" t="s">
        <v>2809</v>
      </c>
      <c r="F2468" s="823" t="s">
        <v>2768</v>
      </c>
      <c r="G2468" s="823" t="s">
        <v>2833</v>
      </c>
      <c r="H2468" s="823" t="s">
        <v>670</v>
      </c>
      <c r="I2468" s="823" t="s">
        <v>2446</v>
      </c>
      <c r="J2468" s="823" t="s">
        <v>682</v>
      </c>
      <c r="K2468" s="823" t="s">
        <v>684</v>
      </c>
      <c r="L2468" s="826">
        <v>65.28</v>
      </c>
      <c r="M2468" s="826">
        <v>718.07999999999993</v>
      </c>
      <c r="N2468" s="823">
        <v>11</v>
      </c>
      <c r="O2468" s="827">
        <v>8</v>
      </c>
      <c r="P2468" s="826">
        <v>456.96</v>
      </c>
      <c r="Q2468" s="828">
        <v>0.63636363636363635</v>
      </c>
      <c r="R2468" s="823">
        <v>7</v>
      </c>
      <c r="S2468" s="828">
        <v>0.63636363636363635</v>
      </c>
      <c r="T2468" s="827">
        <v>5</v>
      </c>
      <c r="U2468" s="829">
        <v>0.625</v>
      </c>
    </row>
    <row r="2469" spans="1:21" ht="14.45" customHeight="1" x14ac:dyDescent="0.2">
      <c r="A2469" s="822">
        <v>32</v>
      </c>
      <c r="B2469" s="823" t="s">
        <v>2767</v>
      </c>
      <c r="C2469" s="823" t="s">
        <v>2773</v>
      </c>
      <c r="D2469" s="824" t="s">
        <v>4796</v>
      </c>
      <c r="E2469" s="825" t="s">
        <v>2809</v>
      </c>
      <c r="F2469" s="823" t="s">
        <v>2768</v>
      </c>
      <c r="G2469" s="823" t="s">
        <v>2833</v>
      </c>
      <c r="H2469" s="823" t="s">
        <v>329</v>
      </c>
      <c r="I2469" s="823" t="s">
        <v>2855</v>
      </c>
      <c r="J2469" s="823" t="s">
        <v>680</v>
      </c>
      <c r="K2469" s="823" t="s">
        <v>681</v>
      </c>
      <c r="L2469" s="826">
        <v>72.55</v>
      </c>
      <c r="M2469" s="826">
        <v>217.64999999999998</v>
      </c>
      <c r="N2469" s="823">
        <v>3</v>
      </c>
      <c r="O2469" s="827">
        <v>2.5</v>
      </c>
      <c r="P2469" s="826">
        <v>217.64999999999998</v>
      </c>
      <c r="Q2469" s="828">
        <v>1</v>
      </c>
      <c r="R2469" s="823">
        <v>3</v>
      </c>
      <c r="S2469" s="828">
        <v>1</v>
      </c>
      <c r="T2469" s="827">
        <v>2.5</v>
      </c>
      <c r="U2469" s="829">
        <v>1</v>
      </c>
    </row>
    <row r="2470" spans="1:21" ht="14.45" customHeight="1" x14ac:dyDescent="0.2">
      <c r="A2470" s="822">
        <v>32</v>
      </c>
      <c r="B2470" s="823" t="s">
        <v>2767</v>
      </c>
      <c r="C2470" s="823" t="s">
        <v>2773</v>
      </c>
      <c r="D2470" s="824" t="s">
        <v>4796</v>
      </c>
      <c r="E2470" s="825" t="s">
        <v>2809</v>
      </c>
      <c r="F2470" s="823" t="s">
        <v>2768</v>
      </c>
      <c r="G2470" s="823" t="s">
        <v>2833</v>
      </c>
      <c r="H2470" s="823" t="s">
        <v>329</v>
      </c>
      <c r="I2470" s="823" t="s">
        <v>4222</v>
      </c>
      <c r="J2470" s="823" t="s">
        <v>680</v>
      </c>
      <c r="K2470" s="823" t="s">
        <v>684</v>
      </c>
      <c r="L2470" s="826">
        <v>65.28</v>
      </c>
      <c r="M2470" s="826">
        <v>391.68</v>
      </c>
      <c r="N2470" s="823">
        <v>6</v>
      </c>
      <c r="O2470" s="827">
        <v>4</v>
      </c>
      <c r="P2470" s="826">
        <v>391.68</v>
      </c>
      <c r="Q2470" s="828">
        <v>1</v>
      </c>
      <c r="R2470" s="823">
        <v>6</v>
      </c>
      <c r="S2470" s="828">
        <v>1</v>
      </c>
      <c r="T2470" s="827">
        <v>4</v>
      </c>
      <c r="U2470" s="829">
        <v>1</v>
      </c>
    </row>
    <row r="2471" spans="1:21" ht="14.45" customHeight="1" x14ac:dyDescent="0.2">
      <c r="A2471" s="822">
        <v>32</v>
      </c>
      <c r="B2471" s="823" t="s">
        <v>2767</v>
      </c>
      <c r="C2471" s="823" t="s">
        <v>2773</v>
      </c>
      <c r="D2471" s="824" t="s">
        <v>4796</v>
      </c>
      <c r="E2471" s="825" t="s">
        <v>2809</v>
      </c>
      <c r="F2471" s="823" t="s">
        <v>2768</v>
      </c>
      <c r="G2471" s="823" t="s">
        <v>2834</v>
      </c>
      <c r="H2471" s="823" t="s">
        <v>670</v>
      </c>
      <c r="I2471" s="823" t="s">
        <v>2290</v>
      </c>
      <c r="J2471" s="823" t="s">
        <v>2288</v>
      </c>
      <c r="K2471" s="823" t="s">
        <v>2291</v>
      </c>
      <c r="L2471" s="826">
        <v>31.09</v>
      </c>
      <c r="M2471" s="826">
        <v>31.09</v>
      </c>
      <c r="N2471" s="823">
        <v>1</v>
      </c>
      <c r="O2471" s="827">
        <v>1</v>
      </c>
      <c r="P2471" s="826">
        <v>31.09</v>
      </c>
      <c r="Q2471" s="828">
        <v>1</v>
      </c>
      <c r="R2471" s="823">
        <v>1</v>
      </c>
      <c r="S2471" s="828">
        <v>1</v>
      </c>
      <c r="T2471" s="827">
        <v>1</v>
      </c>
      <c r="U2471" s="829">
        <v>1</v>
      </c>
    </row>
    <row r="2472" spans="1:21" ht="14.45" customHeight="1" x14ac:dyDescent="0.2">
      <c r="A2472" s="822">
        <v>32</v>
      </c>
      <c r="B2472" s="823" t="s">
        <v>2767</v>
      </c>
      <c r="C2472" s="823" t="s">
        <v>2773</v>
      </c>
      <c r="D2472" s="824" t="s">
        <v>4796</v>
      </c>
      <c r="E2472" s="825" t="s">
        <v>2809</v>
      </c>
      <c r="F2472" s="823" t="s">
        <v>2768</v>
      </c>
      <c r="G2472" s="823" t="s">
        <v>3898</v>
      </c>
      <c r="H2472" s="823" t="s">
        <v>670</v>
      </c>
      <c r="I2472" s="823" t="s">
        <v>4629</v>
      </c>
      <c r="J2472" s="823" t="s">
        <v>3900</v>
      </c>
      <c r="K2472" s="823" t="s">
        <v>4630</v>
      </c>
      <c r="L2472" s="826">
        <v>27.49</v>
      </c>
      <c r="M2472" s="826">
        <v>27.49</v>
      </c>
      <c r="N2472" s="823">
        <v>1</v>
      </c>
      <c r="O2472" s="827">
        <v>1</v>
      </c>
      <c r="P2472" s="826">
        <v>27.49</v>
      </c>
      <c r="Q2472" s="828">
        <v>1</v>
      </c>
      <c r="R2472" s="823">
        <v>1</v>
      </c>
      <c r="S2472" s="828">
        <v>1</v>
      </c>
      <c r="T2472" s="827">
        <v>1</v>
      </c>
      <c r="U2472" s="829">
        <v>1</v>
      </c>
    </row>
    <row r="2473" spans="1:21" ht="14.45" customHeight="1" x14ac:dyDescent="0.2">
      <c r="A2473" s="822">
        <v>32</v>
      </c>
      <c r="B2473" s="823" t="s">
        <v>2767</v>
      </c>
      <c r="C2473" s="823" t="s">
        <v>2773</v>
      </c>
      <c r="D2473" s="824" t="s">
        <v>4796</v>
      </c>
      <c r="E2473" s="825" t="s">
        <v>2809</v>
      </c>
      <c r="F2473" s="823" t="s">
        <v>2768</v>
      </c>
      <c r="G2473" s="823" t="s">
        <v>3151</v>
      </c>
      <c r="H2473" s="823" t="s">
        <v>329</v>
      </c>
      <c r="I2473" s="823" t="s">
        <v>4631</v>
      </c>
      <c r="J2473" s="823" t="s">
        <v>737</v>
      </c>
      <c r="K2473" s="823" t="s">
        <v>1653</v>
      </c>
      <c r="L2473" s="826">
        <v>117.03</v>
      </c>
      <c r="M2473" s="826">
        <v>117.03</v>
      </c>
      <c r="N2473" s="823">
        <v>1</v>
      </c>
      <c r="O2473" s="827">
        <v>0.5</v>
      </c>
      <c r="P2473" s="826"/>
      <c r="Q2473" s="828">
        <v>0</v>
      </c>
      <c r="R2473" s="823"/>
      <c r="S2473" s="828">
        <v>0</v>
      </c>
      <c r="T2473" s="827"/>
      <c r="U2473" s="829">
        <v>0</v>
      </c>
    </row>
    <row r="2474" spans="1:21" ht="14.45" customHeight="1" x14ac:dyDescent="0.2">
      <c r="A2474" s="822">
        <v>32</v>
      </c>
      <c r="B2474" s="823" t="s">
        <v>2767</v>
      </c>
      <c r="C2474" s="823" t="s">
        <v>2773</v>
      </c>
      <c r="D2474" s="824" t="s">
        <v>4796</v>
      </c>
      <c r="E2474" s="825" t="s">
        <v>2809</v>
      </c>
      <c r="F2474" s="823" t="s">
        <v>2768</v>
      </c>
      <c r="G2474" s="823" t="s">
        <v>2863</v>
      </c>
      <c r="H2474" s="823" t="s">
        <v>329</v>
      </c>
      <c r="I2474" s="823" t="s">
        <v>2864</v>
      </c>
      <c r="J2474" s="823" t="s">
        <v>2865</v>
      </c>
      <c r="K2474" s="823" t="s">
        <v>2866</v>
      </c>
      <c r="L2474" s="826">
        <v>0</v>
      </c>
      <c r="M2474" s="826">
        <v>0</v>
      </c>
      <c r="N2474" s="823">
        <v>5</v>
      </c>
      <c r="O2474" s="827">
        <v>4</v>
      </c>
      <c r="P2474" s="826">
        <v>0</v>
      </c>
      <c r="Q2474" s="828"/>
      <c r="R2474" s="823">
        <v>5</v>
      </c>
      <c r="S2474" s="828">
        <v>1</v>
      </c>
      <c r="T2474" s="827">
        <v>4</v>
      </c>
      <c r="U2474" s="829">
        <v>1</v>
      </c>
    </row>
    <row r="2475" spans="1:21" ht="14.45" customHeight="1" x14ac:dyDescent="0.2">
      <c r="A2475" s="822">
        <v>32</v>
      </c>
      <c r="B2475" s="823" t="s">
        <v>2767</v>
      </c>
      <c r="C2475" s="823" t="s">
        <v>2773</v>
      </c>
      <c r="D2475" s="824" t="s">
        <v>4796</v>
      </c>
      <c r="E2475" s="825" t="s">
        <v>2809</v>
      </c>
      <c r="F2475" s="823" t="s">
        <v>2768</v>
      </c>
      <c r="G2475" s="823" t="s">
        <v>3154</v>
      </c>
      <c r="H2475" s="823" t="s">
        <v>329</v>
      </c>
      <c r="I2475" s="823" t="s">
        <v>4632</v>
      </c>
      <c r="J2475" s="823" t="s">
        <v>3715</v>
      </c>
      <c r="K2475" s="823" t="s">
        <v>3717</v>
      </c>
      <c r="L2475" s="826">
        <v>48.01</v>
      </c>
      <c r="M2475" s="826">
        <v>144.03</v>
      </c>
      <c r="N2475" s="823">
        <v>3</v>
      </c>
      <c r="O2475" s="827">
        <v>2.5</v>
      </c>
      <c r="P2475" s="826">
        <v>144.03</v>
      </c>
      <c r="Q2475" s="828">
        <v>1</v>
      </c>
      <c r="R2475" s="823">
        <v>3</v>
      </c>
      <c r="S2475" s="828">
        <v>1</v>
      </c>
      <c r="T2475" s="827">
        <v>2.5</v>
      </c>
      <c r="U2475" s="829">
        <v>1</v>
      </c>
    </row>
    <row r="2476" spans="1:21" ht="14.45" customHeight="1" x14ac:dyDescent="0.2">
      <c r="A2476" s="822">
        <v>32</v>
      </c>
      <c r="B2476" s="823" t="s">
        <v>2767</v>
      </c>
      <c r="C2476" s="823" t="s">
        <v>2773</v>
      </c>
      <c r="D2476" s="824" t="s">
        <v>4796</v>
      </c>
      <c r="E2476" s="825" t="s">
        <v>2809</v>
      </c>
      <c r="F2476" s="823" t="s">
        <v>2768</v>
      </c>
      <c r="G2476" s="823" t="s">
        <v>3154</v>
      </c>
      <c r="H2476" s="823" t="s">
        <v>329</v>
      </c>
      <c r="I2476" s="823" t="s">
        <v>4232</v>
      </c>
      <c r="J2476" s="823" t="s">
        <v>3715</v>
      </c>
      <c r="K2476" s="823" t="s">
        <v>771</v>
      </c>
      <c r="L2476" s="826">
        <v>96.04</v>
      </c>
      <c r="M2476" s="826">
        <v>288.12</v>
      </c>
      <c r="N2476" s="823">
        <v>3</v>
      </c>
      <c r="O2476" s="827">
        <v>1.5</v>
      </c>
      <c r="P2476" s="826">
        <v>288.12</v>
      </c>
      <c r="Q2476" s="828">
        <v>1</v>
      </c>
      <c r="R2476" s="823">
        <v>3</v>
      </c>
      <c r="S2476" s="828">
        <v>1</v>
      </c>
      <c r="T2476" s="827">
        <v>1.5</v>
      </c>
      <c r="U2476" s="829">
        <v>1</v>
      </c>
    </row>
    <row r="2477" spans="1:21" ht="14.45" customHeight="1" x14ac:dyDescent="0.2">
      <c r="A2477" s="822">
        <v>32</v>
      </c>
      <c r="B2477" s="823" t="s">
        <v>2767</v>
      </c>
      <c r="C2477" s="823" t="s">
        <v>2773</v>
      </c>
      <c r="D2477" s="824" t="s">
        <v>4796</v>
      </c>
      <c r="E2477" s="825" t="s">
        <v>2809</v>
      </c>
      <c r="F2477" s="823" t="s">
        <v>2768</v>
      </c>
      <c r="G2477" s="823" t="s">
        <v>3154</v>
      </c>
      <c r="H2477" s="823" t="s">
        <v>329</v>
      </c>
      <c r="I2477" s="823" t="s">
        <v>3714</v>
      </c>
      <c r="J2477" s="823" t="s">
        <v>3715</v>
      </c>
      <c r="K2477" s="823" t="s">
        <v>1319</v>
      </c>
      <c r="L2477" s="826">
        <v>134.44999999999999</v>
      </c>
      <c r="M2477" s="826">
        <v>403.34999999999997</v>
      </c>
      <c r="N2477" s="823">
        <v>3</v>
      </c>
      <c r="O2477" s="827">
        <v>2</v>
      </c>
      <c r="P2477" s="826"/>
      <c r="Q2477" s="828">
        <v>0</v>
      </c>
      <c r="R2477" s="823"/>
      <c r="S2477" s="828">
        <v>0</v>
      </c>
      <c r="T2477" s="827"/>
      <c r="U2477" s="829">
        <v>0</v>
      </c>
    </row>
    <row r="2478" spans="1:21" ht="14.45" customHeight="1" x14ac:dyDescent="0.2">
      <c r="A2478" s="822">
        <v>32</v>
      </c>
      <c r="B2478" s="823" t="s">
        <v>2767</v>
      </c>
      <c r="C2478" s="823" t="s">
        <v>2773</v>
      </c>
      <c r="D2478" s="824" t="s">
        <v>4796</v>
      </c>
      <c r="E2478" s="825" t="s">
        <v>2809</v>
      </c>
      <c r="F2478" s="823" t="s">
        <v>2768</v>
      </c>
      <c r="G2478" s="823" t="s">
        <v>3154</v>
      </c>
      <c r="H2478" s="823" t="s">
        <v>670</v>
      </c>
      <c r="I2478" s="823" t="s">
        <v>2362</v>
      </c>
      <c r="J2478" s="823" t="s">
        <v>1318</v>
      </c>
      <c r="K2478" s="823" t="s">
        <v>771</v>
      </c>
      <c r="L2478" s="826">
        <v>96.04</v>
      </c>
      <c r="M2478" s="826">
        <v>672.28</v>
      </c>
      <c r="N2478" s="823">
        <v>7</v>
      </c>
      <c r="O2478" s="827">
        <v>4</v>
      </c>
      <c r="P2478" s="826">
        <v>384.16</v>
      </c>
      <c r="Q2478" s="828">
        <v>0.57142857142857151</v>
      </c>
      <c r="R2478" s="823">
        <v>4</v>
      </c>
      <c r="S2478" s="828">
        <v>0.5714285714285714</v>
      </c>
      <c r="T2478" s="827">
        <v>2</v>
      </c>
      <c r="U2478" s="829">
        <v>0.5</v>
      </c>
    </row>
    <row r="2479" spans="1:21" ht="14.45" customHeight="1" x14ac:dyDescent="0.2">
      <c r="A2479" s="822">
        <v>32</v>
      </c>
      <c r="B2479" s="823" t="s">
        <v>2767</v>
      </c>
      <c r="C2479" s="823" t="s">
        <v>2773</v>
      </c>
      <c r="D2479" s="824" t="s">
        <v>4796</v>
      </c>
      <c r="E2479" s="825" t="s">
        <v>2809</v>
      </c>
      <c r="F2479" s="823" t="s">
        <v>2768</v>
      </c>
      <c r="G2479" s="823" t="s">
        <v>3154</v>
      </c>
      <c r="H2479" s="823" t="s">
        <v>329</v>
      </c>
      <c r="I2479" s="823" t="s">
        <v>3718</v>
      </c>
      <c r="J2479" s="823" t="s">
        <v>1318</v>
      </c>
      <c r="K2479" s="823" t="s">
        <v>1319</v>
      </c>
      <c r="L2479" s="826">
        <v>134.44999999999999</v>
      </c>
      <c r="M2479" s="826">
        <v>403.34999999999997</v>
      </c>
      <c r="N2479" s="823">
        <v>3</v>
      </c>
      <c r="O2479" s="827">
        <v>3</v>
      </c>
      <c r="P2479" s="826">
        <v>134.44999999999999</v>
      </c>
      <c r="Q2479" s="828">
        <v>0.33333333333333331</v>
      </c>
      <c r="R2479" s="823">
        <v>1</v>
      </c>
      <c r="S2479" s="828">
        <v>0.33333333333333331</v>
      </c>
      <c r="T2479" s="827">
        <v>1</v>
      </c>
      <c r="U2479" s="829">
        <v>0.33333333333333331</v>
      </c>
    </row>
    <row r="2480" spans="1:21" ht="14.45" customHeight="1" x14ac:dyDescent="0.2">
      <c r="A2480" s="822">
        <v>32</v>
      </c>
      <c r="B2480" s="823" t="s">
        <v>2767</v>
      </c>
      <c r="C2480" s="823" t="s">
        <v>2773</v>
      </c>
      <c r="D2480" s="824" t="s">
        <v>4796</v>
      </c>
      <c r="E2480" s="825" t="s">
        <v>2809</v>
      </c>
      <c r="F2480" s="823" t="s">
        <v>2768</v>
      </c>
      <c r="G2480" s="823" t="s">
        <v>3719</v>
      </c>
      <c r="H2480" s="823" t="s">
        <v>329</v>
      </c>
      <c r="I2480" s="823" t="s">
        <v>4633</v>
      </c>
      <c r="J2480" s="823" t="s">
        <v>3721</v>
      </c>
      <c r="K2480" s="823" t="s">
        <v>4634</v>
      </c>
      <c r="L2480" s="826">
        <v>0</v>
      </c>
      <c r="M2480" s="826">
        <v>0</v>
      </c>
      <c r="N2480" s="823">
        <v>3</v>
      </c>
      <c r="O2480" s="827">
        <v>2</v>
      </c>
      <c r="P2480" s="826">
        <v>0</v>
      </c>
      <c r="Q2480" s="828"/>
      <c r="R2480" s="823">
        <v>2</v>
      </c>
      <c r="S2480" s="828">
        <v>0.66666666666666663</v>
      </c>
      <c r="T2480" s="827">
        <v>1</v>
      </c>
      <c r="U2480" s="829">
        <v>0.5</v>
      </c>
    </row>
    <row r="2481" spans="1:21" ht="14.45" customHeight="1" x14ac:dyDescent="0.2">
      <c r="A2481" s="822">
        <v>32</v>
      </c>
      <c r="B2481" s="823" t="s">
        <v>2767</v>
      </c>
      <c r="C2481" s="823" t="s">
        <v>2773</v>
      </c>
      <c r="D2481" s="824" t="s">
        <v>4796</v>
      </c>
      <c r="E2481" s="825" t="s">
        <v>2809</v>
      </c>
      <c r="F2481" s="823" t="s">
        <v>2768</v>
      </c>
      <c r="G2481" s="823" t="s">
        <v>2815</v>
      </c>
      <c r="H2481" s="823" t="s">
        <v>329</v>
      </c>
      <c r="I2481" s="823" t="s">
        <v>2874</v>
      </c>
      <c r="J2481" s="823" t="s">
        <v>774</v>
      </c>
      <c r="K2481" s="823" t="s">
        <v>1929</v>
      </c>
      <c r="L2481" s="826">
        <v>132</v>
      </c>
      <c r="M2481" s="826">
        <v>528</v>
      </c>
      <c r="N2481" s="823">
        <v>4</v>
      </c>
      <c r="O2481" s="827">
        <v>1.5</v>
      </c>
      <c r="P2481" s="826">
        <v>528</v>
      </c>
      <c r="Q2481" s="828">
        <v>1</v>
      </c>
      <c r="R2481" s="823">
        <v>4</v>
      </c>
      <c r="S2481" s="828">
        <v>1</v>
      </c>
      <c r="T2481" s="827">
        <v>1.5</v>
      </c>
      <c r="U2481" s="829">
        <v>1</v>
      </c>
    </row>
    <row r="2482" spans="1:21" ht="14.45" customHeight="1" x14ac:dyDescent="0.2">
      <c r="A2482" s="822">
        <v>32</v>
      </c>
      <c r="B2482" s="823" t="s">
        <v>2767</v>
      </c>
      <c r="C2482" s="823" t="s">
        <v>2773</v>
      </c>
      <c r="D2482" s="824" t="s">
        <v>4796</v>
      </c>
      <c r="E2482" s="825" t="s">
        <v>2809</v>
      </c>
      <c r="F2482" s="823" t="s">
        <v>2768</v>
      </c>
      <c r="G2482" s="823" t="s">
        <v>2875</v>
      </c>
      <c r="H2482" s="823" t="s">
        <v>329</v>
      </c>
      <c r="I2482" s="823" t="s">
        <v>2876</v>
      </c>
      <c r="J2482" s="823" t="s">
        <v>1506</v>
      </c>
      <c r="K2482" s="823" t="s">
        <v>2877</v>
      </c>
      <c r="L2482" s="826">
        <v>0</v>
      </c>
      <c r="M2482" s="826">
        <v>0</v>
      </c>
      <c r="N2482" s="823">
        <v>1</v>
      </c>
      <c r="O2482" s="827">
        <v>1</v>
      </c>
      <c r="P2482" s="826">
        <v>0</v>
      </c>
      <c r="Q2482" s="828"/>
      <c r="R2482" s="823">
        <v>1</v>
      </c>
      <c r="S2482" s="828">
        <v>1</v>
      </c>
      <c r="T2482" s="827">
        <v>1</v>
      </c>
      <c r="U2482" s="829">
        <v>1</v>
      </c>
    </row>
    <row r="2483" spans="1:21" ht="14.45" customHeight="1" x14ac:dyDescent="0.2">
      <c r="A2483" s="822">
        <v>32</v>
      </c>
      <c r="B2483" s="823" t="s">
        <v>2767</v>
      </c>
      <c r="C2483" s="823" t="s">
        <v>2773</v>
      </c>
      <c r="D2483" s="824" t="s">
        <v>4796</v>
      </c>
      <c r="E2483" s="825" t="s">
        <v>2809</v>
      </c>
      <c r="F2483" s="823" t="s">
        <v>2768</v>
      </c>
      <c r="G2483" s="823" t="s">
        <v>2884</v>
      </c>
      <c r="H2483" s="823" t="s">
        <v>329</v>
      </c>
      <c r="I2483" s="823" t="s">
        <v>2885</v>
      </c>
      <c r="J2483" s="823" t="s">
        <v>912</v>
      </c>
      <c r="K2483" s="823" t="s">
        <v>826</v>
      </c>
      <c r="L2483" s="826">
        <v>236.03</v>
      </c>
      <c r="M2483" s="826">
        <v>472.06</v>
      </c>
      <c r="N2483" s="823">
        <v>2</v>
      </c>
      <c r="O2483" s="827">
        <v>1</v>
      </c>
      <c r="P2483" s="826">
        <v>472.06</v>
      </c>
      <c r="Q2483" s="828">
        <v>1</v>
      </c>
      <c r="R2483" s="823">
        <v>2</v>
      </c>
      <c r="S2483" s="828">
        <v>1</v>
      </c>
      <c r="T2483" s="827">
        <v>1</v>
      </c>
      <c r="U2483" s="829">
        <v>1</v>
      </c>
    </row>
    <row r="2484" spans="1:21" ht="14.45" customHeight="1" x14ac:dyDescent="0.2">
      <c r="A2484" s="822">
        <v>32</v>
      </c>
      <c r="B2484" s="823" t="s">
        <v>2767</v>
      </c>
      <c r="C2484" s="823" t="s">
        <v>2773</v>
      </c>
      <c r="D2484" s="824" t="s">
        <v>4796</v>
      </c>
      <c r="E2484" s="825" t="s">
        <v>2809</v>
      </c>
      <c r="F2484" s="823" t="s">
        <v>2768</v>
      </c>
      <c r="G2484" s="823" t="s">
        <v>2884</v>
      </c>
      <c r="H2484" s="823" t="s">
        <v>329</v>
      </c>
      <c r="I2484" s="823" t="s">
        <v>2886</v>
      </c>
      <c r="J2484" s="823" t="s">
        <v>824</v>
      </c>
      <c r="K2484" s="823" t="s">
        <v>826</v>
      </c>
      <c r="L2484" s="826">
        <v>236.03</v>
      </c>
      <c r="M2484" s="826">
        <v>236.03</v>
      </c>
      <c r="N2484" s="823">
        <v>1</v>
      </c>
      <c r="O2484" s="827">
        <v>0.5</v>
      </c>
      <c r="P2484" s="826">
        <v>236.03</v>
      </c>
      <c r="Q2484" s="828">
        <v>1</v>
      </c>
      <c r="R2484" s="823">
        <v>1</v>
      </c>
      <c r="S2484" s="828">
        <v>1</v>
      </c>
      <c r="T2484" s="827">
        <v>0.5</v>
      </c>
      <c r="U2484" s="829">
        <v>1</v>
      </c>
    </row>
    <row r="2485" spans="1:21" ht="14.45" customHeight="1" x14ac:dyDescent="0.2">
      <c r="A2485" s="822">
        <v>32</v>
      </c>
      <c r="B2485" s="823" t="s">
        <v>2767</v>
      </c>
      <c r="C2485" s="823" t="s">
        <v>2773</v>
      </c>
      <c r="D2485" s="824" t="s">
        <v>4796</v>
      </c>
      <c r="E2485" s="825" t="s">
        <v>2809</v>
      </c>
      <c r="F2485" s="823" t="s">
        <v>2768</v>
      </c>
      <c r="G2485" s="823" t="s">
        <v>2884</v>
      </c>
      <c r="H2485" s="823" t="s">
        <v>329</v>
      </c>
      <c r="I2485" s="823" t="s">
        <v>3730</v>
      </c>
      <c r="J2485" s="823" t="s">
        <v>3731</v>
      </c>
      <c r="K2485" s="823" t="s">
        <v>3164</v>
      </c>
      <c r="L2485" s="826">
        <v>516</v>
      </c>
      <c r="M2485" s="826">
        <v>516</v>
      </c>
      <c r="N2485" s="823">
        <v>1</v>
      </c>
      <c r="O2485" s="827">
        <v>0.5</v>
      </c>
      <c r="P2485" s="826">
        <v>516</v>
      </c>
      <c r="Q2485" s="828">
        <v>1</v>
      </c>
      <c r="R2485" s="823">
        <v>1</v>
      </c>
      <c r="S2485" s="828">
        <v>1</v>
      </c>
      <c r="T2485" s="827">
        <v>0.5</v>
      </c>
      <c r="U2485" s="829">
        <v>1</v>
      </c>
    </row>
    <row r="2486" spans="1:21" ht="14.45" customHeight="1" x14ac:dyDescent="0.2">
      <c r="A2486" s="822">
        <v>32</v>
      </c>
      <c r="B2486" s="823" t="s">
        <v>2767</v>
      </c>
      <c r="C2486" s="823" t="s">
        <v>2773</v>
      </c>
      <c r="D2486" s="824" t="s">
        <v>4796</v>
      </c>
      <c r="E2486" s="825" t="s">
        <v>2809</v>
      </c>
      <c r="F2486" s="823" t="s">
        <v>2768</v>
      </c>
      <c r="G2486" s="823" t="s">
        <v>3518</v>
      </c>
      <c r="H2486" s="823" t="s">
        <v>329</v>
      </c>
      <c r="I2486" s="823" t="s">
        <v>4635</v>
      </c>
      <c r="J2486" s="823" t="s">
        <v>4132</v>
      </c>
      <c r="K2486" s="823" t="s">
        <v>3081</v>
      </c>
      <c r="L2486" s="826">
        <v>117.47</v>
      </c>
      <c r="M2486" s="826">
        <v>117.47</v>
      </c>
      <c r="N2486" s="823">
        <v>1</v>
      </c>
      <c r="O2486" s="827">
        <v>1</v>
      </c>
      <c r="P2486" s="826">
        <v>117.47</v>
      </c>
      <c r="Q2486" s="828">
        <v>1</v>
      </c>
      <c r="R2486" s="823">
        <v>1</v>
      </c>
      <c r="S2486" s="828">
        <v>1</v>
      </c>
      <c r="T2486" s="827">
        <v>1</v>
      </c>
      <c r="U2486" s="829">
        <v>1</v>
      </c>
    </row>
    <row r="2487" spans="1:21" ht="14.45" customHeight="1" x14ac:dyDescent="0.2">
      <c r="A2487" s="822">
        <v>32</v>
      </c>
      <c r="B2487" s="823" t="s">
        <v>2767</v>
      </c>
      <c r="C2487" s="823" t="s">
        <v>2773</v>
      </c>
      <c r="D2487" s="824" t="s">
        <v>4796</v>
      </c>
      <c r="E2487" s="825" t="s">
        <v>2809</v>
      </c>
      <c r="F2487" s="823" t="s">
        <v>2768</v>
      </c>
      <c r="G2487" s="823" t="s">
        <v>2890</v>
      </c>
      <c r="H2487" s="823" t="s">
        <v>329</v>
      </c>
      <c r="I2487" s="823" t="s">
        <v>3735</v>
      </c>
      <c r="J2487" s="823" t="s">
        <v>817</v>
      </c>
      <c r="K2487" s="823" t="s">
        <v>3736</v>
      </c>
      <c r="L2487" s="826">
        <v>91.11</v>
      </c>
      <c r="M2487" s="826">
        <v>91.11</v>
      </c>
      <c r="N2487" s="823">
        <v>1</v>
      </c>
      <c r="O2487" s="827">
        <v>1</v>
      </c>
      <c r="P2487" s="826"/>
      <c r="Q2487" s="828">
        <v>0</v>
      </c>
      <c r="R2487" s="823"/>
      <c r="S2487" s="828">
        <v>0</v>
      </c>
      <c r="T2487" s="827"/>
      <c r="U2487" s="829">
        <v>0</v>
      </c>
    </row>
    <row r="2488" spans="1:21" ht="14.45" customHeight="1" x14ac:dyDescent="0.2">
      <c r="A2488" s="822">
        <v>32</v>
      </c>
      <c r="B2488" s="823" t="s">
        <v>2767</v>
      </c>
      <c r="C2488" s="823" t="s">
        <v>2773</v>
      </c>
      <c r="D2488" s="824" t="s">
        <v>4796</v>
      </c>
      <c r="E2488" s="825" t="s">
        <v>2809</v>
      </c>
      <c r="F2488" s="823" t="s">
        <v>2768</v>
      </c>
      <c r="G2488" s="823" t="s">
        <v>3623</v>
      </c>
      <c r="H2488" s="823" t="s">
        <v>329</v>
      </c>
      <c r="I2488" s="823" t="s">
        <v>3624</v>
      </c>
      <c r="J2488" s="823" t="s">
        <v>1985</v>
      </c>
      <c r="K2488" s="823" t="s">
        <v>3625</v>
      </c>
      <c r="L2488" s="826">
        <v>24.68</v>
      </c>
      <c r="M2488" s="826">
        <v>24.68</v>
      </c>
      <c r="N2488" s="823">
        <v>1</v>
      </c>
      <c r="O2488" s="827">
        <v>1</v>
      </c>
      <c r="P2488" s="826">
        <v>24.68</v>
      </c>
      <c r="Q2488" s="828">
        <v>1</v>
      </c>
      <c r="R2488" s="823">
        <v>1</v>
      </c>
      <c r="S2488" s="828">
        <v>1</v>
      </c>
      <c r="T2488" s="827">
        <v>1</v>
      </c>
      <c r="U2488" s="829">
        <v>1</v>
      </c>
    </row>
    <row r="2489" spans="1:21" ht="14.45" customHeight="1" x14ac:dyDescent="0.2">
      <c r="A2489" s="822">
        <v>32</v>
      </c>
      <c r="B2489" s="823" t="s">
        <v>2767</v>
      </c>
      <c r="C2489" s="823" t="s">
        <v>2773</v>
      </c>
      <c r="D2489" s="824" t="s">
        <v>4796</v>
      </c>
      <c r="E2489" s="825" t="s">
        <v>2809</v>
      </c>
      <c r="F2489" s="823" t="s">
        <v>2768</v>
      </c>
      <c r="G2489" s="823" t="s">
        <v>3173</v>
      </c>
      <c r="H2489" s="823" t="s">
        <v>329</v>
      </c>
      <c r="I2489" s="823" t="s">
        <v>3626</v>
      </c>
      <c r="J2489" s="823" t="s">
        <v>1681</v>
      </c>
      <c r="K2489" s="823" t="s">
        <v>3627</v>
      </c>
      <c r="L2489" s="826">
        <v>159.16999999999999</v>
      </c>
      <c r="M2489" s="826">
        <v>318.33999999999997</v>
      </c>
      <c r="N2489" s="823">
        <v>2</v>
      </c>
      <c r="O2489" s="827">
        <v>2</v>
      </c>
      <c r="P2489" s="826">
        <v>159.16999999999999</v>
      </c>
      <c r="Q2489" s="828">
        <v>0.5</v>
      </c>
      <c r="R2489" s="823">
        <v>1</v>
      </c>
      <c r="S2489" s="828">
        <v>0.5</v>
      </c>
      <c r="T2489" s="827">
        <v>1</v>
      </c>
      <c r="U2489" s="829">
        <v>0.5</v>
      </c>
    </row>
    <row r="2490" spans="1:21" ht="14.45" customHeight="1" x14ac:dyDescent="0.2">
      <c r="A2490" s="822">
        <v>32</v>
      </c>
      <c r="B2490" s="823" t="s">
        <v>2767</v>
      </c>
      <c r="C2490" s="823" t="s">
        <v>2773</v>
      </c>
      <c r="D2490" s="824" t="s">
        <v>4796</v>
      </c>
      <c r="E2490" s="825" t="s">
        <v>2809</v>
      </c>
      <c r="F2490" s="823" t="s">
        <v>2768</v>
      </c>
      <c r="G2490" s="823" t="s">
        <v>4636</v>
      </c>
      <c r="H2490" s="823" t="s">
        <v>329</v>
      </c>
      <c r="I2490" s="823" t="s">
        <v>4637</v>
      </c>
      <c r="J2490" s="823" t="s">
        <v>4638</v>
      </c>
      <c r="K2490" s="823" t="s">
        <v>3013</v>
      </c>
      <c r="L2490" s="826">
        <v>87.98</v>
      </c>
      <c r="M2490" s="826">
        <v>87.98</v>
      </c>
      <c r="N2490" s="823">
        <v>1</v>
      </c>
      <c r="O2490" s="827">
        <v>0.5</v>
      </c>
      <c r="P2490" s="826"/>
      <c r="Q2490" s="828">
        <v>0</v>
      </c>
      <c r="R2490" s="823"/>
      <c r="S2490" s="828">
        <v>0</v>
      </c>
      <c r="T2490" s="827"/>
      <c r="U2490" s="829">
        <v>0</v>
      </c>
    </row>
    <row r="2491" spans="1:21" ht="14.45" customHeight="1" x14ac:dyDescent="0.2">
      <c r="A2491" s="822">
        <v>32</v>
      </c>
      <c r="B2491" s="823" t="s">
        <v>2767</v>
      </c>
      <c r="C2491" s="823" t="s">
        <v>2773</v>
      </c>
      <c r="D2491" s="824" t="s">
        <v>4796</v>
      </c>
      <c r="E2491" s="825" t="s">
        <v>2809</v>
      </c>
      <c r="F2491" s="823" t="s">
        <v>2768</v>
      </c>
      <c r="G2491" s="823" t="s">
        <v>4639</v>
      </c>
      <c r="H2491" s="823" t="s">
        <v>329</v>
      </c>
      <c r="I2491" s="823" t="s">
        <v>4640</v>
      </c>
      <c r="J2491" s="823" t="s">
        <v>4641</v>
      </c>
      <c r="K2491" s="823" t="s">
        <v>4642</v>
      </c>
      <c r="L2491" s="826">
        <v>0</v>
      </c>
      <c r="M2491" s="826">
        <v>0</v>
      </c>
      <c r="N2491" s="823">
        <v>5</v>
      </c>
      <c r="O2491" s="827">
        <v>3.5</v>
      </c>
      <c r="P2491" s="826">
        <v>0</v>
      </c>
      <c r="Q2491" s="828"/>
      <c r="R2491" s="823">
        <v>5</v>
      </c>
      <c r="S2491" s="828">
        <v>1</v>
      </c>
      <c r="T2491" s="827">
        <v>3.5</v>
      </c>
      <c r="U2491" s="829">
        <v>1</v>
      </c>
    </row>
    <row r="2492" spans="1:21" ht="14.45" customHeight="1" x14ac:dyDescent="0.2">
      <c r="A2492" s="822">
        <v>32</v>
      </c>
      <c r="B2492" s="823" t="s">
        <v>2767</v>
      </c>
      <c r="C2492" s="823" t="s">
        <v>2773</v>
      </c>
      <c r="D2492" s="824" t="s">
        <v>4796</v>
      </c>
      <c r="E2492" s="825" t="s">
        <v>2809</v>
      </c>
      <c r="F2492" s="823" t="s">
        <v>2768</v>
      </c>
      <c r="G2492" s="823" t="s">
        <v>2915</v>
      </c>
      <c r="H2492" s="823" t="s">
        <v>670</v>
      </c>
      <c r="I2492" s="823" t="s">
        <v>2403</v>
      </c>
      <c r="J2492" s="823" t="s">
        <v>1477</v>
      </c>
      <c r="K2492" s="823" t="s">
        <v>2404</v>
      </c>
      <c r="L2492" s="826">
        <v>846.47</v>
      </c>
      <c r="M2492" s="826">
        <v>2539.41</v>
      </c>
      <c r="N2492" s="823">
        <v>3</v>
      </c>
      <c r="O2492" s="827">
        <v>2.5</v>
      </c>
      <c r="P2492" s="826">
        <v>2539.41</v>
      </c>
      <c r="Q2492" s="828">
        <v>1</v>
      </c>
      <c r="R2492" s="823">
        <v>3</v>
      </c>
      <c r="S2492" s="828">
        <v>1</v>
      </c>
      <c r="T2492" s="827">
        <v>2.5</v>
      </c>
      <c r="U2492" s="829">
        <v>1</v>
      </c>
    </row>
    <row r="2493" spans="1:21" ht="14.45" customHeight="1" x14ac:dyDescent="0.2">
      <c r="A2493" s="822">
        <v>32</v>
      </c>
      <c r="B2493" s="823" t="s">
        <v>2767</v>
      </c>
      <c r="C2493" s="823" t="s">
        <v>2773</v>
      </c>
      <c r="D2493" s="824" t="s">
        <v>4796</v>
      </c>
      <c r="E2493" s="825" t="s">
        <v>2809</v>
      </c>
      <c r="F2493" s="823" t="s">
        <v>2768</v>
      </c>
      <c r="G2493" s="823" t="s">
        <v>2915</v>
      </c>
      <c r="H2493" s="823" t="s">
        <v>670</v>
      </c>
      <c r="I2493" s="823" t="s">
        <v>2403</v>
      </c>
      <c r="J2493" s="823" t="s">
        <v>1477</v>
      </c>
      <c r="K2493" s="823" t="s">
        <v>2404</v>
      </c>
      <c r="L2493" s="826">
        <v>3231.81</v>
      </c>
      <c r="M2493" s="826">
        <v>12927.24</v>
      </c>
      <c r="N2493" s="823">
        <v>4</v>
      </c>
      <c r="O2493" s="827">
        <v>4</v>
      </c>
      <c r="P2493" s="826">
        <v>6463.62</v>
      </c>
      <c r="Q2493" s="828">
        <v>0.5</v>
      </c>
      <c r="R2493" s="823">
        <v>2</v>
      </c>
      <c r="S2493" s="828">
        <v>0.5</v>
      </c>
      <c r="T2493" s="827">
        <v>2</v>
      </c>
      <c r="U2493" s="829">
        <v>0.5</v>
      </c>
    </row>
    <row r="2494" spans="1:21" ht="14.45" customHeight="1" x14ac:dyDescent="0.2">
      <c r="A2494" s="822">
        <v>32</v>
      </c>
      <c r="B2494" s="823" t="s">
        <v>2767</v>
      </c>
      <c r="C2494" s="823" t="s">
        <v>2773</v>
      </c>
      <c r="D2494" s="824" t="s">
        <v>4796</v>
      </c>
      <c r="E2494" s="825" t="s">
        <v>2809</v>
      </c>
      <c r="F2494" s="823" t="s">
        <v>2768</v>
      </c>
      <c r="G2494" s="823" t="s">
        <v>4643</v>
      </c>
      <c r="H2494" s="823" t="s">
        <v>329</v>
      </c>
      <c r="I2494" s="823" t="s">
        <v>4644</v>
      </c>
      <c r="J2494" s="823" t="s">
        <v>4645</v>
      </c>
      <c r="K2494" s="823" t="s">
        <v>4646</v>
      </c>
      <c r="L2494" s="826">
        <v>386.89</v>
      </c>
      <c r="M2494" s="826">
        <v>386.89</v>
      </c>
      <c r="N2494" s="823">
        <v>1</v>
      </c>
      <c r="O2494" s="827">
        <v>1</v>
      </c>
      <c r="P2494" s="826"/>
      <c r="Q2494" s="828">
        <v>0</v>
      </c>
      <c r="R2494" s="823"/>
      <c r="S2494" s="828">
        <v>0</v>
      </c>
      <c r="T2494" s="827"/>
      <c r="U2494" s="829">
        <v>0</v>
      </c>
    </row>
    <row r="2495" spans="1:21" ht="14.45" customHeight="1" x14ac:dyDescent="0.2">
      <c r="A2495" s="822">
        <v>32</v>
      </c>
      <c r="B2495" s="823" t="s">
        <v>2767</v>
      </c>
      <c r="C2495" s="823" t="s">
        <v>2773</v>
      </c>
      <c r="D2495" s="824" t="s">
        <v>4796</v>
      </c>
      <c r="E2495" s="825" t="s">
        <v>2809</v>
      </c>
      <c r="F2495" s="823" t="s">
        <v>2768</v>
      </c>
      <c r="G2495" s="823" t="s">
        <v>2916</v>
      </c>
      <c r="H2495" s="823" t="s">
        <v>329</v>
      </c>
      <c r="I2495" s="823" t="s">
        <v>2917</v>
      </c>
      <c r="J2495" s="823" t="s">
        <v>2918</v>
      </c>
      <c r="K2495" s="823" t="s">
        <v>2573</v>
      </c>
      <c r="L2495" s="826">
        <v>42.51</v>
      </c>
      <c r="M2495" s="826">
        <v>127.53</v>
      </c>
      <c r="N2495" s="823">
        <v>3</v>
      </c>
      <c r="O2495" s="827">
        <v>2.5</v>
      </c>
      <c r="P2495" s="826">
        <v>127.53</v>
      </c>
      <c r="Q2495" s="828">
        <v>1</v>
      </c>
      <c r="R2495" s="823">
        <v>3</v>
      </c>
      <c r="S2495" s="828">
        <v>1</v>
      </c>
      <c r="T2495" s="827">
        <v>2.5</v>
      </c>
      <c r="U2495" s="829">
        <v>1</v>
      </c>
    </row>
    <row r="2496" spans="1:21" ht="14.45" customHeight="1" x14ac:dyDescent="0.2">
      <c r="A2496" s="822">
        <v>32</v>
      </c>
      <c r="B2496" s="823" t="s">
        <v>2767</v>
      </c>
      <c r="C2496" s="823" t="s">
        <v>2773</v>
      </c>
      <c r="D2496" s="824" t="s">
        <v>4796</v>
      </c>
      <c r="E2496" s="825" t="s">
        <v>2809</v>
      </c>
      <c r="F2496" s="823" t="s">
        <v>2768</v>
      </c>
      <c r="G2496" s="823" t="s">
        <v>3201</v>
      </c>
      <c r="H2496" s="823" t="s">
        <v>329</v>
      </c>
      <c r="I2496" s="823" t="s">
        <v>4647</v>
      </c>
      <c r="J2496" s="823" t="s">
        <v>4648</v>
      </c>
      <c r="K2496" s="823" t="s">
        <v>4649</v>
      </c>
      <c r="L2496" s="826">
        <v>62.47</v>
      </c>
      <c r="M2496" s="826">
        <v>62.47</v>
      </c>
      <c r="N2496" s="823">
        <v>1</v>
      </c>
      <c r="O2496" s="827">
        <v>0.5</v>
      </c>
      <c r="P2496" s="826"/>
      <c r="Q2496" s="828">
        <v>0</v>
      </c>
      <c r="R2496" s="823"/>
      <c r="S2496" s="828">
        <v>0</v>
      </c>
      <c r="T2496" s="827"/>
      <c r="U2496" s="829">
        <v>0</v>
      </c>
    </row>
    <row r="2497" spans="1:21" ht="14.45" customHeight="1" x14ac:dyDescent="0.2">
      <c r="A2497" s="822">
        <v>32</v>
      </c>
      <c r="B2497" s="823" t="s">
        <v>2767</v>
      </c>
      <c r="C2497" s="823" t="s">
        <v>2773</v>
      </c>
      <c r="D2497" s="824" t="s">
        <v>4796</v>
      </c>
      <c r="E2497" s="825" t="s">
        <v>2809</v>
      </c>
      <c r="F2497" s="823" t="s">
        <v>2768</v>
      </c>
      <c r="G2497" s="823" t="s">
        <v>2920</v>
      </c>
      <c r="H2497" s="823" t="s">
        <v>329</v>
      </c>
      <c r="I2497" s="823" t="s">
        <v>2921</v>
      </c>
      <c r="J2497" s="823" t="s">
        <v>1058</v>
      </c>
      <c r="K2497" s="823" t="s">
        <v>2922</v>
      </c>
      <c r="L2497" s="826">
        <v>1860.93</v>
      </c>
      <c r="M2497" s="826">
        <v>3721.86</v>
      </c>
      <c r="N2497" s="823">
        <v>2</v>
      </c>
      <c r="O2497" s="827">
        <v>2</v>
      </c>
      <c r="P2497" s="826">
        <v>3721.86</v>
      </c>
      <c r="Q2497" s="828">
        <v>1</v>
      </c>
      <c r="R2497" s="823">
        <v>2</v>
      </c>
      <c r="S2497" s="828">
        <v>1</v>
      </c>
      <c r="T2497" s="827">
        <v>2</v>
      </c>
      <c r="U2497" s="829">
        <v>1</v>
      </c>
    </row>
    <row r="2498" spans="1:21" ht="14.45" customHeight="1" x14ac:dyDescent="0.2">
      <c r="A2498" s="822">
        <v>32</v>
      </c>
      <c r="B2498" s="823" t="s">
        <v>2767</v>
      </c>
      <c r="C2498" s="823" t="s">
        <v>2773</v>
      </c>
      <c r="D2498" s="824" t="s">
        <v>4796</v>
      </c>
      <c r="E2498" s="825" t="s">
        <v>2809</v>
      </c>
      <c r="F2498" s="823" t="s">
        <v>2768</v>
      </c>
      <c r="G2498" s="823" t="s">
        <v>2920</v>
      </c>
      <c r="H2498" s="823" t="s">
        <v>329</v>
      </c>
      <c r="I2498" s="823" t="s">
        <v>2921</v>
      </c>
      <c r="J2498" s="823" t="s">
        <v>1058</v>
      </c>
      <c r="K2498" s="823" t="s">
        <v>2922</v>
      </c>
      <c r="L2498" s="826">
        <v>1630.51</v>
      </c>
      <c r="M2498" s="826">
        <v>1630.51</v>
      </c>
      <c r="N2498" s="823">
        <v>1</v>
      </c>
      <c r="O2498" s="827">
        <v>1</v>
      </c>
      <c r="P2498" s="826"/>
      <c r="Q2498" s="828">
        <v>0</v>
      </c>
      <c r="R2498" s="823"/>
      <c r="S2498" s="828">
        <v>0</v>
      </c>
      <c r="T2498" s="827"/>
      <c r="U2498" s="829">
        <v>0</v>
      </c>
    </row>
    <row r="2499" spans="1:21" ht="14.45" customHeight="1" x14ac:dyDescent="0.2">
      <c r="A2499" s="822">
        <v>32</v>
      </c>
      <c r="B2499" s="823" t="s">
        <v>2767</v>
      </c>
      <c r="C2499" s="823" t="s">
        <v>2773</v>
      </c>
      <c r="D2499" s="824" t="s">
        <v>4796</v>
      </c>
      <c r="E2499" s="825" t="s">
        <v>2809</v>
      </c>
      <c r="F2499" s="823" t="s">
        <v>2768</v>
      </c>
      <c r="G2499" s="823" t="s">
        <v>2923</v>
      </c>
      <c r="H2499" s="823" t="s">
        <v>329</v>
      </c>
      <c r="I2499" s="823" t="s">
        <v>2927</v>
      </c>
      <c r="J2499" s="823" t="s">
        <v>1031</v>
      </c>
      <c r="K2499" s="823" t="s">
        <v>2928</v>
      </c>
      <c r="L2499" s="826">
        <v>45.03</v>
      </c>
      <c r="M2499" s="826">
        <v>45.03</v>
      </c>
      <c r="N2499" s="823">
        <v>1</v>
      </c>
      <c r="O2499" s="827">
        <v>1</v>
      </c>
      <c r="P2499" s="826"/>
      <c r="Q2499" s="828">
        <v>0</v>
      </c>
      <c r="R2499" s="823"/>
      <c r="S2499" s="828">
        <v>0</v>
      </c>
      <c r="T2499" s="827"/>
      <c r="U2499" s="829">
        <v>0</v>
      </c>
    </row>
    <row r="2500" spans="1:21" ht="14.45" customHeight="1" x14ac:dyDescent="0.2">
      <c r="A2500" s="822">
        <v>32</v>
      </c>
      <c r="B2500" s="823" t="s">
        <v>2767</v>
      </c>
      <c r="C2500" s="823" t="s">
        <v>2773</v>
      </c>
      <c r="D2500" s="824" t="s">
        <v>4796</v>
      </c>
      <c r="E2500" s="825" t="s">
        <v>2809</v>
      </c>
      <c r="F2500" s="823" t="s">
        <v>2768</v>
      </c>
      <c r="G2500" s="823" t="s">
        <v>4650</v>
      </c>
      <c r="H2500" s="823" t="s">
        <v>329</v>
      </c>
      <c r="I2500" s="823" t="s">
        <v>4651</v>
      </c>
      <c r="J2500" s="823" t="s">
        <v>4652</v>
      </c>
      <c r="K2500" s="823" t="s">
        <v>4653</v>
      </c>
      <c r="L2500" s="826">
        <v>129.19999999999999</v>
      </c>
      <c r="M2500" s="826">
        <v>129.19999999999999</v>
      </c>
      <c r="N2500" s="823">
        <v>1</v>
      </c>
      <c r="O2500" s="827">
        <v>0.5</v>
      </c>
      <c r="P2500" s="826"/>
      <c r="Q2500" s="828">
        <v>0</v>
      </c>
      <c r="R2500" s="823"/>
      <c r="S2500" s="828">
        <v>0</v>
      </c>
      <c r="T2500" s="827"/>
      <c r="U2500" s="829">
        <v>0</v>
      </c>
    </row>
    <row r="2501" spans="1:21" ht="14.45" customHeight="1" x14ac:dyDescent="0.2">
      <c r="A2501" s="822">
        <v>32</v>
      </c>
      <c r="B2501" s="823" t="s">
        <v>2767</v>
      </c>
      <c r="C2501" s="823" t="s">
        <v>2773</v>
      </c>
      <c r="D2501" s="824" t="s">
        <v>4796</v>
      </c>
      <c r="E2501" s="825" t="s">
        <v>2809</v>
      </c>
      <c r="F2501" s="823" t="s">
        <v>2768</v>
      </c>
      <c r="G2501" s="823" t="s">
        <v>3232</v>
      </c>
      <c r="H2501" s="823" t="s">
        <v>329</v>
      </c>
      <c r="I2501" s="823" t="s">
        <v>4516</v>
      </c>
      <c r="J2501" s="823" t="s">
        <v>4517</v>
      </c>
      <c r="K2501" s="823" t="s">
        <v>4518</v>
      </c>
      <c r="L2501" s="826">
        <v>89.91</v>
      </c>
      <c r="M2501" s="826">
        <v>89.91</v>
      </c>
      <c r="N2501" s="823">
        <v>1</v>
      </c>
      <c r="O2501" s="827">
        <v>1</v>
      </c>
      <c r="P2501" s="826"/>
      <c r="Q2501" s="828">
        <v>0</v>
      </c>
      <c r="R2501" s="823"/>
      <c r="S2501" s="828">
        <v>0</v>
      </c>
      <c r="T2501" s="827"/>
      <c r="U2501" s="829">
        <v>0</v>
      </c>
    </row>
    <row r="2502" spans="1:21" ht="14.45" customHeight="1" x14ac:dyDescent="0.2">
      <c r="A2502" s="822">
        <v>32</v>
      </c>
      <c r="B2502" s="823" t="s">
        <v>2767</v>
      </c>
      <c r="C2502" s="823" t="s">
        <v>2773</v>
      </c>
      <c r="D2502" s="824" t="s">
        <v>4796</v>
      </c>
      <c r="E2502" s="825" t="s">
        <v>2809</v>
      </c>
      <c r="F2502" s="823" t="s">
        <v>2768</v>
      </c>
      <c r="G2502" s="823" t="s">
        <v>4519</v>
      </c>
      <c r="H2502" s="823" t="s">
        <v>329</v>
      </c>
      <c r="I2502" s="823" t="s">
        <v>4520</v>
      </c>
      <c r="J2502" s="823" t="s">
        <v>1122</v>
      </c>
      <c r="K2502" s="823" t="s">
        <v>4521</v>
      </c>
      <c r="L2502" s="826">
        <v>0</v>
      </c>
      <c r="M2502" s="826">
        <v>0</v>
      </c>
      <c r="N2502" s="823">
        <v>2</v>
      </c>
      <c r="O2502" s="827">
        <v>2</v>
      </c>
      <c r="P2502" s="826">
        <v>0</v>
      </c>
      <c r="Q2502" s="828"/>
      <c r="R2502" s="823">
        <v>2</v>
      </c>
      <c r="S2502" s="828">
        <v>1</v>
      </c>
      <c r="T2502" s="827">
        <v>2</v>
      </c>
      <c r="U2502" s="829">
        <v>1</v>
      </c>
    </row>
    <row r="2503" spans="1:21" ht="14.45" customHeight="1" x14ac:dyDescent="0.2">
      <c r="A2503" s="822">
        <v>32</v>
      </c>
      <c r="B2503" s="823" t="s">
        <v>2767</v>
      </c>
      <c r="C2503" s="823" t="s">
        <v>2773</v>
      </c>
      <c r="D2503" s="824" t="s">
        <v>4796</v>
      </c>
      <c r="E2503" s="825" t="s">
        <v>2809</v>
      </c>
      <c r="F2503" s="823" t="s">
        <v>2768</v>
      </c>
      <c r="G2503" s="823" t="s">
        <v>3249</v>
      </c>
      <c r="H2503" s="823" t="s">
        <v>329</v>
      </c>
      <c r="I2503" s="823" t="s">
        <v>3457</v>
      </c>
      <c r="J2503" s="823" t="s">
        <v>1445</v>
      </c>
      <c r="K2503" s="823" t="s">
        <v>1319</v>
      </c>
      <c r="L2503" s="826">
        <v>111.72</v>
      </c>
      <c r="M2503" s="826">
        <v>111.72</v>
      </c>
      <c r="N2503" s="823">
        <v>1</v>
      </c>
      <c r="O2503" s="827">
        <v>0.5</v>
      </c>
      <c r="P2503" s="826">
        <v>111.72</v>
      </c>
      <c r="Q2503" s="828">
        <v>1</v>
      </c>
      <c r="R2503" s="823">
        <v>1</v>
      </c>
      <c r="S2503" s="828">
        <v>1</v>
      </c>
      <c r="T2503" s="827">
        <v>0.5</v>
      </c>
      <c r="U2503" s="829">
        <v>1</v>
      </c>
    </row>
    <row r="2504" spans="1:21" ht="14.45" customHeight="1" x14ac:dyDescent="0.2">
      <c r="A2504" s="822">
        <v>32</v>
      </c>
      <c r="B2504" s="823" t="s">
        <v>2767</v>
      </c>
      <c r="C2504" s="823" t="s">
        <v>2773</v>
      </c>
      <c r="D2504" s="824" t="s">
        <v>4796</v>
      </c>
      <c r="E2504" s="825" t="s">
        <v>2809</v>
      </c>
      <c r="F2504" s="823" t="s">
        <v>2768</v>
      </c>
      <c r="G2504" s="823" t="s">
        <v>3573</v>
      </c>
      <c r="H2504" s="823" t="s">
        <v>329</v>
      </c>
      <c r="I2504" s="823" t="s">
        <v>3574</v>
      </c>
      <c r="J2504" s="823" t="s">
        <v>3575</v>
      </c>
      <c r="K2504" s="823" t="s">
        <v>3576</v>
      </c>
      <c r="L2504" s="826">
        <v>132.97999999999999</v>
      </c>
      <c r="M2504" s="826">
        <v>398.93999999999994</v>
      </c>
      <c r="N2504" s="823">
        <v>3</v>
      </c>
      <c r="O2504" s="827">
        <v>2</v>
      </c>
      <c r="P2504" s="826">
        <v>132.97999999999999</v>
      </c>
      <c r="Q2504" s="828">
        <v>0.33333333333333337</v>
      </c>
      <c r="R2504" s="823">
        <v>1</v>
      </c>
      <c r="S2504" s="828">
        <v>0.33333333333333331</v>
      </c>
      <c r="T2504" s="827">
        <v>1</v>
      </c>
      <c r="U2504" s="829">
        <v>0.5</v>
      </c>
    </row>
    <row r="2505" spans="1:21" ht="14.45" customHeight="1" x14ac:dyDescent="0.2">
      <c r="A2505" s="822">
        <v>32</v>
      </c>
      <c r="B2505" s="823" t="s">
        <v>2767</v>
      </c>
      <c r="C2505" s="823" t="s">
        <v>2773</v>
      </c>
      <c r="D2505" s="824" t="s">
        <v>4796</v>
      </c>
      <c r="E2505" s="825" t="s">
        <v>2809</v>
      </c>
      <c r="F2505" s="823" t="s">
        <v>2768</v>
      </c>
      <c r="G2505" s="823" t="s">
        <v>4075</v>
      </c>
      <c r="H2505" s="823" t="s">
        <v>329</v>
      </c>
      <c r="I2505" s="823" t="s">
        <v>4159</v>
      </c>
      <c r="J2505" s="823" t="s">
        <v>1015</v>
      </c>
      <c r="K2505" s="823" t="s">
        <v>1016</v>
      </c>
      <c r="L2505" s="826">
        <v>0</v>
      </c>
      <c r="M2505" s="826">
        <v>0</v>
      </c>
      <c r="N2505" s="823">
        <v>1</v>
      </c>
      <c r="O2505" s="827">
        <v>1</v>
      </c>
      <c r="P2505" s="826">
        <v>0</v>
      </c>
      <c r="Q2505" s="828"/>
      <c r="R2505" s="823">
        <v>1</v>
      </c>
      <c r="S2505" s="828">
        <v>1</v>
      </c>
      <c r="T2505" s="827">
        <v>1</v>
      </c>
      <c r="U2505" s="829">
        <v>1</v>
      </c>
    </row>
    <row r="2506" spans="1:21" ht="14.45" customHeight="1" x14ac:dyDescent="0.2">
      <c r="A2506" s="822">
        <v>32</v>
      </c>
      <c r="B2506" s="823" t="s">
        <v>2767</v>
      </c>
      <c r="C2506" s="823" t="s">
        <v>2773</v>
      </c>
      <c r="D2506" s="824" t="s">
        <v>4796</v>
      </c>
      <c r="E2506" s="825" t="s">
        <v>2809</v>
      </c>
      <c r="F2506" s="823" t="s">
        <v>2768</v>
      </c>
      <c r="G2506" s="823" t="s">
        <v>3257</v>
      </c>
      <c r="H2506" s="823" t="s">
        <v>329</v>
      </c>
      <c r="I2506" s="823" t="s">
        <v>3768</v>
      </c>
      <c r="J2506" s="823" t="s">
        <v>783</v>
      </c>
      <c r="K2506" s="823" t="s">
        <v>784</v>
      </c>
      <c r="L2506" s="826">
        <v>38.5</v>
      </c>
      <c r="M2506" s="826">
        <v>77</v>
      </c>
      <c r="N2506" s="823">
        <v>2</v>
      </c>
      <c r="O2506" s="827">
        <v>1</v>
      </c>
      <c r="P2506" s="826">
        <v>77</v>
      </c>
      <c r="Q2506" s="828">
        <v>1</v>
      </c>
      <c r="R2506" s="823">
        <v>2</v>
      </c>
      <c r="S2506" s="828">
        <v>1</v>
      </c>
      <c r="T2506" s="827">
        <v>1</v>
      </c>
      <c r="U2506" s="829">
        <v>1</v>
      </c>
    </row>
    <row r="2507" spans="1:21" ht="14.45" customHeight="1" x14ac:dyDescent="0.2">
      <c r="A2507" s="822">
        <v>32</v>
      </c>
      <c r="B2507" s="823" t="s">
        <v>2767</v>
      </c>
      <c r="C2507" s="823" t="s">
        <v>2773</v>
      </c>
      <c r="D2507" s="824" t="s">
        <v>4796</v>
      </c>
      <c r="E2507" s="825" t="s">
        <v>2809</v>
      </c>
      <c r="F2507" s="823" t="s">
        <v>2768</v>
      </c>
      <c r="G2507" s="823" t="s">
        <v>2951</v>
      </c>
      <c r="H2507" s="823" t="s">
        <v>329</v>
      </c>
      <c r="I2507" s="823" t="s">
        <v>4423</v>
      </c>
      <c r="J2507" s="823" t="s">
        <v>4424</v>
      </c>
      <c r="K2507" s="823" t="s">
        <v>4425</v>
      </c>
      <c r="L2507" s="826">
        <v>36.54</v>
      </c>
      <c r="M2507" s="826">
        <v>36.54</v>
      </c>
      <c r="N2507" s="823">
        <v>1</v>
      </c>
      <c r="O2507" s="827">
        <v>1</v>
      </c>
      <c r="P2507" s="826">
        <v>36.54</v>
      </c>
      <c r="Q2507" s="828">
        <v>1</v>
      </c>
      <c r="R2507" s="823">
        <v>1</v>
      </c>
      <c r="S2507" s="828">
        <v>1</v>
      </c>
      <c r="T2507" s="827">
        <v>1</v>
      </c>
      <c r="U2507" s="829">
        <v>1</v>
      </c>
    </row>
    <row r="2508" spans="1:21" ht="14.45" customHeight="1" x14ac:dyDescent="0.2">
      <c r="A2508" s="822">
        <v>32</v>
      </c>
      <c r="B2508" s="823" t="s">
        <v>2767</v>
      </c>
      <c r="C2508" s="823" t="s">
        <v>2773</v>
      </c>
      <c r="D2508" s="824" t="s">
        <v>4796</v>
      </c>
      <c r="E2508" s="825" t="s">
        <v>2809</v>
      </c>
      <c r="F2508" s="823" t="s">
        <v>2768</v>
      </c>
      <c r="G2508" s="823" t="s">
        <v>2961</v>
      </c>
      <c r="H2508" s="823" t="s">
        <v>329</v>
      </c>
      <c r="I2508" s="823" t="s">
        <v>2962</v>
      </c>
      <c r="J2508" s="823" t="s">
        <v>2963</v>
      </c>
      <c r="K2508" s="823" t="s">
        <v>2964</v>
      </c>
      <c r="L2508" s="826">
        <v>57.48</v>
      </c>
      <c r="M2508" s="826">
        <v>57.48</v>
      </c>
      <c r="N2508" s="823">
        <v>1</v>
      </c>
      <c r="O2508" s="827">
        <v>1</v>
      </c>
      <c r="P2508" s="826"/>
      <c r="Q2508" s="828">
        <v>0</v>
      </c>
      <c r="R2508" s="823"/>
      <c r="S2508" s="828">
        <v>0</v>
      </c>
      <c r="T2508" s="827"/>
      <c r="U2508" s="829">
        <v>0</v>
      </c>
    </row>
    <row r="2509" spans="1:21" ht="14.45" customHeight="1" x14ac:dyDescent="0.2">
      <c r="A2509" s="822">
        <v>32</v>
      </c>
      <c r="B2509" s="823" t="s">
        <v>2767</v>
      </c>
      <c r="C2509" s="823" t="s">
        <v>2773</v>
      </c>
      <c r="D2509" s="824" t="s">
        <v>4796</v>
      </c>
      <c r="E2509" s="825" t="s">
        <v>2809</v>
      </c>
      <c r="F2509" s="823" t="s">
        <v>2768</v>
      </c>
      <c r="G2509" s="823" t="s">
        <v>2835</v>
      </c>
      <c r="H2509" s="823" t="s">
        <v>329</v>
      </c>
      <c r="I2509" s="823" t="s">
        <v>2970</v>
      </c>
      <c r="J2509" s="823" t="s">
        <v>2968</v>
      </c>
      <c r="K2509" s="823" t="s">
        <v>2971</v>
      </c>
      <c r="L2509" s="826">
        <v>52.75</v>
      </c>
      <c r="M2509" s="826">
        <v>105.5</v>
      </c>
      <c r="N2509" s="823">
        <v>2</v>
      </c>
      <c r="O2509" s="827">
        <v>1.5</v>
      </c>
      <c r="P2509" s="826">
        <v>52.75</v>
      </c>
      <c r="Q2509" s="828">
        <v>0.5</v>
      </c>
      <c r="R2509" s="823">
        <v>1</v>
      </c>
      <c r="S2509" s="828">
        <v>0.5</v>
      </c>
      <c r="T2509" s="827">
        <v>0.5</v>
      </c>
      <c r="U2509" s="829">
        <v>0.33333333333333331</v>
      </c>
    </row>
    <row r="2510" spans="1:21" ht="14.45" customHeight="1" x14ac:dyDescent="0.2">
      <c r="A2510" s="822">
        <v>32</v>
      </c>
      <c r="B2510" s="823" t="s">
        <v>2767</v>
      </c>
      <c r="C2510" s="823" t="s">
        <v>2773</v>
      </c>
      <c r="D2510" s="824" t="s">
        <v>4796</v>
      </c>
      <c r="E2510" s="825" t="s">
        <v>2809</v>
      </c>
      <c r="F2510" s="823" t="s">
        <v>2768</v>
      </c>
      <c r="G2510" s="823" t="s">
        <v>2835</v>
      </c>
      <c r="H2510" s="823" t="s">
        <v>329</v>
      </c>
      <c r="I2510" s="823" t="s">
        <v>2836</v>
      </c>
      <c r="J2510" s="823" t="s">
        <v>695</v>
      </c>
      <c r="K2510" s="823" t="s">
        <v>681</v>
      </c>
      <c r="L2510" s="826">
        <v>58.62</v>
      </c>
      <c r="M2510" s="826">
        <v>58.62</v>
      </c>
      <c r="N2510" s="823">
        <v>1</v>
      </c>
      <c r="O2510" s="827">
        <v>1</v>
      </c>
      <c r="P2510" s="826">
        <v>58.62</v>
      </c>
      <c r="Q2510" s="828">
        <v>1</v>
      </c>
      <c r="R2510" s="823">
        <v>1</v>
      </c>
      <c r="S2510" s="828">
        <v>1</v>
      </c>
      <c r="T2510" s="827">
        <v>1</v>
      </c>
      <c r="U2510" s="829">
        <v>1</v>
      </c>
    </row>
    <row r="2511" spans="1:21" ht="14.45" customHeight="1" x14ac:dyDescent="0.2">
      <c r="A2511" s="822">
        <v>32</v>
      </c>
      <c r="B2511" s="823" t="s">
        <v>2767</v>
      </c>
      <c r="C2511" s="823" t="s">
        <v>2773</v>
      </c>
      <c r="D2511" s="824" t="s">
        <v>4796</v>
      </c>
      <c r="E2511" s="825" t="s">
        <v>2809</v>
      </c>
      <c r="F2511" s="823" t="s">
        <v>2768</v>
      </c>
      <c r="G2511" s="823" t="s">
        <v>2983</v>
      </c>
      <c r="H2511" s="823" t="s">
        <v>329</v>
      </c>
      <c r="I2511" s="823" t="s">
        <v>2984</v>
      </c>
      <c r="J2511" s="823" t="s">
        <v>2985</v>
      </c>
      <c r="K2511" s="823" t="s">
        <v>2986</v>
      </c>
      <c r="L2511" s="826">
        <v>73.150000000000006</v>
      </c>
      <c r="M2511" s="826">
        <v>804.65000000000009</v>
      </c>
      <c r="N2511" s="823">
        <v>11</v>
      </c>
      <c r="O2511" s="827">
        <v>4.5</v>
      </c>
      <c r="P2511" s="826">
        <v>512.05000000000007</v>
      </c>
      <c r="Q2511" s="828">
        <v>0.63636363636363635</v>
      </c>
      <c r="R2511" s="823">
        <v>7</v>
      </c>
      <c r="S2511" s="828">
        <v>0.63636363636363635</v>
      </c>
      <c r="T2511" s="827">
        <v>2.5</v>
      </c>
      <c r="U2511" s="829">
        <v>0.55555555555555558</v>
      </c>
    </row>
    <row r="2512" spans="1:21" ht="14.45" customHeight="1" x14ac:dyDescent="0.2">
      <c r="A2512" s="822">
        <v>32</v>
      </c>
      <c r="B2512" s="823" t="s">
        <v>2767</v>
      </c>
      <c r="C2512" s="823" t="s">
        <v>2773</v>
      </c>
      <c r="D2512" s="824" t="s">
        <v>4796</v>
      </c>
      <c r="E2512" s="825" t="s">
        <v>2809</v>
      </c>
      <c r="F2512" s="823" t="s">
        <v>2768</v>
      </c>
      <c r="G2512" s="823" t="s">
        <v>3279</v>
      </c>
      <c r="H2512" s="823" t="s">
        <v>329</v>
      </c>
      <c r="I2512" s="823" t="s">
        <v>3525</v>
      </c>
      <c r="J2512" s="823" t="s">
        <v>3464</v>
      </c>
      <c r="K2512" s="823" t="s">
        <v>2471</v>
      </c>
      <c r="L2512" s="826">
        <v>0</v>
      </c>
      <c r="M2512" s="826">
        <v>0</v>
      </c>
      <c r="N2512" s="823">
        <v>1</v>
      </c>
      <c r="O2512" s="827">
        <v>1</v>
      </c>
      <c r="P2512" s="826">
        <v>0</v>
      </c>
      <c r="Q2512" s="828"/>
      <c r="R2512" s="823">
        <v>1</v>
      </c>
      <c r="S2512" s="828">
        <v>1</v>
      </c>
      <c r="T2512" s="827">
        <v>1</v>
      </c>
      <c r="U2512" s="829">
        <v>1</v>
      </c>
    </row>
    <row r="2513" spans="1:21" ht="14.45" customHeight="1" x14ac:dyDescent="0.2">
      <c r="A2513" s="822">
        <v>32</v>
      </c>
      <c r="B2513" s="823" t="s">
        <v>2767</v>
      </c>
      <c r="C2513" s="823" t="s">
        <v>2773</v>
      </c>
      <c r="D2513" s="824" t="s">
        <v>4796</v>
      </c>
      <c r="E2513" s="825" t="s">
        <v>2809</v>
      </c>
      <c r="F2513" s="823" t="s">
        <v>2768</v>
      </c>
      <c r="G2513" s="823" t="s">
        <v>3279</v>
      </c>
      <c r="H2513" s="823" t="s">
        <v>329</v>
      </c>
      <c r="I2513" s="823" t="s">
        <v>3280</v>
      </c>
      <c r="J2513" s="823" t="s">
        <v>881</v>
      </c>
      <c r="K2513" s="823" t="s">
        <v>882</v>
      </c>
      <c r="L2513" s="826">
        <v>0</v>
      </c>
      <c r="M2513" s="826">
        <v>0</v>
      </c>
      <c r="N2513" s="823">
        <v>2</v>
      </c>
      <c r="O2513" s="827">
        <v>1.5</v>
      </c>
      <c r="P2513" s="826">
        <v>0</v>
      </c>
      <c r="Q2513" s="828"/>
      <c r="R2513" s="823">
        <v>2</v>
      </c>
      <c r="S2513" s="828">
        <v>1</v>
      </c>
      <c r="T2513" s="827">
        <v>1.5</v>
      </c>
      <c r="U2513" s="829">
        <v>1</v>
      </c>
    </row>
    <row r="2514" spans="1:21" ht="14.45" customHeight="1" x14ac:dyDescent="0.2">
      <c r="A2514" s="822">
        <v>32</v>
      </c>
      <c r="B2514" s="823" t="s">
        <v>2767</v>
      </c>
      <c r="C2514" s="823" t="s">
        <v>2773</v>
      </c>
      <c r="D2514" s="824" t="s">
        <v>4796</v>
      </c>
      <c r="E2514" s="825" t="s">
        <v>2809</v>
      </c>
      <c r="F2514" s="823" t="s">
        <v>2768</v>
      </c>
      <c r="G2514" s="823" t="s">
        <v>3289</v>
      </c>
      <c r="H2514" s="823" t="s">
        <v>329</v>
      </c>
      <c r="I2514" s="823" t="s">
        <v>4654</v>
      </c>
      <c r="J2514" s="823" t="s">
        <v>3291</v>
      </c>
      <c r="K2514" s="823" t="s">
        <v>4655</v>
      </c>
      <c r="L2514" s="826">
        <v>24.2</v>
      </c>
      <c r="M2514" s="826">
        <v>24.2</v>
      </c>
      <c r="N2514" s="823">
        <v>1</v>
      </c>
      <c r="O2514" s="827">
        <v>1</v>
      </c>
      <c r="P2514" s="826">
        <v>24.2</v>
      </c>
      <c r="Q2514" s="828">
        <v>1</v>
      </c>
      <c r="R2514" s="823">
        <v>1</v>
      </c>
      <c r="S2514" s="828">
        <v>1</v>
      </c>
      <c r="T2514" s="827">
        <v>1</v>
      </c>
      <c r="U2514" s="829">
        <v>1</v>
      </c>
    </row>
    <row r="2515" spans="1:21" ht="14.45" customHeight="1" x14ac:dyDescent="0.2">
      <c r="A2515" s="822">
        <v>32</v>
      </c>
      <c r="B2515" s="823" t="s">
        <v>2767</v>
      </c>
      <c r="C2515" s="823" t="s">
        <v>2773</v>
      </c>
      <c r="D2515" s="824" t="s">
        <v>4796</v>
      </c>
      <c r="E2515" s="825" t="s">
        <v>2809</v>
      </c>
      <c r="F2515" s="823" t="s">
        <v>2768</v>
      </c>
      <c r="G2515" s="823" t="s">
        <v>4656</v>
      </c>
      <c r="H2515" s="823" t="s">
        <v>329</v>
      </c>
      <c r="I2515" s="823" t="s">
        <v>4657</v>
      </c>
      <c r="J2515" s="823" t="s">
        <v>4658</v>
      </c>
      <c r="K2515" s="823" t="s">
        <v>4659</v>
      </c>
      <c r="L2515" s="826">
        <v>131.02000000000001</v>
      </c>
      <c r="M2515" s="826">
        <v>262.04000000000002</v>
      </c>
      <c r="N2515" s="823">
        <v>2</v>
      </c>
      <c r="O2515" s="827">
        <v>1</v>
      </c>
      <c r="P2515" s="826"/>
      <c r="Q2515" s="828">
        <v>0</v>
      </c>
      <c r="R2515" s="823"/>
      <c r="S2515" s="828">
        <v>0</v>
      </c>
      <c r="T2515" s="827"/>
      <c r="U2515" s="829">
        <v>0</v>
      </c>
    </row>
    <row r="2516" spans="1:21" ht="14.45" customHeight="1" x14ac:dyDescent="0.2">
      <c r="A2516" s="822">
        <v>32</v>
      </c>
      <c r="B2516" s="823" t="s">
        <v>2767</v>
      </c>
      <c r="C2516" s="823" t="s">
        <v>2773</v>
      </c>
      <c r="D2516" s="824" t="s">
        <v>4796</v>
      </c>
      <c r="E2516" s="825" t="s">
        <v>2809</v>
      </c>
      <c r="F2516" s="823" t="s">
        <v>2768</v>
      </c>
      <c r="G2516" s="823" t="s">
        <v>4427</v>
      </c>
      <c r="H2516" s="823" t="s">
        <v>329</v>
      </c>
      <c r="I2516" s="823" t="s">
        <v>4660</v>
      </c>
      <c r="J2516" s="823" t="s">
        <v>1215</v>
      </c>
      <c r="K2516" s="823" t="s">
        <v>2926</v>
      </c>
      <c r="L2516" s="826">
        <v>729.38</v>
      </c>
      <c r="M2516" s="826">
        <v>729.38</v>
      </c>
      <c r="N2516" s="823">
        <v>1</v>
      </c>
      <c r="O2516" s="827">
        <v>1</v>
      </c>
      <c r="P2516" s="826"/>
      <c r="Q2516" s="828">
        <v>0</v>
      </c>
      <c r="R2516" s="823"/>
      <c r="S2516" s="828">
        <v>0</v>
      </c>
      <c r="T2516" s="827"/>
      <c r="U2516" s="829">
        <v>0</v>
      </c>
    </row>
    <row r="2517" spans="1:21" ht="14.45" customHeight="1" x14ac:dyDescent="0.2">
      <c r="A2517" s="822">
        <v>32</v>
      </c>
      <c r="B2517" s="823" t="s">
        <v>2767</v>
      </c>
      <c r="C2517" s="823" t="s">
        <v>2773</v>
      </c>
      <c r="D2517" s="824" t="s">
        <v>4796</v>
      </c>
      <c r="E2517" s="825" t="s">
        <v>2809</v>
      </c>
      <c r="F2517" s="823" t="s">
        <v>2768</v>
      </c>
      <c r="G2517" s="823" t="s">
        <v>2998</v>
      </c>
      <c r="H2517" s="823" t="s">
        <v>329</v>
      </c>
      <c r="I2517" s="823" t="s">
        <v>4661</v>
      </c>
      <c r="J2517" s="823" t="s">
        <v>3971</v>
      </c>
      <c r="K2517" s="823" t="s">
        <v>4662</v>
      </c>
      <c r="L2517" s="826">
        <v>43.21</v>
      </c>
      <c r="M2517" s="826">
        <v>43.21</v>
      </c>
      <c r="N2517" s="823">
        <v>1</v>
      </c>
      <c r="O2517" s="827">
        <v>1</v>
      </c>
      <c r="P2517" s="826">
        <v>43.21</v>
      </c>
      <c r="Q2517" s="828">
        <v>1</v>
      </c>
      <c r="R2517" s="823">
        <v>1</v>
      </c>
      <c r="S2517" s="828">
        <v>1</v>
      </c>
      <c r="T2517" s="827">
        <v>1</v>
      </c>
      <c r="U2517" s="829">
        <v>1</v>
      </c>
    </row>
    <row r="2518" spans="1:21" ht="14.45" customHeight="1" x14ac:dyDescent="0.2">
      <c r="A2518" s="822">
        <v>32</v>
      </c>
      <c r="B2518" s="823" t="s">
        <v>2767</v>
      </c>
      <c r="C2518" s="823" t="s">
        <v>2773</v>
      </c>
      <c r="D2518" s="824" t="s">
        <v>4796</v>
      </c>
      <c r="E2518" s="825" t="s">
        <v>2809</v>
      </c>
      <c r="F2518" s="823" t="s">
        <v>2768</v>
      </c>
      <c r="G2518" s="823" t="s">
        <v>2998</v>
      </c>
      <c r="H2518" s="823" t="s">
        <v>670</v>
      </c>
      <c r="I2518" s="823" t="s">
        <v>2553</v>
      </c>
      <c r="J2518" s="823" t="s">
        <v>2240</v>
      </c>
      <c r="K2518" s="823" t="s">
        <v>1831</v>
      </c>
      <c r="L2518" s="826">
        <v>86.43</v>
      </c>
      <c r="M2518" s="826">
        <v>86.43</v>
      </c>
      <c r="N2518" s="823">
        <v>1</v>
      </c>
      <c r="O2518" s="827">
        <v>0.5</v>
      </c>
      <c r="P2518" s="826">
        <v>86.43</v>
      </c>
      <c r="Q2518" s="828">
        <v>1</v>
      </c>
      <c r="R2518" s="823">
        <v>1</v>
      </c>
      <c r="S2518" s="828">
        <v>1</v>
      </c>
      <c r="T2518" s="827">
        <v>0.5</v>
      </c>
      <c r="U2518" s="829">
        <v>1</v>
      </c>
    </row>
    <row r="2519" spans="1:21" ht="14.45" customHeight="1" x14ac:dyDescent="0.2">
      <c r="A2519" s="822">
        <v>32</v>
      </c>
      <c r="B2519" s="823" t="s">
        <v>2767</v>
      </c>
      <c r="C2519" s="823" t="s">
        <v>2773</v>
      </c>
      <c r="D2519" s="824" t="s">
        <v>4796</v>
      </c>
      <c r="E2519" s="825" t="s">
        <v>2809</v>
      </c>
      <c r="F2519" s="823" t="s">
        <v>2768</v>
      </c>
      <c r="G2519" s="823" t="s">
        <v>2811</v>
      </c>
      <c r="H2519" s="823" t="s">
        <v>670</v>
      </c>
      <c r="I2519" s="823" t="s">
        <v>2247</v>
      </c>
      <c r="J2519" s="823" t="s">
        <v>915</v>
      </c>
      <c r="K2519" s="823" t="s">
        <v>2248</v>
      </c>
      <c r="L2519" s="826">
        <v>368.16</v>
      </c>
      <c r="M2519" s="826">
        <v>1472.64</v>
      </c>
      <c r="N2519" s="823">
        <v>4</v>
      </c>
      <c r="O2519" s="827">
        <v>3</v>
      </c>
      <c r="P2519" s="826">
        <v>1104.48</v>
      </c>
      <c r="Q2519" s="828">
        <v>0.75</v>
      </c>
      <c r="R2519" s="823">
        <v>3</v>
      </c>
      <c r="S2519" s="828">
        <v>0.75</v>
      </c>
      <c r="T2519" s="827">
        <v>2</v>
      </c>
      <c r="U2519" s="829">
        <v>0.66666666666666663</v>
      </c>
    </row>
    <row r="2520" spans="1:21" ht="14.45" customHeight="1" x14ac:dyDescent="0.2">
      <c r="A2520" s="822">
        <v>32</v>
      </c>
      <c r="B2520" s="823" t="s">
        <v>2767</v>
      </c>
      <c r="C2520" s="823" t="s">
        <v>2773</v>
      </c>
      <c r="D2520" s="824" t="s">
        <v>4796</v>
      </c>
      <c r="E2520" s="825" t="s">
        <v>2809</v>
      </c>
      <c r="F2520" s="823" t="s">
        <v>2768</v>
      </c>
      <c r="G2520" s="823" t="s">
        <v>2811</v>
      </c>
      <c r="H2520" s="823" t="s">
        <v>670</v>
      </c>
      <c r="I2520" s="823" t="s">
        <v>2558</v>
      </c>
      <c r="J2520" s="823" t="s">
        <v>1691</v>
      </c>
      <c r="K2520" s="823" t="s">
        <v>2559</v>
      </c>
      <c r="L2520" s="826">
        <v>1385.62</v>
      </c>
      <c r="M2520" s="826">
        <v>5542.48</v>
      </c>
      <c r="N2520" s="823">
        <v>4</v>
      </c>
      <c r="O2520" s="827">
        <v>2</v>
      </c>
      <c r="P2520" s="826">
        <v>5542.48</v>
      </c>
      <c r="Q2520" s="828">
        <v>1</v>
      </c>
      <c r="R2520" s="823">
        <v>4</v>
      </c>
      <c r="S2520" s="828">
        <v>1</v>
      </c>
      <c r="T2520" s="827">
        <v>2</v>
      </c>
      <c r="U2520" s="829">
        <v>1</v>
      </c>
    </row>
    <row r="2521" spans="1:21" ht="14.45" customHeight="1" x14ac:dyDescent="0.2">
      <c r="A2521" s="822">
        <v>32</v>
      </c>
      <c r="B2521" s="823" t="s">
        <v>2767</v>
      </c>
      <c r="C2521" s="823" t="s">
        <v>2773</v>
      </c>
      <c r="D2521" s="824" t="s">
        <v>4796</v>
      </c>
      <c r="E2521" s="825" t="s">
        <v>2809</v>
      </c>
      <c r="F2521" s="823" t="s">
        <v>2768</v>
      </c>
      <c r="G2521" s="823" t="s">
        <v>2811</v>
      </c>
      <c r="H2521" s="823" t="s">
        <v>670</v>
      </c>
      <c r="I2521" s="823" t="s">
        <v>2249</v>
      </c>
      <c r="J2521" s="823" t="s">
        <v>915</v>
      </c>
      <c r="K2521" s="823" t="s">
        <v>2250</v>
      </c>
      <c r="L2521" s="826">
        <v>736.33</v>
      </c>
      <c r="M2521" s="826">
        <v>2945.32</v>
      </c>
      <c r="N2521" s="823">
        <v>4</v>
      </c>
      <c r="O2521" s="827">
        <v>1.5</v>
      </c>
      <c r="P2521" s="826">
        <v>2945.32</v>
      </c>
      <c r="Q2521" s="828">
        <v>1</v>
      </c>
      <c r="R2521" s="823">
        <v>4</v>
      </c>
      <c r="S2521" s="828">
        <v>1</v>
      </c>
      <c r="T2521" s="827">
        <v>1.5</v>
      </c>
      <c r="U2521" s="829">
        <v>1</v>
      </c>
    </row>
    <row r="2522" spans="1:21" ht="14.45" customHeight="1" x14ac:dyDescent="0.2">
      <c r="A2522" s="822">
        <v>32</v>
      </c>
      <c r="B2522" s="823" t="s">
        <v>2767</v>
      </c>
      <c r="C2522" s="823" t="s">
        <v>2773</v>
      </c>
      <c r="D2522" s="824" t="s">
        <v>4796</v>
      </c>
      <c r="E2522" s="825" t="s">
        <v>2809</v>
      </c>
      <c r="F2522" s="823" t="s">
        <v>2768</v>
      </c>
      <c r="G2522" s="823" t="s">
        <v>2811</v>
      </c>
      <c r="H2522" s="823" t="s">
        <v>670</v>
      </c>
      <c r="I2522" s="823" t="s">
        <v>2245</v>
      </c>
      <c r="J2522" s="823" t="s">
        <v>915</v>
      </c>
      <c r="K2522" s="823" t="s">
        <v>2246</v>
      </c>
      <c r="L2522" s="826">
        <v>923.74</v>
      </c>
      <c r="M2522" s="826">
        <v>1847.48</v>
      </c>
      <c r="N2522" s="823">
        <v>2</v>
      </c>
      <c r="O2522" s="827">
        <v>1</v>
      </c>
      <c r="P2522" s="826">
        <v>1847.48</v>
      </c>
      <c r="Q2522" s="828">
        <v>1</v>
      </c>
      <c r="R2522" s="823">
        <v>2</v>
      </c>
      <c r="S2522" s="828">
        <v>1</v>
      </c>
      <c r="T2522" s="827">
        <v>1</v>
      </c>
      <c r="U2522" s="829">
        <v>1</v>
      </c>
    </row>
    <row r="2523" spans="1:21" ht="14.45" customHeight="1" x14ac:dyDescent="0.2">
      <c r="A2523" s="822">
        <v>32</v>
      </c>
      <c r="B2523" s="823" t="s">
        <v>2767</v>
      </c>
      <c r="C2523" s="823" t="s">
        <v>2773</v>
      </c>
      <c r="D2523" s="824" t="s">
        <v>4796</v>
      </c>
      <c r="E2523" s="825" t="s">
        <v>2809</v>
      </c>
      <c r="F2523" s="823" t="s">
        <v>2768</v>
      </c>
      <c r="G2523" s="823" t="s">
        <v>3534</v>
      </c>
      <c r="H2523" s="823" t="s">
        <v>329</v>
      </c>
      <c r="I2523" s="823" t="s">
        <v>3535</v>
      </c>
      <c r="J2523" s="823" t="s">
        <v>3536</v>
      </c>
      <c r="K2523" s="823" t="s">
        <v>3537</v>
      </c>
      <c r="L2523" s="826">
        <v>78.33</v>
      </c>
      <c r="M2523" s="826">
        <v>156.66</v>
      </c>
      <c r="N2523" s="823">
        <v>2</v>
      </c>
      <c r="O2523" s="827">
        <v>0.5</v>
      </c>
      <c r="P2523" s="826">
        <v>156.66</v>
      </c>
      <c r="Q2523" s="828">
        <v>1</v>
      </c>
      <c r="R2523" s="823">
        <v>2</v>
      </c>
      <c r="S2523" s="828">
        <v>1</v>
      </c>
      <c r="T2523" s="827">
        <v>0.5</v>
      </c>
      <c r="U2523" s="829">
        <v>1</v>
      </c>
    </row>
    <row r="2524" spans="1:21" ht="14.45" customHeight="1" x14ac:dyDescent="0.2">
      <c r="A2524" s="822">
        <v>32</v>
      </c>
      <c r="B2524" s="823" t="s">
        <v>2767</v>
      </c>
      <c r="C2524" s="823" t="s">
        <v>2773</v>
      </c>
      <c r="D2524" s="824" t="s">
        <v>4796</v>
      </c>
      <c r="E2524" s="825" t="s">
        <v>2809</v>
      </c>
      <c r="F2524" s="823" t="s">
        <v>2768</v>
      </c>
      <c r="G2524" s="823" t="s">
        <v>3011</v>
      </c>
      <c r="H2524" s="823" t="s">
        <v>329</v>
      </c>
      <c r="I2524" s="823" t="s">
        <v>4663</v>
      </c>
      <c r="J2524" s="823" t="s">
        <v>955</v>
      </c>
      <c r="K2524" s="823" t="s">
        <v>3539</v>
      </c>
      <c r="L2524" s="826">
        <v>93.71</v>
      </c>
      <c r="M2524" s="826">
        <v>93.71</v>
      </c>
      <c r="N2524" s="823">
        <v>1</v>
      </c>
      <c r="O2524" s="827">
        <v>1</v>
      </c>
      <c r="P2524" s="826">
        <v>93.71</v>
      </c>
      <c r="Q2524" s="828">
        <v>1</v>
      </c>
      <c r="R2524" s="823">
        <v>1</v>
      </c>
      <c r="S2524" s="828">
        <v>1</v>
      </c>
      <c r="T2524" s="827">
        <v>1</v>
      </c>
      <c r="U2524" s="829">
        <v>1</v>
      </c>
    </row>
    <row r="2525" spans="1:21" ht="14.45" customHeight="1" x14ac:dyDescent="0.2">
      <c r="A2525" s="822">
        <v>32</v>
      </c>
      <c r="B2525" s="823" t="s">
        <v>2767</v>
      </c>
      <c r="C2525" s="823" t="s">
        <v>2773</v>
      </c>
      <c r="D2525" s="824" t="s">
        <v>4796</v>
      </c>
      <c r="E2525" s="825" t="s">
        <v>2809</v>
      </c>
      <c r="F2525" s="823" t="s">
        <v>2768</v>
      </c>
      <c r="G2525" s="823" t="s">
        <v>3011</v>
      </c>
      <c r="H2525" s="823" t="s">
        <v>329</v>
      </c>
      <c r="I2525" s="823" t="s">
        <v>4664</v>
      </c>
      <c r="J2525" s="823" t="s">
        <v>4665</v>
      </c>
      <c r="K2525" s="823" t="s">
        <v>4666</v>
      </c>
      <c r="L2525" s="826">
        <v>157.78</v>
      </c>
      <c r="M2525" s="826">
        <v>157.78</v>
      </c>
      <c r="N2525" s="823">
        <v>1</v>
      </c>
      <c r="O2525" s="827">
        <v>1</v>
      </c>
      <c r="P2525" s="826"/>
      <c r="Q2525" s="828">
        <v>0</v>
      </c>
      <c r="R2525" s="823"/>
      <c r="S2525" s="828">
        <v>0</v>
      </c>
      <c r="T2525" s="827"/>
      <c r="U2525" s="829">
        <v>0</v>
      </c>
    </row>
    <row r="2526" spans="1:21" ht="14.45" customHeight="1" x14ac:dyDescent="0.2">
      <c r="A2526" s="822">
        <v>32</v>
      </c>
      <c r="B2526" s="823" t="s">
        <v>2767</v>
      </c>
      <c r="C2526" s="823" t="s">
        <v>2773</v>
      </c>
      <c r="D2526" s="824" t="s">
        <v>4796</v>
      </c>
      <c r="E2526" s="825" t="s">
        <v>2809</v>
      </c>
      <c r="F2526" s="823" t="s">
        <v>2768</v>
      </c>
      <c r="G2526" s="823" t="s">
        <v>3011</v>
      </c>
      <c r="H2526" s="823" t="s">
        <v>329</v>
      </c>
      <c r="I2526" s="823" t="s">
        <v>3815</v>
      </c>
      <c r="J2526" s="823" t="s">
        <v>3472</v>
      </c>
      <c r="K2526" s="823" t="s">
        <v>3338</v>
      </c>
      <c r="L2526" s="826">
        <v>205.84</v>
      </c>
      <c r="M2526" s="826">
        <v>411.68</v>
      </c>
      <c r="N2526" s="823">
        <v>2</v>
      </c>
      <c r="O2526" s="827">
        <v>1</v>
      </c>
      <c r="P2526" s="826">
        <v>411.68</v>
      </c>
      <c r="Q2526" s="828">
        <v>1</v>
      </c>
      <c r="R2526" s="823">
        <v>2</v>
      </c>
      <c r="S2526" s="828">
        <v>1</v>
      </c>
      <c r="T2526" s="827">
        <v>1</v>
      </c>
      <c r="U2526" s="829">
        <v>1</v>
      </c>
    </row>
    <row r="2527" spans="1:21" ht="14.45" customHeight="1" x14ac:dyDescent="0.2">
      <c r="A2527" s="822">
        <v>32</v>
      </c>
      <c r="B2527" s="823" t="s">
        <v>2767</v>
      </c>
      <c r="C2527" s="823" t="s">
        <v>2773</v>
      </c>
      <c r="D2527" s="824" t="s">
        <v>4796</v>
      </c>
      <c r="E2527" s="825" t="s">
        <v>2809</v>
      </c>
      <c r="F2527" s="823" t="s">
        <v>2768</v>
      </c>
      <c r="G2527" s="823" t="s">
        <v>3342</v>
      </c>
      <c r="H2527" s="823" t="s">
        <v>329</v>
      </c>
      <c r="I2527" s="823" t="s">
        <v>3343</v>
      </c>
      <c r="J2527" s="823" t="s">
        <v>3344</v>
      </c>
      <c r="K2527" s="823" t="s">
        <v>3345</v>
      </c>
      <c r="L2527" s="826">
        <v>453.18</v>
      </c>
      <c r="M2527" s="826">
        <v>453.18</v>
      </c>
      <c r="N2527" s="823">
        <v>1</v>
      </c>
      <c r="O2527" s="827">
        <v>0.5</v>
      </c>
      <c r="P2527" s="826"/>
      <c r="Q2527" s="828">
        <v>0</v>
      </c>
      <c r="R2527" s="823"/>
      <c r="S2527" s="828">
        <v>0</v>
      </c>
      <c r="T2527" s="827"/>
      <c r="U2527" s="829">
        <v>0</v>
      </c>
    </row>
    <row r="2528" spans="1:21" ht="14.45" customHeight="1" x14ac:dyDescent="0.2">
      <c r="A2528" s="822">
        <v>32</v>
      </c>
      <c r="B2528" s="823" t="s">
        <v>2767</v>
      </c>
      <c r="C2528" s="823" t="s">
        <v>2773</v>
      </c>
      <c r="D2528" s="824" t="s">
        <v>4796</v>
      </c>
      <c r="E2528" s="825" t="s">
        <v>2809</v>
      </c>
      <c r="F2528" s="823" t="s">
        <v>2768</v>
      </c>
      <c r="G2528" s="823" t="s">
        <v>3015</v>
      </c>
      <c r="H2528" s="823" t="s">
        <v>329</v>
      </c>
      <c r="I2528" s="823" t="s">
        <v>3016</v>
      </c>
      <c r="J2528" s="823" t="s">
        <v>3017</v>
      </c>
      <c r="K2528" s="823" t="s">
        <v>3018</v>
      </c>
      <c r="L2528" s="826">
        <v>463.19</v>
      </c>
      <c r="M2528" s="826">
        <v>463.19</v>
      </c>
      <c r="N2528" s="823">
        <v>1</v>
      </c>
      <c r="O2528" s="827">
        <v>1</v>
      </c>
      <c r="P2528" s="826">
        <v>463.19</v>
      </c>
      <c r="Q2528" s="828">
        <v>1</v>
      </c>
      <c r="R2528" s="823">
        <v>1</v>
      </c>
      <c r="S2528" s="828">
        <v>1</v>
      </c>
      <c r="T2528" s="827">
        <v>1</v>
      </c>
      <c r="U2528" s="829">
        <v>1</v>
      </c>
    </row>
    <row r="2529" spans="1:21" ht="14.45" customHeight="1" x14ac:dyDescent="0.2">
      <c r="A2529" s="822">
        <v>32</v>
      </c>
      <c r="B2529" s="823" t="s">
        <v>2767</v>
      </c>
      <c r="C2529" s="823" t="s">
        <v>2773</v>
      </c>
      <c r="D2529" s="824" t="s">
        <v>4796</v>
      </c>
      <c r="E2529" s="825" t="s">
        <v>2809</v>
      </c>
      <c r="F2529" s="823" t="s">
        <v>2768</v>
      </c>
      <c r="G2529" s="823" t="s">
        <v>4667</v>
      </c>
      <c r="H2529" s="823" t="s">
        <v>329</v>
      </c>
      <c r="I2529" s="823" t="s">
        <v>4668</v>
      </c>
      <c r="J2529" s="823" t="s">
        <v>4669</v>
      </c>
      <c r="K2529" s="823" t="s">
        <v>4670</v>
      </c>
      <c r="L2529" s="826">
        <v>0</v>
      </c>
      <c r="M2529" s="826">
        <v>0</v>
      </c>
      <c r="N2529" s="823">
        <v>1</v>
      </c>
      <c r="O2529" s="827">
        <v>1</v>
      </c>
      <c r="P2529" s="826">
        <v>0</v>
      </c>
      <c r="Q2529" s="828"/>
      <c r="R2529" s="823">
        <v>1</v>
      </c>
      <c r="S2529" s="828">
        <v>1</v>
      </c>
      <c r="T2529" s="827">
        <v>1</v>
      </c>
      <c r="U2529" s="829">
        <v>1</v>
      </c>
    </row>
    <row r="2530" spans="1:21" ht="14.45" customHeight="1" x14ac:dyDescent="0.2">
      <c r="A2530" s="822">
        <v>32</v>
      </c>
      <c r="B2530" s="823" t="s">
        <v>2767</v>
      </c>
      <c r="C2530" s="823" t="s">
        <v>2773</v>
      </c>
      <c r="D2530" s="824" t="s">
        <v>4796</v>
      </c>
      <c r="E2530" s="825" t="s">
        <v>2809</v>
      </c>
      <c r="F2530" s="823" t="s">
        <v>2768</v>
      </c>
      <c r="G2530" s="823" t="s">
        <v>2825</v>
      </c>
      <c r="H2530" s="823" t="s">
        <v>329</v>
      </c>
      <c r="I2530" s="823" t="s">
        <v>2826</v>
      </c>
      <c r="J2530" s="823" t="s">
        <v>789</v>
      </c>
      <c r="K2530" s="823" t="s">
        <v>2827</v>
      </c>
      <c r="L2530" s="826">
        <v>57.64</v>
      </c>
      <c r="M2530" s="826">
        <v>461.12</v>
      </c>
      <c r="N2530" s="823">
        <v>8</v>
      </c>
      <c r="O2530" s="827">
        <v>7</v>
      </c>
      <c r="P2530" s="826">
        <v>345.84</v>
      </c>
      <c r="Q2530" s="828">
        <v>0.74999999999999989</v>
      </c>
      <c r="R2530" s="823">
        <v>6</v>
      </c>
      <c r="S2530" s="828">
        <v>0.75</v>
      </c>
      <c r="T2530" s="827">
        <v>5.5</v>
      </c>
      <c r="U2530" s="829">
        <v>0.7857142857142857</v>
      </c>
    </row>
    <row r="2531" spans="1:21" ht="14.45" customHeight="1" x14ac:dyDescent="0.2">
      <c r="A2531" s="822">
        <v>32</v>
      </c>
      <c r="B2531" s="823" t="s">
        <v>2767</v>
      </c>
      <c r="C2531" s="823" t="s">
        <v>2773</v>
      </c>
      <c r="D2531" s="824" t="s">
        <v>4796</v>
      </c>
      <c r="E2531" s="825" t="s">
        <v>2809</v>
      </c>
      <c r="F2531" s="823" t="s">
        <v>2768</v>
      </c>
      <c r="G2531" s="823" t="s">
        <v>2825</v>
      </c>
      <c r="H2531" s="823" t="s">
        <v>329</v>
      </c>
      <c r="I2531" s="823" t="s">
        <v>3353</v>
      </c>
      <c r="J2531" s="823" t="s">
        <v>789</v>
      </c>
      <c r="K2531" s="823" t="s">
        <v>790</v>
      </c>
      <c r="L2531" s="826">
        <v>205.84</v>
      </c>
      <c r="M2531" s="826">
        <v>823.36</v>
      </c>
      <c r="N2531" s="823">
        <v>4</v>
      </c>
      <c r="O2531" s="827">
        <v>3.5</v>
      </c>
      <c r="P2531" s="826">
        <v>823.36</v>
      </c>
      <c r="Q2531" s="828">
        <v>1</v>
      </c>
      <c r="R2531" s="823">
        <v>4</v>
      </c>
      <c r="S2531" s="828">
        <v>1</v>
      </c>
      <c r="T2531" s="827">
        <v>3.5</v>
      </c>
      <c r="U2531" s="829">
        <v>1</v>
      </c>
    </row>
    <row r="2532" spans="1:21" ht="14.45" customHeight="1" x14ac:dyDescent="0.2">
      <c r="A2532" s="822">
        <v>32</v>
      </c>
      <c r="B2532" s="823" t="s">
        <v>2767</v>
      </c>
      <c r="C2532" s="823" t="s">
        <v>2773</v>
      </c>
      <c r="D2532" s="824" t="s">
        <v>4796</v>
      </c>
      <c r="E2532" s="825" t="s">
        <v>2809</v>
      </c>
      <c r="F2532" s="823" t="s">
        <v>2768</v>
      </c>
      <c r="G2532" s="823" t="s">
        <v>2825</v>
      </c>
      <c r="H2532" s="823" t="s">
        <v>329</v>
      </c>
      <c r="I2532" s="823" t="s">
        <v>3353</v>
      </c>
      <c r="J2532" s="823" t="s">
        <v>789</v>
      </c>
      <c r="K2532" s="823" t="s">
        <v>790</v>
      </c>
      <c r="L2532" s="826">
        <v>97.76</v>
      </c>
      <c r="M2532" s="826">
        <v>195.52</v>
      </c>
      <c r="N2532" s="823">
        <v>2</v>
      </c>
      <c r="O2532" s="827">
        <v>0.5</v>
      </c>
      <c r="P2532" s="826">
        <v>195.52</v>
      </c>
      <c r="Q2532" s="828">
        <v>1</v>
      </c>
      <c r="R2532" s="823">
        <v>2</v>
      </c>
      <c r="S2532" s="828">
        <v>1</v>
      </c>
      <c r="T2532" s="827">
        <v>0.5</v>
      </c>
      <c r="U2532" s="829">
        <v>1</v>
      </c>
    </row>
    <row r="2533" spans="1:21" ht="14.45" customHeight="1" x14ac:dyDescent="0.2">
      <c r="A2533" s="822">
        <v>32</v>
      </c>
      <c r="B2533" s="823" t="s">
        <v>2767</v>
      </c>
      <c r="C2533" s="823" t="s">
        <v>2773</v>
      </c>
      <c r="D2533" s="824" t="s">
        <v>4796</v>
      </c>
      <c r="E2533" s="825" t="s">
        <v>2809</v>
      </c>
      <c r="F2533" s="823" t="s">
        <v>2768</v>
      </c>
      <c r="G2533" s="823" t="s">
        <v>2825</v>
      </c>
      <c r="H2533" s="823" t="s">
        <v>670</v>
      </c>
      <c r="I2533" s="823" t="s">
        <v>2667</v>
      </c>
      <c r="J2533" s="823" t="s">
        <v>789</v>
      </c>
      <c r="K2533" s="823" t="s">
        <v>2668</v>
      </c>
      <c r="L2533" s="826">
        <v>28.81</v>
      </c>
      <c r="M2533" s="826">
        <v>144.04999999999998</v>
      </c>
      <c r="N2533" s="823">
        <v>5</v>
      </c>
      <c r="O2533" s="827">
        <v>4</v>
      </c>
      <c r="P2533" s="826">
        <v>144.04999999999998</v>
      </c>
      <c r="Q2533" s="828">
        <v>1</v>
      </c>
      <c r="R2533" s="823">
        <v>5</v>
      </c>
      <c r="S2533" s="828">
        <v>1</v>
      </c>
      <c r="T2533" s="827">
        <v>4</v>
      </c>
      <c r="U2533" s="829">
        <v>1</v>
      </c>
    </row>
    <row r="2534" spans="1:21" ht="14.45" customHeight="1" x14ac:dyDescent="0.2">
      <c r="A2534" s="822">
        <v>32</v>
      </c>
      <c r="B2534" s="823" t="s">
        <v>2767</v>
      </c>
      <c r="C2534" s="823" t="s">
        <v>2773</v>
      </c>
      <c r="D2534" s="824" t="s">
        <v>4796</v>
      </c>
      <c r="E2534" s="825" t="s">
        <v>2809</v>
      </c>
      <c r="F2534" s="823" t="s">
        <v>2768</v>
      </c>
      <c r="G2534" s="823" t="s">
        <v>3355</v>
      </c>
      <c r="H2534" s="823" t="s">
        <v>329</v>
      </c>
      <c r="I2534" s="823" t="s">
        <v>3356</v>
      </c>
      <c r="J2534" s="823" t="s">
        <v>678</v>
      </c>
      <c r="K2534" s="823" t="s">
        <v>3357</v>
      </c>
      <c r="L2534" s="826">
        <v>127.91</v>
      </c>
      <c r="M2534" s="826">
        <v>127.91</v>
      </c>
      <c r="N2534" s="823">
        <v>1</v>
      </c>
      <c r="O2534" s="827">
        <v>1</v>
      </c>
      <c r="P2534" s="826"/>
      <c r="Q2534" s="828">
        <v>0</v>
      </c>
      <c r="R2534" s="823"/>
      <c r="S2534" s="828">
        <v>0</v>
      </c>
      <c r="T2534" s="827"/>
      <c r="U2534" s="829">
        <v>0</v>
      </c>
    </row>
    <row r="2535" spans="1:21" ht="14.45" customHeight="1" x14ac:dyDescent="0.2">
      <c r="A2535" s="822">
        <v>32</v>
      </c>
      <c r="B2535" s="823" t="s">
        <v>2767</v>
      </c>
      <c r="C2535" s="823" t="s">
        <v>2773</v>
      </c>
      <c r="D2535" s="824" t="s">
        <v>4796</v>
      </c>
      <c r="E2535" s="825" t="s">
        <v>2809</v>
      </c>
      <c r="F2535" s="823" t="s">
        <v>2768</v>
      </c>
      <c r="G2535" s="823" t="s">
        <v>2812</v>
      </c>
      <c r="H2535" s="823" t="s">
        <v>329</v>
      </c>
      <c r="I2535" s="823" t="s">
        <v>3031</v>
      </c>
      <c r="J2535" s="823" t="s">
        <v>2814</v>
      </c>
      <c r="K2535" s="823" t="s">
        <v>3032</v>
      </c>
      <c r="L2535" s="826">
        <v>21.92</v>
      </c>
      <c r="M2535" s="826">
        <v>43.84</v>
      </c>
      <c r="N2535" s="823">
        <v>2</v>
      </c>
      <c r="O2535" s="827">
        <v>2</v>
      </c>
      <c r="P2535" s="826">
        <v>43.84</v>
      </c>
      <c r="Q2535" s="828">
        <v>1</v>
      </c>
      <c r="R2535" s="823">
        <v>2</v>
      </c>
      <c r="S2535" s="828">
        <v>1</v>
      </c>
      <c r="T2535" s="827">
        <v>2</v>
      </c>
      <c r="U2535" s="829">
        <v>1</v>
      </c>
    </row>
    <row r="2536" spans="1:21" ht="14.45" customHeight="1" x14ac:dyDescent="0.2">
      <c r="A2536" s="822">
        <v>32</v>
      </c>
      <c r="B2536" s="823" t="s">
        <v>2767</v>
      </c>
      <c r="C2536" s="823" t="s">
        <v>2773</v>
      </c>
      <c r="D2536" s="824" t="s">
        <v>4796</v>
      </c>
      <c r="E2536" s="825" t="s">
        <v>2809</v>
      </c>
      <c r="F2536" s="823" t="s">
        <v>2768</v>
      </c>
      <c r="G2536" s="823" t="s">
        <v>2812</v>
      </c>
      <c r="H2536" s="823" t="s">
        <v>329</v>
      </c>
      <c r="I2536" s="823" t="s">
        <v>2813</v>
      </c>
      <c r="J2536" s="823" t="s">
        <v>2814</v>
      </c>
      <c r="K2536" s="823" t="s">
        <v>825</v>
      </c>
      <c r="L2536" s="826">
        <v>87.67</v>
      </c>
      <c r="M2536" s="826">
        <v>701.36</v>
      </c>
      <c r="N2536" s="823">
        <v>8</v>
      </c>
      <c r="O2536" s="827">
        <v>4.5</v>
      </c>
      <c r="P2536" s="826">
        <v>701.36</v>
      </c>
      <c r="Q2536" s="828">
        <v>1</v>
      </c>
      <c r="R2536" s="823">
        <v>8</v>
      </c>
      <c r="S2536" s="828">
        <v>1</v>
      </c>
      <c r="T2536" s="827">
        <v>4.5</v>
      </c>
      <c r="U2536" s="829">
        <v>1</v>
      </c>
    </row>
    <row r="2537" spans="1:21" ht="14.45" customHeight="1" x14ac:dyDescent="0.2">
      <c r="A2537" s="822">
        <v>32</v>
      </c>
      <c r="B2537" s="823" t="s">
        <v>2767</v>
      </c>
      <c r="C2537" s="823" t="s">
        <v>2773</v>
      </c>
      <c r="D2537" s="824" t="s">
        <v>4796</v>
      </c>
      <c r="E2537" s="825" t="s">
        <v>2809</v>
      </c>
      <c r="F2537" s="823" t="s">
        <v>2768</v>
      </c>
      <c r="G2537" s="823" t="s">
        <v>3663</v>
      </c>
      <c r="H2537" s="823" t="s">
        <v>329</v>
      </c>
      <c r="I2537" s="823" t="s">
        <v>3666</v>
      </c>
      <c r="J2537" s="823" t="s">
        <v>1452</v>
      </c>
      <c r="K2537" s="823" t="s">
        <v>3665</v>
      </c>
      <c r="L2537" s="826">
        <v>453.79</v>
      </c>
      <c r="M2537" s="826">
        <v>453.79</v>
      </c>
      <c r="N2537" s="823">
        <v>1</v>
      </c>
      <c r="O2537" s="827">
        <v>1</v>
      </c>
      <c r="P2537" s="826">
        <v>453.79</v>
      </c>
      <c r="Q2537" s="828">
        <v>1</v>
      </c>
      <c r="R2537" s="823">
        <v>1</v>
      </c>
      <c r="S2537" s="828">
        <v>1</v>
      </c>
      <c r="T2537" s="827">
        <v>1</v>
      </c>
      <c r="U2537" s="829">
        <v>1</v>
      </c>
    </row>
    <row r="2538" spans="1:21" ht="14.45" customHeight="1" x14ac:dyDescent="0.2">
      <c r="A2538" s="822">
        <v>32</v>
      </c>
      <c r="B2538" s="823" t="s">
        <v>2767</v>
      </c>
      <c r="C2538" s="823" t="s">
        <v>2773</v>
      </c>
      <c r="D2538" s="824" t="s">
        <v>4796</v>
      </c>
      <c r="E2538" s="825" t="s">
        <v>2809</v>
      </c>
      <c r="F2538" s="823" t="s">
        <v>2768</v>
      </c>
      <c r="G2538" s="823" t="s">
        <v>3043</v>
      </c>
      <c r="H2538" s="823" t="s">
        <v>329</v>
      </c>
      <c r="I2538" s="823" t="s">
        <v>4316</v>
      </c>
      <c r="J2538" s="823" t="s">
        <v>3045</v>
      </c>
      <c r="K2538" s="823" t="s">
        <v>3851</v>
      </c>
      <c r="L2538" s="826">
        <v>5788.01</v>
      </c>
      <c r="M2538" s="826">
        <v>5788.01</v>
      </c>
      <c r="N2538" s="823">
        <v>1</v>
      </c>
      <c r="O2538" s="827">
        <v>1</v>
      </c>
      <c r="P2538" s="826">
        <v>5788.01</v>
      </c>
      <c r="Q2538" s="828">
        <v>1</v>
      </c>
      <c r="R2538" s="823">
        <v>1</v>
      </c>
      <c r="S2538" s="828">
        <v>1</v>
      </c>
      <c r="T2538" s="827">
        <v>1</v>
      </c>
      <c r="U2538" s="829">
        <v>1</v>
      </c>
    </row>
    <row r="2539" spans="1:21" ht="14.45" customHeight="1" x14ac:dyDescent="0.2">
      <c r="A2539" s="822">
        <v>32</v>
      </c>
      <c r="B2539" s="823" t="s">
        <v>2767</v>
      </c>
      <c r="C2539" s="823" t="s">
        <v>2773</v>
      </c>
      <c r="D2539" s="824" t="s">
        <v>4796</v>
      </c>
      <c r="E2539" s="825" t="s">
        <v>2809</v>
      </c>
      <c r="F2539" s="823" t="s">
        <v>2768</v>
      </c>
      <c r="G2539" s="823" t="s">
        <v>3364</v>
      </c>
      <c r="H2539" s="823" t="s">
        <v>329</v>
      </c>
      <c r="I2539" s="823" t="s">
        <v>3365</v>
      </c>
      <c r="J2539" s="823" t="s">
        <v>3366</v>
      </c>
      <c r="K2539" s="823" t="s">
        <v>3367</v>
      </c>
      <c r="L2539" s="826">
        <v>0</v>
      </c>
      <c r="M2539" s="826">
        <v>0</v>
      </c>
      <c r="N2539" s="823">
        <v>7</v>
      </c>
      <c r="O2539" s="827">
        <v>4.5</v>
      </c>
      <c r="P2539" s="826">
        <v>0</v>
      </c>
      <c r="Q2539" s="828"/>
      <c r="R2539" s="823">
        <v>6</v>
      </c>
      <c r="S2539" s="828">
        <v>0.8571428571428571</v>
      </c>
      <c r="T2539" s="827">
        <v>3.5</v>
      </c>
      <c r="U2539" s="829">
        <v>0.77777777777777779</v>
      </c>
    </row>
    <row r="2540" spans="1:21" ht="14.45" customHeight="1" x14ac:dyDescent="0.2">
      <c r="A2540" s="822">
        <v>32</v>
      </c>
      <c r="B2540" s="823" t="s">
        <v>2767</v>
      </c>
      <c r="C2540" s="823" t="s">
        <v>2773</v>
      </c>
      <c r="D2540" s="824" t="s">
        <v>4796</v>
      </c>
      <c r="E2540" s="825" t="s">
        <v>2809</v>
      </c>
      <c r="F2540" s="823" t="s">
        <v>2768</v>
      </c>
      <c r="G2540" s="823" t="s">
        <v>3051</v>
      </c>
      <c r="H2540" s="823" t="s">
        <v>329</v>
      </c>
      <c r="I2540" s="823" t="s">
        <v>3052</v>
      </c>
      <c r="J2540" s="823" t="s">
        <v>1530</v>
      </c>
      <c r="K2540" s="823" t="s">
        <v>3053</v>
      </c>
      <c r="L2540" s="826">
        <v>128.69999999999999</v>
      </c>
      <c r="M2540" s="826">
        <v>257.39999999999998</v>
      </c>
      <c r="N2540" s="823">
        <v>2</v>
      </c>
      <c r="O2540" s="827">
        <v>2</v>
      </c>
      <c r="P2540" s="826"/>
      <c r="Q2540" s="828">
        <v>0</v>
      </c>
      <c r="R2540" s="823"/>
      <c r="S2540" s="828">
        <v>0</v>
      </c>
      <c r="T2540" s="827"/>
      <c r="U2540" s="829">
        <v>0</v>
      </c>
    </row>
    <row r="2541" spans="1:21" ht="14.45" customHeight="1" x14ac:dyDescent="0.2">
      <c r="A2541" s="822">
        <v>32</v>
      </c>
      <c r="B2541" s="823" t="s">
        <v>2767</v>
      </c>
      <c r="C2541" s="823" t="s">
        <v>2773</v>
      </c>
      <c r="D2541" s="824" t="s">
        <v>4796</v>
      </c>
      <c r="E2541" s="825" t="s">
        <v>2809</v>
      </c>
      <c r="F2541" s="823" t="s">
        <v>2768</v>
      </c>
      <c r="G2541" s="823" t="s">
        <v>3844</v>
      </c>
      <c r="H2541" s="823" t="s">
        <v>329</v>
      </c>
      <c r="I2541" s="823" t="s">
        <v>4625</v>
      </c>
      <c r="J2541" s="823" t="s">
        <v>877</v>
      </c>
      <c r="K2541" s="823" t="s">
        <v>4626</v>
      </c>
      <c r="L2541" s="826">
        <v>0</v>
      </c>
      <c r="M2541" s="826">
        <v>0</v>
      </c>
      <c r="N2541" s="823">
        <v>1</v>
      </c>
      <c r="O2541" s="827">
        <v>1</v>
      </c>
      <c r="P2541" s="826">
        <v>0</v>
      </c>
      <c r="Q2541" s="828"/>
      <c r="R2541" s="823">
        <v>1</v>
      </c>
      <c r="S2541" s="828">
        <v>1</v>
      </c>
      <c r="T2541" s="827">
        <v>1</v>
      </c>
      <c r="U2541" s="829">
        <v>1</v>
      </c>
    </row>
    <row r="2542" spans="1:21" ht="14.45" customHeight="1" x14ac:dyDescent="0.2">
      <c r="A2542" s="822">
        <v>32</v>
      </c>
      <c r="B2542" s="823" t="s">
        <v>2767</v>
      </c>
      <c r="C2542" s="823" t="s">
        <v>2773</v>
      </c>
      <c r="D2542" s="824" t="s">
        <v>4796</v>
      </c>
      <c r="E2542" s="825" t="s">
        <v>2809</v>
      </c>
      <c r="F2542" s="823" t="s">
        <v>2768</v>
      </c>
      <c r="G2542" s="823" t="s">
        <v>3483</v>
      </c>
      <c r="H2542" s="823" t="s">
        <v>329</v>
      </c>
      <c r="I2542" s="823" t="s">
        <v>3484</v>
      </c>
      <c r="J2542" s="823" t="s">
        <v>1247</v>
      </c>
      <c r="K2542" s="823" t="s">
        <v>3485</v>
      </c>
      <c r="L2542" s="826">
        <v>243.64</v>
      </c>
      <c r="M2542" s="826">
        <v>243.64</v>
      </c>
      <c r="N2542" s="823">
        <v>1</v>
      </c>
      <c r="O2542" s="827">
        <v>1</v>
      </c>
      <c r="P2542" s="826"/>
      <c r="Q2542" s="828">
        <v>0</v>
      </c>
      <c r="R2542" s="823"/>
      <c r="S2542" s="828">
        <v>0</v>
      </c>
      <c r="T2542" s="827"/>
      <c r="U2542" s="829">
        <v>0</v>
      </c>
    </row>
    <row r="2543" spans="1:21" ht="14.45" customHeight="1" x14ac:dyDescent="0.2">
      <c r="A2543" s="822">
        <v>32</v>
      </c>
      <c r="B2543" s="823" t="s">
        <v>2767</v>
      </c>
      <c r="C2543" s="823" t="s">
        <v>2773</v>
      </c>
      <c r="D2543" s="824" t="s">
        <v>4796</v>
      </c>
      <c r="E2543" s="825" t="s">
        <v>2809</v>
      </c>
      <c r="F2543" s="823" t="s">
        <v>2768</v>
      </c>
      <c r="G2543" s="823" t="s">
        <v>3058</v>
      </c>
      <c r="H2543" s="823" t="s">
        <v>670</v>
      </c>
      <c r="I2543" s="823" t="s">
        <v>2459</v>
      </c>
      <c r="J2543" s="823" t="s">
        <v>1153</v>
      </c>
      <c r="K2543" s="823" t="s">
        <v>1155</v>
      </c>
      <c r="L2543" s="826">
        <v>0</v>
      </c>
      <c r="M2543" s="826">
        <v>0</v>
      </c>
      <c r="N2543" s="823">
        <v>7</v>
      </c>
      <c r="O2543" s="827">
        <v>5</v>
      </c>
      <c r="P2543" s="826">
        <v>0</v>
      </c>
      <c r="Q2543" s="828"/>
      <c r="R2543" s="823">
        <v>6</v>
      </c>
      <c r="S2543" s="828">
        <v>0.8571428571428571</v>
      </c>
      <c r="T2543" s="827">
        <v>4</v>
      </c>
      <c r="U2543" s="829">
        <v>0.8</v>
      </c>
    </row>
    <row r="2544" spans="1:21" ht="14.45" customHeight="1" x14ac:dyDescent="0.2">
      <c r="A2544" s="822">
        <v>32</v>
      </c>
      <c r="B2544" s="823" t="s">
        <v>2767</v>
      </c>
      <c r="C2544" s="823" t="s">
        <v>2773</v>
      </c>
      <c r="D2544" s="824" t="s">
        <v>4796</v>
      </c>
      <c r="E2544" s="825" t="s">
        <v>2809</v>
      </c>
      <c r="F2544" s="823" t="s">
        <v>2768</v>
      </c>
      <c r="G2544" s="823" t="s">
        <v>3059</v>
      </c>
      <c r="H2544" s="823" t="s">
        <v>329</v>
      </c>
      <c r="I2544" s="823" t="s">
        <v>3060</v>
      </c>
      <c r="J2544" s="823" t="s">
        <v>1882</v>
      </c>
      <c r="K2544" s="823" t="s">
        <v>3061</v>
      </c>
      <c r="L2544" s="826">
        <v>42.08</v>
      </c>
      <c r="M2544" s="826">
        <v>42.08</v>
      </c>
      <c r="N2544" s="823">
        <v>1</v>
      </c>
      <c r="O2544" s="827">
        <v>0.5</v>
      </c>
      <c r="P2544" s="826">
        <v>42.08</v>
      </c>
      <c r="Q2544" s="828">
        <v>1</v>
      </c>
      <c r="R2544" s="823">
        <v>1</v>
      </c>
      <c r="S2544" s="828">
        <v>1</v>
      </c>
      <c r="T2544" s="827">
        <v>0.5</v>
      </c>
      <c r="U2544" s="829">
        <v>1</v>
      </c>
    </row>
    <row r="2545" spans="1:21" ht="14.45" customHeight="1" x14ac:dyDescent="0.2">
      <c r="A2545" s="822">
        <v>32</v>
      </c>
      <c r="B2545" s="823" t="s">
        <v>2767</v>
      </c>
      <c r="C2545" s="823" t="s">
        <v>2773</v>
      </c>
      <c r="D2545" s="824" t="s">
        <v>4796</v>
      </c>
      <c r="E2545" s="825" t="s">
        <v>2809</v>
      </c>
      <c r="F2545" s="823" t="s">
        <v>2768</v>
      </c>
      <c r="G2545" s="823" t="s">
        <v>3062</v>
      </c>
      <c r="H2545" s="823" t="s">
        <v>329</v>
      </c>
      <c r="I2545" s="823" t="s">
        <v>3486</v>
      </c>
      <c r="J2545" s="823" t="s">
        <v>1432</v>
      </c>
      <c r="K2545" s="823" t="s">
        <v>3487</v>
      </c>
      <c r="L2545" s="826">
        <v>33.44</v>
      </c>
      <c r="M2545" s="826">
        <v>33.44</v>
      </c>
      <c r="N2545" s="823">
        <v>1</v>
      </c>
      <c r="O2545" s="827">
        <v>1</v>
      </c>
      <c r="P2545" s="826">
        <v>33.44</v>
      </c>
      <c r="Q2545" s="828">
        <v>1</v>
      </c>
      <c r="R2545" s="823">
        <v>1</v>
      </c>
      <c r="S2545" s="828">
        <v>1</v>
      </c>
      <c r="T2545" s="827">
        <v>1</v>
      </c>
      <c r="U2545" s="829">
        <v>1</v>
      </c>
    </row>
    <row r="2546" spans="1:21" ht="14.45" customHeight="1" x14ac:dyDescent="0.2">
      <c r="A2546" s="822">
        <v>32</v>
      </c>
      <c r="B2546" s="823" t="s">
        <v>2767</v>
      </c>
      <c r="C2546" s="823" t="s">
        <v>2773</v>
      </c>
      <c r="D2546" s="824" t="s">
        <v>4796</v>
      </c>
      <c r="E2546" s="825" t="s">
        <v>2809</v>
      </c>
      <c r="F2546" s="823" t="s">
        <v>2768</v>
      </c>
      <c r="G2546" s="823" t="s">
        <v>3062</v>
      </c>
      <c r="H2546" s="823" t="s">
        <v>329</v>
      </c>
      <c r="I2546" s="823" t="s">
        <v>3065</v>
      </c>
      <c r="J2546" s="823" t="s">
        <v>1432</v>
      </c>
      <c r="K2546" s="823" t="s">
        <v>3066</v>
      </c>
      <c r="L2546" s="826">
        <v>66.88</v>
      </c>
      <c r="M2546" s="826">
        <v>133.76</v>
      </c>
      <c r="N2546" s="823">
        <v>2</v>
      </c>
      <c r="O2546" s="827">
        <v>2</v>
      </c>
      <c r="P2546" s="826">
        <v>133.76</v>
      </c>
      <c r="Q2546" s="828">
        <v>1</v>
      </c>
      <c r="R2546" s="823">
        <v>2</v>
      </c>
      <c r="S2546" s="828">
        <v>1</v>
      </c>
      <c r="T2546" s="827">
        <v>2</v>
      </c>
      <c r="U2546" s="829">
        <v>1</v>
      </c>
    </row>
    <row r="2547" spans="1:21" ht="14.45" customHeight="1" x14ac:dyDescent="0.2">
      <c r="A2547" s="822">
        <v>32</v>
      </c>
      <c r="B2547" s="823" t="s">
        <v>2767</v>
      </c>
      <c r="C2547" s="823" t="s">
        <v>2773</v>
      </c>
      <c r="D2547" s="824" t="s">
        <v>4796</v>
      </c>
      <c r="E2547" s="825" t="s">
        <v>2809</v>
      </c>
      <c r="F2547" s="823" t="s">
        <v>2768</v>
      </c>
      <c r="G2547" s="823" t="s">
        <v>3062</v>
      </c>
      <c r="H2547" s="823" t="s">
        <v>329</v>
      </c>
      <c r="I2547" s="823" t="s">
        <v>3379</v>
      </c>
      <c r="J2547" s="823" t="s">
        <v>735</v>
      </c>
      <c r="K2547" s="823" t="s">
        <v>736</v>
      </c>
      <c r="L2547" s="826">
        <v>59.56</v>
      </c>
      <c r="M2547" s="826">
        <v>59.56</v>
      </c>
      <c r="N2547" s="823">
        <v>1</v>
      </c>
      <c r="O2547" s="827">
        <v>1</v>
      </c>
      <c r="P2547" s="826"/>
      <c r="Q2547" s="828">
        <v>0</v>
      </c>
      <c r="R2547" s="823"/>
      <c r="S2547" s="828">
        <v>0</v>
      </c>
      <c r="T2547" s="827"/>
      <c r="U2547" s="829">
        <v>0</v>
      </c>
    </row>
    <row r="2548" spans="1:21" ht="14.45" customHeight="1" x14ac:dyDescent="0.2">
      <c r="A2548" s="822">
        <v>32</v>
      </c>
      <c r="B2548" s="823" t="s">
        <v>2767</v>
      </c>
      <c r="C2548" s="823" t="s">
        <v>2773</v>
      </c>
      <c r="D2548" s="824" t="s">
        <v>4796</v>
      </c>
      <c r="E2548" s="825" t="s">
        <v>2809</v>
      </c>
      <c r="F2548" s="823" t="s">
        <v>2768</v>
      </c>
      <c r="G2548" s="823" t="s">
        <v>3591</v>
      </c>
      <c r="H2548" s="823" t="s">
        <v>329</v>
      </c>
      <c r="I2548" s="823" t="s">
        <v>3595</v>
      </c>
      <c r="J2548" s="823" t="s">
        <v>3596</v>
      </c>
      <c r="K2548" s="823" t="s">
        <v>3597</v>
      </c>
      <c r="L2548" s="826">
        <v>118.65</v>
      </c>
      <c r="M2548" s="826">
        <v>237.3</v>
      </c>
      <c r="N2548" s="823">
        <v>2</v>
      </c>
      <c r="O2548" s="827">
        <v>1.5</v>
      </c>
      <c r="P2548" s="826"/>
      <c r="Q2548" s="828">
        <v>0</v>
      </c>
      <c r="R2548" s="823"/>
      <c r="S2548" s="828">
        <v>0</v>
      </c>
      <c r="T2548" s="827"/>
      <c r="U2548" s="829">
        <v>0</v>
      </c>
    </row>
    <row r="2549" spans="1:21" ht="14.45" customHeight="1" x14ac:dyDescent="0.2">
      <c r="A2549" s="822">
        <v>32</v>
      </c>
      <c r="B2549" s="823" t="s">
        <v>2767</v>
      </c>
      <c r="C2549" s="823" t="s">
        <v>2773</v>
      </c>
      <c r="D2549" s="824" t="s">
        <v>4796</v>
      </c>
      <c r="E2549" s="825" t="s">
        <v>2809</v>
      </c>
      <c r="F2549" s="823" t="s">
        <v>2768</v>
      </c>
      <c r="G2549" s="823" t="s">
        <v>4440</v>
      </c>
      <c r="H2549" s="823" t="s">
        <v>329</v>
      </c>
      <c r="I2549" s="823" t="s">
        <v>4441</v>
      </c>
      <c r="J2549" s="823" t="s">
        <v>1650</v>
      </c>
      <c r="K2549" s="823" t="s">
        <v>4442</v>
      </c>
      <c r="L2549" s="826">
        <v>132</v>
      </c>
      <c r="M2549" s="826">
        <v>660</v>
      </c>
      <c r="N2549" s="823">
        <v>5</v>
      </c>
      <c r="O2549" s="827">
        <v>3.5</v>
      </c>
      <c r="P2549" s="826">
        <v>660</v>
      </c>
      <c r="Q2549" s="828">
        <v>1</v>
      </c>
      <c r="R2549" s="823">
        <v>5</v>
      </c>
      <c r="S2549" s="828">
        <v>1</v>
      </c>
      <c r="T2549" s="827">
        <v>3.5</v>
      </c>
      <c r="U2549" s="829">
        <v>1</v>
      </c>
    </row>
    <row r="2550" spans="1:21" ht="14.45" customHeight="1" x14ac:dyDescent="0.2">
      <c r="A2550" s="822">
        <v>32</v>
      </c>
      <c r="B2550" s="823" t="s">
        <v>2767</v>
      </c>
      <c r="C2550" s="823" t="s">
        <v>2773</v>
      </c>
      <c r="D2550" s="824" t="s">
        <v>4796</v>
      </c>
      <c r="E2550" s="825" t="s">
        <v>2809</v>
      </c>
      <c r="F2550" s="823" t="s">
        <v>2768</v>
      </c>
      <c r="G2550" s="823" t="s">
        <v>3546</v>
      </c>
      <c r="H2550" s="823" t="s">
        <v>329</v>
      </c>
      <c r="I2550" s="823" t="s">
        <v>3547</v>
      </c>
      <c r="J2550" s="823" t="s">
        <v>1256</v>
      </c>
      <c r="K2550" s="823" t="s">
        <v>2854</v>
      </c>
      <c r="L2550" s="826">
        <v>137.88</v>
      </c>
      <c r="M2550" s="826">
        <v>137.88</v>
      </c>
      <c r="N2550" s="823">
        <v>1</v>
      </c>
      <c r="O2550" s="827">
        <v>1</v>
      </c>
      <c r="P2550" s="826">
        <v>137.88</v>
      </c>
      <c r="Q2550" s="828">
        <v>1</v>
      </c>
      <c r="R2550" s="823">
        <v>1</v>
      </c>
      <c r="S2550" s="828">
        <v>1</v>
      </c>
      <c r="T2550" s="827">
        <v>1</v>
      </c>
      <c r="U2550" s="829">
        <v>1</v>
      </c>
    </row>
    <row r="2551" spans="1:21" ht="14.45" customHeight="1" x14ac:dyDescent="0.2">
      <c r="A2551" s="822">
        <v>32</v>
      </c>
      <c r="B2551" s="823" t="s">
        <v>2767</v>
      </c>
      <c r="C2551" s="823" t="s">
        <v>2773</v>
      </c>
      <c r="D2551" s="824" t="s">
        <v>4796</v>
      </c>
      <c r="E2551" s="825" t="s">
        <v>2809</v>
      </c>
      <c r="F2551" s="823" t="s">
        <v>2768</v>
      </c>
      <c r="G2551" s="823" t="s">
        <v>2828</v>
      </c>
      <c r="H2551" s="823" t="s">
        <v>329</v>
      </c>
      <c r="I2551" s="823" t="s">
        <v>2829</v>
      </c>
      <c r="J2551" s="823" t="s">
        <v>1854</v>
      </c>
      <c r="K2551" s="823" t="s">
        <v>2830</v>
      </c>
      <c r="L2551" s="826">
        <v>33.4</v>
      </c>
      <c r="M2551" s="826">
        <v>233.8</v>
      </c>
      <c r="N2551" s="823">
        <v>7</v>
      </c>
      <c r="O2551" s="827">
        <v>4</v>
      </c>
      <c r="P2551" s="826">
        <v>200.4</v>
      </c>
      <c r="Q2551" s="828">
        <v>0.8571428571428571</v>
      </c>
      <c r="R2551" s="823">
        <v>6</v>
      </c>
      <c r="S2551" s="828">
        <v>0.8571428571428571</v>
      </c>
      <c r="T2551" s="827">
        <v>3</v>
      </c>
      <c r="U2551" s="829">
        <v>0.75</v>
      </c>
    </row>
    <row r="2552" spans="1:21" ht="14.45" customHeight="1" x14ac:dyDescent="0.2">
      <c r="A2552" s="822">
        <v>32</v>
      </c>
      <c r="B2552" s="823" t="s">
        <v>2767</v>
      </c>
      <c r="C2552" s="823" t="s">
        <v>2773</v>
      </c>
      <c r="D2552" s="824" t="s">
        <v>4796</v>
      </c>
      <c r="E2552" s="825" t="s">
        <v>2809</v>
      </c>
      <c r="F2552" s="823" t="s">
        <v>2768</v>
      </c>
      <c r="G2552" s="823" t="s">
        <v>3085</v>
      </c>
      <c r="H2552" s="823" t="s">
        <v>670</v>
      </c>
      <c r="I2552" s="823" t="s">
        <v>2626</v>
      </c>
      <c r="J2552" s="823" t="s">
        <v>1876</v>
      </c>
      <c r="K2552" s="823" t="s">
        <v>1877</v>
      </c>
      <c r="L2552" s="826">
        <v>902.57</v>
      </c>
      <c r="M2552" s="826">
        <v>3610.28</v>
      </c>
      <c r="N2552" s="823">
        <v>4</v>
      </c>
      <c r="O2552" s="827">
        <v>3</v>
      </c>
      <c r="P2552" s="826">
        <v>3610.28</v>
      </c>
      <c r="Q2552" s="828">
        <v>1</v>
      </c>
      <c r="R2552" s="823">
        <v>4</v>
      </c>
      <c r="S2552" s="828">
        <v>1</v>
      </c>
      <c r="T2552" s="827">
        <v>3</v>
      </c>
      <c r="U2552" s="829">
        <v>1</v>
      </c>
    </row>
    <row r="2553" spans="1:21" ht="14.45" customHeight="1" x14ac:dyDescent="0.2">
      <c r="A2553" s="822">
        <v>32</v>
      </c>
      <c r="B2553" s="823" t="s">
        <v>2767</v>
      </c>
      <c r="C2553" s="823" t="s">
        <v>2773</v>
      </c>
      <c r="D2553" s="824" t="s">
        <v>4796</v>
      </c>
      <c r="E2553" s="825" t="s">
        <v>2809</v>
      </c>
      <c r="F2553" s="823" t="s">
        <v>2768</v>
      </c>
      <c r="G2553" s="823" t="s">
        <v>2824</v>
      </c>
      <c r="H2553" s="823" t="s">
        <v>670</v>
      </c>
      <c r="I2553" s="823" t="s">
        <v>2406</v>
      </c>
      <c r="J2553" s="823" t="s">
        <v>2407</v>
      </c>
      <c r="K2553" s="823" t="s">
        <v>2408</v>
      </c>
      <c r="L2553" s="826">
        <v>10252.75</v>
      </c>
      <c r="M2553" s="826">
        <v>10252.75</v>
      </c>
      <c r="N2553" s="823">
        <v>1</v>
      </c>
      <c r="O2553" s="827">
        <v>0.5</v>
      </c>
      <c r="P2553" s="826">
        <v>10252.75</v>
      </c>
      <c r="Q2553" s="828">
        <v>1</v>
      </c>
      <c r="R2553" s="823">
        <v>1</v>
      </c>
      <c r="S2553" s="828">
        <v>1</v>
      </c>
      <c r="T2553" s="827">
        <v>0.5</v>
      </c>
      <c r="U2553" s="829">
        <v>1</v>
      </c>
    </row>
    <row r="2554" spans="1:21" ht="14.45" customHeight="1" x14ac:dyDescent="0.2">
      <c r="A2554" s="822">
        <v>32</v>
      </c>
      <c r="B2554" s="823" t="s">
        <v>2767</v>
      </c>
      <c r="C2554" s="823" t="s">
        <v>2773</v>
      </c>
      <c r="D2554" s="824" t="s">
        <v>4796</v>
      </c>
      <c r="E2554" s="825" t="s">
        <v>2809</v>
      </c>
      <c r="F2554" s="823" t="s">
        <v>2768</v>
      </c>
      <c r="G2554" s="823" t="s">
        <v>3104</v>
      </c>
      <c r="H2554" s="823" t="s">
        <v>329</v>
      </c>
      <c r="I2554" s="823" t="s">
        <v>4671</v>
      </c>
      <c r="J2554" s="823" t="s">
        <v>4672</v>
      </c>
      <c r="K2554" s="823" t="s">
        <v>2486</v>
      </c>
      <c r="L2554" s="826">
        <v>0</v>
      </c>
      <c r="M2554" s="826">
        <v>0</v>
      </c>
      <c r="N2554" s="823">
        <v>2</v>
      </c>
      <c r="O2554" s="827">
        <v>1</v>
      </c>
      <c r="P2554" s="826"/>
      <c r="Q2554" s="828"/>
      <c r="R2554" s="823"/>
      <c r="S2554" s="828">
        <v>0</v>
      </c>
      <c r="T2554" s="827"/>
      <c r="U2554" s="829">
        <v>0</v>
      </c>
    </row>
    <row r="2555" spans="1:21" ht="14.45" customHeight="1" x14ac:dyDescent="0.2">
      <c r="A2555" s="822">
        <v>32</v>
      </c>
      <c r="B2555" s="823" t="s">
        <v>2767</v>
      </c>
      <c r="C2555" s="823" t="s">
        <v>2773</v>
      </c>
      <c r="D2555" s="824" t="s">
        <v>4796</v>
      </c>
      <c r="E2555" s="825" t="s">
        <v>2809</v>
      </c>
      <c r="F2555" s="823" t="s">
        <v>2768</v>
      </c>
      <c r="G2555" s="823" t="s">
        <v>3112</v>
      </c>
      <c r="H2555" s="823" t="s">
        <v>329</v>
      </c>
      <c r="I2555" s="823" t="s">
        <v>3113</v>
      </c>
      <c r="J2555" s="823" t="s">
        <v>3114</v>
      </c>
      <c r="K2555" s="823" t="s">
        <v>3115</v>
      </c>
      <c r="L2555" s="826">
        <v>99.94</v>
      </c>
      <c r="M2555" s="826">
        <v>99.94</v>
      </c>
      <c r="N2555" s="823">
        <v>1</v>
      </c>
      <c r="O2555" s="827">
        <v>1</v>
      </c>
      <c r="P2555" s="826">
        <v>99.94</v>
      </c>
      <c r="Q2555" s="828">
        <v>1</v>
      </c>
      <c r="R2555" s="823">
        <v>1</v>
      </c>
      <c r="S2555" s="828">
        <v>1</v>
      </c>
      <c r="T2555" s="827">
        <v>1</v>
      </c>
      <c r="U2555" s="829">
        <v>1</v>
      </c>
    </row>
    <row r="2556" spans="1:21" ht="14.45" customHeight="1" x14ac:dyDescent="0.2">
      <c r="A2556" s="822">
        <v>32</v>
      </c>
      <c r="B2556" s="823" t="s">
        <v>2767</v>
      </c>
      <c r="C2556" s="823" t="s">
        <v>2773</v>
      </c>
      <c r="D2556" s="824" t="s">
        <v>4796</v>
      </c>
      <c r="E2556" s="825" t="s">
        <v>2809</v>
      </c>
      <c r="F2556" s="823" t="s">
        <v>2768</v>
      </c>
      <c r="G2556" s="823" t="s">
        <v>3118</v>
      </c>
      <c r="H2556" s="823" t="s">
        <v>670</v>
      </c>
      <c r="I2556" s="823" t="s">
        <v>2356</v>
      </c>
      <c r="J2556" s="823" t="s">
        <v>1403</v>
      </c>
      <c r="K2556" s="823" t="s">
        <v>2357</v>
      </c>
      <c r="L2556" s="826">
        <v>154.36000000000001</v>
      </c>
      <c r="M2556" s="826">
        <v>771.80000000000007</v>
      </c>
      <c r="N2556" s="823">
        <v>5</v>
      </c>
      <c r="O2556" s="827">
        <v>4</v>
      </c>
      <c r="P2556" s="826">
        <v>154.36000000000001</v>
      </c>
      <c r="Q2556" s="828">
        <v>0.2</v>
      </c>
      <c r="R2556" s="823">
        <v>1</v>
      </c>
      <c r="S2556" s="828">
        <v>0.2</v>
      </c>
      <c r="T2556" s="827">
        <v>1</v>
      </c>
      <c r="U2556" s="829">
        <v>0.25</v>
      </c>
    </row>
    <row r="2557" spans="1:21" ht="14.45" customHeight="1" x14ac:dyDescent="0.2">
      <c r="A2557" s="822">
        <v>32</v>
      </c>
      <c r="B2557" s="823" t="s">
        <v>2767</v>
      </c>
      <c r="C2557" s="823" t="s">
        <v>2773</v>
      </c>
      <c r="D2557" s="824" t="s">
        <v>4796</v>
      </c>
      <c r="E2557" s="825" t="s">
        <v>2809</v>
      </c>
      <c r="F2557" s="823" t="s">
        <v>2768</v>
      </c>
      <c r="G2557" s="823" t="s">
        <v>4210</v>
      </c>
      <c r="H2557" s="823" t="s">
        <v>329</v>
      </c>
      <c r="I2557" s="823" t="s">
        <v>4673</v>
      </c>
      <c r="J2557" s="823" t="s">
        <v>4674</v>
      </c>
      <c r="K2557" s="823" t="s">
        <v>4675</v>
      </c>
      <c r="L2557" s="826">
        <v>0</v>
      </c>
      <c r="M2557" s="826">
        <v>0</v>
      </c>
      <c r="N2557" s="823">
        <v>1</v>
      </c>
      <c r="O2557" s="827">
        <v>1</v>
      </c>
      <c r="P2557" s="826">
        <v>0</v>
      </c>
      <c r="Q2557" s="828"/>
      <c r="R2557" s="823">
        <v>1</v>
      </c>
      <c r="S2557" s="828">
        <v>1</v>
      </c>
      <c r="T2557" s="827">
        <v>1</v>
      </c>
      <c r="U2557" s="829">
        <v>1</v>
      </c>
    </row>
    <row r="2558" spans="1:21" ht="14.45" customHeight="1" x14ac:dyDescent="0.2">
      <c r="A2558" s="822">
        <v>32</v>
      </c>
      <c r="B2558" s="823" t="s">
        <v>2767</v>
      </c>
      <c r="C2558" s="823" t="s">
        <v>2773</v>
      </c>
      <c r="D2558" s="824" t="s">
        <v>4796</v>
      </c>
      <c r="E2558" s="825" t="s">
        <v>2809</v>
      </c>
      <c r="F2558" s="823" t="s">
        <v>2768</v>
      </c>
      <c r="G2558" s="823" t="s">
        <v>2831</v>
      </c>
      <c r="H2558" s="823" t="s">
        <v>329</v>
      </c>
      <c r="I2558" s="823" t="s">
        <v>4676</v>
      </c>
      <c r="J2558" s="823" t="s">
        <v>891</v>
      </c>
      <c r="K2558" s="823" t="s">
        <v>4677</v>
      </c>
      <c r="L2558" s="826">
        <v>105.23</v>
      </c>
      <c r="M2558" s="826">
        <v>105.23</v>
      </c>
      <c r="N2558" s="823">
        <v>1</v>
      </c>
      <c r="O2558" s="827">
        <v>0.5</v>
      </c>
      <c r="P2558" s="826"/>
      <c r="Q2558" s="828">
        <v>0</v>
      </c>
      <c r="R2558" s="823"/>
      <c r="S2558" s="828">
        <v>0</v>
      </c>
      <c r="T2558" s="827"/>
      <c r="U2558" s="829">
        <v>0</v>
      </c>
    </row>
    <row r="2559" spans="1:21" ht="14.45" customHeight="1" x14ac:dyDescent="0.2">
      <c r="A2559" s="822">
        <v>32</v>
      </c>
      <c r="B2559" s="823" t="s">
        <v>2767</v>
      </c>
      <c r="C2559" s="823" t="s">
        <v>2773</v>
      </c>
      <c r="D2559" s="824" t="s">
        <v>4796</v>
      </c>
      <c r="E2559" s="825" t="s">
        <v>2809</v>
      </c>
      <c r="F2559" s="823" t="s">
        <v>2768</v>
      </c>
      <c r="G2559" s="823" t="s">
        <v>2831</v>
      </c>
      <c r="H2559" s="823" t="s">
        <v>329</v>
      </c>
      <c r="I2559" s="823" t="s">
        <v>2832</v>
      </c>
      <c r="J2559" s="823" t="s">
        <v>891</v>
      </c>
      <c r="K2559" s="823" t="s">
        <v>2347</v>
      </c>
      <c r="L2559" s="826">
        <v>49.08</v>
      </c>
      <c r="M2559" s="826">
        <v>49.08</v>
      </c>
      <c r="N2559" s="823">
        <v>1</v>
      </c>
      <c r="O2559" s="827">
        <v>1</v>
      </c>
      <c r="P2559" s="826"/>
      <c r="Q2559" s="828">
        <v>0</v>
      </c>
      <c r="R2559" s="823"/>
      <c r="S2559" s="828">
        <v>0</v>
      </c>
      <c r="T2559" s="827"/>
      <c r="U2559" s="829">
        <v>0</v>
      </c>
    </row>
    <row r="2560" spans="1:21" ht="14.45" customHeight="1" x14ac:dyDescent="0.2">
      <c r="A2560" s="822">
        <v>32</v>
      </c>
      <c r="B2560" s="823" t="s">
        <v>2767</v>
      </c>
      <c r="C2560" s="823" t="s">
        <v>2773</v>
      </c>
      <c r="D2560" s="824" t="s">
        <v>4796</v>
      </c>
      <c r="E2560" s="825" t="s">
        <v>2809</v>
      </c>
      <c r="F2560" s="823" t="s">
        <v>2768</v>
      </c>
      <c r="G2560" s="823" t="s">
        <v>2837</v>
      </c>
      <c r="H2560" s="823" t="s">
        <v>329</v>
      </c>
      <c r="I2560" s="823" t="s">
        <v>2838</v>
      </c>
      <c r="J2560" s="823" t="s">
        <v>1756</v>
      </c>
      <c r="K2560" s="823" t="s">
        <v>2839</v>
      </c>
      <c r="L2560" s="826">
        <v>421.79</v>
      </c>
      <c r="M2560" s="826">
        <v>3374.32</v>
      </c>
      <c r="N2560" s="823">
        <v>8</v>
      </c>
      <c r="O2560" s="827">
        <v>4.5</v>
      </c>
      <c r="P2560" s="826">
        <v>2952.53</v>
      </c>
      <c r="Q2560" s="828">
        <v>0.875</v>
      </c>
      <c r="R2560" s="823">
        <v>7</v>
      </c>
      <c r="S2560" s="828">
        <v>0.875</v>
      </c>
      <c r="T2560" s="827">
        <v>3.5</v>
      </c>
      <c r="U2560" s="829">
        <v>0.77777777777777779</v>
      </c>
    </row>
    <row r="2561" spans="1:21" ht="14.45" customHeight="1" x14ac:dyDescent="0.2">
      <c r="A2561" s="822">
        <v>32</v>
      </c>
      <c r="B2561" s="823" t="s">
        <v>2767</v>
      </c>
      <c r="C2561" s="823" t="s">
        <v>2773</v>
      </c>
      <c r="D2561" s="824" t="s">
        <v>4796</v>
      </c>
      <c r="E2561" s="825" t="s">
        <v>2809</v>
      </c>
      <c r="F2561" s="823" t="s">
        <v>2768</v>
      </c>
      <c r="G2561" s="823" t="s">
        <v>3436</v>
      </c>
      <c r="H2561" s="823" t="s">
        <v>670</v>
      </c>
      <c r="I2561" s="823" t="s">
        <v>2711</v>
      </c>
      <c r="J2561" s="823" t="s">
        <v>2026</v>
      </c>
      <c r="K2561" s="823" t="s">
        <v>1348</v>
      </c>
      <c r="L2561" s="826">
        <v>104.4</v>
      </c>
      <c r="M2561" s="826">
        <v>208.8</v>
      </c>
      <c r="N2561" s="823">
        <v>2</v>
      </c>
      <c r="O2561" s="827">
        <v>1</v>
      </c>
      <c r="P2561" s="826">
        <v>208.8</v>
      </c>
      <c r="Q2561" s="828">
        <v>1</v>
      </c>
      <c r="R2561" s="823">
        <v>2</v>
      </c>
      <c r="S2561" s="828">
        <v>1</v>
      </c>
      <c r="T2561" s="827">
        <v>1</v>
      </c>
      <c r="U2561" s="829">
        <v>1</v>
      </c>
    </row>
    <row r="2562" spans="1:21" ht="14.45" customHeight="1" x14ac:dyDescent="0.2">
      <c r="A2562" s="822">
        <v>32</v>
      </c>
      <c r="B2562" s="823" t="s">
        <v>2767</v>
      </c>
      <c r="C2562" s="823" t="s">
        <v>2773</v>
      </c>
      <c r="D2562" s="824" t="s">
        <v>4796</v>
      </c>
      <c r="E2562" s="825" t="s">
        <v>2809</v>
      </c>
      <c r="F2562" s="823" t="s">
        <v>2768</v>
      </c>
      <c r="G2562" s="823" t="s">
        <v>3436</v>
      </c>
      <c r="H2562" s="823" t="s">
        <v>670</v>
      </c>
      <c r="I2562" s="823" t="s">
        <v>2510</v>
      </c>
      <c r="J2562" s="823" t="s">
        <v>1347</v>
      </c>
      <c r="K2562" s="823" t="s">
        <v>1348</v>
      </c>
      <c r="L2562" s="826">
        <v>104.4</v>
      </c>
      <c r="M2562" s="826">
        <v>208.8</v>
      </c>
      <c r="N2562" s="823">
        <v>2</v>
      </c>
      <c r="O2562" s="827">
        <v>1</v>
      </c>
      <c r="P2562" s="826">
        <v>208.8</v>
      </c>
      <c r="Q2562" s="828">
        <v>1</v>
      </c>
      <c r="R2562" s="823">
        <v>2</v>
      </c>
      <c r="S2562" s="828">
        <v>1</v>
      </c>
      <c r="T2562" s="827">
        <v>1</v>
      </c>
      <c r="U2562" s="829">
        <v>1</v>
      </c>
    </row>
    <row r="2563" spans="1:21" ht="14.45" customHeight="1" x14ac:dyDescent="0.2">
      <c r="A2563" s="822">
        <v>32</v>
      </c>
      <c r="B2563" s="823" t="s">
        <v>2767</v>
      </c>
      <c r="C2563" s="823" t="s">
        <v>2773</v>
      </c>
      <c r="D2563" s="824" t="s">
        <v>4796</v>
      </c>
      <c r="E2563" s="825" t="s">
        <v>2794</v>
      </c>
      <c r="F2563" s="823" t="s">
        <v>2768</v>
      </c>
      <c r="G2563" s="823" t="s">
        <v>2840</v>
      </c>
      <c r="H2563" s="823" t="s">
        <v>329</v>
      </c>
      <c r="I2563" s="823" t="s">
        <v>3130</v>
      </c>
      <c r="J2563" s="823" t="s">
        <v>2842</v>
      </c>
      <c r="K2563" s="823" t="s">
        <v>3131</v>
      </c>
      <c r="L2563" s="826">
        <v>922.76</v>
      </c>
      <c r="M2563" s="826">
        <v>922.76</v>
      </c>
      <c r="N2563" s="823">
        <v>1</v>
      </c>
      <c r="O2563" s="827">
        <v>1</v>
      </c>
      <c r="P2563" s="826"/>
      <c r="Q2563" s="828">
        <v>0</v>
      </c>
      <c r="R2563" s="823"/>
      <c r="S2563" s="828">
        <v>0</v>
      </c>
      <c r="T2563" s="827"/>
      <c r="U2563" s="829">
        <v>0</v>
      </c>
    </row>
    <row r="2564" spans="1:21" ht="14.45" customHeight="1" x14ac:dyDescent="0.2">
      <c r="A2564" s="822">
        <v>32</v>
      </c>
      <c r="B2564" s="823" t="s">
        <v>2767</v>
      </c>
      <c r="C2564" s="823" t="s">
        <v>2773</v>
      </c>
      <c r="D2564" s="824" t="s">
        <v>4796</v>
      </c>
      <c r="E2564" s="825" t="s">
        <v>2794</v>
      </c>
      <c r="F2564" s="823" t="s">
        <v>2768</v>
      </c>
      <c r="G2564" s="823" t="s">
        <v>2840</v>
      </c>
      <c r="H2564" s="823" t="s">
        <v>329</v>
      </c>
      <c r="I2564" s="823" t="s">
        <v>2844</v>
      </c>
      <c r="J2564" s="823" t="s">
        <v>964</v>
      </c>
      <c r="K2564" s="823" t="s">
        <v>2845</v>
      </c>
      <c r="L2564" s="826">
        <v>329.56</v>
      </c>
      <c r="M2564" s="826">
        <v>1647.8000000000002</v>
      </c>
      <c r="N2564" s="823">
        <v>5</v>
      </c>
      <c r="O2564" s="827">
        <v>2</v>
      </c>
      <c r="P2564" s="826">
        <v>988.68000000000006</v>
      </c>
      <c r="Q2564" s="828">
        <v>0.6</v>
      </c>
      <c r="R2564" s="823">
        <v>3</v>
      </c>
      <c r="S2564" s="828">
        <v>0.6</v>
      </c>
      <c r="T2564" s="827">
        <v>1</v>
      </c>
      <c r="U2564" s="829">
        <v>0.5</v>
      </c>
    </row>
    <row r="2565" spans="1:21" ht="14.45" customHeight="1" x14ac:dyDescent="0.2">
      <c r="A2565" s="822">
        <v>32</v>
      </c>
      <c r="B2565" s="823" t="s">
        <v>2767</v>
      </c>
      <c r="C2565" s="823" t="s">
        <v>2773</v>
      </c>
      <c r="D2565" s="824" t="s">
        <v>4796</v>
      </c>
      <c r="E2565" s="825" t="s">
        <v>2794</v>
      </c>
      <c r="F2565" s="823" t="s">
        <v>2768</v>
      </c>
      <c r="G2565" s="823" t="s">
        <v>2840</v>
      </c>
      <c r="H2565" s="823" t="s">
        <v>329</v>
      </c>
      <c r="I2565" s="823" t="s">
        <v>2846</v>
      </c>
      <c r="J2565" s="823" t="s">
        <v>962</v>
      </c>
      <c r="K2565" s="823" t="s">
        <v>2843</v>
      </c>
      <c r="L2565" s="826">
        <v>247.17</v>
      </c>
      <c r="M2565" s="826">
        <v>494.34</v>
      </c>
      <c r="N2565" s="823">
        <v>2</v>
      </c>
      <c r="O2565" s="827">
        <v>1</v>
      </c>
      <c r="P2565" s="826">
        <v>494.34</v>
      </c>
      <c r="Q2565" s="828">
        <v>1</v>
      </c>
      <c r="R2565" s="823">
        <v>2</v>
      </c>
      <c r="S2565" s="828">
        <v>1</v>
      </c>
      <c r="T2565" s="827">
        <v>1</v>
      </c>
      <c r="U2565" s="829">
        <v>1</v>
      </c>
    </row>
    <row r="2566" spans="1:21" ht="14.45" customHeight="1" x14ac:dyDescent="0.2">
      <c r="A2566" s="822">
        <v>32</v>
      </c>
      <c r="B2566" s="823" t="s">
        <v>2767</v>
      </c>
      <c r="C2566" s="823" t="s">
        <v>2773</v>
      </c>
      <c r="D2566" s="824" t="s">
        <v>4796</v>
      </c>
      <c r="E2566" s="825" t="s">
        <v>2794</v>
      </c>
      <c r="F2566" s="823" t="s">
        <v>2768</v>
      </c>
      <c r="G2566" s="823" t="s">
        <v>3513</v>
      </c>
      <c r="H2566" s="823" t="s">
        <v>329</v>
      </c>
      <c r="I2566" s="823" t="s">
        <v>3514</v>
      </c>
      <c r="J2566" s="823" t="s">
        <v>1269</v>
      </c>
      <c r="K2566" s="823" t="s">
        <v>3515</v>
      </c>
      <c r="L2566" s="826">
        <v>0</v>
      </c>
      <c r="M2566" s="826">
        <v>0</v>
      </c>
      <c r="N2566" s="823">
        <v>4</v>
      </c>
      <c r="O2566" s="827">
        <v>2</v>
      </c>
      <c r="P2566" s="826"/>
      <c r="Q2566" s="828"/>
      <c r="R2566" s="823"/>
      <c r="S2566" s="828">
        <v>0</v>
      </c>
      <c r="T2566" s="827"/>
      <c r="U2566" s="829">
        <v>0</v>
      </c>
    </row>
    <row r="2567" spans="1:21" ht="14.45" customHeight="1" x14ac:dyDescent="0.2">
      <c r="A2567" s="822">
        <v>32</v>
      </c>
      <c r="B2567" s="823" t="s">
        <v>2767</v>
      </c>
      <c r="C2567" s="823" t="s">
        <v>2773</v>
      </c>
      <c r="D2567" s="824" t="s">
        <v>4796</v>
      </c>
      <c r="E2567" s="825" t="s">
        <v>2794</v>
      </c>
      <c r="F2567" s="823" t="s">
        <v>2768</v>
      </c>
      <c r="G2567" s="823" t="s">
        <v>2833</v>
      </c>
      <c r="H2567" s="823" t="s">
        <v>670</v>
      </c>
      <c r="I2567" s="823" t="s">
        <v>2445</v>
      </c>
      <c r="J2567" s="823" t="s">
        <v>682</v>
      </c>
      <c r="K2567" s="823" t="s">
        <v>681</v>
      </c>
      <c r="L2567" s="826">
        <v>72.55</v>
      </c>
      <c r="M2567" s="826">
        <v>798.05</v>
      </c>
      <c r="N2567" s="823">
        <v>11</v>
      </c>
      <c r="O2567" s="827">
        <v>8.5</v>
      </c>
      <c r="P2567" s="826">
        <v>507.85</v>
      </c>
      <c r="Q2567" s="828">
        <v>0.63636363636363646</v>
      </c>
      <c r="R2567" s="823">
        <v>7</v>
      </c>
      <c r="S2567" s="828">
        <v>0.63636363636363635</v>
      </c>
      <c r="T2567" s="827">
        <v>6.5</v>
      </c>
      <c r="U2567" s="829">
        <v>0.76470588235294112</v>
      </c>
    </row>
    <row r="2568" spans="1:21" ht="14.45" customHeight="1" x14ac:dyDescent="0.2">
      <c r="A2568" s="822">
        <v>32</v>
      </c>
      <c r="B2568" s="823" t="s">
        <v>2767</v>
      </c>
      <c r="C2568" s="823" t="s">
        <v>2773</v>
      </c>
      <c r="D2568" s="824" t="s">
        <v>4796</v>
      </c>
      <c r="E2568" s="825" t="s">
        <v>2794</v>
      </c>
      <c r="F2568" s="823" t="s">
        <v>2768</v>
      </c>
      <c r="G2568" s="823" t="s">
        <v>2833</v>
      </c>
      <c r="H2568" s="823" t="s">
        <v>670</v>
      </c>
      <c r="I2568" s="823" t="s">
        <v>2444</v>
      </c>
      <c r="J2568" s="823" t="s">
        <v>682</v>
      </c>
      <c r="K2568" s="823" t="s">
        <v>683</v>
      </c>
      <c r="L2568" s="826">
        <v>21.76</v>
      </c>
      <c r="M2568" s="826">
        <v>21.76</v>
      </c>
      <c r="N2568" s="823">
        <v>1</v>
      </c>
      <c r="O2568" s="827">
        <v>1</v>
      </c>
      <c r="P2568" s="826"/>
      <c r="Q2568" s="828">
        <v>0</v>
      </c>
      <c r="R2568" s="823"/>
      <c r="S2568" s="828">
        <v>0</v>
      </c>
      <c r="T2568" s="827"/>
      <c r="U2568" s="829">
        <v>0</v>
      </c>
    </row>
    <row r="2569" spans="1:21" ht="14.45" customHeight="1" x14ac:dyDescent="0.2">
      <c r="A2569" s="822">
        <v>32</v>
      </c>
      <c r="B2569" s="823" t="s">
        <v>2767</v>
      </c>
      <c r="C2569" s="823" t="s">
        <v>2773</v>
      </c>
      <c r="D2569" s="824" t="s">
        <v>4796</v>
      </c>
      <c r="E2569" s="825" t="s">
        <v>2794</v>
      </c>
      <c r="F2569" s="823" t="s">
        <v>2768</v>
      </c>
      <c r="G2569" s="823" t="s">
        <v>2833</v>
      </c>
      <c r="H2569" s="823" t="s">
        <v>670</v>
      </c>
      <c r="I2569" s="823" t="s">
        <v>2446</v>
      </c>
      <c r="J2569" s="823" t="s">
        <v>682</v>
      </c>
      <c r="K2569" s="823" t="s">
        <v>684</v>
      </c>
      <c r="L2569" s="826">
        <v>65.28</v>
      </c>
      <c r="M2569" s="826">
        <v>391.67999999999995</v>
      </c>
      <c r="N2569" s="823">
        <v>6</v>
      </c>
      <c r="O2569" s="827">
        <v>3</v>
      </c>
      <c r="P2569" s="826">
        <v>326.39999999999998</v>
      </c>
      <c r="Q2569" s="828">
        <v>0.83333333333333337</v>
      </c>
      <c r="R2569" s="823">
        <v>5</v>
      </c>
      <c r="S2569" s="828">
        <v>0.83333333333333337</v>
      </c>
      <c r="T2569" s="827">
        <v>2</v>
      </c>
      <c r="U2569" s="829">
        <v>0.66666666666666663</v>
      </c>
    </row>
    <row r="2570" spans="1:21" ht="14.45" customHeight="1" x14ac:dyDescent="0.2">
      <c r="A2570" s="822">
        <v>32</v>
      </c>
      <c r="B2570" s="823" t="s">
        <v>2767</v>
      </c>
      <c r="C2570" s="823" t="s">
        <v>2773</v>
      </c>
      <c r="D2570" s="824" t="s">
        <v>4796</v>
      </c>
      <c r="E2570" s="825" t="s">
        <v>2794</v>
      </c>
      <c r="F2570" s="823" t="s">
        <v>2768</v>
      </c>
      <c r="G2570" s="823" t="s">
        <v>2833</v>
      </c>
      <c r="H2570" s="823" t="s">
        <v>329</v>
      </c>
      <c r="I2570" s="823" t="s">
        <v>2855</v>
      </c>
      <c r="J2570" s="823" t="s">
        <v>680</v>
      </c>
      <c r="K2570" s="823" t="s">
        <v>681</v>
      </c>
      <c r="L2570" s="826">
        <v>72.55</v>
      </c>
      <c r="M2570" s="826">
        <v>145.1</v>
      </c>
      <c r="N2570" s="823">
        <v>2</v>
      </c>
      <c r="O2570" s="827">
        <v>2</v>
      </c>
      <c r="P2570" s="826"/>
      <c r="Q2570" s="828">
        <v>0</v>
      </c>
      <c r="R2570" s="823"/>
      <c r="S2570" s="828">
        <v>0</v>
      </c>
      <c r="T2570" s="827"/>
      <c r="U2570" s="829">
        <v>0</v>
      </c>
    </row>
    <row r="2571" spans="1:21" ht="14.45" customHeight="1" x14ac:dyDescent="0.2">
      <c r="A2571" s="822">
        <v>32</v>
      </c>
      <c r="B2571" s="823" t="s">
        <v>2767</v>
      </c>
      <c r="C2571" s="823" t="s">
        <v>2773</v>
      </c>
      <c r="D2571" s="824" t="s">
        <v>4796</v>
      </c>
      <c r="E2571" s="825" t="s">
        <v>2794</v>
      </c>
      <c r="F2571" s="823" t="s">
        <v>2768</v>
      </c>
      <c r="G2571" s="823" t="s">
        <v>2834</v>
      </c>
      <c r="H2571" s="823" t="s">
        <v>670</v>
      </c>
      <c r="I2571" s="823" t="s">
        <v>2290</v>
      </c>
      <c r="J2571" s="823" t="s">
        <v>2288</v>
      </c>
      <c r="K2571" s="823" t="s">
        <v>2291</v>
      </c>
      <c r="L2571" s="826">
        <v>31.09</v>
      </c>
      <c r="M2571" s="826">
        <v>31.09</v>
      </c>
      <c r="N2571" s="823">
        <v>1</v>
      </c>
      <c r="O2571" s="827">
        <v>1</v>
      </c>
      <c r="P2571" s="826">
        <v>31.09</v>
      </c>
      <c r="Q2571" s="828">
        <v>1</v>
      </c>
      <c r="R2571" s="823">
        <v>1</v>
      </c>
      <c r="S2571" s="828">
        <v>1</v>
      </c>
      <c r="T2571" s="827">
        <v>1</v>
      </c>
      <c r="U2571" s="829">
        <v>1</v>
      </c>
    </row>
    <row r="2572" spans="1:21" ht="14.45" customHeight="1" x14ac:dyDescent="0.2">
      <c r="A2572" s="822">
        <v>32</v>
      </c>
      <c r="B2572" s="823" t="s">
        <v>2767</v>
      </c>
      <c r="C2572" s="823" t="s">
        <v>2773</v>
      </c>
      <c r="D2572" s="824" t="s">
        <v>4796</v>
      </c>
      <c r="E2572" s="825" t="s">
        <v>2794</v>
      </c>
      <c r="F2572" s="823" t="s">
        <v>2768</v>
      </c>
      <c r="G2572" s="823" t="s">
        <v>3151</v>
      </c>
      <c r="H2572" s="823" t="s">
        <v>670</v>
      </c>
      <c r="I2572" s="823" t="s">
        <v>2283</v>
      </c>
      <c r="J2572" s="823" t="s">
        <v>737</v>
      </c>
      <c r="K2572" s="823" t="s">
        <v>740</v>
      </c>
      <c r="L2572" s="826">
        <v>17.559999999999999</v>
      </c>
      <c r="M2572" s="826">
        <v>17.559999999999999</v>
      </c>
      <c r="N2572" s="823">
        <v>1</v>
      </c>
      <c r="O2572" s="827">
        <v>1</v>
      </c>
      <c r="P2572" s="826"/>
      <c r="Q2572" s="828">
        <v>0</v>
      </c>
      <c r="R2572" s="823"/>
      <c r="S2572" s="828">
        <v>0</v>
      </c>
      <c r="T2572" s="827"/>
      <c r="U2572" s="829">
        <v>0</v>
      </c>
    </row>
    <row r="2573" spans="1:21" ht="14.45" customHeight="1" x14ac:dyDescent="0.2">
      <c r="A2573" s="822">
        <v>32</v>
      </c>
      <c r="B2573" s="823" t="s">
        <v>2767</v>
      </c>
      <c r="C2573" s="823" t="s">
        <v>2773</v>
      </c>
      <c r="D2573" s="824" t="s">
        <v>4796</v>
      </c>
      <c r="E2573" s="825" t="s">
        <v>2794</v>
      </c>
      <c r="F2573" s="823" t="s">
        <v>2768</v>
      </c>
      <c r="G2573" s="823" t="s">
        <v>2863</v>
      </c>
      <c r="H2573" s="823" t="s">
        <v>329</v>
      </c>
      <c r="I2573" s="823" t="s">
        <v>2864</v>
      </c>
      <c r="J2573" s="823" t="s">
        <v>2865</v>
      </c>
      <c r="K2573" s="823" t="s">
        <v>2866</v>
      </c>
      <c r="L2573" s="826">
        <v>0</v>
      </c>
      <c r="M2573" s="826">
        <v>0</v>
      </c>
      <c r="N2573" s="823">
        <v>2</v>
      </c>
      <c r="O2573" s="827">
        <v>2</v>
      </c>
      <c r="P2573" s="826">
        <v>0</v>
      </c>
      <c r="Q2573" s="828"/>
      <c r="R2573" s="823">
        <v>2</v>
      </c>
      <c r="S2573" s="828">
        <v>1</v>
      </c>
      <c r="T2573" s="827">
        <v>2</v>
      </c>
      <c r="U2573" s="829">
        <v>1</v>
      </c>
    </row>
    <row r="2574" spans="1:21" ht="14.45" customHeight="1" x14ac:dyDescent="0.2">
      <c r="A2574" s="822">
        <v>32</v>
      </c>
      <c r="B2574" s="823" t="s">
        <v>2767</v>
      </c>
      <c r="C2574" s="823" t="s">
        <v>2773</v>
      </c>
      <c r="D2574" s="824" t="s">
        <v>4796</v>
      </c>
      <c r="E2574" s="825" t="s">
        <v>2794</v>
      </c>
      <c r="F2574" s="823" t="s">
        <v>2768</v>
      </c>
      <c r="G2574" s="823" t="s">
        <v>3154</v>
      </c>
      <c r="H2574" s="823" t="s">
        <v>670</v>
      </c>
      <c r="I2574" s="823" t="s">
        <v>2362</v>
      </c>
      <c r="J2574" s="823" t="s">
        <v>1318</v>
      </c>
      <c r="K2574" s="823" t="s">
        <v>771</v>
      </c>
      <c r="L2574" s="826">
        <v>96.04</v>
      </c>
      <c r="M2574" s="826">
        <v>288.12</v>
      </c>
      <c r="N2574" s="823">
        <v>3</v>
      </c>
      <c r="O2574" s="827">
        <v>3</v>
      </c>
      <c r="P2574" s="826">
        <v>288.12</v>
      </c>
      <c r="Q2574" s="828">
        <v>1</v>
      </c>
      <c r="R2574" s="823">
        <v>3</v>
      </c>
      <c r="S2574" s="828">
        <v>1</v>
      </c>
      <c r="T2574" s="827">
        <v>3</v>
      </c>
      <c r="U2574" s="829">
        <v>1</v>
      </c>
    </row>
    <row r="2575" spans="1:21" ht="14.45" customHeight="1" x14ac:dyDescent="0.2">
      <c r="A2575" s="822">
        <v>32</v>
      </c>
      <c r="B2575" s="823" t="s">
        <v>2767</v>
      </c>
      <c r="C2575" s="823" t="s">
        <v>2773</v>
      </c>
      <c r="D2575" s="824" t="s">
        <v>4796</v>
      </c>
      <c r="E2575" s="825" t="s">
        <v>2794</v>
      </c>
      <c r="F2575" s="823" t="s">
        <v>2768</v>
      </c>
      <c r="G2575" s="823" t="s">
        <v>3154</v>
      </c>
      <c r="H2575" s="823" t="s">
        <v>329</v>
      </c>
      <c r="I2575" s="823" t="s">
        <v>3613</v>
      </c>
      <c r="J2575" s="823" t="s">
        <v>1318</v>
      </c>
      <c r="K2575" s="823" t="s">
        <v>3614</v>
      </c>
      <c r="L2575" s="826">
        <v>153.65</v>
      </c>
      <c r="M2575" s="826">
        <v>153.65</v>
      </c>
      <c r="N2575" s="823">
        <v>1</v>
      </c>
      <c r="O2575" s="827">
        <v>1</v>
      </c>
      <c r="P2575" s="826">
        <v>153.65</v>
      </c>
      <c r="Q2575" s="828">
        <v>1</v>
      </c>
      <c r="R2575" s="823">
        <v>1</v>
      </c>
      <c r="S2575" s="828">
        <v>1</v>
      </c>
      <c r="T2575" s="827">
        <v>1</v>
      </c>
      <c r="U2575" s="829">
        <v>1</v>
      </c>
    </row>
    <row r="2576" spans="1:21" ht="14.45" customHeight="1" x14ac:dyDescent="0.2">
      <c r="A2576" s="822">
        <v>32</v>
      </c>
      <c r="B2576" s="823" t="s">
        <v>2767</v>
      </c>
      <c r="C2576" s="823" t="s">
        <v>2773</v>
      </c>
      <c r="D2576" s="824" t="s">
        <v>4796</v>
      </c>
      <c r="E2576" s="825" t="s">
        <v>2794</v>
      </c>
      <c r="F2576" s="823" t="s">
        <v>2768</v>
      </c>
      <c r="G2576" s="823" t="s">
        <v>3154</v>
      </c>
      <c r="H2576" s="823" t="s">
        <v>329</v>
      </c>
      <c r="I2576" s="823" t="s">
        <v>3718</v>
      </c>
      <c r="J2576" s="823" t="s">
        <v>1318</v>
      </c>
      <c r="K2576" s="823" t="s">
        <v>1319</v>
      </c>
      <c r="L2576" s="826">
        <v>134.44999999999999</v>
      </c>
      <c r="M2576" s="826">
        <v>134.44999999999999</v>
      </c>
      <c r="N2576" s="823">
        <v>1</v>
      </c>
      <c r="O2576" s="827">
        <v>0.5</v>
      </c>
      <c r="P2576" s="826">
        <v>134.44999999999999</v>
      </c>
      <c r="Q2576" s="828">
        <v>1</v>
      </c>
      <c r="R2576" s="823">
        <v>1</v>
      </c>
      <c r="S2576" s="828">
        <v>1</v>
      </c>
      <c r="T2576" s="827">
        <v>0.5</v>
      </c>
      <c r="U2576" s="829">
        <v>1</v>
      </c>
    </row>
    <row r="2577" spans="1:21" ht="14.45" customHeight="1" x14ac:dyDescent="0.2">
      <c r="A2577" s="822">
        <v>32</v>
      </c>
      <c r="B2577" s="823" t="s">
        <v>2767</v>
      </c>
      <c r="C2577" s="823" t="s">
        <v>2773</v>
      </c>
      <c r="D2577" s="824" t="s">
        <v>4796</v>
      </c>
      <c r="E2577" s="825" t="s">
        <v>2794</v>
      </c>
      <c r="F2577" s="823" t="s">
        <v>2768</v>
      </c>
      <c r="G2577" s="823" t="s">
        <v>2868</v>
      </c>
      <c r="H2577" s="823" t="s">
        <v>670</v>
      </c>
      <c r="I2577" s="823" t="s">
        <v>2501</v>
      </c>
      <c r="J2577" s="823" t="s">
        <v>1329</v>
      </c>
      <c r="K2577" s="823" t="s">
        <v>2502</v>
      </c>
      <c r="L2577" s="826">
        <v>117.55</v>
      </c>
      <c r="M2577" s="826">
        <v>117.55</v>
      </c>
      <c r="N2577" s="823">
        <v>1</v>
      </c>
      <c r="O2577" s="827">
        <v>0.5</v>
      </c>
      <c r="P2577" s="826">
        <v>117.55</v>
      </c>
      <c r="Q2577" s="828">
        <v>1</v>
      </c>
      <c r="R2577" s="823">
        <v>1</v>
      </c>
      <c r="S2577" s="828">
        <v>1</v>
      </c>
      <c r="T2577" s="827">
        <v>0.5</v>
      </c>
      <c r="U2577" s="829">
        <v>1</v>
      </c>
    </row>
    <row r="2578" spans="1:21" ht="14.45" customHeight="1" x14ac:dyDescent="0.2">
      <c r="A2578" s="822">
        <v>32</v>
      </c>
      <c r="B2578" s="823" t="s">
        <v>2767</v>
      </c>
      <c r="C2578" s="823" t="s">
        <v>2773</v>
      </c>
      <c r="D2578" s="824" t="s">
        <v>4796</v>
      </c>
      <c r="E2578" s="825" t="s">
        <v>2794</v>
      </c>
      <c r="F2578" s="823" t="s">
        <v>2768</v>
      </c>
      <c r="G2578" s="823" t="s">
        <v>2869</v>
      </c>
      <c r="H2578" s="823" t="s">
        <v>329</v>
      </c>
      <c r="I2578" s="823" t="s">
        <v>2870</v>
      </c>
      <c r="J2578" s="823" t="s">
        <v>2871</v>
      </c>
      <c r="K2578" s="823" t="s">
        <v>771</v>
      </c>
      <c r="L2578" s="826">
        <v>78.33</v>
      </c>
      <c r="M2578" s="826">
        <v>156.66</v>
      </c>
      <c r="N2578" s="823">
        <v>2</v>
      </c>
      <c r="O2578" s="827">
        <v>1</v>
      </c>
      <c r="P2578" s="826"/>
      <c r="Q2578" s="828">
        <v>0</v>
      </c>
      <c r="R2578" s="823"/>
      <c r="S2578" s="828">
        <v>0</v>
      </c>
      <c r="T2578" s="827"/>
      <c r="U2578" s="829">
        <v>0</v>
      </c>
    </row>
    <row r="2579" spans="1:21" ht="14.45" customHeight="1" x14ac:dyDescent="0.2">
      <c r="A2579" s="822">
        <v>32</v>
      </c>
      <c r="B2579" s="823" t="s">
        <v>2767</v>
      </c>
      <c r="C2579" s="823" t="s">
        <v>2773</v>
      </c>
      <c r="D2579" s="824" t="s">
        <v>4796</v>
      </c>
      <c r="E2579" s="825" t="s">
        <v>2794</v>
      </c>
      <c r="F2579" s="823" t="s">
        <v>2768</v>
      </c>
      <c r="G2579" s="823" t="s">
        <v>2815</v>
      </c>
      <c r="H2579" s="823" t="s">
        <v>670</v>
      </c>
      <c r="I2579" s="823" t="s">
        <v>2816</v>
      </c>
      <c r="J2579" s="823" t="s">
        <v>776</v>
      </c>
      <c r="K2579" s="823" t="s">
        <v>738</v>
      </c>
      <c r="L2579" s="826">
        <v>65.989999999999995</v>
      </c>
      <c r="M2579" s="826">
        <v>65.989999999999995</v>
      </c>
      <c r="N2579" s="823">
        <v>1</v>
      </c>
      <c r="O2579" s="827">
        <v>1</v>
      </c>
      <c r="P2579" s="826">
        <v>65.989999999999995</v>
      </c>
      <c r="Q2579" s="828">
        <v>1</v>
      </c>
      <c r="R2579" s="823">
        <v>1</v>
      </c>
      <c r="S2579" s="828">
        <v>1</v>
      </c>
      <c r="T2579" s="827">
        <v>1</v>
      </c>
      <c r="U2579" s="829">
        <v>1</v>
      </c>
    </row>
    <row r="2580" spans="1:21" ht="14.45" customHeight="1" x14ac:dyDescent="0.2">
      <c r="A2580" s="822">
        <v>32</v>
      </c>
      <c r="B2580" s="823" t="s">
        <v>2767</v>
      </c>
      <c r="C2580" s="823" t="s">
        <v>2773</v>
      </c>
      <c r="D2580" s="824" t="s">
        <v>4796</v>
      </c>
      <c r="E2580" s="825" t="s">
        <v>2794</v>
      </c>
      <c r="F2580" s="823" t="s">
        <v>2768</v>
      </c>
      <c r="G2580" s="823" t="s">
        <v>2815</v>
      </c>
      <c r="H2580" s="823" t="s">
        <v>329</v>
      </c>
      <c r="I2580" s="823" t="s">
        <v>2873</v>
      </c>
      <c r="J2580" s="823" t="s">
        <v>774</v>
      </c>
      <c r="K2580" s="823" t="s">
        <v>738</v>
      </c>
      <c r="L2580" s="826">
        <v>65.989999999999995</v>
      </c>
      <c r="M2580" s="826">
        <v>65.989999999999995</v>
      </c>
      <c r="N2580" s="823">
        <v>1</v>
      </c>
      <c r="O2580" s="827">
        <v>1</v>
      </c>
      <c r="P2580" s="826"/>
      <c r="Q2580" s="828">
        <v>0</v>
      </c>
      <c r="R2580" s="823"/>
      <c r="S2580" s="828">
        <v>0</v>
      </c>
      <c r="T2580" s="827"/>
      <c r="U2580" s="829">
        <v>0</v>
      </c>
    </row>
    <row r="2581" spans="1:21" ht="14.45" customHeight="1" x14ac:dyDescent="0.2">
      <c r="A2581" s="822">
        <v>32</v>
      </c>
      <c r="B2581" s="823" t="s">
        <v>2767</v>
      </c>
      <c r="C2581" s="823" t="s">
        <v>2773</v>
      </c>
      <c r="D2581" s="824" t="s">
        <v>4796</v>
      </c>
      <c r="E2581" s="825" t="s">
        <v>2794</v>
      </c>
      <c r="F2581" s="823" t="s">
        <v>2768</v>
      </c>
      <c r="G2581" s="823" t="s">
        <v>2884</v>
      </c>
      <c r="H2581" s="823" t="s">
        <v>329</v>
      </c>
      <c r="I2581" s="823" t="s">
        <v>3920</v>
      </c>
      <c r="J2581" s="823" t="s">
        <v>912</v>
      </c>
      <c r="K2581" s="823" t="s">
        <v>3921</v>
      </c>
      <c r="L2581" s="826">
        <v>1719.99</v>
      </c>
      <c r="M2581" s="826">
        <v>1719.99</v>
      </c>
      <c r="N2581" s="823">
        <v>1</v>
      </c>
      <c r="O2581" s="827">
        <v>1</v>
      </c>
      <c r="P2581" s="826">
        <v>1719.99</v>
      </c>
      <c r="Q2581" s="828">
        <v>1</v>
      </c>
      <c r="R2581" s="823">
        <v>1</v>
      </c>
      <c r="S2581" s="828">
        <v>1</v>
      </c>
      <c r="T2581" s="827">
        <v>1</v>
      </c>
      <c r="U2581" s="829">
        <v>1</v>
      </c>
    </row>
    <row r="2582" spans="1:21" ht="14.45" customHeight="1" x14ac:dyDescent="0.2">
      <c r="A2582" s="822">
        <v>32</v>
      </c>
      <c r="B2582" s="823" t="s">
        <v>2767</v>
      </c>
      <c r="C2582" s="823" t="s">
        <v>2773</v>
      </c>
      <c r="D2582" s="824" t="s">
        <v>4796</v>
      </c>
      <c r="E2582" s="825" t="s">
        <v>2794</v>
      </c>
      <c r="F2582" s="823" t="s">
        <v>2768</v>
      </c>
      <c r="G2582" s="823" t="s">
        <v>4678</v>
      </c>
      <c r="H2582" s="823" t="s">
        <v>329</v>
      </c>
      <c r="I2582" s="823" t="s">
        <v>4679</v>
      </c>
      <c r="J2582" s="823" t="s">
        <v>1280</v>
      </c>
      <c r="K2582" s="823" t="s">
        <v>3032</v>
      </c>
      <c r="L2582" s="826">
        <v>83.35</v>
      </c>
      <c r="M2582" s="826">
        <v>83.35</v>
      </c>
      <c r="N2582" s="823">
        <v>1</v>
      </c>
      <c r="O2582" s="827">
        <v>0.5</v>
      </c>
      <c r="P2582" s="826">
        <v>83.35</v>
      </c>
      <c r="Q2582" s="828">
        <v>1</v>
      </c>
      <c r="R2582" s="823">
        <v>1</v>
      </c>
      <c r="S2582" s="828">
        <v>1</v>
      </c>
      <c r="T2582" s="827">
        <v>0.5</v>
      </c>
      <c r="U2582" s="829">
        <v>1</v>
      </c>
    </row>
    <row r="2583" spans="1:21" ht="14.45" customHeight="1" x14ac:dyDescent="0.2">
      <c r="A2583" s="822">
        <v>32</v>
      </c>
      <c r="B2583" s="823" t="s">
        <v>2767</v>
      </c>
      <c r="C2583" s="823" t="s">
        <v>2773</v>
      </c>
      <c r="D2583" s="824" t="s">
        <v>4796</v>
      </c>
      <c r="E2583" s="825" t="s">
        <v>2794</v>
      </c>
      <c r="F2583" s="823" t="s">
        <v>2768</v>
      </c>
      <c r="G2583" s="823" t="s">
        <v>2915</v>
      </c>
      <c r="H2583" s="823" t="s">
        <v>670</v>
      </c>
      <c r="I2583" s="823" t="s">
        <v>2403</v>
      </c>
      <c r="J2583" s="823" t="s">
        <v>1477</v>
      </c>
      <c r="K2583" s="823" t="s">
        <v>2404</v>
      </c>
      <c r="L2583" s="826">
        <v>846.47</v>
      </c>
      <c r="M2583" s="826">
        <v>2539.41</v>
      </c>
      <c r="N2583" s="823">
        <v>3</v>
      </c>
      <c r="O2583" s="827">
        <v>2</v>
      </c>
      <c r="P2583" s="826">
        <v>1692.94</v>
      </c>
      <c r="Q2583" s="828">
        <v>0.66666666666666674</v>
      </c>
      <c r="R2583" s="823">
        <v>2</v>
      </c>
      <c r="S2583" s="828">
        <v>0.66666666666666663</v>
      </c>
      <c r="T2583" s="827">
        <v>1</v>
      </c>
      <c r="U2583" s="829">
        <v>0.5</v>
      </c>
    </row>
    <row r="2584" spans="1:21" ht="14.45" customHeight="1" x14ac:dyDescent="0.2">
      <c r="A2584" s="822">
        <v>32</v>
      </c>
      <c r="B2584" s="823" t="s">
        <v>2767</v>
      </c>
      <c r="C2584" s="823" t="s">
        <v>2773</v>
      </c>
      <c r="D2584" s="824" t="s">
        <v>4796</v>
      </c>
      <c r="E2584" s="825" t="s">
        <v>2794</v>
      </c>
      <c r="F2584" s="823" t="s">
        <v>2768</v>
      </c>
      <c r="G2584" s="823" t="s">
        <v>2915</v>
      </c>
      <c r="H2584" s="823" t="s">
        <v>670</v>
      </c>
      <c r="I2584" s="823" t="s">
        <v>2403</v>
      </c>
      <c r="J2584" s="823" t="s">
        <v>1477</v>
      </c>
      <c r="K2584" s="823" t="s">
        <v>2404</v>
      </c>
      <c r="L2584" s="826">
        <v>3231.81</v>
      </c>
      <c r="M2584" s="826">
        <v>3231.81</v>
      </c>
      <c r="N2584" s="823">
        <v>1</v>
      </c>
      <c r="O2584" s="827">
        <v>1</v>
      </c>
      <c r="P2584" s="826">
        <v>3231.81</v>
      </c>
      <c r="Q2584" s="828">
        <v>1</v>
      </c>
      <c r="R2584" s="823">
        <v>1</v>
      </c>
      <c r="S2584" s="828">
        <v>1</v>
      </c>
      <c r="T2584" s="827">
        <v>1</v>
      </c>
      <c r="U2584" s="829">
        <v>1</v>
      </c>
    </row>
    <row r="2585" spans="1:21" ht="14.45" customHeight="1" x14ac:dyDescent="0.2">
      <c r="A2585" s="822">
        <v>32</v>
      </c>
      <c r="B2585" s="823" t="s">
        <v>2767</v>
      </c>
      <c r="C2585" s="823" t="s">
        <v>2773</v>
      </c>
      <c r="D2585" s="824" t="s">
        <v>4796</v>
      </c>
      <c r="E2585" s="825" t="s">
        <v>2794</v>
      </c>
      <c r="F2585" s="823" t="s">
        <v>2768</v>
      </c>
      <c r="G2585" s="823" t="s">
        <v>2923</v>
      </c>
      <c r="H2585" s="823" t="s">
        <v>329</v>
      </c>
      <c r="I2585" s="823" t="s">
        <v>2927</v>
      </c>
      <c r="J2585" s="823" t="s">
        <v>1031</v>
      </c>
      <c r="K2585" s="823" t="s">
        <v>2928</v>
      </c>
      <c r="L2585" s="826">
        <v>45.03</v>
      </c>
      <c r="M2585" s="826">
        <v>45.03</v>
      </c>
      <c r="N2585" s="823">
        <v>1</v>
      </c>
      <c r="O2585" s="827">
        <v>0.5</v>
      </c>
      <c r="P2585" s="826">
        <v>45.03</v>
      </c>
      <c r="Q2585" s="828">
        <v>1</v>
      </c>
      <c r="R2585" s="823">
        <v>1</v>
      </c>
      <c r="S2585" s="828">
        <v>1</v>
      </c>
      <c r="T2585" s="827">
        <v>0.5</v>
      </c>
      <c r="U2585" s="829">
        <v>1</v>
      </c>
    </row>
    <row r="2586" spans="1:21" ht="14.45" customHeight="1" x14ac:dyDescent="0.2">
      <c r="A2586" s="822">
        <v>32</v>
      </c>
      <c r="B2586" s="823" t="s">
        <v>2767</v>
      </c>
      <c r="C2586" s="823" t="s">
        <v>2773</v>
      </c>
      <c r="D2586" s="824" t="s">
        <v>4796</v>
      </c>
      <c r="E2586" s="825" t="s">
        <v>2794</v>
      </c>
      <c r="F2586" s="823" t="s">
        <v>2768</v>
      </c>
      <c r="G2586" s="823" t="s">
        <v>3232</v>
      </c>
      <c r="H2586" s="823" t="s">
        <v>329</v>
      </c>
      <c r="I2586" s="823" t="s">
        <v>3233</v>
      </c>
      <c r="J2586" s="823" t="s">
        <v>1442</v>
      </c>
      <c r="K2586" s="823" t="s">
        <v>3234</v>
      </c>
      <c r="L2586" s="826">
        <v>42.14</v>
      </c>
      <c r="M2586" s="826">
        <v>42.14</v>
      </c>
      <c r="N2586" s="823">
        <v>1</v>
      </c>
      <c r="O2586" s="827">
        <v>1</v>
      </c>
      <c r="P2586" s="826"/>
      <c r="Q2586" s="828">
        <v>0</v>
      </c>
      <c r="R2586" s="823"/>
      <c r="S2586" s="828">
        <v>0</v>
      </c>
      <c r="T2586" s="827"/>
      <c r="U2586" s="829">
        <v>0</v>
      </c>
    </row>
    <row r="2587" spans="1:21" ht="14.45" customHeight="1" x14ac:dyDescent="0.2">
      <c r="A2587" s="822">
        <v>32</v>
      </c>
      <c r="B2587" s="823" t="s">
        <v>2767</v>
      </c>
      <c r="C2587" s="823" t="s">
        <v>2773</v>
      </c>
      <c r="D2587" s="824" t="s">
        <v>4796</v>
      </c>
      <c r="E2587" s="825" t="s">
        <v>2794</v>
      </c>
      <c r="F2587" s="823" t="s">
        <v>2768</v>
      </c>
      <c r="G2587" s="823" t="s">
        <v>4075</v>
      </c>
      <c r="H2587" s="823" t="s">
        <v>329</v>
      </c>
      <c r="I2587" s="823" t="s">
        <v>4680</v>
      </c>
      <c r="J2587" s="823" t="s">
        <v>1899</v>
      </c>
      <c r="K2587" s="823" t="s">
        <v>4681</v>
      </c>
      <c r="L2587" s="826">
        <v>0</v>
      </c>
      <c r="M2587" s="826">
        <v>0</v>
      </c>
      <c r="N2587" s="823">
        <v>1</v>
      </c>
      <c r="O2587" s="827">
        <v>1</v>
      </c>
      <c r="P2587" s="826">
        <v>0</v>
      </c>
      <c r="Q2587" s="828"/>
      <c r="R2587" s="823">
        <v>1</v>
      </c>
      <c r="S2587" s="828">
        <v>1</v>
      </c>
      <c r="T2587" s="827">
        <v>1</v>
      </c>
      <c r="U2587" s="829">
        <v>1</v>
      </c>
    </row>
    <row r="2588" spans="1:21" ht="14.45" customHeight="1" x14ac:dyDescent="0.2">
      <c r="A2588" s="822">
        <v>32</v>
      </c>
      <c r="B2588" s="823" t="s">
        <v>2767</v>
      </c>
      <c r="C2588" s="823" t="s">
        <v>2773</v>
      </c>
      <c r="D2588" s="824" t="s">
        <v>4796</v>
      </c>
      <c r="E2588" s="825" t="s">
        <v>2794</v>
      </c>
      <c r="F2588" s="823" t="s">
        <v>2768</v>
      </c>
      <c r="G2588" s="823" t="s">
        <v>2957</v>
      </c>
      <c r="H2588" s="823" t="s">
        <v>329</v>
      </c>
      <c r="I2588" s="823" t="s">
        <v>2958</v>
      </c>
      <c r="J2588" s="823" t="s">
        <v>2959</v>
      </c>
      <c r="K2588" s="823" t="s">
        <v>2960</v>
      </c>
      <c r="L2588" s="826">
        <v>0</v>
      </c>
      <c r="M2588" s="826">
        <v>0</v>
      </c>
      <c r="N2588" s="823">
        <v>3</v>
      </c>
      <c r="O2588" s="827">
        <v>1</v>
      </c>
      <c r="P2588" s="826">
        <v>0</v>
      </c>
      <c r="Q2588" s="828"/>
      <c r="R2588" s="823">
        <v>3</v>
      </c>
      <c r="S2588" s="828">
        <v>1</v>
      </c>
      <c r="T2588" s="827">
        <v>1</v>
      </c>
      <c r="U2588" s="829">
        <v>1</v>
      </c>
    </row>
    <row r="2589" spans="1:21" ht="14.45" customHeight="1" x14ac:dyDescent="0.2">
      <c r="A2589" s="822">
        <v>32</v>
      </c>
      <c r="B2589" s="823" t="s">
        <v>2767</v>
      </c>
      <c r="C2589" s="823" t="s">
        <v>2773</v>
      </c>
      <c r="D2589" s="824" t="s">
        <v>4796</v>
      </c>
      <c r="E2589" s="825" t="s">
        <v>2794</v>
      </c>
      <c r="F2589" s="823" t="s">
        <v>2768</v>
      </c>
      <c r="G2589" s="823" t="s">
        <v>2835</v>
      </c>
      <c r="H2589" s="823" t="s">
        <v>329</v>
      </c>
      <c r="I2589" s="823" t="s">
        <v>3460</v>
      </c>
      <c r="J2589" s="823" t="s">
        <v>3461</v>
      </c>
      <c r="K2589" s="823" t="s">
        <v>3462</v>
      </c>
      <c r="L2589" s="826">
        <v>52.75</v>
      </c>
      <c r="M2589" s="826">
        <v>52.75</v>
      </c>
      <c r="N2589" s="823">
        <v>1</v>
      </c>
      <c r="O2589" s="827">
        <v>1</v>
      </c>
      <c r="P2589" s="826"/>
      <c r="Q2589" s="828">
        <v>0</v>
      </c>
      <c r="R2589" s="823"/>
      <c r="S2589" s="828">
        <v>0</v>
      </c>
      <c r="T2589" s="827"/>
      <c r="U2589" s="829">
        <v>0</v>
      </c>
    </row>
    <row r="2590" spans="1:21" ht="14.45" customHeight="1" x14ac:dyDescent="0.2">
      <c r="A2590" s="822">
        <v>32</v>
      </c>
      <c r="B2590" s="823" t="s">
        <v>2767</v>
      </c>
      <c r="C2590" s="823" t="s">
        <v>2773</v>
      </c>
      <c r="D2590" s="824" t="s">
        <v>4796</v>
      </c>
      <c r="E2590" s="825" t="s">
        <v>2794</v>
      </c>
      <c r="F2590" s="823" t="s">
        <v>2768</v>
      </c>
      <c r="G2590" s="823" t="s">
        <v>2983</v>
      </c>
      <c r="H2590" s="823" t="s">
        <v>329</v>
      </c>
      <c r="I2590" s="823" t="s">
        <v>2984</v>
      </c>
      <c r="J2590" s="823" t="s">
        <v>2985</v>
      </c>
      <c r="K2590" s="823" t="s">
        <v>2986</v>
      </c>
      <c r="L2590" s="826">
        <v>73.150000000000006</v>
      </c>
      <c r="M2590" s="826">
        <v>219.45000000000002</v>
      </c>
      <c r="N2590" s="823">
        <v>3</v>
      </c>
      <c r="O2590" s="827">
        <v>1.5</v>
      </c>
      <c r="P2590" s="826">
        <v>219.45000000000002</v>
      </c>
      <c r="Q2590" s="828">
        <v>1</v>
      </c>
      <c r="R2590" s="823">
        <v>3</v>
      </c>
      <c r="S2590" s="828">
        <v>1</v>
      </c>
      <c r="T2590" s="827">
        <v>1.5</v>
      </c>
      <c r="U2590" s="829">
        <v>1</v>
      </c>
    </row>
    <row r="2591" spans="1:21" ht="14.45" customHeight="1" x14ac:dyDescent="0.2">
      <c r="A2591" s="822">
        <v>32</v>
      </c>
      <c r="B2591" s="823" t="s">
        <v>2767</v>
      </c>
      <c r="C2591" s="823" t="s">
        <v>2773</v>
      </c>
      <c r="D2591" s="824" t="s">
        <v>4796</v>
      </c>
      <c r="E2591" s="825" t="s">
        <v>2794</v>
      </c>
      <c r="F2591" s="823" t="s">
        <v>2768</v>
      </c>
      <c r="G2591" s="823" t="s">
        <v>3279</v>
      </c>
      <c r="H2591" s="823" t="s">
        <v>329</v>
      </c>
      <c r="I2591" s="823" t="s">
        <v>3525</v>
      </c>
      <c r="J2591" s="823" t="s">
        <v>3464</v>
      </c>
      <c r="K2591" s="823" t="s">
        <v>2471</v>
      </c>
      <c r="L2591" s="826">
        <v>0</v>
      </c>
      <c r="M2591" s="826">
        <v>0</v>
      </c>
      <c r="N2591" s="823">
        <v>1</v>
      </c>
      <c r="O2591" s="827">
        <v>1</v>
      </c>
      <c r="P2591" s="826"/>
      <c r="Q2591" s="828"/>
      <c r="R2591" s="823"/>
      <c r="S2591" s="828">
        <v>0</v>
      </c>
      <c r="T2591" s="827"/>
      <c r="U2591" s="829">
        <v>0</v>
      </c>
    </row>
    <row r="2592" spans="1:21" ht="14.45" customHeight="1" x14ac:dyDescent="0.2">
      <c r="A2592" s="822">
        <v>32</v>
      </c>
      <c r="B2592" s="823" t="s">
        <v>2767</v>
      </c>
      <c r="C2592" s="823" t="s">
        <v>2773</v>
      </c>
      <c r="D2592" s="824" t="s">
        <v>4796</v>
      </c>
      <c r="E2592" s="825" t="s">
        <v>2794</v>
      </c>
      <c r="F2592" s="823" t="s">
        <v>2768</v>
      </c>
      <c r="G2592" s="823" t="s">
        <v>3279</v>
      </c>
      <c r="H2592" s="823" t="s">
        <v>329</v>
      </c>
      <c r="I2592" s="823" t="s">
        <v>3280</v>
      </c>
      <c r="J2592" s="823" t="s">
        <v>881</v>
      </c>
      <c r="K2592" s="823" t="s">
        <v>882</v>
      </c>
      <c r="L2592" s="826">
        <v>0</v>
      </c>
      <c r="M2592" s="826">
        <v>0</v>
      </c>
      <c r="N2592" s="823">
        <v>1</v>
      </c>
      <c r="O2592" s="827">
        <v>0.5</v>
      </c>
      <c r="P2592" s="826"/>
      <c r="Q2592" s="828"/>
      <c r="R2592" s="823"/>
      <c r="S2592" s="828">
        <v>0</v>
      </c>
      <c r="T2592" s="827"/>
      <c r="U2592" s="829">
        <v>0</v>
      </c>
    </row>
    <row r="2593" spans="1:21" ht="14.45" customHeight="1" x14ac:dyDescent="0.2">
      <c r="A2593" s="822">
        <v>32</v>
      </c>
      <c r="B2593" s="823" t="s">
        <v>2767</v>
      </c>
      <c r="C2593" s="823" t="s">
        <v>2773</v>
      </c>
      <c r="D2593" s="824" t="s">
        <v>4796</v>
      </c>
      <c r="E2593" s="825" t="s">
        <v>2794</v>
      </c>
      <c r="F2593" s="823" t="s">
        <v>2768</v>
      </c>
      <c r="G2593" s="823" t="s">
        <v>3281</v>
      </c>
      <c r="H2593" s="823" t="s">
        <v>329</v>
      </c>
      <c r="I2593" s="823" t="s">
        <v>3779</v>
      </c>
      <c r="J2593" s="823" t="s">
        <v>3780</v>
      </c>
      <c r="K2593" s="823" t="s">
        <v>3781</v>
      </c>
      <c r="L2593" s="826">
        <v>176.32</v>
      </c>
      <c r="M2593" s="826">
        <v>176.32</v>
      </c>
      <c r="N2593" s="823">
        <v>1</v>
      </c>
      <c r="O2593" s="827">
        <v>0.5</v>
      </c>
      <c r="P2593" s="826">
        <v>176.32</v>
      </c>
      <c r="Q2593" s="828">
        <v>1</v>
      </c>
      <c r="R2593" s="823">
        <v>1</v>
      </c>
      <c r="S2593" s="828">
        <v>1</v>
      </c>
      <c r="T2593" s="827">
        <v>0.5</v>
      </c>
      <c r="U2593" s="829">
        <v>1</v>
      </c>
    </row>
    <row r="2594" spans="1:21" ht="14.45" customHeight="1" x14ac:dyDescent="0.2">
      <c r="A2594" s="822">
        <v>32</v>
      </c>
      <c r="B2594" s="823" t="s">
        <v>2767</v>
      </c>
      <c r="C2594" s="823" t="s">
        <v>2773</v>
      </c>
      <c r="D2594" s="824" t="s">
        <v>4796</v>
      </c>
      <c r="E2594" s="825" t="s">
        <v>2794</v>
      </c>
      <c r="F2594" s="823" t="s">
        <v>2768</v>
      </c>
      <c r="G2594" s="823" t="s">
        <v>3281</v>
      </c>
      <c r="H2594" s="823" t="s">
        <v>329</v>
      </c>
      <c r="I2594" s="823" t="s">
        <v>4682</v>
      </c>
      <c r="J2594" s="823" t="s">
        <v>4683</v>
      </c>
      <c r="K2594" s="823" t="s">
        <v>4684</v>
      </c>
      <c r="L2594" s="826">
        <v>0</v>
      </c>
      <c r="M2594" s="826">
        <v>0</v>
      </c>
      <c r="N2594" s="823">
        <v>2</v>
      </c>
      <c r="O2594" s="827">
        <v>1</v>
      </c>
      <c r="P2594" s="826">
        <v>0</v>
      </c>
      <c r="Q2594" s="828"/>
      <c r="R2594" s="823">
        <v>2</v>
      </c>
      <c r="S2594" s="828">
        <v>1</v>
      </c>
      <c r="T2594" s="827">
        <v>1</v>
      </c>
      <c r="U2594" s="829">
        <v>1</v>
      </c>
    </row>
    <row r="2595" spans="1:21" ht="14.45" customHeight="1" x14ac:dyDescent="0.2">
      <c r="A2595" s="822">
        <v>32</v>
      </c>
      <c r="B2595" s="823" t="s">
        <v>2767</v>
      </c>
      <c r="C2595" s="823" t="s">
        <v>2773</v>
      </c>
      <c r="D2595" s="824" t="s">
        <v>4796</v>
      </c>
      <c r="E2595" s="825" t="s">
        <v>2794</v>
      </c>
      <c r="F2595" s="823" t="s">
        <v>2768</v>
      </c>
      <c r="G2595" s="823" t="s">
        <v>2998</v>
      </c>
      <c r="H2595" s="823" t="s">
        <v>329</v>
      </c>
      <c r="I2595" s="823" t="s">
        <v>3970</v>
      </c>
      <c r="J2595" s="823" t="s">
        <v>3971</v>
      </c>
      <c r="K2595" s="823" t="s">
        <v>3972</v>
      </c>
      <c r="L2595" s="826">
        <v>86.41</v>
      </c>
      <c r="M2595" s="826">
        <v>86.41</v>
      </c>
      <c r="N2595" s="823">
        <v>1</v>
      </c>
      <c r="O2595" s="827">
        <v>1</v>
      </c>
      <c r="P2595" s="826">
        <v>86.41</v>
      </c>
      <c r="Q2595" s="828">
        <v>1</v>
      </c>
      <c r="R2595" s="823">
        <v>1</v>
      </c>
      <c r="S2595" s="828">
        <v>1</v>
      </c>
      <c r="T2595" s="827">
        <v>1</v>
      </c>
      <c r="U2595" s="829">
        <v>1</v>
      </c>
    </row>
    <row r="2596" spans="1:21" ht="14.45" customHeight="1" x14ac:dyDescent="0.2">
      <c r="A2596" s="822">
        <v>32</v>
      </c>
      <c r="B2596" s="823" t="s">
        <v>2767</v>
      </c>
      <c r="C2596" s="823" t="s">
        <v>2773</v>
      </c>
      <c r="D2596" s="824" t="s">
        <v>4796</v>
      </c>
      <c r="E2596" s="825" t="s">
        <v>2794</v>
      </c>
      <c r="F2596" s="823" t="s">
        <v>2768</v>
      </c>
      <c r="G2596" s="823" t="s">
        <v>4685</v>
      </c>
      <c r="H2596" s="823" t="s">
        <v>670</v>
      </c>
      <c r="I2596" s="823" t="s">
        <v>4686</v>
      </c>
      <c r="J2596" s="823" t="s">
        <v>4687</v>
      </c>
      <c r="K2596" s="823" t="s">
        <v>4688</v>
      </c>
      <c r="L2596" s="826">
        <v>1472.61</v>
      </c>
      <c r="M2596" s="826">
        <v>4417.83</v>
      </c>
      <c r="N2596" s="823">
        <v>3</v>
      </c>
      <c r="O2596" s="827">
        <v>1.5</v>
      </c>
      <c r="P2596" s="826">
        <v>4417.83</v>
      </c>
      <c r="Q2596" s="828">
        <v>1</v>
      </c>
      <c r="R2596" s="823">
        <v>3</v>
      </c>
      <c r="S2596" s="828">
        <v>1</v>
      </c>
      <c r="T2596" s="827">
        <v>1.5</v>
      </c>
      <c r="U2596" s="829">
        <v>1</v>
      </c>
    </row>
    <row r="2597" spans="1:21" ht="14.45" customHeight="1" x14ac:dyDescent="0.2">
      <c r="A2597" s="822">
        <v>32</v>
      </c>
      <c r="B2597" s="823" t="s">
        <v>2767</v>
      </c>
      <c r="C2597" s="823" t="s">
        <v>2773</v>
      </c>
      <c r="D2597" s="824" t="s">
        <v>4796</v>
      </c>
      <c r="E2597" s="825" t="s">
        <v>2794</v>
      </c>
      <c r="F2597" s="823" t="s">
        <v>2768</v>
      </c>
      <c r="G2597" s="823" t="s">
        <v>2811</v>
      </c>
      <c r="H2597" s="823" t="s">
        <v>670</v>
      </c>
      <c r="I2597" s="823" t="s">
        <v>2562</v>
      </c>
      <c r="J2597" s="823" t="s">
        <v>1691</v>
      </c>
      <c r="K2597" s="823" t="s">
        <v>2563</v>
      </c>
      <c r="L2597" s="826">
        <v>2309.36</v>
      </c>
      <c r="M2597" s="826">
        <v>4618.72</v>
      </c>
      <c r="N2597" s="823">
        <v>2</v>
      </c>
      <c r="O2597" s="827">
        <v>1</v>
      </c>
      <c r="P2597" s="826"/>
      <c r="Q2597" s="828">
        <v>0</v>
      </c>
      <c r="R2597" s="823"/>
      <c r="S2597" s="828">
        <v>0</v>
      </c>
      <c r="T2597" s="827"/>
      <c r="U2597" s="829">
        <v>0</v>
      </c>
    </row>
    <row r="2598" spans="1:21" ht="14.45" customHeight="1" x14ac:dyDescent="0.2">
      <c r="A2598" s="822">
        <v>32</v>
      </c>
      <c r="B2598" s="823" t="s">
        <v>2767</v>
      </c>
      <c r="C2598" s="823" t="s">
        <v>2773</v>
      </c>
      <c r="D2598" s="824" t="s">
        <v>4796</v>
      </c>
      <c r="E2598" s="825" t="s">
        <v>2794</v>
      </c>
      <c r="F2598" s="823" t="s">
        <v>2768</v>
      </c>
      <c r="G2598" s="823" t="s">
        <v>2811</v>
      </c>
      <c r="H2598" s="823" t="s">
        <v>670</v>
      </c>
      <c r="I2598" s="823" t="s">
        <v>2247</v>
      </c>
      <c r="J2598" s="823" t="s">
        <v>915</v>
      </c>
      <c r="K2598" s="823" t="s">
        <v>2248</v>
      </c>
      <c r="L2598" s="826">
        <v>368.16</v>
      </c>
      <c r="M2598" s="826">
        <v>2208.96</v>
      </c>
      <c r="N2598" s="823">
        <v>6</v>
      </c>
      <c r="O2598" s="827">
        <v>3</v>
      </c>
      <c r="P2598" s="826">
        <v>1104.48</v>
      </c>
      <c r="Q2598" s="828">
        <v>0.5</v>
      </c>
      <c r="R2598" s="823">
        <v>3</v>
      </c>
      <c r="S2598" s="828">
        <v>0.5</v>
      </c>
      <c r="T2598" s="827">
        <v>2</v>
      </c>
      <c r="U2598" s="829">
        <v>0.66666666666666663</v>
      </c>
    </row>
    <row r="2599" spans="1:21" ht="14.45" customHeight="1" x14ac:dyDescent="0.2">
      <c r="A2599" s="822">
        <v>32</v>
      </c>
      <c r="B2599" s="823" t="s">
        <v>2767</v>
      </c>
      <c r="C2599" s="823" t="s">
        <v>2773</v>
      </c>
      <c r="D2599" s="824" t="s">
        <v>4796</v>
      </c>
      <c r="E2599" s="825" t="s">
        <v>2794</v>
      </c>
      <c r="F2599" s="823" t="s">
        <v>2768</v>
      </c>
      <c r="G2599" s="823" t="s">
        <v>2811</v>
      </c>
      <c r="H2599" s="823" t="s">
        <v>670</v>
      </c>
      <c r="I2599" s="823" t="s">
        <v>2558</v>
      </c>
      <c r="J2599" s="823" t="s">
        <v>1691</v>
      </c>
      <c r="K2599" s="823" t="s">
        <v>2559</v>
      </c>
      <c r="L2599" s="826">
        <v>1385.62</v>
      </c>
      <c r="M2599" s="826">
        <v>4156.8599999999997</v>
      </c>
      <c r="N2599" s="823">
        <v>3</v>
      </c>
      <c r="O2599" s="827">
        <v>1</v>
      </c>
      <c r="P2599" s="826">
        <v>4156.8599999999997</v>
      </c>
      <c r="Q2599" s="828">
        <v>1</v>
      </c>
      <c r="R2599" s="823">
        <v>3</v>
      </c>
      <c r="S2599" s="828">
        <v>1</v>
      </c>
      <c r="T2599" s="827">
        <v>1</v>
      </c>
      <c r="U2599" s="829">
        <v>1</v>
      </c>
    </row>
    <row r="2600" spans="1:21" ht="14.45" customHeight="1" x14ac:dyDescent="0.2">
      <c r="A2600" s="822">
        <v>32</v>
      </c>
      <c r="B2600" s="823" t="s">
        <v>2767</v>
      </c>
      <c r="C2600" s="823" t="s">
        <v>2773</v>
      </c>
      <c r="D2600" s="824" t="s">
        <v>4796</v>
      </c>
      <c r="E2600" s="825" t="s">
        <v>2794</v>
      </c>
      <c r="F2600" s="823" t="s">
        <v>2768</v>
      </c>
      <c r="G2600" s="823" t="s">
        <v>2811</v>
      </c>
      <c r="H2600" s="823" t="s">
        <v>670</v>
      </c>
      <c r="I2600" s="823" t="s">
        <v>2253</v>
      </c>
      <c r="J2600" s="823" t="s">
        <v>915</v>
      </c>
      <c r="K2600" s="823" t="s">
        <v>2254</v>
      </c>
      <c r="L2600" s="826">
        <v>490.89</v>
      </c>
      <c r="M2600" s="826">
        <v>1963.56</v>
      </c>
      <c r="N2600" s="823">
        <v>4</v>
      </c>
      <c r="O2600" s="827">
        <v>1.5</v>
      </c>
      <c r="P2600" s="826">
        <v>490.89</v>
      </c>
      <c r="Q2600" s="828">
        <v>0.25</v>
      </c>
      <c r="R2600" s="823">
        <v>1</v>
      </c>
      <c r="S2600" s="828">
        <v>0.25</v>
      </c>
      <c r="T2600" s="827">
        <v>0.5</v>
      </c>
      <c r="U2600" s="829">
        <v>0.33333333333333331</v>
      </c>
    </row>
    <row r="2601" spans="1:21" ht="14.45" customHeight="1" x14ac:dyDescent="0.2">
      <c r="A2601" s="822">
        <v>32</v>
      </c>
      <c r="B2601" s="823" t="s">
        <v>2767</v>
      </c>
      <c r="C2601" s="823" t="s">
        <v>2773</v>
      </c>
      <c r="D2601" s="824" t="s">
        <v>4796</v>
      </c>
      <c r="E2601" s="825" t="s">
        <v>2794</v>
      </c>
      <c r="F2601" s="823" t="s">
        <v>2768</v>
      </c>
      <c r="G2601" s="823" t="s">
        <v>2811</v>
      </c>
      <c r="H2601" s="823" t="s">
        <v>670</v>
      </c>
      <c r="I2601" s="823" t="s">
        <v>2251</v>
      </c>
      <c r="J2601" s="823" t="s">
        <v>915</v>
      </c>
      <c r="K2601" s="823" t="s">
        <v>2252</v>
      </c>
      <c r="L2601" s="826">
        <v>1154.68</v>
      </c>
      <c r="M2601" s="826">
        <v>3464.04</v>
      </c>
      <c r="N2601" s="823">
        <v>3</v>
      </c>
      <c r="O2601" s="827">
        <v>0.5</v>
      </c>
      <c r="P2601" s="826">
        <v>3464.04</v>
      </c>
      <c r="Q2601" s="828">
        <v>1</v>
      </c>
      <c r="R2601" s="823">
        <v>3</v>
      </c>
      <c r="S2601" s="828">
        <v>1</v>
      </c>
      <c r="T2601" s="827">
        <v>0.5</v>
      </c>
      <c r="U2601" s="829">
        <v>1</v>
      </c>
    </row>
    <row r="2602" spans="1:21" ht="14.45" customHeight="1" x14ac:dyDescent="0.2">
      <c r="A2602" s="822">
        <v>32</v>
      </c>
      <c r="B2602" s="823" t="s">
        <v>2767</v>
      </c>
      <c r="C2602" s="823" t="s">
        <v>2773</v>
      </c>
      <c r="D2602" s="824" t="s">
        <v>4796</v>
      </c>
      <c r="E2602" s="825" t="s">
        <v>2794</v>
      </c>
      <c r="F2602" s="823" t="s">
        <v>2768</v>
      </c>
      <c r="G2602" s="823" t="s">
        <v>3342</v>
      </c>
      <c r="H2602" s="823" t="s">
        <v>329</v>
      </c>
      <c r="I2602" s="823" t="s">
        <v>3343</v>
      </c>
      <c r="J2602" s="823" t="s">
        <v>3344</v>
      </c>
      <c r="K2602" s="823" t="s">
        <v>3345</v>
      </c>
      <c r="L2602" s="826">
        <v>453.18</v>
      </c>
      <c r="M2602" s="826">
        <v>453.18</v>
      </c>
      <c r="N2602" s="823">
        <v>1</v>
      </c>
      <c r="O2602" s="827">
        <v>1</v>
      </c>
      <c r="P2602" s="826">
        <v>453.18</v>
      </c>
      <c r="Q2602" s="828">
        <v>1</v>
      </c>
      <c r="R2602" s="823">
        <v>1</v>
      </c>
      <c r="S2602" s="828">
        <v>1</v>
      </c>
      <c r="T2602" s="827">
        <v>1</v>
      </c>
      <c r="U2602" s="829">
        <v>1</v>
      </c>
    </row>
    <row r="2603" spans="1:21" ht="14.45" customHeight="1" x14ac:dyDescent="0.2">
      <c r="A2603" s="822">
        <v>32</v>
      </c>
      <c r="B2603" s="823" t="s">
        <v>2767</v>
      </c>
      <c r="C2603" s="823" t="s">
        <v>2773</v>
      </c>
      <c r="D2603" s="824" t="s">
        <v>4796</v>
      </c>
      <c r="E2603" s="825" t="s">
        <v>2794</v>
      </c>
      <c r="F2603" s="823" t="s">
        <v>2768</v>
      </c>
      <c r="G2603" s="823" t="s">
        <v>2825</v>
      </c>
      <c r="H2603" s="823" t="s">
        <v>670</v>
      </c>
      <c r="I2603" s="823" t="s">
        <v>2230</v>
      </c>
      <c r="J2603" s="823" t="s">
        <v>789</v>
      </c>
      <c r="K2603" s="823" t="s">
        <v>2231</v>
      </c>
      <c r="L2603" s="826">
        <v>102.93</v>
      </c>
      <c r="M2603" s="826">
        <v>205.86</v>
      </c>
      <c r="N2603" s="823">
        <v>2</v>
      </c>
      <c r="O2603" s="827">
        <v>2</v>
      </c>
      <c r="P2603" s="826">
        <v>102.93</v>
      </c>
      <c r="Q2603" s="828">
        <v>0.5</v>
      </c>
      <c r="R2603" s="823">
        <v>1</v>
      </c>
      <c r="S2603" s="828">
        <v>0.5</v>
      </c>
      <c r="T2603" s="827">
        <v>1</v>
      </c>
      <c r="U2603" s="829">
        <v>0.5</v>
      </c>
    </row>
    <row r="2604" spans="1:21" ht="14.45" customHeight="1" x14ac:dyDescent="0.2">
      <c r="A2604" s="822">
        <v>32</v>
      </c>
      <c r="B2604" s="823" t="s">
        <v>2767</v>
      </c>
      <c r="C2604" s="823" t="s">
        <v>2773</v>
      </c>
      <c r="D2604" s="824" t="s">
        <v>4796</v>
      </c>
      <c r="E2604" s="825" t="s">
        <v>2794</v>
      </c>
      <c r="F2604" s="823" t="s">
        <v>2768</v>
      </c>
      <c r="G2604" s="823" t="s">
        <v>2825</v>
      </c>
      <c r="H2604" s="823" t="s">
        <v>329</v>
      </c>
      <c r="I2604" s="823" t="s">
        <v>3353</v>
      </c>
      <c r="J2604" s="823" t="s">
        <v>789</v>
      </c>
      <c r="K2604" s="823" t="s">
        <v>790</v>
      </c>
      <c r="L2604" s="826">
        <v>205.84</v>
      </c>
      <c r="M2604" s="826">
        <v>1029.2</v>
      </c>
      <c r="N2604" s="823">
        <v>5</v>
      </c>
      <c r="O2604" s="827">
        <v>5</v>
      </c>
      <c r="P2604" s="826">
        <v>617.52</v>
      </c>
      <c r="Q2604" s="828">
        <v>0.6</v>
      </c>
      <c r="R2604" s="823">
        <v>3</v>
      </c>
      <c r="S2604" s="828">
        <v>0.6</v>
      </c>
      <c r="T2604" s="827">
        <v>3</v>
      </c>
      <c r="U2604" s="829">
        <v>0.6</v>
      </c>
    </row>
    <row r="2605" spans="1:21" ht="14.45" customHeight="1" x14ac:dyDescent="0.2">
      <c r="A2605" s="822">
        <v>32</v>
      </c>
      <c r="B2605" s="823" t="s">
        <v>2767</v>
      </c>
      <c r="C2605" s="823" t="s">
        <v>2773</v>
      </c>
      <c r="D2605" s="824" t="s">
        <v>4796</v>
      </c>
      <c r="E2605" s="825" t="s">
        <v>2794</v>
      </c>
      <c r="F2605" s="823" t="s">
        <v>2768</v>
      </c>
      <c r="G2605" s="823" t="s">
        <v>2825</v>
      </c>
      <c r="H2605" s="823" t="s">
        <v>329</v>
      </c>
      <c r="I2605" s="823" t="s">
        <v>3353</v>
      </c>
      <c r="J2605" s="823" t="s">
        <v>789</v>
      </c>
      <c r="K2605" s="823" t="s">
        <v>790</v>
      </c>
      <c r="L2605" s="826">
        <v>97.76</v>
      </c>
      <c r="M2605" s="826">
        <v>195.52</v>
      </c>
      <c r="N2605" s="823">
        <v>2</v>
      </c>
      <c r="O2605" s="827">
        <v>1</v>
      </c>
      <c r="P2605" s="826">
        <v>97.76</v>
      </c>
      <c r="Q2605" s="828">
        <v>0.5</v>
      </c>
      <c r="R2605" s="823">
        <v>1</v>
      </c>
      <c r="S2605" s="828">
        <v>0.5</v>
      </c>
      <c r="T2605" s="827">
        <v>0.5</v>
      </c>
      <c r="U2605" s="829">
        <v>0.5</v>
      </c>
    </row>
    <row r="2606" spans="1:21" ht="14.45" customHeight="1" x14ac:dyDescent="0.2">
      <c r="A2606" s="822">
        <v>32</v>
      </c>
      <c r="B2606" s="823" t="s">
        <v>2767</v>
      </c>
      <c r="C2606" s="823" t="s">
        <v>2773</v>
      </c>
      <c r="D2606" s="824" t="s">
        <v>4796</v>
      </c>
      <c r="E2606" s="825" t="s">
        <v>2794</v>
      </c>
      <c r="F2606" s="823" t="s">
        <v>2768</v>
      </c>
      <c r="G2606" s="823" t="s">
        <v>3354</v>
      </c>
      <c r="H2606" s="823" t="s">
        <v>670</v>
      </c>
      <c r="I2606" s="823" t="s">
        <v>2295</v>
      </c>
      <c r="J2606" s="823" t="s">
        <v>1197</v>
      </c>
      <c r="K2606" s="823" t="s">
        <v>2296</v>
      </c>
      <c r="L2606" s="826">
        <v>34.47</v>
      </c>
      <c r="M2606" s="826">
        <v>34.47</v>
      </c>
      <c r="N2606" s="823">
        <v>1</v>
      </c>
      <c r="O2606" s="827">
        <v>1</v>
      </c>
      <c r="P2606" s="826"/>
      <c r="Q2606" s="828">
        <v>0</v>
      </c>
      <c r="R2606" s="823"/>
      <c r="S2606" s="828">
        <v>0</v>
      </c>
      <c r="T2606" s="827"/>
      <c r="U2606" s="829">
        <v>0</v>
      </c>
    </row>
    <row r="2607" spans="1:21" ht="14.45" customHeight="1" x14ac:dyDescent="0.2">
      <c r="A2607" s="822">
        <v>32</v>
      </c>
      <c r="B2607" s="823" t="s">
        <v>2767</v>
      </c>
      <c r="C2607" s="823" t="s">
        <v>2773</v>
      </c>
      <c r="D2607" s="824" t="s">
        <v>4796</v>
      </c>
      <c r="E2607" s="825" t="s">
        <v>2794</v>
      </c>
      <c r="F2607" s="823" t="s">
        <v>2768</v>
      </c>
      <c r="G2607" s="823" t="s">
        <v>2812</v>
      </c>
      <c r="H2607" s="823" t="s">
        <v>329</v>
      </c>
      <c r="I2607" s="823" t="s">
        <v>2813</v>
      </c>
      <c r="J2607" s="823" t="s">
        <v>2814</v>
      </c>
      <c r="K2607" s="823" t="s">
        <v>825</v>
      </c>
      <c r="L2607" s="826">
        <v>87.67</v>
      </c>
      <c r="M2607" s="826">
        <v>350.68</v>
      </c>
      <c r="N2607" s="823">
        <v>4</v>
      </c>
      <c r="O2607" s="827">
        <v>3</v>
      </c>
      <c r="P2607" s="826">
        <v>350.68</v>
      </c>
      <c r="Q2607" s="828">
        <v>1</v>
      </c>
      <c r="R2607" s="823">
        <v>4</v>
      </c>
      <c r="S2607" s="828">
        <v>1</v>
      </c>
      <c r="T2607" s="827">
        <v>3</v>
      </c>
      <c r="U2607" s="829">
        <v>1</v>
      </c>
    </row>
    <row r="2608" spans="1:21" ht="14.45" customHeight="1" x14ac:dyDescent="0.2">
      <c r="A2608" s="822">
        <v>32</v>
      </c>
      <c r="B2608" s="823" t="s">
        <v>2767</v>
      </c>
      <c r="C2608" s="823" t="s">
        <v>2773</v>
      </c>
      <c r="D2608" s="824" t="s">
        <v>4796</v>
      </c>
      <c r="E2608" s="825" t="s">
        <v>2794</v>
      </c>
      <c r="F2608" s="823" t="s">
        <v>2768</v>
      </c>
      <c r="G2608" s="823" t="s">
        <v>2812</v>
      </c>
      <c r="H2608" s="823" t="s">
        <v>329</v>
      </c>
      <c r="I2608" s="823" t="s">
        <v>3478</v>
      </c>
      <c r="J2608" s="823" t="s">
        <v>3479</v>
      </c>
      <c r="K2608" s="823" t="s">
        <v>3480</v>
      </c>
      <c r="L2608" s="826">
        <v>43.85</v>
      </c>
      <c r="M2608" s="826">
        <v>43.85</v>
      </c>
      <c r="N2608" s="823">
        <v>1</v>
      </c>
      <c r="O2608" s="827">
        <v>1</v>
      </c>
      <c r="P2608" s="826">
        <v>43.85</v>
      </c>
      <c r="Q2608" s="828">
        <v>1</v>
      </c>
      <c r="R2608" s="823">
        <v>1</v>
      </c>
      <c r="S2608" s="828">
        <v>1</v>
      </c>
      <c r="T2608" s="827">
        <v>1</v>
      </c>
      <c r="U2608" s="829">
        <v>1</v>
      </c>
    </row>
    <row r="2609" spans="1:21" ht="14.45" customHeight="1" x14ac:dyDescent="0.2">
      <c r="A2609" s="822">
        <v>32</v>
      </c>
      <c r="B2609" s="823" t="s">
        <v>2767</v>
      </c>
      <c r="C2609" s="823" t="s">
        <v>2773</v>
      </c>
      <c r="D2609" s="824" t="s">
        <v>4796</v>
      </c>
      <c r="E2609" s="825" t="s">
        <v>2794</v>
      </c>
      <c r="F2609" s="823" t="s">
        <v>2768</v>
      </c>
      <c r="G2609" s="823" t="s">
        <v>3364</v>
      </c>
      <c r="H2609" s="823" t="s">
        <v>329</v>
      </c>
      <c r="I2609" s="823" t="s">
        <v>3365</v>
      </c>
      <c r="J2609" s="823" t="s">
        <v>3366</v>
      </c>
      <c r="K2609" s="823" t="s">
        <v>3367</v>
      </c>
      <c r="L2609" s="826">
        <v>0</v>
      </c>
      <c r="M2609" s="826">
        <v>0</v>
      </c>
      <c r="N2609" s="823">
        <v>3</v>
      </c>
      <c r="O2609" s="827">
        <v>1.5</v>
      </c>
      <c r="P2609" s="826">
        <v>0</v>
      </c>
      <c r="Q2609" s="828"/>
      <c r="R2609" s="823">
        <v>3</v>
      </c>
      <c r="S2609" s="828">
        <v>1</v>
      </c>
      <c r="T2609" s="827">
        <v>1.5</v>
      </c>
      <c r="U2609" s="829">
        <v>1</v>
      </c>
    </row>
    <row r="2610" spans="1:21" ht="14.45" customHeight="1" x14ac:dyDescent="0.2">
      <c r="A2610" s="822">
        <v>32</v>
      </c>
      <c r="B2610" s="823" t="s">
        <v>2767</v>
      </c>
      <c r="C2610" s="823" t="s">
        <v>2773</v>
      </c>
      <c r="D2610" s="824" t="s">
        <v>4796</v>
      </c>
      <c r="E2610" s="825" t="s">
        <v>2794</v>
      </c>
      <c r="F2610" s="823" t="s">
        <v>2768</v>
      </c>
      <c r="G2610" s="823" t="s">
        <v>3585</v>
      </c>
      <c r="H2610" s="823" t="s">
        <v>670</v>
      </c>
      <c r="I2610" s="823" t="s">
        <v>4689</v>
      </c>
      <c r="J2610" s="823" t="s">
        <v>3587</v>
      </c>
      <c r="K2610" s="823" t="s">
        <v>1018</v>
      </c>
      <c r="L2610" s="826">
        <v>439.98</v>
      </c>
      <c r="M2610" s="826">
        <v>439.98</v>
      </c>
      <c r="N2610" s="823">
        <v>1</v>
      </c>
      <c r="O2610" s="827">
        <v>1</v>
      </c>
      <c r="P2610" s="826">
        <v>439.98</v>
      </c>
      <c r="Q2610" s="828">
        <v>1</v>
      </c>
      <c r="R2610" s="823">
        <v>1</v>
      </c>
      <c r="S2610" s="828">
        <v>1</v>
      </c>
      <c r="T2610" s="827">
        <v>1</v>
      </c>
      <c r="U2610" s="829">
        <v>1</v>
      </c>
    </row>
    <row r="2611" spans="1:21" ht="14.45" customHeight="1" x14ac:dyDescent="0.2">
      <c r="A2611" s="822">
        <v>32</v>
      </c>
      <c r="B2611" s="823" t="s">
        <v>2767</v>
      </c>
      <c r="C2611" s="823" t="s">
        <v>2773</v>
      </c>
      <c r="D2611" s="824" t="s">
        <v>4796</v>
      </c>
      <c r="E2611" s="825" t="s">
        <v>2794</v>
      </c>
      <c r="F2611" s="823" t="s">
        <v>2768</v>
      </c>
      <c r="G2611" s="823" t="s">
        <v>3483</v>
      </c>
      <c r="H2611" s="823" t="s">
        <v>329</v>
      </c>
      <c r="I2611" s="823" t="s">
        <v>3484</v>
      </c>
      <c r="J2611" s="823" t="s">
        <v>1247</v>
      </c>
      <c r="K2611" s="823" t="s">
        <v>3485</v>
      </c>
      <c r="L2611" s="826">
        <v>243.64</v>
      </c>
      <c r="M2611" s="826">
        <v>487.28</v>
      </c>
      <c r="N2611" s="823">
        <v>2</v>
      </c>
      <c r="O2611" s="827">
        <v>2</v>
      </c>
      <c r="P2611" s="826">
        <v>243.64</v>
      </c>
      <c r="Q2611" s="828">
        <v>0.5</v>
      </c>
      <c r="R2611" s="823">
        <v>1</v>
      </c>
      <c r="S2611" s="828">
        <v>0.5</v>
      </c>
      <c r="T2611" s="827">
        <v>1</v>
      </c>
      <c r="U2611" s="829">
        <v>0.5</v>
      </c>
    </row>
    <row r="2612" spans="1:21" ht="14.45" customHeight="1" x14ac:dyDescent="0.2">
      <c r="A2612" s="822">
        <v>32</v>
      </c>
      <c r="B2612" s="823" t="s">
        <v>2767</v>
      </c>
      <c r="C2612" s="823" t="s">
        <v>2773</v>
      </c>
      <c r="D2612" s="824" t="s">
        <v>4796</v>
      </c>
      <c r="E2612" s="825" t="s">
        <v>2794</v>
      </c>
      <c r="F2612" s="823" t="s">
        <v>2768</v>
      </c>
      <c r="G2612" s="823" t="s">
        <v>3058</v>
      </c>
      <c r="H2612" s="823" t="s">
        <v>670</v>
      </c>
      <c r="I2612" s="823" t="s">
        <v>2459</v>
      </c>
      <c r="J2612" s="823" t="s">
        <v>1153</v>
      </c>
      <c r="K2612" s="823" t="s">
        <v>1155</v>
      </c>
      <c r="L2612" s="826">
        <v>0</v>
      </c>
      <c r="M2612" s="826">
        <v>0</v>
      </c>
      <c r="N2612" s="823">
        <v>1</v>
      </c>
      <c r="O2612" s="827">
        <v>1</v>
      </c>
      <c r="P2612" s="826">
        <v>0</v>
      </c>
      <c r="Q2612" s="828"/>
      <c r="R2612" s="823">
        <v>1</v>
      </c>
      <c r="S2612" s="828">
        <v>1</v>
      </c>
      <c r="T2612" s="827">
        <v>1</v>
      </c>
      <c r="U2612" s="829">
        <v>1</v>
      </c>
    </row>
    <row r="2613" spans="1:21" ht="14.45" customHeight="1" x14ac:dyDescent="0.2">
      <c r="A2613" s="822">
        <v>32</v>
      </c>
      <c r="B2613" s="823" t="s">
        <v>2767</v>
      </c>
      <c r="C2613" s="823" t="s">
        <v>2773</v>
      </c>
      <c r="D2613" s="824" t="s">
        <v>4796</v>
      </c>
      <c r="E2613" s="825" t="s">
        <v>2794</v>
      </c>
      <c r="F2613" s="823" t="s">
        <v>2768</v>
      </c>
      <c r="G2613" s="823" t="s">
        <v>3062</v>
      </c>
      <c r="H2613" s="823" t="s">
        <v>329</v>
      </c>
      <c r="I2613" s="823" t="s">
        <v>3063</v>
      </c>
      <c r="J2613" s="823" t="s">
        <v>735</v>
      </c>
      <c r="K2613" s="823" t="s">
        <v>3064</v>
      </c>
      <c r="L2613" s="826">
        <v>42.54</v>
      </c>
      <c r="M2613" s="826">
        <v>42.54</v>
      </c>
      <c r="N2613" s="823">
        <v>1</v>
      </c>
      <c r="O2613" s="827">
        <v>1</v>
      </c>
      <c r="P2613" s="826"/>
      <c r="Q2613" s="828">
        <v>0</v>
      </c>
      <c r="R2613" s="823"/>
      <c r="S2613" s="828">
        <v>0</v>
      </c>
      <c r="T2613" s="827"/>
      <c r="U2613" s="829">
        <v>0</v>
      </c>
    </row>
    <row r="2614" spans="1:21" ht="14.45" customHeight="1" x14ac:dyDescent="0.2">
      <c r="A2614" s="822">
        <v>32</v>
      </c>
      <c r="B2614" s="823" t="s">
        <v>2767</v>
      </c>
      <c r="C2614" s="823" t="s">
        <v>2773</v>
      </c>
      <c r="D2614" s="824" t="s">
        <v>4796</v>
      </c>
      <c r="E2614" s="825" t="s">
        <v>2794</v>
      </c>
      <c r="F2614" s="823" t="s">
        <v>2768</v>
      </c>
      <c r="G2614" s="823" t="s">
        <v>3546</v>
      </c>
      <c r="H2614" s="823" t="s">
        <v>329</v>
      </c>
      <c r="I2614" s="823" t="s">
        <v>3547</v>
      </c>
      <c r="J2614" s="823" t="s">
        <v>1256</v>
      </c>
      <c r="K2614" s="823" t="s">
        <v>2854</v>
      </c>
      <c r="L2614" s="826">
        <v>137.88</v>
      </c>
      <c r="M2614" s="826">
        <v>137.88</v>
      </c>
      <c r="N2614" s="823">
        <v>1</v>
      </c>
      <c r="O2614" s="827">
        <v>1</v>
      </c>
      <c r="P2614" s="826"/>
      <c r="Q2614" s="828">
        <v>0</v>
      </c>
      <c r="R2614" s="823"/>
      <c r="S2614" s="828">
        <v>0</v>
      </c>
      <c r="T2614" s="827"/>
      <c r="U2614" s="829">
        <v>0</v>
      </c>
    </row>
    <row r="2615" spans="1:21" ht="14.45" customHeight="1" x14ac:dyDescent="0.2">
      <c r="A2615" s="822">
        <v>32</v>
      </c>
      <c r="B2615" s="823" t="s">
        <v>2767</v>
      </c>
      <c r="C2615" s="823" t="s">
        <v>2773</v>
      </c>
      <c r="D2615" s="824" t="s">
        <v>4796</v>
      </c>
      <c r="E2615" s="825" t="s">
        <v>2794</v>
      </c>
      <c r="F2615" s="823" t="s">
        <v>2768</v>
      </c>
      <c r="G2615" s="823" t="s">
        <v>3085</v>
      </c>
      <c r="H2615" s="823" t="s">
        <v>670</v>
      </c>
      <c r="I2615" s="823" t="s">
        <v>4443</v>
      </c>
      <c r="J2615" s="823" t="s">
        <v>3087</v>
      </c>
      <c r="K2615" s="823" t="s">
        <v>771</v>
      </c>
      <c r="L2615" s="826">
        <v>146.47999999999999</v>
      </c>
      <c r="M2615" s="826">
        <v>439.43999999999994</v>
      </c>
      <c r="N2615" s="823">
        <v>3</v>
      </c>
      <c r="O2615" s="827">
        <v>1</v>
      </c>
      <c r="P2615" s="826">
        <v>439.43999999999994</v>
      </c>
      <c r="Q2615" s="828">
        <v>1</v>
      </c>
      <c r="R2615" s="823">
        <v>3</v>
      </c>
      <c r="S2615" s="828">
        <v>1</v>
      </c>
      <c r="T2615" s="827">
        <v>1</v>
      </c>
      <c r="U2615" s="829">
        <v>1</v>
      </c>
    </row>
    <row r="2616" spans="1:21" ht="14.45" customHeight="1" x14ac:dyDescent="0.2">
      <c r="A2616" s="822">
        <v>32</v>
      </c>
      <c r="B2616" s="823" t="s">
        <v>2767</v>
      </c>
      <c r="C2616" s="823" t="s">
        <v>2773</v>
      </c>
      <c r="D2616" s="824" t="s">
        <v>4796</v>
      </c>
      <c r="E2616" s="825" t="s">
        <v>2794</v>
      </c>
      <c r="F2616" s="823" t="s">
        <v>2768</v>
      </c>
      <c r="G2616" s="823" t="s">
        <v>2824</v>
      </c>
      <c r="H2616" s="823" t="s">
        <v>670</v>
      </c>
      <c r="I2616" s="823" t="s">
        <v>2406</v>
      </c>
      <c r="J2616" s="823" t="s">
        <v>2407</v>
      </c>
      <c r="K2616" s="823" t="s">
        <v>2408</v>
      </c>
      <c r="L2616" s="826">
        <v>10252.75</v>
      </c>
      <c r="M2616" s="826">
        <v>30758.25</v>
      </c>
      <c r="N2616" s="823">
        <v>3</v>
      </c>
      <c r="O2616" s="827">
        <v>2</v>
      </c>
      <c r="P2616" s="826">
        <v>30758.25</v>
      </c>
      <c r="Q2616" s="828">
        <v>1</v>
      </c>
      <c r="R2616" s="823">
        <v>3</v>
      </c>
      <c r="S2616" s="828">
        <v>1</v>
      </c>
      <c r="T2616" s="827">
        <v>2</v>
      </c>
      <c r="U2616" s="829">
        <v>1</v>
      </c>
    </row>
    <row r="2617" spans="1:21" ht="14.45" customHeight="1" x14ac:dyDescent="0.2">
      <c r="A2617" s="822">
        <v>32</v>
      </c>
      <c r="B2617" s="823" t="s">
        <v>2767</v>
      </c>
      <c r="C2617" s="823" t="s">
        <v>2773</v>
      </c>
      <c r="D2617" s="824" t="s">
        <v>4796</v>
      </c>
      <c r="E2617" s="825" t="s">
        <v>2794</v>
      </c>
      <c r="F2617" s="823" t="s">
        <v>2768</v>
      </c>
      <c r="G2617" s="823" t="s">
        <v>3104</v>
      </c>
      <c r="H2617" s="823" t="s">
        <v>670</v>
      </c>
      <c r="I2617" s="823" t="s">
        <v>2487</v>
      </c>
      <c r="J2617" s="823" t="s">
        <v>1333</v>
      </c>
      <c r="K2617" s="823" t="s">
        <v>2488</v>
      </c>
      <c r="L2617" s="826">
        <v>0</v>
      </c>
      <c r="M2617" s="826">
        <v>0</v>
      </c>
      <c r="N2617" s="823">
        <v>1</v>
      </c>
      <c r="O2617" s="827">
        <v>1</v>
      </c>
      <c r="P2617" s="826"/>
      <c r="Q2617" s="828"/>
      <c r="R2617" s="823"/>
      <c r="S2617" s="828">
        <v>0</v>
      </c>
      <c r="T2617" s="827"/>
      <c r="U2617" s="829">
        <v>0</v>
      </c>
    </row>
    <row r="2618" spans="1:21" ht="14.45" customHeight="1" x14ac:dyDescent="0.2">
      <c r="A2618" s="822">
        <v>32</v>
      </c>
      <c r="B2618" s="823" t="s">
        <v>2767</v>
      </c>
      <c r="C2618" s="823" t="s">
        <v>2773</v>
      </c>
      <c r="D2618" s="824" t="s">
        <v>4796</v>
      </c>
      <c r="E2618" s="825" t="s">
        <v>2794</v>
      </c>
      <c r="F2618" s="823" t="s">
        <v>2768</v>
      </c>
      <c r="G2618" s="823" t="s">
        <v>3118</v>
      </c>
      <c r="H2618" s="823" t="s">
        <v>670</v>
      </c>
      <c r="I2618" s="823" t="s">
        <v>2356</v>
      </c>
      <c r="J2618" s="823" t="s">
        <v>1403</v>
      </c>
      <c r="K2618" s="823" t="s">
        <v>2357</v>
      </c>
      <c r="L2618" s="826">
        <v>154.36000000000001</v>
      </c>
      <c r="M2618" s="826">
        <v>308.72000000000003</v>
      </c>
      <c r="N2618" s="823">
        <v>2</v>
      </c>
      <c r="O2618" s="827">
        <v>2</v>
      </c>
      <c r="P2618" s="826">
        <v>308.72000000000003</v>
      </c>
      <c r="Q2618" s="828">
        <v>1</v>
      </c>
      <c r="R2618" s="823">
        <v>2</v>
      </c>
      <c r="S2618" s="828">
        <v>1</v>
      </c>
      <c r="T2618" s="827">
        <v>2</v>
      </c>
      <c r="U2618" s="829">
        <v>1</v>
      </c>
    </row>
    <row r="2619" spans="1:21" ht="14.45" customHeight="1" x14ac:dyDescent="0.2">
      <c r="A2619" s="822">
        <v>32</v>
      </c>
      <c r="B2619" s="823" t="s">
        <v>2767</v>
      </c>
      <c r="C2619" s="823" t="s">
        <v>2773</v>
      </c>
      <c r="D2619" s="824" t="s">
        <v>4796</v>
      </c>
      <c r="E2619" s="825" t="s">
        <v>2794</v>
      </c>
      <c r="F2619" s="823" t="s">
        <v>2768</v>
      </c>
      <c r="G2619" s="823" t="s">
        <v>2837</v>
      </c>
      <c r="H2619" s="823" t="s">
        <v>329</v>
      </c>
      <c r="I2619" s="823" t="s">
        <v>2838</v>
      </c>
      <c r="J2619" s="823" t="s">
        <v>1756</v>
      </c>
      <c r="K2619" s="823" t="s">
        <v>2839</v>
      </c>
      <c r="L2619" s="826">
        <v>421.79</v>
      </c>
      <c r="M2619" s="826">
        <v>3796.1100000000006</v>
      </c>
      <c r="N2619" s="823">
        <v>9</v>
      </c>
      <c r="O2619" s="827">
        <v>6</v>
      </c>
      <c r="P2619" s="826">
        <v>1265.3700000000001</v>
      </c>
      <c r="Q2619" s="828">
        <v>0.33333333333333331</v>
      </c>
      <c r="R2619" s="823">
        <v>3</v>
      </c>
      <c r="S2619" s="828">
        <v>0.33333333333333331</v>
      </c>
      <c r="T2619" s="827">
        <v>2</v>
      </c>
      <c r="U2619" s="829">
        <v>0.33333333333333331</v>
      </c>
    </row>
    <row r="2620" spans="1:21" ht="14.45" customHeight="1" x14ac:dyDescent="0.2">
      <c r="A2620" s="822">
        <v>32</v>
      </c>
      <c r="B2620" s="823" t="s">
        <v>2767</v>
      </c>
      <c r="C2620" s="823" t="s">
        <v>2773</v>
      </c>
      <c r="D2620" s="824" t="s">
        <v>4796</v>
      </c>
      <c r="E2620" s="825" t="s">
        <v>2794</v>
      </c>
      <c r="F2620" s="823" t="s">
        <v>2768</v>
      </c>
      <c r="G2620" s="823" t="s">
        <v>3121</v>
      </c>
      <c r="H2620" s="823" t="s">
        <v>329</v>
      </c>
      <c r="I2620" s="823" t="s">
        <v>3122</v>
      </c>
      <c r="J2620" s="823" t="s">
        <v>1092</v>
      </c>
      <c r="K2620" s="823" t="s">
        <v>1093</v>
      </c>
      <c r="L2620" s="826">
        <v>107.27</v>
      </c>
      <c r="M2620" s="826">
        <v>214.54</v>
      </c>
      <c r="N2620" s="823">
        <v>2</v>
      </c>
      <c r="O2620" s="827">
        <v>1</v>
      </c>
      <c r="P2620" s="826">
        <v>214.54</v>
      </c>
      <c r="Q2620" s="828">
        <v>1</v>
      </c>
      <c r="R2620" s="823">
        <v>2</v>
      </c>
      <c r="S2620" s="828">
        <v>1</v>
      </c>
      <c r="T2620" s="827">
        <v>1</v>
      </c>
      <c r="U2620" s="829">
        <v>1</v>
      </c>
    </row>
    <row r="2621" spans="1:21" ht="14.45" customHeight="1" x14ac:dyDescent="0.2">
      <c r="A2621" s="822">
        <v>32</v>
      </c>
      <c r="B2621" s="823" t="s">
        <v>2767</v>
      </c>
      <c r="C2621" s="823" t="s">
        <v>2773</v>
      </c>
      <c r="D2621" s="824" t="s">
        <v>4796</v>
      </c>
      <c r="E2621" s="825" t="s">
        <v>2793</v>
      </c>
      <c r="F2621" s="823" t="s">
        <v>2768</v>
      </c>
      <c r="G2621" s="823" t="s">
        <v>2840</v>
      </c>
      <c r="H2621" s="823" t="s">
        <v>329</v>
      </c>
      <c r="I2621" s="823" t="s">
        <v>2844</v>
      </c>
      <c r="J2621" s="823" t="s">
        <v>964</v>
      </c>
      <c r="K2621" s="823" t="s">
        <v>2845</v>
      </c>
      <c r="L2621" s="826">
        <v>329.56</v>
      </c>
      <c r="M2621" s="826">
        <v>659.12</v>
      </c>
      <c r="N2621" s="823">
        <v>2</v>
      </c>
      <c r="O2621" s="827">
        <v>1</v>
      </c>
      <c r="P2621" s="826"/>
      <c r="Q2621" s="828">
        <v>0</v>
      </c>
      <c r="R2621" s="823"/>
      <c r="S2621" s="828">
        <v>0</v>
      </c>
      <c r="T2621" s="827"/>
      <c r="U2621" s="829">
        <v>0</v>
      </c>
    </row>
    <row r="2622" spans="1:21" ht="14.45" customHeight="1" x14ac:dyDescent="0.2">
      <c r="A2622" s="822">
        <v>32</v>
      </c>
      <c r="B2622" s="823" t="s">
        <v>2767</v>
      </c>
      <c r="C2622" s="823" t="s">
        <v>2773</v>
      </c>
      <c r="D2622" s="824" t="s">
        <v>4796</v>
      </c>
      <c r="E2622" s="825" t="s">
        <v>2793</v>
      </c>
      <c r="F2622" s="823" t="s">
        <v>2768</v>
      </c>
      <c r="G2622" s="823" t="s">
        <v>3137</v>
      </c>
      <c r="H2622" s="823" t="s">
        <v>670</v>
      </c>
      <c r="I2622" s="823" t="s">
        <v>3141</v>
      </c>
      <c r="J2622" s="823" t="s">
        <v>3142</v>
      </c>
      <c r="K2622" s="823" t="s">
        <v>3140</v>
      </c>
      <c r="L2622" s="826">
        <v>6696.51</v>
      </c>
      <c r="M2622" s="826">
        <v>6696.51</v>
      </c>
      <c r="N2622" s="823">
        <v>1</v>
      </c>
      <c r="O2622" s="827">
        <v>1</v>
      </c>
      <c r="P2622" s="826">
        <v>6696.51</v>
      </c>
      <c r="Q2622" s="828">
        <v>1</v>
      </c>
      <c r="R2622" s="823">
        <v>1</v>
      </c>
      <c r="S2622" s="828">
        <v>1</v>
      </c>
      <c r="T2622" s="827">
        <v>1</v>
      </c>
      <c r="U2622" s="829">
        <v>1</v>
      </c>
    </row>
    <row r="2623" spans="1:21" ht="14.45" customHeight="1" x14ac:dyDescent="0.2">
      <c r="A2623" s="822">
        <v>32</v>
      </c>
      <c r="B2623" s="823" t="s">
        <v>2767</v>
      </c>
      <c r="C2623" s="823" t="s">
        <v>2773</v>
      </c>
      <c r="D2623" s="824" t="s">
        <v>4796</v>
      </c>
      <c r="E2623" s="825" t="s">
        <v>2793</v>
      </c>
      <c r="F2623" s="823" t="s">
        <v>2768</v>
      </c>
      <c r="G2623" s="823" t="s">
        <v>2868</v>
      </c>
      <c r="H2623" s="823" t="s">
        <v>670</v>
      </c>
      <c r="I2623" s="823" t="s">
        <v>2504</v>
      </c>
      <c r="J2623" s="823" t="s">
        <v>1329</v>
      </c>
      <c r="K2623" s="823" t="s">
        <v>1261</v>
      </c>
      <c r="L2623" s="826">
        <v>176.32</v>
      </c>
      <c r="M2623" s="826">
        <v>176.32</v>
      </c>
      <c r="N2623" s="823">
        <v>1</v>
      </c>
      <c r="O2623" s="827">
        <v>1</v>
      </c>
      <c r="P2623" s="826"/>
      <c r="Q2623" s="828">
        <v>0</v>
      </c>
      <c r="R2623" s="823"/>
      <c r="S2623" s="828">
        <v>0</v>
      </c>
      <c r="T2623" s="827"/>
      <c r="U2623" s="829">
        <v>0</v>
      </c>
    </row>
    <row r="2624" spans="1:21" ht="14.45" customHeight="1" x14ac:dyDescent="0.2">
      <c r="A2624" s="822">
        <v>32</v>
      </c>
      <c r="B2624" s="823" t="s">
        <v>2767</v>
      </c>
      <c r="C2624" s="823" t="s">
        <v>2773</v>
      </c>
      <c r="D2624" s="824" t="s">
        <v>4796</v>
      </c>
      <c r="E2624" s="825" t="s">
        <v>2793</v>
      </c>
      <c r="F2624" s="823" t="s">
        <v>2768</v>
      </c>
      <c r="G2624" s="823" t="s">
        <v>2869</v>
      </c>
      <c r="H2624" s="823" t="s">
        <v>329</v>
      </c>
      <c r="I2624" s="823" t="s">
        <v>2870</v>
      </c>
      <c r="J2624" s="823" t="s">
        <v>2871</v>
      </c>
      <c r="K2624" s="823" t="s">
        <v>771</v>
      </c>
      <c r="L2624" s="826">
        <v>78.33</v>
      </c>
      <c r="M2624" s="826">
        <v>78.33</v>
      </c>
      <c r="N2624" s="823">
        <v>1</v>
      </c>
      <c r="O2624" s="827">
        <v>1</v>
      </c>
      <c r="P2624" s="826">
        <v>78.33</v>
      </c>
      <c r="Q2624" s="828">
        <v>1</v>
      </c>
      <c r="R2624" s="823">
        <v>1</v>
      </c>
      <c r="S2624" s="828">
        <v>1</v>
      </c>
      <c r="T2624" s="827">
        <v>1</v>
      </c>
      <c r="U2624" s="829">
        <v>1</v>
      </c>
    </row>
    <row r="2625" spans="1:21" ht="14.45" customHeight="1" x14ac:dyDescent="0.2">
      <c r="A2625" s="822">
        <v>32</v>
      </c>
      <c r="B2625" s="823" t="s">
        <v>2767</v>
      </c>
      <c r="C2625" s="823" t="s">
        <v>2773</v>
      </c>
      <c r="D2625" s="824" t="s">
        <v>4796</v>
      </c>
      <c r="E2625" s="825" t="s">
        <v>2793</v>
      </c>
      <c r="F2625" s="823" t="s">
        <v>2768</v>
      </c>
      <c r="G2625" s="823" t="s">
        <v>2915</v>
      </c>
      <c r="H2625" s="823" t="s">
        <v>670</v>
      </c>
      <c r="I2625" s="823" t="s">
        <v>2403</v>
      </c>
      <c r="J2625" s="823" t="s">
        <v>1477</v>
      </c>
      <c r="K2625" s="823" t="s">
        <v>2404</v>
      </c>
      <c r="L2625" s="826">
        <v>3231.81</v>
      </c>
      <c r="M2625" s="826">
        <v>3231.81</v>
      </c>
      <c r="N2625" s="823">
        <v>1</v>
      </c>
      <c r="O2625" s="827">
        <v>1</v>
      </c>
      <c r="P2625" s="826"/>
      <c r="Q2625" s="828">
        <v>0</v>
      </c>
      <c r="R2625" s="823"/>
      <c r="S2625" s="828">
        <v>0</v>
      </c>
      <c r="T2625" s="827"/>
      <c r="U2625" s="829">
        <v>0</v>
      </c>
    </row>
    <row r="2626" spans="1:21" ht="14.45" customHeight="1" x14ac:dyDescent="0.2">
      <c r="A2626" s="822">
        <v>32</v>
      </c>
      <c r="B2626" s="823" t="s">
        <v>2767</v>
      </c>
      <c r="C2626" s="823" t="s">
        <v>2773</v>
      </c>
      <c r="D2626" s="824" t="s">
        <v>4796</v>
      </c>
      <c r="E2626" s="825" t="s">
        <v>2793</v>
      </c>
      <c r="F2626" s="823" t="s">
        <v>2768</v>
      </c>
      <c r="G2626" s="823" t="s">
        <v>4690</v>
      </c>
      <c r="H2626" s="823" t="s">
        <v>329</v>
      </c>
      <c r="I2626" s="823" t="s">
        <v>4691</v>
      </c>
      <c r="J2626" s="823" t="s">
        <v>4692</v>
      </c>
      <c r="K2626" s="823" t="s">
        <v>4693</v>
      </c>
      <c r="L2626" s="826">
        <v>62.8</v>
      </c>
      <c r="M2626" s="826">
        <v>251.2</v>
      </c>
      <c r="N2626" s="823">
        <v>4</v>
      </c>
      <c r="O2626" s="827">
        <v>2</v>
      </c>
      <c r="P2626" s="826"/>
      <c r="Q2626" s="828">
        <v>0</v>
      </c>
      <c r="R2626" s="823"/>
      <c r="S2626" s="828">
        <v>0</v>
      </c>
      <c r="T2626" s="827"/>
      <c r="U2626" s="829">
        <v>0</v>
      </c>
    </row>
    <row r="2627" spans="1:21" ht="14.45" customHeight="1" x14ac:dyDescent="0.2">
      <c r="A2627" s="822">
        <v>32</v>
      </c>
      <c r="B2627" s="823" t="s">
        <v>2767</v>
      </c>
      <c r="C2627" s="823" t="s">
        <v>2773</v>
      </c>
      <c r="D2627" s="824" t="s">
        <v>4796</v>
      </c>
      <c r="E2627" s="825" t="s">
        <v>2793</v>
      </c>
      <c r="F2627" s="823" t="s">
        <v>2768</v>
      </c>
      <c r="G2627" s="823" t="s">
        <v>2811</v>
      </c>
      <c r="H2627" s="823" t="s">
        <v>670</v>
      </c>
      <c r="I2627" s="823" t="s">
        <v>2249</v>
      </c>
      <c r="J2627" s="823" t="s">
        <v>915</v>
      </c>
      <c r="K2627" s="823" t="s">
        <v>2250</v>
      </c>
      <c r="L2627" s="826">
        <v>736.33</v>
      </c>
      <c r="M2627" s="826">
        <v>736.33</v>
      </c>
      <c r="N2627" s="823">
        <v>1</v>
      </c>
      <c r="O2627" s="827">
        <v>1</v>
      </c>
      <c r="P2627" s="826"/>
      <c r="Q2627" s="828">
        <v>0</v>
      </c>
      <c r="R2627" s="823"/>
      <c r="S2627" s="828">
        <v>0</v>
      </c>
      <c r="T2627" s="827"/>
      <c r="U2627" s="829">
        <v>0</v>
      </c>
    </row>
    <row r="2628" spans="1:21" ht="14.45" customHeight="1" x14ac:dyDescent="0.2">
      <c r="A2628" s="822">
        <v>32</v>
      </c>
      <c r="B2628" s="823" t="s">
        <v>2767</v>
      </c>
      <c r="C2628" s="823" t="s">
        <v>2773</v>
      </c>
      <c r="D2628" s="824" t="s">
        <v>4796</v>
      </c>
      <c r="E2628" s="825" t="s">
        <v>2793</v>
      </c>
      <c r="F2628" s="823" t="s">
        <v>2768</v>
      </c>
      <c r="G2628" s="823" t="s">
        <v>2811</v>
      </c>
      <c r="H2628" s="823" t="s">
        <v>670</v>
      </c>
      <c r="I2628" s="823" t="s">
        <v>2253</v>
      </c>
      <c r="J2628" s="823" t="s">
        <v>915</v>
      </c>
      <c r="K2628" s="823" t="s">
        <v>2254</v>
      </c>
      <c r="L2628" s="826">
        <v>490.89</v>
      </c>
      <c r="M2628" s="826">
        <v>1963.56</v>
      </c>
      <c r="N2628" s="823">
        <v>4</v>
      </c>
      <c r="O2628" s="827">
        <v>1</v>
      </c>
      <c r="P2628" s="826">
        <v>1963.56</v>
      </c>
      <c r="Q2628" s="828">
        <v>1</v>
      </c>
      <c r="R2628" s="823">
        <v>4</v>
      </c>
      <c r="S2628" s="828">
        <v>1</v>
      </c>
      <c r="T2628" s="827">
        <v>1</v>
      </c>
      <c r="U2628" s="829">
        <v>1</v>
      </c>
    </row>
    <row r="2629" spans="1:21" ht="14.45" customHeight="1" x14ac:dyDescent="0.2">
      <c r="A2629" s="822">
        <v>32</v>
      </c>
      <c r="B2629" s="823" t="s">
        <v>2767</v>
      </c>
      <c r="C2629" s="823" t="s">
        <v>2773</v>
      </c>
      <c r="D2629" s="824" t="s">
        <v>4796</v>
      </c>
      <c r="E2629" s="825" t="s">
        <v>2793</v>
      </c>
      <c r="F2629" s="823" t="s">
        <v>2768</v>
      </c>
      <c r="G2629" s="823" t="s">
        <v>3071</v>
      </c>
      <c r="H2629" s="823" t="s">
        <v>329</v>
      </c>
      <c r="I2629" s="823" t="s">
        <v>4694</v>
      </c>
      <c r="J2629" s="823" t="s">
        <v>4579</v>
      </c>
      <c r="K2629" s="823" t="s">
        <v>4695</v>
      </c>
      <c r="L2629" s="826">
        <v>150.13999999999999</v>
      </c>
      <c r="M2629" s="826">
        <v>600.55999999999995</v>
      </c>
      <c r="N2629" s="823">
        <v>4</v>
      </c>
      <c r="O2629" s="827">
        <v>1</v>
      </c>
      <c r="P2629" s="826"/>
      <c r="Q2629" s="828">
        <v>0</v>
      </c>
      <c r="R2629" s="823"/>
      <c r="S2629" s="828">
        <v>0</v>
      </c>
      <c r="T2629" s="827"/>
      <c r="U2629" s="829">
        <v>0</v>
      </c>
    </row>
    <row r="2630" spans="1:21" ht="14.45" customHeight="1" x14ac:dyDescent="0.2">
      <c r="A2630" s="822">
        <v>32</v>
      </c>
      <c r="B2630" s="823" t="s">
        <v>2767</v>
      </c>
      <c r="C2630" s="823" t="s">
        <v>2773</v>
      </c>
      <c r="D2630" s="824" t="s">
        <v>4796</v>
      </c>
      <c r="E2630" s="825" t="s">
        <v>2793</v>
      </c>
      <c r="F2630" s="823" t="s">
        <v>2768</v>
      </c>
      <c r="G2630" s="823" t="s">
        <v>2828</v>
      </c>
      <c r="H2630" s="823" t="s">
        <v>329</v>
      </c>
      <c r="I2630" s="823" t="s">
        <v>2829</v>
      </c>
      <c r="J2630" s="823" t="s">
        <v>1854</v>
      </c>
      <c r="K2630" s="823" t="s">
        <v>2830</v>
      </c>
      <c r="L2630" s="826">
        <v>33.4</v>
      </c>
      <c r="M2630" s="826">
        <v>66.8</v>
      </c>
      <c r="N2630" s="823">
        <v>2</v>
      </c>
      <c r="O2630" s="827">
        <v>1</v>
      </c>
      <c r="P2630" s="826"/>
      <c r="Q2630" s="828">
        <v>0</v>
      </c>
      <c r="R2630" s="823"/>
      <c r="S2630" s="828">
        <v>0</v>
      </c>
      <c r="T2630" s="827"/>
      <c r="U2630" s="829">
        <v>0</v>
      </c>
    </row>
    <row r="2631" spans="1:21" ht="14.45" customHeight="1" x14ac:dyDescent="0.2">
      <c r="A2631" s="822">
        <v>32</v>
      </c>
      <c r="B2631" s="823" t="s">
        <v>2767</v>
      </c>
      <c r="C2631" s="823" t="s">
        <v>2773</v>
      </c>
      <c r="D2631" s="824" t="s">
        <v>4796</v>
      </c>
      <c r="E2631" s="825" t="s">
        <v>2793</v>
      </c>
      <c r="F2631" s="823" t="s">
        <v>2768</v>
      </c>
      <c r="G2631" s="823" t="s">
        <v>3092</v>
      </c>
      <c r="H2631" s="823" t="s">
        <v>329</v>
      </c>
      <c r="I2631" s="823" t="s">
        <v>3404</v>
      </c>
      <c r="J2631" s="823" t="s">
        <v>3094</v>
      </c>
      <c r="K2631" s="823" t="s">
        <v>3405</v>
      </c>
      <c r="L2631" s="826">
        <v>311.02</v>
      </c>
      <c r="M2631" s="826">
        <v>311.02</v>
      </c>
      <c r="N2631" s="823">
        <v>1</v>
      </c>
      <c r="O2631" s="827">
        <v>1</v>
      </c>
      <c r="P2631" s="826"/>
      <c r="Q2631" s="828">
        <v>0</v>
      </c>
      <c r="R2631" s="823"/>
      <c r="S2631" s="828">
        <v>0</v>
      </c>
      <c r="T2631" s="827"/>
      <c r="U2631" s="829">
        <v>0</v>
      </c>
    </row>
    <row r="2632" spans="1:21" ht="14.45" customHeight="1" x14ac:dyDescent="0.2">
      <c r="A2632" s="822">
        <v>32</v>
      </c>
      <c r="B2632" s="823" t="s">
        <v>2767</v>
      </c>
      <c r="C2632" s="823" t="s">
        <v>2773</v>
      </c>
      <c r="D2632" s="824" t="s">
        <v>4796</v>
      </c>
      <c r="E2632" s="825" t="s">
        <v>2793</v>
      </c>
      <c r="F2632" s="823" t="s">
        <v>2768</v>
      </c>
      <c r="G2632" s="823" t="s">
        <v>3436</v>
      </c>
      <c r="H2632" s="823" t="s">
        <v>670</v>
      </c>
      <c r="I2632" s="823" t="s">
        <v>4696</v>
      </c>
      <c r="J2632" s="823" t="s">
        <v>4697</v>
      </c>
      <c r="K2632" s="823" t="s">
        <v>1354</v>
      </c>
      <c r="L2632" s="826">
        <v>155.97</v>
      </c>
      <c r="M2632" s="826">
        <v>467.90999999999997</v>
      </c>
      <c r="N2632" s="823">
        <v>3</v>
      </c>
      <c r="O2632" s="827">
        <v>1</v>
      </c>
      <c r="P2632" s="826"/>
      <c r="Q2632" s="828">
        <v>0</v>
      </c>
      <c r="R2632" s="823"/>
      <c r="S2632" s="828">
        <v>0</v>
      </c>
      <c r="T2632" s="827"/>
      <c r="U2632" s="829">
        <v>0</v>
      </c>
    </row>
    <row r="2633" spans="1:21" ht="14.45" customHeight="1" x14ac:dyDescent="0.2">
      <c r="A2633" s="822">
        <v>32</v>
      </c>
      <c r="B2633" s="823" t="s">
        <v>2767</v>
      </c>
      <c r="C2633" s="823" t="s">
        <v>2773</v>
      </c>
      <c r="D2633" s="824" t="s">
        <v>4796</v>
      </c>
      <c r="E2633" s="825" t="s">
        <v>2793</v>
      </c>
      <c r="F2633" s="823" t="s">
        <v>2768</v>
      </c>
      <c r="G2633" s="823" t="s">
        <v>3436</v>
      </c>
      <c r="H2633" s="823" t="s">
        <v>670</v>
      </c>
      <c r="I2633" s="823" t="s">
        <v>2513</v>
      </c>
      <c r="J2633" s="823" t="s">
        <v>1359</v>
      </c>
      <c r="K2633" s="823" t="s">
        <v>1354</v>
      </c>
      <c r="L2633" s="826">
        <v>127.34</v>
      </c>
      <c r="M2633" s="826">
        <v>509.36</v>
      </c>
      <c r="N2633" s="823">
        <v>4</v>
      </c>
      <c r="O2633" s="827">
        <v>1</v>
      </c>
      <c r="P2633" s="826"/>
      <c r="Q2633" s="828">
        <v>0</v>
      </c>
      <c r="R2633" s="823"/>
      <c r="S2633" s="828">
        <v>0</v>
      </c>
      <c r="T2633" s="827"/>
      <c r="U2633" s="829">
        <v>0</v>
      </c>
    </row>
    <row r="2634" spans="1:21" ht="14.45" customHeight="1" x14ac:dyDescent="0.2">
      <c r="A2634" s="822">
        <v>32</v>
      </c>
      <c r="B2634" s="823" t="s">
        <v>2767</v>
      </c>
      <c r="C2634" s="823" t="s">
        <v>2773</v>
      </c>
      <c r="D2634" s="824" t="s">
        <v>4796</v>
      </c>
      <c r="E2634" s="825" t="s">
        <v>2793</v>
      </c>
      <c r="F2634" s="823" t="s">
        <v>2768</v>
      </c>
      <c r="G2634" s="823" t="s">
        <v>3436</v>
      </c>
      <c r="H2634" s="823" t="s">
        <v>670</v>
      </c>
      <c r="I2634" s="823" t="s">
        <v>4090</v>
      </c>
      <c r="J2634" s="823" t="s">
        <v>4091</v>
      </c>
      <c r="K2634" s="823" t="s">
        <v>1354</v>
      </c>
      <c r="L2634" s="826">
        <v>155.97</v>
      </c>
      <c r="M2634" s="826">
        <v>623.88</v>
      </c>
      <c r="N2634" s="823">
        <v>4</v>
      </c>
      <c r="O2634" s="827">
        <v>1</v>
      </c>
      <c r="P2634" s="826"/>
      <c r="Q2634" s="828">
        <v>0</v>
      </c>
      <c r="R2634" s="823"/>
      <c r="S2634" s="828">
        <v>0</v>
      </c>
      <c r="T2634" s="827"/>
      <c r="U2634" s="829">
        <v>0</v>
      </c>
    </row>
    <row r="2635" spans="1:21" ht="14.45" customHeight="1" x14ac:dyDescent="0.2">
      <c r="A2635" s="822">
        <v>32</v>
      </c>
      <c r="B2635" s="823" t="s">
        <v>2767</v>
      </c>
      <c r="C2635" s="823" t="s">
        <v>2773</v>
      </c>
      <c r="D2635" s="824" t="s">
        <v>4796</v>
      </c>
      <c r="E2635" s="825" t="s">
        <v>2793</v>
      </c>
      <c r="F2635" s="823" t="s">
        <v>2768</v>
      </c>
      <c r="G2635" s="823" t="s">
        <v>3436</v>
      </c>
      <c r="H2635" s="823" t="s">
        <v>329</v>
      </c>
      <c r="I2635" s="823" t="s">
        <v>3690</v>
      </c>
      <c r="J2635" s="823" t="s">
        <v>3691</v>
      </c>
      <c r="K2635" s="823" t="s">
        <v>1354</v>
      </c>
      <c r="L2635" s="826">
        <v>158.61000000000001</v>
      </c>
      <c r="M2635" s="826">
        <v>475.83000000000004</v>
      </c>
      <c r="N2635" s="823">
        <v>3</v>
      </c>
      <c r="O2635" s="827">
        <v>1</v>
      </c>
      <c r="P2635" s="826"/>
      <c r="Q2635" s="828">
        <v>0</v>
      </c>
      <c r="R2635" s="823"/>
      <c r="S2635" s="828">
        <v>0</v>
      </c>
      <c r="T2635" s="827"/>
      <c r="U2635" s="829">
        <v>0</v>
      </c>
    </row>
    <row r="2636" spans="1:21" ht="14.45" customHeight="1" x14ac:dyDescent="0.2">
      <c r="A2636" s="822">
        <v>32</v>
      </c>
      <c r="B2636" s="823" t="s">
        <v>2767</v>
      </c>
      <c r="C2636" s="823" t="s">
        <v>2773</v>
      </c>
      <c r="D2636" s="824" t="s">
        <v>4796</v>
      </c>
      <c r="E2636" s="825" t="s">
        <v>2793</v>
      </c>
      <c r="F2636" s="823" t="s">
        <v>2768</v>
      </c>
      <c r="G2636" s="823" t="s">
        <v>3436</v>
      </c>
      <c r="H2636" s="823" t="s">
        <v>670</v>
      </c>
      <c r="I2636" s="823" t="s">
        <v>2528</v>
      </c>
      <c r="J2636" s="823" t="s">
        <v>1355</v>
      </c>
      <c r="K2636" s="823" t="s">
        <v>1354</v>
      </c>
      <c r="L2636" s="826">
        <v>184.82</v>
      </c>
      <c r="M2636" s="826">
        <v>1293.74</v>
      </c>
      <c r="N2636" s="823">
        <v>7</v>
      </c>
      <c r="O2636" s="827">
        <v>1</v>
      </c>
      <c r="P2636" s="826">
        <v>1293.74</v>
      </c>
      <c r="Q2636" s="828">
        <v>1</v>
      </c>
      <c r="R2636" s="823">
        <v>7</v>
      </c>
      <c r="S2636" s="828">
        <v>1</v>
      </c>
      <c r="T2636" s="827">
        <v>1</v>
      </c>
      <c r="U2636" s="829">
        <v>1</v>
      </c>
    </row>
    <row r="2637" spans="1:21" ht="14.45" customHeight="1" x14ac:dyDescent="0.2">
      <c r="A2637" s="822">
        <v>32</v>
      </c>
      <c r="B2637" s="823" t="s">
        <v>2767</v>
      </c>
      <c r="C2637" s="823" t="s">
        <v>2773</v>
      </c>
      <c r="D2637" s="824" t="s">
        <v>4796</v>
      </c>
      <c r="E2637" s="825" t="s">
        <v>2793</v>
      </c>
      <c r="F2637" s="823" t="s">
        <v>2768</v>
      </c>
      <c r="G2637" s="823" t="s">
        <v>3436</v>
      </c>
      <c r="H2637" s="823" t="s">
        <v>670</v>
      </c>
      <c r="I2637" s="823" t="s">
        <v>2530</v>
      </c>
      <c r="J2637" s="823" t="s">
        <v>1356</v>
      </c>
      <c r="K2637" s="823" t="s">
        <v>1354</v>
      </c>
      <c r="L2637" s="826">
        <v>184.82</v>
      </c>
      <c r="M2637" s="826">
        <v>1293.74</v>
      </c>
      <c r="N2637" s="823">
        <v>7</v>
      </c>
      <c r="O2637" s="827">
        <v>1</v>
      </c>
      <c r="P2637" s="826">
        <v>1293.74</v>
      </c>
      <c r="Q2637" s="828">
        <v>1</v>
      </c>
      <c r="R2637" s="823">
        <v>7</v>
      </c>
      <c r="S2637" s="828">
        <v>1</v>
      </c>
      <c r="T2637" s="827">
        <v>1</v>
      </c>
      <c r="U2637" s="829">
        <v>1</v>
      </c>
    </row>
    <row r="2638" spans="1:21" ht="14.45" customHeight="1" x14ac:dyDescent="0.2">
      <c r="A2638" s="822">
        <v>32</v>
      </c>
      <c r="B2638" s="823" t="s">
        <v>2767</v>
      </c>
      <c r="C2638" s="823" t="s">
        <v>2773</v>
      </c>
      <c r="D2638" s="824" t="s">
        <v>4796</v>
      </c>
      <c r="E2638" s="825" t="s">
        <v>2793</v>
      </c>
      <c r="F2638" s="823" t="s">
        <v>2768</v>
      </c>
      <c r="G2638" s="823" t="s">
        <v>3436</v>
      </c>
      <c r="H2638" s="823" t="s">
        <v>670</v>
      </c>
      <c r="I2638" s="823" t="s">
        <v>2529</v>
      </c>
      <c r="J2638" s="823" t="s">
        <v>1353</v>
      </c>
      <c r="K2638" s="823" t="s">
        <v>1354</v>
      </c>
      <c r="L2638" s="826">
        <v>184.82</v>
      </c>
      <c r="M2638" s="826">
        <v>1293.74</v>
      </c>
      <c r="N2638" s="823">
        <v>7</v>
      </c>
      <c r="O2638" s="827">
        <v>1</v>
      </c>
      <c r="P2638" s="826">
        <v>1293.74</v>
      </c>
      <c r="Q2638" s="828">
        <v>1</v>
      </c>
      <c r="R2638" s="823">
        <v>7</v>
      </c>
      <c r="S2638" s="828">
        <v>1</v>
      </c>
      <c r="T2638" s="827">
        <v>1</v>
      </c>
      <c r="U2638" s="829">
        <v>1</v>
      </c>
    </row>
    <row r="2639" spans="1:21" ht="14.45" customHeight="1" x14ac:dyDescent="0.2">
      <c r="A2639" s="822">
        <v>32</v>
      </c>
      <c r="B2639" s="823" t="s">
        <v>2767</v>
      </c>
      <c r="C2639" s="823" t="s">
        <v>2773</v>
      </c>
      <c r="D2639" s="824" t="s">
        <v>4796</v>
      </c>
      <c r="E2639" s="825" t="s">
        <v>2810</v>
      </c>
      <c r="F2639" s="823" t="s">
        <v>2768</v>
      </c>
      <c r="G2639" s="823" t="s">
        <v>2833</v>
      </c>
      <c r="H2639" s="823" t="s">
        <v>670</v>
      </c>
      <c r="I2639" s="823" t="s">
        <v>2445</v>
      </c>
      <c r="J2639" s="823" t="s">
        <v>682</v>
      </c>
      <c r="K2639" s="823" t="s">
        <v>681</v>
      </c>
      <c r="L2639" s="826">
        <v>72.55</v>
      </c>
      <c r="M2639" s="826">
        <v>72.55</v>
      </c>
      <c r="N2639" s="823">
        <v>1</v>
      </c>
      <c r="O2639" s="827">
        <v>1</v>
      </c>
      <c r="P2639" s="826"/>
      <c r="Q2639" s="828">
        <v>0</v>
      </c>
      <c r="R2639" s="823"/>
      <c r="S2639" s="828">
        <v>0</v>
      </c>
      <c r="T2639" s="827"/>
      <c r="U2639" s="829">
        <v>0</v>
      </c>
    </row>
    <row r="2640" spans="1:21" ht="14.45" customHeight="1" x14ac:dyDescent="0.2">
      <c r="A2640" s="822">
        <v>32</v>
      </c>
      <c r="B2640" s="823" t="s">
        <v>2767</v>
      </c>
      <c r="C2640" s="823" t="s">
        <v>2773</v>
      </c>
      <c r="D2640" s="824" t="s">
        <v>4796</v>
      </c>
      <c r="E2640" s="825" t="s">
        <v>2810</v>
      </c>
      <c r="F2640" s="823" t="s">
        <v>2768</v>
      </c>
      <c r="G2640" s="823" t="s">
        <v>2833</v>
      </c>
      <c r="H2640" s="823" t="s">
        <v>670</v>
      </c>
      <c r="I2640" s="823" t="s">
        <v>2444</v>
      </c>
      <c r="J2640" s="823" t="s">
        <v>682</v>
      </c>
      <c r="K2640" s="823" t="s">
        <v>683</v>
      </c>
      <c r="L2640" s="826">
        <v>21.76</v>
      </c>
      <c r="M2640" s="826">
        <v>21.76</v>
      </c>
      <c r="N2640" s="823">
        <v>1</v>
      </c>
      <c r="O2640" s="827">
        <v>1</v>
      </c>
      <c r="P2640" s="826">
        <v>21.76</v>
      </c>
      <c r="Q2640" s="828">
        <v>1</v>
      </c>
      <c r="R2640" s="823">
        <v>1</v>
      </c>
      <c r="S2640" s="828">
        <v>1</v>
      </c>
      <c r="T2640" s="827">
        <v>1</v>
      </c>
      <c r="U2640" s="829">
        <v>1</v>
      </c>
    </row>
    <row r="2641" spans="1:21" ht="14.45" customHeight="1" x14ac:dyDescent="0.2">
      <c r="A2641" s="822">
        <v>32</v>
      </c>
      <c r="B2641" s="823" t="s">
        <v>2767</v>
      </c>
      <c r="C2641" s="823" t="s">
        <v>2773</v>
      </c>
      <c r="D2641" s="824" t="s">
        <v>4796</v>
      </c>
      <c r="E2641" s="825" t="s">
        <v>2810</v>
      </c>
      <c r="F2641" s="823" t="s">
        <v>2768</v>
      </c>
      <c r="G2641" s="823" t="s">
        <v>2833</v>
      </c>
      <c r="H2641" s="823" t="s">
        <v>670</v>
      </c>
      <c r="I2641" s="823" t="s">
        <v>2446</v>
      </c>
      <c r="J2641" s="823" t="s">
        <v>682</v>
      </c>
      <c r="K2641" s="823" t="s">
        <v>684</v>
      </c>
      <c r="L2641" s="826">
        <v>65.28</v>
      </c>
      <c r="M2641" s="826">
        <v>261.12</v>
      </c>
      <c r="N2641" s="823">
        <v>4</v>
      </c>
      <c r="O2641" s="827">
        <v>3</v>
      </c>
      <c r="P2641" s="826">
        <v>195.84</v>
      </c>
      <c r="Q2641" s="828">
        <v>0.75</v>
      </c>
      <c r="R2641" s="823">
        <v>3</v>
      </c>
      <c r="S2641" s="828">
        <v>0.75</v>
      </c>
      <c r="T2641" s="827">
        <v>2</v>
      </c>
      <c r="U2641" s="829">
        <v>0.66666666666666663</v>
      </c>
    </row>
    <row r="2642" spans="1:21" ht="14.45" customHeight="1" x14ac:dyDescent="0.2">
      <c r="A2642" s="822">
        <v>32</v>
      </c>
      <c r="B2642" s="823" t="s">
        <v>2767</v>
      </c>
      <c r="C2642" s="823" t="s">
        <v>2773</v>
      </c>
      <c r="D2642" s="824" t="s">
        <v>4796</v>
      </c>
      <c r="E2642" s="825" t="s">
        <v>2810</v>
      </c>
      <c r="F2642" s="823" t="s">
        <v>2768</v>
      </c>
      <c r="G2642" s="823" t="s">
        <v>3154</v>
      </c>
      <c r="H2642" s="823" t="s">
        <v>329</v>
      </c>
      <c r="I2642" s="823" t="s">
        <v>3718</v>
      </c>
      <c r="J2642" s="823" t="s">
        <v>1318</v>
      </c>
      <c r="K2642" s="823" t="s">
        <v>1319</v>
      </c>
      <c r="L2642" s="826">
        <v>134.44999999999999</v>
      </c>
      <c r="M2642" s="826">
        <v>134.44999999999999</v>
      </c>
      <c r="N2642" s="823">
        <v>1</v>
      </c>
      <c r="O2642" s="827">
        <v>0.5</v>
      </c>
      <c r="P2642" s="826">
        <v>134.44999999999999</v>
      </c>
      <c r="Q2642" s="828">
        <v>1</v>
      </c>
      <c r="R2642" s="823">
        <v>1</v>
      </c>
      <c r="S2642" s="828">
        <v>1</v>
      </c>
      <c r="T2642" s="827">
        <v>0.5</v>
      </c>
      <c r="U2642" s="829">
        <v>1</v>
      </c>
    </row>
    <row r="2643" spans="1:21" ht="14.45" customHeight="1" x14ac:dyDescent="0.2">
      <c r="A2643" s="822">
        <v>32</v>
      </c>
      <c r="B2643" s="823" t="s">
        <v>2767</v>
      </c>
      <c r="C2643" s="823" t="s">
        <v>2773</v>
      </c>
      <c r="D2643" s="824" t="s">
        <v>4796</v>
      </c>
      <c r="E2643" s="825" t="s">
        <v>2810</v>
      </c>
      <c r="F2643" s="823" t="s">
        <v>2768</v>
      </c>
      <c r="G2643" s="823" t="s">
        <v>2868</v>
      </c>
      <c r="H2643" s="823" t="s">
        <v>670</v>
      </c>
      <c r="I2643" s="823" t="s">
        <v>2503</v>
      </c>
      <c r="J2643" s="823" t="s">
        <v>1329</v>
      </c>
      <c r="K2643" s="823" t="s">
        <v>738</v>
      </c>
      <c r="L2643" s="826">
        <v>58.77</v>
      </c>
      <c r="M2643" s="826">
        <v>58.77</v>
      </c>
      <c r="N2643" s="823">
        <v>1</v>
      </c>
      <c r="O2643" s="827">
        <v>0.5</v>
      </c>
      <c r="P2643" s="826"/>
      <c r="Q2643" s="828">
        <v>0</v>
      </c>
      <c r="R2643" s="823"/>
      <c r="S2643" s="828">
        <v>0</v>
      </c>
      <c r="T2643" s="827"/>
      <c r="U2643" s="829">
        <v>0</v>
      </c>
    </row>
    <row r="2644" spans="1:21" ht="14.45" customHeight="1" x14ac:dyDescent="0.2">
      <c r="A2644" s="822">
        <v>32</v>
      </c>
      <c r="B2644" s="823" t="s">
        <v>2767</v>
      </c>
      <c r="C2644" s="823" t="s">
        <v>2773</v>
      </c>
      <c r="D2644" s="824" t="s">
        <v>4796</v>
      </c>
      <c r="E2644" s="825" t="s">
        <v>2810</v>
      </c>
      <c r="F2644" s="823" t="s">
        <v>2768</v>
      </c>
      <c r="G2644" s="823" t="s">
        <v>2869</v>
      </c>
      <c r="H2644" s="823" t="s">
        <v>329</v>
      </c>
      <c r="I2644" s="823" t="s">
        <v>2870</v>
      </c>
      <c r="J2644" s="823" t="s">
        <v>2871</v>
      </c>
      <c r="K2644" s="823" t="s">
        <v>771</v>
      </c>
      <c r="L2644" s="826">
        <v>78.33</v>
      </c>
      <c r="M2644" s="826">
        <v>78.33</v>
      </c>
      <c r="N2644" s="823">
        <v>1</v>
      </c>
      <c r="O2644" s="827">
        <v>0.5</v>
      </c>
      <c r="P2644" s="826">
        <v>78.33</v>
      </c>
      <c r="Q2644" s="828">
        <v>1</v>
      </c>
      <c r="R2644" s="823">
        <v>1</v>
      </c>
      <c r="S2644" s="828">
        <v>1</v>
      </c>
      <c r="T2644" s="827">
        <v>0.5</v>
      </c>
      <c r="U2644" s="829">
        <v>1</v>
      </c>
    </row>
    <row r="2645" spans="1:21" ht="14.45" customHeight="1" x14ac:dyDescent="0.2">
      <c r="A2645" s="822">
        <v>32</v>
      </c>
      <c r="B2645" s="823" t="s">
        <v>2767</v>
      </c>
      <c r="C2645" s="823" t="s">
        <v>2773</v>
      </c>
      <c r="D2645" s="824" t="s">
        <v>4796</v>
      </c>
      <c r="E2645" s="825" t="s">
        <v>2810</v>
      </c>
      <c r="F2645" s="823" t="s">
        <v>2768</v>
      </c>
      <c r="G2645" s="823" t="s">
        <v>2884</v>
      </c>
      <c r="H2645" s="823" t="s">
        <v>329</v>
      </c>
      <c r="I2645" s="823" t="s">
        <v>3163</v>
      </c>
      <c r="J2645" s="823" t="s">
        <v>912</v>
      </c>
      <c r="K2645" s="823" t="s">
        <v>3164</v>
      </c>
      <c r="L2645" s="826">
        <v>516</v>
      </c>
      <c r="M2645" s="826">
        <v>516</v>
      </c>
      <c r="N2645" s="823">
        <v>1</v>
      </c>
      <c r="O2645" s="827">
        <v>1</v>
      </c>
      <c r="P2645" s="826"/>
      <c r="Q2645" s="828">
        <v>0</v>
      </c>
      <c r="R2645" s="823"/>
      <c r="S2645" s="828">
        <v>0</v>
      </c>
      <c r="T2645" s="827"/>
      <c r="U2645" s="829">
        <v>0</v>
      </c>
    </row>
    <row r="2646" spans="1:21" ht="14.45" customHeight="1" x14ac:dyDescent="0.2">
      <c r="A2646" s="822">
        <v>32</v>
      </c>
      <c r="B2646" s="823" t="s">
        <v>2767</v>
      </c>
      <c r="C2646" s="823" t="s">
        <v>2773</v>
      </c>
      <c r="D2646" s="824" t="s">
        <v>4796</v>
      </c>
      <c r="E2646" s="825" t="s">
        <v>2810</v>
      </c>
      <c r="F2646" s="823" t="s">
        <v>2768</v>
      </c>
      <c r="G2646" s="823" t="s">
        <v>2884</v>
      </c>
      <c r="H2646" s="823" t="s">
        <v>329</v>
      </c>
      <c r="I2646" s="823" t="s">
        <v>2886</v>
      </c>
      <c r="J2646" s="823" t="s">
        <v>824</v>
      </c>
      <c r="K2646" s="823" t="s">
        <v>826</v>
      </c>
      <c r="L2646" s="826">
        <v>236.03</v>
      </c>
      <c r="M2646" s="826">
        <v>708.09</v>
      </c>
      <c r="N2646" s="823">
        <v>3</v>
      </c>
      <c r="O2646" s="827">
        <v>2</v>
      </c>
      <c r="P2646" s="826">
        <v>236.03</v>
      </c>
      <c r="Q2646" s="828">
        <v>0.33333333333333331</v>
      </c>
      <c r="R2646" s="823">
        <v>1</v>
      </c>
      <c r="S2646" s="828">
        <v>0.33333333333333331</v>
      </c>
      <c r="T2646" s="827">
        <v>1</v>
      </c>
      <c r="U2646" s="829">
        <v>0.5</v>
      </c>
    </row>
    <row r="2647" spans="1:21" ht="14.45" customHeight="1" x14ac:dyDescent="0.2">
      <c r="A2647" s="822">
        <v>32</v>
      </c>
      <c r="B2647" s="823" t="s">
        <v>2767</v>
      </c>
      <c r="C2647" s="823" t="s">
        <v>2773</v>
      </c>
      <c r="D2647" s="824" t="s">
        <v>4796</v>
      </c>
      <c r="E2647" s="825" t="s">
        <v>2810</v>
      </c>
      <c r="F2647" s="823" t="s">
        <v>2768</v>
      </c>
      <c r="G2647" s="823" t="s">
        <v>2915</v>
      </c>
      <c r="H2647" s="823" t="s">
        <v>670</v>
      </c>
      <c r="I2647" s="823" t="s">
        <v>2403</v>
      </c>
      <c r="J2647" s="823" t="s">
        <v>1477</v>
      </c>
      <c r="K2647" s="823" t="s">
        <v>2404</v>
      </c>
      <c r="L2647" s="826">
        <v>846.47</v>
      </c>
      <c r="M2647" s="826">
        <v>4232.3500000000004</v>
      </c>
      <c r="N2647" s="823">
        <v>5</v>
      </c>
      <c r="O2647" s="827">
        <v>3.5</v>
      </c>
      <c r="P2647" s="826">
        <v>3385.88</v>
      </c>
      <c r="Q2647" s="828">
        <v>0.79999999999999993</v>
      </c>
      <c r="R2647" s="823">
        <v>4</v>
      </c>
      <c r="S2647" s="828">
        <v>0.8</v>
      </c>
      <c r="T2647" s="827">
        <v>2.5</v>
      </c>
      <c r="U2647" s="829">
        <v>0.7142857142857143</v>
      </c>
    </row>
    <row r="2648" spans="1:21" ht="14.45" customHeight="1" x14ac:dyDescent="0.2">
      <c r="A2648" s="822">
        <v>32</v>
      </c>
      <c r="B2648" s="823" t="s">
        <v>2767</v>
      </c>
      <c r="C2648" s="823" t="s">
        <v>2773</v>
      </c>
      <c r="D2648" s="824" t="s">
        <v>4796</v>
      </c>
      <c r="E2648" s="825" t="s">
        <v>2810</v>
      </c>
      <c r="F2648" s="823" t="s">
        <v>2768</v>
      </c>
      <c r="G2648" s="823" t="s">
        <v>2916</v>
      </c>
      <c r="H2648" s="823" t="s">
        <v>670</v>
      </c>
      <c r="I2648" s="823" t="s">
        <v>2572</v>
      </c>
      <c r="J2648" s="823" t="s">
        <v>921</v>
      </c>
      <c r="K2648" s="823" t="s">
        <v>2573</v>
      </c>
      <c r="L2648" s="826">
        <v>42.51</v>
      </c>
      <c r="M2648" s="826">
        <v>42.51</v>
      </c>
      <c r="N2648" s="823">
        <v>1</v>
      </c>
      <c r="O2648" s="827">
        <v>0.5</v>
      </c>
      <c r="P2648" s="826">
        <v>42.51</v>
      </c>
      <c r="Q2648" s="828">
        <v>1</v>
      </c>
      <c r="R2648" s="823">
        <v>1</v>
      </c>
      <c r="S2648" s="828">
        <v>1</v>
      </c>
      <c r="T2648" s="827">
        <v>0.5</v>
      </c>
      <c r="U2648" s="829">
        <v>1</v>
      </c>
    </row>
    <row r="2649" spans="1:21" ht="14.45" customHeight="1" x14ac:dyDescent="0.2">
      <c r="A2649" s="822">
        <v>32</v>
      </c>
      <c r="B2649" s="823" t="s">
        <v>2767</v>
      </c>
      <c r="C2649" s="823" t="s">
        <v>2773</v>
      </c>
      <c r="D2649" s="824" t="s">
        <v>4796</v>
      </c>
      <c r="E2649" s="825" t="s">
        <v>2810</v>
      </c>
      <c r="F2649" s="823" t="s">
        <v>2768</v>
      </c>
      <c r="G2649" s="823" t="s">
        <v>2920</v>
      </c>
      <c r="H2649" s="823" t="s">
        <v>329</v>
      </c>
      <c r="I2649" s="823" t="s">
        <v>2921</v>
      </c>
      <c r="J2649" s="823" t="s">
        <v>1058</v>
      </c>
      <c r="K2649" s="823" t="s">
        <v>2922</v>
      </c>
      <c r="L2649" s="826">
        <v>1630.51</v>
      </c>
      <c r="M2649" s="826">
        <v>3261.02</v>
      </c>
      <c r="N2649" s="823">
        <v>2</v>
      </c>
      <c r="O2649" s="827">
        <v>0.5</v>
      </c>
      <c r="P2649" s="826">
        <v>3261.02</v>
      </c>
      <c r="Q2649" s="828">
        <v>1</v>
      </c>
      <c r="R2649" s="823">
        <v>2</v>
      </c>
      <c r="S2649" s="828">
        <v>1</v>
      </c>
      <c r="T2649" s="827">
        <v>0.5</v>
      </c>
      <c r="U2649" s="829">
        <v>1</v>
      </c>
    </row>
    <row r="2650" spans="1:21" ht="14.45" customHeight="1" x14ac:dyDescent="0.2">
      <c r="A2650" s="822">
        <v>32</v>
      </c>
      <c r="B2650" s="823" t="s">
        <v>2767</v>
      </c>
      <c r="C2650" s="823" t="s">
        <v>2773</v>
      </c>
      <c r="D2650" s="824" t="s">
        <v>4796</v>
      </c>
      <c r="E2650" s="825" t="s">
        <v>2810</v>
      </c>
      <c r="F2650" s="823" t="s">
        <v>2768</v>
      </c>
      <c r="G2650" s="823" t="s">
        <v>2923</v>
      </c>
      <c r="H2650" s="823" t="s">
        <v>329</v>
      </c>
      <c r="I2650" s="823" t="s">
        <v>2927</v>
      </c>
      <c r="J2650" s="823" t="s">
        <v>1031</v>
      </c>
      <c r="K2650" s="823" t="s">
        <v>2928</v>
      </c>
      <c r="L2650" s="826">
        <v>45.03</v>
      </c>
      <c r="M2650" s="826">
        <v>90.06</v>
      </c>
      <c r="N2650" s="823">
        <v>2</v>
      </c>
      <c r="O2650" s="827">
        <v>1.5</v>
      </c>
      <c r="P2650" s="826">
        <v>45.03</v>
      </c>
      <c r="Q2650" s="828">
        <v>0.5</v>
      </c>
      <c r="R2650" s="823">
        <v>1</v>
      </c>
      <c r="S2650" s="828">
        <v>0.5</v>
      </c>
      <c r="T2650" s="827">
        <v>1</v>
      </c>
      <c r="U2650" s="829">
        <v>0.66666666666666663</v>
      </c>
    </row>
    <row r="2651" spans="1:21" ht="14.45" customHeight="1" x14ac:dyDescent="0.2">
      <c r="A2651" s="822">
        <v>32</v>
      </c>
      <c r="B2651" s="823" t="s">
        <v>2767</v>
      </c>
      <c r="C2651" s="823" t="s">
        <v>2773</v>
      </c>
      <c r="D2651" s="824" t="s">
        <v>4796</v>
      </c>
      <c r="E2651" s="825" t="s">
        <v>2810</v>
      </c>
      <c r="F2651" s="823" t="s">
        <v>2768</v>
      </c>
      <c r="G2651" s="823" t="s">
        <v>2983</v>
      </c>
      <c r="H2651" s="823" t="s">
        <v>329</v>
      </c>
      <c r="I2651" s="823" t="s">
        <v>2984</v>
      </c>
      <c r="J2651" s="823" t="s">
        <v>2985</v>
      </c>
      <c r="K2651" s="823" t="s">
        <v>2986</v>
      </c>
      <c r="L2651" s="826">
        <v>73.150000000000006</v>
      </c>
      <c r="M2651" s="826">
        <v>146.30000000000001</v>
      </c>
      <c r="N2651" s="823">
        <v>2</v>
      </c>
      <c r="O2651" s="827">
        <v>1</v>
      </c>
      <c r="P2651" s="826">
        <v>146.30000000000001</v>
      </c>
      <c r="Q2651" s="828">
        <v>1</v>
      </c>
      <c r="R2651" s="823">
        <v>2</v>
      </c>
      <c r="S2651" s="828">
        <v>1</v>
      </c>
      <c r="T2651" s="827">
        <v>1</v>
      </c>
      <c r="U2651" s="829">
        <v>1</v>
      </c>
    </row>
    <row r="2652" spans="1:21" ht="14.45" customHeight="1" x14ac:dyDescent="0.2">
      <c r="A2652" s="822">
        <v>32</v>
      </c>
      <c r="B2652" s="823" t="s">
        <v>2767</v>
      </c>
      <c r="C2652" s="823" t="s">
        <v>2773</v>
      </c>
      <c r="D2652" s="824" t="s">
        <v>4796</v>
      </c>
      <c r="E2652" s="825" t="s">
        <v>2810</v>
      </c>
      <c r="F2652" s="823" t="s">
        <v>2768</v>
      </c>
      <c r="G2652" s="823" t="s">
        <v>2999</v>
      </c>
      <c r="H2652" s="823" t="s">
        <v>329</v>
      </c>
      <c r="I2652" s="823" t="s">
        <v>3326</v>
      </c>
      <c r="J2652" s="823" t="s">
        <v>724</v>
      </c>
      <c r="K2652" s="823" t="s">
        <v>3327</v>
      </c>
      <c r="L2652" s="826">
        <v>58.52</v>
      </c>
      <c r="M2652" s="826">
        <v>175.56</v>
      </c>
      <c r="N2652" s="823">
        <v>3</v>
      </c>
      <c r="O2652" s="827">
        <v>2</v>
      </c>
      <c r="P2652" s="826">
        <v>117.04</v>
      </c>
      <c r="Q2652" s="828">
        <v>0.66666666666666674</v>
      </c>
      <c r="R2652" s="823">
        <v>2</v>
      </c>
      <c r="S2652" s="828">
        <v>0.66666666666666663</v>
      </c>
      <c r="T2652" s="827">
        <v>1</v>
      </c>
      <c r="U2652" s="829">
        <v>0.5</v>
      </c>
    </row>
    <row r="2653" spans="1:21" ht="14.45" customHeight="1" x14ac:dyDescent="0.2">
      <c r="A2653" s="822">
        <v>32</v>
      </c>
      <c r="B2653" s="823" t="s">
        <v>2767</v>
      </c>
      <c r="C2653" s="823" t="s">
        <v>2773</v>
      </c>
      <c r="D2653" s="824" t="s">
        <v>4796</v>
      </c>
      <c r="E2653" s="825" t="s">
        <v>2810</v>
      </c>
      <c r="F2653" s="823" t="s">
        <v>2768</v>
      </c>
      <c r="G2653" s="823" t="s">
        <v>3804</v>
      </c>
      <c r="H2653" s="823" t="s">
        <v>329</v>
      </c>
      <c r="I2653" s="823" t="s">
        <v>3805</v>
      </c>
      <c r="J2653" s="823" t="s">
        <v>1440</v>
      </c>
      <c r="K2653" s="823" t="s">
        <v>3129</v>
      </c>
      <c r="L2653" s="826">
        <v>34.19</v>
      </c>
      <c r="M2653" s="826">
        <v>68.38</v>
      </c>
      <c r="N2653" s="823">
        <v>2</v>
      </c>
      <c r="O2653" s="827">
        <v>0.5</v>
      </c>
      <c r="P2653" s="826"/>
      <c r="Q2653" s="828">
        <v>0</v>
      </c>
      <c r="R2653" s="823"/>
      <c r="S2653" s="828">
        <v>0</v>
      </c>
      <c r="T2653" s="827"/>
      <c r="U2653" s="829">
        <v>0</v>
      </c>
    </row>
    <row r="2654" spans="1:21" ht="14.45" customHeight="1" x14ac:dyDescent="0.2">
      <c r="A2654" s="822">
        <v>32</v>
      </c>
      <c r="B2654" s="823" t="s">
        <v>2767</v>
      </c>
      <c r="C2654" s="823" t="s">
        <v>2773</v>
      </c>
      <c r="D2654" s="824" t="s">
        <v>4796</v>
      </c>
      <c r="E2654" s="825" t="s">
        <v>2810</v>
      </c>
      <c r="F2654" s="823" t="s">
        <v>2768</v>
      </c>
      <c r="G2654" s="823" t="s">
        <v>2811</v>
      </c>
      <c r="H2654" s="823" t="s">
        <v>670</v>
      </c>
      <c r="I2654" s="823" t="s">
        <v>2247</v>
      </c>
      <c r="J2654" s="823" t="s">
        <v>915</v>
      </c>
      <c r="K2654" s="823" t="s">
        <v>2248</v>
      </c>
      <c r="L2654" s="826">
        <v>368.16</v>
      </c>
      <c r="M2654" s="826">
        <v>2208.96</v>
      </c>
      <c r="N2654" s="823">
        <v>6</v>
      </c>
      <c r="O2654" s="827">
        <v>3</v>
      </c>
      <c r="P2654" s="826">
        <v>1472.64</v>
      </c>
      <c r="Q2654" s="828">
        <v>0.66666666666666674</v>
      </c>
      <c r="R2654" s="823">
        <v>4</v>
      </c>
      <c r="S2654" s="828">
        <v>0.66666666666666663</v>
      </c>
      <c r="T2654" s="827">
        <v>2</v>
      </c>
      <c r="U2654" s="829">
        <v>0.66666666666666663</v>
      </c>
    </row>
    <row r="2655" spans="1:21" ht="14.45" customHeight="1" x14ac:dyDescent="0.2">
      <c r="A2655" s="822">
        <v>32</v>
      </c>
      <c r="B2655" s="823" t="s">
        <v>2767</v>
      </c>
      <c r="C2655" s="823" t="s">
        <v>2773</v>
      </c>
      <c r="D2655" s="824" t="s">
        <v>4796</v>
      </c>
      <c r="E2655" s="825" t="s">
        <v>2810</v>
      </c>
      <c r="F2655" s="823" t="s">
        <v>2768</v>
      </c>
      <c r="G2655" s="823" t="s">
        <v>2811</v>
      </c>
      <c r="H2655" s="823" t="s">
        <v>670</v>
      </c>
      <c r="I2655" s="823" t="s">
        <v>2558</v>
      </c>
      <c r="J2655" s="823" t="s">
        <v>1691</v>
      </c>
      <c r="K2655" s="823" t="s">
        <v>2559</v>
      </c>
      <c r="L2655" s="826">
        <v>1385.62</v>
      </c>
      <c r="M2655" s="826">
        <v>2771.24</v>
      </c>
      <c r="N2655" s="823">
        <v>2</v>
      </c>
      <c r="O2655" s="827">
        <v>1</v>
      </c>
      <c r="P2655" s="826">
        <v>2771.24</v>
      </c>
      <c r="Q2655" s="828">
        <v>1</v>
      </c>
      <c r="R2655" s="823">
        <v>2</v>
      </c>
      <c r="S2655" s="828">
        <v>1</v>
      </c>
      <c r="T2655" s="827">
        <v>1</v>
      </c>
      <c r="U2655" s="829">
        <v>1</v>
      </c>
    </row>
    <row r="2656" spans="1:21" ht="14.45" customHeight="1" x14ac:dyDescent="0.2">
      <c r="A2656" s="822">
        <v>32</v>
      </c>
      <c r="B2656" s="823" t="s">
        <v>2767</v>
      </c>
      <c r="C2656" s="823" t="s">
        <v>2773</v>
      </c>
      <c r="D2656" s="824" t="s">
        <v>4796</v>
      </c>
      <c r="E2656" s="825" t="s">
        <v>2810</v>
      </c>
      <c r="F2656" s="823" t="s">
        <v>2768</v>
      </c>
      <c r="G2656" s="823" t="s">
        <v>2811</v>
      </c>
      <c r="H2656" s="823" t="s">
        <v>670</v>
      </c>
      <c r="I2656" s="823" t="s">
        <v>2249</v>
      </c>
      <c r="J2656" s="823" t="s">
        <v>915</v>
      </c>
      <c r="K2656" s="823" t="s">
        <v>2250</v>
      </c>
      <c r="L2656" s="826">
        <v>736.33</v>
      </c>
      <c r="M2656" s="826">
        <v>1472.66</v>
      </c>
      <c r="N2656" s="823">
        <v>2</v>
      </c>
      <c r="O2656" s="827">
        <v>0.5</v>
      </c>
      <c r="P2656" s="826">
        <v>1472.66</v>
      </c>
      <c r="Q2656" s="828">
        <v>1</v>
      </c>
      <c r="R2656" s="823">
        <v>2</v>
      </c>
      <c r="S2656" s="828">
        <v>1</v>
      </c>
      <c r="T2656" s="827">
        <v>0.5</v>
      </c>
      <c r="U2656" s="829">
        <v>1</v>
      </c>
    </row>
    <row r="2657" spans="1:21" ht="14.45" customHeight="1" x14ac:dyDescent="0.2">
      <c r="A2657" s="822">
        <v>32</v>
      </c>
      <c r="B2657" s="823" t="s">
        <v>2767</v>
      </c>
      <c r="C2657" s="823" t="s">
        <v>2773</v>
      </c>
      <c r="D2657" s="824" t="s">
        <v>4796</v>
      </c>
      <c r="E2657" s="825" t="s">
        <v>2810</v>
      </c>
      <c r="F2657" s="823" t="s">
        <v>2768</v>
      </c>
      <c r="G2657" s="823" t="s">
        <v>2811</v>
      </c>
      <c r="H2657" s="823" t="s">
        <v>670</v>
      </c>
      <c r="I2657" s="823" t="s">
        <v>2253</v>
      </c>
      <c r="J2657" s="823" t="s">
        <v>915</v>
      </c>
      <c r="K2657" s="823" t="s">
        <v>2254</v>
      </c>
      <c r="L2657" s="826">
        <v>490.89</v>
      </c>
      <c r="M2657" s="826">
        <v>3436.2299999999996</v>
      </c>
      <c r="N2657" s="823">
        <v>7</v>
      </c>
      <c r="O2657" s="827">
        <v>3.5</v>
      </c>
      <c r="P2657" s="826">
        <v>3436.2299999999996</v>
      </c>
      <c r="Q2657" s="828">
        <v>1</v>
      </c>
      <c r="R2657" s="823">
        <v>7</v>
      </c>
      <c r="S2657" s="828">
        <v>1</v>
      </c>
      <c r="T2657" s="827">
        <v>3.5</v>
      </c>
      <c r="U2657" s="829">
        <v>1</v>
      </c>
    </row>
    <row r="2658" spans="1:21" ht="14.45" customHeight="1" x14ac:dyDescent="0.2">
      <c r="A2658" s="822">
        <v>32</v>
      </c>
      <c r="B2658" s="823" t="s">
        <v>2767</v>
      </c>
      <c r="C2658" s="823" t="s">
        <v>2773</v>
      </c>
      <c r="D2658" s="824" t="s">
        <v>4796</v>
      </c>
      <c r="E2658" s="825" t="s">
        <v>2810</v>
      </c>
      <c r="F2658" s="823" t="s">
        <v>2768</v>
      </c>
      <c r="G2658" s="823" t="s">
        <v>2811</v>
      </c>
      <c r="H2658" s="823" t="s">
        <v>670</v>
      </c>
      <c r="I2658" s="823" t="s">
        <v>2245</v>
      </c>
      <c r="J2658" s="823" t="s">
        <v>915</v>
      </c>
      <c r="K2658" s="823" t="s">
        <v>2246</v>
      </c>
      <c r="L2658" s="826">
        <v>923.74</v>
      </c>
      <c r="M2658" s="826">
        <v>1847.48</v>
      </c>
      <c r="N2658" s="823">
        <v>2</v>
      </c>
      <c r="O2658" s="827">
        <v>2</v>
      </c>
      <c r="P2658" s="826">
        <v>923.74</v>
      </c>
      <c r="Q2658" s="828">
        <v>0.5</v>
      </c>
      <c r="R2658" s="823">
        <v>1</v>
      </c>
      <c r="S2658" s="828">
        <v>0.5</v>
      </c>
      <c r="T2658" s="827">
        <v>1</v>
      </c>
      <c r="U2658" s="829">
        <v>0.5</v>
      </c>
    </row>
    <row r="2659" spans="1:21" ht="14.45" customHeight="1" x14ac:dyDescent="0.2">
      <c r="A2659" s="822">
        <v>32</v>
      </c>
      <c r="B2659" s="823" t="s">
        <v>2767</v>
      </c>
      <c r="C2659" s="823" t="s">
        <v>2773</v>
      </c>
      <c r="D2659" s="824" t="s">
        <v>4796</v>
      </c>
      <c r="E2659" s="825" t="s">
        <v>2810</v>
      </c>
      <c r="F2659" s="823" t="s">
        <v>2768</v>
      </c>
      <c r="G2659" s="823" t="s">
        <v>3342</v>
      </c>
      <c r="H2659" s="823" t="s">
        <v>329</v>
      </c>
      <c r="I2659" s="823" t="s">
        <v>3347</v>
      </c>
      <c r="J2659" s="823" t="s">
        <v>3348</v>
      </c>
      <c r="K2659" s="823" t="s">
        <v>3349</v>
      </c>
      <c r="L2659" s="826">
        <v>226.6</v>
      </c>
      <c r="M2659" s="826">
        <v>226.6</v>
      </c>
      <c r="N2659" s="823">
        <v>1</v>
      </c>
      <c r="O2659" s="827">
        <v>1</v>
      </c>
      <c r="P2659" s="826"/>
      <c r="Q2659" s="828">
        <v>0</v>
      </c>
      <c r="R2659" s="823"/>
      <c r="S2659" s="828">
        <v>0</v>
      </c>
      <c r="T2659" s="827"/>
      <c r="U2659" s="829">
        <v>0</v>
      </c>
    </row>
    <row r="2660" spans="1:21" ht="14.45" customHeight="1" x14ac:dyDescent="0.2">
      <c r="A2660" s="822">
        <v>32</v>
      </c>
      <c r="B2660" s="823" t="s">
        <v>2767</v>
      </c>
      <c r="C2660" s="823" t="s">
        <v>2773</v>
      </c>
      <c r="D2660" s="824" t="s">
        <v>4796</v>
      </c>
      <c r="E2660" s="825" t="s">
        <v>2810</v>
      </c>
      <c r="F2660" s="823" t="s">
        <v>2768</v>
      </c>
      <c r="G2660" s="823" t="s">
        <v>2825</v>
      </c>
      <c r="H2660" s="823" t="s">
        <v>329</v>
      </c>
      <c r="I2660" s="823" t="s">
        <v>2826</v>
      </c>
      <c r="J2660" s="823" t="s">
        <v>789</v>
      </c>
      <c r="K2660" s="823" t="s">
        <v>2827</v>
      </c>
      <c r="L2660" s="826">
        <v>57.64</v>
      </c>
      <c r="M2660" s="826">
        <v>172.92000000000002</v>
      </c>
      <c r="N2660" s="823">
        <v>3</v>
      </c>
      <c r="O2660" s="827">
        <v>2.5</v>
      </c>
      <c r="P2660" s="826">
        <v>115.28</v>
      </c>
      <c r="Q2660" s="828">
        <v>0.66666666666666663</v>
      </c>
      <c r="R2660" s="823">
        <v>2</v>
      </c>
      <c r="S2660" s="828">
        <v>0.66666666666666663</v>
      </c>
      <c r="T2660" s="827">
        <v>1.5</v>
      </c>
      <c r="U2660" s="829">
        <v>0.6</v>
      </c>
    </row>
    <row r="2661" spans="1:21" ht="14.45" customHeight="1" x14ac:dyDescent="0.2">
      <c r="A2661" s="822">
        <v>32</v>
      </c>
      <c r="B2661" s="823" t="s">
        <v>2767</v>
      </c>
      <c r="C2661" s="823" t="s">
        <v>2773</v>
      </c>
      <c r="D2661" s="824" t="s">
        <v>4796</v>
      </c>
      <c r="E2661" s="825" t="s">
        <v>2810</v>
      </c>
      <c r="F2661" s="823" t="s">
        <v>2768</v>
      </c>
      <c r="G2661" s="823" t="s">
        <v>2825</v>
      </c>
      <c r="H2661" s="823" t="s">
        <v>329</v>
      </c>
      <c r="I2661" s="823" t="s">
        <v>2826</v>
      </c>
      <c r="J2661" s="823" t="s">
        <v>789</v>
      </c>
      <c r="K2661" s="823" t="s">
        <v>2827</v>
      </c>
      <c r="L2661" s="826">
        <v>27.37</v>
      </c>
      <c r="M2661" s="826">
        <v>54.74</v>
      </c>
      <c r="N2661" s="823">
        <v>2</v>
      </c>
      <c r="O2661" s="827">
        <v>1.5</v>
      </c>
      <c r="P2661" s="826">
        <v>54.74</v>
      </c>
      <c r="Q2661" s="828">
        <v>1</v>
      </c>
      <c r="R2661" s="823">
        <v>2</v>
      </c>
      <c r="S2661" s="828">
        <v>1</v>
      </c>
      <c r="T2661" s="827">
        <v>1.5</v>
      </c>
      <c r="U2661" s="829">
        <v>1</v>
      </c>
    </row>
    <row r="2662" spans="1:21" ht="14.45" customHeight="1" x14ac:dyDescent="0.2">
      <c r="A2662" s="822">
        <v>32</v>
      </c>
      <c r="B2662" s="823" t="s">
        <v>2767</v>
      </c>
      <c r="C2662" s="823" t="s">
        <v>2773</v>
      </c>
      <c r="D2662" s="824" t="s">
        <v>4796</v>
      </c>
      <c r="E2662" s="825" t="s">
        <v>2810</v>
      </c>
      <c r="F2662" s="823" t="s">
        <v>2768</v>
      </c>
      <c r="G2662" s="823" t="s">
        <v>2825</v>
      </c>
      <c r="H2662" s="823" t="s">
        <v>670</v>
      </c>
      <c r="I2662" s="823" t="s">
        <v>2667</v>
      </c>
      <c r="J2662" s="823" t="s">
        <v>789</v>
      </c>
      <c r="K2662" s="823" t="s">
        <v>2668</v>
      </c>
      <c r="L2662" s="826">
        <v>28.81</v>
      </c>
      <c r="M2662" s="826">
        <v>86.429999999999993</v>
      </c>
      <c r="N2662" s="823">
        <v>3</v>
      </c>
      <c r="O2662" s="827">
        <v>3</v>
      </c>
      <c r="P2662" s="826">
        <v>28.81</v>
      </c>
      <c r="Q2662" s="828">
        <v>0.33333333333333337</v>
      </c>
      <c r="R2662" s="823">
        <v>1</v>
      </c>
      <c r="S2662" s="828">
        <v>0.33333333333333331</v>
      </c>
      <c r="T2662" s="827">
        <v>1</v>
      </c>
      <c r="U2662" s="829">
        <v>0.33333333333333331</v>
      </c>
    </row>
    <row r="2663" spans="1:21" ht="14.45" customHeight="1" x14ac:dyDescent="0.2">
      <c r="A2663" s="822">
        <v>32</v>
      </c>
      <c r="B2663" s="823" t="s">
        <v>2767</v>
      </c>
      <c r="C2663" s="823" t="s">
        <v>2773</v>
      </c>
      <c r="D2663" s="824" t="s">
        <v>4796</v>
      </c>
      <c r="E2663" s="825" t="s">
        <v>2810</v>
      </c>
      <c r="F2663" s="823" t="s">
        <v>2768</v>
      </c>
      <c r="G2663" s="823" t="s">
        <v>3355</v>
      </c>
      <c r="H2663" s="823" t="s">
        <v>329</v>
      </c>
      <c r="I2663" s="823" t="s">
        <v>3356</v>
      </c>
      <c r="J2663" s="823" t="s">
        <v>678</v>
      </c>
      <c r="K2663" s="823" t="s">
        <v>3357</v>
      </c>
      <c r="L2663" s="826">
        <v>127.91</v>
      </c>
      <c r="M2663" s="826">
        <v>127.91</v>
      </c>
      <c r="N2663" s="823">
        <v>1</v>
      </c>
      <c r="O2663" s="827">
        <v>1</v>
      </c>
      <c r="P2663" s="826">
        <v>127.91</v>
      </c>
      <c r="Q2663" s="828">
        <v>1</v>
      </c>
      <c r="R2663" s="823">
        <v>1</v>
      </c>
      <c r="S2663" s="828">
        <v>1</v>
      </c>
      <c r="T2663" s="827">
        <v>1</v>
      </c>
      <c r="U2663" s="829">
        <v>1</v>
      </c>
    </row>
    <row r="2664" spans="1:21" ht="14.45" customHeight="1" x14ac:dyDescent="0.2">
      <c r="A2664" s="822">
        <v>32</v>
      </c>
      <c r="B2664" s="823" t="s">
        <v>2767</v>
      </c>
      <c r="C2664" s="823" t="s">
        <v>2773</v>
      </c>
      <c r="D2664" s="824" t="s">
        <v>4796</v>
      </c>
      <c r="E2664" s="825" t="s">
        <v>2810</v>
      </c>
      <c r="F2664" s="823" t="s">
        <v>2768</v>
      </c>
      <c r="G2664" s="823" t="s">
        <v>2812</v>
      </c>
      <c r="H2664" s="823" t="s">
        <v>329</v>
      </c>
      <c r="I2664" s="823" t="s">
        <v>2813</v>
      </c>
      <c r="J2664" s="823" t="s">
        <v>2814</v>
      </c>
      <c r="K2664" s="823" t="s">
        <v>825</v>
      </c>
      <c r="L2664" s="826">
        <v>87.67</v>
      </c>
      <c r="M2664" s="826">
        <v>350.68</v>
      </c>
      <c r="N2664" s="823">
        <v>4</v>
      </c>
      <c r="O2664" s="827">
        <v>3</v>
      </c>
      <c r="P2664" s="826">
        <v>263.01</v>
      </c>
      <c r="Q2664" s="828">
        <v>0.75</v>
      </c>
      <c r="R2664" s="823">
        <v>3</v>
      </c>
      <c r="S2664" s="828">
        <v>0.75</v>
      </c>
      <c r="T2664" s="827">
        <v>2.5</v>
      </c>
      <c r="U2664" s="829">
        <v>0.83333333333333337</v>
      </c>
    </row>
    <row r="2665" spans="1:21" ht="14.45" customHeight="1" x14ac:dyDescent="0.2">
      <c r="A2665" s="822">
        <v>32</v>
      </c>
      <c r="B2665" s="823" t="s">
        <v>2767</v>
      </c>
      <c r="C2665" s="823" t="s">
        <v>2773</v>
      </c>
      <c r="D2665" s="824" t="s">
        <v>4796</v>
      </c>
      <c r="E2665" s="825" t="s">
        <v>2810</v>
      </c>
      <c r="F2665" s="823" t="s">
        <v>2768</v>
      </c>
      <c r="G2665" s="823" t="s">
        <v>3043</v>
      </c>
      <c r="H2665" s="823" t="s">
        <v>329</v>
      </c>
      <c r="I2665" s="823" t="s">
        <v>4698</v>
      </c>
      <c r="J2665" s="823" t="s">
        <v>3045</v>
      </c>
      <c r="K2665" s="823" t="s">
        <v>4699</v>
      </c>
      <c r="L2665" s="826">
        <v>1860.43</v>
      </c>
      <c r="M2665" s="826">
        <v>1860.43</v>
      </c>
      <c r="N2665" s="823">
        <v>1</v>
      </c>
      <c r="O2665" s="827">
        <v>1</v>
      </c>
      <c r="P2665" s="826">
        <v>1860.43</v>
      </c>
      <c r="Q2665" s="828">
        <v>1</v>
      </c>
      <c r="R2665" s="823">
        <v>1</v>
      </c>
      <c r="S2665" s="828">
        <v>1</v>
      </c>
      <c r="T2665" s="827">
        <v>1</v>
      </c>
      <c r="U2665" s="829">
        <v>1</v>
      </c>
    </row>
    <row r="2666" spans="1:21" ht="14.45" customHeight="1" x14ac:dyDescent="0.2">
      <c r="A2666" s="822">
        <v>32</v>
      </c>
      <c r="B2666" s="823" t="s">
        <v>2767</v>
      </c>
      <c r="C2666" s="823" t="s">
        <v>2773</v>
      </c>
      <c r="D2666" s="824" t="s">
        <v>4796</v>
      </c>
      <c r="E2666" s="825" t="s">
        <v>2810</v>
      </c>
      <c r="F2666" s="823" t="s">
        <v>2768</v>
      </c>
      <c r="G2666" s="823" t="s">
        <v>3051</v>
      </c>
      <c r="H2666" s="823" t="s">
        <v>329</v>
      </c>
      <c r="I2666" s="823" t="s">
        <v>3052</v>
      </c>
      <c r="J2666" s="823" t="s">
        <v>1530</v>
      </c>
      <c r="K2666" s="823" t="s">
        <v>3053</v>
      </c>
      <c r="L2666" s="826">
        <v>128.69999999999999</v>
      </c>
      <c r="M2666" s="826">
        <v>128.69999999999999</v>
      </c>
      <c r="N2666" s="823">
        <v>1</v>
      </c>
      <c r="O2666" s="827">
        <v>1</v>
      </c>
      <c r="P2666" s="826"/>
      <c r="Q2666" s="828">
        <v>0</v>
      </c>
      <c r="R2666" s="823"/>
      <c r="S2666" s="828">
        <v>0</v>
      </c>
      <c r="T2666" s="827"/>
      <c r="U2666" s="829">
        <v>0</v>
      </c>
    </row>
    <row r="2667" spans="1:21" ht="14.45" customHeight="1" x14ac:dyDescent="0.2">
      <c r="A2667" s="822">
        <v>32</v>
      </c>
      <c r="B2667" s="823" t="s">
        <v>2767</v>
      </c>
      <c r="C2667" s="823" t="s">
        <v>2773</v>
      </c>
      <c r="D2667" s="824" t="s">
        <v>4796</v>
      </c>
      <c r="E2667" s="825" t="s">
        <v>2810</v>
      </c>
      <c r="F2667" s="823" t="s">
        <v>2768</v>
      </c>
      <c r="G2667" s="823" t="s">
        <v>3051</v>
      </c>
      <c r="H2667" s="823" t="s">
        <v>329</v>
      </c>
      <c r="I2667" s="823" t="s">
        <v>3054</v>
      </c>
      <c r="J2667" s="823" t="s">
        <v>1530</v>
      </c>
      <c r="K2667" s="823" t="s">
        <v>3055</v>
      </c>
      <c r="L2667" s="826">
        <v>181.04</v>
      </c>
      <c r="M2667" s="826">
        <v>181.04</v>
      </c>
      <c r="N2667" s="823">
        <v>1</v>
      </c>
      <c r="O2667" s="827">
        <v>1</v>
      </c>
      <c r="P2667" s="826"/>
      <c r="Q2667" s="828">
        <v>0</v>
      </c>
      <c r="R2667" s="823"/>
      <c r="S2667" s="828">
        <v>0</v>
      </c>
      <c r="T2667" s="827"/>
      <c r="U2667" s="829">
        <v>0</v>
      </c>
    </row>
    <row r="2668" spans="1:21" ht="14.45" customHeight="1" x14ac:dyDescent="0.2">
      <c r="A2668" s="822">
        <v>32</v>
      </c>
      <c r="B2668" s="823" t="s">
        <v>2767</v>
      </c>
      <c r="C2668" s="823" t="s">
        <v>2773</v>
      </c>
      <c r="D2668" s="824" t="s">
        <v>4796</v>
      </c>
      <c r="E2668" s="825" t="s">
        <v>2810</v>
      </c>
      <c r="F2668" s="823" t="s">
        <v>2768</v>
      </c>
      <c r="G2668" s="823" t="s">
        <v>3059</v>
      </c>
      <c r="H2668" s="823" t="s">
        <v>329</v>
      </c>
      <c r="I2668" s="823" t="s">
        <v>3060</v>
      </c>
      <c r="J2668" s="823" t="s">
        <v>1882</v>
      </c>
      <c r="K2668" s="823" t="s">
        <v>3061</v>
      </c>
      <c r="L2668" s="826">
        <v>42.08</v>
      </c>
      <c r="M2668" s="826">
        <v>84.16</v>
      </c>
      <c r="N2668" s="823">
        <v>2</v>
      </c>
      <c r="O2668" s="827">
        <v>1</v>
      </c>
      <c r="P2668" s="826">
        <v>84.16</v>
      </c>
      <c r="Q2668" s="828">
        <v>1</v>
      </c>
      <c r="R2668" s="823">
        <v>2</v>
      </c>
      <c r="S2668" s="828">
        <v>1</v>
      </c>
      <c r="T2668" s="827">
        <v>1</v>
      </c>
      <c r="U2668" s="829">
        <v>1</v>
      </c>
    </row>
    <row r="2669" spans="1:21" ht="14.45" customHeight="1" x14ac:dyDescent="0.2">
      <c r="A2669" s="822">
        <v>32</v>
      </c>
      <c r="B2669" s="823" t="s">
        <v>2767</v>
      </c>
      <c r="C2669" s="823" t="s">
        <v>2773</v>
      </c>
      <c r="D2669" s="824" t="s">
        <v>4796</v>
      </c>
      <c r="E2669" s="825" t="s">
        <v>2810</v>
      </c>
      <c r="F2669" s="823" t="s">
        <v>2768</v>
      </c>
      <c r="G2669" s="823" t="s">
        <v>3062</v>
      </c>
      <c r="H2669" s="823" t="s">
        <v>329</v>
      </c>
      <c r="I2669" s="823" t="s">
        <v>3486</v>
      </c>
      <c r="J2669" s="823" t="s">
        <v>1432</v>
      </c>
      <c r="K2669" s="823" t="s">
        <v>3487</v>
      </c>
      <c r="L2669" s="826">
        <v>33.44</v>
      </c>
      <c r="M2669" s="826">
        <v>66.88</v>
      </c>
      <c r="N2669" s="823">
        <v>2</v>
      </c>
      <c r="O2669" s="827">
        <v>2</v>
      </c>
      <c r="P2669" s="826">
        <v>33.44</v>
      </c>
      <c r="Q2669" s="828">
        <v>0.5</v>
      </c>
      <c r="R2669" s="823">
        <v>1</v>
      </c>
      <c r="S2669" s="828">
        <v>0.5</v>
      </c>
      <c r="T2669" s="827">
        <v>1</v>
      </c>
      <c r="U2669" s="829">
        <v>0.5</v>
      </c>
    </row>
    <row r="2670" spans="1:21" ht="14.45" customHeight="1" x14ac:dyDescent="0.2">
      <c r="A2670" s="822">
        <v>32</v>
      </c>
      <c r="B2670" s="823" t="s">
        <v>2767</v>
      </c>
      <c r="C2670" s="823" t="s">
        <v>2773</v>
      </c>
      <c r="D2670" s="824" t="s">
        <v>4796</v>
      </c>
      <c r="E2670" s="825" t="s">
        <v>2810</v>
      </c>
      <c r="F2670" s="823" t="s">
        <v>2768</v>
      </c>
      <c r="G2670" s="823" t="s">
        <v>3062</v>
      </c>
      <c r="H2670" s="823" t="s">
        <v>329</v>
      </c>
      <c r="I2670" s="823" t="s">
        <v>3065</v>
      </c>
      <c r="J2670" s="823" t="s">
        <v>1432</v>
      </c>
      <c r="K2670" s="823" t="s">
        <v>3066</v>
      </c>
      <c r="L2670" s="826">
        <v>66.88</v>
      </c>
      <c r="M2670" s="826">
        <v>133.76</v>
      </c>
      <c r="N2670" s="823">
        <v>2</v>
      </c>
      <c r="O2670" s="827">
        <v>2</v>
      </c>
      <c r="P2670" s="826">
        <v>66.88</v>
      </c>
      <c r="Q2670" s="828">
        <v>0.5</v>
      </c>
      <c r="R2670" s="823">
        <v>1</v>
      </c>
      <c r="S2670" s="828">
        <v>0.5</v>
      </c>
      <c r="T2670" s="827">
        <v>1</v>
      </c>
      <c r="U2670" s="829">
        <v>0.5</v>
      </c>
    </row>
    <row r="2671" spans="1:21" ht="14.45" customHeight="1" x14ac:dyDescent="0.2">
      <c r="A2671" s="822">
        <v>32</v>
      </c>
      <c r="B2671" s="823" t="s">
        <v>2767</v>
      </c>
      <c r="C2671" s="823" t="s">
        <v>2773</v>
      </c>
      <c r="D2671" s="824" t="s">
        <v>4796</v>
      </c>
      <c r="E2671" s="825" t="s">
        <v>2810</v>
      </c>
      <c r="F2671" s="823" t="s">
        <v>2768</v>
      </c>
      <c r="G2671" s="823" t="s">
        <v>4110</v>
      </c>
      <c r="H2671" s="823" t="s">
        <v>329</v>
      </c>
      <c r="I2671" s="823" t="s">
        <v>4111</v>
      </c>
      <c r="J2671" s="823" t="s">
        <v>1124</v>
      </c>
      <c r="K2671" s="823" t="s">
        <v>1125</v>
      </c>
      <c r="L2671" s="826">
        <v>1030.97</v>
      </c>
      <c r="M2671" s="826">
        <v>1030.97</v>
      </c>
      <c r="N2671" s="823">
        <v>1</v>
      </c>
      <c r="O2671" s="827">
        <v>1</v>
      </c>
      <c r="P2671" s="826">
        <v>1030.97</v>
      </c>
      <c r="Q2671" s="828">
        <v>1</v>
      </c>
      <c r="R2671" s="823">
        <v>1</v>
      </c>
      <c r="S2671" s="828">
        <v>1</v>
      </c>
      <c r="T2671" s="827">
        <v>1</v>
      </c>
      <c r="U2671" s="829">
        <v>1</v>
      </c>
    </row>
    <row r="2672" spans="1:21" ht="14.45" customHeight="1" x14ac:dyDescent="0.2">
      <c r="A2672" s="822">
        <v>32</v>
      </c>
      <c r="B2672" s="823" t="s">
        <v>2767</v>
      </c>
      <c r="C2672" s="823" t="s">
        <v>2773</v>
      </c>
      <c r="D2672" s="824" t="s">
        <v>4796</v>
      </c>
      <c r="E2672" s="825" t="s">
        <v>2810</v>
      </c>
      <c r="F2672" s="823" t="s">
        <v>2768</v>
      </c>
      <c r="G2672" s="823" t="s">
        <v>3118</v>
      </c>
      <c r="H2672" s="823" t="s">
        <v>670</v>
      </c>
      <c r="I2672" s="823" t="s">
        <v>2356</v>
      </c>
      <c r="J2672" s="823" t="s">
        <v>1403</v>
      </c>
      <c r="K2672" s="823" t="s">
        <v>2357</v>
      </c>
      <c r="L2672" s="826">
        <v>154.36000000000001</v>
      </c>
      <c r="M2672" s="826">
        <v>308.72000000000003</v>
      </c>
      <c r="N2672" s="823">
        <v>2</v>
      </c>
      <c r="O2672" s="827">
        <v>1</v>
      </c>
      <c r="P2672" s="826">
        <v>308.72000000000003</v>
      </c>
      <c r="Q2672" s="828">
        <v>1</v>
      </c>
      <c r="R2672" s="823">
        <v>2</v>
      </c>
      <c r="S2672" s="828">
        <v>1</v>
      </c>
      <c r="T2672" s="827">
        <v>1</v>
      </c>
      <c r="U2672" s="829">
        <v>1</v>
      </c>
    </row>
    <row r="2673" spans="1:21" ht="14.45" customHeight="1" x14ac:dyDescent="0.2">
      <c r="A2673" s="822">
        <v>32</v>
      </c>
      <c r="B2673" s="823" t="s">
        <v>2767</v>
      </c>
      <c r="C2673" s="823" t="s">
        <v>2773</v>
      </c>
      <c r="D2673" s="824" t="s">
        <v>4796</v>
      </c>
      <c r="E2673" s="825" t="s">
        <v>2810</v>
      </c>
      <c r="F2673" s="823" t="s">
        <v>2768</v>
      </c>
      <c r="G2673" s="823" t="s">
        <v>3506</v>
      </c>
      <c r="H2673" s="823" t="s">
        <v>329</v>
      </c>
      <c r="I2673" s="823" t="s">
        <v>4700</v>
      </c>
      <c r="J2673" s="823" t="s">
        <v>3881</v>
      </c>
      <c r="K2673" s="823" t="s">
        <v>4701</v>
      </c>
      <c r="L2673" s="826">
        <v>0</v>
      </c>
      <c r="M2673" s="826">
        <v>0</v>
      </c>
      <c r="N2673" s="823">
        <v>1</v>
      </c>
      <c r="O2673" s="827">
        <v>1</v>
      </c>
      <c r="P2673" s="826"/>
      <c r="Q2673" s="828"/>
      <c r="R2673" s="823"/>
      <c r="S2673" s="828">
        <v>0</v>
      </c>
      <c r="T2673" s="827"/>
      <c r="U2673" s="829">
        <v>0</v>
      </c>
    </row>
    <row r="2674" spans="1:21" ht="14.45" customHeight="1" x14ac:dyDescent="0.2">
      <c r="A2674" s="822">
        <v>32</v>
      </c>
      <c r="B2674" s="823" t="s">
        <v>2767</v>
      </c>
      <c r="C2674" s="823" t="s">
        <v>2773</v>
      </c>
      <c r="D2674" s="824" t="s">
        <v>4796</v>
      </c>
      <c r="E2674" s="825" t="s">
        <v>2810</v>
      </c>
      <c r="F2674" s="823" t="s">
        <v>2768</v>
      </c>
      <c r="G2674" s="823" t="s">
        <v>3687</v>
      </c>
      <c r="H2674" s="823" t="s">
        <v>329</v>
      </c>
      <c r="I2674" s="823" t="s">
        <v>4702</v>
      </c>
      <c r="J2674" s="823" t="s">
        <v>899</v>
      </c>
      <c r="K2674" s="823" t="s">
        <v>900</v>
      </c>
      <c r="L2674" s="826">
        <v>79.069999999999993</v>
      </c>
      <c r="M2674" s="826">
        <v>79.069999999999993</v>
      </c>
      <c r="N2674" s="823">
        <v>1</v>
      </c>
      <c r="O2674" s="827">
        <v>1</v>
      </c>
      <c r="P2674" s="826">
        <v>79.069999999999993</v>
      </c>
      <c r="Q2674" s="828">
        <v>1</v>
      </c>
      <c r="R2674" s="823">
        <v>1</v>
      </c>
      <c r="S2674" s="828">
        <v>1</v>
      </c>
      <c r="T2674" s="827">
        <v>1</v>
      </c>
      <c r="U2674" s="829">
        <v>1</v>
      </c>
    </row>
    <row r="2675" spans="1:21" ht="14.45" customHeight="1" x14ac:dyDescent="0.2">
      <c r="A2675" s="822">
        <v>32</v>
      </c>
      <c r="B2675" s="823" t="s">
        <v>2767</v>
      </c>
      <c r="C2675" s="823" t="s">
        <v>2773</v>
      </c>
      <c r="D2675" s="824" t="s">
        <v>4796</v>
      </c>
      <c r="E2675" s="825" t="s">
        <v>2810</v>
      </c>
      <c r="F2675" s="823" t="s">
        <v>2768</v>
      </c>
      <c r="G2675" s="823" t="s">
        <v>3121</v>
      </c>
      <c r="H2675" s="823" t="s">
        <v>329</v>
      </c>
      <c r="I2675" s="823" t="s">
        <v>3122</v>
      </c>
      <c r="J2675" s="823" t="s">
        <v>1092</v>
      </c>
      <c r="K2675" s="823" t="s">
        <v>1093</v>
      </c>
      <c r="L2675" s="826">
        <v>107.27</v>
      </c>
      <c r="M2675" s="826">
        <v>643.62</v>
      </c>
      <c r="N2675" s="823">
        <v>6</v>
      </c>
      <c r="O2675" s="827">
        <v>2</v>
      </c>
      <c r="P2675" s="826"/>
      <c r="Q2675" s="828">
        <v>0</v>
      </c>
      <c r="R2675" s="823"/>
      <c r="S2675" s="828">
        <v>0</v>
      </c>
      <c r="T2675" s="827"/>
      <c r="U2675" s="829">
        <v>0</v>
      </c>
    </row>
    <row r="2676" spans="1:21" ht="14.45" customHeight="1" x14ac:dyDescent="0.2">
      <c r="A2676" s="822">
        <v>32</v>
      </c>
      <c r="B2676" s="823" t="s">
        <v>2767</v>
      </c>
      <c r="C2676" s="823" t="s">
        <v>2773</v>
      </c>
      <c r="D2676" s="824" t="s">
        <v>4796</v>
      </c>
      <c r="E2676" s="825" t="s">
        <v>2783</v>
      </c>
      <c r="F2676" s="823" t="s">
        <v>2768</v>
      </c>
      <c r="G2676" s="823" t="s">
        <v>2840</v>
      </c>
      <c r="H2676" s="823" t="s">
        <v>329</v>
      </c>
      <c r="I2676" s="823" t="s">
        <v>2844</v>
      </c>
      <c r="J2676" s="823" t="s">
        <v>964</v>
      </c>
      <c r="K2676" s="823" t="s">
        <v>2845</v>
      </c>
      <c r="L2676" s="826">
        <v>329.56</v>
      </c>
      <c r="M2676" s="826">
        <v>329.56</v>
      </c>
      <c r="N2676" s="823">
        <v>1</v>
      </c>
      <c r="O2676" s="827">
        <v>1</v>
      </c>
      <c r="P2676" s="826">
        <v>329.56</v>
      </c>
      <c r="Q2676" s="828">
        <v>1</v>
      </c>
      <c r="R2676" s="823">
        <v>1</v>
      </c>
      <c r="S2676" s="828">
        <v>1</v>
      </c>
      <c r="T2676" s="827">
        <v>1</v>
      </c>
      <c r="U2676" s="829">
        <v>1</v>
      </c>
    </row>
    <row r="2677" spans="1:21" ht="14.45" customHeight="1" x14ac:dyDescent="0.2">
      <c r="A2677" s="822">
        <v>32</v>
      </c>
      <c r="B2677" s="823" t="s">
        <v>2767</v>
      </c>
      <c r="C2677" s="823" t="s">
        <v>2773</v>
      </c>
      <c r="D2677" s="824" t="s">
        <v>4796</v>
      </c>
      <c r="E2677" s="825" t="s">
        <v>2783</v>
      </c>
      <c r="F2677" s="823" t="s">
        <v>2768</v>
      </c>
      <c r="G2677" s="823" t="s">
        <v>2840</v>
      </c>
      <c r="H2677" s="823" t="s">
        <v>329</v>
      </c>
      <c r="I2677" s="823" t="s">
        <v>2846</v>
      </c>
      <c r="J2677" s="823" t="s">
        <v>962</v>
      </c>
      <c r="K2677" s="823" t="s">
        <v>2843</v>
      </c>
      <c r="L2677" s="826">
        <v>247.17</v>
      </c>
      <c r="M2677" s="826">
        <v>494.34</v>
      </c>
      <c r="N2677" s="823">
        <v>2</v>
      </c>
      <c r="O2677" s="827">
        <v>1</v>
      </c>
      <c r="P2677" s="826">
        <v>494.34</v>
      </c>
      <c r="Q2677" s="828">
        <v>1</v>
      </c>
      <c r="R2677" s="823">
        <v>2</v>
      </c>
      <c r="S2677" s="828">
        <v>1</v>
      </c>
      <c r="T2677" s="827">
        <v>1</v>
      </c>
      <c r="U2677" s="829">
        <v>1</v>
      </c>
    </row>
    <row r="2678" spans="1:21" ht="14.45" customHeight="1" x14ac:dyDescent="0.2">
      <c r="A2678" s="822">
        <v>32</v>
      </c>
      <c r="B2678" s="823" t="s">
        <v>2767</v>
      </c>
      <c r="C2678" s="823" t="s">
        <v>2773</v>
      </c>
      <c r="D2678" s="824" t="s">
        <v>4796</v>
      </c>
      <c r="E2678" s="825" t="s">
        <v>2783</v>
      </c>
      <c r="F2678" s="823" t="s">
        <v>2768</v>
      </c>
      <c r="G2678" s="823" t="s">
        <v>3513</v>
      </c>
      <c r="H2678" s="823" t="s">
        <v>329</v>
      </c>
      <c r="I2678" s="823" t="s">
        <v>3514</v>
      </c>
      <c r="J2678" s="823" t="s">
        <v>1269</v>
      </c>
      <c r="K2678" s="823" t="s">
        <v>3515</v>
      </c>
      <c r="L2678" s="826">
        <v>0</v>
      </c>
      <c r="M2678" s="826">
        <v>0</v>
      </c>
      <c r="N2678" s="823">
        <v>2</v>
      </c>
      <c r="O2678" s="827">
        <v>1</v>
      </c>
      <c r="P2678" s="826"/>
      <c r="Q2678" s="828"/>
      <c r="R2678" s="823"/>
      <c r="S2678" s="828">
        <v>0</v>
      </c>
      <c r="T2678" s="827"/>
      <c r="U2678" s="829">
        <v>0</v>
      </c>
    </row>
    <row r="2679" spans="1:21" ht="14.45" customHeight="1" x14ac:dyDescent="0.2">
      <c r="A2679" s="822">
        <v>32</v>
      </c>
      <c r="B2679" s="823" t="s">
        <v>2767</v>
      </c>
      <c r="C2679" s="823" t="s">
        <v>2773</v>
      </c>
      <c r="D2679" s="824" t="s">
        <v>4796</v>
      </c>
      <c r="E2679" s="825" t="s">
        <v>2783</v>
      </c>
      <c r="F2679" s="823" t="s">
        <v>2768</v>
      </c>
      <c r="G2679" s="823" t="s">
        <v>2833</v>
      </c>
      <c r="H2679" s="823" t="s">
        <v>329</v>
      </c>
      <c r="I2679" s="823" t="s">
        <v>2849</v>
      </c>
      <c r="J2679" s="823" t="s">
        <v>2850</v>
      </c>
      <c r="K2679" s="823" t="s">
        <v>681</v>
      </c>
      <c r="L2679" s="826">
        <v>72.55</v>
      </c>
      <c r="M2679" s="826">
        <v>145.1</v>
      </c>
      <c r="N2679" s="823">
        <v>2</v>
      </c>
      <c r="O2679" s="827">
        <v>2</v>
      </c>
      <c r="P2679" s="826">
        <v>72.55</v>
      </c>
      <c r="Q2679" s="828">
        <v>0.5</v>
      </c>
      <c r="R2679" s="823">
        <v>1</v>
      </c>
      <c r="S2679" s="828">
        <v>0.5</v>
      </c>
      <c r="T2679" s="827">
        <v>1</v>
      </c>
      <c r="U2679" s="829">
        <v>0.5</v>
      </c>
    </row>
    <row r="2680" spans="1:21" ht="14.45" customHeight="1" x14ac:dyDescent="0.2">
      <c r="A2680" s="822">
        <v>32</v>
      </c>
      <c r="B2680" s="823" t="s">
        <v>2767</v>
      </c>
      <c r="C2680" s="823" t="s">
        <v>2773</v>
      </c>
      <c r="D2680" s="824" t="s">
        <v>4796</v>
      </c>
      <c r="E2680" s="825" t="s">
        <v>2783</v>
      </c>
      <c r="F2680" s="823" t="s">
        <v>2768</v>
      </c>
      <c r="G2680" s="823" t="s">
        <v>2833</v>
      </c>
      <c r="H2680" s="823" t="s">
        <v>670</v>
      </c>
      <c r="I2680" s="823" t="s">
        <v>2444</v>
      </c>
      <c r="J2680" s="823" t="s">
        <v>682</v>
      </c>
      <c r="K2680" s="823" t="s">
        <v>683</v>
      </c>
      <c r="L2680" s="826">
        <v>21.76</v>
      </c>
      <c r="M2680" s="826">
        <v>43.52</v>
      </c>
      <c r="N2680" s="823">
        <v>2</v>
      </c>
      <c r="O2680" s="827">
        <v>2</v>
      </c>
      <c r="P2680" s="826"/>
      <c r="Q2680" s="828">
        <v>0</v>
      </c>
      <c r="R2680" s="823"/>
      <c r="S2680" s="828">
        <v>0</v>
      </c>
      <c r="T2680" s="827"/>
      <c r="U2680" s="829">
        <v>0</v>
      </c>
    </row>
    <row r="2681" spans="1:21" ht="14.45" customHeight="1" x14ac:dyDescent="0.2">
      <c r="A2681" s="822">
        <v>32</v>
      </c>
      <c r="B2681" s="823" t="s">
        <v>2767</v>
      </c>
      <c r="C2681" s="823" t="s">
        <v>2773</v>
      </c>
      <c r="D2681" s="824" t="s">
        <v>4796</v>
      </c>
      <c r="E2681" s="825" t="s">
        <v>2783</v>
      </c>
      <c r="F2681" s="823" t="s">
        <v>2768</v>
      </c>
      <c r="G2681" s="823" t="s">
        <v>2833</v>
      </c>
      <c r="H2681" s="823" t="s">
        <v>670</v>
      </c>
      <c r="I2681" s="823" t="s">
        <v>2446</v>
      </c>
      <c r="J2681" s="823" t="s">
        <v>682</v>
      </c>
      <c r="K2681" s="823" t="s">
        <v>684</v>
      </c>
      <c r="L2681" s="826">
        <v>65.28</v>
      </c>
      <c r="M2681" s="826">
        <v>130.56</v>
      </c>
      <c r="N2681" s="823">
        <v>2</v>
      </c>
      <c r="O2681" s="827">
        <v>2</v>
      </c>
      <c r="P2681" s="826">
        <v>65.28</v>
      </c>
      <c r="Q2681" s="828">
        <v>0.5</v>
      </c>
      <c r="R2681" s="823">
        <v>1</v>
      </c>
      <c r="S2681" s="828">
        <v>0.5</v>
      </c>
      <c r="T2681" s="827">
        <v>1</v>
      </c>
      <c r="U2681" s="829">
        <v>0.5</v>
      </c>
    </row>
    <row r="2682" spans="1:21" ht="14.45" customHeight="1" x14ac:dyDescent="0.2">
      <c r="A2682" s="822">
        <v>32</v>
      </c>
      <c r="B2682" s="823" t="s">
        <v>2767</v>
      </c>
      <c r="C2682" s="823" t="s">
        <v>2773</v>
      </c>
      <c r="D2682" s="824" t="s">
        <v>4796</v>
      </c>
      <c r="E2682" s="825" t="s">
        <v>2783</v>
      </c>
      <c r="F2682" s="823" t="s">
        <v>2768</v>
      </c>
      <c r="G2682" s="823" t="s">
        <v>2834</v>
      </c>
      <c r="H2682" s="823" t="s">
        <v>670</v>
      </c>
      <c r="I2682" s="823" t="s">
        <v>2292</v>
      </c>
      <c r="J2682" s="823" t="s">
        <v>2288</v>
      </c>
      <c r="K2682" s="823" t="s">
        <v>2293</v>
      </c>
      <c r="L2682" s="826">
        <v>62.18</v>
      </c>
      <c r="M2682" s="826">
        <v>62.18</v>
      </c>
      <c r="N2682" s="823">
        <v>1</v>
      </c>
      <c r="O2682" s="827">
        <v>1</v>
      </c>
      <c r="P2682" s="826"/>
      <c r="Q2682" s="828">
        <v>0</v>
      </c>
      <c r="R2682" s="823"/>
      <c r="S2682" s="828">
        <v>0</v>
      </c>
      <c r="T2682" s="827"/>
      <c r="U2682" s="829">
        <v>0</v>
      </c>
    </row>
    <row r="2683" spans="1:21" ht="14.45" customHeight="1" x14ac:dyDescent="0.2">
      <c r="A2683" s="822">
        <v>32</v>
      </c>
      <c r="B2683" s="823" t="s">
        <v>2767</v>
      </c>
      <c r="C2683" s="823" t="s">
        <v>2773</v>
      </c>
      <c r="D2683" s="824" t="s">
        <v>4796</v>
      </c>
      <c r="E2683" s="825" t="s">
        <v>2783</v>
      </c>
      <c r="F2683" s="823" t="s">
        <v>2768</v>
      </c>
      <c r="G2683" s="823" t="s">
        <v>2861</v>
      </c>
      <c r="H2683" s="823" t="s">
        <v>329</v>
      </c>
      <c r="I2683" s="823" t="s">
        <v>4703</v>
      </c>
      <c r="J2683" s="823" t="s">
        <v>2325</v>
      </c>
      <c r="K2683" s="823" t="s">
        <v>4011</v>
      </c>
      <c r="L2683" s="826">
        <v>430.05</v>
      </c>
      <c r="M2683" s="826">
        <v>430.05</v>
      </c>
      <c r="N2683" s="823">
        <v>1</v>
      </c>
      <c r="O2683" s="827">
        <v>1</v>
      </c>
      <c r="P2683" s="826">
        <v>430.05</v>
      </c>
      <c r="Q2683" s="828">
        <v>1</v>
      </c>
      <c r="R2683" s="823">
        <v>1</v>
      </c>
      <c r="S2683" s="828">
        <v>1</v>
      </c>
      <c r="T2683" s="827">
        <v>1</v>
      </c>
      <c r="U2683" s="829">
        <v>1</v>
      </c>
    </row>
    <row r="2684" spans="1:21" ht="14.45" customHeight="1" x14ac:dyDescent="0.2">
      <c r="A2684" s="822">
        <v>32</v>
      </c>
      <c r="B2684" s="823" t="s">
        <v>2767</v>
      </c>
      <c r="C2684" s="823" t="s">
        <v>2773</v>
      </c>
      <c r="D2684" s="824" t="s">
        <v>4796</v>
      </c>
      <c r="E2684" s="825" t="s">
        <v>2783</v>
      </c>
      <c r="F2684" s="823" t="s">
        <v>2768</v>
      </c>
      <c r="G2684" s="823" t="s">
        <v>2861</v>
      </c>
      <c r="H2684" s="823" t="s">
        <v>329</v>
      </c>
      <c r="I2684" s="823" t="s">
        <v>4704</v>
      </c>
      <c r="J2684" s="823" t="s">
        <v>1260</v>
      </c>
      <c r="K2684" s="823" t="s">
        <v>4011</v>
      </c>
      <c r="L2684" s="826">
        <v>254.49</v>
      </c>
      <c r="M2684" s="826">
        <v>254.49</v>
      </c>
      <c r="N2684" s="823">
        <v>1</v>
      </c>
      <c r="O2684" s="827">
        <v>0.5</v>
      </c>
      <c r="P2684" s="826">
        <v>254.49</v>
      </c>
      <c r="Q2684" s="828">
        <v>1</v>
      </c>
      <c r="R2684" s="823">
        <v>1</v>
      </c>
      <c r="S2684" s="828">
        <v>1</v>
      </c>
      <c r="T2684" s="827">
        <v>0.5</v>
      </c>
      <c r="U2684" s="829">
        <v>1</v>
      </c>
    </row>
    <row r="2685" spans="1:21" ht="14.45" customHeight="1" x14ac:dyDescent="0.2">
      <c r="A2685" s="822">
        <v>32</v>
      </c>
      <c r="B2685" s="823" t="s">
        <v>2767</v>
      </c>
      <c r="C2685" s="823" t="s">
        <v>2773</v>
      </c>
      <c r="D2685" s="824" t="s">
        <v>4796</v>
      </c>
      <c r="E2685" s="825" t="s">
        <v>2783</v>
      </c>
      <c r="F2685" s="823" t="s">
        <v>2768</v>
      </c>
      <c r="G2685" s="823" t="s">
        <v>2884</v>
      </c>
      <c r="H2685" s="823" t="s">
        <v>329</v>
      </c>
      <c r="I2685" s="823" t="s">
        <v>2885</v>
      </c>
      <c r="J2685" s="823" t="s">
        <v>912</v>
      </c>
      <c r="K2685" s="823" t="s">
        <v>826</v>
      </c>
      <c r="L2685" s="826">
        <v>236.03</v>
      </c>
      <c r="M2685" s="826">
        <v>236.03</v>
      </c>
      <c r="N2685" s="823">
        <v>1</v>
      </c>
      <c r="O2685" s="827">
        <v>0.5</v>
      </c>
      <c r="P2685" s="826">
        <v>236.03</v>
      </c>
      <c r="Q2685" s="828">
        <v>1</v>
      </c>
      <c r="R2685" s="823">
        <v>1</v>
      </c>
      <c r="S2685" s="828">
        <v>1</v>
      </c>
      <c r="T2685" s="827">
        <v>0.5</v>
      </c>
      <c r="U2685" s="829">
        <v>1</v>
      </c>
    </row>
    <row r="2686" spans="1:21" ht="14.45" customHeight="1" x14ac:dyDescent="0.2">
      <c r="A2686" s="822">
        <v>32</v>
      </c>
      <c r="B2686" s="823" t="s">
        <v>2767</v>
      </c>
      <c r="C2686" s="823" t="s">
        <v>2773</v>
      </c>
      <c r="D2686" s="824" t="s">
        <v>4796</v>
      </c>
      <c r="E2686" s="825" t="s">
        <v>2783</v>
      </c>
      <c r="F2686" s="823" t="s">
        <v>2768</v>
      </c>
      <c r="G2686" s="823" t="s">
        <v>3518</v>
      </c>
      <c r="H2686" s="823" t="s">
        <v>329</v>
      </c>
      <c r="I2686" s="823" t="s">
        <v>4705</v>
      </c>
      <c r="J2686" s="823" t="s">
        <v>4706</v>
      </c>
      <c r="K2686" s="823" t="s">
        <v>4707</v>
      </c>
      <c r="L2686" s="826">
        <v>23.49</v>
      </c>
      <c r="M2686" s="826">
        <v>23.49</v>
      </c>
      <c r="N2686" s="823">
        <v>1</v>
      </c>
      <c r="O2686" s="827">
        <v>1</v>
      </c>
      <c r="P2686" s="826"/>
      <c r="Q2686" s="828">
        <v>0</v>
      </c>
      <c r="R2686" s="823"/>
      <c r="S2686" s="828">
        <v>0</v>
      </c>
      <c r="T2686" s="827"/>
      <c r="U2686" s="829">
        <v>0</v>
      </c>
    </row>
    <row r="2687" spans="1:21" ht="14.45" customHeight="1" x14ac:dyDescent="0.2">
      <c r="A2687" s="822">
        <v>32</v>
      </c>
      <c r="B2687" s="823" t="s">
        <v>2767</v>
      </c>
      <c r="C2687" s="823" t="s">
        <v>2773</v>
      </c>
      <c r="D2687" s="824" t="s">
        <v>4796</v>
      </c>
      <c r="E2687" s="825" t="s">
        <v>2783</v>
      </c>
      <c r="F2687" s="823" t="s">
        <v>2768</v>
      </c>
      <c r="G2687" s="823" t="s">
        <v>3173</v>
      </c>
      <c r="H2687" s="823" t="s">
        <v>329</v>
      </c>
      <c r="I2687" s="823" t="s">
        <v>3626</v>
      </c>
      <c r="J2687" s="823" t="s">
        <v>1681</v>
      </c>
      <c r="K2687" s="823" t="s">
        <v>3627</v>
      </c>
      <c r="L2687" s="826">
        <v>159.16999999999999</v>
      </c>
      <c r="M2687" s="826">
        <v>159.16999999999999</v>
      </c>
      <c r="N2687" s="823">
        <v>1</v>
      </c>
      <c r="O2687" s="827">
        <v>1</v>
      </c>
      <c r="P2687" s="826">
        <v>159.16999999999999</v>
      </c>
      <c r="Q2687" s="828">
        <v>1</v>
      </c>
      <c r="R2687" s="823">
        <v>1</v>
      </c>
      <c r="S2687" s="828">
        <v>1</v>
      </c>
      <c r="T2687" s="827">
        <v>1</v>
      </c>
      <c r="U2687" s="829">
        <v>1</v>
      </c>
    </row>
    <row r="2688" spans="1:21" ht="14.45" customHeight="1" x14ac:dyDescent="0.2">
      <c r="A2688" s="822">
        <v>32</v>
      </c>
      <c r="B2688" s="823" t="s">
        <v>2767</v>
      </c>
      <c r="C2688" s="823" t="s">
        <v>2773</v>
      </c>
      <c r="D2688" s="824" t="s">
        <v>4796</v>
      </c>
      <c r="E2688" s="825" t="s">
        <v>2783</v>
      </c>
      <c r="F2688" s="823" t="s">
        <v>2768</v>
      </c>
      <c r="G2688" s="823" t="s">
        <v>2906</v>
      </c>
      <c r="H2688" s="823" t="s">
        <v>670</v>
      </c>
      <c r="I2688" s="823" t="s">
        <v>2490</v>
      </c>
      <c r="J2688" s="823" t="s">
        <v>2491</v>
      </c>
      <c r="K2688" s="823" t="s">
        <v>2492</v>
      </c>
      <c r="L2688" s="826">
        <v>431.18</v>
      </c>
      <c r="M2688" s="826">
        <v>862.36</v>
      </c>
      <c r="N2688" s="823">
        <v>2</v>
      </c>
      <c r="O2688" s="827">
        <v>1.5</v>
      </c>
      <c r="P2688" s="826">
        <v>862.36</v>
      </c>
      <c r="Q2688" s="828">
        <v>1</v>
      </c>
      <c r="R2688" s="823">
        <v>2</v>
      </c>
      <c r="S2688" s="828">
        <v>1</v>
      </c>
      <c r="T2688" s="827">
        <v>1.5</v>
      </c>
      <c r="U2688" s="829">
        <v>1</v>
      </c>
    </row>
    <row r="2689" spans="1:21" ht="14.45" customHeight="1" x14ac:dyDescent="0.2">
      <c r="A2689" s="822">
        <v>32</v>
      </c>
      <c r="B2689" s="823" t="s">
        <v>2767</v>
      </c>
      <c r="C2689" s="823" t="s">
        <v>2773</v>
      </c>
      <c r="D2689" s="824" t="s">
        <v>4796</v>
      </c>
      <c r="E2689" s="825" t="s">
        <v>2783</v>
      </c>
      <c r="F2689" s="823" t="s">
        <v>2768</v>
      </c>
      <c r="G2689" s="823" t="s">
        <v>3176</v>
      </c>
      <c r="H2689" s="823" t="s">
        <v>329</v>
      </c>
      <c r="I2689" s="823" t="s">
        <v>4708</v>
      </c>
      <c r="J2689" s="823" t="s">
        <v>4709</v>
      </c>
      <c r="K2689" s="823" t="s">
        <v>4226</v>
      </c>
      <c r="L2689" s="826">
        <v>414.96</v>
      </c>
      <c r="M2689" s="826">
        <v>414.96</v>
      </c>
      <c r="N2689" s="823">
        <v>1</v>
      </c>
      <c r="O2689" s="827">
        <v>1</v>
      </c>
      <c r="P2689" s="826">
        <v>414.96</v>
      </c>
      <c r="Q2689" s="828">
        <v>1</v>
      </c>
      <c r="R2689" s="823">
        <v>1</v>
      </c>
      <c r="S2689" s="828">
        <v>1</v>
      </c>
      <c r="T2689" s="827">
        <v>1</v>
      </c>
      <c r="U2689" s="829">
        <v>1</v>
      </c>
    </row>
    <row r="2690" spans="1:21" ht="14.45" customHeight="1" x14ac:dyDescent="0.2">
      <c r="A2690" s="822">
        <v>32</v>
      </c>
      <c r="B2690" s="823" t="s">
        <v>2767</v>
      </c>
      <c r="C2690" s="823" t="s">
        <v>2773</v>
      </c>
      <c r="D2690" s="824" t="s">
        <v>4796</v>
      </c>
      <c r="E2690" s="825" t="s">
        <v>2783</v>
      </c>
      <c r="F2690" s="823" t="s">
        <v>2768</v>
      </c>
      <c r="G2690" s="823" t="s">
        <v>3176</v>
      </c>
      <c r="H2690" s="823" t="s">
        <v>329</v>
      </c>
      <c r="I2690" s="823" t="s">
        <v>4710</v>
      </c>
      <c r="J2690" s="823" t="s">
        <v>4711</v>
      </c>
      <c r="K2690" s="823" t="s">
        <v>3136</v>
      </c>
      <c r="L2690" s="826">
        <v>373.46</v>
      </c>
      <c r="M2690" s="826">
        <v>373.46</v>
      </c>
      <c r="N2690" s="823">
        <v>1</v>
      </c>
      <c r="O2690" s="827">
        <v>0.5</v>
      </c>
      <c r="P2690" s="826">
        <v>373.46</v>
      </c>
      <c r="Q2690" s="828">
        <v>1</v>
      </c>
      <c r="R2690" s="823">
        <v>1</v>
      </c>
      <c r="S2690" s="828">
        <v>1</v>
      </c>
      <c r="T2690" s="827">
        <v>0.5</v>
      </c>
      <c r="U2690" s="829">
        <v>1</v>
      </c>
    </row>
    <row r="2691" spans="1:21" ht="14.45" customHeight="1" x14ac:dyDescent="0.2">
      <c r="A2691" s="822">
        <v>32</v>
      </c>
      <c r="B2691" s="823" t="s">
        <v>2767</v>
      </c>
      <c r="C2691" s="823" t="s">
        <v>2773</v>
      </c>
      <c r="D2691" s="824" t="s">
        <v>4796</v>
      </c>
      <c r="E2691" s="825" t="s">
        <v>2783</v>
      </c>
      <c r="F2691" s="823" t="s">
        <v>2768</v>
      </c>
      <c r="G2691" s="823" t="s">
        <v>2915</v>
      </c>
      <c r="H2691" s="823" t="s">
        <v>670</v>
      </c>
      <c r="I2691" s="823" t="s">
        <v>2403</v>
      </c>
      <c r="J2691" s="823" t="s">
        <v>1477</v>
      </c>
      <c r="K2691" s="823" t="s">
        <v>2404</v>
      </c>
      <c r="L2691" s="826">
        <v>846.47</v>
      </c>
      <c r="M2691" s="826">
        <v>2539.41</v>
      </c>
      <c r="N2691" s="823">
        <v>3</v>
      </c>
      <c r="O2691" s="827">
        <v>2.5</v>
      </c>
      <c r="P2691" s="826">
        <v>2539.41</v>
      </c>
      <c r="Q2691" s="828">
        <v>1</v>
      </c>
      <c r="R2691" s="823">
        <v>3</v>
      </c>
      <c r="S2691" s="828">
        <v>1</v>
      </c>
      <c r="T2691" s="827">
        <v>2.5</v>
      </c>
      <c r="U2691" s="829">
        <v>1</v>
      </c>
    </row>
    <row r="2692" spans="1:21" ht="14.45" customHeight="1" x14ac:dyDescent="0.2">
      <c r="A2692" s="822">
        <v>32</v>
      </c>
      <c r="B2692" s="823" t="s">
        <v>2767</v>
      </c>
      <c r="C2692" s="823" t="s">
        <v>2773</v>
      </c>
      <c r="D2692" s="824" t="s">
        <v>4796</v>
      </c>
      <c r="E2692" s="825" t="s">
        <v>2783</v>
      </c>
      <c r="F2692" s="823" t="s">
        <v>2768</v>
      </c>
      <c r="G2692" s="823" t="s">
        <v>2916</v>
      </c>
      <c r="H2692" s="823" t="s">
        <v>670</v>
      </c>
      <c r="I2692" s="823" t="s">
        <v>2572</v>
      </c>
      <c r="J2692" s="823" t="s">
        <v>921</v>
      </c>
      <c r="K2692" s="823" t="s">
        <v>2573</v>
      </c>
      <c r="L2692" s="826">
        <v>42.51</v>
      </c>
      <c r="M2692" s="826">
        <v>42.51</v>
      </c>
      <c r="N2692" s="823">
        <v>1</v>
      </c>
      <c r="O2692" s="827">
        <v>0.5</v>
      </c>
      <c r="P2692" s="826"/>
      <c r="Q2692" s="828">
        <v>0</v>
      </c>
      <c r="R2692" s="823"/>
      <c r="S2692" s="828">
        <v>0</v>
      </c>
      <c r="T2692" s="827"/>
      <c r="U2692" s="829">
        <v>0</v>
      </c>
    </row>
    <row r="2693" spans="1:21" ht="14.45" customHeight="1" x14ac:dyDescent="0.2">
      <c r="A2693" s="822">
        <v>32</v>
      </c>
      <c r="B2693" s="823" t="s">
        <v>2767</v>
      </c>
      <c r="C2693" s="823" t="s">
        <v>2773</v>
      </c>
      <c r="D2693" s="824" t="s">
        <v>4796</v>
      </c>
      <c r="E2693" s="825" t="s">
        <v>2783</v>
      </c>
      <c r="F2693" s="823" t="s">
        <v>2768</v>
      </c>
      <c r="G2693" s="823" t="s">
        <v>3210</v>
      </c>
      <c r="H2693" s="823" t="s">
        <v>329</v>
      </c>
      <c r="I2693" s="823" t="s">
        <v>3630</v>
      </c>
      <c r="J2693" s="823" t="s">
        <v>3631</v>
      </c>
      <c r="K2693" s="823" t="s">
        <v>3632</v>
      </c>
      <c r="L2693" s="826">
        <v>140.72</v>
      </c>
      <c r="M2693" s="826">
        <v>140.72</v>
      </c>
      <c r="N2693" s="823">
        <v>1</v>
      </c>
      <c r="O2693" s="827">
        <v>1</v>
      </c>
      <c r="P2693" s="826"/>
      <c r="Q2693" s="828">
        <v>0</v>
      </c>
      <c r="R2693" s="823"/>
      <c r="S2693" s="828">
        <v>0</v>
      </c>
      <c r="T2693" s="827"/>
      <c r="U2693" s="829">
        <v>0</v>
      </c>
    </row>
    <row r="2694" spans="1:21" ht="14.45" customHeight="1" x14ac:dyDescent="0.2">
      <c r="A2694" s="822">
        <v>32</v>
      </c>
      <c r="B2694" s="823" t="s">
        <v>2767</v>
      </c>
      <c r="C2694" s="823" t="s">
        <v>2773</v>
      </c>
      <c r="D2694" s="824" t="s">
        <v>4796</v>
      </c>
      <c r="E2694" s="825" t="s">
        <v>2783</v>
      </c>
      <c r="F2694" s="823" t="s">
        <v>2768</v>
      </c>
      <c r="G2694" s="823" t="s">
        <v>2920</v>
      </c>
      <c r="H2694" s="823" t="s">
        <v>329</v>
      </c>
      <c r="I2694" s="823" t="s">
        <v>2921</v>
      </c>
      <c r="J2694" s="823" t="s">
        <v>1058</v>
      </c>
      <c r="K2694" s="823" t="s">
        <v>2922</v>
      </c>
      <c r="L2694" s="826">
        <v>1630.51</v>
      </c>
      <c r="M2694" s="826">
        <v>8152.55</v>
      </c>
      <c r="N2694" s="823">
        <v>5</v>
      </c>
      <c r="O2694" s="827">
        <v>5</v>
      </c>
      <c r="P2694" s="826">
        <v>6522.04</v>
      </c>
      <c r="Q2694" s="828">
        <v>0.79999999999999993</v>
      </c>
      <c r="R2694" s="823">
        <v>4</v>
      </c>
      <c r="S2694" s="828">
        <v>0.8</v>
      </c>
      <c r="T2694" s="827">
        <v>4</v>
      </c>
      <c r="U2694" s="829">
        <v>0.8</v>
      </c>
    </row>
    <row r="2695" spans="1:21" ht="14.45" customHeight="1" x14ac:dyDescent="0.2">
      <c r="A2695" s="822">
        <v>32</v>
      </c>
      <c r="B2695" s="823" t="s">
        <v>2767</v>
      </c>
      <c r="C2695" s="823" t="s">
        <v>2773</v>
      </c>
      <c r="D2695" s="824" t="s">
        <v>4796</v>
      </c>
      <c r="E2695" s="825" t="s">
        <v>2783</v>
      </c>
      <c r="F2695" s="823" t="s">
        <v>2768</v>
      </c>
      <c r="G2695" s="823" t="s">
        <v>2923</v>
      </c>
      <c r="H2695" s="823" t="s">
        <v>329</v>
      </c>
      <c r="I2695" s="823" t="s">
        <v>2927</v>
      </c>
      <c r="J2695" s="823" t="s">
        <v>1031</v>
      </c>
      <c r="K2695" s="823" t="s">
        <v>2928</v>
      </c>
      <c r="L2695" s="826">
        <v>45.03</v>
      </c>
      <c r="M2695" s="826">
        <v>45.03</v>
      </c>
      <c r="N2695" s="823">
        <v>1</v>
      </c>
      <c r="O2695" s="827">
        <v>1</v>
      </c>
      <c r="P2695" s="826"/>
      <c r="Q2695" s="828">
        <v>0</v>
      </c>
      <c r="R2695" s="823"/>
      <c r="S2695" s="828">
        <v>0</v>
      </c>
      <c r="T2695" s="827"/>
      <c r="U2695" s="829">
        <v>0</v>
      </c>
    </row>
    <row r="2696" spans="1:21" ht="14.45" customHeight="1" x14ac:dyDescent="0.2">
      <c r="A2696" s="822">
        <v>32</v>
      </c>
      <c r="B2696" s="823" t="s">
        <v>2767</v>
      </c>
      <c r="C2696" s="823" t="s">
        <v>2773</v>
      </c>
      <c r="D2696" s="824" t="s">
        <v>4796</v>
      </c>
      <c r="E2696" s="825" t="s">
        <v>2783</v>
      </c>
      <c r="F2696" s="823" t="s">
        <v>2768</v>
      </c>
      <c r="G2696" s="823" t="s">
        <v>3217</v>
      </c>
      <c r="H2696" s="823" t="s">
        <v>329</v>
      </c>
      <c r="I2696" s="823" t="s">
        <v>3218</v>
      </c>
      <c r="J2696" s="823" t="s">
        <v>1301</v>
      </c>
      <c r="K2696" s="823" t="s">
        <v>1302</v>
      </c>
      <c r="L2696" s="826">
        <v>94.7</v>
      </c>
      <c r="M2696" s="826">
        <v>94.7</v>
      </c>
      <c r="N2696" s="823">
        <v>1</v>
      </c>
      <c r="O2696" s="827">
        <v>1</v>
      </c>
      <c r="P2696" s="826">
        <v>94.7</v>
      </c>
      <c r="Q2696" s="828">
        <v>1</v>
      </c>
      <c r="R2696" s="823">
        <v>1</v>
      </c>
      <c r="S2696" s="828">
        <v>1</v>
      </c>
      <c r="T2696" s="827">
        <v>1</v>
      </c>
      <c r="U2696" s="829">
        <v>1</v>
      </c>
    </row>
    <row r="2697" spans="1:21" ht="14.45" customHeight="1" x14ac:dyDescent="0.2">
      <c r="A2697" s="822">
        <v>32</v>
      </c>
      <c r="B2697" s="823" t="s">
        <v>2767</v>
      </c>
      <c r="C2697" s="823" t="s">
        <v>2773</v>
      </c>
      <c r="D2697" s="824" t="s">
        <v>4796</v>
      </c>
      <c r="E2697" s="825" t="s">
        <v>2783</v>
      </c>
      <c r="F2697" s="823" t="s">
        <v>2768</v>
      </c>
      <c r="G2697" s="823" t="s">
        <v>3755</v>
      </c>
      <c r="H2697" s="823" t="s">
        <v>329</v>
      </c>
      <c r="I2697" s="823" t="s">
        <v>3759</v>
      </c>
      <c r="J2697" s="823" t="s">
        <v>3757</v>
      </c>
      <c r="K2697" s="823" t="s">
        <v>3760</v>
      </c>
      <c r="L2697" s="826">
        <v>91.78</v>
      </c>
      <c r="M2697" s="826">
        <v>91.78</v>
      </c>
      <c r="N2697" s="823">
        <v>1</v>
      </c>
      <c r="O2697" s="827">
        <v>1</v>
      </c>
      <c r="P2697" s="826"/>
      <c r="Q2697" s="828">
        <v>0</v>
      </c>
      <c r="R2697" s="823"/>
      <c r="S2697" s="828">
        <v>0</v>
      </c>
      <c r="T2697" s="827"/>
      <c r="U2697" s="829">
        <v>0</v>
      </c>
    </row>
    <row r="2698" spans="1:21" ht="14.45" customHeight="1" x14ac:dyDescent="0.2">
      <c r="A2698" s="822">
        <v>32</v>
      </c>
      <c r="B2698" s="823" t="s">
        <v>2767</v>
      </c>
      <c r="C2698" s="823" t="s">
        <v>2773</v>
      </c>
      <c r="D2698" s="824" t="s">
        <v>4796</v>
      </c>
      <c r="E2698" s="825" t="s">
        <v>2783</v>
      </c>
      <c r="F2698" s="823" t="s">
        <v>2768</v>
      </c>
      <c r="G2698" s="823" t="s">
        <v>3260</v>
      </c>
      <c r="H2698" s="823" t="s">
        <v>329</v>
      </c>
      <c r="I2698" s="823" t="s">
        <v>3261</v>
      </c>
      <c r="J2698" s="823" t="s">
        <v>1454</v>
      </c>
      <c r="K2698" s="823" t="s">
        <v>3262</v>
      </c>
      <c r="L2698" s="826">
        <v>61.97</v>
      </c>
      <c r="M2698" s="826">
        <v>61.97</v>
      </c>
      <c r="N2698" s="823">
        <v>1</v>
      </c>
      <c r="O2698" s="827">
        <v>1</v>
      </c>
      <c r="P2698" s="826"/>
      <c r="Q2698" s="828">
        <v>0</v>
      </c>
      <c r="R2698" s="823"/>
      <c r="S2698" s="828">
        <v>0</v>
      </c>
      <c r="T2698" s="827"/>
      <c r="U2698" s="829">
        <v>0</v>
      </c>
    </row>
    <row r="2699" spans="1:21" ht="14.45" customHeight="1" x14ac:dyDescent="0.2">
      <c r="A2699" s="822">
        <v>32</v>
      </c>
      <c r="B2699" s="823" t="s">
        <v>2767</v>
      </c>
      <c r="C2699" s="823" t="s">
        <v>2773</v>
      </c>
      <c r="D2699" s="824" t="s">
        <v>4796</v>
      </c>
      <c r="E2699" s="825" t="s">
        <v>2783</v>
      </c>
      <c r="F2699" s="823" t="s">
        <v>2768</v>
      </c>
      <c r="G2699" s="823" t="s">
        <v>2983</v>
      </c>
      <c r="H2699" s="823" t="s">
        <v>329</v>
      </c>
      <c r="I2699" s="823" t="s">
        <v>2984</v>
      </c>
      <c r="J2699" s="823" t="s">
        <v>2985</v>
      </c>
      <c r="K2699" s="823" t="s">
        <v>2986</v>
      </c>
      <c r="L2699" s="826">
        <v>73.150000000000006</v>
      </c>
      <c r="M2699" s="826">
        <v>219.45000000000002</v>
      </c>
      <c r="N2699" s="823">
        <v>3</v>
      </c>
      <c r="O2699" s="827">
        <v>3</v>
      </c>
      <c r="P2699" s="826">
        <v>73.150000000000006</v>
      </c>
      <c r="Q2699" s="828">
        <v>0.33333333333333331</v>
      </c>
      <c r="R2699" s="823">
        <v>1</v>
      </c>
      <c r="S2699" s="828">
        <v>0.33333333333333331</v>
      </c>
      <c r="T2699" s="827">
        <v>1</v>
      </c>
      <c r="U2699" s="829">
        <v>0.33333333333333331</v>
      </c>
    </row>
    <row r="2700" spans="1:21" ht="14.45" customHeight="1" x14ac:dyDescent="0.2">
      <c r="A2700" s="822">
        <v>32</v>
      </c>
      <c r="B2700" s="823" t="s">
        <v>2767</v>
      </c>
      <c r="C2700" s="823" t="s">
        <v>2773</v>
      </c>
      <c r="D2700" s="824" t="s">
        <v>4796</v>
      </c>
      <c r="E2700" s="825" t="s">
        <v>2783</v>
      </c>
      <c r="F2700" s="823" t="s">
        <v>2768</v>
      </c>
      <c r="G2700" s="823" t="s">
        <v>3279</v>
      </c>
      <c r="H2700" s="823" t="s">
        <v>329</v>
      </c>
      <c r="I2700" s="823" t="s">
        <v>3525</v>
      </c>
      <c r="J2700" s="823" t="s">
        <v>3464</v>
      </c>
      <c r="K2700" s="823" t="s">
        <v>2471</v>
      </c>
      <c r="L2700" s="826">
        <v>0</v>
      </c>
      <c r="M2700" s="826">
        <v>0</v>
      </c>
      <c r="N2700" s="823">
        <v>1</v>
      </c>
      <c r="O2700" s="827">
        <v>1</v>
      </c>
      <c r="P2700" s="826">
        <v>0</v>
      </c>
      <c r="Q2700" s="828"/>
      <c r="R2700" s="823">
        <v>1</v>
      </c>
      <c r="S2700" s="828">
        <v>1</v>
      </c>
      <c r="T2700" s="827">
        <v>1</v>
      </c>
      <c r="U2700" s="829">
        <v>1</v>
      </c>
    </row>
    <row r="2701" spans="1:21" ht="14.45" customHeight="1" x14ac:dyDescent="0.2">
      <c r="A2701" s="822">
        <v>32</v>
      </c>
      <c r="B2701" s="823" t="s">
        <v>2767</v>
      </c>
      <c r="C2701" s="823" t="s">
        <v>2773</v>
      </c>
      <c r="D2701" s="824" t="s">
        <v>4796</v>
      </c>
      <c r="E2701" s="825" t="s">
        <v>2783</v>
      </c>
      <c r="F2701" s="823" t="s">
        <v>2768</v>
      </c>
      <c r="G2701" s="823" t="s">
        <v>2987</v>
      </c>
      <c r="H2701" s="823" t="s">
        <v>670</v>
      </c>
      <c r="I2701" s="823" t="s">
        <v>2313</v>
      </c>
      <c r="J2701" s="823" t="s">
        <v>1075</v>
      </c>
      <c r="K2701" s="823" t="s">
        <v>2314</v>
      </c>
      <c r="L2701" s="826">
        <v>39.549999999999997</v>
      </c>
      <c r="M2701" s="826">
        <v>39.549999999999997</v>
      </c>
      <c r="N2701" s="823">
        <v>1</v>
      </c>
      <c r="O2701" s="827">
        <v>1</v>
      </c>
      <c r="P2701" s="826"/>
      <c r="Q2701" s="828">
        <v>0</v>
      </c>
      <c r="R2701" s="823"/>
      <c r="S2701" s="828">
        <v>0</v>
      </c>
      <c r="T2701" s="827"/>
      <c r="U2701" s="829">
        <v>0</v>
      </c>
    </row>
    <row r="2702" spans="1:21" ht="14.45" customHeight="1" x14ac:dyDescent="0.2">
      <c r="A2702" s="822">
        <v>32</v>
      </c>
      <c r="B2702" s="823" t="s">
        <v>2767</v>
      </c>
      <c r="C2702" s="823" t="s">
        <v>2773</v>
      </c>
      <c r="D2702" s="824" t="s">
        <v>4796</v>
      </c>
      <c r="E2702" s="825" t="s">
        <v>2783</v>
      </c>
      <c r="F2702" s="823" t="s">
        <v>2768</v>
      </c>
      <c r="G2702" s="823" t="s">
        <v>3289</v>
      </c>
      <c r="H2702" s="823" t="s">
        <v>670</v>
      </c>
      <c r="I2702" s="823" t="s">
        <v>2318</v>
      </c>
      <c r="J2702" s="823" t="s">
        <v>1078</v>
      </c>
      <c r="K2702" s="823" t="s">
        <v>2319</v>
      </c>
      <c r="L2702" s="826">
        <v>77.790000000000006</v>
      </c>
      <c r="M2702" s="826">
        <v>233.37</v>
      </c>
      <c r="N2702" s="823">
        <v>3</v>
      </c>
      <c r="O2702" s="827">
        <v>2.5</v>
      </c>
      <c r="P2702" s="826">
        <v>233.37</v>
      </c>
      <c r="Q2702" s="828">
        <v>1</v>
      </c>
      <c r="R2702" s="823">
        <v>3</v>
      </c>
      <c r="S2702" s="828">
        <v>1</v>
      </c>
      <c r="T2702" s="827">
        <v>2.5</v>
      </c>
      <c r="U2702" s="829">
        <v>1</v>
      </c>
    </row>
    <row r="2703" spans="1:21" ht="14.45" customHeight="1" x14ac:dyDescent="0.2">
      <c r="A2703" s="822">
        <v>32</v>
      </c>
      <c r="B2703" s="823" t="s">
        <v>2767</v>
      </c>
      <c r="C2703" s="823" t="s">
        <v>2773</v>
      </c>
      <c r="D2703" s="824" t="s">
        <v>4796</v>
      </c>
      <c r="E2703" s="825" t="s">
        <v>2783</v>
      </c>
      <c r="F2703" s="823" t="s">
        <v>2768</v>
      </c>
      <c r="G2703" s="823" t="s">
        <v>3297</v>
      </c>
      <c r="H2703" s="823" t="s">
        <v>329</v>
      </c>
      <c r="I2703" s="823" t="s">
        <v>3298</v>
      </c>
      <c r="J2703" s="823" t="s">
        <v>3299</v>
      </c>
      <c r="K2703" s="823" t="s">
        <v>3300</v>
      </c>
      <c r="L2703" s="826">
        <v>38.56</v>
      </c>
      <c r="M2703" s="826">
        <v>38.56</v>
      </c>
      <c r="N2703" s="823">
        <v>1</v>
      </c>
      <c r="O2703" s="827">
        <v>1</v>
      </c>
      <c r="P2703" s="826"/>
      <c r="Q2703" s="828">
        <v>0</v>
      </c>
      <c r="R2703" s="823"/>
      <c r="S2703" s="828">
        <v>0</v>
      </c>
      <c r="T2703" s="827"/>
      <c r="U2703" s="829">
        <v>0</v>
      </c>
    </row>
    <row r="2704" spans="1:21" ht="14.45" customHeight="1" x14ac:dyDescent="0.2">
      <c r="A2704" s="822">
        <v>32</v>
      </c>
      <c r="B2704" s="823" t="s">
        <v>2767</v>
      </c>
      <c r="C2704" s="823" t="s">
        <v>2773</v>
      </c>
      <c r="D2704" s="824" t="s">
        <v>4796</v>
      </c>
      <c r="E2704" s="825" t="s">
        <v>2783</v>
      </c>
      <c r="F2704" s="823" t="s">
        <v>2768</v>
      </c>
      <c r="G2704" s="823" t="s">
        <v>3328</v>
      </c>
      <c r="H2704" s="823" t="s">
        <v>670</v>
      </c>
      <c r="I2704" s="823" t="s">
        <v>2705</v>
      </c>
      <c r="J2704" s="823" t="s">
        <v>2706</v>
      </c>
      <c r="K2704" s="823" t="s">
        <v>2707</v>
      </c>
      <c r="L2704" s="826">
        <v>141.25</v>
      </c>
      <c r="M2704" s="826">
        <v>282.5</v>
      </c>
      <c r="N2704" s="823">
        <v>2</v>
      </c>
      <c r="O2704" s="827">
        <v>1</v>
      </c>
      <c r="P2704" s="826">
        <v>282.5</v>
      </c>
      <c r="Q2704" s="828">
        <v>1</v>
      </c>
      <c r="R2704" s="823">
        <v>2</v>
      </c>
      <c r="S2704" s="828">
        <v>1</v>
      </c>
      <c r="T2704" s="827">
        <v>1</v>
      </c>
      <c r="U2704" s="829">
        <v>1</v>
      </c>
    </row>
    <row r="2705" spans="1:21" ht="14.45" customHeight="1" x14ac:dyDescent="0.2">
      <c r="A2705" s="822">
        <v>32</v>
      </c>
      <c r="B2705" s="823" t="s">
        <v>2767</v>
      </c>
      <c r="C2705" s="823" t="s">
        <v>2773</v>
      </c>
      <c r="D2705" s="824" t="s">
        <v>4796</v>
      </c>
      <c r="E2705" s="825" t="s">
        <v>2783</v>
      </c>
      <c r="F2705" s="823" t="s">
        <v>2768</v>
      </c>
      <c r="G2705" s="823" t="s">
        <v>2811</v>
      </c>
      <c r="H2705" s="823" t="s">
        <v>670</v>
      </c>
      <c r="I2705" s="823" t="s">
        <v>2247</v>
      </c>
      <c r="J2705" s="823" t="s">
        <v>915</v>
      </c>
      <c r="K2705" s="823" t="s">
        <v>2248</v>
      </c>
      <c r="L2705" s="826">
        <v>368.16</v>
      </c>
      <c r="M2705" s="826">
        <v>1104.48</v>
      </c>
      <c r="N2705" s="823">
        <v>3</v>
      </c>
      <c r="O2705" s="827">
        <v>2.5</v>
      </c>
      <c r="P2705" s="826">
        <v>368.16</v>
      </c>
      <c r="Q2705" s="828">
        <v>0.33333333333333337</v>
      </c>
      <c r="R2705" s="823">
        <v>1</v>
      </c>
      <c r="S2705" s="828">
        <v>0.33333333333333331</v>
      </c>
      <c r="T2705" s="827">
        <v>1</v>
      </c>
      <c r="U2705" s="829">
        <v>0.4</v>
      </c>
    </row>
    <row r="2706" spans="1:21" ht="14.45" customHeight="1" x14ac:dyDescent="0.2">
      <c r="A2706" s="822">
        <v>32</v>
      </c>
      <c r="B2706" s="823" t="s">
        <v>2767</v>
      </c>
      <c r="C2706" s="823" t="s">
        <v>2773</v>
      </c>
      <c r="D2706" s="824" t="s">
        <v>4796</v>
      </c>
      <c r="E2706" s="825" t="s">
        <v>2783</v>
      </c>
      <c r="F2706" s="823" t="s">
        <v>2768</v>
      </c>
      <c r="G2706" s="823" t="s">
        <v>2811</v>
      </c>
      <c r="H2706" s="823" t="s">
        <v>670</v>
      </c>
      <c r="I2706" s="823" t="s">
        <v>2249</v>
      </c>
      <c r="J2706" s="823" t="s">
        <v>915</v>
      </c>
      <c r="K2706" s="823" t="s">
        <v>2250</v>
      </c>
      <c r="L2706" s="826">
        <v>736.33</v>
      </c>
      <c r="M2706" s="826">
        <v>2208.9900000000002</v>
      </c>
      <c r="N2706" s="823">
        <v>3</v>
      </c>
      <c r="O2706" s="827">
        <v>3</v>
      </c>
      <c r="P2706" s="826">
        <v>1472.66</v>
      </c>
      <c r="Q2706" s="828">
        <v>0.66666666666666663</v>
      </c>
      <c r="R2706" s="823">
        <v>2</v>
      </c>
      <c r="S2706" s="828">
        <v>0.66666666666666663</v>
      </c>
      <c r="T2706" s="827">
        <v>2</v>
      </c>
      <c r="U2706" s="829">
        <v>0.66666666666666663</v>
      </c>
    </row>
    <row r="2707" spans="1:21" ht="14.45" customHeight="1" x14ac:dyDescent="0.2">
      <c r="A2707" s="822">
        <v>32</v>
      </c>
      <c r="B2707" s="823" t="s">
        <v>2767</v>
      </c>
      <c r="C2707" s="823" t="s">
        <v>2773</v>
      </c>
      <c r="D2707" s="824" t="s">
        <v>4796</v>
      </c>
      <c r="E2707" s="825" t="s">
        <v>2783</v>
      </c>
      <c r="F2707" s="823" t="s">
        <v>2768</v>
      </c>
      <c r="G2707" s="823" t="s">
        <v>2811</v>
      </c>
      <c r="H2707" s="823" t="s">
        <v>329</v>
      </c>
      <c r="I2707" s="823" t="s">
        <v>4712</v>
      </c>
      <c r="J2707" s="823" t="s">
        <v>915</v>
      </c>
      <c r="K2707" s="823" t="s">
        <v>4713</v>
      </c>
      <c r="L2707" s="826">
        <v>147.26</v>
      </c>
      <c r="M2707" s="826">
        <v>147.26</v>
      </c>
      <c r="N2707" s="823">
        <v>1</v>
      </c>
      <c r="O2707" s="827">
        <v>1</v>
      </c>
      <c r="P2707" s="826">
        <v>147.26</v>
      </c>
      <c r="Q2707" s="828">
        <v>1</v>
      </c>
      <c r="R2707" s="823">
        <v>1</v>
      </c>
      <c r="S2707" s="828">
        <v>1</v>
      </c>
      <c r="T2707" s="827">
        <v>1</v>
      </c>
      <c r="U2707" s="829">
        <v>1</v>
      </c>
    </row>
    <row r="2708" spans="1:21" ht="14.45" customHeight="1" x14ac:dyDescent="0.2">
      <c r="A2708" s="822">
        <v>32</v>
      </c>
      <c r="B2708" s="823" t="s">
        <v>2767</v>
      </c>
      <c r="C2708" s="823" t="s">
        <v>2773</v>
      </c>
      <c r="D2708" s="824" t="s">
        <v>4796</v>
      </c>
      <c r="E2708" s="825" t="s">
        <v>2783</v>
      </c>
      <c r="F2708" s="823" t="s">
        <v>2768</v>
      </c>
      <c r="G2708" s="823" t="s">
        <v>3011</v>
      </c>
      <c r="H2708" s="823" t="s">
        <v>329</v>
      </c>
      <c r="I2708" s="823" t="s">
        <v>3012</v>
      </c>
      <c r="J2708" s="823" t="s">
        <v>955</v>
      </c>
      <c r="K2708" s="823" t="s">
        <v>3013</v>
      </c>
      <c r="L2708" s="826">
        <v>185.26</v>
      </c>
      <c r="M2708" s="826">
        <v>185.26</v>
      </c>
      <c r="N2708" s="823">
        <v>1</v>
      </c>
      <c r="O2708" s="827">
        <v>1</v>
      </c>
      <c r="P2708" s="826">
        <v>185.26</v>
      </c>
      <c r="Q2708" s="828">
        <v>1</v>
      </c>
      <c r="R2708" s="823">
        <v>1</v>
      </c>
      <c r="S2708" s="828">
        <v>1</v>
      </c>
      <c r="T2708" s="827">
        <v>1</v>
      </c>
      <c r="U2708" s="829">
        <v>1</v>
      </c>
    </row>
    <row r="2709" spans="1:21" ht="14.45" customHeight="1" x14ac:dyDescent="0.2">
      <c r="A2709" s="822">
        <v>32</v>
      </c>
      <c r="B2709" s="823" t="s">
        <v>2767</v>
      </c>
      <c r="C2709" s="823" t="s">
        <v>2773</v>
      </c>
      <c r="D2709" s="824" t="s">
        <v>4796</v>
      </c>
      <c r="E2709" s="825" t="s">
        <v>2783</v>
      </c>
      <c r="F2709" s="823" t="s">
        <v>2768</v>
      </c>
      <c r="G2709" s="823" t="s">
        <v>3015</v>
      </c>
      <c r="H2709" s="823" t="s">
        <v>329</v>
      </c>
      <c r="I2709" s="823" t="s">
        <v>3016</v>
      </c>
      <c r="J2709" s="823" t="s">
        <v>3017</v>
      </c>
      <c r="K2709" s="823" t="s">
        <v>3018</v>
      </c>
      <c r="L2709" s="826">
        <v>463.19</v>
      </c>
      <c r="M2709" s="826">
        <v>463.19</v>
      </c>
      <c r="N2709" s="823">
        <v>1</v>
      </c>
      <c r="O2709" s="827">
        <v>1</v>
      </c>
      <c r="P2709" s="826">
        <v>463.19</v>
      </c>
      <c r="Q2709" s="828">
        <v>1</v>
      </c>
      <c r="R2709" s="823">
        <v>1</v>
      </c>
      <c r="S2709" s="828">
        <v>1</v>
      </c>
      <c r="T2709" s="827">
        <v>1</v>
      </c>
      <c r="U2709" s="829">
        <v>1</v>
      </c>
    </row>
    <row r="2710" spans="1:21" ht="14.45" customHeight="1" x14ac:dyDescent="0.2">
      <c r="A2710" s="822">
        <v>32</v>
      </c>
      <c r="B2710" s="823" t="s">
        <v>2767</v>
      </c>
      <c r="C2710" s="823" t="s">
        <v>2773</v>
      </c>
      <c r="D2710" s="824" t="s">
        <v>4796</v>
      </c>
      <c r="E2710" s="825" t="s">
        <v>2783</v>
      </c>
      <c r="F2710" s="823" t="s">
        <v>2768</v>
      </c>
      <c r="G2710" s="823" t="s">
        <v>2825</v>
      </c>
      <c r="H2710" s="823" t="s">
        <v>329</v>
      </c>
      <c r="I2710" s="823" t="s">
        <v>2826</v>
      </c>
      <c r="J2710" s="823" t="s">
        <v>789</v>
      </c>
      <c r="K2710" s="823" t="s">
        <v>2827</v>
      </c>
      <c r="L2710" s="826">
        <v>57.64</v>
      </c>
      <c r="M2710" s="826">
        <v>57.64</v>
      </c>
      <c r="N2710" s="823">
        <v>1</v>
      </c>
      <c r="O2710" s="827">
        <v>1</v>
      </c>
      <c r="P2710" s="826"/>
      <c r="Q2710" s="828">
        <v>0</v>
      </c>
      <c r="R2710" s="823"/>
      <c r="S2710" s="828">
        <v>0</v>
      </c>
      <c r="T2710" s="827"/>
      <c r="U2710" s="829">
        <v>0</v>
      </c>
    </row>
    <row r="2711" spans="1:21" ht="14.45" customHeight="1" x14ac:dyDescent="0.2">
      <c r="A2711" s="822">
        <v>32</v>
      </c>
      <c r="B2711" s="823" t="s">
        <v>2767</v>
      </c>
      <c r="C2711" s="823" t="s">
        <v>2773</v>
      </c>
      <c r="D2711" s="824" t="s">
        <v>4796</v>
      </c>
      <c r="E2711" s="825" t="s">
        <v>2783</v>
      </c>
      <c r="F2711" s="823" t="s">
        <v>2768</v>
      </c>
      <c r="G2711" s="823" t="s">
        <v>2825</v>
      </c>
      <c r="H2711" s="823" t="s">
        <v>670</v>
      </c>
      <c r="I2711" s="823" t="s">
        <v>2667</v>
      </c>
      <c r="J2711" s="823" t="s">
        <v>789</v>
      </c>
      <c r="K2711" s="823" t="s">
        <v>2668</v>
      </c>
      <c r="L2711" s="826">
        <v>28.81</v>
      </c>
      <c r="M2711" s="826">
        <v>28.81</v>
      </c>
      <c r="N2711" s="823">
        <v>1</v>
      </c>
      <c r="O2711" s="827">
        <v>1</v>
      </c>
      <c r="P2711" s="826"/>
      <c r="Q2711" s="828">
        <v>0</v>
      </c>
      <c r="R2711" s="823"/>
      <c r="S2711" s="828">
        <v>0</v>
      </c>
      <c r="T2711" s="827"/>
      <c r="U2711" s="829">
        <v>0</v>
      </c>
    </row>
    <row r="2712" spans="1:21" ht="14.45" customHeight="1" x14ac:dyDescent="0.2">
      <c r="A2712" s="822">
        <v>32</v>
      </c>
      <c r="B2712" s="823" t="s">
        <v>2767</v>
      </c>
      <c r="C2712" s="823" t="s">
        <v>2773</v>
      </c>
      <c r="D2712" s="824" t="s">
        <v>4796</v>
      </c>
      <c r="E2712" s="825" t="s">
        <v>2783</v>
      </c>
      <c r="F2712" s="823" t="s">
        <v>2768</v>
      </c>
      <c r="G2712" s="823" t="s">
        <v>3051</v>
      </c>
      <c r="H2712" s="823" t="s">
        <v>329</v>
      </c>
      <c r="I2712" s="823" t="s">
        <v>3054</v>
      </c>
      <c r="J2712" s="823" t="s">
        <v>1530</v>
      </c>
      <c r="K2712" s="823" t="s">
        <v>3055</v>
      </c>
      <c r="L2712" s="826">
        <v>181.04</v>
      </c>
      <c r="M2712" s="826">
        <v>181.04</v>
      </c>
      <c r="N2712" s="823">
        <v>1</v>
      </c>
      <c r="O2712" s="827">
        <v>1</v>
      </c>
      <c r="P2712" s="826">
        <v>181.04</v>
      </c>
      <c r="Q2712" s="828">
        <v>1</v>
      </c>
      <c r="R2712" s="823">
        <v>1</v>
      </c>
      <c r="S2712" s="828">
        <v>1</v>
      </c>
      <c r="T2712" s="827">
        <v>1</v>
      </c>
      <c r="U2712" s="829">
        <v>1</v>
      </c>
    </row>
    <row r="2713" spans="1:21" ht="14.45" customHeight="1" x14ac:dyDescent="0.2">
      <c r="A2713" s="822">
        <v>32</v>
      </c>
      <c r="B2713" s="823" t="s">
        <v>2767</v>
      </c>
      <c r="C2713" s="823" t="s">
        <v>2773</v>
      </c>
      <c r="D2713" s="824" t="s">
        <v>4796</v>
      </c>
      <c r="E2713" s="825" t="s">
        <v>2783</v>
      </c>
      <c r="F2713" s="823" t="s">
        <v>2768</v>
      </c>
      <c r="G2713" s="823" t="s">
        <v>3056</v>
      </c>
      <c r="H2713" s="823" t="s">
        <v>329</v>
      </c>
      <c r="I2713" s="823" t="s">
        <v>4714</v>
      </c>
      <c r="J2713" s="823" t="s">
        <v>1827</v>
      </c>
      <c r="K2713" s="823" t="s">
        <v>4715</v>
      </c>
      <c r="L2713" s="826">
        <v>46.6</v>
      </c>
      <c r="M2713" s="826">
        <v>46.6</v>
      </c>
      <c r="N2713" s="823">
        <v>1</v>
      </c>
      <c r="O2713" s="827">
        <v>1</v>
      </c>
      <c r="P2713" s="826"/>
      <c r="Q2713" s="828">
        <v>0</v>
      </c>
      <c r="R2713" s="823"/>
      <c r="S2713" s="828">
        <v>0</v>
      </c>
      <c r="T2713" s="827"/>
      <c r="U2713" s="829">
        <v>0</v>
      </c>
    </row>
    <row r="2714" spans="1:21" ht="14.45" customHeight="1" x14ac:dyDescent="0.2">
      <c r="A2714" s="822">
        <v>32</v>
      </c>
      <c r="B2714" s="823" t="s">
        <v>2767</v>
      </c>
      <c r="C2714" s="823" t="s">
        <v>2773</v>
      </c>
      <c r="D2714" s="824" t="s">
        <v>4796</v>
      </c>
      <c r="E2714" s="825" t="s">
        <v>2783</v>
      </c>
      <c r="F2714" s="823" t="s">
        <v>2768</v>
      </c>
      <c r="G2714" s="823" t="s">
        <v>3058</v>
      </c>
      <c r="H2714" s="823" t="s">
        <v>670</v>
      </c>
      <c r="I2714" s="823" t="s">
        <v>2459</v>
      </c>
      <c r="J2714" s="823" t="s">
        <v>1153</v>
      </c>
      <c r="K2714" s="823" t="s">
        <v>1155</v>
      </c>
      <c r="L2714" s="826">
        <v>0</v>
      </c>
      <c r="M2714" s="826">
        <v>0</v>
      </c>
      <c r="N2714" s="823">
        <v>1</v>
      </c>
      <c r="O2714" s="827">
        <v>1</v>
      </c>
      <c r="P2714" s="826"/>
      <c r="Q2714" s="828"/>
      <c r="R2714" s="823"/>
      <c r="S2714" s="828">
        <v>0</v>
      </c>
      <c r="T2714" s="827"/>
      <c r="U2714" s="829">
        <v>0</v>
      </c>
    </row>
    <row r="2715" spans="1:21" ht="14.45" customHeight="1" x14ac:dyDescent="0.2">
      <c r="A2715" s="822">
        <v>32</v>
      </c>
      <c r="B2715" s="823" t="s">
        <v>2767</v>
      </c>
      <c r="C2715" s="823" t="s">
        <v>2773</v>
      </c>
      <c r="D2715" s="824" t="s">
        <v>4796</v>
      </c>
      <c r="E2715" s="825" t="s">
        <v>2783</v>
      </c>
      <c r="F2715" s="823" t="s">
        <v>2768</v>
      </c>
      <c r="G2715" s="823" t="s">
        <v>3062</v>
      </c>
      <c r="H2715" s="823" t="s">
        <v>329</v>
      </c>
      <c r="I2715" s="823" t="s">
        <v>3063</v>
      </c>
      <c r="J2715" s="823" t="s">
        <v>735</v>
      </c>
      <c r="K2715" s="823" t="s">
        <v>3064</v>
      </c>
      <c r="L2715" s="826">
        <v>42.54</v>
      </c>
      <c r="M2715" s="826">
        <v>42.54</v>
      </c>
      <c r="N2715" s="823">
        <v>1</v>
      </c>
      <c r="O2715" s="827">
        <v>1</v>
      </c>
      <c r="P2715" s="826">
        <v>42.54</v>
      </c>
      <c r="Q2715" s="828">
        <v>1</v>
      </c>
      <c r="R2715" s="823">
        <v>1</v>
      </c>
      <c r="S2715" s="828">
        <v>1</v>
      </c>
      <c r="T2715" s="827">
        <v>1</v>
      </c>
      <c r="U2715" s="829">
        <v>1</v>
      </c>
    </row>
    <row r="2716" spans="1:21" ht="14.45" customHeight="1" x14ac:dyDescent="0.2">
      <c r="A2716" s="822">
        <v>32</v>
      </c>
      <c r="B2716" s="823" t="s">
        <v>2767</v>
      </c>
      <c r="C2716" s="823" t="s">
        <v>2773</v>
      </c>
      <c r="D2716" s="824" t="s">
        <v>4796</v>
      </c>
      <c r="E2716" s="825" t="s">
        <v>2783</v>
      </c>
      <c r="F2716" s="823" t="s">
        <v>2768</v>
      </c>
      <c r="G2716" s="823" t="s">
        <v>3062</v>
      </c>
      <c r="H2716" s="823" t="s">
        <v>329</v>
      </c>
      <c r="I2716" s="823" t="s">
        <v>3379</v>
      </c>
      <c r="J2716" s="823" t="s">
        <v>735</v>
      </c>
      <c r="K2716" s="823" t="s">
        <v>736</v>
      </c>
      <c r="L2716" s="826">
        <v>59.56</v>
      </c>
      <c r="M2716" s="826">
        <v>119.12</v>
      </c>
      <c r="N2716" s="823">
        <v>2</v>
      </c>
      <c r="O2716" s="827">
        <v>2</v>
      </c>
      <c r="P2716" s="826">
        <v>119.12</v>
      </c>
      <c r="Q2716" s="828">
        <v>1</v>
      </c>
      <c r="R2716" s="823">
        <v>2</v>
      </c>
      <c r="S2716" s="828">
        <v>1</v>
      </c>
      <c r="T2716" s="827">
        <v>2</v>
      </c>
      <c r="U2716" s="829">
        <v>1</v>
      </c>
    </row>
    <row r="2717" spans="1:21" ht="14.45" customHeight="1" x14ac:dyDescent="0.2">
      <c r="A2717" s="822">
        <v>32</v>
      </c>
      <c r="B2717" s="823" t="s">
        <v>2767</v>
      </c>
      <c r="C2717" s="823" t="s">
        <v>2773</v>
      </c>
      <c r="D2717" s="824" t="s">
        <v>4796</v>
      </c>
      <c r="E2717" s="825" t="s">
        <v>2783</v>
      </c>
      <c r="F2717" s="823" t="s">
        <v>2768</v>
      </c>
      <c r="G2717" s="823" t="s">
        <v>3546</v>
      </c>
      <c r="H2717" s="823" t="s">
        <v>329</v>
      </c>
      <c r="I2717" s="823" t="s">
        <v>3547</v>
      </c>
      <c r="J2717" s="823" t="s">
        <v>1256</v>
      </c>
      <c r="K2717" s="823" t="s">
        <v>2854</v>
      </c>
      <c r="L2717" s="826">
        <v>137.88</v>
      </c>
      <c r="M2717" s="826">
        <v>137.88</v>
      </c>
      <c r="N2717" s="823">
        <v>1</v>
      </c>
      <c r="O2717" s="827">
        <v>1</v>
      </c>
      <c r="P2717" s="826"/>
      <c r="Q2717" s="828">
        <v>0</v>
      </c>
      <c r="R2717" s="823"/>
      <c r="S2717" s="828">
        <v>0</v>
      </c>
      <c r="T2717" s="827"/>
      <c r="U2717" s="829">
        <v>0</v>
      </c>
    </row>
    <row r="2718" spans="1:21" ht="14.45" customHeight="1" x14ac:dyDescent="0.2">
      <c r="A2718" s="822">
        <v>32</v>
      </c>
      <c r="B2718" s="823" t="s">
        <v>2767</v>
      </c>
      <c r="C2718" s="823" t="s">
        <v>2773</v>
      </c>
      <c r="D2718" s="824" t="s">
        <v>4796</v>
      </c>
      <c r="E2718" s="825" t="s">
        <v>2783</v>
      </c>
      <c r="F2718" s="823" t="s">
        <v>2768</v>
      </c>
      <c r="G2718" s="823" t="s">
        <v>4021</v>
      </c>
      <c r="H2718" s="823" t="s">
        <v>329</v>
      </c>
      <c r="I2718" s="823" t="s">
        <v>4025</v>
      </c>
      <c r="J2718" s="823" t="s">
        <v>4026</v>
      </c>
      <c r="K2718" s="823" t="s">
        <v>4027</v>
      </c>
      <c r="L2718" s="826">
        <v>264</v>
      </c>
      <c r="M2718" s="826">
        <v>264</v>
      </c>
      <c r="N2718" s="823">
        <v>1</v>
      </c>
      <c r="O2718" s="827">
        <v>1</v>
      </c>
      <c r="P2718" s="826">
        <v>264</v>
      </c>
      <c r="Q2718" s="828">
        <v>1</v>
      </c>
      <c r="R2718" s="823">
        <v>1</v>
      </c>
      <c r="S2718" s="828">
        <v>1</v>
      </c>
      <c r="T2718" s="827">
        <v>1</v>
      </c>
      <c r="U2718" s="829">
        <v>1</v>
      </c>
    </row>
    <row r="2719" spans="1:21" ht="14.45" customHeight="1" x14ac:dyDescent="0.2">
      <c r="A2719" s="822">
        <v>32</v>
      </c>
      <c r="B2719" s="823" t="s">
        <v>2767</v>
      </c>
      <c r="C2719" s="823" t="s">
        <v>2773</v>
      </c>
      <c r="D2719" s="824" t="s">
        <v>4796</v>
      </c>
      <c r="E2719" s="825" t="s">
        <v>2783</v>
      </c>
      <c r="F2719" s="823" t="s">
        <v>2768</v>
      </c>
      <c r="G2719" s="823" t="s">
        <v>3085</v>
      </c>
      <c r="H2719" s="823" t="s">
        <v>670</v>
      </c>
      <c r="I2719" s="823" t="s">
        <v>2626</v>
      </c>
      <c r="J2719" s="823" t="s">
        <v>1876</v>
      </c>
      <c r="K2719" s="823" t="s">
        <v>1877</v>
      </c>
      <c r="L2719" s="826">
        <v>902.57</v>
      </c>
      <c r="M2719" s="826">
        <v>902.57</v>
      </c>
      <c r="N2719" s="823">
        <v>1</v>
      </c>
      <c r="O2719" s="827">
        <v>1</v>
      </c>
      <c r="P2719" s="826">
        <v>902.57</v>
      </c>
      <c r="Q2719" s="828">
        <v>1</v>
      </c>
      <c r="R2719" s="823">
        <v>1</v>
      </c>
      <c r="S2719" s="828">
        <v>1</v>
      </c>
      <c r="T2719" s="827">
        <v>1</v>
      </c>
      <c r="U2719" s="829">
        <v>1</v>
      </c>
    </row>
    <row r="2720" spans="1:21" ht="14.45" customHeight="1" x14ac:dyDescent="0.2">
      <c r="A2720" s="822">
        <v>32</v>
      </c>
      <c r="B2720" s="823" t="s">
        <v>2767</v>
      </c>
      <c r="C2720" s="823" t="s">
        <v>2773</v>
      </c>
      <c r="D2720" s="824" t="s">
        <v>4796</v>
      </c>
      <c r="E2720" s="825" t="s">
        <v>2783</v>
      </c>
      <c r="F2720" s="823" t="s">
        <v>2768</v>
      </c>
      <c r="G2720" s="823" t="s">
        <v>3092</v>
      </c>
      <c r="H2720" s="823" t="s">
        <v>329</v>
      </c>
      <c r="I2720" s="823" t="s">
        <v>4716</v>
      </c>
      <c r="J2720" s="823" t="s">
        <v>4034</v>
      </c>
      <c r="K2720" s="823" t="s">
        <v>2068</v>
      </c>
      <c r="L2720" s="826">
        <v>0</v>
      </c>
      <c r="M2720" s="826">
        <v>0</v>
      </c>
      <c r="N2720" s="823">
        <v>1</v>
      </c>
      <c r="O2720" s="827">
        <v>1</v>
      </c>
      <c r="P2720" s="826"/>
      <c r="Q2720" s="828"/>
      <c r="R2720" s="823"/>
      <c r="S2720" s="828">
        <v>0</v>
      </c>
      <c r="T2720" s="827"/>
      <c r="U2720" s="829">
        <v>0</v>
      </c>
    </row>
    <row r="2721" spans="1:21" ht="14.45" customHeight="1" x14ac:dyDescent="0.2">
      <c r="A2721" s="822">
        <v>32</v>
      </c>
      <c r="B2721" s="823" t="s">
        <v>2767</v>
      </c>
      <c r="C2721" s="823" t="s">
        <v>2773</v>
      </c>
      <c r="D2721" s="824" t="s">
        <v>4796</v>
      </c>
      <c r="E2721" s="825" t="s">
        <v>2783</v>
      </c>
      <c r="F2721" s="823" t="s">
        <v>2768</v>
      </c>
      <c r="G2721" s="823" t="s">
        <v>3118</v>
      </c>
      <c r="H2721" s="823" t="s">
        <v>329</v>
      </c>
      <c r="I2721" s="823" t="s">
        <v>3430</v>
      </c>
      <c r="J2721" s="823" t="s">
        <v>1403</v>
      </c>
      <c r="K2721" s="823" t="s">
        <v>3431</v>
      </c>
      <c r="L2721" s="826">
        <v>225.06</v>
      </c>
      <c r="M2721" s="826">
        <v>225.06</v>
      </c>
      <c r="N2721" s="823">
        <v>1</v>
      </c>
      <c r="O2721" s="827">
        <v>1</v>
      </c>
      <c r="P2721" s="826">
        <v>225.06</v>
      </c>
      <c r="Q2721" s="828">
        <v>1</v>
      </c>
      <c r="R2721" s="823">
        <v>1</v>
      </c>
      <c r="S2721" s="828">
        <v>1</v>
      </c>
      <c r="T2721" s="827">
        <v>1</v>
      </c>
      <c r="U2721" s="829">
        <v>1</v>
      </c>
    </row>
    <row r="2722" spans="1:21" ht="14.45" customHeight="1" x14ac:dyDescent="0.2">
      <c r="A2722" s="822">
        <v>32</v>
      </c>
      <c r="B2722" s="823" t="s">
        <v>2767</v>
      </c>
      <c r="C2722" s="823" t="s">
        <v>2773</v>
      </c>
      <c r="D2722" s="824" t="s">
        <v>4796</v>
      </c>
      <c r="E2722" s="825" t="s">
        <v>2783</v>
      </c>
      <c r="F2722" s="823" t="s">
        <v>2768</v>
      </c>
      <c r="G2722" s="823" t="s">
        <v>4210</v>
      </c>
      <c r="H2722" s="823" t="s">
        <v>670</v>
      </c>
      <c r="I2722" s="823" t="s">
        <v>4585</v>
      </c>
      <c r="J2722" s="823" t="s">
        <v>845</v>
      </c>
      <c r="K2722" s="823" t="s">
        <v>4586</v>
      </c>
      <c r="L2722" s="826">
        <v>0</v>
      </c>
      <c r="M2722" s="826">
        <v>0</v>
      </c>
      <c r="N2722" s="823">
        <v>4</v>
      </c>
      <c r="O2722" s="827">
        <v>1</v>
      </c>
      <c r="P2722" s="826"/>
      <c r="Q2722" s="828"/>
      <c r="R2722" s="823"/>
      <c r="S2722" s="828">
        <v>0</v>
      </c>
      <c r="T2722" s="827"/>
      <c r="U2722" s="829">
        <v>0</v>
      </c>
    </row>
    <row r="2723" spans="1:21" ht="14.45" customHeight="1" x14ac:dyDescent="0.2">
      <c r="A2723" s="822">
        <v>32</v>
      </c>
      <c r="B2723" s="823" t="s">
        <v>2767</v>
      </c>
      <c r="C2723" s="823" t="s">
        <v>2773</v>
      </c>
      <c r="D2723" s="824" t="s">
        <v>4796</v>
      </c>
      <c r="E2723" s="825" t="s">
        <v>2783</v>
      </c>
      <c r="F2723" s="823" t="s">
        <v>2768</v>
      </c>
      <c r="G2723" s="823" t="s">
        <v>2831</v>
      </c>
      <c r="H2723" s="823" t="s">
        <v>329</v>
      </c>
      <c r="I2723" s="823" t="s">
        <v>2832</v>
      </c>
      <c r="J2723" s="823" t="s">
        <v>891</v>
      </c>
      <c r="K2723" s="823" t="s">
        <v>2347</v>
      </c>
      <c r="L2723" s="826">
        <v>49.08</v>
      </c>
      <c r="M2723" s="826">
        <v>49.08</v>
      </c>
      <c r="N2723" s="823">
        <v>1</v>
      </c>
      <c r="O2723" s="827">
        <v>1</v>
      </c>
      <c r="P2723" s="826"/>
      <c r="Q2723" s="828">
        <v>0</v>
      </c>
      <c r="R2723" s="823"/>
      <c r="S2723" s="828">
        <v>0</v>
      </c>
      <c r="T2723" s="827"/>
      <c r="U2723" s="829">
        <v>0</v>
      </c>
    </row>
    <row r="2724" spans="1:21" ht="14.45" customHeight="1" x14ac:dyDescent="0.2">
      <c r="A2724" s="822">
        <v>32</v>
      </c>
      <c r="B2724" s="823" t="s">
        <v>2767</v>
      </c>
      <c r="C2724" s="823" t="s">
        <v>2773</v>
      </c>
      <c r="D2724" s="824" t="s">
        <v>4796</v>
      </c>
      <c r="E2724" s="825" t="s">
        <v>2783</v>
      </c>
      <c r="F2724" s="823" t="s">
        <v>2770</v>
      </c>
      <c r="G2724" s="823" t="s">
        <v>3229</v>
      </c>
      <c r="H2724" s="823" t="s">
        <v>329</v>
      </c>
      <c r="I2724" s="823" t="s">
        <v>4717</v>
      </c>
      <c r="J2724" s="823" t="s">
        <v>4718</v>
      </c>
      <c r="K2724" s="823" t="s">
        <v>4719</v>
      </c>
      <c r="L2724" s="826">
        <v>700.35</v>
      </c>
      <c r="M2724" s="826">
        <v>700.35</v>
      </c>
      <c r="N2724" s="823">
        <v>1</v>
      </c>
      <c r="O2724" s="827">
        <v>1</v>
      </c>
      <c r="P2724" s="826"/>
      <c r="Q2724" s="828">
        <v>0</v>
      </c>
      <c r="R2724" s="823"/>
      <c r="S2724" s="828">
        <v>0</v>
      </c>
      <c r="T2724" s="827"/>
      <c r="U2724" s="829">
        <v>0</v>
      </c>
    </row>
    <row r="2725" spans="1:21" ht="14.45" customHeight="1" x14ac:dyDescent="0.2">
      <c r="A2725" s="822">
        <v>32</v>
      </c>
      <c r="B2725" s="823" t="s">
        <v>2767</v>
      </c>
      <c r="C2725" s="823" t="s">
        <v>2773</v>
      </c>
      <c r="D2725" s="824" t="s">
        <v>4796</v>
      </c>
      <c r="E2725" s="825" t="s">
        <v>2791</v>
      </c>
      <c r="F2725" s="823" t="s">
        <v>2768</v>
      </c>
      <c r="G2725" s="823" t="s">
        <v>2840</v>
      </c>
      <c r="H2725" s="823" t="s">
        <v>329</v>
      </c>
      <c r="I2725" s="823" t="s">
        <v>2841</v>
      </c>
      <c r="J2725" s="823" t="s">
        <v>2842</v>
      </c>
      <c r="K2725" s="823" t="s">
        <v>2843</v>
      </c>
      <c r="L2725" s="826">
        <v>247.17</v>
      </c>
      <c r="M2725" s="826">
        <v>5932.08</v>
      </c>
      <c r="N2725" s="823">
        <v>24</v>
      </c>
      <c r="O2725" s="827">
        <v>21.5</v>
      </c>
      <c r="P2725" s="826">
        <v>4696.2300000000005</v>
      </c>
      <c r="Q2725" s="828">
        <v>0.79166666666666674</v>
      </c>
      <c r="R2725" s="823">
        <v>19</v>
      </c>
      <c r="S2725" s="828">
        <v>0.79166666666666663</v>
      </c>
      <c r="T2725" s="827">
        <v>16.5</v>
      </c>
      <c r="U2725" s="829">
        <v>0.76744186046511631</v>
      </c>
    </row>
    <row r="2726" spans="1:21" ht="14.45" customHeight="1" x14ac:dyDescent="0.2">
      <c r="A2726" s="822">
        <v>32</v>
      </c>
      <c r="B2726" s="823" t="s">
        <v>2767</v>
      </c>
      <c r="C2726" s="823" t="s">
        <v>2773</v>
      </c>
      <c r="D2726" s="824" t="s">
        <v>4796</v>
      </c>
      <c r="E2726" s="825" t="s">
        <v>2791</v>
      </c>
      <c r="F2726" s="823" t="s">
        <v>2768</v>
      </c>
      <c r="G2726" s="823" t="s">
        <v>2840</v>
      </c>
      <c r="H2726" s="823" t="s">
        <v>329</v>
      </c>
      <c r="I2726" s="823" t="s">
        <v>2844</v>
      </c>
      <c r="J2726" s="823" t="s">
        <v>964</v>
      </c>
      <c r="K2726" s="823" t="s">
        <v>2845</v>
      </c>
      <c r="L2726" s="826">
        <v>329.56</v>
      </c>
      <c r="M2726" s="826">
        <v>329.56</v>
      </c>
      <c r="N2726" s="823">
        <v>1</v>
      </c>
      <c r="O2726" s="827">
        <v>1</v>
      </c>
      <c r="P2726" s="826">
        <v>329.56</v>
      </c>
      <c r="Q2726" s="828">
        <v>1</v>
      </c>
      <c r="R2726" s="823">
        <v>1</v>
      </c>
      <c r="S2726" s="828">
        <v>1</v>
      </c>
      <c r="T2726" s="827">
        <v>1</v>
      </c>
      <c r="U2726" s="829">
        <v>1</v>
      </c>
    </row>
    <row r="2727" spans="1:21" ht="14.45" customHeight="1" x14ac:dyDescent="0.2">
      <c r="A2727" s="822">
        <v>32</v>
      </c>
      <c r="B2727" s="823" t="s">
        <v>2767</v>
      </c>
      <c r="C2727" s="823" t="s">
        <v>2773</v>
      </c>
      <c r="D2727" s="824" t="s">
        <v>4796</v>
      </c>
      <c r="E2727" s="825" t="s">
        <v>2791</v>
      </c>
      <c r="F2727" s="823" t="s">
        <v>2768</v>
      </c>
      <c r="G2727" s="823" t="s">
        <v>2840</v>
      </c>
      <c r="H2727" s="823" t="s">
        <v>329</v>
      </c>
      <c r="I2727" s="823" t="s">
        <v>2846</v>
      </c>
      <c r="J2727" s="823" t="s">
        <v>962</v>
      </c>
      <c r="K2727" s="823" t="s">
        <v>2843</v>
      </c>
      <c r="L2727" s="826">
        <v>247.17</v>
      </c>
      <c r="M2727" s="826">
        <v>494.34</v>
      </c>
      <c r="N2727" s="823">
        <v>2</v>
      </c>
      <c r="O2727" s="827">
        <v>1</v>
      </c>
      <c r="P2727" s="826">
        <v>494.34</v>
      </c>
      <c r="Q2727" s="828">
        <v>1</v>
      </c>
      <c r="R2727" s="823">
        <v>2</v>
      </c>
      <c r="S2727" s="828">
        <v>1</v>
      </c>
      <c r="T2727" s="827">
        <v>1</v>
      </c>
      <c r="U2727" s="829">
        <v>1</v>
      </c>
    </row>
    <row r="2728" spans="1:21" ht="14.45" customHeight="1" x14ac:dyDescent="0.2">
      <c r="A2728" s="822">
        <v>32</v>
      </c>
      <c r="B2728" s="823" t="s">
        <v>2767</v>
      </c>
      <c r="C2728" s="823" t="s">
        <v>2773</v>
      </c>
      <c r="D2728" s="824" t="s">
        <v>4796</v>
      </c>
      <c r="E2728" s="825" t="s">
        <v>2791</v>
      </c>
      <c r="F2728" s="823" t="s">
        <v>2768</v>
      </c>
      <c r="G2728" s="823" t="s">
        <v>2840</v>
      </c>
      <c r="H2728" s="823" t="s">
        <v>329</v>
      </c>
      <c r="I2728" s="823" t="s">
        <v>3697</v>
      </c>
      <c r="J2728" s="823" t="s">
        <v>2842</v>
      </c>
      <c r="K2728" s="823" t="s">
        <v>3698</v>
      </c>
      <c r="L2728" s="826">
        <v>0</v>
      </c>
      <c r="M2728" s="826">
        <v>0</v>
      </c>
      <c r="N2728" s="823">
        <v>1</v>
      </c>
      <c r="O2728" s="827">
        <v>1</v>
      </c>
      <c r="P2728" s="826">
        <v>0</v>
      </c>
      <c r="Q2728" s="828"/>
      <c r="R2728" s="823">
        <v>1</v>
      </c>
      <c r="S2728" s="828">
        <v>1</v>
      </c>
      <c r="T2728" s="827">
        <v>1</v>
      </c>
      <c r="U2728" s="829">
        <v>1</v>
      </c>
    </row>
    <row r="2729" spans="1:21" ht="14.45" customHeight="1" x14ac:dyDescent="0.2">
      <c r="A2729" s="822">
        <v>32</v>
      </c>
      <c r="B2729" s="823" t="s">
        <v>2767</v>
      </c>
      <c r="C2729" s="823" t="s">
        <v>2773</v>
      </c>
      <c r="D2729" s="824" t="s">
        <v>4796</v>
      </c>
      <c r="E2729" s="825" t="s">
        <v>2791</v>
      </c>
      <c r="F2729" s="823" t="s">
        <v>2768</v>
      </c>
      <c r="G2729" s="823" t="s">
        <v>3513</v>
      </c>
      <c r="H2729" s="823" t="s">
        <v>329</v>
      </c>
      <c r="I2729" s="823" t="s">
        <v>3514</v>
      </c>
      <c r="J2729" s="823" t="s">
        <v>1269</v>
      </c>
      <c r="K2729" s="823" t="s">
        <v>3515</v>
      </c>
      <c r="L2729" s="826">
        <v>0</v>
      </c>
      <c r="M2729" s="826">
        <v>0</v>
      </c>
      <c r="N2729" s="823">
        <v>3</v>
      </c>
      <c r="O2729" s="827">
        <v>1</v>
      </c>
      <c r="P2729" s="826">
        <v>0</v>
      </c>
      <c r="Q2729" s="828"/>
      <c r="R2729" s="823">
        <v>3</v>
      </c>
      <c r="S2729" s="828">
        <v>1</v>
      </c>
      <c r="T2729" s="827">
        <v>1</v>
      </c>
      <c r="U2729" s="829">
        <v>1</v>
      </c>
    </row>
    <row r="2730" spans="1:21" ht="14.45" customHeight="1" x14ac:dyDescent="0.2">
      <c r="A2730" s="822">
        <v>32</v>
      </c>
      <c r="B2730" s="823" t="s">
        <v>2767</v>
      </c>
      <c r="C2730" s="823" t="s">
        <v>2773</v>
      </c>
      <c r="D2730" s="824" t="s">
        <v>4796</v>
      </c>
      <c r="E2730" s="825" t="s">
        <v>2791</v>
      </c>
      <c r="F2730" s="823" t="s">
        <v>2768</v>
      </c>
      <c r="G2730" s="823" t="s">
        <v>2833</v>
      </c>
      <c r="H2730" s="823" t="s">
        <v>670</v>
      </c>
      <c r="I2730" s="823" t="s">
        <v>2445</v>
      </c>
      <c r="J2730" s="823" t="s">
        <v>682</v>
      </c>
      <c r="K2730" s="823" t="s">
        <v>681</v>
      </c>
      <c r="L2730" s="826">
        <v>72.55</v>
      </c>
      <c r="M2730" s="826">
        <v>290.2</v>
      </c>
      <c r="N2730" s="823">
        <v>4</v>
      </c>
      <c r="O2730" s="827">
        <v>3.5</v>
      </c>
      <c r="P2730" s="826">
        <v>217.64999999999998</v>
      </c>
      <c r="Q2730" s="828">
        <v>0.75</v>
      </c>
      <c r="R2730" s="823">
        <v>3</v>
      </c>
      <c r="S2730" s="828">
        <v>0.75</v>
      </c>
      <c r="T2730" s="827">
        <v>2.5</v>
      </c>
      <c r="U2730" s="829">
        <v>0.7142857142857143</v>
      </c>
    </row>
    <row r="2731" spans="1:21" ht="14.45" customHeight="1" x14ac:dyDescent="0.2">
      <c r="A2731" s="822">
        <v>32</v>
      </c>
      <c r="B2731" s="823" t="s">
        <v>2767</v>
      </c>
      <c r="C2731" s="823" t="s">
        <v>2773</v>
      </c>
      <c r="D2731" s="824" t="s">
        <v>4796</v>
      </c>
      <c r="E2731" s="825" t="s">
        <v>2791</v>
      </c>
      <c r="F2731" s="823" t="s">
        <v>2768</v>
      </c>
      <c r="G2731" s="823" t="s">
        <v>2833</v>
      </c>
      <c r="H2731" s="823" t="s">
        <v>670</v>
      </c>
      <c r="I2731" s="823" t="s">
        <v>2446</v>
      </c>
      <c r="J2731" s="823" t="s">
        <v>682</v>
      </c>
      <c r="K2731" s="823" t="s">
        <v>684</v>
      </c>
      <c r="L2731" s="826">
        <v>65.28</v>
      </c>
      <c r="M2731" s="826">
        <v>652.79999999999984</v>
      </c>
      <c r="N2731" s="823">
        <v>10</v>
      </c>
      <c r="O2731" s="827">
        <v>7.5</v>
      </c>
      <c r="P2731" s="826">
        <v>587.51999999999987</v>
      </c>
      <c r="Q2731" s="828">
        <v>0.9</v>
      </c>
      <c r="R2731" s="823">
        <v>9</v>
      </c>
      <c r="S2731" s="828">
        <v>0.9</v>
      </c>
      <c r="T2731" s="827">
        <v>6.5</v>
      </c>
      <c r="U2731" s="829">
        <v>0.8666666666666667</v>
      </c>
    </row>
    <row r="2732" spans="1:21" ht="14.45" customHeight="1" x14ac:dyDescent="0.2">
      <c r="A2732" s="822">
        <v>32</v>
      </c>
      <c r="B2732" s="823" t="s">
        <v>2767</v>
      </c>
      <c r="C2732" s="823" t="s">
        <v>2773</v>
      </c>
      <c r="D2732" s="824" t="s">
        <v>4796</v>
      </c>
      <c r="E2732" s="825" t="s">
        <v>2791</v>
      </c>
      <c r="F2732" s="823" t="s">
        <v>2768</v>
      </c>
      <c r="G2732" s="823" t="s">
        <v>2856</v>
      </c>
      <c r="H2732" s="823" t="s">
        <v>670</v>
      </c>
      <c r="I2732" s="823" t="s">
        <v>2482</v>
      </c>
      <c r="J2732" s="823" t="s">
        <v>2480</v>
      </c>
      <c r="K2732" s="823" t="s">
        <v>2483</v>
      </c>
      <c r="L2732" s="826">
        <v>11.71</v>
      </c>
      <c r="M2732" s="826">
        <v>11.71</v>
      </c>
      <c r="N2732" s="823">
        <v>1</v>
      </c>
      <c r="O2732" s="827">
        <v>0.5</v>
      </c>
      <c r="P2732" s="826">
        <v>11.71</v>
      </c>
      <c r="Q2732" s="828">
        <v>1</v>
      </c>
      <c r="R2732" s="823">
        <v>1</v>
      </c>
      <c r="S2732" s="828">
        <v>1</v>
      </c>
      <c r="T2732" s="827">
        <v>0.5</v>
      </c>
      <c r="U2732" s="829">
        <v>1</v>
      </c>
    </row>
    <row r="2733" spans="1:21" ht="14.45" customHeight="1" x14ac:dyDescent="0.2">
      <c r="A2733" s="822">
        <v>32</v>
      </c>
      <c r="B2733" s="823" t="s">
        <v>2767</v>
      </c>
      <c r="C2733" s="823" t="s">
        <v>2773</v>
      </c>
      <c r="D2733" s="824" t="s">
        <v>4796</v>
      </c>
      <c r="E2733" s="825" t="s">
        <v>2791</v>
      </c>
      <c r="F2733" s="823" t="s">
        <v>2768</v>
      </c>
      <c r="G2733" s="823" t="s">
        <v>4358</v>
      </c>
      <c r="H2733" s="823" t="s">
        <v>329</v>
      </c>
      <c r="I2733" s="823" t="s">
        <v>4720</v>
      </c>
      <c r="J2733" s="823" t="s">
        <v>1912</v>
      </c>
      <c r="K2733" s="823" t="s">
        <v>1913</v>
      </c>
      <c r="L2733" s="826">
        <v>51.43</v>
      </c>
      <c r="M2733" s="826">
        <v>51.43</v>
      </c>
      <c r="N2733" s="823">
        <v>1</v>
      </c>
      <c r="O2733" s="827">
        <v>1</v>
      </c>
      <c r="P2733" s="826"/>
      <c r="Q2733" s="828">
        <v>0</v>
      </c>
      <c r="R2733" s="823"/>
      <c r="S2733" s="828">
        <v>0</v>
      </c>
      <c r="T2733" s="827"/>
      <c r="U2733" s="829">
        <v>0</v>
      </c>
    </row>
    <row r="2734" spans="1:21" ht="14.45" customHeight="1" x14ac:dyDescent="0.2">
      <c r="A2734" s="822">
        <v>32</v>
      </c>
      <c r="B2734" s="823" t="s">
        <v>2767</v>
      </c>
      <c r="C2734" s="823" t="s">
        <v>2773</v>
      </c>
      <c r="D2734" s="824" t="s">
        <v>4796</v>
      </c>
      <c r="E2734" s="825" t="s">
        <v>2791</v>
      </c>
      <c r="F2734" s="823" t="s">
        <v>2768</v>
      </c>
      <c r="G2734" s="823" t="s">
        <v>2834</v>
      </c>
      <c r="H2734" s="823" t="s">
        <v>670</v>
      </c>
      <c r="I2734" s="823" t="s">
        <v>2287</v>
      </c>
      <c r="J2734" s="823" t="s">
        <v>2288</v>
      </c>
      <c r="K2734" s="823" t="s">
        <v>2289</v>
      </c>
      <c r="L2734" s="826">
        <v>93.27</v>
      </c>
      <c r="M2734" s="826">
        <v>93.27</v>
      </c>
      <c r="N2734" s="823">
        <v>1</v>
      </c>
      <c r="O2734" s="827">
        <v>0.5</v>
      </c>
      <c r="P2734" s="826"/>
      <c r="Q2734" s="828">
        <v>0</v>
      </c>
      <c r="R2734" s="823"/>
      <c r="S2734" s="828">
        <v>0</v>
      </c>
      <c r="T2734" s="827"/>
      <c r="U2734" s="829">
        <v>0</v>
      </c>
    </row>
    <row r="2735" spans="1:21" ht="14.45" customHeight="1" x14ac:dyDescent="0.2">
      <c r="A2735" s="822">
        <v>32</v>
      </c>
      <c r="B2735" s="823" t="s">
        <v>2767</v>
      </c>
      <c r="C2735" s="823" t="s">
        <v>2773</v>
      </c>
      <c r="D2735" s="824" t="s">
        <v>4796</v>
      </c>
      <c r="E2735" s="825" t="s">
        <v>2791</v>
      </c>
      <c r="F2735" s="823" t="s">
        <v>2768</v>
      </c>
      <c r="G2735" s="823" t="s">
        <v>2834</v>
      </c>
      <c r="H2735" s="823" t="s">
        <v>670</v>
      </c>
      <c r="I2735" s="823" t="s">
        <v>2290</v>
      </c>
      <c r="J2735" s="823" t="s">
        <v>2288</v>
      </c>
      <c r="K2735" s="823" t="s">
        <v>2291</v>
      </c>
      <c r="L2735" s="826">
        <v>31.09</v>
      </c>
      <c r="M2735" s="826">
        <v>155.44999999999999</v>
      </c>
      <c r="N2735" s="823">
        <v>5</v>
      </c>
      <c r="O2735" s="827">
        <v>3</v>
      </c>
      <c r="P2735" s="826">
        <v>155.44999999999999</v>
      </c>
      <c r="Q2735" s="828">
        <v>1</v>
      </c>
      <c r="R2735" s="823">
        <v>5</v>
      </c>
      <c r="S2735" s="828">
        <v>1</v>
      </c>
      <c r="T2735" s="827">
        <v>3</v>
      </c>
      <c r="U2735" s="829">
        <v>1</v>
      </c>
    </row>
    <row r="2736" spans="1:21" ht="14.45" customHeight="1" x14ac:dyDescent="0.2">
      <c r="A2736" s="822">
        <v>32</v>
      </c>
      <c r="B2736" s="823" t="s">
        <v>2767</v>
      </c>
      <c r="C2736" s="823" t="s">
        <v>2773</v>
      </c>
      <c r="D2736" s="824" t="s">
        <v>4796</v>
      </c>
      <c r="E2736" s="825" t="s">
        <v>2791</v>
      </c>
      <c r="F2736" s="823" t="s">
        <v>2768</v>
      </c>
      <c r="G2736" s="823" t="s">
        <v>3137</v>
      </c>
      <c r="H2736" s="823" t="s">
        <v>670</v>
      </c>
      <c r="I2736" s="823" t="s">
        <v>3138</v>
      </c>
      <c r="J2736" s="823" t="s">
        <v>3139</v>
      </c>
      <c r="K2736" s="823" t="s">
        <v>3140</v>
      </c>
      <c r="L2736" s="826">
        <v>6696.51</v>
      </c>
      <c r="M2736" s="826">
        <v>20089.53</v>
      </c>
      <c r="N2736" s="823">
        <v>3</v>
      </c>
      <c r="O2736" s="827">
        <v>1</v>
      </c>
      <c r="P2736" s="826"/>
      <c r="Q2736" s="828">
        <v>0</v>
      </c>
      <c r="R2736" s="823"/>
      <c r="S2736" s="828">
        <v>0</v>
      </c>
      <c r="T2736" s="827"/>
      <c r="U2736" s="829">
        <v>0</v>
      </c>
    </row>
    <row r="2737" spans="1:21" ht="14.45" customHeight="1" x14ac:dyDescent="0.2">
      <c r="A2737" s="822">
        <v>32</v>
      </c>
      <c r="B2737" s="823" t="s">
        <v>2767</v>
      </c>
      <c r="C2737" s="823" t="s">
        <v>2773</v>
      </c>
      <c r="D2737" s="824" t="s">
        <v>4796</v>
      </c>
      <c r="E2737" s="825" t="s">
        <v>2791</v>
      </c>
      <c r="F2737" s="823" t="s">
        <v>2768</v>
      </c>
      <c r="G2737" s="823" t="s">
        <v>3906</v>
      </c>
      <c r="H2737" s="823" t="s">
        <v>670</v>
      </c>
      <c r="I2737" s="823" t="s">
        <v>2652</v>
      </c>
      <c r="J2737" s="823" t="s">
        <v>2653</v>
      </c>
      <c r="K2737" s="823" t="s">
        <v>1618</v>
      </c>
      <c r="L2737" s="826">
        <v>129.75</v>
      </c>
      <c r="M2737" s="826">
        <v>259.5</v>
      </c>
      <c r="N2737" s="823">
        <v>2</v>
      </c>
      <c r="O2737" s="827">
        <v>1</v>
      </c>
      <c r="P2737" s="826">
        <v>259.5</v>
      </c>
      <c r="Q2737" s="828">
        <v>1</v>
      </c>
      <c r="R2737" s="823">
        <v>2</v>
      </c>
      <c r="S2737" s="828">
        <v>1</v>
      </c>
      <c r="T2737" s="827">
        <v>1</v>
      </c>
      <c r="U2737" s="829">
        <v>1</v>
      </c>
    </row>
    <row r="2738" spans="1:21" ht="14.45" customHeight="1" x14ac:dyDescent="0.2">
      <c r="A2738" s="822">
        <v>32</v>
      </c>
      <c r="B2738" s="823" t="s">
        <v>2767</v>
      </c>
      <c r="C2738" s="823" t="s">
        <v>2773</v>
      </c>
      <c r="D2738" s="824" t="s">
        <v>4796</v>
      </c>
      <c r="E2738" s="825" t="s">
        <v>2791</v>
      </c>
      <c r="F2738" s="823" t="s">
        <v>2768</v>
      </c>
      <c r="G2738" s="823" t="s">
        <v>3151</v>
      </c>
      <c r="H2738" s="823" t="s">
        <v>329</v>
      </c>
      <c r="I2738" s="823" t="s">
        <v>4721</v>
      </c>
      <c r="J2738" s="823" t="s">
        <v>1652</v>
      </c>
      <c r="K2738" s="823" t="s">
        <v>2296</v>
      </c>
      <c r="L2738" s="826">
        <v>35.11</v>
      </c>
      <c r="M2738" s="826">
        <v>35.11</v>
      </c>
      <c r="N2738" s="823">
        <v>1</v>
      </c>
      <c r="O2738" s="827">
        <v>1</v>
      </c>
      <c r="P2738" s="826"/>
      <c r="Q2738" s="828">
        <v>0</v>
      </c>
      <c r="R2738" s="823"/>
      <c r="S2738" s="828">
        <v>0</v>
      </c>
      <c r="T2738" s="827"/>
      <c r="U2738" s="829">
        <v>0</v>
      </c>
    </row>
    <row r="2739" spans="1:21" ht="14.45" customHeight="1" x14ac:dyDescent="0.2">
      <c r="A2739" s="822">
        <v>32</v>
      </c>
      <c r="B2739" s="823" t="s">
        <v>2767</v>
      </c>
      <c r="C2739" s="823" t="s">
        <v>2773</v>
      </c>
      <c r="D2739" s="824" t="s">
        <v>4796</v>
      </c>
      <c r="E2739" s="825" t="s">
        <v>2791</v>
      </c>
      <c r="F2739" s="823" t="s">
        <v>2768</v>
      </c>
      <c r="G2739" s="823" t="s">
        <v>2863</v>
      </c>
      <c r="H2739" s="823" t="s">
        <v>329</v>
      </c>
      <c r="I2739" s="823" t="s">
        <v>2864</v>
      </c>
      <c r="J2739" s="823" t="s">
        <v>2865</v>
      </c>
      <c r="K2739" s="823" t="s">
        <v>2866</v>
      </c>
      <c r="L2739" s="826">
        <v>0</v>
      </c>
      <c r="M2739" s="826">
        <v>0</v>
      </c>
      <c r="N2739" s="823">
        <v>5</v>
      </c>
      <c r="O2739" s="827">
        <v>2</v>
      </c>
      <c r="P2739" s="826">
        <v>0</v>
      </c>
      <c r="Q2739" s="828"/>
      <c r="R2739" s="823">
        <v>2</v>
      </c>
      <c r="S2739" s="828">
        <v>0.4</v>
      </c>
      <c r="T2739" s="827">
        <v>1</v>
      </c>
      <c r="U2739" s="829">
        <v>0.5</v>
      </c>
    </row>
    <row r="2740" spans="1:21" ht="14.45" customHeight="1" x14ac:dyDescent="0.2">
      <c r="A2740" s="822">
        <v>32</v>
      </c>
      <c r="B2740" s="823" t="s">
        <v>2767</v>
      </c>
      <c r="C2740" s="823" t="s">
        <v>2773</v>
      </c>
      <c r="D2740" s="824" t="s">
        <v>4796</v>
      </c>
      <c r="E2740" s="825" t="s">
        <v>2791</v>
      </c>
      <c r="F2740" s="823" t="s">
        <v>2768</v>
      </c>
      <c r="G2740" s="823" t="s">
        <v>2863</v>
      </c>
      <c r="H2740" s="823" t="s">
        <v>329</v>
      </c>
      <c r="I2740" s="823" t="s">
        <v>2867</v>
      </c>
      <c r="J2740" s="823" t="s">
        <v>2865</v>
      </c>
      <c r="K2740" s="823" t="s">
        <v>1066</v>
      </c>
      <c r="L2740" s="826">
        <v>0</v>
      </c>
      <c r="M2740" s="826">
        <v>0</v>
      </c>
      <c r="N2740" s="823">
        <v>1</v>
      </c>
      <c r="O2740" s="827">
        <v>1</v>
      </c>
      <c r="P2740" s="826">
        <v>0</v>
      </c>
      <c r="Q2740" s="828"/>
      <c r="R2740" s="823">
        <v>1</v>
      </c>
      <c r="S2740" s="828">
        <v>1</v>
      </c>
      <c r="T2740" s="827">
        <v>1</v>
      </c>
      <c r="U2740" s="829">
        <v>1</v>
      </c>
    </row>
    <row r="2741" spans="1:21" ht="14.45" customHeight="1" x14ac:dyDescent="0.2">
      <c r="A2741" s="822">
        <v>32</v>
      </c>
      <c r="B2741" s="823" t="s">
        <v>2767</v>
      </c>
      <c r="C2741" s="823" t="s">
        <v>2773</v>
      </c>
      <c r="D2741" s="824" t="s">
        <v>4796</v>
      </c>
      <c r="E2741" s="825" t="s">
        <v>2791</v>
      </c>
      <c r="F2741" s="823" t="s">
        <v>2768</v>
      </c>
      <c r="G2741" s="823" t="s">
        <v>3154</v>
      </c>
      <c r="H2741" s="823" t="s">
        <v>670</v>
      </c>
      <c r="I2741" s="823" t="s">
        <v>2362</v>
      </c>
      <c r="J2741" s="823" t="s">
        <v>1318</v>
      </c>
      <c r="K2741" s="823" t="s">
        <v>771</v>
      </c>
      <c r="L2741" s="826">
        <v>96.04</v>
      </c>
      <c r="M2741" s="826">
        <v>288.12</v>
      </c>
      <c r="N2741" s="823">
        <v>3</v>
      </c>
      <c r="O2741" s="827">
        <v>2</v>
      </c>
      <c r="P2741" s="826">
        <v>288.12</v>
      </c>
      <c r="Q2741" s="828">
        <v>1</v>
      </c>
      <c r="R2741" s="823">
        <v>3</v>
      </c>
      <c r="S2741" s="828">
        <v>1</v>
      </c>
      <c r="T2741" s="827">
        <v>2</v>
      </c>
      <c r="U2741" s="829">
        <v>1</v>
      </c>
    </row>
    <row r="2742" spans="1:21" ht="14.45" customHeight="1" x14ac:dyDescent="0.2">
      <c r="A2742" s="822">
        <v>32</v>
      </c>
      <c r="B2742" s="823" t="s">
        <v>2767</v>
      </c>
      <c r="C2742" s="823" t="s">
        <v>2773</v>
      </c>
      <c r="D2742" s="824" t="s">
        <v>4796</v>
      </c>
      <c r="E2742" s="825" t="s">
        <v>2791</v>
      </c>
      <c r="F2742" s="823" t="s">
        <v>2768</v>
      </c>
      <c r="G2742" s="823" t="s">
        <v>3154</v>
      </c>
      <c r="H2742" s="823" t="s">
        <v>329</v>
      </c>
      <c r="I2742" s="823" t="s">
        <v>3718</v>
      </c>
      <c r="J2742" s="823" t="s">
        <v>1318</v>
      </c>
      <c r="K2742" s="823" t="s">
        <v>1319</v>
      </c>
      <c r="L2742" s="826">
        <v>134.44999999999999</v>
      </c>
      <c r="M2742" s="826">
        <v>672.25</v>
      </c>
      <c r="N2742" s="823">
        <v>5</v>
      </c>
      <c r="O2742" s="827">
        <v>5</v>
      </c>
      <c r="P2742" s="826">
        <v>134.44999999999999</v>
      </c>
      <c r="Q2742" s="828">
        <v>0.19999999999999998</v>
      </c>
      <c r="R2742" s="823">
        <v>1</v>
      </c>
      <c r="S2742" s="828">
        <v>0.2</v>
      </c>
      <c r="T2742" s="827">
        <v>1</v>
      </c>
      <c r="U2742" s="829">
        <v>0.2</v>
      </c>
    </row>
    <row r="2743" spans="1:21" ht="14.45" customHeight="1" x14ac:dyDescent="0.2">
      <c r="A2743" s="822">
        <v>32</v>
      </c>
      <c r="B2743" s="823" t="s">
        <v>2767</v>
      </c>
      <c r="C2743" s="823" t="s">
        <v>2773</v>
      </c>
      <c r="D2743" s="824" t="s">
        <v>4796</v>
      </c>
      <c r="E2743" s="825" t="s">
        <v>2791</v>
      </c>
      <c r="F2743" s="823" t="s">
        <v>2768</v>
      </c>
      <c r="G2743" s="823" t="s">
        <v>2868</v>
      </c>
      <c r="H2743" s="823" t="s">
        <v>670</v>
      </c>
      <c r="I2743" s="823" t="s">
        <v>2501</v>
      </c>
      <c r="J2743" s="823" t="s">
        <v>1329</v>
      </c>
      <c r="K2743" s="823" t="s">
        <v>2502</v>
      </c>
      <c r="L2743" s="826">
        <v>117.55</v>
      </c>
      <c r="M2743" s="826">
        <v>117.55</v>
      </c>
      <c r="N2743" s="823">
        <v>1</v>
      </c>
      <c r="O2743" s="827">
        <v>1</v>
      </c>
      <c r="P2743" s="826">
        <v>117.55</v>
      </c>
      <c r="Q2743" s="828">
        <v>1</v>
      </c>
      <c r="R2743" s="823">
        <v>1</v>
      </c>
      <c r="S2743" s="828">
        <v>1</v>
      </c>
      <c r="T2743" s="827">
        <v>1</v>
      </c>
      <c r="U2743" s="829">
        <v>1</v>
      </c>
    </row>
    <row r="2744" spans="1:21" ht="14.45" customHeight="1" x14ac:dyDescent="0.2">
      <c r="A2744" s="822">
        <v>32</v>
      </c>
      <c r="B2744" s="823" t="s">
        <v>2767</v>
      </c>
      <c r="C2744" s="823" t="s">
        <v>2773</v>
      </c>
      <c r="D2744" s="824" t="s">
        <v>4796</v>
      </c>
      <c r="E2744" s="825" t="s">
        <v>2791</v>
      </c>
      <c r="F2744" s="823" t="s">
        <v>2768</v>
      </c>
      <c r="G2744" s="823" t="s">
        <v>2868</v>
      </c>
      <c r="H2744" s="823" t="s">
        <v>670</v>
      </c>
      <c r="I2744" s="823" t="s">
        <v>2504</v>
      </c>
      <c r="J2744" s="823" t="s">
        <v>1329</v>
      </c>
      <c r="K2744" s="823" t="s">
        <v>1261</v>
      </c>
      <c r="L2744" s="826">
        <v>176.32</v>
      </c>
      <c r="M2744" s="826">
        <v>176.32</v>
      </c>
      <c r="N2744" s="823">
        <v>1</v>
      </c>
      <c r="O2744" s="827">
        <v>1</v>
      </c>
      <c r="P2744" s="826">
        <v>176.32</v>
      </c>
      <c r="Q2744" s="828">
        <v>1</v>
      </c>
      <c r="R2744" s="823">
        <v>1</v>
      </c>
      <c r="S2744" s="828">
        <v>1</v>
      </c>
      <c r="T2744" s="827">
        <v>1</v>
      </c>
      <c r="U2744" s="829">
        <v>1</v>
      </c>
    </row>
    <row r="2745" spans="1:21" ht="14.45" customHeight="1" x14ac:dyDescent="0.2">
      <c r="A2745" s="822">
        <v>32</v>
      </c>
      <c r="B2745" s="823" t="s">
        <v>2767</v>
      </c>
      <c r="C2745" s="823" t="s">
        <v>2773</v>
      </c>
      <c r="D2745" s="824" t="s">
        <v>4796</v>
      </c>
      <c r="E2745" s="825" t="s">
        <v>2791</v>
      </c>
      <c r="F2745" s="823" t="s">
        <v>2768</v>
      </c>
      <c r="G2745" s="823" t="s">
        <v>2869</v>
      </c>
      <c r="H2745" s="823" t="s">
        <v>329</v>
      </c>
      <c r="I2745" s="823" t="s">
        <v>2870</v>
      </c>
      <c r="J2745" s="823" t="s">
        <v>2871</v>
      </c>
      <c r="K2745" s="823" t="s">
        <v>771</v>
      </c>
      <c r="L2745" s="826">
        <v>78.33</v>
      </c>
      <c r="M2745" s="826">
        <v>156.66</v>
      </c>
      <c r="N2745" s="823">
        <v>2</v>
      </c>
      <c r="O2745" s="827">
        <v>0.5</v>
      </c>
      <c r="P2745" s="826">
        <v>156.66</v>
      </c>
      <c r="Q2745" s="828">
        <v>1</v>
      </c>
      <c r="R2745" s="823">
        <v>2</v>
      </c>
      <c r="S2745" s="828">
        <v>1</v>
      </c>
      <c r="T2745" s="827">
        <v>0.5</v>
      </c>
      <c r="U2745" s="829">
        <v>1</v>
      </c>
    </row>
    <row r="2746" spans="1:21" ht="14.45" customHeight="1" x14ac:dyDescent="0.2">
      <c r="A2746" s="822">
        <v>32</v>
      </c>
      <c r="B2746" s="823" t="s">
        <v>2767</v>
      </c>
      <c r="C2746" s="823" t="s">
        <v>2773</v>
      </c>
      <c r="D2746" s="824" t="s">
        <v>4796</v>
      </c>
      <c r="E2746" s="825" t="s">
        <v>2791</v>
      </c>
      <c r="F2746" s="823" t="s">
        <v>2768</v>
      </c>
      <c r="G2746" s="823" t="s">
        <v>2815</v>
      </c>
      <c r="H2746" s="823" t="s">
        <v>670</v>
      </c>
      <c r="I2746" s="823" t="s">
        <v>2816</v>
      </c>
      <c r="J2746" s="823" t="s">
        <v>776</v>
      </c>
      <c r="K2746" s="823" t="s">
        <v>738</v>
      </c>
      <c r="L2746" s="826">
        <v>65.989999999999995</v>
      </c>
      <c r="M2746" s="826">
        <v>131.97999999999999</v>
      </c>
      <c r="N2746" s="823">
        <v>2</v>
      </c>
      <c r="O2746" s="827">
        <v>1</v>
      </c>
      <c r="P2746" s="826">
        <v>131.97999999999999</v>
      </c>
      <c r="Q2746" s="828">
        <v>1</v>
      </c>
      <c r="R2746" s="823">
        <v>2</v>
      </c>
      <c r="S2746" s="828">
        <v>1</v>
      </c>
      <c r="T2746" s="827">
        <v>1</v>
      </c>
      <c r="U2746" s="829">
        <v>1</v>
      </c>
    </row>
    <row r="2747" spans="1:21" ht="14.45" customHeight="1" x14ac:dyDescent="0.2">
      <c r="A2747" s="822">
        <v>32</v>
      </c>
      <c r="B2747" s="823" t="s">
        <v>2767</v>
      </c>
      <c r="C2747" s="823" t="s">
        <v>2773</v>
      </c>
      <c r="D2747" s="824" t="s">
        <v>4796</v>
      </c>
      <c r="E2747" s="825" t="s">
        <v>2791</v>
      </c>
      <c r="F2747" s="823" t="s">
        <v>2768</v>
      </c>
      <c r="G2747" s="823" t="s">
        <v>2815</v>
      </c>
      <c r="H2747" s="823" t="s">
        <v>329</v>
      </c>
      <c r="I2747" s="823" t="s">
        <v>2873</v>
      </c>
      <c r="J2747" s="823" t="s">
        <v>774</v>
      </c>
      <c r="K2747" s="823" t="s">
        <v>738</v>
      </c>
      <c r="L2747" s="826">
        <v>65.989999999999995</v>
      </c>
      <c r="M2747" s="826">
        <v>263.95999999999998</v>
      </c>
      <c r="N2747" s="823">
        <v>4</v>
      </c>
      <c r="O2747" s="827">
        <v>2.5</v>
      </c>
      <c r="P2747" s="826">
        <v>131.97999999999999</v>
      </c>
      <c r="Q2747" s="828">
        <v>0.5</v>
      </c>
      <c r="R2747" s="823">
        <v>2</v>
      </c>
      <c r="S2747" s="828">
        <v>0.5</v>
      </c>
      <c r="T2747" s="827">
        <v>1</v>
      </c>
      <c r="U2747" s="829">
        <v>0.4</v>
      </c>
    </row>
    <row r="2748" spans="1:21" ht="14.45" customHeight="1" x14ac:dyDescent="0.2">
      <c r="A2748" s="822">
        <v>32</v>
      </c>
      <c r="B2748" s="823" t="s">
        <v>2767</v>
      </c>
      <c r="C2748" s="823" t="s">
        <v>2773</v>
      </c>
      <c r="D2748" s="824" t="s">
        <v>4796</v>
      </c>
      <c r="E2748" s="825" t="s">
        <v>2791</v>
      </c>
      <c r="F2748" s="823" t="s">
        <v>2768</v>
      </c>
      <c r="G2748" s="823" t="s">
        <v>3615</v>
      </c>
      <c r="H2748" s="823" t="s">
        <v>329</v>
      </c>
      <c r="I2748" s="823" t="s">
        <v>3616</v>
      </c>
      <c r="J2748" s="823" t="s">
        <v>1179</v>
      </c>
      <c r="K2748" s="823" t="s">
        <v>826</v>
      </c>
      <c r="L2748" s="826">
        <v>0</v>
      </c>
      <c r="M2748" s="826">
        <v>0</v>
      </c>
      <c r="N2748" s="823">
        <v>6</v>
      </c>
      <c r="O2748" s="827">
        <v>3</v>
      </c>
      <c r="P2748" s="826">
        <v>0</v>
      </c>
      <c r="Q2748" s="828"/>
      <c r="R2748" s="823">
        <v>6</v>
      </c>
      <c r="S2748" s="828">
        <v>1</v>
      </c>
      <c r="T2748" s="827">
        <v>3</v>
      </c>
      <c r="U2748" s="829">
        <v>1</v>
      </c>
    </row>
    <row r="2749" spans="1:21" ht="14.45" customHeight="1" x14ac:dyDescent="0.2">
      <c r="A2749" s="822">
        <v>32</v>
      </c>
      <c r="B2749" s="823" t="s">
        <v>2767</v>
      </c>
      <c r="C2749" s="823" t="s">
        <v>2773</v>
      </c>
      <c r="D2749" s="824" t="s">
        <v>4796</v>
      </c>
      <c r="E2749" s="825" t="s">
        <v>2791</v>
      </c>
      <c r="F2749" s="823" t="s">
        <v>2768</v>
      </c>
      <c r="G2749" s="823" t="s">
        <v>2884</v>
      </c>
      <c r="H2749" s="823" t="s">
        <v>329</v>
      </c>
      <c r="I2749" s="823" t="s">
        <v>2885</v>
      </c>
      <c r="J2749" s="823" t="s">
        <v>912</v>
      </c>
      <c r="K2749" s="823" t="s">
        <v>826</v>
      </c>
      <c r="L2749" s="826">
        <v>236.03</v>
      </c>
      <c r="M2749" s="826">
        <v>236.03</v>
      </c>
      <c r="N2749" s="823">
        <v>1</v>
      </c>
      <c r="O2749" s="827">
        <v>1</v>
      </c>
      <c r="P2749" s="826"/>
      <c r="Q2749" s="828">
        <v>0</v>
      </c>
      <c r="R2749" s="823"/>
      <c r="S2749" s="828">
        <v>0</v>
      </c>
      <c r="T2749" s="827"/>
      <c r="U2749" s="829">
        <v>0</v>
      </c>
    </row>
    <row r="2750" spans="1:21" ht="14.45" customHeight="1" x14ac:dyDescent="0.2">
      <c r="A2750" s="822">
        <v>32</v>
      </c>
      <c r="B2750" s="823" t="s">
        <v>2767</v>
      </c>
      <c r="C2750" s="823" t="s">
        <v>2773</v>
      </c>
      <c r="D2750" s="824" t="s">
        <v>4796</v>
      </c>
      <c r="E2750" s="825" t="s">
        <v>2791</v>
      </c>
      <c r="F2750" s="823" t="s">
        <v>2768</v>
      </c>
      <c r="G2750" s="823" t="s">
        <v>2884</v>
      </c>
      <c r="H2750" s="823" t="s">
        <v>329</v>
      </c>
      <c r="I2750" s="823" t="s">
        <v>3163</v>
      </c>
      <c r="J2750" s="823" t="s">
        <v>912</v>
      </c>
      <c r="K2750" s="823" t="s">
        <v>3164</v>
      </c>
      <c r="L2750" s="826">
        <v>516</v>
      </c>
      <c r="M2750" s="826">
        <v>1032</v>
      </c>
      <c r="N2750" s="823">
        <v>2</v>
      </c>
      <c r="O2750" s="827">
        <v>2</v>
      </c>
      <c r="P2750" s="826">
        <v>516</v>
      </c>
      <c r="Q2750" s="828">
        <v>0.5</v>
      </c>
      <c r="R2750" s="823">
        <v>1</v>
      </c>
      <c r="S2750" s="828">
        <v>0.5</v>
      </c>
      <c r="T2750" s="827">
        <v>1</v>
      </c>
      <c r="U2750" s="829">
        <v>0.5</v>
      </c>
    </row>
    <row r="2751" spans="1:21" ht="14.45" customHeight="1" x14ac:dyDescent="0.2">
      <c r="A2751" s="822">
        <v>32</v>
      </c>
      <c r="B2751" s="823" t="s">
        <v>2767</v>
      </c>
      <c r="C2751" s="823" t="s">
        <v>2773</v>
      </c>
      <c r="D2751" s="824" t="s">
        <v>4796</v>
      </c>
      <c r="E2751" s="825" t="s">
        <v>2791</v>
      </c>
      <c r="F2751" s="823" t="s">
        <v>2768</v>
      </c>
      <c r="G2751" s="823" t="s">
        <v>2884</v>
      </c>
      <c r="H2751" s="823" t="s">
        <v>329</v>
      </c>
      <c r="I2751" s="823" t="s">
        <v>4722</v>
      </c>
      <c r="J2751" s="823" t="s">
        <v>1796</v>
      </c>
      <c r="K2751" s="823" t="s">
        <v>1797</v>
      </c>
      <c r="L2751" s="826">
        <v>147.85</v>
      </c>
      <c r="M2751" s="826">
        <v>147.85</v>
      </c>
      <c r="N2751" s="823">
        <v>1</v>
      </c>
      <c r="O2751" s="827">
        <v>1</v>
      </c>
      <c r="P2751" s="826"/>
      <c r="Q2751" s="828">
        <v>0</v>
      </c>
      <c r="R2751" s="823"/>
      <c r="S2751" s="828">
        <v>0</v>
      </c>
      <c r="T2751" s="827"/>
      <c r="U2751" s="829">
        <v>0</v>
      </c>
    </row>
    <row r="2752" spans="1:21" ht="14.45" customHeight="1" x14ac:dyDescent="0.2">
      <c r="A2752" s="822">
        <v>32</v>
      </c>
      <c r="B2752" s="823" t="s">
        <v>2767</v>
      </c>
      <c r="C2752" s="823" t="s">
        <v>2773</v>
      </c>
      <c r="D2752" s="824" t="s">
        <v>4796</v>
      </c>
      <c r="E2752" s="825" t="s">
        <v>2791</v>
      </c>
      <c r="F2752" s="823" t="s">
        <v>2768</v>
      </c>
      <c r="G2752" s="823" t="s">
        <v>2884</v>
      </c>
      <c r="H2752" s="823" t="s">
        <v>329</v>
      </c>
      <c r="I2752" s="823" t="s">
        <v>2886</v>
      </c>
      <c r="J2752" s="823" t="s">
        <v>824</v>
      </c>
      <c r="K2752" s="823" t="s">
        <v>826</v>
      </c>
      <c r="L2752" s="826">
        <v>236.03</v>
      </c>
      <c r="M2752" s="826">
        <v>944.12</v>
      </c>
      <c r="N2752" s="823">
        <v>4</v>
      </c>
      <c r="O2752" s="827">
        <v>1.5</v>
      </c>
      <c r="P2752" s="826"/>
      <c r="Q2752" s="828">
        <v>0</v>
      </c>
      <c r="R2752" s="823"/>
      <c r="S2752" s="828">
        <v>0</v>
      </c>
      <c r="T2752" s="827"/>
      <c r="U2752" s="829">
        <v>0</v>
      </c>
    </row>
    <row r="2753" spans="1:21" ht="14.45" customHeight="1" x14ac:dyDescent="0.2">
      <c r="A2753" s="822">
        <v>32</v>
      </c>
      <c r="B2753" s="823" t="s">
        <v>2767</v>
      </c>
      <c r="C2753" s="823" t="s">
        <v>2773</v>
      </c>
      <c r="D2753" s="824" t="s">
        <v>4796</v>
      </c>
      <c r="E2753" s="825" t="s">
        <v>2791</v>
      </c>
      <c r="F2753" s="823" t="s">
        <v>2768</v>
      </c>
      <c r="G2753" s="823" t="s">
        <v>2884</v>
      </c>
      <c r="H2753" s="823" t="s">
        <v>329</v>
      </c>
      <c r="I2753" s="823" t="s">
        <v>2887</v>
      </c>
      <c r="J2753" s="823" t="s">
        <v>824</v>
      </c>
      <c r="K2753" s="823" t="s">
        <v>2888</v>
      </c>
      <c r="L2753" s="826">
        <v>656.81</v>
      </c>
      <c r="M2753" s="826">
        <v>3940.8599999999997</v>
      </c>
      <c r="N2753" s="823">
        <v>6</v>
      </c>
      <c r="O2753" s="827">
        <v>4</v>
      </c>
      <c r="P2753" s="826">
        <v>1313.62</v>
      </c>
      <c r="Q2753" s="828">
        <v>0.33333333333333331</v>
      </c>
      <c r="R2753" s="823">
        <v>2</v>
      </c>
      <c r="S2753" s="828">
        <v>0.33333333333333331</v>
      </c>
      <c r="T2753" s="827">
        <v>2</v>
      </c>
      <c r="U2753" s="829">
        <v>0.5</v>
      </c>
    </row>
    <row r="2754" spans="1:21" ht="14.45" customHeight="1" x14ac:dyDescent="0.2">
      <c r="A2754" s="822">
        <v>32</v>
      </c>
      <c r="B2754" s="823" t="s">
        <v>2767</v>
      </c>
      <c r="C2754" s="823" t="s">
        <v>2773</v>
      </c>
      <c r="D2754" s="824" t="s">
        <v>4796</v>
      </c>
      <c r="E2754" s="825" t="s">
        <v>2791</v>
      </c>
      <c r="F2754" s="823" t="s">
        <v>2768</v>
      </c>
      <c r="G2754" s="823" t="s">
        <v>2884</v>
      </c>
      <c r="H2754" s="823" t="s">
        <v>329</v>
      </c>
      <c r="I2754" s="823" t="s">
        <v>2889</v>
      </c>
      <c r="J2754" s="823" t="s">
        <v>824</v>
      </c>
      <c r="K2754" s="823" t="s">
        <v>825</v>
      </c>
      <c r="L2754" s="826">
        <v>656.81</v>
      </c>
      <c r="M2754" s="826">
        <v>1970.4299999999998</v>
      </c>
      <c r="N2754" s="823">
        <v>3</v>
      </c>
      <c r="O2754" s="827">
        <v>3</v>
      </c>
      <c r="P2754" s="826">
        <v>656.81</v>
      </c>
      <c r="Q2754" s="828">
        <v>0.33333333333333331</v>
      </c>
      <c r="R2754" s="823">
        <v>1</v>
      </c>
      <c r="S2754" s="828">
        <v>0.33333333333333331</v>
      </c>
      <c r="T2754" s="827">
        <v>1</v>
      </c>
      <c r="U2754" s="829">
        <v>0.33333333333333331</v>
      </c>
    </row>
    <row r="2755" spans="1:21" ht="14.45" customHeight="1" x14ac:dyDescent="0.2">
      <c r="A2755" s="822">
        <v>32</v>
      </c>
      <c r="B2755" s="823" t="s">
        <v>2767</v>
      </c>
      <c r="C2755" s="823" t="s">
        <v>2773</v>
      </c>
      <c r="D2755" s="824" t="s">
        <v>4796</v>
      </c>
      <c r="E2755" s="825" t="s">
        <v>2791</v>
      </c>
      <c r="F2755" s="823" t="s">
        <v>2768</v>
      </c>
      <c r="G2755" s="823" t="s">
        <v>2884</v>
      </c>
      <c r="H2755" s="823" t="s">
        <v>329</v>
      </c>
      <c r="I2755" s="823" t="s">
        <v>3922</v>
      </c>
      <c r="J2755" s="823" t="s">
        <v>824</v>
      </c>
      <c r="K2755" s="823" t="s">
        <v>3923</v>
      </c>
      <c r="L2755" s="826">
        <v>236.03</v>
      </c>
      <c r="M2755" s="826">
        <v>1180.1500000000001</v>
      </c>
      <c r="N2755" s="823">
        <v>5</v>
      </c>
      <c r="O2755" s="827">
        <v>5</v>
      </c>
      <c r="P2755" s="826">
        <v>236.03</v>
      </c>
      <c r="Q2755" s="828">
        <v>0.19999999999999998</v>
      </c>
      <c r="R2755" s="823">
        <v>1</v>
      </c>
      <c r="S2755" s="828">
        <v>0.2</v>
      </c>
      <c r="T2755" s="827">
        <v>1</v>
      </c>
      <c r="U2755" s="829">
        <v>0.2</v>
      </c>
    </row>
    <row r="2756" spans="1:21" ht="14.45" customHeight="1" x14ac:dyDescent="0.2">
      <c r="A2756" s="822">
        <v>32</v>
      </c>
      <c r="B2756" s="823" t="s">
        <v>2767</v>
      </c>
      <c r="C2756" s="823" t="s">
        <v>2773</v>
      </c>
      <c r="D2756" s="824" t="s">
        <v>4796</v>
      </c>
      <c r="E2756" s="825" t="s">
        <v>2791</v>
      </c>
      <c r="F2756" s="823" t="s">
        <v>2768</v>
      </c>
      <c r="G2756" s="823" t="s">
        <v>2884</v>
      </c>
      <c r="H2756" s="823" t="s">
        <v>329</v>
      </c>
      <c r="I2756" s="823" t="s">
        <v>3730</v>
      </c>
      <c r="J2756" s="823" t="s">
        <v>3731</v>
      </c>
      <c r="K2756" s="823" t="s">
        <v>3164</v>
      </c>
      <c r="L2756" s="826">
        <v>516</v>
      </c>
      <c r="M2756" s="826">
        <v>516</v>
      </c>
      <c r="N2756" s="823">
        <v>1</v>
      </c>
      <c r="O2756" s="827">
        <v>1</v>
      </c>
      <c r="P2756" s="826">
        <v>516</v>
      </c>
      <c r="Q2756" s="828">
        <v>1</v>
      </c>
      <c r="R2756" s="823">
        <v>1</v>
      </c>
      <c r="S2756" s="828">
        <v>1</v>
      </c>
      <c r="T2756" s="827">
        <v>1</v>
      </c>
      <c r="U2756" s="829">
        <v>1</v>
      </c>
    </row>
    <row r="2757" spans="1:21" ht="14.45" customHeight="1" x14ac:dyDescent="0.2">
      <c r="A2757" s="822">
        <v>32</v>
      </c>
      <c r="B2757" s="823" t="s">
        <v>2767</v>
      </c>
      <c r="C2757" s="823" t="s">
        <v>2773</v>
      </c>
      <c r="D2757" s="824" t="s">
        <v>4796</v>
      </c>
      <c r="E2757" s="825" t="s">
        <v>2791</v>
      </c>
      <c r="F2757" s="823" t="s">
        <v>2768</v>
      </c>
      <c r="G2757" s="823" t="s">
        <v>3518</v>
      </c>
      <c r="H2757" s="823" t="s">
        <v>329</v>
      </c>
      <c r="I2757" s="823" t="s">
        <v>4723</v>
      </c>
      <c r="J2757" s="823" t="s">
        <v>4706</v>
      </c>
      <c r="K2757" s="823" t="s">
        <v>4724</v>
      </c>
      <c r="L2757" s="826">
        <v>117.47</v>
      </c>
      <c r="M2757" s="826">
        <v>117.47</v>
      </c>
      <c r="N2757" s="823">
        <v>1</v>
      </c>
      <c r="O2757" s="827">
        <v>1</v>
      </c>
      <c r="P2757" s="826"/>
      <c r="Q2757" s="828">
        <v>0</v>
      </c>
      <c r="R2757" s="823"/>
      <c r="S2757" s="828">
        <v>0</v>
      </c>
      <c r="T2757" s="827"/>
      <c r="U2757" s="829">
        <v>0</v>
      </c>
    </row>
    <row r="2758" spans="1:21" ht="14.45" customHeight="1" x14ac:dyDescent="0.2">
      <c r="A2758" s="822">
        <v>32</v>
      </c>
      <c r="B2758" s="823" t="s">
        <v>2767</v>
      </c>
      <c r="C2758" s="823" t="s">
        <v>2773</v>
      </c>
      <c r="D2758" s="824" t="s">
        <v>4796</v>
      </c>
      <c r="E2758" s="825" t="s">
        <v>2791</v>
      </c>
      <c r="F2758" s="823" t="s">
        <v>2768</v>
      </c>
      <c r="G2758" s="823" t="s">
        <v>2890</v>
      </c>
      <c r="H2758" s="823" t="s">
        <v>329</v>
      </c>
      <c r="I2758" s="823" t="s">
        <v>3735</v>
      </c>
      <c r="J2758" s="823" t="s">
        <v>817</v>
      </c>
      <c r="K2758" s="823" t="s">
        <v>3736</v>
      </c>
      <c r="L2758" s="826">
        <v>91.11</v>
      </c>
      <c r="M2758" s="826">
        <v>91.11</v>
      </c>
      <c r="N2758" s="823">
        <v>1</v>
      </c>
      <c r="O2758" s="827">
        <v>1</v>
      </c>
      <c r="P2758" s="826"/>
      <c r="Q2758" s="828">
        <v>0</v>
      </c>
      <c r="R2758" s="823"/>
      <c r="S2758" s="828">
        <v>0</v>
      </c>
      <c r="T2758" s="827"/>
      <c r="U2758" s="829">
        <v>0</v>
      </c>
    </row>
    <row r="2759" spans="1:21" ht="14.45" customHeight="1" x14ac:dyDescent="0.2">
      <c r="A2759" s="822">
        <v>32</v>
      </c>
      <c r="B2759" s="823" t="s">
        <v>2767</v>
      </c>
      <c r="C2759" s="823" t="s">
        <v>2773</v>
      </c>
      <c r="D2759" s="824" t="s">
        <v>4796</v>
      </c>
      <c r="E2759" s="825" t="s">
        <v>2791</v>
      </c>
      <c r="F2759" s="823" t="s">
        <v>2768</v>
      </c>
      <c r="G2759" s="823" t="s">
        <v>2890</v>
      </c>
      <c r="H2759" s="823" t="s">
        <v>329</v>
      </c>
      <c r="I2759" s="823" t="s">
        <v>2891</v>
      </c>
      <c r="J2759" s="823" t="s">
        <v>817</v>
      </c>
      <c r="K2759" s="823" t="s">
        <v>2892</v>
      </c>
      <c r="L2759" s="826">
        <v>182.22</v>
      </c>
      <c r="M2759" s="826">
        <v>182.22</v>
      </c>
      <c r="N2759" s="823">
        <v>1</v>
      </c>
      <c r="O2759" s="827">
        <v>1</v>
      </c>
      <c r="P2759" s="826">
        <v>182.22</v>
      </c>
      <c r="Q2759" s="828">
        <v>1</v>
      </c>
      <c r="R2759" s="823">
        <v>1</v>
      </c>
      <c r="S2759" s="828">
        <v>1</v>
      </c>
      <c r="T2759" s="827">
        <v>1</v>
      </c>
      <c r="U2759" s="829">
        <v>1</v>
      </c>
    </row>
    <row r="2760" spans="1:21" ht="14.45" customHeight="1" x14ac:dyDescent="0.2">
      <c r="A2760" s="822">
        <v>32</v>
      </c>
      <c r="B2760" s="823" t="s">
        <v>2767</v>
      </c>
      <c r="C2760" s="823" t="s">
        <v>2773</v>
      </c>
      <c r="D2760" s="824" t="s">
        <v>4796</v>
      </c>
      <c r="E2760" s="825" t="s">
        <v>2791</v>
      </c>
      <c r="F2760" s="823" t="s">
        <v>2768</v>
      </c>
      <c r="G2760" s="823" t="s">
        <v>2890</v>
      </c>
      <c r="H2760" s="823" t="s">
        <v>329</v>
      </c>
      <c r="I2760" s="823" t="s">
        <v>3934</v>
      </c>
      <c r="J2760" s="823" t="s">
        <v>817</v>
      </c>
      <c r="K2760" s="823" t="s">
        <v>820</v>
      </c>
      <c r="L2760" s="826">
        <v>273.33</v>
      </c>
      <c r="M2760" s="826">
        <v>273.33</v>
      </c>
      <c r="N2760" s="823">
        <v>1</v>
      </c>
      <c r="O2760" s="827">
        <v>1</v>
      </c>
      <c r="P2760" s="826"/>
      <c r="Q2760" s="828">
        <v>0</v>
      </c>
      <c r="R2760" s="823"/>
      <c r="S2760" s="828">
        <v>0</v>
      </c>
      <c r="T2760" s="827"/>
      <c r="U2760" s="829">
        <v>0</v>
      </c>
    </row>
    <row r="2761" spans="1:21" ht="14.45" customHeight="1" x14ac:dyDescent="0.2">
      <c r="A2761" s="822">
        <v>32</v>
      </c>
      <c r="B2761" s="823" t="s">
        <v>2767</v>
      </c>
      <c r="C2761" s="823" t="s">
        <v>2773</v>
      </c>
      <c r="D2761" s="824" t="s">
        <v>4796</v>
      </c>
      <c r="E2761" s="825" t="s">
        <v>2791</v>
      </c>
      <c r="F2761" s="823" t="s">
        <v>2768</v>
      </c>
      <c r="G2761" s="823" t="s">
        <v>2890</v>
      </c>
      <c r="H2761" s="823" t="s">
        <v>329</v>
      </c>
      <c r="I2761" s="823" t="s">
        <v>2894</v>
      </c>
      <c r="J2761" s="823" t="s">
        <v>817</v>
      </c>
      <c r="K2761" s="823" t="s">
        <v>2895</v>
      </c>
      <c r="L2761" s="826">
        <v>273.33</v>
      </c>
      <c r="M2761" s="826">
        <v>273.33</v>
      </c>
      <c r="N2761" s="823">
        <v>1</v>
      </c>
      <c r="O2761" s="827">
        <v>1</v>
      </c>
      <c r="P2761" s="826"/>
      <c r="Q2761" s="828">
        <v>0</v>
      </c>
      <c r="R2761" s="823"/>
      <c r="S2761" s="828">
        <v>0</v>
      </c>
      <c r="T2761" s="827"/>
      <c r="U2761" s="829">
        <v>0</v>
      </c>
    </row>
    <row r="2762" spans="1:21" ht="14.45" customHeight="1" x14ac:dyDescent="0.2">
      <c r="A2762" s="822">
        <v>32</v>
      </c>
      <c r="B2762" s="823" t="s">
        <v>2767</v>
      </c>
      <c r="C2762" s="823" t="s">
        <v>2773</v>
      </c>
      <c r="D2762" s="824" t="s">
        <v>4796</v>
      </c>
      <c r="E2762" s="825" t="s">
        <v>2791</v>
      </c>
      <c r="F2762" s="823" t="s">
        <v>2768</v>
      </c>
      <c r="G2762" s="823" t="s">
        <v>4725</v>
      </c>
      <c r="H2762" s="823" t="s">
        <v>670</v>
      </c>
      <c r="I2762" s="823" t="s">
        <v>4726</v>
      </c>
      <c r="J2762" s="823" t="s">
        <v>4727</v>
      </c>
      <c r="K2762" s="823" t="s">
        <v>2702</v>
      </c>
      <c r="L2762" s="826">
        <v>528.44000000000005</v>
      </c>
      <c r="M2762" s="826">
        <v>528.44000000000005</v>
      </c>
      <c r="N2762" s="823">
        <v>1</v>
      </c>
      <c r="O2762" s="827">
        <v>1</v>
      </c>
      <c r="P2762" s="826"/>
      <c r="Q2762" s="828">
        <v>0</v>
      </c>
      <c r="R2762" s="823"/>
      <c r="S2762" s="828">
        <v>0</v>
      </c>
      <c r="T2762" s="827"/>
      <c r="U2762" s="829">
        <v>0</v>
      </c>
    </row>
    <row r="2763" spans="1:21" ht="14.45" customHeight="1" x14ac:dyDescent="0.2">
      <c r="A2763" s="822">
        <v>32</v>
      </c>
      <c r="B2763" s="823" t="s">
        <v>2767</v>
      </c>
      <c r="C2763" s="823" t="s">
        <v>2773</v>
      </c>
      <c r="D2763" s="824" t="s">
        <v>4796</v>
      </c>
      <c r="E2763" s="825" t="s">
        <v>2791</v>
      </c>
      <c r="F2763" s="823" t="s">
        <v>2768</v>
      </c>
      <c r="G2763" s="823" t="s">
        <v>2896</v>
      </c>
      <c r="H2763" s="823" t="s">
        <v>329</v>
      </c>
      <c r="I2763" s="823" t="s">
        <v>4251</v>
      </c>
      <c r="J2763" s="823" t="s">
        <v>4252</v>
      </c>
      <c r="K2763" s="823" t="s">
        <v>4253</v>
      </c>
      <c r="L2763" s="826">
        <v>93.49</v>
      </c>
      <c r="M2763" s="826">
        <v>186.98</v>
      </c>
      <c r="N2763" s="823">
        <v>2</v>
      </c>
      <c r="O2763" s="827">
        <v>1</v>
      </c>
      <c r="P2763" s="826"/>
      <c r="Q2763" s="828">
        <v>0</v>
      </c>
      <c r="R2763" s="823"/>
      <c r="S2763" s="828">
        <v>0</v>
      </c>
      <c r="T2763" s="827"/>
      <c r="U2763" s="829">
        <v>0</v>
      </c>
    </row>
    <row r="2764" spans="1:21" ht="14.45" customHeight="1" x14ac:dyDescent="0.2">
      <c r="A2764" s="822">
        <v>32</v>
      </c>
      <c r="B2764" s="823" t="s">
        <v>2767</v>
      </c>
      <c r="C2764" s="823" t="s">
        <v>2773</v>
      </c>
      <c r="D2764" s="824" t="s">
        <v>4796</v>
      </c>
      <c r="E2764" s="825" t="s">
        <v>2791</v>
      </c>
      <c r="F2764" s="823" t="s">
        <v>2768</v>
      </c>
      <c r="G2764" s="823" t="s">
        <v>2906</v>
      </c>
      <c r="H2764" s="823" t="s">
        <v>670</v>
      </c>
      <c r="I2764" s="823" t="s">
        <v>3628</v>
      </c>
      <c r="J2764" s="823" t="s">
        <v>2491</v>
      </c>
      <c r="K2764" s="823" t="s">
        <v>3629</v>
      </c>
      <c r="L2764" s="826">
        <v>246.39</v>
      </c>
      <c r="M2764" s="826">
        <v>246.39</v>
      </c>
      <c r="N2764" s="823">
        <v>1</v>
      </c>
      <c r="O2764" s="827">
        <v>1</v>
      </c>
      <c r="P2764" s="826">
        <v>246.39</v>
      </c>
      <c r="Q2764" s="828">
        <v>1</v>
      </c>
      <c r="R2764" s="823">
        <v>1</v>
      </c>
      <c r="S2764" s="828">
        <v>1</v>
      </c>
      <c r="T2764" s="827">
        <v>1</v>
      </c>
      <c r="U2764" s="829">
        <v>1</v>
      </c>
    </row>
    <row r="2765" spans="1:21" ht="14.45" customHeight="1" x14ac:dyDescent="0.2">
      <c r="A2765" s="822">
        <v>32</v>
      </c>
      <c r="B2765" s="823" t="s">
        <v>2767</v>
      </c>
      <c r="C2765" s="823" t="s">
        <v>2773</v>
      </c>
      <c r="D2765" s="824" t="s">
        <v>4796</v>
      </c>
      <c r="E2765" s="825" t="s">
        <v>2791</v>
      </c>
      <c r="F2765" s="823" t="s">
        <v>2768</v>
      </c>
      <c r="G2765" s="823" t="s">
        <v>4636</v>
      </c>
      <c r="H2765" s="823" t="s">
        <v>329</v>
      </c>
      <c r="I2765" s="823" t="s">
        <v>4637</v>
      </c>
      <c r="J2765" s="823" t="s">
        <v>4638</v>
      </c>
      <c r="K2765" s="823" t="s">
        <v>3013</v>
      </c>
      <c r="L2765" s="826">
        <v>185.26</v>
      </c>
      <c r="M2765" s="826">
        <v>370.52</v>
      </c>
      <c r="N2765" s="823">
        <v>2</v>
      </c>
      <c r="O2765" s="827">
        <v>1</v>
      </c>
      <c r="P2765" s="826"/>
      <c r="Q2765" s="828">
        <v>0</v>
      </c>
      <c r="R2765" s="823"/>
      <c r="S2765" s="828">
        <v>0</v>
      </c>
      <c r="T2765" s="827"/>
      <c r="U2765" s="829">
        <v>0</v>
      </c>
    </row>
    <row r="2766" spans="1:21" ht="14.45" customHeight="1" x14ac:dyDescent="0.2">
      <c r="A2766" s="822">
        <v>32</v>
      </c>
      <c r="B2766" s="823" t="s">
        <v>2767</v>
      </c>
      <c r="C2766" s="823" t="s">
        <v>2773</v>
      </c>
      <c r="D2766" s="824" t="s">
        <v>4796</v>
      </c>
      <c r="E2766" s="825" t="s">
        <v>2791</v>
      </c>
      <c r="F2766" s="823" t="s">
        <v>2768</v>
      </c>
      <c r="G2766" s="823" t="s">
        <v>3942</v>
      </c>
      <c r="H2766" s="823" t="s">
        <v>329</v>
      </c>
      <c r="I2766" s="823" t="s">
        <v>4728</v>
      </c>
      <c r="J2766" s="823" t="s">
        <v>4729</v>
      </c>
      <c r="K2766" s="823" t="s">
        <v>4730</v>
      </c>
      <c r="L2766" s="826">
        <v>93.98</v>
      </c>
      <c r="M2766" s="826">
        <v>187.96</v>
      </c>
      <c r="N2766" s="823">
        <v>2</v>
      </c>
      <c r="O2766" s="827">
        <v>1</v>
      </c>
      <c r="P2766" s="826">
        <v>187.96</v>
      </c>
      <c r="Q2766" s="828">
        <v>1</v>
      </c>
      <c r="R2766" s="823">
        <v>2</v>
      </c>
      <c r="S2766" s="828">
        <v>1</v>
      </c>
      <c r="T2766" s="827">
        <v>1</v>
      </c>
      <c r="U2766" s="829">
        <v>1</v>
      </c>
    </row>
    <row r="2767" spans="1:21" ht="14.45" customHeight="1" x14ac:dyDescent="0.2">
      <c r="A2767" s="822">
        <v>32</v>
      </c>
      <c r="B2767" s="823" t="s">
        <v>2767</v>
      </c>
      <c r="C2767" s="823" t="s">
        <v>2773</v>
      </c>
      <c r="D2767" s="824" t="s">
        <v>4796</v>
      </c>
      <c r="E2767" s="825" t="s">
        <v>2791</v>
      </c>
      <c r="F2767" s="823" t="s">
        <v>2768</v>
      </c>
      <c r="G2767" s="823" t="s">
        <v>2915</v>
      </c>
      <c r="H2767" s="823" t="s">
        <v>670</v>
      </c>
      <c r="I2767" s="823" t="s">
        <v>2403</v>
      </c>
      <c r="J2767" s="823" t="s">
        <v>1477</v>
      </c>
      <c r="K2767" s="823" t="s">
        <v>2404</v>
      </c>
      <c r="L2767" s="826">
        <v>846.47</v>
      </c>
      <c r="M2767" s="826">
        <v>15236.460000000003</v>
      </c>
      <c r="N2767" s="823">
        <v>18</v>
      </c>
      <c r="O2767" s="827">
        <v>14.5</v>
      </c>
      <c r="P2767" s="826">
        <v>7618.2300000000014</v>
      </c>
      <c r="Q2767" s="828">
        <v>0.5</v>
      </c>
      <c r="R2767" s="823">
        <v>9</v>
      </c>
      <c r="S2767" s="828">
        <v>0.5</v>
      </c>
      <c r="T2767" s="827">
        <v>7.5</v>
      </c>
      <c r="U2767" s="829">
        <v>0.51724137931034486</v>
      </c>
    </row>
    <row r="2768" spans="1:21" ht="14.45" customHeight="1" x14ac:dyDescent="0.2">
      <c r="A2768" s="822">
        <v>32</v>
      </c>
      <c r="B2768" s="823" t="s">
        <v>2767</v>
      </c>
      <c r="C2768" s="823" t="s">
        <v>2773</v>
      </c>
      <c r="D2768" s="824" t="s">
        <v>4796</v>
      </c>
      <c r="E2768" s="825" t="s">
        <v>2791</v>
      </c>
      <c r="F2768" s="823" t="s">
        <v>2768</v>
      </c>
      <c r="G2768" s="823" t="s">
        <v>2915</v>
      </c>
      <c r="H2768" s="823" t="s">
        <v>670</v>
      </c>
      <c r="I2768" s="823" t="s">
        <v>2403</v>
      </c>
      <c r="J2768" s="823" t="s">
        <v>1477</v>
      </c>
      <c r="K2768" s="823" t="s">
        <v>2404</v>
      </c>
      <c r="L2768" s="826">
        <v>3231.81</v>
      </c>
      <c r="M2768" s="826">
        <v>22622.67</v>
      </c>
      <c r="N2768" s="823">
        <v>7</v>
      </c>
      <c r="O2768" s="827">
        <v>6.5</v>
      </c>
      <c r="P2768" s="826">
        <v>9695.43</v>
      </c>
      <c r="Q2768" s="828">
        <v>0.4285714285714286</v>
      </c>
      <c r="R2768" s="823">
        <v>3</v>
      </c>
      <c r="S2768" s="828">
        <v>0.42857142857142855</v>
      </c>
      <c r="T2768" s="827">
        <v>3</v>
      </c>
      <c r="U2768" s="829">
        <v>0.46153846153846156</v>
      </c>
    </row>
    <row r="2769" spans="1:21" ht="14.45" customHeight="1" x14ac:dyDescent="0.2">
      <c r="A2769" s="822">
        <v>32</v>
      </c>
      <c r="B2769" s="823" t="s">
        <v>2767</v>
      </c>
      <c r="C2769" s="823" t="s">
        <v>2773</v>
      </c>
      <c r="D2769" s="824" t="s">
        <v>4796</v>
      </c>
      <c r="E2769" s="825" t="s">
        <v>2791</v>
      </c>
      <c r="F2769" s="823" t="s">
        <v>2768</v>
      </c>
      <c r="G2769" s="823" t="s">
        <v>2916</v>
      </c>
      <c r="H2769" s="823" t="s">
        <v>670</v>
      </c>
      <c r="I2769" s="823" t="s">
        <v>2572</v>
      </c>
      <c r="J2769" s="823" t="s">
        <v>921</v>
      </c>
      <c r="K2769" s="823" t="s">
        <v>2573</v>
      </c>
      <c r="L2769" s="826">
        <v>42.51</v>
      </c>
      <c r="M2769" s="826">
        <v>212.55</v>
      </c>
      <c r="N2769" s="823">
        <v>5</v>
      </c>
      <c r="O2769" s="827">
        <v>5</v>
      </c>
      <c r="P2769" s="826">
        <v>127.53</v>
      </c>
      <c r="Q2769" s="828">
        <v>0.6</v>
      </c>
      <c r="R2769" s="823">
        <v>3</v>
      </c>
      <c r="S2769" s="828">
        <v>0.6</v>
      </c>
      <c r="T2769" s="827">
        <v>3</v>
      </c>
      <c r="U2769" s="829">
        <v>0.6</v>
      </c>
    </row>
    <row r="2770" spans="1:21" ht="14.45" customHeight="1" x14ac:dyDescent="0.2">
      <c r="A2770" s="822">
        <v>32</v>
      </c>
      <c r="B2770" s="823" t="s">
        <v>2767</v>
      </c>
      <c r="C2770" s="823" t="s">
        <v>2773</v>
      </c>
      <c r="D2770" s="824" t="s">
        <v>4796</v>
      </c>
      <c r="E2770" s="825" t="s">
        <v>2791</v>
      </c>
      <c r="F2770" s="823" t="s">
        <v>2768</v>
      </c>
      <c r="G2770" s="823" t="s">
        <v>2916</v>
      </c>
      <c r="H2770" s="823" t="s">
        <v>670</v>
      </c>
      <c r="I2770" s="823" t="s">
        <v>2268</v>
      </c>
      <c r="J2770" s="823" t="s">
        <v>921</v>
      </c>
      <c r="K2770" s="823" t="s">
        <v>2269</v>
      </c>
      <c r="L2770" s="826">
        <v>85.02</v>
      </c>
      <c r="M2770" s="826">
        <v>255.06</v>
      </c>
      <c r="N2770" s="823">
        <v>3</v>
      </c>
      <c r="O2770" s="827">
        <v>3</v>
      </c>
      <c r="P2770" s="826">
        <v>85.02</v>
      </c>
      <c r="Q2770" s="828">
        <v>0.33333333333333331</v>
      </c>
      <c r="R2770" s="823">
        <v>1</v>
      </c>
      <c r="S2770" s="828">
        <v>0.33333333333333331</v>
      </c>
      <c r="T2770" s="827">
        <v>1</v>
      </c>
      <c r="U2770" s="829">
        <v>0.33333333333333331</v>
      </c>
    </row>
    <row r="2771" spans="1:21" ht="14.45" customHeight="1" x14ac:dyDescent="0.2">
      <c r="A2771" s="822">
        <v>32</v>
      </c>
      <c r="B2771" s="823" t="s">
        <v>2767</v>
      </c>
      <c r="C2771" s="823" t="s">
        <v>2773</v>
      </c>
      <c r="D2771" s="824" t="s">
        <v>4796</v>
      </c>
      <c r="E2771" s="825" t="s">
        <v>2791</v>
      </c>
      <c r="F2771" s="823" t="s">
        <v>2768</v>
      </c>
      <c r="G2771" s="823" t="s">
        <v>2919</v>
      </c>
      <c r="H2771" s="823" t="s">
        <v>670</v>
      </c>
      <c r="I2771" s="823" t="s">
        <v>2472</v>
      </c>
      <c r="J2771" s="823" t="s">
        <v>2470</v>
      </c>
      <c r="K2771" s="823" t="s">
        <v>2473</v>
      </c>
      <c r="L2771" s="826">
        <v>339.47</v>
      </c>
      <c r="M2771" s="826">
        <v>1018.4100000000001</v>
      </c>
      <c r="N2771" s="823">
        <v>3</v>
      </c>
      <c r="O2771" s="827">
        <v>3</v>
      </c>
      <c r="P2771" s="826">
        <v>339.47</v>
      </c>
      <c r="Q2771" s="828">
        <v>0.33333333333333331</v>
      </c>
      <c r="R2771" s="823">
        <v>1</v>
      </c>
      <c r="S2771" s="828">
        <v>0.33333333333333331</v>
      </c>
      <c r="T2771" s="827">
        <v>1</v>
      </c>
      <c r="U2771" s="829">
        <v>0.33333333333333331</v>
      </c>
    </row>
    <row r="2772" spans="1:21" ht="14.45" customHeight="1" x14ac:dyDescent="0.2">
      <c r="A2772" s="822">
        <v>32</v>
      </c>
      <c r="B2772" s="823" t="s">
        <v>2767</v>
      </c>
      <c r="C2772" s="823" t="s">
        <v>2773</v>
      </c>
      <c r="D2772" s="824" t="s">
        <v>4796</v>
      </c>
      <c r="E2772" s="825" t="s">
        <v>2791</v>
      </c>
      <c r="F2772" s="823" t="s">
        <v>2768</v>
      </c>
      <c r="G2772" s="823" t="s">
        <v>2923</v>
      </c>
      <c r="H2772" s="823" t="s">
        <v>329</v>
      </c>
      <c r="I2772" s="823" t="s">
        <v>2924</v>
      </c>
      <c r="J2772" s="823" t="s">
        <v>2925</v>
      </c>
      <c r="K2772" s="823" t="s">
        <v>2926</v>
      </c>
      <c r="L2772" s="826">
        <v>75.05</v>
      </c>
      <c r="M2772" s="826">
        <v>150.1</v>
      </c>
      <c r="N2772" s="823">
        <v>2</v>
      </c>
      <c r="O2772" s="827">
        <v>1.5</v>
      </c>
      <c r="P2772" s="826">
        <v>150.1</v>
      </c>
      <c r="Q2772" s="828">
        <v>1</v>
      </c>
      <c r="R2772" s="823">
        <v>2</v>
      </c>
      <c r="S2772" s="828">
        <v>1</v>
      </c>
      <c r="T2772" s="827">
        <v>1.5</v>
      </c>
      <c r="U2772" s="829">
        <v>1</v>
      </c>
    </row>
    <row r="2773" spans="1:21" ht="14.45" customHeight="1" x14ac:dyDescent="0.2">
      <c r="A2773" s="822">
        <v>32</v>
      </c>
      <c r="B2773" s="823" t="s">
        <v>2767</v>
      </c>
      <c r="C2773" s="823" t="s">
        <v>2773</v>
      </c>
      <c r="D2773" s="824" t="s">
        <v>4796</v>
      </c>
      <c r="E2773" s="825" t="s">
        <v>2791</v>
      </c>
      <c r="F2773" s="823" t="s">
        <v>2768</v>
      </c>
      <c r="G2773" s="823" t="s">
        <v>2923</v>
      </c>
      <c r="H2773" s="823" t="s">
        <v>329</v>
      </c>
      <c r="I2773" s="823" t="s">
        <v>2927</v>
      </c>
      <c r="J2773" s="823" t="s">
        <v>1031</v>
      </c>
      <c r="K2773" s="823" t="s">
        <v>2928</v>
      </c>
      <c r="L2773" s="826">
        <v>45.03</v>
      </c>
      <c r="M2773" s="826">
        <v>135.09</v>
      </c>
      <c r="N2773" s="823">
        <v>3</v>
      </c>
      <c r="O2773" s="827">
        <v>1.5</v>
      </c>
      <c r="P2773" s="826">
        <v>135.09</v>
      </c>
      <c r="Q2773" s="828">
        <v>1</v>
      </c>
      <c r="R2773" s="823">
        <v>3</v>
      </c>
      <c r="S2773" s="828">
        <v>1</v>
      </c>
      <c r="T2773" s="827">
        <v>1.5</v>
      </c>
      <c r="U2773" s="829">
        <v>1</v>
      </c>
    </row>
    <row r="2774" spans="1:21" ht="14.45" customHeight="1" x14ac:dyDescent="0.2">
      <c r="A2774" s="822">
        <v>32</v>
      </c>
      <c r="B2774" s="823" t="s">
        <v>2767</v>
      </c>
      <c r="C2774" s="823" t="s">
        <v>2773</v>
      </c>
      <c r="D2774" s="824" t="s">
        <v>4796</v>
      </c>
      <c r="E2774" s="825" t="s">
        <v>2791</v>
      </c>
      <c r="F2774" s="823" t="s">
        <v>2768</v>
      </c>
      <c r="G2774" s="823" t="s">
        <v>4731</v>
      </c>
      <c r="H2774" s="823" t="s">
        <v>329</v>
      </c>
      <c r="I2774" s="823" t="s">
        <v>4732</v>
      </c>
      <c r="J2774" s="823" t="s">
        <v>4733</v>
      </c>
      <c r="K2774" s="823" t="s">
        <v>3653</v>
      </c>
      <c r="L2774" s="826">
        <v>22.06</v>
      </c>
      <c r="M2774" s="826">
        <v>22.06</v>
      </c>
      <c r="N2774" s="823">
        <v>1</v>
      </c>
      <c r="O2774" s="827">
        <v>1</v>
      </c>
      <c r="P2774" s="826">
        <v>22.06</v>
      </c>
      <c r="Q2774" s="828">
        <v>1</v>
      </c>
      <c r="R2774" s="823">
        <v>1</v>
      </c>
      <c r="S2774" s="828">
        <v>1</v>
      </c>
      <c r="T2774" s="827">
        <v>1</v>
      </c>
      <c r="U2774" s="829">
        <v>1</v>
      </c>
    </row>
    <row r="2775" spans="1:21" ht="14.45" customHeight="1" x14ac:dyDescent="0.2">
      <c r="A2775" s="822">
        <v>32</v>
      </c>
      <c r="B2775" s="823" t="s">
        <v>2767</v>
      </c>
      <c r="C2775" s="823" t="s">
        <v>2773</v>
      </c>
      <c r="D2775" s="824" t="s">
        <v>4796</v>
      </c>
      <c r="E2775" s="825" t="s">
        <v>2791</v>
      </c>
      <c r="F2775" s="823" t="s">
        <v>2768</v>
      </c>
      <c r="G2775" s="823" t="s">
        <v>3232</v>
      </c>
      <c r="H2775" s="823" t="s">
        <v>329</v>
      </c>
      <c r="I2775" s="823" t="s">
        <v>4516</v>
      </c>
      <c r="J2775" s="823" t="s">
        <v>4517</v>
      </c>
      <c r="K2775" s="823" t="s">
        <v>4518</v>
      </c>
      <c r="L2775" s="826">
        <v>89.91</v>
      </c>
      <c r="M2775" s="826">
        <v>89.91</v>
      </c>
      <c r="N2775" s="823">
        <v>1</v>
      </c>
      <c r="O2775" s="827">
        <v>1</v>
      </c>
      <c r="P2775" s="826"/>
      <c r="Q2775" s="828">
        <v>0</v>
      </c>
      <c r="R2775" s="823"/>
      <c r="S2775" s="828">
        <v>0</v>
      </c>
      <c r="T2775" s="827"/>
      <c r="U2775" s="829">
        <v>0</v>
      </c>
    </row>
    <row r="2776" spans="1:21" ht="14.45" customHeight="1" x14ac:dyDescent="0.2">
      <c r="A2776" s="822">
        <v>32</v>
      </c>
      <c r="B2776" s="823" t="s">
        <v>2767</v>
      </c>
      <c r="C2776" s="823" t="s">
        <v>2773</v>
      </c>
      <c r="D2776" s="824" t="s">
        <v>4796</v>
      </c>
      <c r="E2776" s="825" t="s">
        <v>2791</v>
      </c>
      <c r="F2776" s="823" t="s">
        <v>2768</v>
      </c>
      <c r="G2776" s="823" t="s">
        <v>3249</v>
      </c>
      <c r="H2776" s="823" t="s">
        <v>329</v>
      </c>
      <c r="I2776" s="823" t="s">
        <v>3250</v>
      </c>
      <c r="J2776" s="823" t="s">
        <v>1445</v>
      </c>
      <c r="K2776" s="823" t="s">
        <v>1319</v>
      </c>
      <c r="L2776" s="826">
        <v>111.72</v>
      </c>
      <c r="M2776" s="826">
        <v>111.72</v>
      </c>
      <c r="N2776" s="823">
        <v>1</v>
      </c>
      <c r="O2776" s="827">
        <v>1</v>
      </c>
      <c r="P2776" s="826">
        <v>111.72</v>
      </c>
      <c r="Q2776" s="828">
        <v>1</v>
      </c>
      <c r="R2776" s="823">
        <v>1</v>
      </c>
      <c r="S2776" s="828">
        <v>1</v>
      </c>
      <c r="T2776" s="827">
        <v>1</v>
      </c>
      <c r="U2776" s="829">
        <v>1</v>
      </c>
    </row>
    <row r="2777" spans="1:21" ht="14.45" customHeight="1" x14ac:dyDescent="0.2">
      <c r="A2777" s="822">
        <v>32</v>
      </c>
      <c r="B2777" s="823" t="s">
        <v>2767</v>
      </c>
      <c r="C2777" s="823" t="s">
        <v>2773</v>
      </c>
      <c r="D2777" s="824" t="s">
        <v>4796</v>
      </c>
      <c r="E2777" s="825" t="s">
        <v>2791</v>
      </c>
      <c r="F2777" s="823" t="s">
        <v>2768</v>
      </c>
      <c r="G2777" s="823" t="s">
        <v>2835</v>
      </c>
      <c r="H2777" s="823" t="s">
        <v>329</v>
      </c>
      <c r="I2777" s="823" t="s">
        <v>2965</v>
      </c>
      <c r="J2777" s="823" t="s">
        <v>695</v>
      </c>
      <c r="K2777" s="823" t="s">
        <v>2966</v>
      </c>
      <c r="L2777" s="826">
        <v>31.65</v>
      </c>
      <c r="M2777" s="826">
        <v>31.65</v>
      </c>
      <c r="N2777" s="823">
        <v>1</v>
      </c>
      <c r="O2777" s="827">
        <v>1</v>
      </c>
      <c r="P2777" s="826">
        <v>31.65</v>
      </c>
      <c r="Q2777" s="828">
        <v>1</v>
      </c>
      <c r="R2777" s="823">
        <v>1</v>
      </c>
      <c r="S2777" s="828">
        <v>1</v>
      </c>
      <c r="T2777" s="827">
        <v>1</v>
      </c>
      <c r="U2777" s="829">
        <v>1</v>
      </c>
    </row>
    <row r="2778" spans="1:21" ht="14.45" customHeight="1" x14ac:dyDescent="0.2">
      <c r="A2778" s="822">
        <v>32</v>
      </c>
      <c r="B2778" s="823" t="s">
        <v>2767</v>
      </c>
      <c r="C2778" s="823" t="s">
        <v>2773</v>
      </c>
      <c r="D2778" s="824" t="s">
        <v>4796</v>
      </c>
      <c r="E2778" s="825" t="s">
        <v>2791</v>
      </c>
      <c r="F2778" s="823" t="s">
        <v>2768</v>
      </c>
      <c r="G2778" s="823" t="s">
        <v>2835</v>
      </c>
      <c r="H2778" s="823" t="s">
        <v>329</v>
      </c>
      <c r="I2778" s="823" t="s">
        <v>2970</v>
      </c>
      <c r="J2778" s="823" t="s">
        <v>2968</v>
      </c>
      <c r="K2778" s="823" t="s">
        <v>2971</v>
      </c>
      <c r="L2778" s="826">
        <v>52.75</v>
      </c>
      <c r="M2778" s="826">
        <v>211</v>
      </c>
      <c r="N2778" s="823">
        <v>4</v>
      </c>
      <c r="O2778" s="827">
        <v>4</v>
      </c>
      <c r="P2778" s="826">
        <v>105.5</v>
      </c>
      <c r="Q2778" s="828">
        <v>0.5</v>
      </c>
      <c r="R2778" s="823">
        <v>2</v>
      </c>
      <c r="S2778" s="828">
        <v>0.5</v>
      </c>
      <c r="T2778" s="827">
        <v>2</v>
      </c>
      <c r="U2778" s="829">
        <v>0.5</v>
      </c>
    </row>
    <row r="2779" spans="1:21" ht="14.45" customHeight="1" x14ac:dyDescent="0.2">
      <c r="A2779" s="822">
        <v>32</v>
      </c>
      <c r="B2779" s="823" t="s">
        <v>2767</v>
      </c>
      <c r="C2779" s="823" t="s">
        <v>2773</v>
      </c>
      <c r="D2779" s="824" t="s">
        <v>4796</v>
      </c>
      <c r="E2779" s="825" t="s">
        <v>2791</v>
      </c>
      <c r="F2779" s="823" t="s">
        <v>2768</v>
      </c>
      <c r="G2779" s="823" t="s">
        <v>2835</v>
      </c>
      <c r="H2779" s="823" t="s">
        <v>329</v>
      </c>
      <c r="I2779" s="823" t="s">
        <v>2836</v>
      </c>
      <c r="J2779" s="823" t="s">
        <v>695</v>
      </c>
      <c r="K2779" s="823" t="s">
        <v>681</v>
      </c>
      <c r="L2779" s="826">
        <v>58.62</v>
      </c>
      <c r="M2779" s="826">
        <v>58.62</v>
      </c>
      <c r="N2779" s="823">
        <v>1</v>
      </c>
      <c r="O2779" s="827">
        <v>1</v>
      </c>
      <c r="P2779" s="826">
        <v>58.62</v>
      </c>
      <c r="Q2779" s="828">
        <v>1</v>
      </c>
      <c r="R2779" s="823">
        <v>1</v>
      </c>
      <c r="S2779" s="828">
        <v>1</v>
      </c>
      <c r="T2779" s="827">
        <v>1</v>
      </c>
      <c r="U2779" s="829">
        <v>1</v>
      </c>
    </row>
    <row r="2780" spans="1:21" ht="14.45" customHeight="1" x14ac:dyDescent="0.2">
      <c r="A2780" s="822">
        <v>32</v>
      </c>
      <c r="B2780" s="823" t="s">
        <v>2767</v>
      </c>
      <c r="C2780" s="823" t="s">
        <v>2773</v>
      </c>
      <c r="D2780" s="824" t="s">
        <v>4796</v>
      </c>
      <c r="E2780" s="825" t="s">
        <v>2791</v>
      </c>
      <c r="F2780" s="823" t="s">
        <v>2768</v>
      </c>
      <c r="G2780" s="823" t="s">
        <v>2983</v>
      </c>
      <c r="H2780" s="823" t="s">
        <v>329</v>
      </c>
      <c r="I2780" s="823" t="s">
        <v>2984</v>
      </c>
      <c r="J2780" s="823" t="s">
        <v>2985</v>
      </c>
      <c r="K2780" s="823" t="s">
        <v>2986</v>
      </c>
      <c r="L2780" s="826">
        <v>73.150000000000006</v>
      </c>
      <c r="M2780" s="826">
        <v>804.65000000000009</v>
      </c>
      <c r="N2780" s="823">
        <v>11</v>
      </c>
      <c r="O2780" s="827">
        <v>7.5</v>
      </c>
      <c r="P2780" s="826">
        <v>365.75</v>
      </c>
      <c r="Q2780" s="828">
        <v>0.45454545454545447</v>
      </c>
      <c r="R2780" s="823">
        <v>5</v>
      </c>
      <c r="S2780" s="828">
        <v>0.45454545454545453</v>
      </c>
      <c r="T2780" s="827">
        <v>3.5</v>
      </c>
      <c r="U2780" s="829">
        <v>0.46666666666666667</v>
      </c>
    </row>
    <row r="2781" spans="1:21" ht="14.45" customHeight="1" x14ac:dyDescent="0.2">
      <c r="A2781" s="822">
        <v>32</v>
      </c>
      <c r="B2781" s="823" t="s">
        <v>2767</v>
      </c>
      <c r="C2781" s="823" t="s">
        <v>2773</v>
      </c>
      <c r="D2781" s="824" t="s">
        <v>4796</v>
      </c>
      <c r="E2781" s="825" t="s">
        <v>2791</v>
      </c>
      <c r="F2781" s="823" t="s">
        <v>2768</v>
      </c>
      <c r="G2781" s="823" t="s">
        <v>3270</v>
      </c>
      <c r="H2781" s="823" t="s">
        <v>329</v>
      </c>
      <c r="I2781" s="823" t="s">
        <v>3271</v>
      </c>
      <c r="J2781" s="823" t="s">
        <v>1285</v>
      </c>
      <c r="K2781" s="823" t="s">
        <v>3272</v>
      </c>
      <c r="L2781" s="826">
        <v>760.22</v>
      </c>
      <c r="M2781" s="826">
        <v>2280.66</v>
      </c>
      <c r="N2781" s="823">
        <v>3</v>
      </c>
      <c r="O2781" s="827">
        <v>3</v>
      </c>
      <c r="P2781" s="826">
        <v>1520.44</v>
      </c>
      <c r="Q2781" s="828">
        <v>0.66666666666666674</v>
      </c>
      <c r="R2781" s="823">
        <v>2</v>
      </c>
      <c r="S2781" s="828">
        <v>0.66666666666666663</v>
      </c>
      <c r="T2781" s="827">
        <v>2</v>
      </c>
      <c r="U2781" s="829">
        <v>0.66666666666666663</v>
      </c>
    </row>
    <row r="2782" spans="1:21" ht="14.45" customHeight="1" x14ac:dyDescent="0.2">
      <c r="A2782" s="822">
        <v>32</v>
      </c>
      <c r="B2782" s="823" t="s">
        <v>2767</v>
      </c>
      <c r="C2782" s="823" t="s">
        <v>2773</v>
      </c>
      <c r="D2782" s="824" t="s">
        <v>4796</v>
      </c>
      <c r="E2782" s="825" t="s">
        <v>2791</v>
      </c>
      <c r="F2782" s="823" t="s">
        <v>2768</v>
      </c>
      <c r="G2782" s="823" t="s">
        <v>3279</v>
      </c>
      <c r="H2782" s="823" t="s">
        <v>329</v>
      </c>
      <c r="I2782" s="823" t="s">
        <v>3525</v>
      </c>
      <c r="J2782" s="823" t="s">
        <v>3464</v>
      </c>
      <c r="K2782" s="823" t="s">
        <v>2471</v>
      </c>
      <c r="L2782" s="826">
        <v>0</v>
      </c>
      <c r="M2782" s="826">
        <v>0</v>
      </c>
      <c r="N2782" s="823">
        <v>1</v>
      </c>
      <c r="O2782" s="827">
        <v>1</v>
      </c>
      <c r="P2782" s="826">
        <v>0</v>
      </c>
      <c r="Q2782" s="828"/>
      <c r="R2782" s="823">
        <v>1</v>
      </c>
      <c r="S2782" s="828">
        <v>1</v>
      </c>
      <c r="T2782" s="827">
        <v>1</v>
      </c>
      <c r="U2782" s="829">
        <v>1</v>
      </c>
    </row>
    <row r="2783" spans="1:21" ht="14.45" customHeight="1" x14ac:dyDescent="0.2">
      <c r="A2783" s="822">
        <v>32</v>
      </c>
      <c r="B2783" s="823" t="s">
        <v>2767</v>
      </c>
      <c r="C2783" s="823" t="s">
        <v>2773</v>
      </c>
      <c r="D2783" s="824" t="s">
        <v>4796</v>
      </c>
      <c r="E2783" s="825" t="s">
        <v>2791</v>
      </c>
      <c r="F2783" s="823" t="s">
        <v>2768</v>
      </c>
      <c r="G2783" s="823" t="s">
        <v>3279</v>
      </c>
      <c r="H2783" s="823" t="s">
        <v>329</v>
      </c>
      <c r="I2783" s="823" t="s">
        <v>3280</v>
      </c>
      <c r="J2783" s="823" t="s">
        <v>881</v>
      </c>
      <c r="K2783" s="823" t="s">
        <v>882</v>
      </c>
      <c r="L2783" s="826">
        <v>0</v>
      </c>
      <c r="M2783" s="826">
        <v>0</v>
      </c>
      <c r="N2783" s="823">
        <v>1</v>
      </c>
      <c r="O2783" s="827">
        <v>1</v>
      </c>
      <c r="P2783" s="826">
        <v>0</v>
      </c>
      <c r="Q2783" s="828"/>
      <c r="R2783" s="823">
        <v>1</v>
      </c>
      <c r="S2783" s="828">
        <v>1</v>
      </c>
      <c r="T2783" s="827">
        <v>1</v>
      </c>
      <c r="U2783" s="829">
        <v>1</v>
      </c>
    </row>
    <row r="2784" spans="1:21" ht="14.45" customHeight="1" x14ac:dyDescent="0.2">
      <c r="A2784" s="822">
        <v>32</v>
      </c>
      <c r="B2784" s="823" t="s">
        <v>2767</v>
      </c>
      <c r="C2784" s="823" t="s">
        <v>2773</v>
      </c>
      <c r="D2784" s="824" t="s">
        <v>4796</v>
      </c>
      <c r="E2784" s="825" t="s">
        <v>2791</v>
      </c>
      <c r="F2784" s="823" t="s">
        <v>2768</v>
      </c>
      <c r="G2784" s="823" t="s">
        <v>3786</v>
      </c>
      <c r="H2784" s="823" t="s">
        <v>329</v>
      </c>
      <c r="I2784" s="823" t="s">
        <v>4734</v>
      </c>
      <c r="J2784" s="823" t="s">
        <v>3788</v>
      </c>
      <c r="K2784" s="823" t="s">
        <v>4735</v>
      </c>
      <c r="L2784" s="826">
        <v>2666.33</v>
      </c>
      <c r="M2784" s="826">
        <v>2666.33</v>
      </c>
      <c r="N2784" s="823">
        <v>1</v>
      </c>
      <c r="O2784" s="827">
        <v>1</v>
      </c>
      <c r="P2784" s="826">
        <v>2666.33</v>
      </c>
      <c r="Q2784" s="828">
        <v>1</v>
      </c>
      <c r="R2784" s="823">
        <v>1</v>
      </c>
      <c r="S2784" s="828">
        <v>1</v>
      </c>
      <c r="T2784" s="827">
        <v>1</v>
      </c>
      <c r="U2784" s="829">
        <v>1</v>
      </c>
    </row>
    <row r="2785" spans="1:21" ht="14.45" customHeight="1" x14ac:dyDescent="0.2">
      <c r="A2785" s="822">
        <v>32</v>
      </c>
      <c r="B2785" s="823" t="s">
        <v>2767</v>
      </c>
      <c r="C2785" s="823" t="s">
        <v>2773</v>
      </c>
      <c r="D2785" s="824" t="s">
        <v>4796</v>
      </c>
      <c r="E2785" s="825" t="s">
        <v>2791</v>
      </c>
      <c r="F2785" s="823" t="s">
        <v>2768</v>
      </c>
      <c r="G2785" s="823" t="s">
        <v>3790</v>
      </c>
      <c r="H2785" s="823" t="s">
        <v>329</v>
      </c>
      <c r="I2785" s="823" t="s">
        <v>3967</v>
      </c>
      <c r="J2785" s="823" t="s">
        <v>3968</v>
      </c>
      <c r="K2785" s="823" t="s">
        <v>3969</v>
      </c>
      <c r="L2785" s="826">
        <v>0</v>
      </c>
      <c r="M2785" s="826">
        <v>0</v>
      </c>
      <c r="N2785" s="823">
        <v>3</v>
      </c>
      <c r="O2785" s="827">
        <v>3</v>
      </c>
      <c r="P2785" s="826">
        <v>0</v>
      </c>
      <c r="Q2785" s="828"/>
      <c r="R2785" s="823">
        <v>3</v>
      </c>
      <c r="S2785" s="828">
        <v>1</v>
      </c>
      <c r="T2785" s="827">
        <v>3</v>
      </c>
      <c r="U2785" s="829">
        <v>1</v>
      </c>
    </row>
    <row r="2786" spans="1:21" ht="14.45" customHeight="1" x14ac:dyDescent="0.2">
      <c r="A2786" s="822">
        <v>32</v>
      </c>
      <c r="B2786" s="823" t="s">
        <v>2767</v>
      </c>
      <c r="C2786" s="823" t="s">
        <v>2773</v>
      </c>
      <c r="D2786" s="824" t="s">
        <v>4796</v>
      </c>
      <c r="E2786" s="825" t="s">
        <v>2791</v>
      </c>
      <c r="F2786" s="823" t="s">
        <v>2768</v>
      </c>
      <c r="G2786" s="823" t="s">
        <v>3297</v>
      </c>
      <c r="H2786" s="823" t="s">
        <v>329</v>
      </c>
      <c r="I2786" s="823" t="s">
        <v>3298</v>
      </c>
      <c r="J2786" s="823" t="s">
        <v>3299</v>
      </c>
      <c r="K2786" s="823" t="s">
        <v>3300</v>
      </c>
      <c r="L2786" s="826">
        <v>38.56</v>
      </c>
      <c r="M2786" s="826">
        <v>115.68</v>
      </c>
      <c r="N2786" s="823">
        <v>3</v>
      </c>
      <c r="O2786" s="827">
        <v>2</v>
      </c>
      <c r="P2786" s="826"/>
      <c r="Q2786" s="828">
        <v>0</v>
      </c>
      <c r="R2786" s="823"/>
      <c r="S2786" s="828">
        <v>0</v>
      </c>
      <c r="T2786" s="827"/>
      <c r="U2786" s="829">
        <v>0</v>
      </c>
    </row>
    <row r="2787" spans="1:21" ht="14.45" customHeight="1" x14ac:dyDescent="0.2">
      <c r="A2787" s="822">
        <v>32</v>
      </c>
      <c r="B2787" s="823" t="s">
        <v>2767</v>
      </c>
      <c r="C2787" s="823" t="s">
        <v>2773</v>
      </c>
      <c r="D2787" s="824" t="s">
        <v>4796</v>
      </c>
      <c r="E2787" s="825" t="s">
        <v>2791</v>
      </c>
      <c r="F2787" s="823" t="s">
        <v>2768</v>
      </c>
      <c r="G2787" s="823" t="s">
        <v>2992</v>
      </c>
      <c r="H2787" s="823" t="s">
        <v>329</v>
      </c>
      <c r="I2787" s="823" t="s">
        <v>2993</v>
      </c>
      <c r="J2787" s="823" t="s">
        <v>2994</v>
      </c>
      <c r="K2787" s="823" t="s">
        <v>2995</v>
      </c>
      <c r="L2787" s="826">
        <v>727.03</v>
      </c>
      <c r="M2787" s="826">
        <v>2908.12</v>
      </c>
      <c r="N2787" s="823">
        <v>4</v>
      </c>
      <c r="O2787" s="827">
        <v>2.5</v>
      </c>
      <c r="P2787" s="826">
        <v>727.03</v>
      </c>
      <c r="Q2787" s="828">
        <v>0.25</v>
      </c>
      <c r="R2787" s="823">
        <v>1</v>
      </c>
      <c r="S2787" s="828">
        <v>0.25</v>
      </c>
      <c r="T2787" s="827">
        <v>0.5</v>
      </c>
      <c r="U2787" s="829">
        <v>0.2</v>
      </c>
    </row>
    <row r="2788" spans="1:21" ht="14.45" customHeight="1" x14ac:dyDescent="0.2">
      <c r="A2788" s="822">
        <v>32</v>
      </c>
      <c r="B2788" s="823" t="s">
        <v>2767</v>
      </c>
      <c r="C2788" s="823" t="s">
        <v>2773</v>
      </c>
      <c r="D2788" s="824" t="s">
        <v>4796</v>
      </c>
      <c r="E2788" s="825" t="s">
        <v>2791</v>
      </c>
      <c r="F2788" s="823" t="s">
        <v>2768</v>
      </c>
      <c r="G2788" s="823" t="s">
        <v>2996</v>
      </c>
      <c r="H2788" s="823" t="s">
        <v>329</v>
      </c>
      <c r="I2788" s="823" t="s">
        <v>2997</v>
      </c>
      <c r="J2788" s="823" t="s">
        <v>1496</v>
      </c>
      <c r="K2788" s="823" t="s">
        <v>2922</v>
      </c>
      <c r="L2788" s="826">
        <v>1782.8</v>
      </c>
      <c r="M2788" s="826">
        <v>7131.2</v>
      </c>
      <c r="N2788" s="823">
        <v>4</v>
      </c>
      <c r="O2788" s="827">
        <v>4</v>
      </c>
      <c r="P2788" s="826">
        <v>7131.2</v>
      </c>
      <c r="Q2788" s="828">
        <v>1</v>
      </c>
      <c r="R2788" s="823">
        <v>4</v>
      </c>
      <c r="S2788" s="828">
        <v>1</v>
      </c>
      <c r="T2788" s="827">
        <v>4</v>
      </c>
      <c r="U2788" s="829">
        <v>1</v>
      </c>
    </row>
    <row r="2789" spans="1:21" ht="14.45" customHeight="1" x14ac:dyDescent="0.2">
      <c r="A2789" s="822">
        <v>32</v>
      </c>
      <c r="B2789" s="823" t="s">
        <v>2767</v>
      </c>
      <c r="C2789" s="823" t="s">
        <v>2773</v>
      </c>
      <c r="D2789" s="824" t="s">
        <v>4796</v>
      </c>
      <c r="E2789" s="825" t="s">
        <v>2791</v>
      </c>
      <c r="F2789" s="823" t="s">
        <v>2768</v>
      </c>
      <c r="G2789" s="823" t="s">
        <v>2998</v>
      </c>
      <c r="H2789" s="823" t="s">
        <v>670</v>
      </c>
      <c r="I2789" s="823" t="s">
        <v>2553</v>
      </c>
      <c r="J2789" s="823" t="s">
        <v>2240</v>
      </c>
      <c r="K2789" s="823" t="s">
        <v>1831</v>
      </c>
      <c r="L2789" s="826">
        <v>86.43</v>
      </c>
      <c r="M2789" s="826">
        <v>86.43</v>
      </c>
      <c r="N2789" s="823">
        <v>1</v>
      </c>
      <c r="O2789" s="827">
        <v>1</v>
      </c>
      <c r="P2789" s="826">
        <v>86.43</v>
      </c>
      <c r="Q2789" s="828">
        <v>1</v>
      </c>
      <c r="R2789" s="823">
        <v>1</v>
      </c>
      <c r="S2789" s="828">
        <v>1</v>
      </c>
      <c r="T2789" s="827">
        <v>1</v>
      </c>
      <c r="U2789" s="829">
        <v>1</v>
      </c>
    </row>
    <row r="2790" spans="1:21" ht="14.45" customHeight="1" x14ac:dyDescent="0.2">
      <c r="A2790" s="822">
        <v>32</v>
      </c>
      <c r="B2790" s="823" t="s">
        <v>2767</v>
      </c>
      <c r="C2790" s="823" t="s">
        <v>2773</v>
      </c>
      <c r="D2790" s="824" t="s">
        <v>4796</v>
      </c>
      <c r="E2790" s="825" t="s">
        <v>2791</v>
      </c>
      <c r="F2790" s="823" t="s">
        <v>2768</v>
      </c>
      <c r="G2790" s="823" t="s">
        <v>2999</v>
      </c>
      <c r="H2790" s="823" t="s">
        <v>329</v>
      </c>
      <c r="I2790" s="823" t="s">
        <v>3322</v>
      </c>
      <c r="J2790" s="823" t="s">
        <v>724</v>
      </c>
      <c r="K2790" s="823" t="s">
        <v>3323</v>
      </c>
      <c r="L2790" s="826">
        <v>10.65</v>
      </c>
      <c r="M2790" s="826">
        <v>21.3</v>
      </c>
      <c r="N2790" s="823">
        <v>2</v>
      </c>
      <c r="O2790" s="827">
        <v>1</v>
      </c>
      <c r="P2790" s="826">
        <v>21.3</v>
      </c>
      <c r="Q2790" s="828">
        <v>1</v>
      </c>
      <c r="R2790" s="823">
        <v>2</v>
      </c>
      <c r="S2790" s="828">
        <v>1</v>
      </c>
      <c r="T2790" s="827">
        <v>1</v>
      </c>
      <c r="U2790" s="829">
        <v>1</v>
      </c>
    </row>
    <row r="2791" spans="1:21" ht="14.45" customHeight="1" x14ac:dyDescent="0.2">
      <c r="A2791" s="822">
        <v>32</v>
      </c>
      <c r="B2791" s="823" t="s">
        <v>2767</v>
      </c>
      <c r="C2791" s="823" t="s">
        <v>2773</v>
      </c>
      <c r="D2791" s="824" t="s">
        <v>4796</v>
      </c>
      <c r="E2791" s="825" t="s">
        <v>2791</v>
      </c>
      <c r="F2791" s="823" t="s">
        <v>2768</v>
      </c>
      <c r="G2791" s="823" t="s">
        <v>3002</v>
      </c>
      <c r="H2791" s="823" t="s">
        <v>329</v>
      </c>
      <c r="I2791" s="823" t="s">
        <v>3003</v>
      </c>
      <c r="J2791" s="823" t="s">
        <v>3004</v>
      </c>
      <c r="K2791" s="823" t="s">
        <v>3005</v>
      </c>
      <c r="L2791" s="826">
        <v>0</v>
      </c>
      <c r="M2791" s="826">
        <v>0</v>
      </c>
      <c r="N2791" s="823">
        <v>4</v>
      </c>
      <c r="O2791" s="827">
        <v>3</v>
      </c>
      <c r="P2791" s="826">
        <v>0</v>
      </c>
      <c r="Q2791" s="828"/>
      <c r="R2791" s="823">
        <v>4</v>
      </c>
      <c r="S2791" s="828">
        <v>1</v>
      </c>
      <c r="T2791" s="827">
        <v>3</v>
      </c>
      <c r="U2791" s="829">
        <v>1</v>
      </c>
    </row>
    <row r="2792" spans="1:21" ht="14.45" customHeight="1" x14ac:dyDescent="0.2">
      <c r="A2792" s="822">
        <v>32</v>
      </c>
      <c r="B2792" s="823" t="s">
        <v>2767</v>
      </c>
      <c r="C2792" s="823" t="s">
        <v>2773</v>
      </c>
      <c r="D2792" s="824" t="s">
        <v>4796</v>
      </c>
      <c r="E2792" s="825" t="s">
        <v>2791</v>
      </c>
      <c r="F2792" s="823" t="s">
        <v>2768</v>
      </c>
      <c r="G2792" s="823" t="s">
        <v>3650</v>
      </c>
      <c r="H2792" s="823" t="s">
        <v>329</v>
      </c>
      <c r="I2792" s="823" t="s">
        <v>4736</v>
      </c>
      <c r="J2792" s="823" t="s">
        <v>3652</v>
      </c>
      <c r="K2792" s="823" t="s">
        <v>4737</v>
      </c>
      <c r="L2792" s="826">
        <v>241.59</v>
      </c>
      <c r="M2792" s="826">
        <v>483.18</v>
      </c>
      <c r="N2792" s="823">
        <v>2</v>
      </c>
      <c r="O2792" s="827">
        <v>1</v>
      </c>
      <c r="P2792" s="826">
        <v>483.18</v>
      </c>
      <c r="Q2792" s="828">
        <v>1</v>
      </c>
      <c r="R2792" s="823">
        <v>2</v>
      </c>
      <c r="S2792" s="828">
        <v>1</v>
      </c>
      <c r="T2792" s="827">
        <v>1</v>
      </c>
      <c r="U2792" s="829">
        <v>1</v>
      </c>
    </row>
    <row r="2793" spans="1:21" ht="14.45" customHeight="1" x14ac:dyDescent="0.2">
      <c r="A2793" s="822">
        <v>32</v>
      </c>
      <c r="B2793" s="823" t="s">
        <v>2767</v>
      </c>
      <c r="C2793" s="823" t="s">
        <v>2773</v>
      </c>
      <c r="D2793" s="824" t="s">
        <v>4796</v>
      </c>
      <c r="E2793" s="825" t="s">
        <v>2791</v>
      </c>
      <c r="F2793" s="823" t="s">
        <v>2768</v>
      </c>
      <c r="G2793" s="823" t="s">
        <v>2811</v>
      </c>
      <c r="H2793" s="823" t="s">
        <v>670</v>
      </c>
      <c r="I2793" s="823" t="s">
        <v>2562</v>
      </c>
      <c r="J2793" s="823" t="s">
        <v>1691</v>
      </c>
      <c r="K2793" s="823" t="s">
        <v>2563</v>
      </c>
      <c r="L2793" s="826">
        <v>2309.36</v>
      </c>
      <c r="M2793" s="826">
        <v>6928.08</v>
      </c>
      <c r="N2793" s="823">
        <v>3</v>
      </c>
      <c r="O2793" s="827">
        <v>0.5</v>
      </c>
      <c r="P2793" s="826"/>
      <c r="Q2793" s="828">
        <v>0</v>
      </c>
      <c r="R2793" s="823"/>
      <c r="S2793" s="828">
        <v>0</v>
      </c>
      <c r="T2793" s="827"/>
      <c r="U2793" s="829">
        <v>0</v>
      </c>
    </row>
    <row r="2794" spans="1:21" ht="14.45" customHeight="1" x14ac:dyDescent="0.2">
      <c r="A2794" s="822">
        <v>32</v>
      </c>
      <c r="B2794" s="823" t="s">
        <v>2767</v>
      </c>
      <c r="C2794" s="823" t="s">
        <v>2773</v>
      </c>
      <c r="D2794" s="824" t="s">
        <v>4796</v>
      </c>
      <c r="E2794" s="825" t="s">
        <v>2791</v>
      </c>
      <c r="F2794" s="823" t="s">
        <v>2768</v>
      </c>
      <c r="G2794" s="823" t="s">
        <v>2811</v>
      </c>
      <c r="H2794" s="823" t="s">
        <v>670</v>
      </c>
      <c r="I2794" s="823" t="s">
        <v>2247</v>
      </c>
      <c r="J2794" s="823" t="s">
        <v>915</v>
      </c>
      <c r="K2794" s="823" t="s">
        <v>2248</v>
      </c>
      <c r="L2794" s="826">
        <v>368.16</v>
      </c>
      <c r="M2794" s="826">
        <v>8835.84</v>
      </c>
      <c r="N2794" s="823">
        <v>24</v>
      </c>
      <c r="O2794" s="827">
        <v>8</v>
      </c>
      <c r="P2794" s="826">
        <v>6626.8799999999992</v>
      </c>
      <c r="Q2794" s="828">
        <v>0.74999999999999989</v>
      </c>
      <c r="R2794" s="823">
        <v>18</v>
      </c>
      <c r="S2794" s="828">
        <v>0.75</v>
      </c>
      <c r="T2794" s="827">
        <v>6</v>
      </c>
      <c r="U2794" s="829">
        <v>0.75</v>
      </c>
    </row>
    <row r="2795" spans="1:21" ht="14.45" customHeight="1" x14ac:dyDescent="0.2">
      <c r="A2795" s="822">
        <v>32</v>
      </c>
      <c r="B2795" s="823" t="s">
        <v>2767</v>
      </c>
      <c r="C2795" s="823" t="s">
        <v>2773</v>
      </c>
      <c r="D2795" s="824" t="s">
        <v>4796</v>
      </c>
      <c r="E2795" s="825" t="s">
        <v>2791</v>
      </c>
      <c r="F2795" s="823" t="s">
        <v>2768</v>
      </c>
      <c r="G2795" s="823" t="s">
        <v>2811</v>
      </c>
      <c r="H2795" s="823" t="s">
        <v>670</v>
      </c>
      <c r="I2795" s="823" t="s">
        <v>2558</v>
      </c>
      <c r="J2795" s="823" t="s">
        <v>1691</v>
      </c>
      <c r="K2795" s="823" t="s">
        <v>2559</v>
      </c>
      <c r="L2795" s="826">
        <v>1385.62</v>
      </c>
      <c r="M2795" s="826">
        <v>18013.059999999998</v>
      </c>
      <c r="N2795" s="823">
        <v>13</v>
      </c>
      <c r="O2795" s="827">
        <v>5</v>
      </c>
      <c r="P2795" s="826">
        <v>12470.579999999998</v>
      </c>
      <c r="Q2795" s="828">
        <v>0.69230769230769229</v>
      </c>
      <c r="R2795" s="823">
        <v>9</v>
      </c>
      <c r="S2795" s="828">
        <v>0.69230769230769229</v>
      </c>
      <c r="T2795" s="827">
        <v>3</v>
      </c>
      <c r="U2795" s="829">
        <v>0.6</v>
      </c>
    </row>
    <row r="2796" spans="1:21" ht="14.45" customHeight="1" x14ac:dyDescent="0.2">
      <c r="A2796" s="822">
        <v>32</v>
      </c>
      <c r="B2796" s="823" t="s">
        <v>2767</v>
      </c>
      <c r="C2796" s="823" t="s">
        <v>2773</v>
      </c>
      <c r="D2796" s="824" t="s">
        <v>4796</v>
      </c>
      <c r="E2796" s="825" t="s">
        <v>2791</v>
      </c>
      <c r="F2796" s="823" t="s">
        <v>2768</v>
      </c>
      <c r="G2796" s="823" t="s">
        <v>2811</v>
      </c>
      <c r="H2796" s="823" t="s">
        <v>670</v>
      </c>
      <c r="I2796" s="823" t="s">
        <v>2249</v>
      </c>
      <c r="J2796" s="823" t="s">
        <v>915</v>
      </c>
      <c r="K2796" s="823" t="s">
        <v>2250</v>
      </c>
      <c r="L2796" s="826">
        <v>736.33</v>
      </c>
      <c r="M2796" s="826">
        <v>7363.3000000000011</v>
      </c>
      <c r="N2796" s="823">
        <v>10</v>
      </c>
      <c r="O2796" s="827">
        <v>3.5</v>
      </c>
      <c r="P2796" s="826">
        <v>5154.3100000000004</v>
      </c>
      <c r="Q2796" s="828">
        <v>0.7</v>
      </c>
      <c r="R2796" s="823">
        <v>7</v>
      </c>
      <c r="S2796" s="828">
        <v>0.7</v>
      </c>
      <c r="T2796" s="827">
        <v>3</v>
      </c>
      <c r="U2796" s="829">
        <v>0.8571428571428571</v>
      </c>
    </row>
    <row r="2797" spans="1:21" ht="14.45" customHeight="1" x14ac:dyDescent="0.2">
      <c r="A2797" s="822">
        <v>32</v>
      </c>
      <c r="B2797" s="823" t="s">
        <v>2767</v>
      </c>
      <c r="C2797" s="823" t="s">
        <v>2773</v>
      </c>
      <c r="D2797" s="824" t="s">
        <v>4796</v>
      </c>
      <c r="E2797" s="825" t="s">
        <v>2791</v>
      </c>
      <c r="F2797" s="823" t="s">
        <v>2768</v>
      </c>
      <c r="G2797" s="823" t="s">
        <v>2811</v>
      </c>
      <c r="H2797" s="823" t="s">
        <v>670</v>
      </c>
      <c r="I2797" s="823" t="s">
        <v>2253</v>
      </c>
      <c r="J2797" s="823" t="s">
        <v>915</v>
      </c>
      <c r="K2797" s="823" t="s">
        <v>2254</v>
      </c>
      <c r="L2797" s="826">
        <v>490.89</v>
      </c>
      <c r="M2797" s="826">
        <v>6381.57</v>
      </c>
      <c r="N2797" s="823">
        <v>13</v>
      </c>
      <c r="O2797" s="827">
        <v>6</v>
      </c>
      <c r="P2797" s="826">
        <v>5399.79</v>
      </c>
      <c r="Q2797" s="828">
        <v>0.84615384615384615</v>
      </c>
      <c r="R2797" s="823">
        <v>11</v>
      </c>
      <c r="S2797" s="828">
        <v>0.84615384615384615</v>
      </c>
      <c r="T2797" s="827">
        <v>5</v>
      </c>
      <c r="U2797" s="829">
        <v>0.83333333333333337</v>
      </c>
    </row>
    <row r="2798" spans="1:21" ht="14.45" customHeight="1" x14ac:dyDescent="0.2">
      <c r="A2798" s="822">
        <v>32</v>
      </c>
      <c r="B2798" s="823" t="s">
        <v>2767</v>
      </c>
      <c r="C2798" s="823" t="s">
        <v>2773</v>
      </c>
      <c r="D2798" s="824" t="s">
        <v>4796</v>
      </c>
      <c r="E2798" s="825" t="s">
        <v>2791</v>
      </c>
      <c r="F2798" s="823" t="s">
        <v>2768</v>
      </c>
      <c r="G2798" s="823" t="s">
        <v>2811</v>
      </c>
      <c r="H2798" s="823" t="s">
        <v>670</v>
      </c>
      <c r="I2798" s="823" t="s">
        <v>2560</v>
      </c>
      <c r="J2798" s="823" t="s">
        <v>1691</v>
      </c>
      <c r="K2798" s="823" t="s">
        <v>2561</v>
      </c>
      <c r="L2798" s="826">
        <v>1847.49</v>
      </c>
      <c r="M2798" s="826">
        <v>14779.920000000002</v>
      </c>
      <c r="N2798" s="823">
        <v>8</v>
      </c>
      <c r="O2798" s="827">
        <v>3</v>
      </c>
      <c r="P2798" s="826">
        <v>5542.47</v>
      </c>
      <c r="Q2798" s="828">
        <v>0.37499999999999994</v>
      </c>
      <c r="R2798" s="823">
        <v>3</v>
      </c>
      <c r="S2798" s="828">
        <v>0.375</v>
      </c>
      <c r="T2798" s="827">
        <v>1</v>
      </c>
      <c r="U2798" s="829">
        <v>0.33333333333333331</v>
      </c>
    </row>
    <row r="2799" spans="1:21" ht="14.45" customHeight="1" x14ac:dyDescent="0.2">
      <c r="A2799" s="822">
        <v>32</v>
      </c>
      <c r="B2799" s="823" t="s">
        <v>2767</v>
      </c>
      <c r="C2799" s="823" t="s">
        <v>2773</v>
      </c>
      <c r="D2799" s="824" t="s">
        <v>4796</v>
      </c>
      <c r="E2799" s="825" t="s">
        <v>2791</v>
      </c>
      <c r="F2799" s="823" t="s">
        <v>2768</v>
      </c>
      <c r="G2799" s="823" t="s">
        <v>2811</v>
      </c>
      <c r="H2799" s="823" t="s">
        <v>670</v>
      </c>
      <c r="I2799" s="823" t="s">
        <v>2245</v>
      </c>
      <c r="J2799" s="823" t="s">
        <v>915</v>
      </c>
      <c r="K2799" s="823" t="s">
        <v>2246</v>
      </c>
      <c r="L2799" s="826">
        <v>923.74</v>
      </c>
      <c r="M2799" s="826">
        <v>2771.2200000000003</v>
      </c>
      <c r="N2799" s="823">
        <v>3</v>
      </c>
      <c r="O2799" s="827">
        <v>1</v>
      </c>
      <c r="P2799" s="826">
        <v>2771.2200000000003</v>
      </c>
      <c r="Q2799" s="828">
        <v>1</v>
      </c>
      <c r="R2799" s="823">
        <v>3</v>
      </c>
      <c r="S2799" s="828">
        <v>1</v>
      </c>
      <c r="T2799" s="827">
        <v>1</v>
      </c>
      <c r="U2799" s="829">
        <v>1</v>
      </c>
    </row>
    <row r="2800" spans="1:21" ht="14.45" customHeight="1" x14ac:dyDescent="0.2">
      <c r="A2800" s="822">
        <v>32</v>
      </c>
      <c r="B2800" s="823" t="s">
        <v>2767</v>
      </c>
      <c r="C2800" s="823" t="s">
        <v>2773</v>
      </c>
      <c r="D2800" s="824" t="s">
        <v>4796</v>
      </c>
      <c r="E2800" s="825" t="s">
        <v>2791</v>
      </c>
      <c r="F2800" s="823" t="s">
        <v>2768</v>
      </c>
      <c r="G2800" s="823" t="s">
        <v>3657</v>
      </c>
      <c r="H2800" s="823" t="s">
        <v>329</v>
      </c>
      <c r="I2800" s="823" t="s">
        <v>3658</v>
      </c>
      <c r="J2800" s="823" t="s">
        <v>3659</v>
      </c>
      <c r="K2800" s="823" t="s">
        <v>683</v>
      </c>
      <c r="L2800" s="826">
        <v>174.59</v>
      </c>
      <c r="M2800" s="826">
        <v>174.59</v>
      </c>
      <c r="N2800" s="823">
        <v>1</v>
      </c>
      <c r="O2800" s="827">
        <v>1</v>
      </c>
      <c r="P2800" s="826"/>
      <c r="Q2800" s="828">
        <v>0</v>
      </c>
      <c r="R2800" s="823"/>
      <c r="S2800" s="828">
        <v>0</v>
      </c>
      <c r="T2800" s="827"/>
      <c r="U2800" s="829">
        <v>0</v>
      </c>
    </row>
    <row r="2801" spans="1:21" ht="14.45" customHeight="1" x14ac:dyDescent="0.2">
      <c r="A2801" s="822">
        <v>32</v>
      </c>
      <c r="B2801" s="823" t="s">
        <v>2767</v>
      </c>
      <c r="C2801" s="823" t="s">
        <v>2773</v>
      </c>
      <c r="D2801" s="824" t="s">
        <v>4796</v>
      </c>
      <c r="E2801" s="825" t="s">
        <v>2791</v>
      </c>
      <c r="F2801" s="823" t="s">
        <v>2768</v>
      </c>
      <c r="G2801" s="823" t="s">
        <v>3011</v>
      </c>
      <c r="H2801" s="823" t="s">
        <v>329</v>
      </c>
      <c r="I2801" s="823" t="s">
        <v>3012</v>
      </c>
      <c r="J2801" s="823" t="s">
        <v>955</v>
      </c>
      <c r="K2801" s="823" t="s">
        <v>3013</v>
      </c>
      <c r="L2801" s="826">
        <v>185.26</v>
      </c>
      <c r="M2801" s="826">
        <v>370.52</v>
      </c>
      <c r="N2801" s="823">
        <v>2</v>
      </c>
      <c r="O2801" s="827">
        <v>2</v>
      </c>
      <c r="P2801" s="826"/>
      <c r="Q2801" s="828">
        <v>0</v>
      </c>
      <c r="R2801" s="823"/>
      <c r="S2801" s="828">
        <v>0</v>
      </c>
      <c r="T2801" s="827"/>
      <c r="U2801" s="829">
        <v>0</v>
      </c>
    </row>
    <row r="2802" spans="1:21" ht="14.45" customHeight="1" x14ac:dyDescent="0.2">
      <c r="A2802" s="822">
        <v>32</v>
      </c>
      <c r="B2802" s="823" t="s">
        <v>2767</v>
      </c>
      <c r="C2802" s="823" t="s">
        <v>2773</v>
      </c>
      <c r="D2802" s="824" t="s">
        <v>4796</v>
      </c>
      <c r="E2802" s="825" t="s">
        <v>2791</v>
      </c>
      <c r="F2802" s="823" t="s">
        <v>2768</v>
      </c>
      <c r="G2802" s="823" t="s">
        <v>3342</v>
      </c>
      <c r="H2802" s="823" t="s">
        <v>329</v>
      </c>
      <c r="I2802" s="823" t="s">
        <v>3343</v>
      </c>
      <c r="J2802" s="823" t="s">
        <v>3344</v>
      </c>
      <c r="K2802" s="823" t="s">
        <v>3345</v>
      </c>
      <c r="L2802" s="826">
        <v>453.18</v>
      </c>
      <c r="M2802" s="826">
        <v>453.18</v>
      </c>
      <c r="N2802" s="823">
        <v>1</v>
      </c>
      <c r="O2802" s="827">
        <v>1</v>
      </c>
      <c r="P2802" s="826">
        <v>453.18</v>
      </c>
      <c r="Q2802" s="828">
        <v>1</v>
      </c>
      <c r="R2802" s="823">
        <v>1</v>
      </c>
      <c r="S2802" s="828">
        <v>1</v>
      </c>
      <c r="T2802" s="827">
        <v>1</v>
      </c>
      <c r="U2802" s="829">
        <v>1</v>
      </c>
    </row>
    <row r="2803" spans="1:21" ht="14.45" customHeight="1" x14ac:dyDescent="0.2">
      <c r="A2803" s="822">
        <v>32</v>
      </c>
      <c r="B2803" s="823" t="s">
        <v>2767</v>
      </c>
      <c r="C2803" s="823" t="s">
        <v>2773</v>
      </c>
      <c r="D2803" s="824" t="s">
        <v>4796</v>
      </c>
      <c r="E2803" s="825" t="s">
        <v>2791</v>
      </c>
      <c r="F2803" s="823" t="s">
        <v>2768</v>
      </c>
      <c r="G2803" s="823" t="s">
        <v>3985</v>
      </c>
      <c r="H2803" s="823" t="s">
        <v>670</v>
      </c>
      <c r="I2803" s="823" t="s">
        <v>2275</v>
      </c>
      <c r="J2803" s="823" t="s">
        <v>967</v>
      </c>
      <c r="K2803" s="823" t="s">
        <v>2276</v>
      </c>
      <c r="L2803" s="826">
        <v>0</v>
      </c>
      <c r="M2803" s="826">
        <v>0</v>
      </c>
      <c r="N2803" s="823">
        <v>1</v>
      </c>
      <c r="O2803" s="827">
        <v>1</v>
      </c>
      <c r="P2803" s="826"/>
      <c r="Q2803" s="828"/>
      <c r="R2803" s="823"/>
      <c r="S2803" s="828">
        <v>0</v>
      </c>
      <c r="T2803" s="827"/>
      <c r="U2803" s="829">
        <v>0</v>
      </c>
    </row>
    <row r="2804" spans="1:21" ht="14.45" customHeight="1" x14ac:dyDescent="0.2">
      <c r="A2804" s="822">
        <v>32</v>
      </c>
      <c r="B2804" s="823" t="s">
        <v>2767</v>
      </c>
      <c r="C2804" s="823" t="s">
        <v>2773</v>
      </c>
      <c r="D2804" s="824" t="s">
        <v>4796</v>
      </c>
      <c r="E2804" s="825" t="s">
        <v>2791</v>
      </c>
      <c r="F2804" s="823" t="s">
        <v>2768</v>
      </c>
      <c r="G2804" s="823" t="s">
        <v>3015</v>
      </c>
      <c r="H2804" s="823" t="s">
        <v>329</v>
      </c>
      <c r="I2804" s="823" t="s">
        <v>3016</v>
      </c>
      <c r="J2804" s="823" t="s">
        <v>3017</v>
      </c>
      <c r="K2804" s="823" t="s">
        <v>3018</v>
      </c>
      <c r="L2804" s="826">
        <v>463.19</v>
      </c>
      <c r="M2804" s="826">
        <v>1389.57</v>
      </c>
      <c r="N2804" s="823">
        <v>3</v>
      </c>
      <c r="O2804" s="827">
        <v>2</v>
      </c>
      <c r="P2804" s="826">
        <v>463.19</v>
      </c>
      <c r="Q2804" s="828">
        <v>0.33333333333333337</v>
      </c>
      <c r="R2804" s="823">
        <v>1</v>
      </c>
      <c r="S2804" s="828">
        <v>0.33333333333333331</v>
      </c>
      <c r="T2804" s="827">
        <v>1</v>
      </c>
      <c r="U2804" s="829">
        <v>0.5</v>
      </c>
    </row>
    <row r="2805" spans="1:21" ht="14.45" customHeight="1" x14ac:dyDescent="0.2">
      <c r="A2805" s="822">
        <v>32</v>
      </c>
      <c r="B2805" s="823" t="s">
        <v>2767</v>
      </c>
      <c r="C2805" s="823" t="s">
        <v>2773</v>
      </c>
      <c r="D2805" s="824" t="s">
        <v>4796</v>
      </c>
      <c r="E2805" s="825" t="s">
        <v>2791</v>
      </c>
      <c r="F2805" s="823" t="s">
        <v>2768</v>
      </c>
      <c r="G2805" s="823" t="s">
        <v>2825</v>
      </c>
      <c r="H2805" s="823" t="s">
        <v>329</v>
      </c>
      <c r="I2805" s="823" t="s">
        <v>2826</v>
      </c>
      <c r="J2805" s="823" t="s">
        <v>789</v>
      </c>
      <c r="K2805" s="823" t="s">
        <v>2827</v>
      </c>
      <c r="L2805" s="826">
        <v>57.64</v>
      </c>
      <c r="M2805" s="826">
        <v>57.64</v>
      </c>
      <c r="N2805" s="823">
        <v>1</v>
      </c>
      <c r="O2805" s="827">
        <v>1</v>
      </c>
      <c r="P2805" s="826"/>
      <c r="Q2805" s="828">
        <v>0</v>
      </c>
      <c r="R2805" s="823"/>
      <c r="S2805" s="828">
        <v>0</v>
      </c>
      <c r="T2805" s="827"/>
      <c r="U2805" s="829">
        <v>0</v>
      </c>
    </row>
    <row r="2806" spans="1:21" ht="14.45" customHeight="1" x14ac:dyDescent="0.2">
      <c r="A2806" s="822">
        <v>32</v>
      </c>
      <c r="B2806" s="823" t="s">
        <v>2767</v>
      </c>
      <c r="C2806" s="823" t="s">
        <v>2773</v>
      </c>
      <c r="D2806" s="824" t="s">
        <v>4796</v>
      </c>
      <c r="E2806" s="825" t="s">
        <v>2791</v>
      </c>
      <c r="F2806" s="823" t="s">
        <v>2768</v>
      </c>
      <c r="G2806" s="823" t="s">
        <v>2825</v>
      </c>
      <c r="H2806" s="823" t="s">
        <v>670</v>
      </c>
      <c r="I2806" s="823" t="s">
        <v>2230</v>
      </c>
      <c r="J2806" s="823" t="s">
        <v>789</v>
      </c>
      <c r="K2806" s="823" t="s">
        <v>2231</v>
      </c>
      <c r="L2806" s="826">
        <v>102.93</v>
      </c>
      <c r="M2806" s="826">
        <v>102.93</v>
      </c>
      <c r="N2806" s="823">
        <v>1</v>
      </c>
      <c r="O2806" s="827">
        <v>1</v>
      </c>
      <c r="P2806" s="826"/>
      <c r="Q2806" s="828">
        <v>0</v>
      </c>
      <c r="R2806" s="823"/>
      <c r="S2806" s="828">
        <v>0</v>
      </c>
      <c r="T2806" s="827"/>
      <c r="U2806" s="829">
        <v>0</v>
      </c>
    </row>
    <row r="2807" spans="1:21" ht="14.45" customHeight="1" x14ac:dyDescent="0.2">
      <c r="A2807" s="822">
        <v>32</v>
      </c>
      <c r="B2807" s="823" t="s">
        <v>2767</v>
      </c>
      <c r="C2807" s="823" t="s">
        <v>2773</v>
      </c>
      <c r="D2807" s="824" t="s">
        <v>4796</v>
      </c>
      <c r="E2807" s="825" t="s">
        <v>2791</v>
      </c>
      <c r="F2807" s="823" t="s">
        <v>2768</v>
      </c>
      <c r="G2807" s="823" t="s">
        <v>2825</v>
      </c>
      <c r="H2807" s="823" t="s">
        <v>329</v>
      </c>
      <c r="I2807" s="823" t="s">
        <v>3353</v>
      </c>
      <c r="J2807" s="823" t="s">
        <v>789</v>
      </c>
      <c r="K2807" s="823" t="s">
        <v>790</v>
      </c>
      <c r="L2807" s="826">
        <v>205.84</v>
      </c>
      <c r="M2807" s="826">
        <v>3293.4399999999996</v>
      </c>
      <c r="N2807" s="823">
        <v>16</v>
      </c>
      <c r="O2807" s="827">
        <v>14.5</v>
      </c>
      <c r="P2807" s="826">
        <v>1646.7199999999998</v>
      </c>
      <c r="Q2807" s="828">
        <v>0.5</v>
      </c>
      <c r="R2807" s="823">
        <v>8</v>
      </c>
      <c r="S2807" s="828">
        <v>0.5</v>
      </c>
      <c r="T2807" s="827">
        <v>7</v>
      </c>
      <c r="U2807" s="829">
        <v>0.48275862068965519</v>
      </c>
    </row>
    <row r="2808" spans="1:21" ht="14.45" customHeight="1" x14ac:dyDescent="0.2">
      <c r="A2808" s="822">
        <v>32</v>
      </c>
      <c r="B2808" s="823" t="s">
        <v>2767</v>
      </c>
      <c r="C2808" s="823" t="s">
        <v>2773</v>
      </c>
      <c r="D2808" s="824" t="s">
        <v>4796</v>
      </c>
      <c r="E2808" s="825" t="s">
        <v>2791</v>
      </c>
      <c r="F2808" s="823" t="s">
        <v>2768</v>
      </c>
      <c r="G2808" s="823" t="s">
        <v>3354</v>
      </c>
      <c r="H2808" s="823" t="s">
        <v>670</v>
      </c>
      <c r="I2808" s="823" t="s">
        <v>2295</v>
      </c>
      <c r="J2808" s="823" t="s">
        <v>1197</v>
      </c>
      <c r="K2808" s="823" t="s">
        <v>2296</v>
      </c>
      <c r="L2808" s="826">
        <v>34.47</v>
      </c>
      <c r="M2808" s="826">
        <v>34.47</v>
      </c>
      <c r="N2808" s="823">
        <v>1</v>
      </c>
      <c r="O2808" s="827">
        <v>1</v>
      </c>
      <c r="P2808" s="826"/>
      <c r="Q2808" s="828">
        <v>0</v>
      </c>
      <c r="R2808" s="823"/>
      <c r="S2808" s="828">
        <v>0</v>
      </c>
      <c r="T2808" s="827"/>
      <c r="U2808" s="829">
        <v>0</v>
      </c>
    </row>
    <row r="2809" spans="1:21" ht="14.45" customHeight="1" x14ac:dyDescent="0.2">
      <c r="A2809" s="822">
        <v>32</v>
      </c>
      <c r="B2809" s="823" t="s">
        <v>2767</v>
      </c>
      <c r="C2809" s="823" t="s">
        <v>2773</v>
      </c>
      <c r="D2809" s="824" t="s">
        <v>4796</v>
      </c>
      <c r="E2809" s="825" t="s">
        <v>2791</v>
      </c>
      <c r="F2809" s="823" t="s">
        <v>2768</v>
      </c>
      <c r="G2809" s="823" t="s">
        <v>2812</v>
      </c>
      <c r="H2809" s="823" t="s">
        <v>329</v>
      </c>
      <c r="I2809" s="823" t="s">
        <v>3031</v>
      </c>
      <c r="J2809" s="823" t="s">
        <v>2814</v>
      </c>
      <c r="K2809" s="823" t="s">
        <v>3032</v>
      </c>
      <c r="L2809" s="826">
        <v>21.92</v>
      </c>
      <c r="M2809" s="826">
        <v>43.84</v>
      </c>
      <c r="N2809" s="823">
        <v>2</v>
      </c>
      <c r="O2809" s="827">
        <v>1</v>
      </c>
      <c r="P2809" s="826">
        <v>43.84</v>
      </c>
      <c r="Q2809" s="828">
        <v>1</v>
      </c>
      <c r="R2809" s="823">
        <v>2</v>
      </c>
      <c r="S2809" s="828">
        <v>1</v>
      </c>
      <c r="T2809" s="827">
        <v>1</v>
      </c>
      <c r="U2809" s="829">
        <v>1</v>
      </c>
    </row>
    <row r="2810" spans="1:21" ht="14.45" customHeight="1" x14ac:dyDescent="0.2">
      <c r="A2810" s="822">
        <v>32</v>
      </c>
      <c r="B2810" s="823" t="s">
        <v>2767</v>
      </c>
      <c r="C2810" s="823" t="s">
        <v>2773</v>
      </c>
      <c r="D2810" s="824" t="s">
        <v>4796</v>
      </c>
      <c r="E2810" s="825" t="s">
        <v>2791</v>
      </c>
      <c r="F2810" s="823" t="s">
        <v>2768</v>
      </c>
      <c r="G2810" s="823" t="s">
        <v>2812</v>
      </c>
      <c r="H2810" s="823" t="s">
        <v>329</v>
      </c>
      <c r="I2810" s="823" t="s">
        <v>2813</v>
      </c>
      <c r="J2810" s="823" t="s">
        <v>2814</v>
      </c>
      <c r="K2810" s="823" t="s">
        <v>825</v>
      </c>
      <c r="L2810" s="826">
        <v>87.67</v>
      </c>
      <c r="M2810" s="826">
        <v>1665.73</v>
      </c>
      <c r="N2810" s="823">
        <v>19</v>
      </c>
      <c r="O2810" s="827">
        <v>10</v>
      </c>
      <c r="P2810" s="826">
        <v>1315.05</v>
      </c>
      <c r="Q2810" s="828">
        <v>0.78947368421052633</v>
      </c>
      <c r="R2810" s="823">
        <v>15</v>
      </c>
      <c r="S2810" s="828">
        <v>0.78947368421052633</v>
      </c>
      <c r="T2810" s="827">
        <v>7</v>
      </c>
      <c r="U2810" s="829">
        <v>0.7</v>
      </c>
    </row>
    <row r="2811" spans="1:21" ht="14.45" customHeight="1" x14ac:dyDescent="0.2">
      <c r="A2811" s="822">
        <v>32</v>
      </c>
      <c r="B2811" s="823" t="s">
        <v>2767</v>
      </c>
      <c r="C2811" s="823" t="s">
        <v>2773</v>
      </c>
      <c r="D2811" s="824" t="s">
        <v>4796</v>
      </c>
      <c r="E2811" s="825" t="s">
        <v>2791</v>
      </c>
      <c r="F2811" s="823" t="s">
        <v>2768</v>
      </c>
      <c r="G2811" s="823" t="s">
        <v>2812</v>
      </c>
      <c r="H2811" s="823" t="s">
        <v>329</v>
      </c>
      <c r="I2811" s="823" t="s">
        <v>3478</v>
      </c>
      <c r="J2811" s="823" t="s">
        <v>3479</v>
      </c>
      <c r="K2811" s="823" t="s">
        <v>3480</v>
      </c>
      <c r="L2811" s="826">
        <v>43.85</v>
      </c>
      <c r="M2811" s="826">
        <v>87.7</v>
      </c>
      <c r="N2811" s="823">
        <v>2</v>
      </c>
      <c r="O2811" s="827">
        <v>1</v>
      </c>
      <c r="P2811" s="826">
        <v>87.7</v>
      </c>
      <c r="Q2811" s="828">
        <v>1</v>
      </c>
      <c r="R2811" s="823">
        <v>2</v>
      </c>
      <c r="S2811" s="828">
        <v>1</v>
      </c>
      <c r="T2811" s="827">
        <v>1</v>
      </c>
      <c r="U2811" s="829">
        <v>1</v>
      </c>
    </row>
    <row r="2812" spans="1:21" ht="14.45" customHeight="1" x14ac:dyDescent="0.2">
      <c r="A2812" s="822">
        <v>32</v>
      </c>
      <c r="B2812" s="823" t="s">
        <v>2767</v>
      </c>
      <c r="C2812" s="823" t="s">
        <v>2773</v>
      </c>
      <c r="D2812" s="824" t="s">
        <v>4796</v>
      </c>
      <c r="E2812" s="825" t="s">
        <v>2791</v>
      </c>
      <c r="F2812" s="823" t="s">
        <v>2768</v>
      </c>
      <c r="G2812" s="823" t="s">
        <v>3838</v>
      </c>
      <c r="H2812" s="823" t="s">
        <v>329</v>
      </c>
      <c r="I2812" s="823" t="s">
        <v>3839</v>
      </c>
      <c r="J2812" s="823" t="s">
        <v>1249</v>
      </c>
      <c r="K2812" s="823" t="s">
        <v>3840</v>
      </c>
      <c r="L2812" s="826">
        <v>316.33</v>
      </c>
      <c r="M2812" s="826">
        <v>316.33</v>
      </c>
      <c r="N2812" s="823">
        <v>1</v>
      </c>
      <c r="O2812" s="827">
        <v>1</v>
      </c>
      <c r="P2812" s="826">
        <v>316.33</v>
      </c>
      <c r="Q2812" s="828">
        <v>1</v>
      </c>
      <c r="R2812" s="823">
        <v>1</v>
      </c>
      <c r="S2812" s="828">
        <v>1</v>
      </c>
      <c r="T2812" s="827">
        <v>1</v>
      </c>
      <c r="U2812" s="829">
        <v>1</v>
      </c>
    </row>
    <row r="2813" spans="1:21" ht="14.45" customHeight="1" x14ac:dyDescent="0.2">
      <c r="A2813" s="822">
        <v>32</v>
      </c>
      <c r="B2813" s="823" t="s">
        <v>2767</v>
      </c>
      <c r="C2813" s="823" t="s">
        <v>2773</v>
      </c>
      <c r="D2813" s="824" t="s">
        <v>4796</v>
      </c>
      <c r="E2813" s="825" t="s">
        <v>2791</v>
      </c>
      <c r="F2813" s="823" t="s">
        <v>2768</v>
      </c>
      <c r="G2813" s="823" t="s">
        <v>3483</v>
      </c>
      <c r="H2813" s="823" t="s">
        <v>329</v>
      </c>
      <c r="I2813" s="823" t="s">
        <v>3484</v>
      </c>
      <c r="J2813" s="823" t="s">
        <v>1247</v>
      </c>
      <c r="K2813" s="823" t="s">
        <v>3485</v>
      </c>
      <c r="L2813" s="826">
        <v>243.64</v>
      </c>
      <c r="M2813" s="826">
        <v>243.64</v>
      </c>
      <c r="N2813" s="823">
        <v>1</v>
      </c>
      <c r="O2813" s="827">
        <v>1</v>
      </c>
      <c r="P2813" s="826"/>
      <c r="Q2813" s="828">
        <v>0</v>
      </c>
      <c r="R2813" s="823"/>
      <c r="S2813" s="828">
        <v>0</v>
      </c>
      <c r="T2813" s="827"/>
      <c r="U2813" s="829">
        <v>0</v>
      </c>
    </row>
    <row r="2814" spans="1:21" ht="14.45" customHeight="1" x14ac:dyDescent="0.2">
      <c r="A2814" s="822">
        <v>32</v>
      </c>
      <c r="B2814" s="823" t="s">
        <v>2767</v>
      </c>
      <c r="C2814" s="823" t="s">
        <v>2773</v>
      </c>
      <c r="D2814" s="824" t="s">
        <v>4796</v>
      </c>
      <c r="E2814" s="825" t="s">
        <v>2791</v>
      </c>
      <c r="F2814" s="823" t="s">
        <v>2768</v>
      </c>
      <c r="G2814" s="823" t="s">
        <v>3058</v>
      </c>
      <c r="H2814" s="823" t="s">
        <v>670</v>
      </c>
      <c r="I2814" s="823" t="s">
        <v>2459</v>
      </c>
      <c r="J2814" s="823" t="s">
        <v>1153</v>
      </c>
      <c r="K2814" s="823" t="s">
        <v>1155</v>
      </c>
      <c r="L2814" s="826">
        <v>0</v>
      </c>
      <c r="M2814" s="826">
        <v>0</v>
      </c>
      <c r="N2814" s="823">
        <v>3</v>
      </c>
      <c r="O2814" s="827">
        <v>2</v>
      </c>
      <c r="P2814" s="826"/>
      <c r="Q2814" s="828"/>
      <c r="R2814" s="823"/>
      <c r="S2814" s="828">
        <v>0</v>
      </c>
      <c r="T2814" s="827"/>
      <c r="U2814" s="829">
        <v>0</v>
      </c>
    </row>
    <row r="2815" spans="1:21" ht="14.45" customHeight="1" x14ac:dyDescent="0.2">
      <c r="A2815" s="822">
        <v>32</v>
      </c>
      <c r="B2815" s="823" t="s">
        <v>2767</v>
      </c>
      <c r="C2815" s="823" t="s">
        <v>2773</v>
      </c>
      <c r="D2815" s="824" t="s">
        <v>4796</v>
      </c>
      <c r="E2815" s="825" t="s">
        <v>2791</v>
      </c>
      <c r="F2815" s="823" t="s">
        <v>2768</v>
      </c>
      <c r="G2815" s="823" t="s">
        <v>3059</v>
      </c>
      <c r="H2815" s="823" t="s">
        <v>329</v>
      </c>
      <c r="I2815" s="823" t="s">
        <v>3373</v>
      </c>
      <c r="J2815" s="823" t="s">
        <v>1882</v>
      </c>
      <c r="K2815" s="823" t="s">
        <v>3374</v>
      </c>
      <c r="L2815" s="826">
        <v>210.38</v>
      </c>
      <c r="M2815" s="826">
        <v>841.52</v>
      </c>
      <c r="N2815" s="823">
        <v>4</v>
      </c>
      <c r="O2815" s="827">
        <v>3</v>
      </c>
      <c r="P2815" s="826">
        <v>420.76</v>
      </c>
      <c r="Q2815" s="828">
        <v>0.5</v>
      </c>
      <c r="R2815" s="823">
        <v>2</v>
      </c>
      <c r="S2815" s="828">
        <v>0.5</v>
      </c>
      <c r="T2815" s="827">
        <v>1</v>
      </c>
      <c r="U2815" s="829">
        <v>0.33333333333333331</v>
      </c>
    </row>
    <row r="2816" spans="1:21" ht="14.45" customHeight="1" x14ac:dyDescent="0.2">
      <c r="A2816" s="822">
        <v>32</v>
      </c>
      <c r="B2816" s="823" t="s">
        <v>2767</v>
      </c>
      <c r="C2816" s="823" t="s">
        <v>2773</v>
      </c>
      <c r="D2816" s="824" t="s">
        <v>4796</v>
      </c>
      <c r="E2816" s="825" t="s">
        <v>2791</v>
      </c>
      <c r="F2816" s="823" t="s">
        <v>2768</v>
      </c>
      <c r="G2816" s="823" t="s">
        <v>3059</v>
      </c>
      <c r="H2816" s="823" t="s">
        <v>329</v>
      </c>
      <c r="I2816" s="823" t="s">
        <v>3060</v>
      </c>
      <c r="J2816" s="823" t="s">
        <v>1882</v>
      </c>
      <c r="K2816" s="823" t="s">
        <v>3061</v>
      </c>
      <c r="L2816" s="826">
        <v>42.08</v>
      </c>
      <c r="M2816" s="826">
        <v>84.16</v>
      </c>
      <c r="N2816" s="823">
        <v>2</v>
      </c>
      <c r="O2816" s="827">
        <v>1</v>
      </c>
      <c r="P2816" s="826">
        <v>84.16</v>
      </c>
      <c r="Q2816" s="828">
        <v>1</v>
      </c>
      <c r="R2816" s="823">
        <v>2</v>
      </c>
      <c r="S2816" s="828">
        <v>1</v>
      </c>
      <c r="T2816" s="827">
        <v>1</v>
      </c>
      <c r="U2816" s="829">
        <v>1</v>
      </c>
    </row>
    <row r="2817" spans="1:21" ht="14.45" customHeight="1" x14ac:dyDescent="0.2">
      <c r="A2817" s="822">
        <v>32</v>
      </c>
      <c r="B2817" s="823" t="s">
        <v>2767</v>
      </c>
      <c r="C2817" s="823" t="s">
        <v>2773</v>
      </c>
      <c r="D2817" s="824" t="s">
        <v>4796</v>
      </c>
      <c r="E2817" s="825" t="s">
        <v>2791</v>
      </c>
      <c r="F2817" s="823" t="s">
        <v>2768</v>
      </c>
      <c r="G2817" s="823" t="s">
        <v>3062</v>
      </c>
      <c r="H2817" s="823" t="s">
        <v>329</v>
      </c>
      <c r="I2817" s="823" t="s">
        <v>3065</v>
      </c>
      <c r="J2817" s="823" t="s">
        <v>1432</v>
      </c>
      <c r="K2817" s="823" t="s">
        <v>3066</v>
      </c>
      <c r="L2817" s="826">
        <v>66.88</v>
      </c>
      <c r="M2817" s="826">
        <v>267.52</v>
      </c>
      <c r="N2817" s="823">
        <v>4</v>
      </c>
      <c r="O2817" s="827">
        <v>2</v>
      </c>
      <c r="P2817" s="826">
        <v>267.52</v>
      </c>
      <c r="Q2817" s="828">
        <v>1</v>
      </c>
      <c r="R2817" s="823">
        <v>4</v>
      </c>
      <c r="S2817" s="828">
        <v>1</v>
      </c>
      <c r="T2817" s="827">
        <v>2</v>
      </c>
      <c r="U2817" s="829">
        <v>1</v>
      </c>
    </row>
    <row r="2818" spans="1:21" ht="14.45" customHeight="1" x14ac:dyDescent="0.2">
      <c r="A2818" s="822">
        <v>32</v>
      </c>
      <c r="B2818" s="823" t="s">
        <v>2767</v>
      </c>
      <c r="C2818" s="823" t="s">
        <v>2773</v>
      </c>
      <c r="D2818" s="824" t="s">
        <v>4796</v>
      </c>
      <c r="E2818" s="825" t="s">
        <v>2791</v>
      </c>
      <c r="F2818" s="823" t="s">
        <v>2768</v>
      </c>
      <c r="G2818" s="823" t="s">
        <v>3380</v>
      </c>
      <c r="H2818" s="823" t="s">
        <v>670</v>
      </c>
      <c r="I2818" s="823" t="s">
        <v>2330</v>
      </c>
      <c r="J2818" s="823" t="s">
        <v>909</v>
      </c>
      <c r="K2818" s="823" t="s">
        <v>2331</v>
      </c>
      <c r="L2818" s="826">
        <v>300.31</v>
      </c>
      <c r="M2818" s="826">
        <v>600.62</v>
      </c>
      <c r="N2818" s="823">
        <v>2</v>
      </c>
      <c r="O2818" s="827">
        <v>2</v>
      </c>
      <c r="P2818" s="826">
        <v>300.31</v>
      </c>
      <c r="Q2818" s="828">
        <v>0.5</v>
      </c>
      <c r="R2818" s="823">
        <v>1</v>
      </c>
      <c r="S2818" s="828">
        <v>0.5</v>
      </c>
      <c r="T2818" s="827">
        <v>1</v>
      </c>
      <c r="U2818" s="829">
        <v>0.5</v>
      </c>
    </row>
    <row r="2819" spans="1:21" ht="14.45" customHeight="1" x14ac:dyDescent="0.2">
      <c r="A2819" s="822">
        <v>32</v>
      </c>
      <c r="B2819" s="823" t="s">
        <v>2767</v>
      </c>
      <c r="C2819" s="823" t="s">
        <v>2773</v>
      </c>
      <c r="D2819" s="824" t="s">
        <v>4796</v>
      </c>
      <c r="E2819" s="825" t="s">
        <v>2791</v>
      </c>
      <c r="F2819" s="823" t="s">
        <v>2768</v>
      </c>
      <c r="G2819" s="823" t="s">
        <v>3591</v>
      </c>
      <c r="H2819" s="823" t="s">
        <v>329</v>
      </c>
      <c r="I2819" s="823" t="s">
        <v>3595</v>
      </c>
      <c r="J2819" s="823" t="s">
        <v>3596</v>
      </c>
      <c r="K2819" s="823" t="s">
        <v>3597</v>
      </c>
      <c r="L2819" s="826">
        <v>118.65</v>
      </c>
      <c r="M2819" s="826">
        <v>118.65</v>
      </c>
      <c r="N2819" s="823">
        <v>1</v>
      </c>
      <c r="O2819" s="827">
        <v>1</v>
      </c>
      <c r="P2819" s="826">
        <v>118.65</v>
      </c>
      <c r="Q2819" s="828">
        <v>1</v>
      </c>
      <c r="R2819" s="823">
        <v>1</v>
      </c>
      <c r="S2819" s="828">
        <v>1</v>
      </c>
      <c r="T2819" s="827">
        <v>1</v>
      </c>
      <c r="U2819" s="829">
        <v>1</v>
      </c>
    </row>
    <row r="2820" spans="1:21" ht="14.45" customHeight="1" x14ac:dyDescent="0.2">
      <c r="A2820" s="822">
        <v>32</v>
      </c>
      <c r="B2820" s="823" t="s">
        <v>2767</v>
      </c>
      <c r="C2820" s="823" t="s">
        <v>2773</v>
      </c>
      <c r="D2820" s="824" t="s">
        <v>4796</v>
      </c>
      <c r="E2820" s="825" t="s">
        <v>2791</v>
      </c>
      <c r="F2820" s="823" t="s">
        <v>2768</v>
      </c>
      <c r="G2820" s="823" t="s">
        <v>3546</v>
      </c>
      <c r="H2820" s="823" t="s">
        <v>329</v>
      </c>
      <c r="I2820" s="823" t="s">
        <v>3547</v>
      </c>
      <c r="J2820" s="823" t="s">
        <v>1256</v>
      </c>
      <c r="K2820" s="823" t="s">
        <v>2854</v>
      </c>
      <c r="L2820" s="826">
        <v>137.88</v>
      </c>
      <c r="M2820" s="826">
        <v>413.64</v>
      </c>
      <c r="N2820" s="823">
        <v>3</v>
      </c>
      <c r="O2820" s="827">
        <v>1.5</v>
      </c>
      <c r="P2820" s="826">
        <v>413.64</v>
      </c>
      <c r="Q2820" s="828">
        <v>1</v>
      </c>
      <c r="R2820" s="823">
        <v>3</v>
      </c>
      <c r="S2820" s="828">
        <v>1</v>
      </c>
      <c r="T2820" s="827">
        <v>1.5</v>
      </c>
      <c r="U2820" s="829">
        <v>1</v>
      </c>
    </row>
    <row r="2821" spans="1:21" ht="14.45" customHeight="1" x14ac:dyDescent="0.2">
      <c r="A2821" s="822">
        <v>32</v>
      </c>
      <c r="B2821" s="823" t="s">
        <v>2767</v>
      </c>
      <c r="C2821" s="823" t="s">
        <v>2773</v>
      </c>
      <c r="D2821" s="824" t="s">
        <v>4796</v>
      </c>
      <c r="E2821" s="825" t="s">
        <v>2791</v>
      </c>
      <c r="F2821" s="823" t="s">
        <v>2768</v>
      </c>
      <c r="G2821" s="823" t="s">
        <v>3085</v>
      </c>
      <c r="H2821" s="823" t="s">
        <v>670</v>
      </c>
      <c r="I2821" s="823" t="s">
        <v>2626</v>
      </c>
      <c r="J2821" s="823" t="s">
        <v>1876</v>
      </c>
      <c r="K2821" s="823" t="s">
        <v>1877</v>
      </c>
      <c r="L2821" s="826">
        <v>902.57</v>
      </c>
      <c r="M2821" s="826">
        <v>4512.8500000000004</v>
      </c>
      <c r="N2821" s="823">
        <v>5</v>
      </c>
      <c r="O2821" s="827">
        <v>4.5</v>
      </c>
      <c r="P2821" s="826">
        <v>2707.71</v>
      </c>
      <c r="Q2821" s="828">
        <v>0.6</v>
      </c>
      <c r="R2821" s="823">
        <v>3</v>
      </c>
      <c r="S2821" s="828">
        <v>0.6</v>
      </c>
      <c r="T2821" s="827">
        <v>3</v>
      </c>
      <c r="U2821" s="829">
        <v>0.66666666666666663</v>
      </c>
    </row>
    <row r="2822" spans="1:21" ht="14.45" customHeight="1" x14ac:dyDescent="0.2">
      <c r="A2822" s="822">
        <v>32</v>
      </c>
      <c r="B2822" s="823" t="s">
        <v>2767</v>
      </c>
      <c r="C2822" s="823" t="s">
        <v>2773</v>
      </c>
      <c r="D2822" s="824" t="s">
        <v>4796</v>
      </c>
      <c r="E2822" s="825" t="s">
        <v>2791</v>
      </c>
      <c r="F2822" s="823" t="s">
        <v>2768</v>
      </c>
      <c r="G2822" s="823" t="s">
        <v>3092</v>
      </c>
      <c r="H2822" s="823" t="s">
        <v>329</v>
      </c>
      <c r="I2822" s="823" t="s">
        <v>3404</v>
      </c>
      <c r="J2822" s="823" t="s">
        <v>3094</v>
      </c>
      <c r="K2822" s="823" t="s">
        <v>3405</v>
      </c>
      <c r="L2822" s="826">
        <v>311.02</v>
      </c>
      <c r="M2822" s="826">
        <v>2177.14</v>
      </c>
      <c r="N2822" s="823">
        <v>7</v>
      </c>
      <c r="O2822" s="827">
        <v>6.5</v>
      </c>
      <c r="P2822" s="826">
        <v>1555.1</v>
      </c>
      <c r="Q2822" s="828">
        <v>0.7142857142857143</v>
      </c>
      <c r="R2822" s="823">
        <v>5</v>
      </c>
      <c r="S2822" s="828">
        <v>0.7142857142857143</v>
      </c>
      <c r="T2822" s="827">
        <v>4.5</v>
      </c>
      <c r="U2822" s="829">
        <v>0.69230769230769229</v>
      </c>
    </row>
    <row r="2823" spans="1:21" ht="14.45" customHeight="1" x14ac:dyDescent="0.2">
      <c r="A2823" s="822">
        <v>32</v>
      </c>
      <c r="B2823" s="823" t="s">
        <v>2767</v>
      </c>
      <c r="C2823" s="823" t="s">
        <v>2773</v>
      </c>
      <c r="D2823" s="824" t="s">
        <v>4796</v>
      </c>
      <c r="E2823" s="825" t="s">
        <v>2791</v>
      </c>
      <c r="F2823" s="823" t="s">
        <v>2768</v>
      </c>
      <c r="G2823" s="823" t="s">
        <v>3680</v>
      </c>
      <c r="H2823" s="823" t="s">
        <v>329</v>
      </c>
      <c r="I2823" s="823" t="s">
        <v>4738</v>
      </c>
      <c r="J2823" s="823" t="s">
        <v>4739</v>
      </c>
      <c r="K2823" s="823" t="s">
        <v>1295</v>
      </c>
      <c r="L2823" s="826">
        <v>133.4</v>
      </c>
      <c r="M2823" s="826">
        <v>133.4</v>
      </c>
      <c r="N2823" s="823">
        <v>1</v>
      </c>
      <c r="O2823" s="827">
        <v>1</v>
      </c>
      <c r="P2823" s="826">
        <v>133.4</v>
      </c>
      <c r="Q2823" s="828">
        <v>1</v>
      </c>
      <c r="R2823" s="823">
        <v>1</v>
      </c>
      <c r="S2823" s="828">
        <v>1</v>
      </c>
      <c r="T2823" s="827">
        <v>1</v>
      </c>
      <c r="U2823" s="829">
        <v>1</v>
      </c>
    </row>
    <row r="2824" spans="1:21" ht="14.45" customHeight="1" x14ac:dyDescent="0.2">
      <c r="A2824" s="822">
        <v>32</v>
      </c>
      <c r="B2824" s="823" t="s">
        <v>2767</v>
      </c>
      <c r="C2824" s="823" t="s">
        <v>2773</v>
      </c>
      <c r="D2824" s="824" t="s">
        <v>4796</v>
      </c>
      <c r="E2824" s="825" t="s">
        <v>2791</v>
      </c>
      <c r="F2824" s="823" t="s">
        <v>2768</v>
      </c>
      <c r="G2824" s="823" t="s">
        <v>4740</v>
      </c>
      <c r="H2824" s="823" t="s">
        <v>670</v>
      </c>
      <c r="I2824" s="823" t="s">
        <v>4741</v>
      </c>
      <c r="J2824" s="823" t="s">
        <v>4742</v>
      </c>
      <c r="K2824" s="823" t="s">
        <v>4743</v>
      </c>
      <c r="L2824" s="826">
        <v>729.09</v>
      </c>
      <c r="M2824" s="826">
        <v>729.09</v>
      </c>
      <c r="N2824" s="823">
        <v>1</v>
      </c>
      <c r="O2824" s="827">
        <v>1</v>
      </c>
      <c r="P2824" s="826">
        <v>729.09</v>
      </c>
      <c r="Q2824" s="828">
        <v>1</v>
      </c>
      <c r="R2824" s="823">
        <v>1</v>
      </c>
      <c r="S2824" s="828">
        <v>1</v>
      </c>
      <c r="T2824" s="827">
        <v>1</v>
      </c>
      <c r="U2824" s="829">
        <v>1</v>
      </c>
    </row>
    <row r="2825" spans="1:21" ht="14.45" customHeight="1" x14ac:dyDescent="0.2">
      <c r="A2825" s="822">
        <v>32</v>
      </c>
      <c r="B2825" s="823" t="s">
        <v>2767</v>
      </c>
      <c r="C2825" s="823" t="s">
        <v>2773</v>
      </c>
      <c r="D2825" s="824" t="s">
        <v>4796</v>
      </c>
      <c r="E2825" s="825" t="s">
        <v>2791</v>
      </c>
      <c r="F2825" s="823" t="s">
        <v>2768</v>
      </c>
      <c r="G2825" s="823" t="s">
        <v>2824</v>
      </c>
      <c r="H2825" s="823" t="s">
        <v>670</v>
      </c>
      <c r="I2825" s="823" t="s">
        <v>2406</v>
      </c>
      <c r="J2825" s="823" t="s">
        <v>2407</v>
      </c>
      <c r="K2825" s="823" t="s">
        <v>2408</v>
      </c>
      <c r="L2825" s="826">
        <v>10252.75</v>
      </c>
      <c r="M2825" s="826">
        <v>71769.25</v>
      </c>
      <c r="N2825" s="823">
        <v>7</v>
      </c>
      <c r="O2825" s="827">
        <v>3</v>
      </c>
      <c r="P2825" s="826">
        <v>41011</v>
      </c>
      <c r="Q2825" s="828">
        <v>0.5714285714285714</v>
      </c>
      <c r="R2825" s="823">
        <v>4</v>
      </c>
      <c r="S2825" s="828">
        <v>0.5714285714285714</v>
      </c>
      <c r="T2825" s="827">
        <v>2</v>
      </c>
      <c r="U2825" s="829">
        <v>0.66666666666666663</v>
      </c>
    </row>
    <row r="2826" spans="1:21" ht="14.45" customHeight="1" x14ac:dyDescent="0.2">
      <c r="A2826" s="822">
        <v>32</v>
      </c>
      <c r="B2826" s="823" t="s">
        <v>2767</v>
      </c>
      <c r="C2826" s="823" t="s">
        <v>2773</v>
      </c>
      <c r="D2826" s="824" t="s">
        <v>4796</v>
      </c>
      <c r="E2826" s="825" t="s">
        <v>2791</v>
      </c>
      <c r="F2826" s="823" t="s">
        <v>2768</v>
      </c>
      <c r="G2826" s="823" t="s">
        <v>3104</v>
      </c>
      <c r="H2826" s="823" t="s">
        <v>670</v>
      </c>
      <c r="I2826" s="823" t="s">
        <v>2485</v>
      </c>
      <c r="J2826" s="823" t="s">
        <v>1333</v>
      </c>
      <c r="K2826" s="823" t="s">
        <v>2486</v>
      </c>
      <c r="L2826" s="826">
        <v>0</v>
      </c>
      <c r="M2826" s="826">
        <v>0</v>
      </c>
      <c r="N2826" s="823">
        <v>2</v>
      </c>
      <c r="O2826" s="827">
        <v>2</v>
      </c>
      <c r="P2826" s="826">
        <v>0</v>
      </c>
      <c r="Q2826" s="828"/>
      <c r="R2826" s="823">
        <v>1</v>
      </c>
      <c r="S2826" s="828">
        <v>0.5</v>
      </c>
      <c r="T2826" s="827">
        <v>1</v>
      </c>
      <c r="U2826" s="829">
        <v>0.5</v>
      </c>
    </row>
    <row r="2827" spans="1:21" ht="14.45" customHeight="1" x14ac:dyDescent="0.2">
      <c r="A2827" s="822">
        <v>32</v>
      </c>
      <c r="B2827" s="823" t="s">
        <v>2767</v>
      </c>
      <c r="C2827" s="823" t="s">
        <v>2773</v>
      </c>
      <c r="D2827" s="824" t="s">
        <v>4796</v>
      </c>
      <c r="E2827" s="825" t="s">
        <v>2791</v>
      </c>
      <c r="F2827" s="823" t="s">
        <v>2768</v>
      </c>
      <c r="G2827" s="823" t="s">
        <v>3410</v>
      </c>
      <c r="H2827" s="823" t="s">
        <v>670</v>
      </c>
      <c r="I2827" s="823" t="s">
        <v>4106</v>
      </c>
      <c r="J2827" s="823" t="s">
        <v>2257</v>
      </c>
      <c r="K2827" s="823" t="s">
        <v>4107</v>
      </c>
      <c r="L2827" s="826">
        <v>1544.99</v>
      </c>
      <c r="M2827" s="826">
        <v>1544.99</v>
      </c>
      <c r="N2827" s="823">
        <v>1</v>
      </c>
      <c r="O2827" s="827">
        <v>1</v>
      </c>
      <c r="P2827" s="826"/>
      <c r="Q2827" s="828">
        <v>0</v>
      </c>
      <c r="R2827" s="823"/>
      <c r="S2827" s="828">
        <v>0</v>
      </c>
      <c r="T2827" s="827"/>
      <c r="U2827" s="829">
        <v>0</v>
      </c>
    </row>
    <row r="2828" spans="1:21" ht="14.45" customHeight="1" x14ac:dyDescent="0.2">
      <c r="A2828" s="822">
        <v>32</v>
      </c>
      <c r="B2828" s="823" t="s">
        <v>2767</v>
      </c>
      <c r="C2828" s="823" t="s">
        <v>2773</v>
      </c>
      <c r="D2828" s="824" t="s">
        <v>4796</v>
      </c>
      <c r="E2828" s="825" t="s">
        <v>2791</v>
      </c>
      <c r="F2828" s="823" t="s">
        <v>2768</v>
      </c>
      <c r="G2828" s="823" t="s">
        <v>3683</v>
      </c>
      <c r="H2828" s="823" t="s">
        <v>329</v>
      </c>
      <c r="I2828" s="823" t="s">
        <v>4744</v>
      </c>
      <c r="J2828" s="823" t="s">
        <v>4745</v>
      </c>
      <c r="K2828" s="823" t="s">
        <v>4746</v>
      </c>
      <c r="L2828" s="826">
        <v>1071.81</v>
      </c>
      <c r="M2828" s="826">
        <v>1071.81</v>
      </c>
      <c r="N2828" s="823">
        <v>1</v>
      </c>
      <c r="O2828" s="827">
        <v>1</v>
      </c>
      <c r="P2828" s="826"/>
      <c r="Q2828" s="828">
        <v>0</v>
      </c>
      <c r="R2828" s="823"/>
      <c r="S2828" s="828">
        <v>0</v>
      </c>
      <c r="T2828" s="827"/>
      <c r="U2828" s="829">
        <v>0</v>
      </c>
    </row>
    <row r="2829" spans="1:21" ht="14.45" customHeight="1" x14ac:dyDescent="0.2">
      <c r="A2829" s="822">
        <v>32</v>
      </c>
      <c r="B2829" s="823" t="s">
        <v>2767</v>
      </c>
      <c r="C2829" s="823" t="s">
        <v>2773</v>
      </c>
      <c r="D2829" s="824" t="s">
        <v>4796</v>
      </c>
      <c r="E2829" s="825" t="s">
        <v>2791</v>
      </c>
      <c r="F2829" s="823" t="s">
        <v>2768</v>
      </c>
      <c r="G2829" s="823" t="s">
        <v>4040</v>
      </c>
      <c r="H2829" s="823" t="s">
        <v>329</v>
      </c>
      <c r="I2829" s="823" t="s">
        <v>4041</v>
      </c>
      <c r="J2829" s="823" t="s">
        <v>4042</v>
      </c>
      <c r="K2829" s="823" t="s">
        <v>4043</v>
      </c>
      <c r="L2829" s="826">
        <v>654.95000000000005</v>
      </c>
      <c r="M2829" s="826">
        <v>1309.9000000000001</v>
      </c>
      <c r="N2829" s="823">
        <v>2</v>
      </c>
      <c r="O2829" s="827">
        <v>1</v>
      </c>
      <c r="P2829" s="826">
        <v>1309.9000000000001</v>
      </c>
      <c r="Q2829" s="828">
        <v>1</v>
      </c>
      <c r="R2829" s="823">
        <v>2</v>
      </c>
      <c r="S2829" s="828">
        <v>1</v>
      </c>
      <c r="T2829" s="827">
        <v>1</v>
      </c>
      <c r="U2829" s="829">
        <v>1</v>
      </c>
    </row>
    <row r="2830" spans="1:21" ht="14.45" customHeight="1" x14ac:dyDescent="0.2">
      <c r="A2830" s="822">
        <v>32</v>
      </c>
      <c r="B2830" s="823" t="s">
        <v>2767</v>
      </c>
      <c r="C2830" s="823" t="s">
        <v>2773</v>
      </c>
      <c r="D2830" s="824" t="s">
        <v>4796</v>
      </c>
      <c r="E2830" s="825" t="s">
        <v>2791</v>
      </c>
      <c r="F2830" s="823" t="s">
        <v>2768</v>
      </c>
      <c r="G2830" s="823" t="s">
        <v>4056</v>
      </c>
      <c r="H2830" s="823" t="s">
        <v>329</v>
      </c>
      <c r="I2830" s="823" t="s">
        <v>4057</v>
      </c>
      <c r="J2830" s="823" t="s">
        <v>2091</v>
      </c>
      <c r="K2830" s="823" t="s">
        <v>2092</v>
      </c>
      <c r="L2830" s="826">
        <v>0</v>
      </c>
      <c r="M2830" s="826">
        <v>0</v>
      </c>
      <c r="N2830" s="823">
        <v>6</v>
      </c>
      <c r="O2830" s="827">
        <v>1</v>
      </c>
      <c r="P2830" s="826">
        <v>0</v>
      </c>
      <c r="Q2830" s="828"/>
      <c r="R2830" s="823">
        <v>6</v>
      </c>
      <c r="S2830" s="828">
        <v>1</v>
      </c>
      <c r="T2830" s="827">
        <v>1</v>
      </c>
      <c r="U2830" s="829">
        <v>1</v>
      </c>
    </row>
    <row r="2831" spans="1:21" ht="14.45" customHeight="1" x14ac:dyDescent="0.2">
      <c r="A2831" s="822">
        <v>32</v>
      </c>
      <c r="B2831" s="823" t="s">
        <v>2767</v>
      </c>
      <c r="C2831" s="823" t="s">
        <v>2773</v>
      </c>
      <c r="D2831" s="824" t="s">
        <v>4796</v>
      </c>
      <c r="E2831" s="825" t="s">
        <v>2791</v>
      </c>
      <c r="F2831" s="823" t="s">
        <v>2768</v>
      </c>
      <c r="G2831" s="823" t="s">
        <v>3112</v>
      </c>
      <c r="H2831" s="823" t="s">
        <v>329</v>
      </c>
      <c r="I2831" s="823" t="s">
        <v>3116</v>
      </c>
      <c r="J2831" s="823" t="s">
        <v>1322</v>
      </c>
      <c r="K2831" s="823" t="s">
        <v>3117</v>
      </c>
      <c r="L2831" s="826">
        <v>50.32</v>
      </c>
      <c r="M2831" s="826">
        <v>402.56</v>
      </c>
      <c r="N2831" s="823">
        <v>8</v>
      </c>
      <c r="O2831" s="827">
        <v>4</v>
      </c>
      <c r="P2831" s="826">
        <v>50.32</v>
      </c>
      <c r="Q2831" s="828">
        <v>0.125</v>
      </c>
      <c r="R2831" s="823">
        <v>1</v>
      </c>
      <c r="S2831" s="828">
        <v>0.125</v>
      </c>
      <c r="T2831" s="827">
        <v>1</v>
      </c>
      <c r="U2831" s="829">
        <v>0.25</v>
      </c>
    </row>
    <row r="2832" spans="1:21" ht="14.45" customHeight="1" x14ac:dyDescent="0.2">
      <c r="A2832" s="822">
        <v>32</v>
      </c>
      <c r="B2832" s="823" t="s">
        <v>2767</v>
      </c>
      <c r="C2832" s="823" t="s">
        <v>2773</v>
      </c>
      <c r="D2832" s="824" t="s">
        <v>4796</v>
      </c>
      <c r="E2832" s="825" t="s">
        <v>2791</v>
      </c>
      <c r="F2832" s="823" t="s">
        <v>2768</v>
      </c>
      <c r="G2832" s="823" t="s">
        <v>3118</v>
      </c>
      <c r="H2832" s="823" t="s">
        <v>670</v>
      </c>
      <c r="I2832" s="823" t="s">
        <v>2356</v>
      </c>
      <c r="J2832" s="823" t="s">
        <v>1403</v>
      </c>
      <c r="K2832" s="823" t="s">
        <v>2357</v>
      </c>
      <c r="L2832" s="826">
        <v>154.36000000000001</v>
      </c>
      <c r="M2832" s="826">
        <v>463.08000000000004</v>
      </c>
      <c r="N2832" s="823">
        <v>3</v>
      </c>
      <c r="O2832" s="827">
        <v>3</v>
      </c>
      <c r="P2832" s="826">
        <v>154.36000000000001</v>
      </c>
      <c r="Q2832" s="828">
        <v>0.33333333333333331</v>
      </c>
      <c r="R2832" s="823">
        <v>1</v>
      </c>
      <c r="S2832" s="828">
        <v>0.33333333333333331</v>
      </c>
      <c r="T2832" s="827">
        <v>1</v>
      </c>
      <c r="U2832" s="829">
        <v>0.33333333333333331</v>
      </c>
    </row>
    <row r="2833" spans="1:21" ht="14.45" customHeight="1" x14ac:dyDescent="0.2">
      <c r="A2833" s="822">
        <v>32</v>
      </c>
      <c r="B2833" s="823" t="s">
        <v>2767</v>
      </c>
      <c r="C2833" s="823" t="s">
        <v>2773</v>
      </c>
      <c r="D2833" s="824" t="s">
        <v>4796</v>
      </c>
      <c r="E2833" s="825" t="s">
        <v>2791</v>
      </c>
      <c r="F2833" s="823" t="s">
        <v>2768</v>
      </c>
      <c r="G2833" s="823" t="s">
        <v>4747</v>
      </c>
      <c r="H2833" s="823" t="s">
        <v>670</v>
      </c>
      <c r="I2833" s="823" t="s">
        <v>4748</v>
      </c>
      <c r="J2833" s="823" t="s">
        <v>4749</v>
      </c>
      <c r="K2833" s="823" t="s">
        <v>4750</v>
      </c>
      <c r="L2833" s="826">
        <v>212.45</v>
      </c>
      <c r="M2833" s="826">
        <v>212.45</v>
      </c>
      <c r="N2833" s="823">
        <v>1</v>
      </c>
      <c r="O2833" s="827">
        <v>1</v>
      </c>
      <c r="P2833" s="826"/>
      <c r="Q2833" s="828">
        <v>0</v>
      </c>
      <c r="R2833" s="823"/>
      <c r="S2833" s="828">
        <v>0</v>
      </c>
      <c r="T2833" s="827"/>
      <c r="U2833" s="829">
        <v>0</v>
      </c>
    </row>
    <row r="2834" spans="1:21" ht="14.45" customHeight="1" x14ac:dyDescent="0.2">
      <c r="A2834" s="822">
        <v>32</v>
      </c>
      <c r="B2834" s="823" t="s">
        <v>2767</v>
      </c>
      <c r="C2834" s="823" t="s">
        <v>2773</v>
      </c>
      <c r="D2834" s="824" t="s">
        <v>4796</v>
      </c>
      <c r="E2834" s="825" t="s">
        <v>2791</v>
      </c>
      <c r="F2834" s="823" t="s">
        <v>2768</v>
      </c>
      <c r="G2834" s="823" t="s">
        <v>2837</v>
      </c>
      <c r="H2834" s="823" t="s">
        <v>329</v>
      </c>
      <c r="I2834" s="823" t="s">
        <v>2838</v>
      </c>
      <c r="J2834" s="823" t="s">
        <v>1756</v>
      </c>
      <c r="K2834" s="823" t="s">
        <v>2839</v>
      </c>
      <c r="L2834" s="826">
        <v>421.79</v>
      </c>
      <c r="M2834" s="826">
        <v>1687.16</v>
      </c>
      <c r="N2834" s="823">
        <v>4</v>
      </c>
      <c r="O2834" s="827">
        <v>3</v>
      </c>
      <c r="P2834" s="826">
        <v>1265.3700000000001</v>
      </c>
      <c r="Q2834" s="828">
        <v>0.75</v>
      </c>
      <c r="R2834" s="823">
        <v>3</v>
      </c>
      <c r="S2834" s="828">
        <v>0.75</v>
      </c>
      <c r="T2834" s="827">
        <v>2</v>
      </c>
      <c r="U2834" s="829">
        <v>0.66666666666666663</v>
      </c>
    </row>
    <row r="2835" spans="1:21" ht="14.45" customHeight="1" x14ac:dyDescent="0.2">
      <c r="A2835" s="822">
        <v>32</v>
      </c>
      <c r="B2835" s="823" t="s">
        <v>2767</v>
      </c>
      <c r="C2835" s="823" t="s">
        <v>2773</v>
      </c>
      <c r="D2835" s="824" t="s">
        <v>4796</v>
      </c>
      <c r="E2835" s="825" t="s">
        <v>2791</v>
      </c>
      <c r="F2835" s="823" t="s">
        <v>2768</v>
      </c>
      <c r="G2835" s="823" t="s">
        <v>3436</v>
      </c>
      <c r="H2835" s="823" t="s">
        <v>670</v>
      </c>
      <c r="I2835" s="823" t="s">
        <v>2513</v>
      </c>
      <c r="J2835" s="823" t="s">
        <v>1359</v>
      </c>
      <c r="K2835" s="823" t="s">
        <v>1354</v>
      </c>
      <c r="L2835" s="826">
        <v>127.34</v>
      </c>
      <c r="M2835" s="826">
        <v>382.02</v>
      </c>
      <c r="N2835" s="823">
        <v>3</v>
      </c>
      <c r="O2835" s="827">
        <v>1</v>
      </c>
      <c r="P2835" s="826"/>
      <c r="Q2835" s="828">
        <v>0</v>
      </c>
      <c r="R2835" s="823"/>
      <c r="S2835" s="828">
        <v>0</v>
      </c>
      <c r="T2835" s="827"/>
      <c r="U2835" s="829">
        <v>0</v>
      </c>
    </row>
    <row r="2836" spans="1:21" ht="14.45" customHeight="1" x14ac:dyDescent="0.2">
      <c r="A2836" s="822">
        <v>32</v>
      </c>
      <c r="B2836" s="823" t="s">
        <v>2767</v>
      </c>
      <c r="C2836" s="823" t="s">
        <v>2773</v>
      </c>
      <c r="D2836" s="824" t="s">
        <v>4796</v>
      </c>
      <c r="E2836" s="825" t="s">
        <v>2791</v>
      </c>
      <c r="F2836" s="823" t="s">
        <v>2768</v>
      </c>
      <c r="G2836" s="823" t="s">
        <v>3436</v>
      </c>
      <c r="H2836" s="823" t="s">
        <v>329</v>
      </c>
      <c r="I2836" s="823" t="s">
        <v>3886</v>
      </c>
      <c r="J2836" s="823" t="s">
        <v>1353</v>
      </c>
      <c r="K2836" s="823" t="s">
        <v>1354</v>
      </c>
      <c r="L2836" s="826">
        <v>185.95</v>
      </c>
      <c r="M2836" s="826">
        <v>929.75</v>
      </c>
      <c r="N2836" s="823">
        <v>5</v>
      </c>
      <c r="O2836" s="827">
        <v>2</v>
      </c>
      <c r="P2836" s="826">
        <v>929.75</v>
      </c>
      <c r="Q2836" s="828">
        <v>1</v>
      </c>
      <c r="R2836" s="823">
        <v>5</v>
      </c>
      <c r="S2836" s="828">
        <v>1</v>
      </c>
      <c r="T2836" s="827">
        <v>2</v>
      </c>
      <c r="U2836" s="829">
        <v>1</v>
      </c>
    </row>
    <row r="2837" spans="1:21" ht="14.45" customHeight="1" x14ac:dyDescent="0.2">
      <c r="A2837" s="822">
        <v>32</v>
      </c>
      <c r="B2837" s="823" t="s">
        <v>2767</v>
      </c>
      <c r="C2837" s="823" t="s">
        <v>2773</v>
      </c>
      <c r="D2837" s="824" t="s">
        <v>4796</v>
      </c>
      <c r="E2837" s="825" t="s">
        <v>2791</v>
      </c>
      <c r="F2837" s="823" t="s">
        <v>2768</v>
      </c>
      <c r="G2837" s="823" t="s">
        <v>3436</v>
      </c>
      <c r="H2837" s="823" t="s">
        <v>670</v>
      </c>
      <c r="I2837" s="823" t="s">
        <v>2713</v>
      </c>
      <c r="J2837" s="823" t="s">
        <v>2714</v>
      </c>
      <c r="K2837" s="823" t="s">
        <v>1354</v>
      </c>
      <c r="L2837" s="826">
        <v>127.34</v>
      </c>
      <c r="M2837" s="826">
        <v>382.02</v>
      </c>
      <c r="N2837" s="823">
        <v>3</v>
      </c>
      <c r="O2837" s="827">
        <v>0.5</v>
      </c>
      <c r="P2837" s="826">
        <v>382.02</v>
      </c>
      <c r="Q2837" s="828">
        <v>1</v>
      </c>
      <c r="R2837" s="823">
        <v>3</v>
      </c>
      <c r="S2837" s="828">
        <v>1</v>
      </c>
      <c r="T2837" s="827">
        <v>0.5</v>
      </c>
      <c r="U2837" s="829">
        <v>1</v>
      </c>
    </row>
    <row r="2838" spans="1:21" ht="14.45" customHeight="1" x14ac:dyDescent="0.2">
      <c r="A2838" s="822">
        <v>32</v>
      </c>
      <c r="B2838" s="823" t="s">
        <v>2767</v>
      </c>
      <c r="C2838" s="823" t="s">
        <v>2773</v>
      </c>
      <c r="D2838" s="824" t="s">
        <v>4796</v>
      </c>
      <c r="E2838" s="825" t="s">
        <v>2791</v>
      </c>
      <c r="F2838" s="823" t="s">
        <v>2768</v>
      </c>
      <c r="G2838" s="823" t="s">
        <v>3436</v>
      </c>
      <c r="H2838" s="823" t="s">
        <v>670</v>
      </c>
      <c r="I2838" s="823" t="s">
        <v>2526</v>
      </c>
      <c r="J2838" s="823" t="s">
        <v>1377</v>
      </c>
      <c r="K2838" s="823" t="s">
        <v>1348</v>
      </c>
      <c r="L2838" s="826">
        <v>191.9</v>
      </c>
      <c r="M2838" s="826">
        <v>1343.3</v>
      </c>
      <c r="N2838" s="823">
        <v>7</v>
      </c>
      <c r="O2838" s="827">
        <v>3</v>
      </c>
      <c r="P2838" s="826">
        <v>959.5</v>
      </c>
      <c r="Q2838" s="828">
        <v>0.7142857142857143</v>
      </c>
      <c r="R2838" s="823">
        <v>5</v>
      </c>
      <c r="S2838" s="828">
        <v>0.7142857142857143</v>
      </c>
      <c r="T2838" s="827">
        <v>2</v>
      </c>
      <c r="U2838" s="829">
        <v>0.66666666666666663</v>
      </c>
    </row>
    <row r="2839" spans="1:21" ht="14.45" customHeight="1" x14ac:dyDescent="0.2">
      <c r="A2839" s="822">
        <v>32</v>
      </c>
      <c r="B2839" s="823" t="s">
        <v>2767</v>
      </c>
      <c r="C2839" s="823" t="s">
        <v>2773</v>
      </c>
      <c r="D2839" s="824" t="s">
        <v>4796</v>
      </c>
      <c r="E2839" s="825" t="s">
        <v>2791</v>
      </c>
      <c r="F2839" s="823" t="s">
        <v>2768</v>
      </c>
      <c r="G2839" s="823" t="s">
        <v>3436</v>
      </c>
      <c r="H2839" s="823" t="s">
        <v>329</v>
      </c>
      <c r="I2839" s="823" t="s">
        <v>3438</v>
      </c>
      <c r="J2839" s="823" t="s">
        <v>1356</v>
      </c>
      <c r="K2839" s="823" t="s">
        <v>1354</v>
      </c>
      <c r="L2839" s="826">
        <v>185.95</v>
      </c>
      <c r="M2839" s="826">
        <v>371.9</v>
      </c>
      <c r="N2839" s="823">
        <v>2</v>
      </c>
      <c r="O2839" s="827">
        <v>1</v>
      </c>
      <c r="P2839" s="826">
        <v>371.9</v>
      </c>
      <c r="Q2839" s="828">
        <v>1</v>
      </c>
      <c r="R2839" s="823">
        <v>2</v>
      </c>
      <c r="S2839" s="828">
        <v>1</v>
      </c>
      <c r="T2839" s="827">
        <v>1</v>
      </c>
      <c r="U2839" s="829">
        <v>1</v>
      </c>
    </row>
    <row r="2840" spans="1:21" ht="14.45" customHeight="1" x14ac:dyDescent="0.2">
      <c r="A2840" s="822">
        <v>32</v>
      </c>
      <c r="B2840" s="823" t="s">
        <v>2767</v>
      </c>
      <c r="C2840" s="823" t="s">
        <v>2773</v>
      </c>
      <c r="D2840" s="824" t="s">
        <v>4796</v>
      </c>
      <c r="E2840" s="825" t="s">
        <v>2791</v>
      </c>
      <c r="F2840" s="823" t="s">
        <v>2768</v>
      </c>
      <c r="G2840" s="823" t="s">
        <v>3436</v>
      </c>
      <c r="H2840" s="823" t="s">
        <v>329</v>
      </c>
      <c r="I2840" s="823" t="s">
        <v>3690</v>
      </c>
      <c r="J2840" s="823" t="s">
        <v>3691</v>
      </c>
      <c r="K2840" s="823" t="s">
        <v>1354</v>
      </c>
      <c r="L2840" s="826">
        <v>158.61000000000001</v>
      </c>
      <c r="M2840" s="826">
        <v>475.83000000000004</v>
      </c>
      <c r="N2840" s="823">
        <v>3</v>
      </c>
      <c r="O2840" s="827">
        <v>1</v>
      </c>
      <c r="P2840" s="826"/>
      <c r="Q2840" s="828">
        <v>0</v>
      </c>
      <c r="R2840" s="823"/>
      <c r="S2840" s="828">
        <v>0</v>
      </c>
      <c r="T2840" s="827"/>
      <c r="U2840" s="829">
        <v>0</v>
      </c>
    </row>
    <row r="2841" spans="1:21" ht="14.45" customHeight="1" x14ac:dyDescent="0.2">
      <c r="A2841" s="822">
        <v>32</v>
      </c>
      <c r="B2841" s="823" t="s">
        <v>2767</v>
      </c>
      <c r="C2841" s="823" t="s">
        <v>2773</v>
      </c>
      <c r="D2841" s="824" t="s">
        <v>4796</v>
      </c>
      <c r="E2841" s="825" t="s">
        <v>2791</v>
      </c>
      <c r="F2841" s="823" t="s">
        <v>2768</v>
      </c>
      <c r="G2841" s="823" t="s">
        <v>3436</v>
      </c>
      <c r="H2841" s="823" t="s">
        <v>329</v>
      </c>
      <c r="I2841" s="823" t="s">
        <v>4751</v>
      </c>
      <c r="J2841" s="823" t="s">
        <v>4752</v>
      </c>
      <c r="K2841" s="823" t="s">
        <v>4753</v>
      </c>
      <c r="L2841" s="826">
        <v>2244.08</v>
      </c>
      <c r="M2841" s="826">
        <v>6732.24</v>
      </c>
      <c r="N2841" s="823">
        <v>3</v>
      </c>
      <c r="O2841" s="827">
        <v>1</v>
      </c>
      <c r="P2841" s="826"/>
      <c r="Q2841" s="828">
        <v>0</v>
      </c>
      <c r="R2841" s="823"/>
      <c r="S2841" s="828">
        <v>0</v>
      </c>
      <c r="T2841" s="827"/>
      <c r="U2841" s="829">
        <v>0</v>
      </c>
    </row>
    <row r="2842" spans="1:21" ht="14.45" customHeight="1" x14ac:dyDescent="0.2">
      <c r="A2842" s="822">
        <v>32</v>
      </c>
      <c r="B2842" s="823" t="s">
        <v>2767</v>
      </c>
      <c r="C2842" s="823" t="s">
        <v>2773</v>
      </c>
      <c r="D2842" s="824" t="s">
        <v>4796</v>
      </c>
      <c r="E2842" s="825" t="s">
        <v>2791</v>
      </c>
      <c r="F2842" s="823" t="s">
        <v>2768</v>
      </c>
      <c r="G2842" s="823" t="s">
        <v>3436</v>
      </c>
      <c r="H2842" s="823" t="s">
        <v>670</v>
      </c>
      <c r="I2842" s="823" t="s">
        <v>2528</v>
      </c>
      <c r="J2842" s="823" t="s">
        <v>1355</v>
      </c>
      <c r="K2842" s="823" t="s">
        <v>1354</v>
      </c>
      <c r="L2842" s="826">
        <v>184.82</v>
      </c>
      <c r="M2842" s="826">
        <v>369.64</v>
      </c>
      <c r="N2842" s="823">
        <v>2</v>
      </c>
      <c r="O2842" s="827">
        <v>0.5</v>
      </c>
      <c r="P2842" s="826"/>
      <c r="Q2842" s="828">
        <v>0</v>
      </c>
      <c r="R2842" s="823"/>
      <c r="S2842" s="828">
        <v>0</v>
      </c>
      <c r="T2842" s="827"/>
      <c r="U2842" s="829">
        <v>0</v>
      </c>
    </row>
    <row r="2843" spans="1:21" ht="14.45" customHeight="1" x14ac:dyDescent="0.2">
      <c r="A2843" s="822">
        <v>32</v>
      </c>
      <c r="B2843" s="823" t="s">
        <v>2767</v>
      </c>
      <c r="C2843" s="823" t="s">
        <v>2773</v>
      </c>
      <c r="D2843" s="824" t="s">
        <v>4796</v>
      </c>
      <c r="E2843" s="825" t="s">
        <v>2791</v>
      </c>
      <c r="F2843" s="823" t="s">
        <v>2768</v>
      </c>
      <c r="G2843" s="823" t="s">
        <v>3436</v>
      </c>
      <c r="H2843" s="823" t="s">
        <v>670</v>
      </c>
      <c r="I2843" s="823" t="s">
        <v>2530</v>
      </c>
      <c r="J2843" s="823" t="s">
        <v>1356</v>
      </c>
      <c r="K2843" s="823" t="s">
        <v>1354</v>
      </c>
      <c r="L2843" s="826">
        <v>184.82</v>
      </c>
      <c r="M2843" s="826">
        <v>369.64</v>
      </c>
      <c r="N2843" s="823">
        <v>2</v>
      </c>
      <c r="O2843" s="827">
        <v>0.5</v>
      </c>
      <c r="P2843" s="826"/>
      <c r="Q2843" s="828">
        <v>0</v>
      </c>
      <c r="R2843" s="823"/>
      <c r="S2843" s="828">
        <v>0</v>
      </c>
      <c r="T2843" s="827"/>
      <c r="U2843" s="829">
        <v>0</v>
      </c>
    </row>
    <row r="2844" spans="1:21" ht="14.45" customHeight="1" x14ac:dyDescent="0.2">
      <c r="A2844" s="822">
        <v>32</v>
      </c>
      <c r="B2844" s="823" t="s">
        <v>2767</v>
      </c>
      <c r="C2844" s="823" t="s">
        <v>2773</v>
      </c>
      <c r="D2844" s="824" t="s">
        <v>4796</v>
      </c>
      <c r="E2844" s="825" t="s">
        <v>2791</v>
      </c>
      <c r="F2844" s="823" t="s">
        <v>2768</v>
      </c>
      <c r="G2844" s="823" t="s">
        <v>3436</v>
      </c>
      <c r="H2844" s="823" t="s">
        <v>670</v>
      </c>
      <c r="I2844" s="823" t="s">
        <v>2529</v>
      </c>
      <c r="J2844" s="823" t="s">
        <v>1353</v>
      </c>
      <c r="K2844" s="823" t="s">
        <v>1354</v>
      </c>
      <c r="L2844" s="826">
        <v>184.82</v>
      </c>
      <c r="M2844" s="826">
        <v>369.64</v>
      </c>
      <c r="N2844" s="823">
        <v>2</v>
      </c>
      <c r="O2844" s="827">
        <v>0.5</v>
      </c>
      <c r="P2844" s="826">
        <v>369.64</v>
      </c>
      <c r="Q2844" s="828">
        <v>1</v>
      </c>
      <c r="R2844" s="823">
        <v>2</v>
      </c>
      <c r="S2844" s="828">
        <v>1</v>
      </c>
      <c r="T2844" s="827">
        <v>0.5</v>
      </c>
      <c r="U2844" s="829">
        <v>1</v>
      </c>
    </row>
    <row r="2845" spans="1:21" ht="14.45" customHeight="1" x14ac:dyDescent="0.2">
      <c r="A2845" s="822">
        <v>32</v>
      </c>
      <c r="B2845" s="823" t="s">
        <v>2767</v>
      </c>
      <c r="C2845" s="823" t="s">
        <v>2773</v>
      </c>
      <c r="D2845" s="824" t="s">
        <v>4796</v>
      </c>
      <c r="E2845" s="825" t="s">
        <v>2791</v>
      </c>
      <c r="F2845" s="823" t="s">
        <v>2768</v>
      </c>
      <c r="G2845" s="823" t="s">
        <v>3121</v>
      </c>
      <c r="H2845" s="823" t="s">
        <v>329</v>
      </c>
      <c r="I2845" s="823" t="s">
        <v>3123</v>
      </c>
      <c r="J2845" s="823" t="s">
        <v>1092</v>
      </c>
      <c r="K2845" s="823" t="s">
        <v>1093</v>
      </c>
      <c r="L2845" s="826">
        <v>121.92</v>
      </c>
      <c r="M2845" s="826">
        <v>121.92</v>
      </c>
      <c r="N2845" s="823">
        <v>1</v>
      </c>
      <c r="O2845" s="827">
        <v>1</v>
      </c>
      <c r="P2845" s="826"/>
      <c r="Q2845" s="828">
        <v>0</v>
      </c>
      <c r="R2845" s="823"/>
      <c r="S2845" s="828">
        <v>0</v>
      </c>
      <c r="T2845" s="827"/>
      <c r="U2845" s="829">
        <v>0</v>
      </c>
    </row>
    <row r="2846" spans="1:21" ht="14.45" customHeight="1" x14ac:dyDescent="0.2">
      <c r="A2846" s="822">
        <v>32</v>
      </c>
      <c r="B2846" s="823" t="s">
        <v>2767</v>
      </c>
      <c r="C2846" s="823" t="s">
        <v>2773</v>
      </c>
      <c r="D2846" s="824" t="s">
        <v>4796</v>
      </c>
      <c r="E2846" s="825" t="s">
        <v>2791</v>
      </c>
      <c r="F2846" s="823" t="s">
        <v>2769</v>
      </c>
      <c r="G2846" s="823" t="s">
        <v>3229</v>
      </c>
      <c r="H2846" s="823" t="s">
        <v>329</v>
      </c>
      <c r="I2846" s="823" t="s">
        <v>4754</v>
      </c>
      <c r="J2846" s="823" t="s">
        <v>3231</v>
      </c>
      <c r="K2846" s="823"/>
      <c r="L2846" s="826">
        <v>0</v>
      </c>
      <c r="M2846" s="826">
        <v>0</v>
      </c>
      <c r="N2846" s="823">
        <v>1</v>
      </c>
      <c r="O2846" s="827">
        <v>1</v>
      </c>
      <c r="P2846" s="826">
        <v>0</v>
      </c>
      <c r="Q2846" s="828"/>
      <c r="R2846" s="823">
        <v>1</v>
      </c>
      <c r="S2846" s="828">
        <v>1</v>
      </c>
      <c r="T2846" s="827">
        <v>1</v>
      </c>
      <c r="U2846" s="829">
        <v>1</v>
      </c>
    </row>
    <row r="2847" spans="1:21" ht="14.45" customHeight="1" x14ac:dyDescent="0.2">
      <c r="A2847" s="822">
        <v>32</v>
      </c>
      <c r="B2847" s="823" t="s">
        <v>2767</v>
      </c>
      <c r="C2847" s="823" t="s">
        <v>2773</v>
      </c>
      <c r="D2847" s="824" t="s">
        <v>4796</v>
      </c>
      <c r="E2847" s="825" t="s">
        <v>2785</v>
      </c>
      <c r="F2847" s="823" t="s">
        <v>2768</v>
      </c>
      <c r="G2847" s="823" t="s">
        <v>2840</v>
      </c>
      <c r="H2847" s="823" t="s">
        <v>329</v>
      </c>
      <c r="I2847" s="823" t="s">
        <v>2841</v>
      </c>
      <c r="J2847" s="823" t="s">
        <v>2842</v>
      </c>
      <c r="K2847" s="823" t="s">
        <v>2843</v>
      </c>
      <c r="L2847" s="826">
        <v>247.17</v>
      </c>
      <c r="M2847" s="826">
        <v>494.34</v>
      </c>
      <c r="N2847" s="823">
        <v>2</v>
      </c>
      <c r="O2847" s="827">
        <v>1</v>
      </c>
      <c r="P2847" s="826">
        <v>247.17</v>
      </c>
      <c r="Q2847" s="828">
        <v>0.5</v>
      </c>
      <c r="R2847" s="823">
        <v>1</v>
      </c>
      <c r="S2847" s="828">
        <v>0.5</v>
      </c>
      <c r="T2847" s="827">
        <v>0.5</v>
      </c>
      <c r="U2847" s="829">
        <v>0.5</v>
      </c>
    </row>
    <row r="2848" spans="1:21" ht="14.45" customHeight="1" x14ac:dyDescent="0.2">
      <c r="A2848" s="822">
        <v>32</v>
      </c>
      <c r="B2848" s="823" t="s">
        <v>2767</v>
      </c>
      <c r="C2848" s="823" t="s">
        <v>2773</v>
      </c>
      <c r="D2848" s="824" t="s">
        <v>4796</v>
      </c>
      <c r="E2848" s="825" t="s">
        <v>2785</v>
      </c>
      <c r="F2848" s="823" t="s">
        <v>2768</v>
      </c>
      <c r="G2848" s="823" t="s">
        <v>2840</v>
      </c>
      <c r="H2848" s="823" t="s">
        <v>329</v>
      </c>
      <c r="I2848" s="823" t="s">
        <v>3130</v>
      </c>
      <c r="J2848" s="823" t="s">
        <v>2842</v>
      </c>
      <c r="K2848" s="823" t="s">
        <v>3131</v>
      </c>
      <c r="L2848" s="826">
        <v>922.76</v>
      </c>
      <c r="M2848" s="826">
        <v>1845.52</v>
      </c>
      <c r="N2848" s="823">
        <v>2</v>
      </c>
      <c r="O2848" s="827">
        <v>2</v>
      </c>
      <c r="P2848" s="826">
        <v>1845.52</v>
      </c>
      <c r="Q2848" s="828">
        <v>1</v>
      </c>
      <c r="R2848" s="823">
        <v>2</v>
      </c>
      <c r="S2848" s="828">
        <v>1</v>
      </c>
      <c r="T2848" s="827">
        <v>2</v>
      </c>
      <c r="U2848" s="829">
        <v>1</v>
      </c>
    </row>
    <row r="2849" spans="1:21" ht="14.45" customHeight="1" x14ac:dyDescent="0.2">
      <c r="A2849" s="822">
        <v>32</v>
      </c>
      <c r="B2849" s="823" t="s">
        <v>2767</v>
      </c>
      <c r="C2849" s="823" t="s">
        <v>2773</v>
      </c>
      <c r="D2849" s="824" t="s">
        <v>4796</v>
      </c>
      <c r="E2849" s="825" t="s">
        <v>2785</v>
      </c>
      <c r="F2849" s="823" t="s">
        <v>2768</v>
      </c>
      <c r="G2849" s="823" t="s">
        <v>2840</v>
      </c>
      <c r="H2849" s="823" t="s">
        <v>329</v>
      </c>
      <c r="I2849" s="823" t="s">
        <v>2846</v>
      </c>
      <c r="J2849" s="823" t="s">
        <v>962</v>
      </c>
      <c r="K2849" s="823" t="s">
        <v>2843</v>
      </c>
      <c r="L2849" s="826">
        <v>247.17</v>
      </c>
      <c r="M2849" s="826">
        <v>247.17</v>
      </c>
      <c r="N2849" s="823">
        <v>1</v>
      </c>
      <c r="O2849" s="827">
        <v>0.5</v>
      </c>
      <c r="P2849" s="826">
        <v>247.17</v>
      </c>
      <c r="Q2849" s="828">
        <v>1</v>
      </c>
      <c r="R2849" s="823">
        <v>1</v>
      </c>
      <c r="S2849" s="828">
        <v>1</v>
      </c>
      <c r="T2849" s="827">
        <v>0.5</v>
      </c>
      <c r="U2849" s="829">
        <v>1</v>
      </c>
    </row>
    <row r="2850" spans="1:21" ht="14.45" customHeight="1" x14ac:dyDescent="0.2">
      <c r="A2850" s="822">
        <v>32</v>
      </c>
      <c r="B2850" s="823" t="s">
        <v>2767</v>
      </c>
      <c r="C2850" s="823" t="s">
        <v>2773</v>
      </c>
      <c r="D2850" s="824" t="s">
        <v>4796</v>
      </c>
      <c r="E2850" s="825" t="s">
        <v>2785</v>
      </c>
      <c r="F2850" s="823" t="s">
        <v>2768</v>
      </c>
      <c r="G2850" s="823" t="s">
        <v>3513</v>
      </c>
      <c r="H2850" s="823" t="s">
        <v>329</v>
      </c>
      <c r="I2850" s="823" t="s">
        <v>3514</v>
      </c>
      <c r="J2850" s="823" t="s">
        <v>1269</v>
      </c>
      <c r="K2850" s="823" t="s">
        <v>3515</v>
      </c>
      <c r="L2850" s="826">
        <v>0</v>
      </c>
      <c r="M2850" s="826">
        <v>0</v>
      </c>
      <c r="N2850" s="823">
        <v>2</v>
      </c>
      <c r="O2850" s="827">
        <v>1.5</v>
      </c>
      <c r="P2850" s="826">
        <v>0</v>
      </c>
      <c r="Q2850" s="828"/>
      <c r="R2850" s="823">
        <v>2</v>
      </c>
      <c r="S2850" s="828">
        <v>1</v>
      </c>
      <c r="T2850" s="827">
        <v>1.5</v>
      </c>
      <c r="U2850" s="829">
        <v>1</v>
      </c>
    </row>
    <row r="2851" spans="1:21" ht="14.45" customHeight="1" x14ac:dyDescent="0.2">
      <c r="A2851" s="822">
        <v>32</v>
      </c>
      <c r="B2851" s="823" t="s">
        <v>2767</v>
      </c>
      <c r="C2851" s="823" t="s">
        <v>2773</v>
      </c>
      <c r="D2851" s="824" t="s">
        <v>4796</v>
      </c>
      <c r="E2851" s="825" t="s">
        <v>2785</v>
      </c>
      <c r="F2851" s="823" t="s">
        <v>2768</v>
      </c>
      <c r="G2851" s="823" t="s">
        <v>2833</v>
      </c>
      <c r="H2851" s="823" t="s">
        <v>329</v>
      </c>
      <c r="I2851" s="823" t="s">
        <v>2849</v>
      </c>
      <c r="J2851" s="823" t="s">
        <v>2850</v>
      </c>
      <c r="K2851" s="823" t="s">
        <v>681</v>
      </c>
      <c r="L2851" s="826">
        <v>72.55</v>
      </c>
      <c r="M2851" s="826">
        <v>72.55</v>
      </c>
      <c r="N2851" s="823">
        <v>1</v>
      </c>
      <c r="O2851" s="827">
        <v>1</v>
      </c>
      <c r="P2851" s="826">
        <v>72.55</v>
      </c>
      <c r="Q2851" s="828">
        <v>1</v>
      </c>
      <c r="R2851" s="823">
        <v>1</v>
      </c>
      <c r="S2851" s="828">
        <v>1</v>
      </c>
      <c r="T2851" s="827">
        <v>1</v>
      </c>
      <c r="U2851" s="829">
        <v>1</v>
      </c>
    </row>
    <row r="2852" spans="1:21" ht="14.45" customHeight="1" x14ac:dyDescent="0.2">
      <c r="A2852" s="822">
        <v>32</v>
      </c>
      <c r="B2852" s="823" t="s">
        <v>2767</v>
      </c>
      <c r="C2852" s="823" t="s">
        <v>2773</v>
      </c>
      <c r="D2852" s="824" t="s">
        <v>4796</v>
      </c>
      <c r="E2852" s="825" t="s">
        <v>2785</v>
      </c>
      <c r="F2852" s="823" t="s">
        <v>2768</v>
      </c>
      <c r="G2852" s="823" t="s">
        <v>2833</v>
      </c>
      <c r="H2852" s="823" t="s">
        <v>329</v>
      </c>
      <c r="I2852" s="823" t="s">
        <v>2851</v>
      </c>
      <c r="J2852" s="823" t="s">
        <v>2852</v>
      </c>
      <c r="K2852" s="823" t="s">
        <v>684</v>
      </c>
      <c r="L2852" s="826">
        <v>65.28</v>
      </c>
      <c r="M2852" s="826">
        <v>65.28</v>
      </c>
      <c r="N2852" s="823">
        <v>1</v>
      </c>
      <c r="O2852" s="827">
        <v>0.5</v>
      </c>
      <c r="P2852" s="826">
        <v>65.28</v>
      </c>
      <c r="Q2852" s="828">
        <v>1</v>
      </c>
      <c r="R2852" s="823">
        <v>1</v>
      </c>
      <c r="S2852" s="828">
        <v>1</v>
      </c>
      <c r="T2852" s="827">
        <v>0.5</v>
      </c>
      <c r="U2852" s="829">
        <v>1</v>
      </c>
    </row>
    <row r="2853" spans="1:21" ht="14.45" customHeight="1" x14ac:dyDescent="0.2">
      <c r="A2853" s="822">
        <v>32</v>
      </c>
      <c r="B2853" s="823" t="s">
        <v>2767</v>
      </c>
      <c r="C2853" s="823" t="s">
        <v>2773</v>
      </c>
      <c r="D2853" s="824" t="s">
        <v>4796</v>
      </c>
      <c r="E2853" s="825" t="s">
        <v>2785</v>
      </c>
      <c r="F2853" s="823" t="s">
        <v>2768</v>
      </c>
      <c r="G2853" s="823" t="s">
        <v>2833</v>
      </c>
      <c r="H2853" s="823" t="s">
        <v>329</v>
      </c>
      <c r="I2853" s="823" t="s">
        <v>3132</v>
      </c>
      <c r="J2853" s="823" t="s">
        <v>2852</v>
      </c>
      <c r="K2853" s="823" t="s">
        <v>3133</v>
      </c>
      <c r="L2853" s="826">
        <v>121.75</v>
      </c>
      <c r="M2853" s="826">
        <v>121.75</v>
      </c>
      <c r="N2853" s="823">
        <v>1</v>
      </c>
      <c r="O2853" s="827">
        <v>1</v>
      </c>
      <c r="P2853" s="826"/>
      <c r="Q2853" s="828">
        <v>0</v>
      </c>
      <c r="R2853" s="823"/>
      <c r="S2853" s="828">
        <v>0</v>
      </c>
      <c r="T2853" s="827"/>
      <c r="U2853" s="829">
        <v>0</v>
      </c>
    </row>
    <row r="2854" spans="1:21" ht="14.45" customHeight="1" x14ac:dyDescent="0.2">
      <c r="A2854" s="822">
        <v>32</v>
      </c>
      <c r="B2854" s="823" t="s">
        <v>2767</v>
      </c>
      <c r="C2854" s="823" t="s">
        <v>2773</v>
      </c>
      <c r="D2854" s="824" t="s">
        <v>4796</v>
      </c>
      <c r="E2854" s="825" t="s">
        <v>2785</v>
      </c>
      <c r="F2854" s="823" t="s">
        <v>2768</v>
      </c>
      <c r="G2854" s="823" t="s">
        <v>2833</v>
      </c>
      <c r="H2854" s="823" t="s">
        <v>670</v>
      </c>
      <c r="I2854" s="823" t="s">
        <v>2444</v>
      </c>
      <c r="J2854" s="823" t="s">
        <v>682</v>
      </c>
      <c r="K2854" s="823" t="s">
        <v>683</v>
      </c>
      <c r="L2854" s="826">
        <v>21.76</v>
      </c>
      <c r="M2854" s="826">
        <v>43.52</v>
      </c>
      <c r="N2854" s="823">
        <v>2</v>
      </c>
      <c r="O2854" s="827">
        <v>2</v>
      </c>
      <c r="P2854" s="826"/>
      <c r="Q2854" s="828">
        <v>0</v>
      </c>
      <c r="R2854" s="823"/>
      <c r="S2854" s="828">
        <v>0</v>
      </c>
      <c r="T2854" s="827"/>
      <c r="U2854" s="829">
        <v>0</v>
      </c>
    </row>
    <row r="2855" spans="1:21" ht="14.45" customHeight="1" x14ac:dyDescent="0.2">
      <c r="A2855" s="822">
        <v>32</v>
      </c>
      <c r="B2855" s="823" t="s">
        <v>2767</v>
      </c>
      <c r="C2855" s="823" t="s">
        <v>2773</v>
      </c>
      <c r="D2855" s="824" t="s">
        <v>4796</v>
      </c>
      <c r="E2855" s="825" t="s">
        <v>2785</v>
      </c>
      <c r="F2855" s="823" t="s">
        <v>2768</v>
      </c>
      <c r="G2855" s="823" t="s">
        <v>2833</v>
      </c>
      <c r="H2855" s="823" t="s">
        <v>670</v>
      </c>
      <c r="I2855" s="823" t="s">
        <v>2446</v>
      </c>
      <c r="J2855" s="823" t="s">
        <v>682</v>
      </c>
      <c r="K2855" s="823" t="s">
        <v>684</v>
      </c>
      <c r="L2855" s="826">
        <v>65.28</v>
      </c>
      <c r="M2855" s="826">
        <v>456.96</v>
      </c>
      <c r="N2855" s="823">
        <v>7</v>
      </c>
      <c r="O2855" s="827">
        <v>6</v>
      </c>
      <c r="P2855" s="826">
        <v>326.39999999999998</v>
      </c>
      <c r="Q2855" s="828">
        <v>0.7142857142857143</v>
      </c>
      <c r="R2855" s="823">
        <v>5</v>
      </c>
      <c r="S2855" s="828">
        <v>0.7142857142857143</v>
      </c>
      <c r="T2855" s="827">
        <v>5</v>
      </c>
      <c r="U2855" s="829">
        <v>0.83333333333333337</v>
      </c>
    </row>
    <row r="2856" spans="1:21" ht="14.45" customHeight="1" x14ac:dyDescent="0.2">
      <c r="A2856" s="822">
        <v>32</v>
      </c>
      <c r="B2856" s="823" t="s">
        <v>2767</v>
      </c>
      <c r="C2856" s="823" t="s">
        <v>2773</v>
      </c>
      <c r="D2856" s="824" t="s">
        <v>4796</v>
      </c>
      <c r="E2856" s="825" t="s">
        <v>2785</v>
      </c>
      <c r="F2856" s="823" t="s">
        <v>2768</v>
      </c>
      <c r="G2856" s="823" t="s">
        <v>2833</v>
      </c>
      <c r="H2856" s="823" t="s">
        <v>329</v>
      </c>
      <c r="I2856" s="823" t="s">
        <v>4755</v>
      </c>
      <c r="J2856" s="823" t="s">
        <v>4756</v>
      </c>
      <c r="K2856" s="823" t="s">
        <v>2854</v>
      </c>
      <c r="L2856" s="826">
        <v>36.270000000000003</v>
      </c>
      <c r="M2856" s="826">
        <v>36.270000000000003</v>
      </c>
      <c r="N2856" s="823">
        <v>1</v>
      </c>
      <c r="O2856" s="827">
        <v>1</v>
      </c>
      <c r="P2856" s="826">
        <v>36.270000000000003</v>
      </c>
      <c r="Q2856" s="828">
        <v>1</v>
      </c>
      <c r="R2856" s="823">
        <v>1</v>
      </c>
      <c r="S2856" s="828">
        <v>1</v>
      </c>
      <c r="T2856" s="827">
        <v>1</v>
      </c>
      <c r="U2856" s="829">
        <v>1</v>
      </c>
    </row>
    <row r="2857" spans="1:21" ht="14.45" customHeight="1" x14ac:dyDescent="0.2">
      <c r="A2857" s="822">
        <v>32</v>
      </c>
      <c r="B2857" s="823" t="s">
        <v>2767</v>
      </c>
      <c r="C2857" s="823" t="s">
        <v>2773</v>
      </c>
      <c r="D2857" s="824" t="s">
        <v>4796</v>
      </c>
      <c r="E2857" s="825" t="s">
        <v>2785</v>
      </c>
      <c r="F2857" s="823" t="s">
        <v>2768</v>
      </c>
      <c r="G2857" s="823" t="s">
        <v>2834</v>
      </c>
      <c r="H2857" s="823" t="s">
        <v>329</v>
      </c>
      <c r="I2857" s="823" t="s">
        <v>4757</v>
      </c>
      <c r="J2857" s="823" t="s">
        <v>2858</v>
      </c>
      <c r="K2857" s="823" t="s">
        <v>2293</v>
      </c>
      <c r="L2857" s="826">
        <v>62.18</v>
      </c>
      <c r="M2857" s="826">
        <v>62.18</v>
      </c>
      <c r="N2857" s="823">
        <v>1</v>
      </c>
      <c r="O2857" s="827">
        <v>1</v>
      </c>
      <c r="P2857" s="826">
        <v>62.18</v>
      </c>
      <c r="Q2857" s="828">
        <v>1</v>
      </c>
      <c r="R2857" s="823">
        <v>1</v>
      </c>
      <c r="S2857" s="828">
        <v>1</v>
      </c>
      <c r="T2857" s="827">
        <v>1</v>
      </c>
      <c r="U2857" s="829">
        <v>1</v>
      </c>
    </row>
    <row r="2858" spans="1:21" ht="14.45" customHeight="1" x14ac:dyDescent="0.2">
      <c r="A2858" s="822">
        <v>32</v>
      </c>
      <c r="B2858" s="823" t="s">
        <v>2767</v>
      </c>
      <c r="C2858" s="823" t="s">
        <v>2773</v>
      </c>
      <c r="D2858" s="824" t="s">
        <v>4796</v>
      </c>
      <c r="E2858" s="825" t="s">
        <v>2785</v>
      </c>
      <c r="F2858" s="823" t="s">
        <v>2768</v>
      </c>
      <c r="G2858" s="823" t="s">
        <v>2863</v>
      </c>
      <c r="H2858" s="823" t="s">
        <v>329</v>
      </c>
      <c r="I2858" s="823" t="s">
        <v>2864</v>
      </c>
      <c r="J2858" s="823" t="s">
        <v>2865</v>
      </c>
      <c r="K2858" s="823" t="s">
        <v>2866</v>
      </c>
      <c r="L2858" s="826">
        <v>0</v>
      </c>
      <c r="M2858" s="826">
        <v>0</v>
      </c>
      <c r="N2858" s="823">
        <v>1</v>
      </c>
      <c r="O2858" s="827">
        <v>1</v>
      </c>
      <c r="P2858" s="826">
        <v>0</v>
      </c>
      <c r="Q2858" s="828"/>
      <c r="R2858" s="823">
        <v>1</v>
      </c>
      <c r="S2858" s="828">
        <v>1</v>
      </c>
      <c r="T2858" s="827">
        <v>1</v>
      </c>
      <c r="U2858" s="829">
        <v>1</v>
      </c>
    </row>
    <row r="2859" spans="1:21" ht="14.45" customHeight="1" x14ac:dyDescent="0.2">
      <c r="A2859" s="822">
        <v>32</v>
      </c>
      <c r="B2859" s="823" t="s">
        <v>2767</v>
      </c>
      <c r="C2859" s="823" t="s">
        <v>2773</v>
      </c>
      <c r="D2859" s="824" t="s">
        <v>4796</v>
      </c>
      <c r="E2859" s="825" t="s">
        <v>2785</v>
      </c>
      <c r="F2859" s="823" t="s">
        <v>2768</v>
      </c>
      <c r="G2859" s="823" t="s">
        <v>3154</v>
      </c>
      <c r="H2859" s="823" t="s">
        <v>329</v>
      </c>
      <c r="I2859" s="823" t="s">
        <v>4232</v>
      </c>
      <c r="J2859" s="823" t="s">
        <v>3715</v>
      </c>
      <c r="K2859" s="823" t="s">
        <v>771</v>
      </c>
      <c r="L2859" s="826">
        <v>96.04</v>
      </c>
      <c r="M2859" s="826">
        <v>96.04</v>
      </c>
      <c r="N2859" s="823">
        <v>1</v>
      </c>
      <c r="O2859" s="827">
        <v>1</v>
      </c>
      <c r="P2859" s="826"/>
      <c r="Q2859" s="828">
        <v>0</v>
      </c>
      <c r="R2859" s="823"/>
      <c r="S2859" s="828">
        <v>0</v>
      </c>
      <c r="T2859" s="827"/>
      <c r="U2859" s="829">
        <v>0</v>
      </c>
    </row>
    <row r="2860" spans="1:21" ht="14.45" customHeight="1" x14ac:dyDescent="0.2">
      <c r="A2860" s="822">
        <v>32</v>
      </c>
      <c r="B2860" s="823" t="s">
        <v>2767</v>
      </c>
      <c r="C2860" s="823" t="s">
        <v>2773</v>
      </c>
      <c r="D2860" s="824" t="s">
        <v>4796</v>
      </c>
      <c r="E2860" s="825" t="s">
        <v>2785</v>
      </c>
      <c r="F2860" s="823" t="s">
        <v>2768</v>
      </c>
      <c r="G2860" s="823" t="s">
        <v>3154</v>
      </c>
      <c r="H2860" s="823" t="s">
        <v>329</v>
      </c>
      <c r="I2860" s="823" t="s">
        <v>3718</v>
      </c>
      <c r="J2860" s="823" t="s">
        <v>1318</v>
      </c>
      <c r="K2860" s="823" t="s">
        <v>1319</v>
      </c>
      <c r="L2860" s="826">
        <v>134.44999999999999</v>
      </c>
      <c r="M2860" s="826">
        <v>403.34999999999997</v>
      </c>
      <c r="N2860" s="823">
        <v>3</v>
      </c>
      <c r="O2860" s="827">
        <v>2.5</v>
      </c>
      <c r="P2860" s="826">
        <v>403.34999999999997</v>
      </c>
      <c r="Q2860" s="828">
        <v>1</v>
      </c>
      <c r="R2860" s="823">
        <v>3</v>
      </c>
      <c r="S2860" s="828">
        <v>1</v>
      </c>
      <c r="T2860" s="827">
        <v>2.5</v>
      </c>
      <c r="U2860" s="829">
        <v>1</v>
      </c>
    </row>
    <row r="2861" spans="1:21" ht="14.45" customHeight="1" x14ac:dyDescent="0.2">
      <c r="A2861" s="822">
        <v>32</v>
      </c>
      <c r="B2861" s="823" t="s">
        <v>2767</v>
      </c>
      <c r="C2861" s="823" t="s">
        <v>2773</v>
      </c>
      <c r="D2861" s="824" t="s">
        <v>4796</v>
      </c>
      <c r="E2861" s="825" t="s">
        <v>2785</v>
      </c>
      <c r="F2861" s="823" t="s">
        <v>2768</v>
      </c>
      <c r="G2861" s="823" t="s">
        <v>2869</v>
      </c>
      <c r="H2861" s="823" t="s">
        <v>329</v>
      </c>
      <c r="I2861" s="823" t="s">
        <v>4758</v>
      </c>
      <c r="J2861" s="823" t="s">
        <v>2871</v>
      </c>
      <c r="K2861" s="823" t="s">
        <v>3717</v>
      </c>
      <c r="L2861" s="826">
        <v>39.17</v>
      </c>
      <c r="M2861" s="826">
        <v>39.17</v>
      </c>
      <c r="N2861" s="823">
        <v>1</v>
      </c>
      <c r="O2861" s="827">
        <v>1</v>
      </c>
      <c r="P2861" s="826">
        <v>39.17</v>
      </c>
      <c r="Q2861" s="828">
        <v>1</v>
      </c>
      <c r="R2861" s="823">
        <v>1</v>
      </c>
      <c r="S2861" s="828">
        <v>1</v>
      </c>
      <c r="T2861" s="827">
        <v>1</v>
      </c>
      <c r="U2861" s="829">
        <v>1</v>
      </c>
    </row>
    <row r="2862" spans="1:21" ht="14.45" customHeight="1" x14ac:dyDescent="0.2">
      <c r="A2862" s="822">
        <v>32</v>
      </c>
      <c r="B2862" s="823" t="s">
        <v>2767</v>
      </c>
      <c r="C2862" s="823" t="s">
        <v>2773</v>
      </c>
      <c r="D2862" s="824" t="s">
        <v>4796</v>
      </c>
      <c r="E2862" s="825" t="s">
        <v>2785</v>
      </c>
      <c r="F2862" s="823" t="s">
        <v>2768</v>
      </c>
      <c r="G2862" s="823" t="s">
        <v>2869</v>
      </c>
      <c r="H2862" s="823" t="s">
        <v>670</v>
      </c>
      <c r="I2862" s="823" t="s">
        <v>4759</v>
      </c>
      <c r="J2862" s="823" t="s">
        <v>4125</v>
      </c>
      <c r="K2862" s="823" t="s">
        <v>3717</v>
      </c>
      <c r="L2862" s="826">
        <v>0</v>
      </c>
      <c r="M2862" s="826">
        <v>0</v>
      </c>
      <c r="N2862" s="823">
        <v>2</v>
      </c>
      <c r="O2862" s="827"/>
      <c r="P2862" s="826">
        <v>0</v>
      </c>
      <c r="Q2862" s="828"/>
      <c r="R2862" s="823">
        <v>2</v>
      </c>
      <c r="S2862" s="828">
        <v>1</v>
      </c>
      <c r="T2862" s="827"/>
      <c r="U2862" s="829"/>
    </row>
    <row r="2863" spans="1:21" ht="14.45" customHeight="1" x14ac:dyDescent="0.2">
      <c r="A2863" s="822">
        <v>32</v>
      </c>
      <c r="B2863" s="823" t="s">
        <v>2767</v>
      </c>
      <c r="C2863" s="823" t="s">
        <v>2773</v>
      </c>
      <c r="D2863" s="824" t="s">
        <v>4796</v>
      </c>
      <c r="E2863" s="825" t="s">
        <v>2785</v>
      </c>
      <c r="F2863" s="823" t="s">
        <v>2768</v>
      </c>
      <c r="G2863" s="823" t="s">
        <v>3615</v>
      </c>
      <c r="H2863" s="823" t="s">
        <v>329</v>
      </c>
      <c r="I2863" s="823" t="s">
        <v>3616</v>
      </c>
      <c r="J2863" s="823" t="s">
        <v>1179</v>
      </c>
      <c r="K2863" s="823" t="s">
        <v>826</v>
      </c>
      <c r="L2863" s="826">
        <v>0</v>
      </c>
      <c r="M2863" s="826">
        <v>0</v>
      </c>
      <c r="N2863" s="823">
        <v>1</v>
      </c>
      <c r="O2863" s="827">
        <v>1</v>
      </c>
      <c r="P2863" s="826">
        <v>0</v>
      </c>
      <c r="Q2863" s="828"/>
      <c r="R2863" s="823">
        <v>1</v>
      </c>
      <c r="S2863" s="828">
        <v>1</v>
      </c>
      <c r="T2863" s="827">
        <v>1</v>
      </c>
      <c r="U2863" s="829">
        <v>1</v>
      </c>
    </row>
    <row r="2864" spans="1:21" ht="14.45" customHeight="1" x14ac:dyDescent="0.2">
      <c r="A2864" s="822">
        <v>32</v>
      </c>
      <c r="B2864" s="823" t="s">
        <v>2767</v>
      </c>
      <c r="C2864" s="823" t="s">
        <v>2773</v>
      </c>
      <c r="D2864" s="824" t="s">
        <v>4796</v>
      </c>
      <c r="E2864" s="825" t="s">
        <v>2785</v>
      </c>
      <c r="F2864" s="823" t="s">
        <v>2768</v>
      </c>
      <c r="G2864" s="823" t="s">
        <v>2884</v>
      </c>
      <c r="H2864" s="823" t="s">
        <v>329</v>
      </c>
      <c r="I2864" s="823" t="s">
        <v>2885</v>
      </c>
      <c r="J2864" s="823" t="s">
        <v>912</v>
      </c>
      <c r="K2864" s="823" t="s">
        <v>826</v>
      </c>
      <c r="L2864" s="826">
        <v>236.03</v>
      </c>
      <c r="M2864" s="826">
        <v>708.09</v>
      </c>
      <c r="N2864" s="823">
        <v>3</v>
      </c>
      <c r="O2864" s="827">
        <v>2</v>
      </c>
      <c r="P2864" s="826">
        <v>708.09</v>
      </c>
      <c r="Q2864" s="828">
        <v>1</v>
      </c>
      <c r="R2864" s="823">
        <v>3</v>
      </c>
      <c r="S2864" s="828">
        <v>1</v>
      </c>
      <c r="T2864" s="827">
        <v>2</v>
      </c>
      <c r="U2864" s="829">
        <v>1</v>
      </c>
    </row>
    <row r="2865" spans="1:21" ht="14.45" customHeight="1" x14ac:dyDescent="0.2">
      <c r="A2865" s="822">
        <v>32</v>
      </c>
      <c r="B2865" s="823" t="s">
        <v>2767</v>
      </c>
      <c r="C2865" s="823" t="s">
        <v>2773</v>
      </c>
      <c r="D2865" s="824" t="s">
        <v>4796</v>
      </c>
      <c r="E2865" s="825" t="s">
        <v>2785</v>
      </c>
      <c r="F2865" s="823" t="s">
        <v>2768</v>
      </c>
      <c r="G2865" s="823" t="s">
        <v>2884</v>
      </c>
      <c r="H2865" s="823" t="s">
        <v>329</v>
      </c>
      <c r="I2865" s="823" t="s">
        <v>3163</v>
      </c>
      <c r="J2865" s="823" t="s">
        <v>912</v>
      </c>
      <c r="K2865" s="823" t="s">
        <v>3164</v>
      </c>
      <c r="L2865" s="826">
        <v>516</v>
      </c>
      <c r="M2865" s="826">
        <v>2580</v>
      </c>
      <c r="N2865" s="823">
        <v>5</v>
      </c>
      <c r="O2865" s="827">
        <v>4</v>
      </c>
      <c r="P2865" s="826">
        <v>2064</v>
      </c>
      <c r="Q2865" s="828">
        <v>0.8</v>
      </c>
      <c r="R2865" s="823">
        <v>4</v>
      </c>
      <c r="S2865" s="828">
        <v>0.8</v>
      </c>
      <c r="T2865" s="827">
        <v>3.5</v>
      </c>
      <c r="U2865" s="829">
        <v>0.875</v>
      </c>
    </row>
    <row r="2866" spans="1:21" ht="14.45" customHeight="1" x14ac:dyDescent="0.2">
      <c r="A2866" s="822">
        <v>32</v>
      </c>
      <c r="B2866" s="823" t="s">
        <v>2767</v>
      </c>
      <c r="C2866" s="823" t="s">
        <v>2773</v>
      </c>
      <c r="D2866" s="824" t="s">
        <v>4796</v>
      </c>
      <c r="E2866" s="825" t="s">
        <v>2785</v>
      </c>
      <c r="F2866" s="823" t="s">
        <v>2768</v>
      </c>
      <c r="G2866" s="823" t="s">
        <v>3165</v>
      </c>
      <c r="H2866" s="823" t="s">
        <v>329</v>
      </c>
      <c r="I2866" s="823" t="s">
        <v>3167</v>
      </c>
      <c r="J2866" s="823" t="s">
        <v>1098</v>
      </c>
      <c r="K2866" s="823" t="s">
        <v>1100</v>
      </c>
      <c r="L2866" s="826">
        <v>42.05</v>
      </c>
      <c r="M2866" s="826">
        <v>42.05</v>
      </c>
      <c r="N2866" s="823">
        <v>1</v>
      </c>
      <c r="O2866" s="827">
        <v>1</v>
      </c>
      <c r="P2866" s="826">
        <v>42.05</v>
      </c>
      <c r="Q2866" s="828">
        <v>1</v>
      </c>
      <c r="R2866" s="823">
        <v>1</v>
      </c>
      <c r="S2866" s="828">
        <v>1</v>
      </c>
      <c r="T2866" s="827">
        <v>1</v>
      </c>
      <c r="U2866" s="829">
        <v>1</v>
      </c>
    </row>
    <row r="2867" spans="1:21" ht="14.45" customHeight="1" x14ac:dyDescent="0.2">
      <c r="A2867" s="822">
        <v>32</v>
      </c>
      <c r="B2867" s="823" t="s">
        <v>2767</v>
      </c>
      <c r="C2867" s="823" t="s">
        <v>2773</v>
      </c>
      <c r="D2867" s="824" t="s">
        <v>4796</v>
      </c>
      <c r="E2867" s="825" t="s">
        <v>2785</v>
      </c>
      <c r="F2867" s="823" t="s">
        <v>2768</v>
      </c>
      <c r="G2867" s="823" t="s">
        <v>2890</v>
      </c>
      <c r="H2867" s="823" t="s">
        <v>329</v>
      </c>
      <c r="I2867" s="823" t="s">
        <v>3171</v>
      </c>
      <c r="J2867" s="823" t="s">
        <v>817</v>
      </c>
      <c r="K2867" s="823" t="s">
        <v>3172</v>
      </c>
      <c r="L2867" s="826">
        <v>45.56</v>
      </c>
      <c r="M2867" s="826">
        <v>45.56</v>
      </c>
      <c r="N2867" s="823">
        <v>1</v>
      </c>
      <c r="O2867" s="827">
        <v>1</v>
      </c>
      <c r="P2867" s="826">
        <v>45.56</v>
      </c>
      <c r="Q2867" s="828">
        <v>1</v>
      </c>
      <c r="R2867" s="823">
        <v>1</v>
      </c>
      <c r="S2867" s="828">
        <v>1</v>
      </c>
      <c r="T2867" s="827">
        <v>1</v>
      </c>
      <c r="U2867" s="829">
        <v>1</v>
      </c>
    </row>
    <row r="2868" spans="1:21" ht="14.45" customHeight="1" x14ac:dyDescent="0.2">
      <c r="A2868" s="822">
        <v>32</v>
      </c>
      <c r="B2868" s="823" t="s">
        <v>2767</v>
      </c>
      <c r="C2868" s="823" t="s">
        <v>2773</v>
      </c>
      <c r="D2868" s="824" t="s">
        <v>4796</v>
      </c>
      <c r="E2868" s="825" t="s">
        <v>2785</v>
      </c>
      <c r="F2868" s="823" t="s">
        <v>2768</v>
      </c>
      <c r="G2868" s="823" t="s">
        <v>4760</v>
      </c>
      <c r="H2868" s="823" t="s">
        <v>329</v>
      </c>
      <c r="I2868" s="823" t="s">
        <v>4761</v>
      </c>
      <c r="J2868" s="823" t="s">
        <v>4762</v>
      </c>
      <c r="K2868" s="823" t="s">
        <v>4763</v>
      </c>
      <c r="L2868" s="826">
        <v>0</v>
      </c>
      <c r="M2868" s="826">
        <v>0</v>
      </c>
      <c r="N2868" s="823">
        <v>1</v>
      </c>
      <c r="O2868" s="827">
        <v>1</v>
      </c>
      <c r="P2868" s="826">
        <v>0</v>
      </c>
      <c r="Q2868" s="828"/>
      <c r="R2868" s="823">
        <v>1</v>
      </c>
      <c r="S2868" s="828">
        <v>1</v>
      </c>
      <c r="T2868" s="827">
        <v>1</v>
      </c>
      <c r="U2868" s="829">
        <v>1</v>
      </c>
    </row>
    <row r="2869" spans="1:21" ht="14.45" customHeight="1" x14ac:dyDescent="0.2">
      <c r="A2869" s="822">
        <v>32</v>
      </c>
      <c r="B2869" s="823" t="s">
        <v>2767</v>
      </c>
      <c r="C2869" s="823" t="s">
        <v>2773</v>
      </c>
      <c r="D2869" s="824" t="s">
        <v>4796</v>
      </c>
      <c r="E2869" s="825" t="s">
        <v>2785</v>
      </c>
      <c r="F2869" s="823" t="s">
        <v>2768</v>
      </c>
      <c r="G2869" s="823" t="s">
        <v>2915</v>
      </c>
      <c r="H2869" s="823" t="s">
        <v>670</v>
      </c>
      <c r="I2869" s="823" t="s">
        <v>2403</v>
      </c>
      <c r="J2869" s="823" t="s">
        <v>1477</v>
      </c>
      <c r="K2869" s="823" t="s">
        <v>2404</v>
      </c>
      <c r="L2869" s="826">
        <v>846.47</v>
      </c>
      <c r="M2869" s="826">
        <v>3385.88</v>
      </c>
      <c r="N2869" s="823">
        <v>4</v>
      </c>
      <c r="O2869" s="827">
        <v>3</v>
      </c>
      <c r="P2869" s="826">
        <v>2539.41</v>
      </c>
      <c r="Q2869" s="828">
        <v>0.74999999999999989</v>
      </c>
      <c r="R2869" s="823">
        <v>3</v>
      </c>
      <c r="S2869" s="828">
        <v>0.75</v>
      </c>
      <c r="T2869" s="827">
        <v>2.5</v>
      </c>
      <c r="U2869" s="829">
        <v>0.83333333333333337</v>
      </c>
    </row>
    <row r="2870" spans="1:21" ht="14.45" customHeight="1" x14ac:dyDescent="0.2">
      <c r="A2870" s="822">
        <v>32</v>
      </c>
      <c r="B2870" s="823" t="s">
        <v>2767</v>
      </c>
      <c r="C2870" s="823" t="s">
        <v>2773</v>
      </c>
      <c r="D2870" s="824" t="s">
        <v>4796</v>
      </c>
      <c r="E2870" s="825" t="s">
        <v>2785</v>
      </c>
      <c r="F2870" s="823" t="s">
        <v>2768</v>
      </c>
      <c r="G2870" s="823" t="s">
        <v>2915</v>
      </c>
      <c r="H2870" s="823" t="s">
        <v>670</v>
      </c>
      <c r="I2870" s="823" t="s">
        <v>2403</v>
      </c>
      <c r="J2870" s="823" t="s">
        <v>1477</v>
      </c>
      <c r="K2870" s="823" t="s">
        <v>2404</v>
      </c>
      <c r="L2870" s="826">
        <v>3231.81</v>
      </c>
      <c r="M2870" s="826">
        <v>6463.62</v>
      </c>
      <c r="N2870" s="823">
        <v>2</v>
      </c>
      <c r="O2870" s="827">
        <v>1.5</v>
      </c>
      <c r="P2870" s="826">
        <v>3231.81</v>
      </c>
      <c r="Q2870" s="828">
        <v>0.5</v>
      </c>
      <c r="R2870" s="823">
        <v>1</v>
      </c>
      <c r="S2870" s="828">
        <v>0.5</v>
      </c>
      <c r="T2870" s="827">
        <v>1</v>
      </c>
      <c r="U2870" s="829">
        <v>0.66666666666666663</v>
      </c>
    </row>
    <row r="2871" spans="1:21" ht="14.45" customHeight="1" x14ac:dyDescent="0.2">
      <c r="A2871" s="822">
        <v>32</v>
      </c>
      <c r="B2871" s="823" t="s">
        <v>2767</v>
      </c>
      <c r="C2871" s="823" t="s">
        <v>2773</v>
      </c>
      <c r="D2871" s="824" t="s">
        <v>4796</v>
      </c>
      <c r="E2871" s="825" t="s">
        <v>2785</v>
      </c>
      <c r="F2871" s="823" t="s">
        <v>2768</v>
      </c>
      <c r="G2871" s="823" t="s">
        <v>2916</v>
      </c>
      <c r="H2871" s="823" t="s">
        <v>670</v>
      </c>
      <c r="I2871" s="823" t="s">
        <v>2572</v>
      </c>
      <c r="J2871" s="823" t="s">
        <v>921</v>
      </c>
      <c r="K2871" s="823" t="s">
        <v>2573</v>
      </c>
      <c r="L2871" s="826">
        <v>42.51</v>
      </c>
      <c r="M2871" s="826">
        <v>170.04</v>
      </c>
      <c r="N2871" s="823">
        <v>4</v>
      </c>
      <c r="O2871" s="827">
        <v>4</v>
      </c>
      <c r="P2871" s="826">
        <v>85.02</v>
      </c>
      <c r="Q2871" s="828">
        <v>0.5</v>
      </c>
      <c r="R2871" s="823">
        <v>2</v>
      </c>
      <c r="S2871" s="828">
        <v>0.5</v>
      </c>
      <c r="T2871" s="827">
        <v>2</v>
      </c>
      <c r="U2871" s="829">
        <v>0.5</v>
      </c>
    </row>
    <row r="2872" spans="1:21" ht="14.45" customHeight="1" x14ac:dyDescent="0.2">
      <c r="A2872" s="822">
        <v>32</v>
      </c>
      <c r="B2872" s="823" t="s">
        <v>2767</v>
      </c>
      <c r="C2872" s="823" t="s">
        <v>2773</v>
      </c>
      <c r="D2872" s="824" t="s">
        <v>4796</v>
      </c>
      <c r="E2872" s="825" t="s">
        <v>2785</v>
      </c>
      <c r="F2872" s="823" t="s">
        <v>2768</v>
      </c>
      <c r="G2872" s="823" t="s">
        <v>1705</v>
      </c>
      <c r="H2872" s="823" t="s">
        <v>329</v>
      </c>
      <c r="I2872" s="823" t="s">
        <v>4764</v>
      </c>
      <c r="J2872" s="823" t="s">
        <v>4765</v>
      </c>
      <c r="K2872" s="823" t="s">
        <v>4766</v>
      </c>
      <c r="L2872" s="826">
        <v>13.73</v>
      </c>
      <c r="M2872" s="826">
        <v>27.46</v>
      </c>
      <c r="N2872" s="823">
        <v>2</v>
      </c>
      <c r="O2872" s="827">
        <v>1</v>
      </c>
      <c r="P2872" s="826">
        <v>13.73</v>
      </c>
      <c r="Q2872" s="828">
        <v>0.5</v>
      </c>
      <c r="R2872" s="823">
        <v>1</v>
      </c>
      <c r="S2872" s="828">
        <v>0.5</v>
      </c>
      <c r="T2872" s="827">
        <v>0.5</v>
      </c>
      <c r="U2872" s="829">
        <v>0.5</v>
      </c>
    </row>
    <row r="2873" spans="1:21" ht="14.45" customHeight="1" x14ac:dyDescent="0.2">
      <c r="A2873" s="822">
        <v>32</v>
      </c>
      <c r="B2873" s="823" t="s">
        <v>2767</v>
      </c>
      <c r="C2873" s="823" t="s">
        <v>2773</v>
      </c>
      <c r="D2873" s="824" t="s">
        <v>4796</v>
      </c>
      <c r="E2873" s="825" t="s">
        <v>2785</v>
      </c>
      <c r="F2873" s="823" t="s">
        <v>2768</v>
      </c>
      <c r="G2873" s="823" t="s">
        <v>3205</v>
      </c>
      <c r="H2873" s="823" t="s">
        <v>329</v>
      </c>
      <c r="I2873" s="823" t="s">
        <v>3209</v>
      </c>
      <c r="J2873" s="823" t="s">
        <v>1114</v>
      </c>
      <c r="K2873" s="823" t="s">
        <v>3208</v>
      </c>
      <c r="L2873" s="826">
        <v>50.64</v>
      </c>
      <c r="M2873" s="826">
        <v>50.64</v>
      </c>
      <c r="N2873" s="823">
        <v>1</v>
      </c>
      <c r="O2873" s="827">
        <v>1</v>
      </c>
      <c r="P2873" s="826">
        <v>50.64</v>
      </c>
      <c r="Q2873" s="828">
        <v>1</v>
      </c>
      <c r="R2873" s="823">
        <v>1</v>
      </c>
      <c r="S2873" s="828">
        <v>1</v>
      </c>
      <c r="T2873" s="827">
        <v>1</v>
      </c>
      <c r="U2873" s="829">
        <v>1</v>
      </c>
    </row>
    <row r="2874" spans="1:21" ht="14.45" customHeight="1" x14ac:dyDescent="0.2">
      <c r="A2874" s="822">
        <v>32</v>
      </c>
      <c r="B2874" s="823" t="s">
        <v>2767</v>
      </c>
      <c r="C2874" s="823" t="s">
        <v>2773</v>
      </c>
      <c r="D2874" s="824" t="s">
        <v>4796</v>
      </c>
      <c r="E2874" s="825" t="s">
        <v>2785</v>
      </c>
      <c r="F2874" s="823" t="s">
        <v>2768</v>
      </c>
      <c r="G2874" s="823" t="s">
        <v>3210</v>
      </c>
      <c r="H2874" s="823" t="s">
        <v>329</v>
      </c>
      <c r="I2874" s="823" t="s">
        <v>3630</v>
      </c>
      <c r="J2874" s="823" t="s">
        <v>3631</v>
      </c>
      <c r="K2874" s="823" t="s">
        <v>3632</v>
      </c>
      <c r="L2874" s="826">
        <v>140.72</v>
      </c>
      <c r="M2874" s="826">
        <v>140.72</v>
      </c>
      <c r="N2874" s="823">
        <v>1</v>
      </c>
      <c r="O2874" s="827">
        <v>1</v>
      </c>
      <c r="P2874" s="826">
        <v>140.72</v>
      </c>
      <c r="Q2874" s="828">
        <v>1</v>
      </c>
      <c r="R2874" s="823">
        <v>1</v>
      </c>
      <c r="S2874" s="828">
        <v>1</v>
      </c>
      <c r="T2874" s="827">
        <v>1</v>
      </c>
      <c r="U2874" s="829">
        <v>1</v>
      </c>
    </row>
    <row r="2875" spans="1:21" ht="14.45" customHeight="1" x14ac:dyDescent="0.2">
      <c r="A2875" s="822">
        <v>32</v>
      </c>
      <c r="B2875" s="823" t="s">
        <v>2767</v>
      </c>
      <c r="C2875" s="823" t="s">
        <v>2773</v>
      </c>
      <c r="D2875" s="824" t="s">
        <v>4796</v>
      </c>
      <c r="E2875" s="825" t="s">
        <v>2785</v>
      </c>
      <c r="F2875" s="823" t="s">
        <v>2768</v>
      </c>
      <c r="G2875" s="823" t="s">
        <v>2923</v>
      </c>
      <c r="H2875" s="823" t="s">
        <v>329</v>
      </c>
      <c r="I2875" s="823" t="s">
        <v>2924</v>
      </c>
      <c r="J2875" s="823" t="s">
        <v>2925</v>
      </c>
      <c r="K2875" s="823" t="s">
        <v>2926</v>
      </c>
      <c r="L2875" s="826">
        <v>75.05</v>
      </c>
      <c r="M2875" s="826">
        <v>75.05</v>
      </c>
      <c r="N2875" s="823">
        <v>1</v>
      </c>
      <c r="O2875" s="827">
        <v>1</v>
      </c>
      <c r="P2875" s="826"/>
      <c r="Q2875" s="828">
        <v>0</v>
      </c>
      <c r="R2875" s="823"/>
      <c r="S2875" s="828">
        <v>0</v>
      </c>
      <c r="T2875" s="827"/>
      <c r="U2875" s="829">
        <v>0</v>
      </c>
    </row>
    <row r="2876" spans="1:21" ht="14.45" customHeight="1" x14ac:dyDescent="0.2">
      <c r="A2876" s="822">
        <v>32</v>
      </c>
      <c r="B2876" s="823" t="s">
        <v>2767</v>
      </c>
      <c r="C2876" s="823" t="s">
        <v>2773</v>
      </c>
      <c r="D2876" s="824" t="s">
        <v>4796</v>
      </c>
      <c r="E2876" s="825" t="s">
        <v>2785</v>
      </c>
      <c r="F2876" s="823" t="s">
        <v>2768</v>
      </c>
      <c r="G2876" s="823" t="s">
        <v>2923</v>
      </c>
      <c r="H2876" s="823" t="s">
        <v>329</v>
      </c>
      <c r="I2876" s="823" t="s">
        <v>2927</v>
      </c>
      <c r="J2876" s="823" t="s">
        <v>1031</v>
      </c>
      <c r="K2876" s="823" t="s">
        <v>2928</v>
      </c>
      <c r="L2876" s="826">
        <v>45.03</v>
      </c>
      <c r="M2876" s="826">
        <v>90.06</v>
      </c>
      <c r="N2876" s="823">
        <v>2</v>
      </c>
      <c r="O2876" s="827">
        <v>1.5</v>
      </c>
      <c r="P2876" s="826">
        <v>90.06</v>
      </c>
      <c r="Q2876" s="828">
        <v>1</v>
      </c>
      <c r="R2876" s="823">
        <v>2</v>
      </c>
      <c r="S2876" s="828">
        <v>1</v>
      </c>
      <c r="T2876" s="827">
        <v>1.5</v>
      </c>
      <c r="U2876" s="829">
        <v>1</v>
      </c>
    </row>
    <row r="2877" spans="1:21" ht="14.45" customHeight="1" x14ac:dyDescent="0.2">
      <c r="A2877" s="822">
        <v>32</v>
      </c>
      <c r="B2877" s="823" t="s">
        <v>2767</v>
      </c>
      <c r="C2877" s="823" t="s">
        <v>2773</v>
      </c>
      <c r="D2877" s="824" t="s">
        <v>4796</v>
      </c>
      <c r="E2877" s="825" t="s">
        <v>2785</v>
      </c>
      <c r="F2877" s="823" t="s">
        <v>2768</v>
      </c>
      <c r="G2877" s="823" t="s">
        <v>3641</v>
      </c>
      <c r="H2877" s="823" t="s">
        <v>329</v>
      </c>
      <c r="I2877" s="823" t="s">
        <v>4463</v>
      </c>
      <c r="J2877" s="823" t="s">
        <v>3643</v>
      </c>
      <c r="K2877" s="823" t="s">
        <v>3644</v>
      </c>
      <c r="L2877" s="826">
        <v>497.78</v>
      </c>
      <c r="M2877" s="826">
        <v>497.78</v>
      </c>
      <c r="N2877" s="823">
        <v>1</v>
      </c>
      <c r="O2877" s="827">
        <v>0.5</v>
      </c>
      <c r="P2877" s="826">
        <v>497.78</v>
      </c>
      <c r="Q2877" s="828">
        <v>1</v>
      </c>
      <c r="R2877" s="823">
        <v>1</v>
      </c>
      <c r="S2877" s="828">
        <v>1</v>
      </c>
      <c r="T2877" s="827">
        <v>0.5</v>
      </c>
      <c r="U2877" s="829">
        <v>1</v>
      </c>
    </row>
    <row r="2878" spans="1:21" ht="14.45" customHeight="1" x14ac:dyDescent="0.2">
      <c r="A2878" s="822">
        <v>32</v>
      </c>
      <c r="B2878" s="823" t="s">
        <v>2767</v>
      </c>
      <c r="C2878" s="823" t="s">
        <v>2773</v>
      </c>
      <c r="D2878" s="824" t="s">
        <v>4796</v>
      </c>
      <c r="E2878" s="825" t="s">
        <v>2785</v>
      </c>
      <c r="F2878" s="823" t="s">
        <v>2768</v>
      </c>
      <c r="G2878" s="823" t="s">
        <v>3249</v>
      </c>
      <c r="H2878" s="823" t="s">
        <v>329</v>
      </c>
      <c r="I2878" s="823" t="s">
        <v>4599</v>
      </c>
      <c r="J2878" s="823" t="s">
        <v>3766</v>
      </c>
      <c r="K2878" s="823" t="s">
        <v>4600</v>
      </c>
      <c r="L2878" s="826">
        <v>83.79</v>
      </c>
      <c r="M2878" s="826">
        <v>83.79</v>
      </c>
      <c r="N2878" s="823">
        <v>1</v>
      </c>
      <c r="O2878" s="827">
        <v>1</v>
      </c>
      <c r="P2878" s="826">
        <v>83.79</v>
      </c>
      <c r="Q2878" s="828">
        <v>1</v>
      </c>
      <c r="R2878" s="823">
        <v>1</v>
      </c>
      <c r="S2878" s="828">
        <v>1</v>
      </c>
      <c r="T2878" s="827">
        <v>1</v>
      </c>
      <c r="U2878" s="829">
        <v>1</v>
      </c>
    </row>
    <row r="2879" spans="1:21" ht="14.45" customHeight="1" x14ac:dyDescent="0.2">
      <c r="A2879" s="822">
        <v>32</v>
      </c>
      <c r="B2879" s="823" t="s">
        <v>2767</v>
      </c>
      <c r="C2879" s="823" t="s">
        <v>2773</v>
      </c>
      <c r="D2879" s="824" t="s">
        <v>4796</v>
      </c>
      <c r="E2879" s="825" t="s">
        <v>2785</v>
      </c>
      <c r="F2879" s="823" t="s">
        <v>2768</v>
      </c>
      <c r="G2879" s="823" t="s">
        <v>3257</v>
      </c>
      <c r="H2879" s="823" t="s">
        <v>329</v>
      </c>
      <c r="I2879" s="823" t="s">
        <v>3768</v>
      </c>
      <c r="J2879" s="823" t="s">
        <v>783</v>
      </c>
      <c r="K2879" s="823" t="s">
        <v>784</v>
      </c>
      <c r="L2879" s="826">
        <v>38.5</v>
      </c>
      <c r="M2879" s="826">
        <v>38.5</v>
      </c>
      <c r="N2879" s="823">
        <v>1</v>
      </c>
      <c r="O2879" s="827">
        <v>1</v>
      </c>
      <c r="P2879" s="826">
        <v>38.5</v>
      </c>
      <c r="Q2879" s="828">
        <v>1</v>
      </c>
      <c r="R2879" s="823">
        <v>1</v>
      </c>
      <c r="S2879" s="828">
        <v>1</v>
      </c>
      <c r="T2879" s="827">
        <v>1</v>
      </c>
      <c r="U2879" s="829">
        <v>1</v>
      </c>
    </row>
    <row r="2880" spans="1:21" ht="14.45" customHeight="1" x14ac:dyDescent="0.2">
      <c r="A2880" s="822">
        <v>32</v>
      </c>
      <c r="B2880" s="823" t="s">
        <v>2767</v>
      </c>
      <c r="C2880" s="823" t="s">
        <v>2773</v>
      </c>
      <c r="D2880" s="824" t="s">
        <v>4796</v>
      </c>
      <c r="E2880" s="825" t="s">
        <v>2785</v>
      </c>
      <c r="F2880" s="823" t="s">
        <v>2768</v>
      </c>
      <c r="G2880" s="823" t="s">
        <v>3260</v>
      </c>
      <c r="H2880" s="823" t="s">
        <v>329</v>
      </c>
      <c r="I2880" s="823" t="s">
        <v>3261</v>
      </c>
      <c r="J2880" s="823" t="s">
        <v>1454</v>
      </c>
      <c r="K2880" s="823" t="s">
        <v>3262</v>
      </c>
      <c r="L2880" s="826">
        <v>61.97</v>
      </c>
      <c r="M2880" s="826">
        <v>61.97</v>
      </c>
      <c r="N2880" s="823">
        <v>1</v>
      </c>
      <c r="O2880" s="827">
        <v>1</v>
      </c>
      <c r="P2880" s="826">
        <v>61.97</v>
      </c>
      <c r="Q2880" s="828">
        <v>1</v>
      </c>
      <c r="R2880" s="823">
        <v>1</v>
      </c>
      <c r="S2880" s="828">
        <v>1</v>
      </c>
      <c r="T2880" s="827">
        <v>1</v>
      </c>
      <c r="U2880" s="829">
        <v>1</v>
      </c>
    </row>
    <row r="2881" spans="1:21" ht="14.45" customHeight="1" x14ac:dyDescent="0.2">
      <c r="A2881" s="822">
        <v>32</v>
      </c>
      <c r="B2881" s="823" t="s">
        <v>2767</v>
      </c>
      <c r="C2881" s="823" t="s">
        <v>2773</v>
      </c>
      <c r="D2881" s="824" t="s">
        <v>4796</v>
      </c>
      <c r="E2881" s="825" t="s">
        <v>2785</v>
      </c>
      <c r="F2881" s="823" t="s">
        <v>2768</v>
      </c>
      <c r="G2881" s="823" t="s">
        <v>2835</v>
      </c>
      <c r="H2881" s="823" t="s">
        <v>329</v>
      </c>
      <c r="I2881" s="823" t="s">
        <v>3460</v>
      </c>
      <c r="J2881" s="823" t="s">
        <v>3461</v>
      </c>
      <c r="K2881" s="823" t="s">
        <v>3462</v>
      </c>
      <c r="L2881" s="826">
        <v>52.75</v>
      </c>
      <c r="M2881" s="826">
        <v>52.75</v>
      </c>
      <c r="N2881" s="823">
        <v>1</v>
      </c>
      <c r="O2881" s="827">
        <v>0.5</v>
      </c>
      <c r="P2881" s="826">
        <v>52.75</v>
      </c>
      <c r="Q2881" s="828">
        <v>1</v>
      </c>
      <c r="R2881" s="823">
        <v>1</v>
      </c>
      <c r="S2881" s="828">
        <v>1</v>
      </c>
      <c r="T2881" s="827">
        <v>0.5</v>
      </c>
      <c r="U2881" s="829">
        <v>1</v>
      </c>
    </row>
    <row r="2882" spans="1:21" ht="14.45" customHeight="1" x14ac:dyDescent="0.2">
      <c r="A2882" s="822">
        <v>32</v>
      </c>
      <c r="B2882" s="823" t="s">
        <v>2767</v>
      </c>
      <c r="C2882" s="823" t="s">
        <v>2773</v>
      </c>
      <c r="D2882" s="824" t="s">
        <v>4796</v>
      </c>
      <c r="E2882" s="825" t="s">
        <v>2785</v>
      </c>
      <c r="F2882" s="823" t="s">
        <v>2768</v>
      </c>
      <c r="G2882" s="823" t="s">
        <v>2983</v>
      </c>
      <c r="H2882" s="823" t="s">
        <v>329</v>
      </c>
      <c r="I2882" s="823" t="s">
        <v>2984</v>
      </c>
      <c r="J2882" s="823" t="s">
        <v>2985</v>
      </c>
      <c r="K2882" s="823" t="s">
        <v>2986</v>
      </c>
      <c r="L2882" s="826">
        <v>73.150000000000006</v>
      </c>
      <c r="M2882" s="826">
        <v>219.45000000000002</v>
      </c>
      <c r="N2882" s="823">
        <v>3</v>
      </c>
      <c r="O2882" s="827">
        <v>2.5</v>
      </c>
      <c r="P2882" s="826">
        <v>146.30000000000001</v>
      </c>
      <c r="Q2882" s="828">
        <v>0.66666666666666663</v>
      </c>
      <c r="R2882" s="823">
        <v>2</v>
      </c>
      <c r="S2882" s="828">
        <v>0.66666666666666663</v>
      </c>
      <c r="T2882" s="827">
        <v>1.5</v>
      </c>
      <c r="U2882" s="829">
        <v>0.6</v>
      </c>
    </row>
    <row r="2883" spans="1:21" ht="14.45" customHeight="1" x14ac:dyDescent="0.2">
      <c r="A2883" s="822">
        <v>32</v>
      </c>
      <c r="B2883" s="823" t="s">
        <v>2767</v>
      </c>
      <c r="C2883" s="823" t="s">
        <v>2773</v>
      </c>
      <c r="D2883" s="824" t="s">
        <v>4796</v>
      </c>
      <c r="E2883" s="825" t="s">
        <v>2785</v>
      </c>
      <c r="F2883" s="823" t="s">
        <v>2768</v>
      </c>
      <c r="G2883" s="823" t="s">
        <v>3270</v>
      </c>
      <c r="H2883" s="823" t="s">
        <v>329</v>
      </c>
      <c r="I2883" s="823" t="s">
        <v>3271</v>
      </c>
      <c r="J2883" s="823" t="s">
        <v>1285</v>
      </c>
      <c r="K2883" s="823" t="s">
        <v>3272</v>
      </c>
      <c r="L2883" s="826">
        <v>760.22</v>
      </c>
      <c r="M2883" s="826">
        <v>760.22</v>
      </c>
      <c r="N2883" s="823">
        <v>1</v>
      </c>
      <c r="O2883" s="827">
        <v>1</v>
      </c>
      <c r="P2883" s="826">
        <v>760.22</v>
      </c>
      <c r="Q2883" s="828">
        <v>1</v>
      </c>
      <c r="R2883" s="823">
        <v>1</v>
      </c>
      <c r="S2883" s="828">
        <v>1</v>
      </c>
      <c r="T2883" s="827">
        <v>1</v>
      </c>
      <c r="U2883" s="829">
        <v>1</v>
      </c>
    </row>
    <row r="2884" spans="1:21" ht="14.45" customHeight="1" x14ac:dyDescent="0.2">
      <c r="A2884" s="822">
        <v>32</v>
      </c>
      <c r="B2884" s="823" t="s">
        <v>2767</v>
      </c>
      <c r="C2884" s="823" t="s">
        <v>2773</v>
      </c>
      <c r="D2884" s="824" t="s">
        <v>4796</v>
      </c>
      <c r="E2884" s="825" t="s">
        <v>2785</v>
      </c>
      <c r="F2884" s="823" t="s">
        <v>2768</v>
      </c>
      <c r="G2884" s="823" t="s">
        <v>3279</v>
      </c>
      <c r="H2884" s="823" t="s">
        <v>329</v>
      </c>
      <c r="I2884" s="823" t="s">
        <v>3525</v>
      </c>
      <c r="J2884" s="823" t="s">
        <v>3464</v>
      </c>
      <c r="K2884" s="823" t="s">
        <v>2471</v>
      </c>
      <c r="L2884" s="826">
        <v>0</v>
      </c>
      <c r="M2884" s="826">
        <v>0</v>
      </c>
      <c r="N2884" s="823">
        <v>1</v>
      </c>
      <c r="O2884" s="827">
        <v>1</v>
      </c>
      <c r="P2884" s="826">
        <v>0</v>
      </c>
      <c r="Q2884" s="828"/>
      <c r="R2884" s="823">
        <v>1</v>
      </c>
      <c r="S2884" s="828">
        <v>1</v>
      </c>
      <c r="T2884" s="827">
        <v>1</v>
      </c>
      <c r="U2884" s="829">
        <v>1</v>
      </c>
    </row>
    <row r="2885" spans="1:21" ht="14.45" customHeight="1" x14ac:dyDescent="0.2">
      <c r="A2885" s="822">
        <v>32</v>
      </c>
      <c r="B2885" s="823" t="s">
        <v>2767</v>
      </c>
      <c r="C2885" s="823" t="s">
        <v>2773</v>
      </c>
      <c r="D2885" s="824" t="s">
        <v>4796</v>
      </c>
      <c r="E2885" s="825" t="s">
        <v>2785</v>
      </c>
      <c r="F2885" s="823" t="s">
        <v>2768</v>
      </c>
      <c r="G2885" s="823" t="s">
        <v>3279</v>
      </c>
      <c r="H2885" s="823" t="s">
        <v>329</v>
      </c>
      <c r="I2885" s="823" t="s">
        <v>3280</v>
      </c>
      <c r="J2885" s="823" t="s">
        <v>881</v>
      </c>
      <c r="K2885" s="823" t="s">
        <v>882</v>
      </c>
      <c r="L2885" s="826">
        <v>0</v>
      </c>
      <c r="M2885" s="826">
        <v>0</v>
      </c>
      <c r="N2885" s="823">
        <v>2</v>
      </c>
      <c r="O2885" s="827">
        <v>1.5</v>
      </c>
      <c r="P2885" s="826">
        <v>0</v>
      </c>
      <c r="Q2885" s="828"/>
      <c r="R2885" s="823">
        <v>2</v>
      </c>
      <c r="S2885" s="828">
        <v>1</v>
      </c>
      <c r="T2885" s="827">
        <v>1.5</v>
      </c>
      <c r="U2885" s="829">
        <v>1</v>
      </c>
    </row>
    <row r="2886" spans="1:21" ht="14.45" customHeight="1" x14ac:dyDescent="0.2">
      <c r="A2886" s="822">
        <v>32</v>
      </c>
      <c r="B2886" s="823" t="s">
        <v>2767</v>
      </c>
      <c r="C2886" s="823" t="s">
        <v>2773</v>
      </c>
      <c r="D2886" s="824" t="s">
        <v>4796</v>
      </c>
      <c r="E2886" s="825" t="s">
        <v>2785</v>
      </c>
      <c r="F2886" s="823" t="s">
        <v>2768</v>
      </c>
      <c r="G2886" s="823" t="s">
        <v>2999</v>
      </c>
      <c r="H2886" s="823" t="s">
        <v>329</v>
      </c>
      <c r="I2886" s="823" t="s">
        <v>3322</v>
      </c>
      <c r="J2886" s="823" t="s">
        <v>724</v>
      </c>
      <c r="K2886" s="823" t="s">
        <v>3323</v>
      </c>
      <c r="L2886" s="826">
        <v>10.65</v>
      </c>
      <c r="M2886" s="826">
        <v>10.65</v>
      </c>
      <c r="N2886" s="823">
        <v>1</v>
      </c>
      <c r="O2886" s="827">
        <v>1</v>
      </c>
      <c r="P2886" s="826">
        <v>10.65</v>
      </c>
      <c r="Q2886" s="828">
        <v>1</v>
      </c>
      <c r="R2886" s="823">
        <v>1</v>
      </c>
      <c r="S2886" s="828">
        <v>1</v>
      </c>
      <c r="T2886" s="827">
        <v>1</v>
      </c>
      <c r="U2886" s="829">
        <v>1</v>
      </c>
    </row>
    <row r="2887" spans="1:21" ht="14.45" customHeight="1" x14ac:dyDescent="0.2">
      <c r="A2887" s="822">
        <v>32</v>
      </c>
      <c r="B2887" s="823" t="s">
        <v>2767</v>
      </c>
      <c r="C2887" s="823" t="s">
        <v>2773</v>
      </c>
      <c r="D2887" s="824" t="s">
        <v>4796</v>
      </c>
      <c r="E2887" s="825" t="s">
        <v>2785</v>
      </c>
      <c r="F2887" s="823" t="s">
        <v>2768</v>
      </c>
      <c r="G2887" s="823" t="s">
        <v>2811</v>
      </c>
      <c r="H2887" s="823" t="s">
        <v>670</v>
      </c>
      <c r="I2887" s="823" t="s">
        <v>2247</v>
      </c>
      <c r="J2887" s="823" t="s">
        <v>915</v>
      </c>
      <c r="K2887" s="823" t="s">
        <v>2248</v>
      </c>
      <c r="L2887" s="826">
        <v>368.16</v>
      </c>
      <c r="M2887" s="826">
        <v>1104.48</v>
      </c>
      <c r="N2887" s="823">
        <v>3</v>
      </c>
      <c r="O2887" s="827">
        <v>2</v>
      </c>
      <c r="P2887" s="826">
        <v>368.16</v>
      </c>
      <c r="Q2887" s="828">
        <v>0.33333333333333337</v>
      </c>
      <c r="R2887" s="823">
        <v>1</v>
      </c>
      <c r="S2887" s="828">
        <v>0.33333333333333331</v>
      </c>
      <c r="T2887" s="827">
        <v>1</v>
      </c>
      <c r="U2887" s="829">
        <v>0.5</v>
      </c>
    </row>
    <row r="2888" spans="1:21" ht="14.45" customHeight="1" x14ac:dyDescent="0.2">
      <c r="A2888" s="822">
        <v>32</v>
      </c>
      <c r="B2888" s="823" t="s">
        <v>2767</v>
      </c>
      <c r="C2888" s="823" t="s">
        <v>2773</v>
      </c>
      <c r="D2888" s="824" t="s">
        <v>4796</v>
      </c>
      <c r="E2888" s="825" t="s">
        <v>2785</v>
      </c>
      <c r="F2888" s="823" t="s">
        <v>2768</v>
      </c>
      <c r="G2888" s="823" t="s">
        <v>2811</v>
      </c>
      <c r="H2888" s="823" t="s">
        <v>670</v>
      </c>
      <c r="I2888" s="823" t="s">
        <v>2558</v>
      </c>
      <c r="J2888" s="823" t="s">
        <v>1691</v>
      </c>
      <c r="K2888" s="823" t="s">
        <v>2559</v>
      </c>
      <c r="L2888" s="826">
        <v>1385.62</v>
      </c>
      <c r="M2888" s="826">
        <v>2771.24</v>
      </c>
      <c r="N2888" s="823">
        <v>2</v>
      </c>
      <c r="O2888" s="827">
        <v>2</v>
      </c>
      <c r="P2888" s="826">
        <v>2771.24</v>
      </c>
      <c r="Q2888" s="828">
        <v>1</v>
      </c>
      <c r="R2888" s="823">
        <v>2</v>
      </c>
      <c r="S2888" s="828">
        <v>1</v>
      </c>
      <c r="T2888" s="827">
        <v>2</v>
      </c>
      <c r="U2888" s="829">
        <v>1</v>
      </c>
    </row>
    <row r="2889" spans="1:21" ht="14.45" customHeight="1" x14ac:dyDescent="0.2">
      <c r="A2889" s="822">
        <v>32</v>
      </c>
      <c r="B2889" s="823" t="s">
        <v>2767</v>
      </c>
      <c r="C2889" s="823" t="s">
        <v>2773</v>
      </c>
      <c r="D2889" s="824" t="s">
        <v>4796</v>
      </c>
      <c r="E2889" s="825" t="s">
        <v>2785</v>
      </c>
      <c r="F2889" s="823" t="s">
        <v>2768</v>
      </c>
      <c r="G2889" s="823" t="s">
        <v>2811</v>
      </c>
      <c r="H2889" s="823" t="s">
        <v>670</v>
      </c>
      <c r="I2889" s="823" t="s">
        <v>2249</v>
      </c>
      <c r="J2889" s="823" t="s">
        <v>915</v>
      </c>
      <c r="K2889" s="823" t="s">
        <v>2250</v>
      </c>
      <c r="L2889" s="826">
        <v>736.33</v>
      </c>
      <c r="M2889" s="826">
        <v>3681.65</v>
      </c>
      <c r="N2889" s="823">
        <v>5</v>
      </c>
      <c r="O2889" s="827">
        <v>3</v>
      </c>
      <c r="P2889" s="826">
        <v>2945.32</v>
      </c>
      <c r="Q2889" s="828">
        <v>0.8</v>
      </c>
      <c r="R2889" s="823">
        <v>4</v>
      </c>
      <c r="S2889" s="828">
        <v>0.8</v>
      </c>
      <c r="T2889" s="827">
        <v>2</v>
      </c>
      <c r="U2889" s="829">
        <v>0.66666666666666663</v>
      </c>
    </row>
    <row r="2890" spans="1:21" ht="14.45" customHeight="1" x14ac:dyDescent="0.2">
      <c r="A2890" s="822">
        <v>32</v>
      </c>
      <c r="B2890" s="823" t="s">
        <v>2767</v>
      </c>
      <c r="C2890" s="823" t="s">
        <v>2773</v>
      </c>
      <c r="D2890" s="824" t="s">
        <v>4796</v>
      </c>
      <c r="E2890" s="825" t="s">
        <v>2785</v>
      </c>
      <c r="F2890" s="823" t="s">
        <v>2768</v>
      </c>
      <c r="G2890" s="823" t="s">
        <v>2811</v>
      </c>
      <c r="H2890" s="823" t="s">
        <v>670</v>
      </c>
      <c r="I2890" s="823" t="s">
        <v>2253</v>
      </c>
      <c r="J2890" s="823" t="s">
        <v>915</v>
      </c>
      <c r="K2890" s="823" t="s">
        <v>2254</v>
      </c>
      <c r="L2890" s="826">
        <v>490.89</v>
      </c>
      <c r="M2890" s="826">
        <v>1963.56</v>
      </c>
      <c r="N2890" s="823">
        <v>4</v>
      </c>
      <c r="O2890" s="827">
        <v>2</v>
      </c>
      <c r="P2890" s="826">
        <v>1963.56</v>
      </c>
      <c r="Q2890" s="828">
        <v>1</v>
      </c>
      <c r="R2890" s="823">
        <v>4</v>
      </c>
      <c r="S2890" s="828">
        <v>1</v>
      </c>
      <c r="T2890" s="827">
        <v>2</v>
      </c>
      <c r="U2890" s="829">
        <v>1</v>
      </c>
    </row>
    <row r="2891" spans="1:21" ht="14.45" customHeight="1" x14ac:dyDescent="0.2">
      <c r="A2891" s="822">
        <v>32</v>
      </c>
      <c r="B2891" s="823" t="s">
        <v>2767</v>
      </c>
      <c r="C2891" s="823" t="s">
        <v>2773</v>
      </c>
      <c r="D2891" s="824" t="s">
        <v>4796</v>
      </c>
      <c r="E2891" s="825" t="s">
        <v>2785</v>
      </c>
      <c r="F2891" s="823" t="s">
        <v>2768</v>
      </c>
      <c r="G2891" s="823" t="s">
        <v>2811</v>
      </c>
      <c r="H2891" s="823" t="s">
        <v>670</v>
      </c>
      <c r="I2891" s="823" t="s">
        <v>2245</v>
      </c>
      <c r="J2891" s="823" t="s">
        <v>915</v>
      </c>
      <c r="K2891" s="823" t="s">
        <v>2246</v>
      </c>
      <c r="L2891" s="826">
        <v>923.74</v>
      </c>
      <c r="M2891" s="826">
        <v>1847.48</v>
      </c>
      <c r="N2891" s="823">
        <v>2</v>
      </c>
      <c r="O2891" s="827">
        <v>1</v>
      </c>
      <c r="P2891" s="826"/>
      <c r="Q2891" s="828">
        <v>0</v>
      </c>
      <c r="R2891" s="823"/>
      <c r="S2891" s="828">
        <v>0</v>
      </c>
      <c r="T2891" s="827"/>
      <c r="U2891" s="829">
        <v>0</v>
      </c>
    </row>
    <row r="2892" spans="1:21" ht="14.45" customHeight="1" x14ac:dyDescent="0.2">
      <c r="A2892" s="822">
        <v>32</v>
      </c>
      <c r="B2892" s="823" t="s">
        <v>2767</v>
      </c>
      <c r="C2892" s="823" t="s">
        <v>2773</v>
      </c>
      <c r="D2892" s="824" t="s">
        <v>4796</v>
      </c>
      <c r="E2892" s="825" t="s">
        <v>2785</v>
      </c>
      <c r="F2892" s="823" t="s">
        <v>2768</v>
      </c>
      <c r="G2892" s="823" t="s">
        <v>3342</v>
      </c>
      <c r="H2892" s="823" t="s">
        <v>329</v>
      </c>
      <c r="I2892" s="823" t="s">
        <v>3343</v>
      </c>
      <c r="J2892" s="823" t="s">
        <v>3344</v>
      </c>
      <c r="K2892" s="823" t="s">
        <v>3345</v>
      </c>
      <c r="L2892" s="826">
        <v>453.18</v>
      </c>
      <c r="M2892" s="826">
        <v>453.18</v>
      </c>
      <c r="N2892" s="823">
        <v>1</v>
      </c>
      <c r="O2892" s="827">
        <v>0.5</v>
      </c>
      <c r="P2892" s="826">
        <v>453.18</v>
      </c>
      <c r="Q2892" s="828">
        <v>1</v>
      </c>
      <c r="R2892" s="823">
        <v>1</v>
      </c>
      <c r="S2892" s="828">
        <v>1</v>
      </c>
      <c r="T2892" s="827">
        <v>0.5</v>
      </c>
      <c r="U2892" s="829">
        <v>1</v>
      </c>
    </row>
    <row r="2893" spans="1:21" ht="14.45" customHeight="1" x14ac:dyDescent="0.2">
      <c r="A2893" s="822">
        <v>32</v>
      </c>
      <c r="B2893" s="823" t="s">
        <v>2767</v>
      </c>
      <c r="C2893" s="823" t="s">
        <v>2773</v>
      </c>
      <c r="D2893" s="824" t="s">
        <v>4796</v>
      </c>
      <c r="E2893" s="825" t="s">
        <v>2785</v>
      </c>
      <c r="F2893" s="823" t="s">
        <v>2768</v>
      </c>
      <c r="G2893" s="823" t="s">
        <v>2825</v>
      </c>
      <c r="H2893" s="823" t="s">
        <v>329</v>
      </c>
      <c r="I2893" s="823" t="s">
        <v>2826</v>
      </c>
      <c r="J2893" s="823" t="s">
        <v>789</v>
      </c>
      <c r="K2893" s="823" t="s">
        <v>2827</v>
      </c>
      <c r="L2893" s="826">
        <v>57.64</v>
      </c>
      <c r="M2893" s="826">
        <v>634.04</v>
      </c>
      <c r="N2893" s="823">
        <v>11</v>
      </c>
      <c r="O2893" s="827">
        <v>9</v>
      </c>
      <c r="P2893" s="826">
        <v>403.47999999999996</v>
      </c>
      <c r="Q2893" s="828">
        <v>0.63636363636363635</v>
      </c>
      <c r="R2893" s="823">
        <v>7</v>
      </c>
      <c r="S2893" s="828">
        <v>0.63636363636363635</v>
      </c>
      <c r="T2893" s="827">
        <v>5.5</v>
      </c>
      <c r="U2893" s="829">
        <v>0.61111111111111116</v>
      </c>
    </row>
    <row r="2894" spans="1:21" ht="14.45" customHeight="1" x14ac:dyDescent="0.2">
      <c r="A2894" s="822">
        <v>32</v>
      </c>
      <c r="B2894" s="823" t="s">
        <v>2767</v>
      </c>
      <c r="C2894" s="823" t="s">
        <v>2773</v>
      </c>
      <c r="D2894" s="824" t="s">
        <v>4796</v>
      </c>
      <c r="E2894" s="825" t="s">
        <v>2785</v>
      </c>
      <c r="F2894" s="823" t="s">
        <v>2768</v>
      </c>
      <c r="G2894" s="823" t="s">
        <v>2825</v>
      </c>
      <c r="H2894" s="823" t="s">
        <v>329</v>
      </c>
      <c r="I2894" s="823" t="s">
        <v>2826</v>
      </c>
      <c r="J2894" s="823" t="s">
        <v>789</v>
      </c>
      <c r="K2894" s="823" t="s">
        <v>2827</v>
      </c>
      <c r="L2894" s="826">
        <v>27.37</v>
      </c>
      <c r="M2894" s="826">
        <v>27.37</v>
      </c>
      <c r="N2894" s="823">
        <v>1</v>
      </c>
      <c r="O2894" s="827">
        <v>0.5</v>
      </c>
      <c r="P2894" s="826">
        <v>27.37</v>
      </c>
      <c r="Q2894" s="828">
        <v>1</v>
      </c>
      <c r="R2894" s="823">
        <v>1</v>
      </c>
      <c r="S2894" s="828">
        <v>1</v>
      </c>
      <c r="T2894" s="827">
        <v>0.5</v>
      </c>
      <c r="U2894" s="829">
        <v>1</v>
      </c>
    </row>
    <row r="2895" spans="1:21" ht="14.45" customHeight="1" x14ac:dyDescent="0.2">
      <c r="A2895" s="822">
        <v>32</v>
      </c>
      <c r="B2895" s="823" t="s">
        <v>2767</v>
      </c>
      <c r="C2895" s="823" t="s">
        <v>2773</v>
      </c>
      <c r="D2895" s="824" t="s">
        <v>4796</v>
      </c>
      <c r="E2895" s="825" t="s">
        <v>2785</v>
      </c>
      <c r="F2895" s="823" t="s">
        <v>2768</v>
      </c>
      <c r="G2895" s="823" t="s">
        <v>2825</v>
      </c>
      <c r="H2895" s="823" t="s">
        <v>670</v>
      </c>
      <c r="I2895" s="823" t="s">
        <v>2667</v>
      </c>
      <c r="J2895" s="823" t="s">
        <v>789</v>
      </c>
      <c r="K2895" s="823" t="s">
        <v>2668</v>
      </c>
      <c r="L2895" s="826">
        <v>28.81</v>
      </c>
      <c r="M2895" s="826">
        <v>172.85999999999999</v>
      </c>
      <c r="N2895" s="823">
        <v>6</v>
      </c>
      <c r="O2895" s="827">
        <v>6</v>
      </c>
      <c r="P2895" s="826">
        <v>115.24</v>
      </c>
      <c r="Q2895" s="828">
        <v>0.66666666666666674</v>
      </c>
      <c r="R2895" s="823">
        <v>4</v>
      </c>
      <c r="S2895" s="828">
        <v>0.66666666666666663</v>
      </c>
      <c r="T2895" s="827">
        <v>4</v>
      </c>
      <c r="U2895" s="829">
        <v>0.66666666666666663</v>
      </c>
    </row>
    <row r="2896" spans="1:21" ht="14.45" customHeight="1" x14ac:dyDescent="0.2">
      <c r="A2896" s="822">
        <v>32</v>
      </c>
      <c r="B2896" s="823" t="s">
        <v>2767</v>
      </c>
      <c r="C2896" s="823" t="s">
        <v>2773</v>
      </c>
      <c r="D2896" s="824" t="s">
        <v>4796</v>
      </c>
      <c r="E2896" s="825" t="s">
        <v>2785</v>
      </c>
      <c r="F2896" s="823" t="s">
        <v>2768</v>
      </c>
      <c r="G2896" s="823" t="s">
        <v>2825</v>
      </c>
      <c r="H2896" s="823" t="s">
        <v>670</v>
      </c>
      <c r="I2896" s="823" t="s">
        <v>2667</v>
      </c>
      <c r="J2896" s="823" t="s">
        <v>789</v>
      </c>
      <c r="K2896" s="823" t="s">
        <v>2668</v>
      </c>
      <c r="L2896" s="826">
        <v>13.68</v>
      </c>
      <c r="M2896" s="826">
        <v>13.68</v>
      </c>
      <c r="N2896" s="823">
        <v>1</v>
      </c>
      <c r="O2896" s="827">
        <v>0.5</v>
      </c>
      <c r="P2896" s="826">
        <v>13.68</v>
      </c>
      <c r="Q2896" s="828">
        <v>1</v>
      </c>
      <c r="R2896" s="823">
        <v>1</v>
      </c>
      <c r="S2896" s="828">
        <v>1</v>
      </c>
      <c r="T2896" s="827">
        <v>0.5</v>
      </c>
      <c r="U2896" s="829">
        <v>1</v>
      </c>
    </row>
    <row r="2897" spans="1:21" ht="14.45" customHeight="1" x14ac:dyDescent="0.2">
      <c r="A2897" s="822">
        <v>32</v>
      </c>
      <c r="B2897" s="823" t="s">
        <v>2767</v>
      </c>
      <c r="C2897" s="823" t="s">
        <v>2773</v>
      </c>
      <c r="D2897" s="824" t="s">
        <v>4796</v>
      </c>
      <c r="E2897" s="825" t="s">
        <v>2785</v>
      </c>
      <c r="F2897" s="823" t="s">
        <v>2768</v>
      </c>
      <c r="G2897" s="823" t="s">
        <v>3027</v>
      </c>
      <c r="H2897" s="823" t="s">
        <v>329</v>
      </c>
      <c r="I2897" s="823" t="s">
        <v>3823</v>
      </c>
      <c r="J2897" s="823" t="s">
        <v>3029</v>
      </c>
      <c r="K2897" s="823" t="s">
        <v>3824</v>
      </c>
      <c r="L2897" s="826">
        <v>145.72999999999999</v>
      </c>
      <c r="M2897" s="826">
        <v>145.72999999999999</v>
      </c>
      <c r="N2897" s="823">
        <v>1</v>
      </c>
      <c r="O2897" s="827">
        <v>1</v>
      </c>
      <c r="P2897" s="826">
        <v>145.72999999999999</v>
      </c>
      <c r="Q2897" s="828">
        <v>1</v>
      </c>
      <c r="R2897" s="823">
        <v>1</v>
      </c>
      <c r="S2897" s="828">
        <v>1</v>
      </c>
      <c r="T2897" s="827">
        <v>1</v>
      </c>
      <c r="U2897" s="829">
        <v>1</v>
      </c>
    </row>
    <row r="2898" spans="1:21" ht="14.45" customHeight="1" x14ac:dyDescent="0.2">
      <c r="A2898" s="822">
        <v>32</v>
      </c>
      <c r="B2898" s="823" t="s">
        <v>2767</v>
      </c>
      <c r="C2898" s="823" t="s">
        <v>2773</v>
      </c>
      <c r="D2898" s="824" t="s">
        <v>4796</v>
      </c>
      <c r="E2898" s="825" t="s">
        <v>2785</v>
      </c>
      <c r="F2898" s="823" t="s">
        <v>2768</v>
      </c>
      <c r="G2898" s="823" t="s">
        <v>2812</v>
      </c>
      <c r="H2898" s="823" t="s">
        <v>329</v>
      </c>
      <c r="I2898" s="823" t="s">
        <v>3031</v>
      </c>
      <c r="J2898" s="823" t="s">
        <v>2814</v>
      </c>
      <c r="K2898" s="823" t="s">
        <v>3032</v>
      </c>
      <c r="L2898" s="826">
        <v>21.92</v>
      </c>
      <c r="M2898" s="826">
        <v>21.92</v>
      </c>
      <c r="N2898" s="823">
        <v>1</v>
      </c>
      <c r="O2898" s="827">
        <v>0.5</v>
      </c>
      <c r="P2898" s="826">
        <v>21.92</v>
      </c>
      <c r="Q2898" s="828">
        <v>1</v>
      </c>
      <c r="R2898" s="823">
        <v>1</v>
      </c>
      <c r="S2898" s="828">
        <v>1</v>
      </c>
      <c r="T2898" s="827">
        <v>0.5</v>
      </c>
      <c r="U2898" s="829">
        <v>1</v>
      </c>
    </row>
    <row r="2899" spans="1:21" ht="14.45" customHeight="1" x14ac:dyDescent="0.2">
      <c r="A2899" s="822">
        <v>32</v>
      </c>
      <c r="B2899" s="823" t="s">
        <v>2767</v>
      </c>
      <c r="C2899" s="823" t="s">
        <v>2773</v>
      </c>
      <c r="D2899" s="824" t="s">
        <v>4796</v>
      </c>
      <c r="E2899" s="825" t="s">
        <v>2785</v>
      </c>
      <c r="F2899" s="823" t="s">
        <v>2768</v>
      </c>
      <c r="G2899" s="823" t="s">
        <v>2812</v>
      </c>
      <c r="H2899" s="823" t="s">
        <v>329</v>
      </c>
      <c r="I2899" s="823" t="s">
        <v>2813</v>
      </c>
      <c r="J2899" s="823" t="s">
        <v>2814</v>
      </c>
      <c r="K2899" s="823" t="s">
        <v>825</v>
      </c>
      <c r="L2899" s="826">
        <v>87.67</v>
      </c>
      <c r="M2899" s="826">
        <v>789.03</v>
      </c>
      <c r="N2899" s="823">
        <v>9</v>
      </c>
      <c r="O2899" s="827">
        <v>7.5</v>
      </c>
      <c r="P2899" s="826">
        <v>526.02</v>
      </c>
      <c r="Q2899" s="828">
        <v>0.66666666666666663</v>
      </c>
      <c r="R2899" s="823">
        <v>6</v>
      </c>
      <c r="S2899" s="828">
        <v>0.66666666666666663</v>
      </c>
      <c r="T2899" s="827">
        <v>4.5</v>
      </c>
      <c r="U2899" s="829">
        <v>0.6</v>
      </c>
    </row>
    <row r="2900" spans="1:21" ht="14.45" customHeight="1" x14ac:dyDescent="0.2">
      <c r="A2900" s="822">
        <v>32</v>
      </c>
      <c r="B2900" s="823" t="s">
        <v>2767</v>
      </c>
      <c r="C2900" s="823" t="s">
        <v>2773</v>
      </c>
      <c r="D2900" s="824" t="s">
        <v>4796</v>
      </c>
      <c r="E2900" s="825" t="s">
        <v>2785</v>
      </c>
      <c r="F2900" s="823" t="s">
        <v>2768</v>
      </c>
      <c r="G2900" s="823" t="s">
        <v>2812</v>
      </c>
      <c r="H2900" s="823" t="s">
        <v>329</v>
      </c>
      <c r="I2900" s="823" t="s">
        <v>3481</v>
      </c>
      <c r="J2900" s="823" t="s">
        <v>3479</v>
      </c>
      <c r="K2900" s="823" t="s">
        <v>3032</v>
      </c>
      <c r="L2900" s="826">
        <v>21.92</v>
      </c>
      <c r="M2900" s="826">
        <v>21.92</v>
      </c>
      <c r="N2900" s="823">
        <v>1</v>
      </c>
      <c r="O2900" s="827">
        <v>1</v>
      </c>
      <c r="P2900" s="826">
        <v>21.92</v>
      </c>
      <c r="Q2900" s="828">
        <v>1</v>
      </c>
      <c r="R2900" s="823">
        <v>1</v>
      </c>
      <c r="S2900" s="828">
        <v>1</v>
      </c>
      <c r="T2900" s="827">
        <v>1</v>
      </c>
      <c r="U2900" s="829">
        <v>1</v>
      </c>
    </row>
    <row r="2901" spans="1:21" ht="14.45" customHeight="1" x14ac:dyDescent="0.2">
      <c r="A2901" s="822">
        <v>32</v>
      </c>
      <c r="B2901" s="823" t="s">
        <v>2767</v>
      </c>
      <c r="C2901" s="823" t="s">
        <v>2773</v>
      </c>
      <c r="D2901" s="824" t="s">
        <v>4796</v>
      </c>
      <c r="E2901" s="825" t="s">
        <v>2785</v>
      </c>
      <c r="F2901" s="823" t="s">
        <v>2768</v>
      </c>
      <c r="G2901" s="823" t="s">
        <v>3364</v>
      </c>
      <c r="H2901" s="823" t="s">
        <v>329</v>
      </c>
      <c r="I2901" s="823" t="s">
        <v>3365</v>
      </c>
      <c r="J2901" s="823" t="s">
        <v>3366</v>
      </c>
      <c r="K2901" s="823" t="s">
        <v>3367</v>
      </c>
      <c r="L2901" s="826">
        <v>0</v>
      </c>
      <c r="M2901" s="826">
        <v>0</v>
      </c>
      <c r="N2901" s="823">
        <v>2</v>
      </c>
      <c r="O2901" s="827">
        <v>1.5</v>
      </c>
      <c r="P2901" s="826">
        <v>0</v>
      </c>
      <c r="Q2901" s="828"/>
      <c r="R2901" s="823">
        <v>2</v>
      </c>
      <c r="S2901" s="828">
        <v>1</v>
      </c>
      <c r="T2901" s="827">
        <v>1.5</v>
      </c>
      <c r="U2901" s="829">
        <v>1</v>
      </c>
    </row>
    <row r="2902" spans="1:21" ht="14.45" customHeight="1" x14ac:dyDescent="0.2">
      <c r="A2902" s="822">
        <v>32</v>
      </c>
      <c r="B2902" s="823" t="s">
        <v>2767</v>
      </c>
      <c r="C2902" s="823" t="s">
        <v>2773</v>
      </c>
      <c r="D2902" s="824" t="s">
        <v>4796</v>
      </c>
      <c r="E2902" s="825" t="s">
        <v>2785</v>
      </c>
      <c r="F2902" s="823" t="s">
        <v>2768</v>
      </c>
      <c r="G2902" s="823" t="s">
        <v>3051</v>
      </c>
      <c r="H2902" s="823" t="s">
        <v>329</v>
      </c>
      <c r="I2902" s="823" t="s">
        <v>4083</v>
      </c>
      <c r="J2902" s="823" t="s">
        <v>1530</v>
      </c>
      <c r="K2902" s="823" t="s">
        <v>4084</v>
      </c>
      <c r="L2902" s="826">
        <v>64.349999999999994</v>
      </c>
      <c r="M2902" s="826">
        <v>64.349999999999994</v>
      </c>
      <c r="N2902" s="823">
        <v>1</v>
      </c>
      <c r="O2902" s="827">
        <v>0.5</v>
      </c>
      <c r="P2902" s="826"/>
      <c r="Q2902" s="828">
        <v>0</v>
      </c>
      <c r="R2902" s="823"/>
      <c r="S2902" s="828">
        <v>0</v>
      </c>
      <c r="T2902" s="827"/>
      <c r="U2902" s="829">
        <v>0</v>
      </c>
    </row>
    <row r="2903" spans="1:21" ht="14.45" customHeight="1" x14ac:dyDescent="0.2">
      <c r="A2903" s="822">
        <v>32</v>
      </c>
      <c r="B2903" s="823" t="s">
        <v>2767</v>
      </c>
      <c r="C2903" s="823" t="s">
        <v>2773</v>
      </c>
      <c r="D2903" s="824" t="s">
        <v>4796</v>
      </c>
      <c r="E2903" s="825" t="s">
        <v>2785</v>
      </c>
      <c r="F2903" s="823" t="s">
        <v>2768</v>
      </c>
      <c r="G2903" s="823" t="s">
        <v>3483</v>
      </c>
      <c r="H2903" s="823" t="s">
        <v>329</v>
      </c>
      <c r="I2903" s="823" t="s">
        <v>3589</v>
      </c>
      <c r="J2903" s="823" t="s">
        <v>1247</v>
      </c>
      <c r="K2903" s="823" t="s">
        <v>3590</v>
      </c>
      <c r="L2903" s="826">
        <v>73.09</v>
      </c>
      <c r="M2903" s="826">
        <v>73.09</v>
      </c>
      <c r="N2903" s="823">
        <v>1</v>
      </c>
      <c r="O2903" s="827">
        <v>1</v>
      </c>
      <c r="P2903" s="826">
        <v>73.09</v>
      </c>
      <c r="Q2903" s="828">
        <v>1</v>
      </c>
      <c r="R2903" s="823">
        <v>1</v>
      </c>
      <c r="S2903" s="828">
        <v>1</v>
      </c>
      <c r="T2903" s="827">
        <v>1</v>
      </c>
      <c r="U2903" s="829">
        <v>1</v>
      </c>
    </row>
    <row r="2904" spans="1:21" ht="14.45" customHeight="1" x14ac:dyDescent="0.2">
      <c r="A2904" s="822">
        <v>32</v>
      </c>
      <c r="B2904" s="823" t="s">
        <v>2767</v>
      </c>
      <c r="C2904" s="823" t="s">
        <v>2773</v>
      </c>
      <c r="D2904" s="824" t="s">
        <v>4796</v>
      </c>
      <c r="E2904" s="825" t="s">
        <v>2785</v>
      </c>
      <c r="F2904" s="823" t="s">
        <v>2768</v>
      </c>
      <c r="G2904" s="823" t="s">
        <v>3483</v>
      </c>
      <c r="H2904" s="823" t="s">
        <v>329</v>
      </c>
      <c r="I2904" s="823" t="s">
        <v>3484</v>
      </c>
      <c r="J2904" s="823" t="s">
        <v>1247</v>
      </c>
      <c r="K2904" s="823" t="s">
        <v>3485</v>
      </c>
      <c r="L2904" s="826">
        <v>243.64</v>
      </c>
      <c r="M2904" s="826">
        <v>243.64</v>
      </c>
      <c r="N2904" s="823">
        <v>1</v>
      </c>
      <c r="O2904" s="827">
        <v>1</v>
      </c>
      <c r="P2904" s="826"/>
      <c r="Q2904" s="828">
        <v>0</v>
      </c>
      <c r="R2904" s="823"/>
      <c r="S2904" s="828">
        <v>0</v>
      </c>
      <c r="T2904" s="827"/>
      <c r="U2904" s="829">
        <v>0</v>
      </c>
    </row>
    <row r="2905" spans="1:21" ht="14.45" customHeight="1" x14ac:dyDescent="0.2">
      <c r="A2905" s="822">
        <v>32</v>
      </c>
      <c r="B2905" s="823" t="s">
        <v>2767</v>
      </c>
      <c r="C2905" s="823" t="s">
        <v>2773</v>
      </c>
      <c r="D2905" s="824" t="s">
        <v>4796</v>
      </c>
      <c r="E2905" s="825" t="s">
        <v>2785</v>
      </c>
      <c r="F2905" s="823" t="s">
        <v>2768</v>
      </c>
      <c r="G2905" s="823" t="s">
        <v>3058</v>
      </c>
      <c r="H2905" s="823" t="s">
        <v>670</v>
      </c>
      <c r="I2905" s="823" t="s">
        <v>2459</v>
      </c>
      <c r="J2905" s="823" t="s">
        <v>1153</v>
      </c>
      <c r="K2905" s="823" t="s">
        <v>1155</v>
      </c>
      <c r="L2905" s="826">
        <v>0</v>
      </c>
      <c r="M2905" s="826">
        <v>0</v>
      </c>
      <c r="N2905" s="823">
        <v>1</v>
      </c>
      <c r="O2905" s="827">
        <v>1</v>
      </c>
      <c r="P2905" s="826"/>
      <c r="Q2905" s="828"/>
      <c r="R2905" s="823"/>
      <c r="S2905" s="828">
        <v>0</v>
      </c>
      <c r="T2905" s="827"/>
      <c r="U2905" s="829">
        <v>0</v>
      </c>
    </row>
    <row r="2906" spans="1:21" ht="14.45" customHeight="1" x14ac:dyDescent="0.2">
      <c r="A2906" s="822">
        <v>32</v>
      </c>
      <c r="B2906" s="823" t="s">
        <v>2767</v>
      </c>
      <c r="C2906" s="823" t="s">
        <v>2773</v>
      </c>
      <c r="D2906" s="824" t="s">
        <v>4796</v>
      </c>
      <c r="E2906" s="825" t="s">
        <v>2785</v>
      </c>
      <c r="F2906" s="823" t="s">
        <v>2768</v>
      </c>
      <c r="G2906" s="823" t="s">
        <v>3059</v>
      </c>
      <c r="H2906" s="823" t="s">
        <v>329</v>
      </c>
      <c r="I2906" s="823" t="s">
        <v>3060</v>
      </c>
      <c r="J2906" s="823" t="s">
        <v>1882</v>
      </c>
      <c r="K2906" s="823" t="s">
        <v>3061</v>
      </c>
      <c r="L2906" s="826">
        <v>42.08</v>
      </c>
      <c r="M2906" s="826">
        <v>84.16</v>
      </c>
      <c r="N2906" s="823">
        <v>2</v>
      </c>
      <c r="O2906" s="827">
        <v>2</v>
      </c>
      <c r="P2906" s="826">
        <v>42.08</v>
      </c>
      <c r="Q2906" s="828">
        <v>0.5</v>
      </c>
      <c r="R2906" s="823">
        <v>1</v>
      </c>
      <c r="S2906" s="828">
        <v>0.5</v>
      </c>
      <c r="T2906" s="827">
        <v>1</v>
      </c>
      <c r="U2906" s="829">
        <v>0.5</v>
      </c>
    </row>
    <row r="2907" spans="1:21" ht="14.45" customHeight="1" x14ac:dyDescent="0.2">
      <c r="A2907" s="822">
        <v>32</v>
      </c>
      <c r="B2907" s="823" t="s">
        <v>2767</v>
      </c>
      <c r="C2907" s="823" t="s">
        <v>2773</v>
      </c>
      <c r="D2907" s="824" t="s">
        <v>4796</v>
      </c>
      <c r="E2907" s="825" t="s">
        <v>2785</v>
      </c>
      <c r="F2907" s="823" t="s">
        <v>2768</v>
      </c>
      <c r="G2907" s="823" t="s">
        <v>3062</v>
      </c>
      <c r="H2907" s="823" t="s">
        <v>329</v>
      </c>
      <c r="I2907" s="823" t="s">
        <v>3486</v>
      </c>
      <c r="J2907" s="823" t="s">
        <v>1432</v>
      </c>
      <c r="K2907" s="823" t="s">
        <v>3487</v>
      </c>
      <c r="L2907" s="826">
        <v>33.44</v>
      </c>
      <c r="M2907" s="826">
        <v>33.44</v>
      </c>
      <c r="N2907" s="823">
        <v>1</v>
      </c>
      <c r="O2907" s="827">
        <v>1</v>
      </c>
      <c r="P2907" s="826">
        <v>33.44</v>
      </c>
      <c r="Q2907" s="828">
        <v>1</v>
      </c>
      <c r="R2907" s="823">
        <v>1</v>
      </c>
      <c r="S2907" s="828">
        <v>1</v>
      </c>
      <c r="T2907" s="827">
        <v>1</v>
      </c>
      <c r="U2907" s="829">
        <v>1</v>
      </c>
    </row>
    <row r="2908" spans="1:21" ht="14.45" customHeight="1" x14ac:dyDescent="0.2">
      <c r="A2908" s="822">
        <v>32</v>
      </c>
      <c r="B2908" s="823" t="s">
        <v>2767</v>
      </c>
      <c r="C2908" s="823" t="s">
        <v>2773</v>
      </c>
      <c r="D2908" s="824" t="s">
        <v>4796</v>
      </c>
      <c r="E2908" s="825" t="s">
        <v>2785</v>
      </c>
      <c r="F2908" s="823" t="s">
        <v>2768</v>
      </c>
      <c r="G2908" s="823" t="s">
        <v>3062</v>
      </c>
      <c r="H2908" s="823" t="s">
        <v>329</v>
      </c>
      <c r="I2908" s="823" t="s">
        <v>3065</v>
      </c>
      <c r="J2908" s="823" t="s">
        <v>1432</v>
      </c>
      <c r="K2908" s="823" t="s">
        <v>3066</v>
      </c>
      <c r="L2908" s="826">
        <v>66.88</v>
      </c>
      <c r="M2908" s="826">
        <v>66.88</v>
      </c>
      <c r="N2908" s="823">
        <v>1</v>
      </c>
      <c r="O2908" s="827">
        <v>0.5</v>
      </c>
      <c r="P2908" s="826">
        <v>66.88</v>
      </c>
      <c r="Q2908" s="828">
        <v>1</v>
      </c>
      <c r="R2908" s="823">
        <v>1</v>
      </c>
      <c r="S2908" s="828">
        <v>1</v>
      </c>
      <c r="T2908" s="827">
        <v>0.5</v>
      </c>
      <c r="U2908" s="829">
        <v>1</v>
      </c>
    </row>
    <row r="2909" spans="1:21" ht="14.45" customHeight="1" x14ac:dyDescent="0.2">
      <c r="A2909" s="822">
        <v>32</v>
      </c>
      <c r="B2909" s="823" t="s">
        <v>2767</v>
      </c>
      <c r="C2909" s="823" t="s">
        <v>2773</v>
      </c>
      <c r="D2909" s="824" t="s">
        <v>4796</v>
      </c>
      <c r="E2909" s="825" t="s">
        <v>2785</v>
      </c>
      <c r="F2909" s="823" t="s">
        <v>2768</v>
      </c>
      <c r="G2909" s="823" t="s">
        <v>3062</v>
      </c>
      <c r="H2909" s="823" t="s">
        <v>329</v>
      </c>
      <c r="I2909" s="823" t="s">
        <v>3379</v>
      </c>
      <c r="J2909" s="823" t="s">
        <v>735</v>
      </c>
      <c r="K2909" s="823" t="s">
        <v>736</v>
      </c>
      <c r="L2909" s="826">
        <v>59.56</v>
      </c>
      <c r="M2909" s="826">
        <v>59.56</v>
      </c>
      <c r="N2909" s="823">
        <v>1</v>
      </c>
      <c r="O2909" s="827">
        <v>1</v>
      </c>
      <c r="P2909" s="826"/>
      <c r="Q2909" s="828">
        <v>0</v>
      </c>
      <c r="R2909" s="823"/>
      <c r="S2909" s="828">
        <v>0</v>
      </c>
      <c r="T2909" s="827"/>
      <c r="U2909" s="829">
        <v>0</v>
      </c>
    </row>
    <row r="2910" spans="1:21" ht="14.45" customHeight="1" x14ac:dyDescent="0.2">
      <c r="A2910" s="822">
        <v>32</v>
      </c>
      <c r="B2910" s="823" t="s">
        <v>2767</v>
      </c>
      <c r="C2910" s="823" t="s">
        <v>2773</v>
      </c>
      <c r="D2910" s="824" t="s">
        <v>4796</v>
      </c>
      <c r="E2910" s="825" t="s">
        <v>2785</v>
      </c>
      <c r="F2910" s="823" t="s">
        <v>2768</v>
      </c>
      <c r="G2910" s="823" t="s">
        <v>3402</v>
      </c>
      <c r="H2910" s="823" t="s">
        <v>329</v>
      </c>
      <c r="I2910" s="823" t="s">
        <v>3403</v>
      </c>
      <c r="J2910" s="823" t="s">
        <v>1309</v>
      </c>
      <c r="K2910" s="823" t="s">
        <v>1310</v>
      </c>
      <c r="L2910" s="826">
        <v>16664.490000000002</v>
      </c>
      <c r="M2910" s="826">
        <v>16664.490000000002</v>
      </c>
      <c r="N2910" s="823">
        <v>1</v>
      </c>
      <c r="O2910" s="827">
        <v>0.5</v>
      </c>
      <c r="P2910" s="826">
        <v>16664.490000000002</v>
      </c>
      <c r="Q2910" s="828">
        <v>1</v>
      </c>
      <c r="R2910" s="823">
        <v>1</v>
      </c>
      <c r="S2910" s="828">
        <v>1</v>
      </c>
      <c r="T2910" s="827">
        <v>0.5</v>
      </c>
      <c r="U2910" s="829">
        <v>1</v>
      </c>
    </row>
    <row r="2911" spans="1:21" ht="14.45" customHeight="1" x14ac:dyDescent="0.2">
      <c r="A2911" s="822">
        <v>32</v>
      </c>
      <c r="B2911" s="823" t="s">
        <v>2767</v>
      </c>
      <c r="C2911" s="823" t="s">
        <v>2773</v>
      </c>
      <c r="D2911" s="824" t="s">
        <v>4796</v>
      </c>
      <c r="E2911" s="825" t="s">
        <v>2785</v>
      </c>
      <c r="F2911" s="823" t="s">
        <v>2768</v>
      </c>
      <c r="G2911" s="823" t="s">
        <v>2824</v>
      </c>
      <c r="H2911" s="823" t="s">
        <v>670</v>
      </c>
      <c r="I2911" s="823" t="s">
        <v>2406</v>
      </c>
      <c r="J2911" s="823" t="s">
        <v>2407</v>
      </c>
      <c r="K2911" s="823" t="s">
        <v>2408</v>
      </c>
      <c r="L2911" s="826">
        <v>10252.75</v>
      </c>
      <c r="M2911" s="826">
        <v>61516.5</v>
      </c>
      <c r="N2911" s="823">
        <v>6</v>
      </c>
      <c r="O2911" s="827">
        <v>4.5</v>
      </c>
      <c r="P2911" s="826">
        <v>41011</v>
      </c>
      <c r="Q2911" s="828">
        <v>0.66666666666666663</v>
      </c>
      <c r="R2911" s="823">
        <v>4</v>
      </c>
      <c r="S2911" s="828">
        <v>0.66666666666666663</v>
      </c>
      <c r="T2911" s="827">
        <v>3.5</v>
      </c>
      <c r="U2911" s="829">
        <v>0.77777777777777779</v>
      </c>
    </row>
    <row r="2912" spans="1:21" ht="14.45" customHeight="1" x14ac:dyDescent="0.2">
      <c r="A2912" s="822">
        <v>32</v>
      </c>
      <c r="B2912" s="823" t="s">
        <v>2767</v>
      </c>
      <c r="C2912" s="823" t="s">
        <v>2773</v>
      </c>
      <c r="D2912" s="824" t="s">
        <v>4796</v>
      </c>
      <c r="E2912" s="825" t="s">
        <v>2785</v>
      </c>
      <c r="F2912" s="823" t="s">
        <v>2768</v>
      </c>
      <c r="G2912" s="823" t="s">
        <v>3104</v>
      </c>
      <c r="H2912" s="823" t="s">
        <v>670</v>
      </c>
      <c r="I2912" s="823" t="s">
        <v>2485</v>
      </c>
      <c r="J2912" s="823" t="s">
        <v>1333</v>
      </c>
      <c r="K2912" s="823" t="s">
        <v>2486</v>
      </c>
      <c r="L2912" s="826">
        <v>0</v>
      </c>
      <c r="M2912" s="826">
        <v>0</v>
      </c>
      <c r="N2912" s="823">
        <v>2</v>
      </c>
      <c r="O2912" s="827">
        <v>2</v>
      </c>
      <c r="P2912" s="826"/>
      <c r="Q2912" s="828"/>
      <c r="R2912" s="823"/>
      <c r="S2912" s="828">
        <v>0</v>
      </c>
      <c r="T2912" s="827"/>
      <c r="U2912" s="829">
        <v>0</v>
      </c>
    </row>
    <row r="2913" spans="1:21" ht="14.45" customHeight="1" x14ac:dyDescent="0.2">
      <c r="A2913" s="822">
        <v>32</v>
      </c>
      <c r="B2913" s="823" t="s">
        <v>2767</v>
      </c>
      <c r="C2913" s="823" t="s">
        <v>2773</v>
      </c>
      <c r="D2913" s="824" t="s">
        <v>4796</v>
      </c>
      <c r="E2913" s="825" t="s">
        <v>2785</v>
      </c>
      <c r="F2913" s="823" t="s">
        <v>2768</v>
      </c>
      <c r="G2913" s="823" t="s">
        <v>3548</v>
      </c>
      <c r="H2913" s="823" t="s">
        <v>329</v>
      </c>
      <c r="I2913" s="823" t="s">
        <v>3549</v>
      </c>
      <c r="J2913" s="823" t="s">
        <v>3550</v>
      </c>
      <c r="K2913" s="823" t="s">
        <v>3551</v>
      </c>
      <c r="L2913" s="826">
        <v>9860.8799999999992</v>
      </c>
      <c r="M2913" s="826">
        <v>78887.039999999994</v>
      </c>
      <c r="N2913" s="823">
        <v>8</v>
      </c>
      <c r="O2913" s="827">
        <v>1</v>
      </c>
      <c r="P2913" s="826">
        <v>78887.039999999994</v>
      </c>
      <c r="Q2913" s="828">
        <v>1</v>
      </c>
      <c r="R2913" s="823">
        <v>8</v>
      </c>
      <c r="S2913" s="828">
        <v>1</v>
      </c>
      <c r="T2913" s="827">
        <v>1</v>
      </c>
      <c r="U2913" s="829">
        <v>1</v>
      </c>
    </row>
    <row r="2914" spans="1:21" ht="14.45" customHeight="1" x14ac:dyDescent="0.2">
      <c r="A2914" s="822">
        <v>32</v>
      </c>
      <c r="B2914" s="823" t="s">
        <v>2767</v>
      </c>
      <c r="C2914" s="823" t="s">
        <v>2773</v>
      </c>
      <c r="D2914" s="824" t="s">
        <v>4796</v>
      </c>
      <c r="E2914" s="825" t="s">
        <v>2785</v>
      </c>
      <c r="F2914" s="823" t="s">
        <v>2768</v>
      </c>
      <c r="G2914" s="823" t="s">
        <v>3118</v>
      </c>
      <c r="H2914" s="823" t="s">
        <v>670</v>
      </c>
      <c r="I2914" s="823" t="s">
        <v>2356</v>
      </c>
      <c r="J2914" s="823" t="s">
        <v>1403</v>
      </c>
      <c r="K2914" s="823" t="s">
        <v>2357</v>
      </c>
      <c r="L2914" s="826">
        <v>154.36000000000001</v>
      </c>
      <c r="M2914" s="826">
        <v>1234.8800000000001</v>
      </c>
      <c r="N2914" s="823">
        <v>8</v>
      </c>
      <c r="O2914" s="827">
        <v>6.5</v>
      </c>
      <c r="P2914" s="826">
        <v>926.16000000000008</v>
      </c>
      <c r="Q2914" s="828">
        <v>0.75</v>
      </c>
      <c r="R2914" s="823">
        <v>6</v>
      </c>
      <c r="S2914" s="828">
        <v>0.75</v>
      </c>
      <c r="T2914" s="827">
        <v>5.5</v>
      </c>
      <c r="U2914" s="829">
        <v>0.84615384615384615</v>
      </c>
    </row>
    <row r="2915" spans="1:21" ht="14.45" customHeight="1" x14ac:dyDescent="0.2">
      <c r="A2915" s="822">
        <v>32</v>
      </c>
      <c r="B2915" s="823" t="s">
        <v>2767</v>
      </c>
      <c r="C2915" s="823" t="s">
        <v>2773</v>
      </c>
      <c r="D2915" s="824" t="s">
        <v>4796</v>
      </c>
      <c r="E2915" s="825" t="s">
        <v>2785</v>
      </c>
      <c r="F2915" s="823" t="s">
        <v>2768</v>
      </c>
      <c r="G2915" s="823" t="s">
        <v>3118</v>
      </c>
      <c r="H2915" s="823" t="s">
        <v>329</v>
      </c>
      <c r="I2915" s="823" t="s">
        <v>4767</v>
      </c>
      <c r="J2915" s="823" t="s">
        <v>4567</v>
      </c>
      <c r="K2915" s="823" t="s">
        <v>4768</v>
      </c>
      <c r="L2915" s="826">
        <v>154.36000000000001</v>
      </c>
      <c r="M2915" s="826">
        <v>154.36000000000001</v>
      </c>
      <c r="N2915" s="823">
        <v>1</v>
      </c>
      <c r="O2915" s="827">
        <v>1</v>
      </c>
      <c r="P2915" s="826">
        <v>154.36000000000001</v>
      </c>
      <c r="Q2915" s="828">
        <v>1</v>
      </c>
      <c r="R2915" s="823">
        <v>1</v>
      </c>
      <c r="S2915" s="828">
        <v>1</v>
      </c>
      <c r="T2915" s="827">
        <v>1</v>
      </c>
      <c r="U2915" s="829">
        <v>1</v>
      </c>
    </row>
    <row r="2916" spans="1:21" ht="14.45" customHeight="1" x14ac:dyDescent="0.2">
      <c r="A2916" s="822">
        <v>32</v>
      </c>
      <c r="B2916" s="823" t="s">
        <v>2767</v>
      </c>
      <c r="C2916" s="823" t="s">
        <v>2773</v>
      </c>
      <c r="D2916" s="824" t="s">
        <v>4796</v>
      </c>
      <c r="E2916" s="825" t="s">
        <v>2785</v>
      </c>
      <c r="F2916" s="823" t="s">
        <v>2768</v>
      </c>
      <c r="G2916" s="823" t="s">
        <v>3432</v>
      </c>
      <c r="H2916" s="823" t="s">
        <v>329</v>
      </c>
      <c r="I2916" s="823" t="s">
        <v>3502</v>
      </c>
      <c r="J2916" s="823" t="s">
        <v>3503</v>
      </c>
      <c r="K2916" s="823" t="s">
        <v>3504</v>
      </c>
      <c r="L2916" s="826">
        <v>240.7</v>
      </c>
      <c r="M2916" s="826">
        <v>240.7</v>
      </c>
      <c r="N2916" s="823">
        <v>1</v>
      </c>
      <c r="O2916" s="827">
        <v>1</v>
      </c>
      <c r="P2916" s="826">
        <v>240.7</v>
      </c>
      <c r="Q2916" s="828">
        <v>1</v>
      </c>
      <c r="R2916" s="823">
        <v>1</v>
      </c>
      <c r="S2916" s="828">
        <v>1</v>
      </c>
      <c r="T2916" s="827">
        <v>1</v>
      </c>
      <c r="U2916" s="829">
        <v>1</v>
      </c>
    </row>
    <row r="2917" spans="1:21" ht="14.45" customHeight="1" x14ac:dyDescent="0.2">
      <c r="A2917" s="822">
        <v>32</v>
      </c>
      <c r="B2917" s="823" t="s">
        <v>2767</v>
      </c>
      <c r="C2917" s="823" t="s">
        <v>2773</v>
      </c>
      <c r="D2917" s="824" t="s">
        <v>4796</v>
      </c>
      <c r="E2917" s="825" t="s">
        <v>2785</v>
      </c>
      <c r="F2917" s="823" t="s">
        <v>2768</v>
      </c>
      <c r="G2917" s="823" t="s">
        <v>3432</v>
      </c>
      <c r="H2917" s="823" t="s">
        <v>329</v>
      </c>
      <c r="I2917" s="823" t="s">
        <v>4769</v>
      </c>
      <c r="J2917" s="823" t="s">
        <v>3434</v>
      </c>
      <c r="K2917" s="823" t="s">
        <v>3435</v>
      </c>
      <c r="L2917" s="826">
        <v>239.96</v>
      </c>
      <c r="M2917" s="826">
        <v>239.96</v>
      </c>
      <c r="N2917" s="823">
        <v>1</v>
      </c>
      <c r="O2917" s="827">
        <v>0.5</v>
      </c>
      <c r="P2917" s="826"/>
      <c r="Q2917" s="828">
        <v>0</v>
      </c>
      <c r="R2917" s="823"/>
      <c r="S2917" s="828">
        <v>0</v>
      </c>
      <c r="T2917" s="827"/>
      <c r="U2917" s="829">
        <v>0</v>
      </c>
    </row>
    <row r="2918" spans="1:21" ht="14.45" customHeight="1" x14ac:dyDescent="0.2">
      <c r="A2918" s="822">
        <v>32</v>
      </c>
      <c r="B2918" s="823" t="s">
        <v>2767</v>
      </c>
      <c r="C2918" s="823" t="s">
        <v>2773</v>
      </c>
      <c r="D2918" s="824" t="s">
        <v>4796</v>
      </c>
      <c r="E2918" s="825" t="s">
        <v>2785</v>
      </c>
      <c r="F2918" s="823" t="s">
        <v>2768</v>
      </c>
      <c r="G2918" s="823" t="s">
        <v>2831</v>
      </c>
      <c r="H2918" s="823" t="s">
        <v>329</v>
      </c>
      <c r="I2918" s="823" t="s">
        <v>3603</v>
      </c>
      <c r="J2918" s="823" t="s">
        <v>891</v>
      </c>
      <c r="K2918" s="823" t="s">
        <v>3604</v>
      </c>
      <c r="L2918" s="826">
        <v>74.08</v>
      </c>
      <c r="M2918" s="826">
        <v>74.08</v>
      </c>
      <c r="N2918" s="823">
        <v>1</v>
      </c>
      <c r="O2918" s="827">
        <v>0.5</v>
      </c>
      <c r="P2918" s="826">
        <v>74.08</v>
      </c>
      <c r="Q2918" s="828">
        <v>1</v>
      </c>
      <c r="R2918" s="823">
        <v>1</v>
      </c>
      <c r="S2918" s="828">
        <v>1</v>
      </c>
      <c r="T2918" s="827">
        <v>0.5</v>
      </c>
      <c r="U2918" s="829">
        <v>1</v>
      </c>
    </row>
    <row r="2919" spans="1:21" ht="14.45" customHeight="1" x14ac:dyDescent="0.2">
      <c r="A2919" s="822">
        <v>32</v>
      </c>
      <c r="B2919" s="823" t="s">
        <v>2767</v>
      </c>
      <c r="C2919" s="823" t="s">
        <v>2773</v>
      </c>
      <c r="D2919" s="824" t="s">
        <v>4796</v>
      </c>
      <c r="E2919" s="825" t="s">
        <v>2785</v>
      </c>
      <c r="F2919" s="823" t="s">
        <v>2768</v>
      </c>
      <c r="G2919" s="823" t="s">
        <v>2837</v>
      </c>
      <c r="H2919" s="823" t="s">
        <v>329</v>
      </c>
      <c r="I2919" s="823" t="s">
        <v>2838</v>
      </c>
      <c r="J2919" s="823" t="s">
        <v>1756</v>
      </c>
      <c r="K2919" s="823" t="s">
        <v>2839</v>
      </c>
      <c r="L2919" s="826">
        <v>421.79</v>
      </c>
      <c r="M2919" s="826">
        <v>843.58</v>
      </c>
      <c r="N2919" s="823">
        <v>2</v>
      </c>
      <c r="O2919" s="827">
        <v>1.5</v>
      </c>
      <c r="P2919" s="826">
        <v>843.58</v>
      </c>
      <c r="Q2919" s="828">
        <v>1</v>
      </c>
      <c r="R2919" s="823">
        <v>2</v>
      </c>
      <c r="S2919" s="828">
        <v>1</v>
      </c>
      <c r="T2919" s="827">
        <v>1.5</v>
      </c>
      <c r="U2919" s="829">
        <v>1</v>
      </c>
    </row>
    <row r="2920" spans="1:21" ht="14.45" customHeight="1" x14ac:dyDescent="0.2">
      <c r="A2920" s="822">
        <v>32</v>
      </c>
      <c r="B2920" s="823" t="s">
        <v>2767</v>
      </c>
      <c r="C2920" s="823" t="s">
        <v>2773</v>
      </c>
      <c r="D2920" s="824" t="s">
        <v>4796</v>
      </c>
      <c r="E2920" s="825" t="s">
        <v>2785</v>
      </c>
      <c r="F2920" s="823" t="s">
        <v>2768</v>
      </c>
      <c r="G2920" s="823" t="s">
        <v>3121</v>
      </c>
      <c r="H2920" s="823" t="s">
        <v>329</v>
      </c>
      <c r="I2920" s="823" t="s">
        <v>3122</v>
      </c>
      <c r="J2920" s="823" t="s">
        <v>1092</v>
      </c>
      <c r="K2920" s="823" t="s">
        <v>1093</v>
      </c>
      <c r="L2920" s="826">
        <v>121.92</v>
      </c>
      <c r="M2920" s="826">
        <v>243.84</v>
      </c>
      <c r="N2920" s="823">
        <v>2</v>
      </c>
      <c r="O2920" s="827">
        <v>1</v>
      </c>
      <c r="P2920" s="826"/>
      <c r="Q2920" s="828">
        <v>0</v>
      </c>
      <c r="R2920" s="823"/>
      <c r="S2920" s="828">
        <v>0</v>
      </c>
      <c r="T2920" s="827"/>
      <c r="U2920" s="829">
        <v>0</v>
      </c>
    </row>
    <row r="2921" spans="1:21" ht="14.45" customHeight="1" x14ac:dyDescent="0.2">
      <c r="A2921" s="822">
        <v>32</v>
      </c>
      <c r="B2921" s="823" t="s">
        <v>2767</v>
      </c>
      <c r="C2921" s="823" t="s">
        <v>2773</v>
      </c>
      <c r="D2921" s="824" t="s">
        <v>4796</v>
      </c>
      <c r="E2921" s="825" t="s">
        <v>2785</v>
      </c>
      <c r="F2921" s="823" t="s">
        <v>2769</v>
      </c>
      <c r="G2921" s="823" t="s">
        <v>3229</v>
      </c>
      <c r="H2921" s="823" t="s">
        <v>329</v>
      </c>
      <c r="I2921" s="823" t="s">
        <v>4770</v>
      </c>
      <c r="J2921" s="823" t="s">
        <v>3231</v>
      </c>
      <c r="K2921" s="823"/>
      <c r="L2921" s="826">
        <v>0</v>
      </c>
      <c r="M2921" s="826">
        <v>0</v>
      </c>
      <c r="N2921" s="823">
        <v>1</v>
      </c>
      <c r="O2921" s="827">
        <v>1</v>
      </c>
      <c r="P2921" s="826">
        <v>0</v>
      </c>
      <c r="Q2921" s="828"/>
      <c r="R2921" s="823">
        <v>1</v>
      </c>
      <c r="S2921" s="828">
        <v>1</v>
      </c>
      <c r="T2921" s="827">
        <v>1</v>
      </c>
      <c r="U2921" s="829">
        <v>1</v>
      </c>
    </row>
    <row r="2922" spans="1:21" ht="14.45" customHeight="1" x14ac:dyDescent="0.2">
      <c r="A2922" s="822">
        <v>32</v>
      </c>
      <c r="B2922" s="823" t="s">
        <v>2767</v>
      </c>
      <c r="C2922" s="823" t="s">
        <v>2773</v>
      </c>
      <c r="D2922" s="824" t="s">
        <v>4796</v>
      </c>
      <c r="E2922" s="825" t="s">
        <v>2787</v>
      </c>
      <c r="F2922" s="823" t="s">
        <v>2768</v>
      </c>
      <c r="G2922" s="823" t="s">
        <v>2869</v>
      </c>
      <c r="H2922" s="823" t="s">
        <v>329</v>
      </c>
      <c r="I2922" s="823" t="s">
        <v>2870</v>
      </c>
      <c r="J2922" s="823" t="s">
        <v>2871</v>
      </c>
      <c r="K2922" s="823" t="s">
        <v>771</v>
      </c>
      <c r="L2922" s="826">
        <v>78.33</v>
      </c>
      <c r="M2922" s="826">
        <v>78.33</v>
      </c>
      <c r="N2922" s="823">
        <v>1</v>
      </c>
      <c r="O2922" s="827">
        <v>1</v>
      </c>
      <c r="P2922" s="826">
        <v>78.33</v>
      </c>
      <c r="Q2922" s="828">
        <v>1</v>
      </c>
      <c r="R2922" s="823">
        <v>1</v>
      </c>
      <c r="S2922" s="828">
        <v>1</v>
      </c>
      <c r="T2922" s="827">
        <v>1</v>
      </c>
      <c r="U2922" s="829">
        <v>1</v>
      </c>
    </row>
    <row r="2923" spans="1:21" ht="14.45" customHeight="1" x14ac:dyDescent="0.2">
      <c r="A2923" s="822">
        <v>32</v>
      </c>
      <c r="B2923" s="823" t="s">
        <v>2767</v>
      </c>
      <c r="C2923" s="823" t="s">
        <v>2773</v>
      </c>
      <c r="D2923" s="824" t="s">
        <v>4796</v>
      </c>
      <c r="E2923" s="825" t="s">
        <v>2787</v>
      </c>
      <c r="F2923" s="823" t="s">
        <v>2768</v>
      </c>
      <c r="G2923" s="823" t="s">
        <v>2915</v>
      </c>
      <c r="H2923" s="823" t="s">
        <v>670</v>
      </c>
      <c r="I2923" s="823" t="s">
        <v>2403</v>
      </c>
      <c r="J2923" s="823" t="s">
        <v>1477</v>
      </c>
      <c r="K2923" s="823" t="s">
        <v>2404</v>
      </c>
      <c r="L2923" s="826">
        <v>3231.81</v>
      </c>
      <c r="M2923" s="826">
        <v>3231.81</v>
      </c>
      <c r="N2923" s="823">
        <v>1</v>
      </c>
      <c r="O2923" s="827">
        <v>1</v>
      </c>
      <c r="P2923" s="826">
        <v>3231.81</v>
      </c>
      <c r="Q2923" s="828">
        <v>1</v>
      </c>
      <c r="R2923" s="823">
        <v>1</v>
      </c>
      <c r="S2923" s="828">
        <v>1</v>
      </c>
      <c r="T2923" s="827">
        <v>1</v>
      </c>
      <c r="U2923" s="829">
        <v>1</v>
      </c>
    </row>
    <row r="2924" spans="1:21" ht="14.45" customHeight="1" x14ac:dyDescent="0.2">
      <c r="A2924" s="822">
        <v>32</v>
      </c>
      <c r="B2924" s="823" t="s">
        <v>2767</v>
      </c>
      <c r="C2924" s="823" t="s">
        <v>2773</v>
      </c>
      <c r="D2924" s="824" t="s">
        <v>4796</v>
      </c>
      <c r="E2924" s="825" t="s">
        <v>2787</v>
      </c>
      <c r="F2924" s="823" t="s">
        <v>2768</v>
      </c>
      <c r="G2924" s="823" t="s">
        <v>2825</v>
      </c>
      <c r="H2924" s="823" t="s">
        <v>329</v>
      </c>
      <c r="I2924" s="823" t="s">
        <v>2826</v>
      </c>
      <c r="J2924" s="823" t="s">
        <v>789</v>
      </c>
      <c r="K2924" s="823" t="s">
        <v>2827</v>
      </c>
      <c r="L2924" s="826">
        <v>57.64</v>
      </c>
      <c r="M2924" s="826">
        <v>57.64</v>
      </c>
      <c r="N2924" s="823">
        <v>1</v>
      </c>
      <c r="O2924" s="827">
        <v>1</v>
      </c>
      <c r="P2924" s="826">
        <v>57.64</v>
      </c>
      <c r="Q2924" s="828">
        <v>1</v>
      </c>
      <c r="R2924" s="823">
        <v>1</v>
      </c>
      <c r="S2924" s="828">
        <v>1</v>
      </c>
      <c r="T2924" s="827">
        <v>1</v>
      </c>
      <c r="U2924" s="829">
        <v>1</v>
      </c>
    </row>
    <row r="2925" spans="1:21" ht="14.45" customHeight="1" x14ac:dyDescent="0.2">
      <c r="A2925" s="822">
        <v>32</v>
      </c>
      <c r="B2925" s="823" t="s">
        <v>2767</v>
      </c>
      <c r="C2925" s="823" t="s">
        <v>2773</v>
      </c>
      <c r="D2925" s="824" t="s">
        <v>4796</v>
      </c>
      <c r="E2925" s="825" t="s">
        <v>2787</v>
      </c>
      <c r="F2925" s="823" t="s">
        <v>2768</v>
      </c>
      <c r="G2925" s="823" t="s">
        <v>2812</v>
      </c>
      <c r="H2925" s="823" t="s">
        <v>329</v>
      </c>
      <c r="I2925" s="823" t="s">
        <v>2813</v>
      </c>
      <c r="J2925" s="823" t="s">
        <v>2814</v>
      </c>
      <c r="K2925" s="823" t="s">
        <v>825</v>
      </c>
      <c r="L2925" s="826">
        <v>87.67</v>
      </c>
      <c r="M2925" s="826">
        <v>87.67</v>
      </c>
      <c r="N2925" s="823">
        <v>1</v>
      </c>
      <c r="O2925" s="827">
        <v>1</v>
      </c>
      <c r="P2925" s="826">
        <v>87.67</v>
      </c>
      <c r="Q2925" s="828">
        <v>1</v>
      </c>
      <c r="R2925" s="823">
        <v>1</v>
      </c>
      <c r="S2925" s="828">
        <v>1</v>
      </c>
      <c r="T2925" s="827">
        <v>1</v>
      </c>
      <c r="U2925" s="829">
        <v>1</v>
      </c>
    </row>
    <row r="2926" spans="1:21" ht="14.45" customHeight="1" x14ac:dyDescent="0.2">
      <c r="A2926" s="822">
        <v>32</v>
      </c>
      <c r="B2926" s="823" t="s">
        <v>2767</v>
      </c>
      <c r="C2926" s="823" t="s">
        <v>2773</v>
      </c>
      <c r="D2926" s="824" t="s">
        <v>4796</v>
      </c>
      <c r="E2926" s="825" t="s">
        <v>2787</v>
      </c>
      <c r="F2926" s="823" t="s">
        <v>2768</v>
      </c>
      <c r="G2926" s="823" t="s">
        <v>3362</v>
      </c>
      <c r="H2926" s="823" t="s">
        <v>670</v>
      </c>
      <c r="I2926" s="823" t="s">
        <v>2300</v>
      </c>
      <c r="J2926" s="823" t="s">
        <v>2299</v>
      </c>
      <c r="K2926" s="823" t="s">
        <v>2301</v>
      </c>
      <c r="L2926" s="826">
        <v>7.47</v>
      </c>
      <c r="M2926" s="826">
        <v>7.47</v>
      </c>
      <c r="N2926" s="823">
        <v>1</v>
      </c>
      <c r="O2926" s="827">
        <v>1</v>
      </c>
      <c r="P2926" s="826">
        <v>7.47</v>
      </c>
      <c r="Q2926" s="828">
        <v>1</v>
      </c>
      <c r="R2926" s="823">
        <v>1</v>
      </c>
      <c r="S2926" s="828">
        <v>1</v>
      </c>
      <c r="T2926" s="827">
        <v>1</v>
      </c>
      <c r="U2926" s="829">
        <v>1</v>
      </c>
    </row>
    <row r="2927" spans="1:21" ht="14.45" customHeight="1" x14ac:dyDescent="0.2">
      <c r="A2927" s="822">
        <v>32</v>
      </c>
      <c r="B2927" s="823" t="s">
        <v>2767</v>
      </c>
      <c r="C2927" s="823" t="s">
        <v>2773</v>
      </c>
      <c r="D2927" s="824" t="s">
        <v>4796</v>
      </c>
      <c r="E2927" s="825" t="s">
        <v>2787</v>
      </c>
      <c r="F2927" s="823" t="s">
        <v>2768</v>
      </c>
      <c r="G2927" s="823" t="s">
        <v>3112</v>
      </c>
      <c r="H2927" s="823" t="s">
        <v>329</v>
      </c>
      <c r="I2927" s="823" t="s">
        <v>3116</v>
      </c>
      <c r="J2927" s="823" t="s">
        <v>1322</v>
      </c>
      <c r="K2927" s="823" t="s">
        <v>3117</v>
      </c>
      <c r="L2927" s="826">
        <v>50.32</v>
      </c>
      <c r="M2927" s="826">
        <v>50.32</v>
      </c>
      <c r="N2927" s="823">
        <v>1</v>
      </c>
      <c r="O2927" s="827">
        <v>1</v>
      </c>
      <c r="P2927" s="826">
        <v>50.32</v>
      </c>
      <c r="Q2927" s="828">
        <v>1</v>
      </c>
      <c r="R2927" s="823">
        <v>1</v>
      </c>
      <c r="S2927" s="828">
        <v>1</v>
      </c>
      <c r="T2927" s="827">
        <v>1</v>
      </c>
      <c r="U2927" s="829">
        <v>1</v>
      </c>
    </row>
    <row r="2928" spans="1:21" ht="14.45" customHeight="1" x14ac:dyDescent="0.2">
      <c r="A2928" s="822">
        <v>32</v>
      </c>
      <c r="B2928" s="823" t="s">
        <v>2767</v>
      </c>
      <c r="C2928" s="823" t="s">
        <v>2773</v>
      </c>
      <c r="D2928" s="824" t="s">
        <v>4796</v>
      </c>
      <c r="E2928" s="825" t="s">
        <v>2790</v>
      </c>
      <c r="F2928" s="823" t="s">
        <v>2768</v>
      </c>
      <c r="G2928" s="823" t="s">
        <v>2840</v>
      </c>
      <c r="H2928" s="823" t="s">
        <v>329</v>
      </c>
      <c r="I2928" s="823" t="s">
        <v>2844</v>
      </c>
      <c r="J2928" s="823" t="s">
        <v>964</v>
      </c>
      <c r="K2928" s="823" t="s">
        <v>2845</v>
      </c>
      <c r="L2928" s="826">
        <v>329.56</v>
      </c>
      <c r="M2928" s="826">
        <v>329.56</v>
      </c>
      <c r="N2928" s="823">
        <v>1</v>
      </c>
      <c r="O2928" s="827">
        <v>1</v>
      </c>
      <c r="P2928" s="826"/>
      <c r="Q2928" s="828">
        <v>0</v>
      </c>
      <c r="R2928" s="823"/>
      <c r="S2928" s="828">
        <v>0</v>
      </c>
      <c r="T2928" s="827"/>
      <c r="U2928" s="829">
        <v>0</v>
      </c>
    </row>
    <row r="2929" spans="1:21" ht="14.45" customHeight="1" x14ac:dyDescent="0.2">
      <c r="A2929" s="822">
        <v>32</v>
      </c>
      <c r="B2929" s="823" t="s">
        <v>2767</v>
      </c>
      <c r="C2929" s="823" t="s">
        <v>2773</v>
      </c>
      <c r="D2929" s="824" t="s">
        <v>4796</v>
      </c>
      <c r="E2929" s="825" t="s">
        <v>2790</v>
      </c>
      <c r="F2929" s="823" t="s">
        <v>2768</v>
      </c>
      <c r="G2929" s="823" t="s">
        <v>2840</v>
      </c>
      <c r="H2929" s="823" t="s">
        <v>329</v>
      </c>
      <c r="I2929" s="823" t="s">
        <v>2846</v>
      </c>
      <c r="J2929" s="823" t="s">
        <v>962</v>
      </c>
      <c r="K2929" s="823" t="s">
        <v>2843</v>
      </c>
      <c r="L2929" s="826">
        <v>247.17</v>
      </c>
      <c r="M2929" s="826">
        <v>247.17</v>
      </c>
      <c r="N2929" s="823">
        <v>1</v>
      </c>
      <c r="O2929" s="827">
        <v>0.5</v>
      </c>
      <c r="P2929" s="826"/>
      <c r="Q2929" s="828">
        <v>0</v>
      </c>
      <c r="R2929" s="823"/>
      <c r="S2929" s="828">
        <v>0</v>
      </c>
      <c r="T2929" s="827"/>
      <c r="U2929" s="829">
        <v>0</v>
      </c>
    </row>
    <row r="2930" spans="1:21" ht="14.45" customHeight="1" x14ac:dyDescent="0.2">
      <c r="A2930" s="822">
        <v>32</v>
      </c>
      <c r="B2930" s="823" t="s">
        <v>2767</v>
      </c>
      <c r="C2930" s="823" t="s">
        <v>2773</v>
      </c>
      <c r="D2930" s="824" t="s">
        <v>4796</v>
      </c>
      <c r="E2930" s="825" t="s">
        <v>2790</v>
      </c>
      <c r="F2930" s="823" t="s">
        <v>2768</v>
      </c>
      <c r="G2930" s="823" t="s">
        <v>2833</v>
      </c>
      <c r="H2930" s="823" t="s">
        <v>670</v>
      </c>
      <c r="I2930" s="823" t="s">
        <v>2445</v>
      </c>
      <c r="J2930" s="823" t="s">
        <v>682</v>
      </c>
      <c r="K2930" s="823" t="s">
        <v>681</v>
      </c>
      <c r="L2930" s="826">
        <v>72.55</v>
      </c>
      <c r="M2930" s="826">
        <v>72.55</v>
      </c>
      <c r="N2930" s="823">
        <v>1</v>
      </c>
      <c r="O2930" s="827">
        <v>1</v>
      </c>
      <c r="P2930" s="826"/>
      <c r="Q2930" s="828">
        <v>0</v>
      </c>
      <c r="R2930" s="823"/>
      <c r="S2930" s="828">
        <v>0</v>
      </c>
      <c r="T2930" s="827"/>
      <c r="U2930" s="829">
        <v>0</v>
      </c>
    </row>
    <row r="2931" spans="1:21" ht="14.45" customHeight="1" x14ac:dyDescent="0.2">
      <c r="A2931" s="822">
        <v>32</v>
      </c>
      <c r="B2931" s="823" t="s">
        <v>2767</v>
      </c>
      <c r="C2931" s="823" t="s">
        <v>2773</v>
      </c>
      <c r="D2931" s="824" t="s">
        <v>4796</v>
      </c>
      <c r="E2931" s="825" t="s">
        <v>2790</v>
      </c>
      <c r="F2931" s="823" t="s">
        <v>2768</v>
      </c>
      <c r="G2931" s="823" t="s">
        <v>2833</v>
      </c>
      <c r="H2931" s="823" t="s">
        <v>670</v>
      </c>
      <c r="I2931" s="823" t="s">
        <v>2444</v>
      </c>
      <c r="J2931" s="823" t="s">
        <v>682</v>
      </c>
      <c r="K2931" s="823" t="s">
        <v>683</v>
      </c>
      <c r="L2931" s="826">
        <v>21.76</v>
      </c>
      <c r="M2931" s="826">
        <v>21.76</v>
      </c>
      <c r="N2931" s="823">
        <v>1</v>
      </c>
      <c r="O2931" s="827">
        <v>1</v>
      </c>
      <c r="P2931" s="826">
        <v>21.76</v>
      </c>
      <c r="Q2931" s="828">
        <v>1</v>
      </c>
      <c r="R2931" s="823">
        <v>1</v>
      </c>
      <c r="S2931" s="828">
        <v>1</v>
      </c>
      <c r="T2931" s="827">
        <v>1</v>
      </c>
      <c r="U2931" s="829">
        <v>1</v>
      </c>
    </row>
    <row r="2932" spans="1:21" ht="14.45" customHeight="1" x14ac:dyDescent="0.2">
      <c r="A2932" s="822">
        <v>32</v>
      </c>
      <c r="B2932" s="823" t="s">
        <v>2767</v>
      </c>
      <c r="C2932" s="823" t="s">
        <v>2773</v>
      </c>
      <c r="D2932" s="824" t="s">
        <v>4796</v>
      </c>
      <c r="E2932" s="825" t="s">
        <v>2790</v>
      </c>
      <c r="F2932" s="823" t="s">
        <v>2768</v>
      </c>
      <c r="G2932" s="823" t="s">
        <v>2833</v>
      </c>
      <c r="H2932" s="823" t="s">
        <v>670</v>
      </c>
      <c r="I2932" s="823" t="s">
        <v>2446</v>
      </c>
      <c r="J2932" s="823" t="s">
        <v>682</v>
      </c>
      <c r="K2932" s="823" t="s">
        <v>684</v>
      </c>
      <c r="L2932" s="826">
        <v>65.28</v>
      </c>
      <c r="M2932" s="826">
        <v>195.84</v>
      </c>
      <c r="N2932" s="823">
        <v>3</v>
      </c>
      <c r="O2932" s="827">
        <v>1.5</v>
      </c>
      <c r="P2932" s="826">
        <v>130.56</v>
      </c>
      <c r="Q2932" s="828">
        <v>0.66666666666666663</v>
      </c>
      <c r="R2932" s="823">
        <v>2</v>
      </c>
      <c r="S2932" s="828">
        <v>0.66666666666666663</v>
      </c>
      <c r="T2932" s="827">
        <v>1</v>
      </c>
      <c r="U2932" s="829">
        <v>0.66666666666666663</v>
      </c>
    </row>
    <row r="2933" spans="1:21" ht="14.45" customHeight="1" x14ac:dyDescent="0.2">
      <c r="A2933" s="822">
        <v>32</v>
      </c>
      <c r="B2933" s="823" t="s">
        <v>2767</v>
      </c>
      <c r="C2933" s="823" t="s">
        <v>2773</v>
      </c>
      <c r="D2933" s="824" t="s">
        <v>4796</v>
      </c>
      <c r="E2933" s="825" t="s">
        <v>2790</v>
      </c>
      <c r="F2933" s="823" t="s">
        <v>2768</v>
      </c>
      <c r="G2933" s="823" t="s">
        <v>3450</v>
      </c>
      <c r="H2933" s="823" t="s">
        <v>329</v>
      </c>
      <c r="I2933" s="823" t="s">
        <v>3451</v>
      </c>
      <c r="J2933" s="823" t="s">
        <v>3452</v>
      </c>
      <c r="K2933" s="823" t="s">
        <v>3453</v>
      </c>
      <c r="L2933" s="826">
        <v>86.02</v>
      </c>
      <c r="M2933" s="826">
        <v>86.02</v>
      </c>
      <c r="N2933" s="823">
        <v>1</v>
      </c>
      <c r="O2933" s="827">
        <v>1</v>
      </c>
      <c r="P2933" s="826"/>
      <c r="Q2933" s="828">
        <v>0</v>
      </c>
      <c r="R2933" s="823"/>
      <c r="S2933" s="828">
        <v>0</v>
      </c>
      <c r="T2933" s="827"/>
      <c r="U2933" s="829">
        <v>0</v>
      </c>
    </row>
    <row r="2934" spans="1:21" ht="14.45" customHeight="1" x14ac:dyDescent="0.2">
      <c r="A2934" s="822">
        <v>32</v>
      </c>
      <c r="B2934" s="823" t="s">
        <v>2767</v>
      </c>
      <c r="C2934" s="823" t="s">
        <v>2773</v>
      </c>
      <c r="D2934" s="824" t="s">
        <v>4796</v>
      </c>
      <c r="E2934" s="825" t="s">
        <v>2790</v>
      </c>
      <c r="F2934" s="823" t="s">
        <v>2768</v>
      </c>
      <c r="G2934" s="823" t="s">
        <v>3706</v>
      </c>
      <c r="H2934" s="823" t="s">
        <v>329</v>
      </c>
      <c r="I2934" s="823" t="s">
        <v>3707</v>
      </c>
      <c r="J2934" s="823" t="s">
        <v>3708</v>
      </c>
      <c r="K2934" s="823" t="s">
        <v>3709</v>
      </c>
      <c r="L2934" s="826">
        <v>97.96</v>
      </c>
      <c r="M2934" s="826">
        <v>195.92</v>
      </c>
      <c r="N2934" s="823">
        <v>2</v>
      </c>
      <c r="O2934" s="827">
        <v>1</v>
      </c>
      <c r="P2934" s="826">
        <v>195.92</v>
      </c>
      <c r="Q2934" s="828">
        <v>1</v>
      </c>
      <c r="R2934" s="823">
        <v>2</v>
      </c>
      <c r="S2934" s="828">
        <v>1</v>
      </c>
      <c r="T2934" s="827">
        <v>1</v>
      </c>
      <c r="U2934" s="829">
        <v>1</v>
      </c>
    </row>
    <row r="2935" spans="1:21" ht="14.45" customHeight="1" x14ac:dyDescent="0.2">
      <c r="A2935" s="822">
        <v>32</v>
      </c>
      <c r="B2935" s="823" t="s">
        <v>2767</v>
      </c>
      <c r="C2935" s="823" t="s">
        <v>2773</v>
      </c>
      <c r="D2935" s="824" t="s">
        <v>4796</v>
      </c>
      <c r="E2935" s="825" t="s">
        <v>2790</v>
      </c>
      <c r="F2935" s="823" t="s">
        <v>2768</v>
      </c>
      <c r="G2935" s="823" t="s">
        <v>2869</v>
      </c>
      <c r="H2935" s="823" t="s">
        <v>329</v>
      </c>
      <c r="I2935" s="823" t="s">
        <v>2870</v>
      </c>
      <c r="J2935" s="823" t="s">
        <v>2871</v>
      </c>
      <c r="K2935" s="823" t="s">
        <v>771</v>
      </c>
      <c r="L2935" s="826">
        <v>78.33</v>
      </c>
      <c r="M2935" s="826">
        <v>78.33</v>
      </c>
      <c r="N2935" s="823">
        <v>1</v>
      </c>
      <c r="O2935" s="827">
        <v>0.5</v>
      </c>
      <c r="P2935" s="826"/>
      <c r="Q2935" s="828">
        <v>0</v>
      </c>
      <c r="R2935" s="823"/>
      <c r="S2935" s="828">
        <v>0</v>
      </c>
      <c r="T2935" s="827"/>
      <c r="U2935" s="829">
        <v>0</v>
      </c>
    </row>
    <row r="2936" spans="1:21" ht="14.45" customHeight="1" x14ac:dyDescent="0.2">
      <c r="A2936" s="822">
        <v>32</v>
      </c>
      <c r="B2936" s="823" t="s">
        <v>2767</v>
      </c>
      <c r="C2936" s="823" t="s">
        <v>2773</v>
      </c>
      <c r="D2936" s="824" t="s">
        <v>4796</v>
      </c>
      <c r="E2936" s="825" t="s">
        <v>2790</v>
      </c>
      <c r="F2936" s="823" t="s">
        <v>2768</v>
      </c>
      <c r="G2936" s="823" t="s">
        <v>2815</v>
      </c>
      <c r="H2936" s="823" t="s">
        <v>329</v>
      </c>
      <c r="I2936" s="823" t="s">
        <v>2873</v>
      </c>
      <c r="J2936" s="823" t="s">
        <v>774</v>
      </c>
      <c r="K2936" s="823" t="s">
        <v>738</v>
      </c>
      <c r="L2936" s="826">
        <v>65.989999999999995</v>
      </c>
      <c r="M2936" s="826">
        <v>395.93999999999994</v>
      </c>
      <c r="N2936" s="823">
        <v>6</v>
      </c>
      <c r="O2936" s="827">
        <v>1.5</v>
      </c>
      <c r="P2936" s="826"/>
      <c r="Q2936" s="828">
        <v>0</v>
      </c>
      <c r="R2936" s="823"/>
      <c r="S2936" s="828">
        <v>0</v>
      </c>
      <c r="T2936" s="827"/>
      <c r="U2936" s="829">
        <v>0</v>
      </c>
    </row>
    <row r="2937" spans="1:21" ht="14.45" customHeight="1" x14ac:dyDescent="0.2">
      <c r="A2937" s="822">
        <v>32</v>
      </c>
      <c r="B2937" s="823" t="s">
        <v>2767</v>
      </c>
      <c r="C2937" s="823" t="s">
        <v>2773</v>
      </c>
      <c r="D2937" s="824" t="s">
        <v>4796</v>
      </c>
      <c r="E2937" s="825" t="s">
        <v>2790</v>
      </c>
      <c r="F2937" s="823" t="s">
        <v>2768</v>
      </c>
      <c r="G2937" s="823" t="s">
        <v>2815</v>
      </c>
      <c r="H2937" s="823" t="s">
        <v>329</v>
      </c>
      <c r="I2937" s="823" t="s">
        <v>2874</v>
      </c>
      <c r="J2937" s="823" t="s">
        <v>774</v>
      </c>
      <c r="K2937" s="823" t="s">
        <v>1929</v>
      </c>
      <c r="L2937" s="826">
        <v>132</v>
      </c>
      <c r="M2937" s="826">
        <v>132</v>
      </c>
      <c r="N2937" s="823">
        <v>1</v>
      </c>
      <c r="O2937" s="827">
        <v>1</v>
      </c>
      <c r="P2937" s="826">
        <v>132</v>
      </c>
      <c r="Q2937" s="828">
        <v>1</v>
      </c>
      <c r="R2937" s="823">
        <v>1</v>
      </c>
      <c r="S2937" s="828">
        <v>1</v>
      </c>
      <c r="T2937" s="827">
        <v>1</v>
      </c>
      <c r="U2937" s="829">
        <v>1</v>
      </c>
    </row>
    <row r="2938" spans="1:21" ht="14.45" customHeight="1" x14ac:dyDescent="0.2">
      <c r="A2938" s="822">
        <v>32</v>
      </c>
      <c r="B2938" s="823" t="s">
        <v>2767</v>
      </c>
      <c r="C2938" s="823" t="s">
        <v>2773</v>
      </c>
      <c r="D2938" s="824" t="s">
        <v>4796</v>
      </c>
      <c r="E2938" s="825" t="s">
        <v>2790</v>
      </c>
      <c r="F2938" s="823" t="s">
        <v>2768</v>
      </c>
      <c r="G2938" s="823" t="s">
        <v>3617</v>
      </c>
      <c r="H2938" s="823" t="s">
        <v>329</v>
      </c>
      <c r="I2938" s="823" t="s">
        <v>4771</v>
      </c>
      <c r="J2938" s="823" t="s">
        <v>3619</v>
      </c>
      <c r="K2938" s="823" t="s">
        <v>4772</v>
      </c>
      <c r="L2938" s="826">
        <v>58.77</v>
      </c>
      <c r="M2938" s="826">
        <v>58.77</v>
      </c>
      <c r="N2938" s="823">
        <v>1</v>
      </c>
      <c r="O2938" s="827">
        <v>1</v>
      </c>
      <c r="P2938" s="826"/>
      <c r="Q2938" s="828">
        <v>0</v>
      </c>
      <c r="R2938" s="823"/>
      <c r="S2938" s="828">
        <v>0</v>
      </c>
      <c r="T2938" s="827"/>
      <c r="U2938" s="829">
        <v>0</v>
      </c>
    </row>
    <row r="2939" spans="1:21" ht="14.45" customHeight="1" x14ac:dyDescent="0.2">
      <c r="A2939" s="822">
        <v>32</v>
      </c>
      <c r="B2939" s="823" t="s">
        <v>2767</v>
      </c>
      <c r="C2939" s="823" t="s">
        <v>2773</v>
      </c>
      <c r="D2939" s="824" t="s">
        <v>4796</v>
      </c>
      <c r="E2939" s="825" t="s">
        <v>2790</v>
      </c>
      <c r="F2939" s="823" t="s">
        <v>2768</v>
      </c>
      <c r="G2939" s="823" t="s">
        <v>2884</v>
      </c>
      <c r="H2939" s="823" t="s">
        <v>329</v>
      </c>
      <c r="I2939" s="823" t="s">
        <v>4239</v>
      </c>
      <c r="J2939" s="823" t="s">
        <v>827</v>
      </c>
      <c r="K2939" s="823" t="s">
        <v>4240</v>
      </c>
      <c r="L2939" s="826">
        <v>38.47</v>
      </c>
      <c r="M2939" s="826">
        <v>76.94</v>
      </c>
      <c r="N2939" s="823">
        <v>2</v>
      </c>
      <c r="O2939" s="827">
        <v>1</v>
      </c>
      <c r="P2939" s="826"/>
      <c r="Q2939" s="828">
        <v>0</v>
      </c>
      <c r="R2939" s="823"/>
      <c r="S2939" s="828">
        <v>0</v>
      </c>
      <c r="T2939" s="827"/>
      <c r="U2939" s="829">
        <v>0</v>
      </c>
    </row>
    <row r="2940" spans="1:21" ht="14.45" customHeight="1" x14ac:dyDescent="0.2">
      <c r="A2940" s="822">
        <v>32</v>
      </c>
      <c r="B2940" s="823" t="s">
        <v>2767</v>
      </c>
      <c r="C2940" s="823" t="s">
        <v>2773</v>
      </c>
      <c r="D2940" s="824" t="s">
        <v>4796</v>
      </c>
      <c r="E2940" s="825" t="s">
        <v>2790</v>
      </c>
      <c r="F2940" s="823" t="s">
        <v>2768</v>
      </c>
      <c r="G2940" s="823" t="s">
        <v>3165</v>
      </c>
      <c r="H2940" s="823" t="s">
        <v>329</v>
      </c>
      <c r="I2940" s="823" t="s">
        <v>3167</v>
      </c>
      <c r="J2940" s="823" t="s">
        <v>1098</v>
      </c>
      <c r="K2940" s="823" t="s">
        <v>1100</v>
      </c>
      <c r="L2940" s="826">
        <v>42.05</v>
      </c>
      <c r="M2940" s="826">
        <v>42.05</v>
      </c>
      <c r="N2940" s="823">
        <v>1</v>
      </c>
      <c r="O2940" s="827">
        <v>1</v>
      </c>
      <c r="P2940" s="826">
        <v>42.05</v>
      </c>
      <c r="Q2940" s="828">
        <v>1</v>
      </c>
      <c r="R2940" s="823">
        <v>1</v>
      </c>
      <c r="S2940" s="828">
        <v>1</v>
      </c>
      <c r="T2940" s="827">
        <v>1</v>
      </c>
      <c r="U2940" s="829">
        <v>1</v>
      </c>
    </row>
    <row r="2941" spans="1:21" ht="14.45" customHeight="1" x14ac:dyDescent="0.2">
      <c r="A2941" s="822">
        <v>32</v>
      </c>
      <c r="B2941" s="823" t="s">
        <v>2767</v>
      </c>
      <c r="C2941" s="823" t="s">
        <v>2773</v>
      </c>
      <c r="D2941" s="824" t="s">
        <v>4796</v>
      </c>
      <c r="E2941" s="825" t="s">
        <v>2790</v>
      </c>
      <c r="F2941" s="823" t="s">
        <v>2768</v>
      </c>
      <c r="G2941" s="823" t="s">
        <v>2896</v>
      </c>
      <c r="H2941" s="823" t="s">
        <v>329</v>
      </c>
      <c r="I2941" s="823" t="s">
        <v>4773</v>
      </c>
      <c r="J2941" s="823" t="s">
        <v>4774</v>
      </c>
      <c r="K2941" s="823" t="s">
        <v>4255</v>
      </c>
      <c r="L2941" s="826">
        <v>93.49</v>
      </c>
      <c r="M2941" s="826">
        <v>93.49</v>
      </c>
      <c r="N2941" s="823">
        <v>1</v>
      </c>
      <c r="O2941" s="827">
        <v>0.5</v>
      </c>
      <c r="P2941" s="826">
        <v>93.49</v>
      </c>
      <c r="Q2941" s="828">
        <v>1</v>
      </c>
      <c r="R2941" s="823">
        <v>1</v>
      </c>
      <c r="S2941" s="828">
        <v>1</v>
      </c>
      <c r="T2941" s="827">
        <v>0.5</v>
      </c>
      <c r="U2941" s="829">
        <v>1</v>
      </c>
    </row>
    <row r="2942" spans="1:21" ht="14.45" customHeight="1" x14ac:dyDescent="0.2">
      <c r="A2942" s="822">
        <v>32</v>
      </c>
      <c r="B2942" s="823" t="s">
        <v>2767</v>
      </c>
      <c r="C2942" s="823" t="s">
        <v>2773</v>
      </c>
      <c r="D2942" s="824" t="s">
        <v>4796</v>
      </c>
      <c r="E2942" s="825" t="s">
        <v>2790</v>
      </c>
      <c r="F2942" s="823" t="s">
        <v>2768</v>
      </c>
      <c r="G2942" s="823" t="s">
        <v>4639</v>
      </c>
      <c r="H2942" s="823" t="s">
        <v>329</v>
      </c>
      <c r="I2942" s="823" t="s">
        <v>4640</v>
      </c>
      <c r="J2942" s="823" t="s">
        <v>4641</v>
      </c>
      <c r="K2942" s="823" t="s">
        <v>4642</v>
      </c>
      <c r="L2942" s="826">
        <v>0</v>
      </c>
      <c r="M2942" s="826">
        <v>0</v>
      </c>
      <c r="N2942" s="823">
        <v>1</v>
      </c>
      <c r="O2942" s="827">
        <v>0.5</v>
      </c>
      <c r="P2942" s="826">
        <v>0</v>
      </c>
      <c r="Q2942" s="828"/>
      <c r="R2942" s="823">
        <v>1</v>
      </c>
      <c r="S2942" s="828">
        <v>1</v>
      </c>
      <c r="T2942" s="827">
        <v>0.5</v>
      </c>
      <c r="U2942" s="829">
        <v>1</v>
      </c>
    </row>
    <row r="2943" spans="1:21" ht="14.45" customHeight="1" x14ac:dyDescent="0.2">
      <c r="A2943" s="822">
        <v>32</v>
      </c>
      <c r="B2943" s="823" t="s">
        <v>2767</v>
      </c>
      <c r="C2943" s="823" t="s">
        <v>2773</v>
      </c>
      <c r="D2943" s="824" t="s">
        <v>4796</v>
      </c>
      <c r="E2943" s="825" t="s">
        <v>2790</v>
      </c>
      <c r="F2943" s="823" t="s">
        <v>2768</v>
      </c>
      <c r="G2943" s="823" t="s">
        <v>2915</v>
      </c>
      <c r="H2943" s="823" t="s">
        <v>670</v>
      </c>
      <c r="I2943" s="823" t="s">
        <v>2403</v>
      </c>
      <c r="J2943" s="823" t="s">
        <v>1477</v>
      </c>
      <c r="K2943" s="823" t="s">
        <v>2404</v>
      </c>
      <c r="L2943" s="826">
        <v>846.47</v>
      </c>
      <c r="M2943" s="826">
        <v>4232.3500000000004</v>
      </c>
      <c r="N2943" s="823">
        <v>5</v>
      </c>
      <c r="O2943" s="827">
        <v>3</v>
      </c>
      <c r="P2943" s="826">
        <v>2539.41</v>
      </c>
      <c r="Q2943" s="828">
        <v>0.59999999999999987</v>
      </c>
      <c r="R2943" s="823">
        <v>3</v>
      </c>
      <c r="S2943" s="828">
        <v>0.6</v>
      </c>
      <c r="T2943" s="827">
        <v>1.5</v>
      </c>
      <c r="U2943" s="829">
        <v>0.5</v>
      </c>
    </row>
    <row r="2944" spans="1:21" ht="14.45" customHeight="1" x14ac:dyDescent="0.2">
      <c r="A2944" s="822">
        <v>32</v>
      </c>
      <c r="B2944" s="823" t="s">
        <v>2767</v>
      </c>
      <c r="C2944" s="823" t="s">
        <v>2773</v>
      </c>
      <c r="D2944" s="824" t="s">
        <v>4796</v>
      </c>
      <c r="E2944" s="825" t="s">
        <v>2790</v>
      </c>
      <c r="F2944" s="823" t="s">
        <v>2768</v>
      </c>
      <c r="G2944" s="823" t="s">
        <v>4775</v>
      </c>
      <c r="H2944" s="823" t="s">
        <v>329</v>
      </c>
      <c r="I2944" s="823" t="s">
        <v>4776</v>
      </c>
      <c r="J2944" s="823" t="s">
        <v>4777</v>
      </c>
      <c r="K2944" s="823" t="s">
        <v>4778</v>
      </c>
      <c r="L2944" s="826">
        <v>88.3</v>
      </c>
      <c r="M2944" s="826">
        <v>88.3</v>
      </c>
      <c r="N2944" s="823">
        <v>1</v>
      </c>
      <c r="O2944" s="827">
        <v>1</v>
      </c>
      <c r="P2944" s="826"/>
      <c r="Q2944" s="828">
        <v>0</v>
      </c>
      <c r="R2944" s="823"/>
      <c r="S2944" s="828">
        <v>0</v>
      </c>
      <c r="T2944" s="827"/>
      <c r="U2944" s="829">
        <v>0</v>
      </c>
    </row>
    <row r="2945" spans="1:21" ht="14.45" customHeight="1" x14ac:dyDescent="0.2">
      <c r="A2945" s="822">
        <v>32</v>
      </c>
      <c r="B2945" s="823" t="s">
        <v>2767</v>
      </c>
      <c r="C2945" s="823" t="s">
        <v>2773</v>
      </c>
      <c r="D2945" s="824" t="s">
        <v>4796</v>
      </c>
      <c r="E2945" s="825" t="s">
        <v>2790</v>
      </c>
      <c r="F2945" s="823" t="s">
        <v>2768</v>
      </c>
      <c r="G2945" s="823" t="s">
        <v>4779</v>
      </c>
      <c r="H2945" s="823" t="s">
        <v>329</v>
      </c>
      <c r="I2945" s="823" t="s">
        <v>4780</v>
      </c>
      <c r="J2945" s="823" t="s">
        <v>4781</v>
      </c>
      <c r="K2945" s="823" t="s">
        <v>4782</v>
      </c>
      <c r="L2945" s="826">
        <v>0</v>
      </c>
      <c r="M2945" s="826">
        <v>0</v>
      </c>
      <c r="N2945" s="823">
        <v>2</v>
      </c>
      <c r="O2945" s="827">
        <v>2</v>
      </c>
      <c r="P2945" s="826">
        <v>0</v>
      </c>
      <c r="Q2945" s="828"/>
      <c r="R2945" s="823">
        <v>2</v>
      </c>
      <c r="S2945" s="828">
        <v>1</v>
      </c>
      <c r="T2945" s="827">
        <v>2</v>
      </c>
      <c r="U2945" s="829">
        <v>1</v>
      </c>
    </row>
    <row r="2946" spans="1:21" ht="14.45" customHeight="1" x14ac:dyDescent="0.2">
      <c r="A2946" s="822">
        <v>32</v>
      </c>
      <c r="B2946" s="823" t="s">
        <v>2767</v>
      </c>
      <c r="C2946" s="823" t="s">
        <v>2773</v>
      </c>
      <c r="D2946" s="824" t="s">
        <v>4796</v>
      </c>
      <c r="E2946" s="825" t="s">
        <v>2790</v>
      </c>
      <c r="F2946" s="823" t="s">
        <v>2768</v>
      </c>
      <c r="G2946" s="823" t="s">
        <v>3217</v>
      </c>
      <c r="H2946" s="823" t="s">
        <v>329</v>
      </c>
      <c r="I2946" s="823" t="s">
        <v>3218</v>
      </c>
      <c r="J2946" s="823" t="s">
        <v>1301</v>
      </c>
      <c r="K2946" s="823" t="s">
        <v>1302</v>
      </c>
      <c r="L2946" s="826">
        <v>94.7</v>
      </c>
      <c r="M2946" s="826">
        <v>189.4</v>
      </c>
      <c r="N2946" s="823">
        <v>2</v>
      </c>
      <c r="O2946" s="827">
        <v>1.5</v>
      </c>
      <c r="P2946" s="826">
        <v>94.7</v>
      </c>
      <c r="Q2946" s="828">
        <v>0.5</v>
      </c>
      <c r="R2946" s="823">
        <v>1</v>
      </c>
      <c r="S2946" s="828">
        <v>0.5</v>
      </c>
      <c r="T2946" s="827">
        <v>0.5</v>
      </c>
      <c r="U2946" s="829">
        <v>0.33333333333333331</v>
      </c>
    </row>
    <row r="2947" spans="1:21" ht="14.45" customHeight="1" x14ac:dyDescent="0.2">
      <c r="A2947" s="822">
        <v>32</v>
      </c>
      <c r="B2947" s="823" t="s">
        <v>2767</v>
      </c>
      <c r="C2947" s="823" t="s">
        <v>2773</v>
      </c>
      <c r="D2947" s="824" t="s">
        <v>4796</v>
      </c>
      <c r="E2947" s="825" t="s">
        <v>2790</v>
      </c>
      <c r="F2947" s="823" t="s">
        <v>2768</v>
      </c>
      <c r="G2947" s="823" t="s">
        <v>3956</v>
      </c>
      <c r="H2947" s="823" t="s">
        <v>329</v>
      </c>
      <c r="I2947" s="823" t="s">
        <v>3957</v>
      </c>
      <c r="J2947" s="823" t="s">
        <v>835</v>
      </c>
      <c r="K2947" s="823" t="s">
        <v>3958</v>
      </c>
      <c r="L2947" s="826">
        <v>25.53</v>
      </c>
      <c r="M2947" s="826">
        <v>25.53</v>
      </c>
      <c r="N2947" s="823">
        <v>1</v>
      </c>
      <c r="O2947" s="827">
        <v>1</v>
      </c>
      <c r="P2947" s="826"/>
      <c r="Q2947" s="828">
        <v>0</v>
      </c>
      <c r="R2947" s="823"/>
      <c r="S2947" s="828">
        <v>0</v>
      </c>
      <c r="T2947" s="827"/>
      <c r="U2947" s="829">
        <v>0</v>
      </c>
    </row>
    <row r="2948" spans="1:21" ht="14.45" customHeight="1" x14ac:dyDescent="0.2">
      <c r="A2948" s="822">
        <v>32</v>
      </c>
      <c r="B2948" s="823" t="s">
        <v>2767</v>
      </c>
      <c r="C2948" s="823" t="s">
        <v>2773</v>
      </c>
      <c r="D2948" s="824" t="s">
        <v>4796</v>
      </c>
      <c r="E2948" s="825" t="s">
        <v>2790</v>
      </c>
      <c r="F2948" s="823" t="s">
        <v>2768</v>
      </c>
      <c r="G2948" s="823" t="s">
        <v>3279</v>
      </c>
      <c r="H2948" s="823" t="s">
        <v>329</v>
      </c>
      <c r="I2948" s="823" t="s">
        <v>3525</v>
      </c>
      <c r="J2948" s="823" t="s">
        <v>3464</v>
      </c>
      <c r="K2948" s="823" t="s">
        <v>2471</v>
      </c>
      <c r="L2948" s="826">
        <v>0</v>
      </c>
      <c r="M2948" s="826">
        <v>0</v>
      </c>
      <c r="N2948" s="823">
        <v>1</v>
      </c>
      <c r="O2948" s="827">
        <v>0.5</v>
      </c>
      <c r="P2948" s="826">
        <v>0</v>
      </c>
      <c r="Q2948" s="828"/>
      <c r="R2948" s="823">
        <v>1</v>
      </c>
      <c r="S2948" s="828">
        <v>1</v>
      </c>
      <c r="T2948" s="827">
        <v>0.5</v>
      </c>
      <c r="U2948" s="829">
        <v>1</v>
      </c>
    </row>
    <row r="2949" spans="1:21" ht="14.45" customHeight="1" x14ac:dyDescent="0.2">
      <c r="A2949" s="822">
        <v>32</v>
      </c>
      <c r="B2949" s="823" t="s">
        <v>2767</v>
      </c>
      <c r="C2949" s="823" t="s">
        <v>2773</v>
      </c>
      <c r="D2949" s="824" t="s">
        <v>4796</v>
      </c>
      <c r="E2949" s="825" t="s">
        <v>2790</v>
      </c>
      <c r="F2949" s="823" t="s">
        <v>2768</v>
      </c>
      <c r="G2949" s="823" t="s">
        <v>3328</v>
      </c>
      <c r="H2949" s="823" t="s">
        <v>329</v>
      </c>
      <c r="I2949" s="823" t="s">
        <v>4783</v>
      </c>
      <c r="J2949" s="823" t="s">
        <v>864</v>
      </c>
      <c r="K2949" s="823" t="s">
        <v>4784</v>
      </c>
      <c r="L2949" s="826">
        <v>92.04</v>
      </c>
      <c r="M2949" s="826">
        <v>184.08</v>
      </c>
      <c r="N2949" s="823">
        <v>2</v>
      </c>
      <c r="O2949" s="827">
        <v>1</v>
      </c>
      <c r="P2949" s="826"/>
      <c r="Q2949" s="828">
        <v>0</v>
      </c>
      <c r="R2949" s="823"/>
      <c r="S2949" s="828">
        <v>0</v>
      </c>
      <c r="T2949" s="827"/>
      <c r="U2949" s="829">
        <v>0</v>
      </c>
    </row>
    <row r="2950" spans="1:21" ht="14.45" customHeight="1" x14ac:dyDescent="0.2">
      <c r="A2950" s="822">
        <v>32</v>
      </c>
      <c r="B2950" s="823" t="s">
        <v>2767</v>
      </c>
      <c r="C2950" s="823" t="s">
        <v>2773</v>
      </c>
      <c r="D2950" s="824" t="s">
        <v>4796</v>
      </c>
      <c r="E2950" s="825" t="s">
        <v>2790</v>
      </c>
      <c r="F2950" s="823" t="s">
        <v>2768</v>
      </c>
      <c r="G2950" s="823" t="s">
        <v>3328</v>
      </c>
      <c r="H2950" s="823" t="s">
        <v>329</v>
      </c>
      <c r="I2950" s="823" t="s">
        <v>4430</v>
      </c>
      <c r="J2950" s="823" t="s">
        <v>864</v>
      </c>
      <c r="K2950" s="823" t="s">
        <v>4431</v>
      </c>
      <c r="L2950" s="826">
        <v>92.04</v>
      </c>
      <c r="M2950" s="826">
        <v>184.08</v>
      </c>
      <c r="N2950" s="823">
        <v>2</v>
      </c>
      <c r="O2950" s="827">
        <v>1</v>
      </c>
      <c r="P2950" s="826"/>
      <c r="Q2950" s="828">
        <v>0</v>
      </c>
      <c r="R2950" s="823"/>
      <c r="S2950" s="828">
        <v>0</v>
      </c>
      <c r="T2950" s="827"/>
      <c r="U2950" s="829">
        <v>0</v>
      </c>
    </row>
    <row r="2951" spans="1:21" ht="14.45" customHeight="1" x14ac:dyDescent="0.2">
      <c r="A2951" s="822">
        <v>32</v>
      </c>
      <c r="B2951" s="823" t="s">
        <v>2767</v>
      </c>
      <c r="C2951" s="823" t="s">
        <v>2773</v>
      </c>
      <c r="D2951" s="824" t="s">
        <v>4796</v>
      </c>
      <c r="E2951" s="825" t="s">
        <v>2790</v>
      </c>
      <c r="F2951" s="823" t="s">
        <v>2768</v>
      </c>
      <c r="G2951" s="823" t="s">
        <v>2811</v>
      </c>
      <c r="H2951" s="823" t="s">
        <v>670</v>
      </c>
      <c r="I2951" s="823" t="s">
        <v>2247</v>
      </c>
      <c r="J2951" s="823" t="s">
        <v>915</v>
      </c>
      <c r="K2951" s="823" t="s">
        <v>2248</v>
      </c>
      <c r="L2951" s="826">
        <v>368.16</v>
      </c>
      <c r="M2951" s="826">
        <v>2208.96</v>
      </c>
      <c r="N2951" s="823">
        <v>6</v>
      </c>
      <c r="O2951" s="827">
        <v>1.5</v>
      </c>
      <c r="P2951" s="826">
        <v>736.32</v>
      </c>
      <c r="Q2951" s="828">
        <v>0.33333333333333337</v>
      </c>
      <c r="R2951" s="823">
        <v>2</v>
      </c>
      <c r="S2951" s="828">
        <v>0.33333333333333331</v>
      </c>
      <c r="T2951" s="827">
        <v>1</v>
      </c>
      <c r="U2951" s="829">
        <v>0.66666666666666663</v>
      </c>
    </row>
    <row r="2952" spans="1:21" ht="14.45" customHeight="1" x14ac:dyDescent="0.2">
      <c r="A2952" s="822">
        <v>32</v>
      </c>
      <c r="B2952" s="823" t="s">
        <v>2767</v>
      </c>
      <c r="C2952" s="823" t="s">
        <v>2773</v>
      </c>
      <c r="D2952" s="824" t="s">
        <v>4796</v>
      </c>
      <c r="E2952" s="825" t="s">
        <v>2790</v>
      </c>
      <c r="F2952" s="823" t="s">
        <v>2768</v>
      </c>
      <c r="G2952" s="823" t="s">
        <v>2811</v>
      </c>
      <c r="H2952" s="823" t="s">
        <v>670</v>
      </c>
      <c r="I2952" s="823" t="s">
        <v>2558</v>
      </c>
      <c r="J2952" s="823" t="s">
        <v>1691</v>
      </c>
      <c r="K2952" s="823" t="s">
        <v>2559</v>
      </c>
      <c r="L2952" s="826">
        <v>1385.62</v>
      </c>
      <c r="M2952" s="826">
        <v>1385.62</v>
      </c>
      <c r="N2952" s="823">
        <v>1</v>
      </c>
      <c r="O2952" s="827">
        <v>1</v>
      </c>
      <c r="P2952" s="826">
        <v>1385.62</v>
      </c>
      <c r="Q2952" s="828">
        <v>1</v>
      </c>
      <c r="R2952" s="823">
        <v>1</v>
      </c>
      <c r="S2952" s="828">
        <v>1</v>
      </c>
      <c r="T2952" s="827">
        <v>1</v>
      </c>
      <c r="U2952" s="829">
        <v>1</v>
      </c>
    </row>
    <row r="2953" spans="1:21" ht="14.45" customHeight="1" x14ac:dyDescent="0.2">
      <c r="A2953" s="822">
        <v>32</v>
      </c>
      <c r="B2953" s="823" t="s">
        <v>2767</v>
      </c>
      <c r="C2953" s="823" t="s">
        <v>2773</v>
      </c>
      <c r="D2953" s="824" t="s">
        <v>4796</v>
      </c>
      <c r="E2953" s="825" t="s">
        <v>2790</v>
      </c>
      <c r="F2953" s="823" t="s">
        <v>2768</v>
      </c>
      <c r="G2953" s="823" t="s">
        <v>2811</v>
      </c>
      <c r="H2953" s="823" t="s">
        <v>670</v>
      </c>
      <c r="I2953" s="823" t="s">
        <v>2253</v>
      </c>
      <c r="J2953" s="823" t="s">
        <v>915</v>
      </c>
      <c r="K2953" s="823" t="s">
        <v>2254</v>
      </c>
      <c r="L2953" s="826">
        <v>490.89</v>
      </c>
      <c r="M2953" s="826">
        <v>490.89</v>
      </c>
      <c r="N2953" s="823">
        <v>1</v>
      </c>
      <c r="O2953" s="827">
        <v>1</v>
      </c>
      <c r="P2953" s="826">
        <v>490.89</v>
      </c>
      <c r="Q2953" s="828">
        <v>1</v>
      </c>
      <c r="R2953" s="823">
        <v>1</v>
      </c>
      <c r="S2953" s="828">
        <v>1</v>
      </c>
      <c r="T2953" s="827">
        <v>1</v>
      </c>
      <c r="U2953" s="829">
        <v>1</v>
      </c>
    </row>
    <row r="2954" spans="1:21" ht="14.45" customHeight="1" x14ac:dyDescent="0.2">
      <c r="A2954" s="822">
        <v>32</v>
      </c>
      <c r="B2954" s="823" t="s">
        <v>2767</v>
      </c>
      <c r="C2954" s="823" t="s">
        <v>2773</v>
      </c>
      <c r="D2954" s="824" t="s">
        <v>4796</v>
      </c>
      <c r="E2954" s="825" t="s">
        <v>2790</v>
      </c>
      <c r="F2954" s="823" t="s">
        <v>2768</v>
      </c>
      <c r="G2954" s="823" t="s">
        <v>2811</v>
      </c>
      <c r="H2954" s="823" t="s">
        <v>670</v>
      </c>
      <c r="I2954" s="823" t="s">
        <v>2245</v>
      </c>
      <c r="J2954" s="823" t="s">
        <v>915</v>
      </c>
      <c r="K2954" s="823" t="s">
        <v>2246</v>
      </c>
      <c r="L2954" s="826">
        <v>923.74</v>
      </c>
      <c r="M2954" s="826">
        <v>4618.7000000000007</v>
      </c>
      <c r="N2954" s="823">
        <v>5</v>
      </c>
      <c r="O2954" s="827">
        <v>1.5</v>
      </c>
      <c r="P2954" s="826"/>
      <c r="Q2954" s="828">
        <v>0</v>
      </c>
      <c r="R2954" s="823"/>
      <c r="S2954" s="828">
        <v>0</v>
      </c>
      <c r="T2954" s="827"/>
      <c r="U2954" s="829">
        <v>0</v>
      </c>
    </row>
    <row r="2955" spans="1:21" ht="14.45" customHeight="1" x14ac:dyDescent="0.2">
      <c r="A2955" s="822">
        <v>32</v>
      </c>
      <c r="B2955" s="823" t="s">
        <v>2767</v>
      </c>
      <c r="C2955" s="823" t="s">
        <v>2773</v>
      </c>
      <c r="D2955" s="824" t="s">
        <v>4796</v>
      </c>
      <c r="E2955" s="825" t="s">
        <v>2790</v>
      </c>
      <c r="F2955" s="823" t="s">
        <v>2768</v>
      </c>
      <c r="G2955" s="823" t="s">
        <v>4785</v>
      </c>
      <c r="H2955" s="823" t="s">
        <v>329</v>
      </c>
      <c r="I2955" s="823" t="s">
        <v>4786</v>
      </c>
      <c r="J2955" s="823" t="s">
        <v>4787</v>
      </c>
      <c r="K2955" s="823" t="s">
        <v>4788</v>
      </c>
      <c r="L2955" s="826">
        <v>113.93</v>
      </c>
      <c r="M2955" s="826">
        <v>227.86</v>
      </c>
      <c r="N2955" s="823">
        <v>2</v>
      </c>
      <c r="O2955" s="827">
        <v>1</v>
      </c>
      <c r="P2955" s="826"/>
      <c r="Q2955" s="828">
        <v>0</v>
      </c>
      <c r="R2955" s="823"/>
      <c r="S2955" s="828">
        <v>0</v>
      </c>
      <c r="T2955" s="827"/>
      <c r="U2955" s="829">
        <v>0</v>
      </c>
    </row>
    <row r="2956" spans="1:21" ht="14.45" customHeight="1" x14ac:dyDescent="0.2">
      <c r="A2956" s="822">
        <v>32</v>
      </c>
      <c r="B2956" s="823" t="s">
        <v>2767</v>
      </c>
      <c r="C2956" s="823" t="s">
        <v>2773</v>
      </c>
      <c r="D2956" s="824" t="s">
        <v>4796</v>
      </c>
      <c r="E2956" s="825" t="s">
        <v>2790</v>
      </c>
      <c r="F2956" s="823" t="s">
        <v>2768</v>
      </c>
      <c r="G2956" s="823" t="s">
        <v>3657</v>
      </c>
      <c r="H2956" s="823" t="s">
        <v>329</v>
      </c>
      <c r="I2956" s="823" t="s">
        <v>3658</v>
      </c>
      <c r="J2956" s="823" t="s">
        <v>3659</v>
      </c>
      <c r="K2956" s="823" t="s">
        <v>683</v>
      </c>
      <c r="L2956" s="826">
        <v>174.59</v>
      </c>
      <c r="M2956" s="826">
        <v>174.59</v>
      </c>
      <c r="N2956" s="823">
        <v>1</v>
      </c>
      <c r="O2956" s="827">
        <v>0.5</v>
      </c>
      <c r="P2956" s="826">
        <v>174.59</v>
      </c>
      <c r="Q2956" s="828">
        <v>1</v>
      </c>
      <c r="R2956" s="823">
        <v>1</v>
      </c>
      <c r="S2956" s="828">
        <v>1</v>
      </c>
      <c r="T2956" s="827">
        <v>0.5</v>
      </c>
      <c r="U2956" s="829">
        <v>1</v>
      </c>
    </row>
    <row r="2957" spans="1:21" ht="14.45" customHeight="1" x14ac:dyDescent="0.2">
      <c r="A2957" s="822">
        <v>32</v>
      </c>
      <c r="B2957" s="823" t="s">
        <v>2767</v>
      </c>
      <c r="C2957" s="823" t="s">
        <v>2773</v>
      </c>
      <c r="D2957" s="824" t="s">
        <v>4796</v>
      </c>
      <c r="E2957" s="825" t="s">
        <v>2790</v>
      </c>
      <c r="F2957" s="823" t="s">
        <v>2768</v>
      </c>
      <c r="G2957" s="823" t="s">
        <v>3342</v>
      </c>
      <c r="H2957" s="823" t="s">
        <v>329</v>
      </c>
      <c r="I2957" s="823" t="s">
        <v>3343</v>
      </c>
      <c r="J2957" s="823" t="s">
        <v>3344</v>
      </c>
      <c r="K2957" s="823" t="s">
        <v>3345</v>
      </c>
      <c r="L2957" s="826">
        <v>453.18</v>
      </c>
      <c r="M2957" s="826">
        <v>453.18</v>
      </c>
      <c r="N2957" s="823">
        <v>1</v>
      </c>
      <c r="O2957" s="827">
        <v>1</v>
      </c>
      <c r="P2957" s="826">
        <v>453.18</v>
      </c>
      <c r="Q2957" s="828">
        <v>1</v>
      </c>
      <c r="R2957" s="823">
        <v>1</v>
      </c>
      <c r="S2957" s="828">
        <v>1</v>
      </c>
      <c r="T2957" s="827">
        <v>1</v>
      </c>
      <c r="U2957" s="829">
        <v>1</v>
      </c>
    </row>
    <row r="2958" spans="1:21" ht="14.45" customHeight="1" x14ac:dyDescent="0.2">
      <c r="A2958" s="822">
        <v>32</v>
      </c>
      <c r="B2958" s="823" t="s">
        <v>2767</v>
      </c>
      <c r="C2958" s="823" t="s">
        <v>2773</v>
      </c>
      <c r="D2958" s="824" t="s">
        <v>4796</v>
      </c>
      <c r="E2958" s="825" t="s">
        <v>2790</v>
      </c>
      <c r="F2958" s="823" t="s">
        <v>2768</v>
      </c>
      <c r="G2958" s="823" t="s">
        <v>2825</v>
      </c>
      <c r="H2958" s="823" t="s">
        <v>329</v>
      </c>
      <c r="I2958" s="823" t="s">
        <v>2826</v>
      </c>
      <c r="J2958" s="823" t="s">
        <v>789</v>
      </c>
      <c r="K2958" s="823" t="s">
        <v>2827</v>
      </c>
      <c r="L2958" s="826">
        <v>57.64</v>
      </c>
      <c r="M2958" s="826">
        <v>172.92000000000002</v>
      </c>
      <c r="N2958" s="823">
        <v>3</v>
      </c>
      <c r="O2958" s="827">
        <v>2</v>
      </c>
      <c r="P2958" s="826">
        <v>115.28</v>
      </c>
      <c r="Q2958" s="828">
        <v>0.66666666666666663</v>
      </c>
      <c r="R2958" s="823">
        <v>2</v>
      </c>
      <c r="S2958" s="828">
        <v>0.66666666666666663</v>
      </c>
      <c r="T2958" s="827">
        <v>1.5</v>
      </c>
      <c r="U2958" s="829">
        <v>0.75</v>
      </c>
    </row>
    <row r="2959" spans="1:21" ht="14.45" customHeight="1" x14ac:dyDescent="0.2">
      <c r="A2959" s="822">
        <v>32</v>
      </c>
      <c r="B2959" s="823" t="s">
        <v>2767</v>
      </c>
      <c r="C2959" s="823" t="s">
        <v>2773</v>
      </c>
      <c r="D2959" s="824" t="s">
        <v>4796</v>
      </c>
      <c r="E2959" s="825" t="s">
        <v>2790</v>
      </c>
      <c r="F2959" s="823" t="s">
        <v>2768</v>
      </c>
      <c r="G2959" s="823" t="s">
        <v>2825</v>
      </c>
      <c r="H2959" s="823" t="s">
        <v>670</v>
      </c>
      <c r="I2959" s="823" t="s">
        <v>2667</v>
      </c>
      <c r="J2959" s="823" t="s">
        <v>789</v>
      </c>
      <c r="K2959" s="823" t="s">
        <v>2668</v>
      </c>
      <c r="L2959" s="826">
        <v>28.81</v>
      </c>
      <c r="M2959" s="826">
        <v>28.81</v>
      </c>
      <c r="N2959" s="823">
        <v>1</v>
      </c>
      <c r="O2959" s="827">
        <v>1</v>
      </c>
      <c r="P2959" s="826"/>
      <c r="Q2959" s="828">
        <v>0</v>
      </c>
      <c r="R2959" s="823"/>
      <c r="S2959" s="828">
        <v>0</v>
      </c>
      <c r="T2959" s="827"/>
      <c r="U2959" s="829">
        <v>0</v>
      </c>
    </row>
    <row r="2960" spans="1:21" ht="14.45" customHeight="1" x14ac:dyDescent="0.2">
      <c r="A2960" s="822">
        <v>32</v>
      </c>
      <c r="B2960" s="823" t="s">
        <v>2767</v>
      </c>
      <c r="C2960" s="823" t="s">
        <v>2773</v>
      </c>
      <c r="D2960" s="824" t="s">
        <v>4796</v>
      </c>
      <c r="E2960" s="825" t="s">
        <v>2790</v>
      </c>
      <c r="F2960" s="823" t="s">
        <v>2768</v>
      </c>
      <c r="G2960" s="823" t="s">
        <v>2825</v>
      </c>
      <c r="H2960" s="823" t="s">
        <v>670</v>
      </c>
      <c r="I2960" s="823" t="s">
        <v>2667</v>
      </c>
      <c r="J2960" s="823" t="s">
        <v>789</v>
      </c>
      <c r="K2960" s="823" t="s">
        <v>2668</v>
      </c>
      <c r="L2960" s="826">
        <v>13.68</v>
      </c>
      <c r="M2960" s="826">
        <v>13.68</v>
      </c>
      <c r="N2960" s="823">
        <v>1</v>
      </c>
      <c r="O2960" s="827">
        <v>1</v>
      </c>
      <c r="P2960" s="826"/>
      <c r="Q2960" s="828">
        <v>0</v>
      </c>
      <c r="R2960" s="823"/>
      <c r="S2960" s="828">
        <v>0</v>
      </c>
      <c r="T2960" s="827"/>
      <c r="U2960" s="829">
        <v>0</v>
      </c>
    </row>
    <row r="2961" spans="1:21" ht="14.45" customHeight="1" x14ac:dyDescent="0.2">
      <c r="A2961" s="822">
        <v>32</v>
      </c>
      <c r="B2961" s="823" t="s">
        <v>2767</v>
      </c>
      <c r="C2961" s="823" t="s">
        <v>2773</v>
      </c>
      <c r="D2961" s="824" t="s">
        <v>4796</v>
      </c>
      <c r="E2961" s="825" t="s">
        <v>2790</v>
      </c>
      <c r="F2961" s="823" t="s">
        <v>2768</v>
      </c>
      <c r="G2961" s="823" t="s">
        <v>3023</v>
      </c>
      <c r="H2961" s="823" t="s">
        <v>670</v>
      </c>
      <c r="I2961" s="823" t="s">
        <v>2591</v>
      </c>
      <c r="J2961" s="823" t="s">
        <v>2308</v>
      </c>
      <c r="K2961" s="823" t="s">
        <v>2592</v>
      </c>
      <c r="L2961" s="826">
        <v>181.94</v>
      </c>
      <c r="M2961" s="826">
        <v>181.94</v>
      </c>
      <c r="N2961" s="823">
        <v>1</v>
      </c>
      <c r="O2961" s="827">
        <v>0.5</v>
      </c>
      <c r="P2961" s="826">
        <v>181.94</v>
      </c>
      <c r="Q2961" s="828">
        <v>1</v>
      </c>
      <c r="R2961" s="823">
        <v>1</v>
      </c>
      <c r="S2961" s="828">
        <v>1</v>
      </c>
      <c r="T2961" s="827">
        <v>0.5</v>
      </c>
      <c r="U2961" s="829">
        <v>1</v>
      </c>
    </row>
    <row r="2962" spans="1:21" ht="14.45" customHeight="1" x14ac:dyDescent="0.2">
      <c r="A2962" s="822">
        <v>32</v>
      </c>
      <c r="B2962" s="823" t="s">
        <v>2767</v>
      </c>
      <c r="C2962" s="823" t="s">
        <v>2773</v>
      </c>
      <c r="D2962" s="824" t="s">
        <v>4796</v>
      </c>
      <c r="E2962" s="825" t="s">
        <v>2790</v>
      </c>
      <c r="F2962" s="823" t="s">
        <v>2768</v>
      </c>
      <c r="G2962" s="823" t="s">
        <v>2812</v>
      </c>
      <c r="H2962" s="823" t="s">
        <v>329</v>
      </c>
      <c r="I2962" s="823" t="s">
        <v>2813</v>
      </c>
      <c r="J2962" s="823" t="s">
        <v>2814</v>
      </c>
      <c r="K2962" s="823" t="s">
        <v>825</v>
      </c>
      <c r="L2962" s="826">
        <v>87.67</v>
      </c>
      <c r="M2962" s="826">
        <v>350.68</v>
      </c>
      <c r="N2962" s="823">
        <v>4</v>
      </c>
      <c r="O2962" s="827">
        <v>3</v>
      </c>
      <c r="P2962" s="826">
        <v>175.34</v>
      </c>
      <c r="Q2962" s="828">
        <v>0.5</v>
      </c>
      <c r="R2962" s="823">
        <v>2</v>
      </c>
      <c r="S2962" s="828">
        <v>0.5</v>
      </c>
      <c r="T2962" s="827">
        <v>2</v>
      </c>
      <c r="U2962" s="829">
        <v>0.66666666666666663</v>
      </c>
    </row>
    <row r="2963" spans="1:21" ht="14.45" customHeight="1" x14ac:dyDescent="0.2">
      <c r="A2963" s="822">
        <v>32</v>
      </c>
      <c r="B2963" s="823" t="s">
        <v>2767</v>
      </c>
      <c r="C2963" s="823" t="s">
        <v>2773</v>
      </c>
      <c r="D2963" s="824" t="s">
        <v>4796</v>
      </c>
      <c r="E2963" s="825" t="s">
        <v>2790</v>
      </c>
      <c r="F2963" s="823" t="s">
        <v>2768</v>
      </c>
      <c r="G2963" s="823" t="s">
        <v>3364</v>
      </c>
      <c r="H2963" s="823" t="s">
        <v>329</v>
      </c>
      <c r="I2963" s="823" t="s">
        <v>3365</v>
      </c>
      <c r="J2963" s="823" t="s">
        <v>3366</v>
      </c>
      <c r="K2963" s="823" t="s">
        <v>3367</v>
      </c>
      <c r="L2963" s="826">
        <v>0</v>
      </c>
      <c r="M2963" s="826">
        <v>0</v>
      </c>
      <c r="N2963" s="823">
        <v>1</v>
      </c>
      <c r="O2963" s="827">
        <v>0.5</v>
      </c>
      <c r="P2963" s="826">
        <v>0</v>
      </c>
      <c r="Q2963" s="828"/>
      <c r="R2963" s="823">
        <v>1</v>
      </c>
      <c r="S2963" s="828">
        <v>1</v>
      </c>
      <c r="T2963" s="827">
        <v>0.5</v>
      </c>
      <c r="U2963" s="829">
        <v>1</v>
      </c>
    </row>
    <row r="2964" spans="1:21" ht="14.45" customHeight="1" x14ac:dyDescent="0.2">
      <c r="A2964" s="822">
        <v>32</v>
      </c>
      <c r="B2964" s="823" t="s">
        <v>2767</v>
      </c>
      <c r="C2964" s="823" t="s">
        <v>2773</v>
      </c>
      <c r="D2964" s="824" t="s">
        <v>4796</v>
      </c>
      <c r="E2964" s="825" t="s">
        <v>2790</v>
      </c>
      <c r="F2964" s="823" t="s">
        <v>2768</v>
      </c>
      <c r="G2964" s="823" t="s">
        <v>3058</v>
      </c>
      <c r="H2964" s="823" t="s">
        <v>670</v>
      </c>
      <c r="I2964" s="823" t="s">
        <v>2459</v>
      </c>
      <c r="J2964" s="823" t="s">
        <v>1153</v>
      </c>
      <c r="K2964" s="823" t="s">
        <v>1155</v>
      </c>
      <c r="L2964" s="826">
        <v>0</v>
      </c>
      <c r="M2964" s="826">
        <v>0</v>
      </c>
      <c r="N2964" s="823">
        <v>1</v>
      </c>
      <c r="O2964" s="827">
        <v>1</v>
      </c>
      <c r="P2964" s="826"/>
      <c r="Q2964" s="828"/>
      <c r="R2964" s="823"/>
      <c r="S2964" s="828">
        <v>0</v>
      </c>
      <c r="T2964" s="827"/>
      <c r="U2964" s="829">
        <v>0</v>
      </c>
    </row>
    <row r="2965" spans="1:21" ht="14.45" customHeight="1" x14ac:dyDescent="0.2">
      <c r="A2965" s="822">
        <v>32</v>
      </c>
      <c r="B2965" s="823" t="s">
        <v>2767</v>
      </c>
      <c r="C2965" s="823" t="s">
        <v>2773</v>
      </c>
      <c r="D2965" s="824" t="s">
        <v>4796</v>
      </c>
      <c r="E2965" s="825" t="s">
        <v>2790</v>
      </c>
      <c r="F2965" s="823" t="s">
        <v>2768</v>
      </c>
      <c r="G2965" s="823" t="s">
        <v>3062</v>
      </c>
      <c r="H2965" s="823" t="s">
        <v>329</v>
      </c>
      <c r="I2965" s="823" t="s">
        <v>3063</v>
      </c>
      <c r="J2965" s="823" t="s">
        <v>735</v>
      </c>
      <c r="K2965" s="823" t="s">
        <v>3064</v>
      </c>
      <c r="L2965" s="826">
        <v>42.54</v>
      </c>
      <c r="M2965" s="826">
        <v>42.54</v>
      </c>
      <c r="N2965" s="823">
        <v>1</v>
      </c>
      <c r="O2965" s="827">
        <v>1</v>
      </c>
      <c r="P2965" s="826">
        <v>42.54</v>
      </c>
      <c r="Q2965" s="828">
        <v>1</v>
      </c>
      <c r="R2965" s="823">
        <v>1</v>
      </c>
      <c r="S2965" s="828">
        <v>1</v>
      </c>
      <c r="T2965" s="827">
        <v>1</v>
      </c>
      <c r="U2965" s="829">
        <v>1</v>
      </c>
    </row>
    <row r="2966" spans="1:21" ht="14.45" customHeight="1" x14ac:dyDescent="0.2">
      <c r="A2966" s="822">
        <v>32</v>
      </c>
      <c r="B2966" s="823" t="s">
        <v>2767</v>
      </c>
      <c r="C2966" s="823" t="s">
        <v>2773</v>
      </c>
      <c r="D2966" s="824" t="s">
        <v>4796</v>
      </c>
      <c r="E2966" s="825" t="s">
        <v>2790</v>
      </c>
      <c r="F2966" s="823" t="s">
        <v>2768</v>
      </c>
      <c r="G2966" s="823" t="s">
        <v>3394</v>
      </c>
      <c r="H2966" s="823" t="s">
        <v>329</v>
      </c>
      <c r="I2966" s="823" t="s">
        <v>3395</v>
      </c>
      <c r="J2966" s="823" t="s">
        <v>3396</v>
      </c>
      <c r="K2966" s="823" t="s">
        <v>3397</v>
      </c>
      <c r="L2966" s="826">
        <v>33.18</v>
      </c>
      <c r="M2966" s="826">
        <v>199.07999999999998</v>
      </c>
      <c r="N2966" s="823">
        <v>6</v>
      </c>
      <c r="O2966" s="827">
        <v>1</v>
      </c>
      <c r="P2966" s="826"/>
      <c r="Q2966" s="828">
        <v>0</v>
      </c>
      <c r="R2966" s="823"/>
      <c r="S2966" s="828">
        <v>0</v>
      </c>
      <c r="T2966" s="827"/>
      <c r="U2966" s="829">
        <v>0</v>
      </c>
    </row>
    <row r="2967" spans="1:21" ht="14.45" customHeight="1" x14ac:dyDescent="0.2">
      <c r="A2967" s="822">
        <v>32</v>
      </c>
      <c r="B2967" s="823" t="s">
        <v>2767</v>
      </c>
      <c r="C2967" s="823" t="s">
        <v>2773</v>
      </c>
      <c r="D2967" s="824" t="s">
        <v>4796</v>
      </c>
      <c r="E2967" s="825" t="s">
        <v>2790</v>
      </c>
      <c r="F2967" s="823" t="s">
        <v>2768</v>
      </c>
      <c r="G2967" s="823" t="s">
        <v>3402</v>
      </c>
      <c r="H2967" s="823" t="s">
        <v>329</v>
      </c>
      <c r="I2967" s="823" t="s">
        <v>3403</v>
      </c>
      <c r="J2967" s="823" t="s">
        <v>1309</v>
      </c>
      <c r="K2967" s="823" t="s">
        <v>1310</v>
      </c>
      <c r="L2967" s="826">
        <v>16664.490000000002</v>
      </c>
      <c r="M2967" s="826">
        <v>16664.490000000002</v>
      </c>
      <c r="N2967" s="823">
        <v>1</v>
      </c>
      <c r="O2967" s="827">
        <v>0.5</v>
      </c>
      <c r="P2967" s="826">
        <v>16664.490000000002</v>
      </c>
      <c r="Q2967" s="828">
        <v>1</v>
      </c>
      <c r="R2967" s="823">
        <v>1</v>
      </c>
      <c r="S2967" s="828">
        <v>1</v>
      </c>
      <c r="T2967" s="827">
        <v>0.5</v>
      </c>
      <c r="U2967" s="829">
        <v>1</v>
      </c>
    </row>
    <row r="2968" spans="1:21" ht="14.45" customHeight="1" x14ac:dyDescent="0.2">
      <c r="A2968" s="822">
        <v>32</v>
      </c>
      <c r="B2968" s="823" t="s">
        <v>2767</v>
      </c>
      <c r="C2968" s="823" t="s">
        <v>2773</v>
      </c>
      <c r="D2968" s="824" t="s">
        <v>4796</v>
      </c>
      <c r="E2968" s="825" t="s">
        <v>2790</v>
      </c>
      <c r="F2968" s="823" t="s">
        <v>2768</v>
      </c>
      <c r="G2968" s="823" t="s">
        <v>2824</v>
      </c>
      <c r="H2968" s="823" t="s">
        <v>670</v>
      </c>
      <c r="I2968" s="823" t="s">
        <v>2406</v>
      </c>
      <c r="J2968" s="823" t="s">
        <v>2407</v>
      </c>
      <c r="K2968" s="823" t="s">
        <v>2408</v>
      </c>
      <c r="L2968" s="826">
        <v>10252.75</v>
      </c>
      <c r="M2968" s="826">
        <v>30758.25</v>
      </c>
      <c r="N2968" s="823">
        <v>3</v>
      </c>
      <c r="O2968" s="827">
        <v>1.5</v>
      </c>
      <c r="P2968" s="826">
        <v>20505.5</v>
      </c>
      <c r="Q2968" s="828">
        <v>0.66666666666666663</v>
      </c>
      <c r="R2968" s="823">
        <v>2</v>
      </c>
      <c r="S2968" s="828">
        <v>0.66666666666666663</v>
      </c>
      <c r="T2968" s="827">
        <v>1</v>
      </c>
      <c r="U2968" s="829">
        <v>0.66666666666666663</v>
      </c>
    </row>
    <row r="2969" spans="1:21" ht="14.45" customHeight="1" x14ac:dyDescent="0.2">
      <c r="A2969" s="822">
        <v>32</v>
      </c>
      <c r="B2969" s="823" t="s">
        <v>2767</v>
      </c>
      <c r="C2969" s="823" t="s">
        <v>2773</v>
      </c>
      <c r="D2969" s="824" t="s">
        <v>4796</v>
      </c>
      <c r="E2969" s="825" t="s">
        <v>2790</v>
      </c>
      <c r="F2969" s="823" t="s">
        <v>2768</v>
      </c>
      <c r="G2969" s="823" t="s">
        <v>3104</v>
      </c>
      <c r="H2969" s="823" t="s">
        <v>670</v>
      </c>
      <c r="I2969" s="823" t="s">
        <v>2485</v>
      </c>
      <c r="J2969" s="823" t="s">
        <v>1333</v>
      </c>
      <c r="K2969" s="823" t="s">
        <v>2486</v>
      </c>
      <c r="L2969" s="826">
        <v>0</v>
      </c>
      <c r="M2969" s="826">
        <v>0</v>
      </c>
      <c r="N2969" s="823">
        <v>2</v>
      </c>
      <c r="O2969" s="827">
        <v>2</v>
      </c>
      <c r="P2969" s="826">
        <v>0</v>
      </c>
      <c r="Q2969" s="828"/>
      <c r="R2969" s="823">
        <v>1</v>
      </c>
      <c r="S2969" s="828">
        <v>0.5</v>
      </c>
      <c r="T2969" s="827">
        <v>1</v>
      </c>
      <c r="U2969" s="829">
        <v>0.5</v>
      </c>
    </row>
    <row r="2970" spans="1:21" ht="14.45" customHeight="1" x14ac:dyDescent="0.2">
      <c r="A2970" s="822">
        <v>32</v>
      </c>
      <c r="B2970" s="823" t="s">
        <v>2767</v>
      </c>
      <c r="C2970" s="823" t="s">
        <v>2773</v>
      </c>
      <c r="D2970" s="824" t="s">
        <v>4796</v>
      </c>
      <c r="E2970" s="825" t="s">
        <v>2790</v>
      </c>
      <c r="F2970" s="823" t="s">
        <v>2768</v>
      </c>
      <c r="G2970" s="823" t="s">
        <v>3420</v>
      </c>
      <c r="H2970" s="823" t="s">
        <v>670</v>
      </c>
      <c r="I2970" s="823" t="s">
        <v>4789</v>
      </c>
      <c r="J2970" s="823" t="s">
        <v>3422</v>
      </c>
      <c r="K2970" s="823" t="s">
        <v>4790</v>
      </c>
      <c r="L2970" s="826">
        <v>165.63</v>
      </c>
      <c r="M2970" s="826">
        <v>165.63</v>
      </c>
      <c r="N2970" s="823">
        <v>1</v>
      </c>
      <c r="O2970" s="827">
        <v>1</v>
      </c>
      <c r="P2970" s="826"/>
      <c r="Q2970" s="828">
        <v>0</v>
      </c>
      <c r="R2970" s="823"/>
      <c r="S2970" s="828">
        <v>0</v>
      </c>
      <c r="T2970" s="827"/>
      <c r="U2970" s="829">
        <v>0</v>
      </c>
    </row>
    <row r="2971" spans="1:21" ht="14.45" customHeight="1" x14ac:dyDescent="0.2">
      <c r="A2971" s="822">
        <v>32</v>
      </c>
      <c r="B2971" s="823" t="s">
        <v>2767</v>
      </c>
      <c r="C2971" s="823" t="s">
        <v>2773</v>
      </c>
      <c r="D2971" s="824" t="s">
        <v>4796</v>
      </c>
      <c r="E2971" s="825" t="s">
        <v>2790</v>
      </c>
      <c r="F2971" s="823" t="s">
        <v>2768</v>
      </c>
      <c r="G2971" s="823" t="s">
        <v>3112</v>
      </c>
      <c r="H2971" s="823" t="s">
        <v>329</v>
      </c>
      <c r="I2971" s="823" t="s">
        <v>3116</v>
      </c>
      <c r="J2971" s="823" t="s">
        <v>1322</v>
      </c>
      <c r="K2971" s="823" t="s">
        <v>3117</v>
      </c>
      <c r="L2971" s="826">
        <v>50.32</v>
      </c>
      <c r="M2971" s="826">
        <v>150.96</v>
      </c>
      <c r="N2971" s="823">
        <v>3</v>
      </c>
      <c r="O2971" s="827">
        <v>2.5</v>
      </c>
      <c r="P2971" s="826"/>
      <c r="Q2971" s="828">
        <v>0</v>
      </c>
      <c r="R2971" s="823"/>
      <c r="S2971" s="828">
        <v>0</v>
      </c>
      <c r="T2971" s="827"/>
      <c r="U2971" s="829">
        <v>0</v>
      </c>
    </row>
    <row r="2972" spans="1:21" ht="14.45" customHeight="1" x14ac:dyDescent="0.2">
      <c r="A2972" s="822">
        <v>32</v>
      </c>
      <c r="B2972" s="823" t="s">
        <v>2767</v>
      </c>
      <c r="C2972" s="823" t="s">
        <v>2773</v>
      </c>
      <c r="D2972" s="824" t="s">
        <v>4796</v>
      </c>
      <c r="E2972" s="825" t="s">
        <v>2790</v>
      </c>
      <c r="F2972" s="823" t="s">
        <v>2768</v>
      </c>
      <c r="G2972" s="823" t="s">
        <v>3118</v>
      </c>
      <c r="H2972" s="823" t="s">
        <v>670</v>
      </c>
      <c r="I2972" s="823" t="s">
        <v>2356</v>
      </c>
      <c r="J2972" s="823" t="s">
        <v>1403</v>
      </c>
      <c r="K2972" s="823" t="s">
        <v>2357</v>
      </c>
      <c r="L2972" s="826">
        <v>154.36000000000001</v>
      </c>
      <c r="M2972" s="826">
        <v>308.72000000000003</v>
      </c>
      <c r="N2972" s="823">
        <v>2</v>
      </c>
      <c r="O2972" s="827">
        <v>0.5</v>
      </c>
      <c r="P2972" s="826"/>
      <c r="Q2972" s="828">
        <v>0</v>
      </c>
      <c r="R2972" s="823"/>
      <c r="S2972" s="828">
        <v>0</v>
      </c>
      <c r="T2972" s="827"/>
      <c r="U2972" s="829">
        <v>0</v>
      </c>
    </row>
    <row r="2973" spans="1:21" ht="14.45" customHeight="1" x14ac:dyDescent="0.2">
      <c r="A2973" s="822">
        <v>32</v>
      </c>
      <c r="B2973" s="823" t="s">
        <v>2767</v>
      </c>
      <c r="C2973" s="823" t="s">
        <v>2773</v>
      </c>
      <c r="D2973" s="824" t="s">
        <v>4796</v>
      </c>
      <c r="E2973" s="825" t="s">
        <v>2790</v>
      </c>
      <c r="F2973" s="823" t="s">
        <v>2768</v>
      </c>
      <c r="G2973" s="823" t="s">
        <v>3118</v>
      </c>
      <c r="H2973" s="823" t="s">
        <v>329</v>
      </c>
      <c r="I2973" s="823" t="s">
        <v>3430</v>
      </c>
      <c r="J2973" s="823" t="s">
        <v>1403</v>
      </c>
      <c r="K2973" s="823" t="s">
        <v>3431</v>
      </c>
      <c r="L2973" s="826">
        <v>225.06</v>
      </c>
      <c r="M2973" s="826">
        <v>225.06</v>
      </c>
      <c r="N2973" s="823">
        <v>1</v>
      </c>
      <c r="O2973" s="827">
        <v>1</v>
      </c>
      <c r="P2973" s="826">
        <v>225.06</v>
      </c>
      <c r="Q2973" s="828">
        <v>1</v>
      </c>
      <c r="R2973" s="823">
        <v>1</v>
      </c>
      <c r="S2973" s="828">
        <v>1</v>
      </c>
      <c r="T2973" s="827">
        <v>1</v>
      </c>
      <c r="U2973" s="829">
        <v>1</v>
      </c>
    </row>
    <row r="2974" spans="1:21" ht="14.45" customHeight="1" x14ac:dyDescent="0.2">
      <c r="A2974" s="822">
        <v>32</v>
      </c>
      <c r="B2974" s="823" t="s">
        <v>2767</v>
      </c>
      <c r="C2974" s="823" t="s">
        <v>2773</v>
      </c>
      <c r="D2974" s="824" t="s">
        <v>4796</v>
      </c>
      <c r="E2974" s="825" t="s">
        <v>2790</v>
      </c>
      <c r="F2974" s="823" t="s">
        <v>2768</v>
      </c>
      <c r="G2974" s="823" t="s">
        <v>3432</v>
      </c>
      <c r="H2974" s="823" t="s">
        <v>329</v>
      </c>
      <c r="I2974" s="823" t="s">
        <v>4769</v>
      </c>
      <c r="J2974" s="823" t="s">
        <v>3434</v>
      </c>
      <c r="K2974" s="823" t="s">
        <v>3435</v>
      </c>
      <c r="L2974" s="826">
        <v>239.96</v>
      </c>
      <c r="M2974" s="826">
        <v>239.96</v>
      </c>
      <c r="N2974" s="823">
        <v>1</v>
      </c>
      <c r="O2974" s="827">
        <v>0.5</v>
      </c>
      <c r="P2974" s="826"/>
      <c r="Q2974" s="828">
        <v>0</v>
      </c>
      <c r="R2974" s="823"/>
      <c r="S2974" s="828">
        <v>0</v>
      </c>
      <c r="T2974" s="827"/>
      <c r="U2974" s="829">
        <v>0</v>
      </c>
    </row>
    <row r="2975" spans="1:21" ht="14.45" customHeight="1" x14ac:dyDescent="0.2">
      <c r="A2975" s="822">
        <v>32</v>
      </c>
      <c r="B2975" s="823" t="s">
        <v>2767</v>
      </c>
      <c r="C2975" s="823" t="s">
        <v>2773</v>
      </c>
      <c r="D2975" s="824" t="s">
        <v>4796</v>
      </c>
      <c r="E2975" s="825" t="s">
        <v>2790</v>
      </c>
      <c r="F2975" s="823" t="s">
        <v>2768</v>
      </c>
      <c r="G2975" s="823" t="s">
        <v>2831</v>
      </c>
      <c r="H2975" s="823" t="s">
        <v>329</v>
      </c>
      <c r="I2975" s="823" t="s">
        <v>4791</v>
      </c>
      <c r="J2975" s="823" t="s">
        <v>891</v>
      </c>
      <c r="K2975" s="823" t="s">
        <v>4792</v>
      </c>
      <c r="L2975" s="826">
        <v>94.28</v>
      </c>
      <c r="M2975" s="826">
        <v>94.28</v>
      </c>
      <c r="N2975" s="823">
        <v>1</v>
      </c>
      <c r="O2975" s="827">
        <v>1</v>
      </c>
      <c r="P2975" s="826"/>
      <c r="Q2975" s="828">
        <v>0</v>
      </c>
      <c r="R2975" s="823"/>
      <c r="S2975" s="828">
        <v>0</v>
      </c>
      <c r="T2975" s="827"/>
      <c r="U2975" s="829">
        <v>0</v>
      </c>
    </row>
    <row r="2976" spans="1:21" ht="14.45" customHeight="1" x14ac:dyDescent="0.2">
      <c r="A2976" s="822">
        <v>32</v>
      </c>
      <c r="B2976" s="823" t="s">
        <v>2767</v>
      </c>
      <c r="C2976" s="823" t="s">
        <v>2773</v>
      </c>
      <c r="D2976" s="824" t="s">
        <v>4796</v>
      </c>
      <c r="E2976" s="825" t="s">
        <v>2790</v>
      </c>
      <c r="F2976" s="823" t="s">
        <v>2768</v>
      </c>
      <c r="G2976" s="823" t="s">
        <v>3121</v>
      </c>
      <c r="H2976" s="823" t="s">
        <v>329</v>
      </c>
      <c r="I2976" s="823" t="s">
        <v>3122</v>
      </c>
      <c r="J2976" s="823" t="s">
        <v>1092</v>
      </c>
      <c r="K2976" s="823" t="s">
        <v>1093</v>
      </c>
      <c r="L2976" s="826">
        <v>121.92</v>
      </c>
      <c r="M2976" s="826">
        <v>243.84</v>
      </c>
      <c r="N2976" s="823">
        <v>2</v>
      </c>
      <c r="O2976" s="827">
        <v>1</v>
      </c>
      <c r="P2976" s="826">
        <v>243.84</v>
      </c>
      <c r="Q2976" s="828">
        <v>1</v>
      </c>
      <c r="R2976" s="823">
        <v>2</v>
      </c>
      <c r="S2976" s="828">
        <v>1</v>
      </c>
      <c r="T2976" s="827">
        <v>1</v>
      </c>
      <c r="U2976" s="829">
        <v>1</v>
      </c>
    </row>
    <row r="2977" spans="1:21" ht="14.45" customHeight="1" x14ac:dyDescent="0.2">
      <c r="A2977" s="822">
        <v>32</v>
      </c>
      <c r="B2977" s="823" t="s">
        <v>2767</v>
      </c>
      <c r="C2977" s="823" t="s">
        <v>2773</v>
      </c>
      <c r="D2977" s="824" t="s">
        <v>4796</v>
      </c>
      <c r="E2977" s="825" t="s">
        <v>2790</v>
      </c>
      <c r="F2977" s="823" t="s">
        <v>2768</v>
      </c>
      <c r="G2977" s="823" t="s">
        <v>3121</v>
      </c>
      <c r="H2977" s="823" t="s">
        <v>329</v>
      </c>
      <c r="I2977" s="823" t="s">
        <v>3122</v>
      </c>
      <c r="J2977" s="823" t="s">
        <v>1092</v>
      </c>
      <c r="K2977" s="823" t="s">
        <v>1093</v>
      </c>
      <c r="L2977" s="826">
        <v>107.27</v>
      </c>
      <c r="M2977" s="826">
        <v>214.54</v>
      </c>
      <c r="N2977" s="823">
        <v>2</v>
      </c>
      <c r="O2977" s="827">
        <v>1</v>
      </c>
      <c r="P2977" s="826">
        <v>214.54</v>
      </c>
      <c r="Q2977" s="828">
        <v>1</v>
      </c>
      <c r="R2977" s="823">
        <v>2</v>
      </c>
      <c r="S2977" s="828">
        <v>1</v>
      </c>
      <c r="T2977" s="827">
        <v>1</v>
      </c>
      <c r="U2977" s="829">
        <v>1</v>
      </c>
    </row>
    <row r="2978" spans="1:21" ht="14.45" customHeight="1" x14ac:dyDescent="0.2">
      <c r="A2978" s="822">
        <v>32</v>
      </c>
      <c r="B2978" s="823" t="s">
        <v>2767</v>
      </c>
      <c r="C2978" s="823" t="s">
        <v>2773</v>
      </c>
      <c r="D2978" s="824" t="s">
        <v>4796</v>
      </c>
      <c r="E2978" s="825" t="s">
        <v>2797</v>
      </c>
      <c r="F2978" s="823" t="s">
        <v>2768</v>
      </c>
      <c r="G2978" s="823" t="s">
        <v>2840</v>
      </c>
      <c r="H2978" s="823" t="s">
        <v>329</v>
      </c>
      <c r="I2978" s="823" t="s">
        <v>2844</v>
      </c>
      <c r="J2978" s="823" t="s">
        <v>964</v>
      </c>
      <c r="K2978" s="823" t="s">
        <v>2845</v>
      </c>
      <c r="L2978" s="826">
        <v>329.56</v>
      </c>
      <c r="M2978" s="826">
        <v>1977.3600000000001</v>
      </c>
      <c r="N2978" s="823">
        <v>6</v>
      </c>
      <c r="O2978" s="827">
        <v>2</v>
      </c>
      <c r="P2978" s="826">
        <v>1977.3600000000001</v>
      </c>
      <c r="Q2978" s="828">
        <v>1</v>
      </c>
      <c r="R2978" s="823">
        <v>6</v>
      </c>
      <c r="S2978" s="828">
        <v>1</v>
      </c>
      <c r="T2978" s="827">
        <v>2</v>
      </c>
      <c r="U2978" s="829">
        <v>1</v>
      </c>
    </row>
    <row r="2979" spans="1:21" ht="14.45" customHeight="1" x14ac:dyDescent="0.2">
      <c r="A2979" s="822">
        <v>32</v>
      </c>
      <c r="B2979" s="823" t="s">
        <v>2767</v>
      </c>
      <c r="C2979" s="823" t="s">
        <v>2773</v>
      </c>
      <c r="D2979" s="824" t="s">
        <v>4796</v>
      </c>
      <c r="E2979" s="825" t="s">
        <v>2797</v>
      </c>
      <c r="F2979" s="823" t="s">
        <v>2768</v>
      </c>
      <c r="G2979" s="823" t="s">
        <v>2833</v>
      </c>
      <c r="H2979" s="823" t="s">
        <v>670</v>
      </c>
      <c r="I2979" s="823" t="s">
        <v>2445</v>
      </c>
      <c r="J2979" s="823" t="s">
        <v>682</v>
      </c>
      <c r="K2979" s="823" t="s">
        <v>681</v>
      </c>
      <c r="L2979" s="826">
        <v>72.55</v>
      </c>
      <c r="M2979" s="826">
        <v>72.55</v>
      </c>
      <c r="N2979" s="823">
        <v>1</v>
      </c>
      <c r="O2979" s="827">
        <v>1</v>
      </c>
      <c r="P2979" s="826">
        <v>72.55</v>
      </c>
      <c r="Q2979" s="828">
        <v>1</v>
      </c>
      <c r="R2979" s="823">
        <v>1</v>
      </c>
      <c r="S2979" s="828">
        <v>1</v>
      </c>
      <c r="T2979" s="827">
        <v>1</v>
      </c>
      <c r="U2979" s="829">
        <v>1</v>
      </c>
    </row>
    <row r="2980" spans="1:21" ht="14.45" customHeight="1" x14ac:dyDescent="0.2">
      <c r="A2980" s="822">
        <v>32</v>
      </c>
      <c r="B2980" s="823" t="s">
        <v>2767</v>
      </c>
      <c r="C2980" s="823" t="s">
        <v>2773</v>
      </c>
      <c r="D2980" s="824" t="s">
        <v>4796</v>
      </c>
      <c r="E2980" s="825" t="s">
        <v>2797</v>
      </c>
      <c r="F2980" s="823" t="s">
        <v>2768</v>
      </c>
      <c r="G2980" s="823" t="s">
        <v>2833</v>
      </c>
      <c r="H2980" s="823" t="s">
        <v>670</v>
      </c>
      <c r="I2980" s="823" t="s">
        <v>2444</v>
      </c>
      <c r="J2980" s="823" t="s">
        <v>682</v>
      </c>
      <c r="K2980" s="823" t="s">
        <v>683</v>
      </c>
      <c r="L2980" s="826">
        <v>21.76</v>
      </c>
      <c r="M2980" s="826">
        <v>43.52</v>
      </c>
      <c r="N2980" s="823">
        <v>2</v>
      </c>
      <c r="O2980" s="827">
        <v>2</v>
      </c>
      <c r="P2980" s="826">
        <v>21.76</v>
      </c>
      <c r="Q2980" s="828">
        <v>0.5</v>
      </c>
      <c r="R2980" s="823">
        <v>1</v>
      </c>
      <c r="S2980" s="828">
        <v>0.5</v>
      </c>
      <c r="T2980" s="827">
        <v>1</v>
      </c>
      <c r="U2980" s="829">
        <v>0.5</v>
      </c>
    </row>
    <row r="2981" spans="1:21" ht="14.45" customHeight="1" x14ac:dyDescent="0.2">
      <c r="A2981" s="822">
        <v>32</v>
      </c>
      <c r="B2981" s="823" t="s">
        <v>2767</v>
      </c>
      <c r="C2981" s="823" t="s">
        <v>2773</v>
      </c>
      <c r="D2981" s="824" t="s">
        <v>4796</v>
      </c>
      <c r="E2981" s="825" t="s">
        <v>2797</v>
      </c>
      <c r="F2981" s="823" t="s">
        <v>2768</v>
      </c>
      <c r="G2981" s="823" t="s">
        <v>2833</v>
      </c>
      <c r="H2981" s="823" t="s">
        <v>670</v>
      </c>
      <c r="I2981" s="823" t="s">
        <v>2446</v>
      </c>
      <c r="J2981" s="823" t="s">
        <v>682</v>
      </c>
      <c r="K2981" s="823" t="s">
        <v>684</v>
      </c>
      <c r="L2981" s="826">
        <v>65.28</v>
      </c>
      <c r="M2981" s="826">
        <v>522.24</v>
      </c>
      <c r="N2981" s="823">
        <v>8</v>
      </c>
      <c r="O2981" s="827">
        <v>7</v>
      </c>
      <c r="P2981" s="826">
        <v>326.39999999999998</v>
      </c>
      <c r="Q2981" s="828">
        <v>0.625</v>
      </c>
      <c r="R2981" s="823">
        <v>5</v>
      </c>
      <c r="S2981" s="828">
        <v>0.625</v>
      </c>
      <c r="T2981" s="827">
        <v>4</v>
      </c>
      <c r="U2981" s="829">
        <v>0.5714285714285714</v>
      </c>
    </row>
    <row r="2982" spans="1:21" ht="14.45" customHeight="1" x14ac:dyDescent="0.2">
      <c r="A2982" s="822">
        <v>32</v>
      </c>
      <c r="B2982" s="823" t="s">
        <v>2767</v>
      </c>
      <c r="C2982" s="823" t="s">
        <v>2773</v>
      </c>
      <c r="D2982" s="824" t="s">
        <v>4796</v>
      </c>
      <c r="E2982" s="825" t="s">
        <v>2797</v>
      </c>
      <c r="F2982" s="823" t="s">
        <v>2768</v>
      </c>
      <c r="G2982" s="823" t="s">
        <v>2856</v>
      </c>
      <c r="H2982" s="823" t="s">
        <v>670</v>
      </c>
      <c r="I2982" s="823" t="s">
        <v>2479</v>
      </c>
      <c r="J2982" s="823" t="s">
        <v>2480</v>
      </c>
      <c r="K2982" s="823" t="s">
        <v>2481</v>
      </c>
      <c r="L2982" s="826">
        <v>23.4</v>
      </c>
      <c r="M2982" s="826">
        <v>23.4</v>
      </c>
      <c r="N2982" s="823">
        <v>1</v>
      </c>
      <c r="O2982" s="827">
        <v>1</v>
      </c>
      <c r="P2982" s="826"/>
      <c r="Q2982" s="828">
        <v>0</v>
      </c>
      <c r="R2982" s="823"/>
      <c r="S2982" s="828">
        <v>0</v>
      </c>
      <c r="T2982" s="827"/>
      <c r="U2982" s="829">
        <v>0</v>
      </c>
    </row>
    <row r="2983" spans="1:21" ht="14.45" customHeight="1" x14ac:dyDescent="0.2">
      <c r="A2983" s="822">
        <v>32</v>
      </c>
      <c r="B2983" s="823" t="s">
        <v>2767</v>
      </c>
      <c r="C2983" s="823" t="s">
        <v>2773</v>
      </c>
      <c r="D2983" s="824" t="s">
        <v>4796</v>
      </c>
      <c r="E2983" s="825" t="s">
        <v>2797</v>
      </c>
      <c r="F2983" s="823" t="s">
        <v>2768</v>
      </c>
      <c r="G2983" s="823" t="s">
        <v>3700</v>
      </c>
      <c r="H2983" s="823" t="s">
        <v>670</v>
      </c>
      <c r="I2983" s="823" t="s">
        <v>3701</v>
      </c>
      <c r="J2983" s="823" t="s">
        <v>797</v>
      </c>
      <c r="K2983" s="823" t="s">
        <v>3300</v>
      </c>
      <c r="L2983" s="826">
        <v>80.010000000000005</v>
      </c>
      <c r="M2983" s="826">
        <v>80.010000000000005</v>
      </c>
      <c r="N2983" s="823">
        <v>1</v>
      </c>
      <c r="O2983" s="827">
        <v>1</v>
      </c>
      <c r="P2983" s="826">
        <v>80.010000000000005</v>
      </c>
      <c r="Q2983" s="828">
        <v>1</v>
      </c>
      <c r="R2983" s="823">
        <v>1</v>
      </c>
      <c r="S2983" s="828">
        <v>1</v>
      </c>
      <c r="T2983" s="827">
        <v>1</v>
      </c>
      <c r="U2983" s="829">
        <v>1</v>
      </c>
    </row>
    <row r="2984" spans="1:21" ht="14.45" customHeight="1" x14ac:dyDescent="0.2">
      <c r="A2984" s="822">
        <v>32</v>
      </c>
      <c r="B2984" s="823" t="s">
        <v>2767</v>
      </c>
      <c r="C2984" s="823" t="s">
        <v>2773</v>
      </c>
      <c r="D2984" s="824" t="s">
        <v>4796</v>
      </c>
      <c r="E2984" s="825" t="s">
        <v>2797</v>
      </c>
      <c r="F2984" s="823" t="s">
        <v>2768</v>
      </c>
      <c r="G2984" s="823" t="s">
        <v>2863</v>
      </c>
      <c r="H2984" s="823" t="s">
        <v>329</v>
      </c>
      <c r="I2984" s="823" t="s">
        <v>2864</v>
      </c>
      <c r="J2984" s="823" t="s">
        <v>2865</v>
      </c>
      <c r="K2984" s="823" t="s">
        <v>2866</v>
      </c>
      <c r="L2984" s="826">
        <v>0</v>
      </c>
      <c r="M2984" s="826">
        <v>0</v>
      </c>
      <c r="N2984" s="823">
        <v>1</v>
      </c>
      <c r="O2984" s="827">
        <v>1</v>
      </c>
      <c r="P2984" s="826"/>
      <c r="Q2984" s="828"/>
      <c r="R2984" s="823"/>
      <c r="S2984" s="828">
        <v>0</v>
      </c>
      <c r="T2984" s="827"/>
      <c r="U2984" s="829">
        <v>0</v>
      </c>
    </row>
    <row r="2985" spans="1:21" ht="14.45" customHeight="1" x14ac:dyDescent="0.2">
      <c r="A2985" s="822">
        <v>32</v>
      </c>
      <c r="B2985" s="823" t="s">
        <v>2767</v>
      </c>
      <c r="C2985" s="823" t="s">
        <v>2773</v>
      </c>
      <c r="D2985" s="824" t="s">
        <v>4796</v>
      </c>
      <c r="E2985" s="825" t="s">
        <v>2797</v>
      </c>
      <c r="F2985" s="823" t="s">
        <v>2768</v>
      </c>
      <c r="G2985" s="823" t="s">
        <v>2815</v>
      </c>
      <c r="H2985" s="823" t="s">
        <v>329</v>
      </c>
      <c r="I2985" s="823" t="s">
        <v>2874</v>
      </c>
      <c r="J2985" s="823" t="s">
        <v>774</v>
      </c>
      <c r="K2985" s="823" t="s">
        <v>1929</v>
      </c>
      <c r="L2985" s="826">
        <v>132</v>
      </c>
      <c r="M2985" s="826">
        <v>132</v>
      </c>
      <c r="N2985" s="823">
        <v>1</v>
      </c>
      <c r="O2985" s="827">
        <v>1</v>
      </c>
      <c r="P2985" s="826"/>
      <c r="Q2985" s="828">
        <v>0</v>
      </c>
      <c r="R2985" s="823"/>
      <c r="S2985" s="828">
        <v>0</v>
      </c>
      <c r="T2985" s="827"/>
      <c r="U2985" s="829">
        <v>0</v>
      </c>
    </row>
    <row r="2986" spans="1:21" ht="14.45" customHeight="1" x14ac:dyDescent="0.2">
      <c r="A2986" s="822">
        <v>32</v>
      </c>
      <c r="B2986" s="823" t="s">
        <v>2767</v>
      </c>
      <c r="C2986" s="823" t="s">
        <v>2773</v>
      </c>
      <c r="D2986" s="824" t="s">
        <v>4796</v>
      </c>
      <c r="E2986" s="825" t="s">
        <v>2797</v>
      </c>
      <c r="F2986" s="823" t="s">
        <v>2768</v>
      </c>
      <c r="G2986" s="823" t="s">
        <v>2915</v>
      </c>
      <c r="H2986" s="823" t="s">
        <v>670</v>
      </c>
      <c r="I2986" s="823" t="s">
        <v>2403</v>
      </c>
      <c r="J2986" s="823" t="s">
        <v>1477</v>
      </c>
      <c r="K2986" s="823" t="s">
        <v>2404</v>
      </c>
      <c r="L2986" s="826">
        <v>3231.81</v>
      </c>
      <c r="M2986" s="826">
        <v>3231.81</v>
      </c>
      <c r="N2986" s="823">
        <v>1</v>
      </c>
      <c r="O2986" s="827">
        <v>1</v>
      </c>
      <c r="P2986" s="826">
        <v>3231.81</v>
      </c>
      <c r="Q2986" s="828">
        <v>1</v>
      </c>
      <c r="R2986" s="823">
        <v>1</v>
      </c>
      <c r="S2986" s="828">
        <v>1</v>
      </c>
      <c r="T2986" s="827">
        <v>1</v>
      </c>
      <c r="U2986" s="829">
        <v>1</v>
      </c>
    </row>
    <row r="2987" spans="1:21" ht="14.45" customHeight="1" x14ac:dyDescent="0.2">
      <c r="A2987" s="822">
        <v>32</v>
      </c>
      <c r="B2987" s="823" t="s">
        <v>2767</v>
      </c>
      <c r="C2987" s="823" t="s">
        <v>2773</v>
      </c>
      <c r="D2987" s="824" t="s">
        <v>4796</v>
      </c>
      <c r="E2987" s="825" t="s">
        <v>2797</v>
      </c>
      <c r="F2987" s="823" t="s">
        <v>2768</v>
      </c>
      <c r="G2987" s="823" t="s">
        <v>2920</v>
      </c>
      <c r="H2987" s="823" t="s">
        <v>329</v>
      </c>
      <c r="I2987" s="823" t="s">
        <v>2921</v>
      </c>
      <c r="J2987" s="823" t="s">
        <v>1058</v>
      </c>
      <c r="K2987" s="823" t="s">
        <v>2922</v>
      </c>
      <c r="L2987" s="826">
        <v>1860.93</v>
      </c>
      <c r="M2987" s="826">
        <v>1860.93</v>
      </c>
      <c r="N2987" s="823">
        <v>1</v>
      </c>
      <c r="O2987" s="827">
        <v>1</v>
      </c>
      <c r="P2987" s="826">
        <v>1860.93</v>
      </c>
      <c r="Q2987" s="828">
        <v>1</v>
      </c>
      <c r="R2987" s="823">
        <v>1</v>
      </c>
      <c r="S2987" s="828">
        <v>1</v>
      </c>
      <c r="T2987" s="827">
        <v>1</v>
      </c>
      <c r="U2987" s="829">
        <v>1</v>
      </c>
    </row>
    <row r="2988" spans="1:21" ht="14.45" customHeight="1" x14ac:dyDescent="0.2">
      <c r="A2988" s="822">
        <v>32</v>
      </c>
      <c r="B2988" s="823" t="s">
        <v>2767</v>
      </c>
      <c r="C2988" s="823" t="s">
        <v>2773</v>
      </c>
      <c r="D2988" s="824" t="s">
        <v>4796</v>
      </c>
      <c r="E2988" s="825" t="s">
        <v>2797</v>
      </c>
      <c r="F2988" s="823" t="s">
        <v>2768</v>
      </c>
      <c r="G2988" s="823" t="s">
        <v>2983</v>
      </c>
      <c r="H2988" s="823" t="s">
        <v>329</v>
      </c>
      <c r="I2988" s="823" t="s">
        <v>2984</v>
      </c>
      <c r="J2988" s="823" t="s">
        <v>2985</v>
      </c>
      <c r="K2988" s="823" t="s">
        <v>2986</v>
      </c>
      <c r="L2988" s="826">
        <v>73.150000000000006</v>
      </c>
      <c r="M2988" s="826">
        <v>219.45000000000002</v>
      </c>
      <c r="N2988" s="823">
        <v>3</v>
      </c>
      <c r="O2988" s="827">
        <v>1</v>
      </c>
      <c r="P2988" s="826">
        <v>219.45000000000002</v>
      </c>
      <c r="Q2988" s="828">
        <v>1</v>
      </c>
      <c r="R2988" s="823">
        <v>3</v>
      </c>
      <c r="S2988" s="828">
        <v>1</v>
      </c>
      <c r="T2988" s="827">
        <v>1</v>
      </c>
      <c r="U2988" s="829">
        <v>1</v>
      </c>
    </row>
    <row r="2989" spans="1:21" ht="14.45" customHeight="1" x14ac:dyDescent="0.2">
      <c r="A2989" s="822">
        <v>32</v>
      </c>
      <c r="B2989" s="823" t="s">
        <v>2767</v>
      </c>
      <c r="C2989" s="823" t="s">
        <v>2773</v>
      </c>
      <c r="D2989" s="824" t="s">
        <v>4796</v>
      </c>
      <c r="E2989" s="825" t="s">
        <v>2797</v>
      </c>
      <c r="F2989" s="823" t="s">
        <v>2768</v>
      </c>
      <c r="G2989" s="823" t="s">
        <v>2999</v>
      </c>
      <c r="H2989" s="823" t="s">
        <v>670</v>
      </c>
      <c r="I2989" s="823" t="s">
        <v>4793</v>
      </c>
      <c r="J2989" s="823" t="s">
        <v>4794</v>
      </c>
      <c r="K2989" s="823" t="s">
        <v>2854</v>
      </c>
      <c r="L2989" s="826">
        <v>54.98</v>
      </c>
      <c r="M2989" s="826">
        <v>109.96</v>
      </c>
      <c r="N2989" s="823">
        <v>2</v>
      </c>
      <c r="O2989" s="827">
        <v>1</v>
      </c>
      <c r="P2989" s="826">
        <v>109.96</v>
      </c>
      <c r="Q2989" s="828">
        <v>1</v>
      </c>
      <c r="R2989" s="823">
        <v>2</v>
      </c>
      <c r="S2989" s="828">
        <v>1</v>
      </c>
      <c r="T2989" s="827">
        <v>1</v>
      </c>
      <c r="U2989" s="829">
        <v>1</v>
      </c>
    </row>
    <row r="2990" spans="1:21" ht="14.45" customHeight="1" x14ac:dyDescent="0.2">
      <c r="A2990" s="822">
        <v>32</v>
      </c>
      <c r="B2990" s="823" t="s">
        <v>2767</v>
      </c>
      <c r="C2990" s="823" t="s">
        <v>2773</v>
      </c>
      <c r="D2990" s="824" t="s">
        <v>4796</v>
      </c>
      <c r="E2990" s="825" t="s">
        <v>2797</v>
      </c>
      <c r="F2990" s="823" t="s">
        <v>2768</v>
      </c>
      <c r="G2990" s="823" t="s">
        <v>3650</v>
      </c>
      <c r="H2990" s="823" t="s">
        <v>329</v>
      </c>
      <c r="I2990" s="823" t="s">
        <v>3654</v>
      </c>
      <c r="J2990" s="823" t="s">
        <v>3652</v>
      </c>
      <c r="K2990" s="823" t="s">
        <v>3655</v>
      </c>
      <c r="L2990" s="826">
        <v>161.06</v>
      </c>
      <c r="M2990" s="826">
        <v>161.06</v>
      </c>
      <c r="N2990" s="823">
        <v>1</v>
      </c>
      <c r="O2990" s="827">
        <v>1</v>
      </c>
      <c r="P2990" s="826">
        <v>161.06</v>
      </c>
      <c r="Q2990" s="828">
        <v>1</v>
      </c>
      <c r="R2990" s="823">
        <v>1</v>
      </c>
      <c r="S2990" s="828">
        <v>1</v>
      </c>
      <c r="T2990" s="827">
        <v>1</v>
      </c>
      <c r="U2990" s="829">
        <v>1</v>
      </c>
    </row>
    <row r="2991" spans="1:21" ht="14.45" customHeight="1" x14ac:dyDescent="0.2">
      <c r="A2991" s="822">
        <v>32</v>
      </c>
      <c r="B2991" s="823" t="s">
        <v>2767</v>
      </c>
      <c r="C2991" s="823" t="s">
        <v>2773</v>
      </c>
      <c r="D2991" s="824" t="s">
        <v>4796</v>
      </c>
      <c r="E2991" s="825" t="s">
        <v>2797</v>
      </c>
      <c r="F2991" s="823" t="s">
        <v>2768</v>
      </c>
      <c r="G2991" s="823" t="s">
        <v>2811</v>
      </c>
      <c r="H2991" s="823" t="s">
        <v>670</v>
      </c>
      <c r="I2991" s="823" t="s">
        <v>2558</v>
      </c>
      <c r="J2991" s="823" t="s">
        <v>1691</v>
      </c>
      <c r="K2991" s="823" t="s">
        <v>2559</v>
      </c>
      <c r="L2991" s="826">
        <v>1385.62</v>
      </c>
      <c r="M2991" s="826">
        <v>5542.48</v>
      </c>
      <c r="N2991" s="823">
        <v>4</v>
      </c>
      <c r="O2991" s="827">
        <v>2</v>
      </c>
      <c r="P2991" s="826">
        <v>5542.48</v>
      </c>
      <c r="Q2991" s="828">
        <v>1</v>
      </c>
      <c r="R2991" s="823">
        <v>4</v>
      </c>
      <c r="S2991" s="828">
        <v>1</v>
      </c>
      <c r="T2991" s="827">
        <v>2</v>
      </c>
      <c r="U2991" s="829">
        <v>1</v>
      </c>
    </row>
    <row r="2992" spans="1:21" ht="14.45" customHeight="1" x14ac:dyDescent="0.2">
      <c r="A2992" s="822">
        <v>32</v>
      </c>
      <c r="B2992" s="823" t="s">
        <v>2767</v>
      </c>
      <c r="C2992" s="823" t="s">
        <v>2773</v>
      </c>
      <c r="D2992" s="824" t="s">
        <v>4796</v>
      </c>
      <c r="E2992" s="825" t="s">
        <v>2797</v>
      </c>
      <c r="F2992" s="823" t="s">
        <v>2768</v>
      </c>
      <c r="G2992" s="823" t="s">
        <v>2811</v>
      </c>
      <c r="H2992" s="823" t="s">
        <v>670</v>
      </c>
      <c r="I2992" s="823" t="s">
        <v>2249</v>
      </c>
      <c r="J2992" s="823" t="s">
        <v>915</v>
      </c>
      <c r="K2992" s="823" t="s">
        <v>2250</v>
      </c>
      <c r="L2992" s="826">
        <v>736.33</v>
      </c>
      <c r="M2992" s="826">
        <v>736.33</v>
      </c>
      <c r="N2992" s="823">
        <v>1</v>
      </c>
      <c r="O2992" s="827">
        <v>1</v>
      </c>
      <c r="P2992" s="826">
        <v>736.33</v>
      </c>
      <c r="Q2992" s="828">
        <v>1</v>
      </c>
      <c r="R2992" s="823">
        <v>1</v>
      </c>
      <c r="S2992" s="828">
        <v>1</v>
      </c>
      <c r="T2992" s="827">
        <v>1</v>
      </c>
      <c r="U2992" s="829">
        <v>1</v>
      </c>
    </row>
    <row r="2993" spans="1:21" ht="14.45" customHeight="1" x14ac:dyDescent="0.2">
      <c r="A2993" s="822">
        <v>32</v>
      </c>
      <c r="B2993" s="823" t="s">
        <v>2767</v>
      </c>
      <c r="C2993" s="823" t="s">
        <v>2773</v>
      </c>
      <c r="D2993" s="824" t="s">
        <v>4796</v>
      </c>
      <c r="E2993" s="825" t="s">
        <v>2797</v>
      </c>
      <c r="F2993" s="823" t="s">
        <v>2768</v>
      </c>
      <c r="G2993" s="823" t="s">
        <v>2811</v>
      </c>
      <c r="H2993" s="823" t="s">
        <v>670</v>
      </c>
      <c r="I2993" s="823" t="s">
        <v>2253</v>
      </c>
      <c r="J2993" s="823" t="s">
        <v>915</v>
      </c>
      <c r="K2993" s="823" t="s">
        <v>2254</v>
      </c>
      <c r="L2993" s="826">
        <v>490.89</v>
      </c>
      <c r="M2993" s="826">
        <v>490.89</v>
      </c>
      <c r="N2993" s="823">
        <v>1</v>
      </c>
      <c r="O2993" s="827">
        <v>1</v>
      </c>
      <c r="P2993" s="826">
        <v>490.89</v>
      </c>
      <c r="Q2993" s="828">
        <v>1</v>
      </c>
      <c r="R2993" s="823">
        <v>1</v>
      </c>
      <c r="S2993" s="828">
        <v>1</v>
      </c>
      <c r="T2993" s="827">
        <v>1</v>
      </c>
      <c r="U2993" s="829">
        <v>1</v>
      </c>
    </row>
    <row r="2994" spans="1:21" ht="14.45" customHeight="1" x14ac:dyDescent="0.2">
      <c r="A2994" s="822">
        <v>32</v>
      </c>
      <c r="B2994" s="823" t="s">
        <v>2767</v>
      </c>
      <c r="C2994" s="823" t="s">
        <v>2773</v>
      </c>
      <c r="D2994" s="824" t="s">
        <v>4796</v>
      </c>
      <c r="E2994" s="825" t="s">
        <v>2797</v>
      </c>
      <c r="F2994" s="823" t="s">
        <v>2768</v>
      </c>
      <c r="G2994" s="823" t="s">
        <v>2825</v>
      </c>
      <c r="H2994" s="823" t="s">
        <v>329</v>
      </c>
      <c r="I2994" s="823" t="s">
        <v>2826</v>
      </c>
      <c r="J2994" s="823" t="s">
        <v>789</v>
      </c>
      <c r="K2994" s="823" t="s">
        <v>2827</v>
      </c>
      <c r="L2994" s="826">
        <v>57.64</v>
      </c>
      <c r="M2994" s="826">
        <v>172.92000000000002</v>
      </c>
      <c r="N2994" s="823">
        <v>3</v>
      </c>
      <c r="O2994" s="827">
        <v>3</v>
      </c>
      <c r="P2994" s="826">
        <v>115.28</v>
      </c>
      <c r="Q2994" s="828">
        <v>0.66666666666666663</v>
      </c>
      <c r="R2994" s="823">
        <v>2</v>
      </c>
      <c r="S2994" s="828">
        <v>0.66666666666666663</v>
      </c>
      <c r="T2994" s="827">
        <v>2</v>
      </c>
      <c r="U2994" s="829">
        <v>0.66666666666666663</v>
      </c>
    </row>
    <row r="2995" spans="1:21" ht="14.45" customHeight="1" x14ac:dyDescent="0.2">
      <c r="A2995" s="822">
        <v>32</v>
      </c>
      <c r="B2995" s="823" t="s">
        <v>2767</v>
      </c>
      <c r="C2995" s="823" t="s">
        <v>2773</v>
      </c>
      <c r="D2995" s="824" t="s">
        <v>4796</v>
      </c>
      <c r="E2995" s="825" t="s">
        <v>2797</v>
      </c>
      <c r="F2995" s="823" t="s">
        <v>2768</v>
      </c>
      <c r="G2995" s="823" t="s">
        <v>2825</v>
      </c>
      <c r="H2995" s="823" t="s">
        <v>670</v>
      </c>
      <c r="I2995" s="823" t="s">
        <v>2230</v>
      </c>
      <c r="J2995" s="823" t="s">
        <v>789</v>
      </c>
      <c r="K2995" s="823" t="s">
        <v>2231</v>
      </c>
      <c r="L2995" s="826">
        <v>102.93</v>
      </c>
      <c r="M2995" s="826">
        <v>411.72</v>
      </c>
      <c r="N2995" s="823">
        <v>4</v>
      </c>
      <c r="O2995" s="827">
        <v>3</v>
      </c>
      <c r="P2995" s="826">
        <v>411.72</v>
      </c>
      <c r="Q2995" s="828">
        <v>1</v>
      </c>
      <c r="R2995" s="823">
        <v>4</v>
      </c>
      <c r="S2995" s="828">
        <v>1</v>
      </c>
      <c r="T2995" s="827">
        <v>3</v>
      </c>
      <c r="U2995" s="829">
        <v>1</v>
      </c>
    </row>
    <row r="2996" spans="1:21" ht="14.45" customHeight="1" x14ac:dyDescent="0.2">
      <c r="A2996" s="822">
        <v>32</v>
      </c>
      <c r="B2996" s="823" t="s">
        <v>2767</v>
      </c>
      <c r="C2996" s="823" t="s">
        <v>2773</v>
      </c>
      <c r="D2996" s="824" t="s">
        <v>4796</v>
      </c>
      <c r="E2996" s="825" t="s">
        <v>2797</v>
      </c>
      <c r="F2996" s="823" t="s">
        <v>2768</v>
      </c>
      <c r="G2996" s="823" t="s">
        <v>2825</v>
      </c>
      <c r="H2996" s="823" t="s">
        <v>329</v>
      </c>
      <c r="I2996" s="823" t="s">
        <v>3353</v>
      </c>
      <c r="J2996" s="823" t="s">
        <v>789</v>
      </c>
      <c r="K2996" s="823" t="s">
        <v>790</v>
      </c>
      <c r="L2996" s="826">
        <v>205.84</v>
      </c>
      <c r="M2996" s="826">
        <v>205.84</v>
      </c>
      <c r="N2996" s="823">
        <v>1</v>
      </c>
      <c r="O2996" s="827">
        <v>1</v>
      </c>
      <c r="P2996" s="826">
        <v>205.84</v>
      </c>
      <c r="Q2996" s="828">
        <v>1</v>
      </c>
      <c r="R2996" s="823">
        <v>1</v>
      </c>
      <c r="S2996" s="828">
        <v>1</v>
      </c>
      <c r="T2996" s="827">
        <v>1</v>
      </c>
      <c r="U2996" s="829">
        <v>1</v>
      </c>
    </row>
    <row r="2997" spans="1:21" ht="14.45" customHeight="1" x14ac:dyDescent="0.2">
      <c r="A2997" s="822">
        <v>32</v>
      </c>
      <c r="B2997" s="823" t="s">
        <v>2767</v>
      </c>
      <c r="C2997" s="823" t="s">
        <v>2773</v>
      </c>
      <c r="D2997" s="824" t="s">
        <v>4796</v>
      </c>
      <c r="E2997" s="825" t="s">
        <v>2797</v>
      </c>
      <c r="F2997" s="823" t="s">
        <v>2768</v>
      </c>
      <c r="G2997" s="823" t="s">
        <v>2812</v>
      </c>
      <c r="H2997" s="823" t="s">
        <v>329</v>
      </c>
      <c r="I2997" s="823" t="s">
        <v>2813</v>
      </c>
      <c r="J2997" s="823" t="s">
        <v>2814</v>
      </c>
      <c r="K2997" s="823" t="s">
        <v>825</v>
      </c>
      <c r="L2997" s="826">
        <v>87.67</v>
      </c>
      <c r="M2997" s="826">
        <v>175.34</v>
      </c>
      <c r="N2997" s="823">
        <v>2</v>
      </c>
      <c r="O2997" s="827">
        <v>2</v>
      </c>
      <c r="P2997" s="826">
        <v>175.34</v>
      </c>
      <c r="Q2997" s="828">
        <v>1</v>
      </c>
      <c r="R2997" s="823">
        <v>2</v>
      </c>
      <c r="S2997" s="828">
        <v>1</v>
      </c>
      <c r="T2997" s="827">
        <v>2</v>
      </c>
      <c r="U2997" s="829">
        <v>1</v>
      </c>
    </row>
    <row r="2998" spans="1:21" ht="14.45" customHeight="1" x14ac:dyDescent="0.2">
      <c r="A2998" s="822">
        <v>32</v>
      </c>
      <c r="B2998" s="823" t="s">
        <v>2767</v>
      </c>
      <c r="C2998" s="823" t="s">
        <v>2773</v>
      </c>
      <c r="D2998" s="824" t="s">
        <v>4796</v>
      </c>
      <c r="E2998" s="825" t="s">
        <v>2797</v>
      </c>
      <c r="F2998" s="823" t="s">
        <v>2768</v>
      </c>
      <c r="G2998" s="823" t="s">
        <v>3058</v>
      </c>
      <c r="H2998" s="823" t="s">
        <v>670</v>
      </c>
      <c r="I2998" s="823" t="s">
        <v>2459</v>
      </c>
      <c r="J2998" s="823" t="s">
        <v>1153</v>
      </c>
      <c r="K2998" s="823" t="s">
        <v>1155</v>
      </c>
      <c r="L2998" s="826">
        <v>0</v>
      </c>
      <c r="M2998" s="826">
        <v>0</v>
      </c>
      <c r="N2998" s="823">
        <v>2</v>
      </c>
      <c r="O2998" s="827">
        <v>1</v>
      </c>
      <c r="P2998" s="826">
        <v>0</v>
      </c>
      <c r="Q2998" s="828"/>
      <c r="R2998" s="823">
        <v>2</v>
      </c>
      <c r="S2998" s="828">
        <v>1</v>
      </c>
      <c r="T2998" s="827">
        <v>1</v>
      </c>
      <c r="U2998" s="829">
        <v>1</v>
      </c>
    </row>
    <row r="2999" spans="1:21" ht="14.45" customHeight="1" x14ac:dyDescent="0.2">
      <c r="A2999" s="822">
        <v>32</v>
      </c>
      <c r="B2999" s="823" t="s">
        <v>2767</v>
      </c>
      <c r="C2999" s="823" t="s">
        <v>2773</v>
      </c>
      <c r="D2999" s="824" t="s">
        <v>4796</v>
      </c>
      <c r="E2999" s="825" t="s">
        <v>2797</v>
      </c>
      <c r="F2999" s="823" t="s">
        <v>2768</v>
      </c>
      <c r="G2999" s="823" t="s">
        <v>3062</v>
      </c>
      <c r="H2999" s="823" t="s">
        <v>329</v>
      </c>
      <c r="I2999" s="823" t="s">
        <v>3065</v>
      </c>
      <c r="J2999" s="823" t="s">
        <v>1432</v>
      </c>
      <c r="K2999" s="823" t="s">
        <v>3066</v>
      </c>
      <c r="L2999" s="826">
        <v>66.88</v>
      </c>
      <c r="M2999" s="826">
        <v>133.76</v>
      </c>
      <c r="N2999" s="823">
        <v>2</v>
      </c>
      <c r="O2999" s="827">
        <v>1</v>
      </c>
      <c r="P2999" s="826">
        <v>133.76</v>
      </c>
      <c r="Q2999" s="828">
        <v>1</v>
      </c>
      <c r="R2999" s="823">
        <v>2</v>
      </c>
      <c r="S2999" s="828">
        <v>1</v>
      </c>
      <c r="T2999" s="827">
        <v>1</v>
      </c>
      <c r="U2999" s="829">
        <v>1</v>
      </c>
    </row>
    <row r="3000" spans="1:21" ht="14.45" customHeight="1" x14ac:dyDescent="0.2">
      <c r="A3000" s="822">
        <v>32</v>
      </c>
      <c r="B3000" s="823" t="s">
        <v>2767</v>
      </c>
      <c r="C3000" s="823" t="s">
        <v>2773</v>
      </c>
      <c r="D3000" s="824" t="s">
        <v>4796</v>
      </c>
      <c r="E3000" s="825" t="s">
        <v>2797</v>
      </c>
      <c r="F3000" s="823" t="s">
        <v>2768</v>
      </c>
      <c r="G3000" s="823" t="s">
        <v>3062</v>
      </c>
      <c r="H3000" s="823" t="s">
        <v>329</v>
      </c>
      <c r="I3000" s="823" t="s">
        <v>3379</v>
      </c>
      <c r="J3000" s="823" t="s">
        <v>735</v>
      </c>
      <c r="K3000" s="823" t="s">
        <v>736</v>
      </c>
      <c r="L3000" s="826">
        <v>59.56</v>
      </c>
      <c r="M3000" s="826">
        <v>119.12</v>
      </c>
      <c r="N3000" s="823">
        <v>2</v>
      </c>
      <c r="O3000" s="827">
        <v>1</v>
      </c>
      <c r="P3000" s="826">
        <v>119.12</v>
      </c>
      <c r="Q3000" s="828">
        <v>1</v>
      </c>
      <c r="R3000" s="823">
        <v>2</v>
      </c>
      <c r="S3000" s="828">
        <v>1</v>
      </c>
      <c r="T3000" s="827">
        <v>1</v>
      </c>
      <c r="U3000" s="829">
        <v>1</v>
      </c>
    </row>
    <row r="3001" spans="1:21" ht="14.45" customHeight="1" x14ac:dyDescent="0.2">
      <c r="A3001" s="822">
        <v>32</v>
      </c>
      <c r="B3001" s="823" t="s">
        <v>2767</v>
      </c>
      <c r="C3001" s="823" t="s">
        <v>2773</v>
      </c>
      <c r="D3001" s="824" t="s">
        <v>4796</v>
      </c>
      <c r="E3001" s="825" t="s">
        <v>2797</v>
      </c>
      <c r="F3001" s="823" t="s">
        <v>2768</v>
      </c>
      <c r="G3001" s="823" t="s">
        <v>3085</v>
      </c>
      <c r="H3001" s="823" t="s">
        <v>670</v>
      </c>
      <c r="I3001" s="823" t="s">
        <v>2626</v>
      </c>
      <c r="J3001" s="823" t="s">
        <v>1876</v>
      </c>
      <c r="K3001" s="823" t="s">
        <v>1877</v>
      </c>
      <c r="L3001" s="826">
        <v>902.57</v>
      </c>
      <c r="M3001" s="826">
        <v>2707.71</v>
      </c>
      <c r="N3001" s="823">
        <v>3</v>
      </c>
      <c r="O3001" s="827">
        <v>3</v>
      </c>
      <c r="P3001" s="826">
        <v>1805.14</v>
      </c>
      <c r="Q3001" s="828">
        <v>0.66666666666666674</v>
      </c>
      <c r="R3001" s="823">
        <v>2</v>
      </c>
      <c r="S3001" s="828">
        <v>0.66666666666666663</v>
      </c>
      <c r="T3001" s="827">
        <v>2</v>
      </c>
      <c r="U3001" s="829">
        <v>0.66666666666666663</v>
      </c>
    </row>
    <row r="3002" spans="1:21" ht="14.45" customHeight="1" x14ac:dyDescent="0.2">
      <c r="A3002" s="822">
        <v>32</v>
      </c>
      <c r="B3002" s="823" t="s">
        <v>2767</v>
      </c>
      <c r="C3002" s="823" t="s">
        <v>2773</v>
      </c>
      <c r="D3002" s="824" t="s">
        <v>4796</v>
      </c>
      <c r="E3002" s="825" t="s">
        <v>2797</v>
      </c>
      <c r="F3002" s="823" t="s">
        <v>2768</v>
      </c>
      <c r="G3002" s="823" t="s">
        <v>3118</v>
      </c>
      <c r="H3002" s="823" t="s">
        <v>670</v>
      </c>
      <c r="I3002" s="823" t="s">
        <v>2356</v>
      </c>
      <c r="J3002" s="823" t="s">
        <v>1403</v>
      </c>
      <c r="K3002" s="823" t="s">
        <v>2357</v>
      </c>
      <c r="L3002" s="826">
        <v>154.36000000000001</v>
      </c>
      <c r="M3002" s="826">
        <v>154.36000000000001</v>
      </c>
      <c r="N3002" s="823">
        <v>1</v>
      </c>
      <c r="O3002" s="827">
        <v>1</v>
      </c>
      <c r="P3002" s="826">
        <v>154.36000000000001</v>
      </c>
      <c r="Q3002" s="828">
        <v>1</v>
      </c>
      <c r="R3002" s="823">
        <v>1</v>
      </c>
      <c r="S3002" s="828">
        <v>1</v>
      </c>
      <c r="T3002" s="827">
        <v>1</v>
      </c>
      <c r="U3002" s="829">
        <v>1</v>
      </c>
    </row>
    <row r="3003" spans="1:21" ht="14.45" customHeight="1" x14ac:dyDescent="0.2">
      <c r="A3003" s="822">
        <v>32</v>
      </c>
      <c r="B3003" s="823" t="s">
        <v>2767</v>
      </c>
      <c r="C3003" s="823" t="s">
        <v>2775</v>
      </c>
      <c r="D3003" s="824" t="s">
        <v>4797</v>
      </c>
      <c r="E3003" s="825" t="s">
        <v>2795</v>
      </c>
      <c r="F3003" s="823" t="s">
        <v>2768</v>
      </c>
      <c r="G3003" s="823" t="s">
        <v>4639</v>
      </c>
      <c r="H3003" s="823" t="s">
        <v>329</v>
      </c>
      <c r="I3003" s="823" t="s">
        <v>4640</v>
      </c>
      <c r="J3003" s="823" t="s">
        <v>4641</v>
      </c>
      <c r="K3003" s="823" t="s">
        <v>4642</v>
      </c>
      <c r="L3003" s="826">
        <v>0</v>
      </c>
      <c r="M3003" s="826">
        <v>0</v>
      </c>
      <c r="N3003" s="823">
        <v>1</v>
      </c>
      <c r="O3003" s="827">
        <v>1</v>
      </c>
      <c r="P3003" s="826">
        <v>0</v>
      </c>
      <c r="Q3003" s="828"/>
      <c r="R3003" s="823">
        <v>1</v>
      </c>
      <c r="S3003" s="828">
        <v>1</v>
      </c>
      <c r="T3003" s="827">
        <v>1</v>
      </c>
      <c r="U3003" s="829">
        <v>1</v>
      </c>
    </row>
    <row r="3004" spans="1:21" ht="14.45" customHeight="1" x14ac:dyDescent="0.2">
      <c r="A3004" s="822">
        <v>32</v>
      </c>
      <c r="B3004" s="823" t="s">
        <v>2767</v>
      </c>
      <c r="C3004" s="823" t="s">
        <v>2775</v>
      </c>
      <c r="D3004" s="824" t="s">
        <v>4797</v>
      </c>
      <c r="E3004" s="825" t="s">
        <v>2795</v>
      </c>
      <c r="F3004" s="823" t="s">
        <v>2768</v>
      </c>
      <c r="G3004" s="823" t="s">
        <v>3355</v>
      </c>
      <c r="H3004" s="823" t="s">
        <v>329</v>
      </c>
      <c r="I3004" s="823" t="s">
        <v>3356</v>
      </c>
      <c r="J3004" s="823" t="s">
        <v>678</v>
      </c>
      <c r="K3004" s="823" t="s">
        <v>3357</v>
      </c>
      <c r="L3004" s="826">
        <v>127.91</v>
      </c>
      <c r="M3004" s="826">
        <v>127.91</v>
      </c>
      <c r="N3004" s="823">
        <v>1</v>
      </c>
      <c r="O3004" s="827">
        <v>1</v>
      </c>
      <c r="P3004" s="826">
        <v>127.91</v>
      </c>
      <c r="Q3004" s="828">
        <v>1</v>
      </c>
      <c r="R3004" s="823">
        <v>1</v>
      </c>
      <c r="S3004" s="828">
        <v>1</v>
      </c>
      <c r="T3004" s="827">
        <v>1</v>
      </c>
      <c r="U3004" s="829">
        <v>1</v>
      </c>
    </row>
    <row r="3005" spans="1:21" ht="14.45" customHeight="1" x14ac:dyDescent="0.2">
      <c r="A3005" s="822">
        <v>32</v>
      </c>
      <c r="B3005" s="823" t="s">
        <v>2767</v>
      </c>
      <c r="C3005" s="823" t="s">
        <v>2775</v>
      </c>
      <c r="D3005" s="824" t="s">
        <v>4797</v>
      </c>
      <c r="E3005" s="825" t="s">
        <v>2799</v>
      </c>
      <c r="F3005" s="823" t="s">
        <v>2768</v>
      </c>
      <c r="G3005" s="823" t="s">
        <v>3660</v>
      </c>
      <c r="H3005" s="823" t="s">
        <v>329</v>
      </c>
      <c r="I3005" s="823" t="s">
        <v>3661</v>
      </c>
      <c r="J3005" s="823" t="s">
        <v>3662</v>
      </c>
      <c r="K3005" s="823" t="s">
        <v>3632</v>
      </c>
      <c r="L3005" s="826">
        <v>46.81</v>
      </c>
      <c r="M3005" s="826">
        <v>93.62</v>
      </c>
      <c r="N3005" s="823">
        <v>2</v>
      </c>
      <c r="O3005" s="827">
        <v>1</v>
      </c>
      <c r="P3005" s="826">
        <v>93.62</v>
      </c>
      <c r="Q3005" s="828">
        <v>1</v>
      </c>
      <c r="R3005" s="823">
        <v>2</v>
      </c>
      <c r="S3005" s="828">
        <v>1</v>
      </c>
      <c r="T3005" s="827">
        <v>1</v>
      </c>
      <c r="U3005" s="829">
        <v>1</v>
      </c>
    </row>
    <row r="3006" spans="1:21" ht="14.45" customHeight="1" x14ac:dyDescent="0.2">
      <c r="A3006" s="822">
        <v>32</v>
      </c>
      <c r="B3006" s="823" t="s">
        <v>2767</v>
      </c>
      <c r="C3006" s="823" t="s">
        <v>2775</v>
      </c>
      <c r="D3006" s="824" t="s">
        <v>4797</v>
      </c>
      <c r="E3006" s="825" t="s">
        <v>2807</v>
      </c>
      <c r="F3006" s="823" t="s">
        <v>2768</v>
      </c>
      <c r="G3006" s="823" t="s">
        <v>2869</v>
      </c>
      <c r="H3006" s="823" t="s">
        <v>670</v>
      </c>
      <c r="I3006" s="823" t="s">
        <v>4124</v>
      </c>
      <c r="J3006" s="823" t="s">
        <v>4125</v>
      </c>
      <c r="K3006" s="823" t="s">
        <v>771</v>
      </c>
      <c r="L3006" s="826">
        <v>0</v>
      </c>
      <c r="M3006" s="826">
        <v>0</v>
      </c>
      <c r="N3006" s="823">
        <v>1</v>
      </c>
      <c r="O3006" s="827">
        <v>1</v>
      </c>
      <c r="P3006" s="826"/>
      <c r="Q3006" s="828"/>
      <c r="R3006" s="823"/>
      <c r="S3006" s="828">
        <v>0</v>
      </c>
      <c r="T3006" s="827"/>
      <c r="U3006" s="829">
        <v>0</v>
      </c>
    </row>
    <row r="3007" spans="1:21" ht="14.45" customHeight="1" x14ac:dyDescent="0.2">
      <c r="A3007" s="822">
        <v>32</v>
      </c>
      <c r="B3007" s="823" t="s">
        <v>2767</v>
      </c>
      <c r="C3007" s="823" t="s">
        <v>2775</v>
      </c>
      <c r="D3007" s="824" t="s">
        <v>4797</v>
      </c>
      <c r="E3007" s="825" t="s">
        <v>2807</v>
      </c>
      <c r="F3007" s="823" t="s">
        <v>2768</v>
      </c>
      <c r="G3007" s="823" t="s">
        <v>3279</v>
      </c>
      <c r="H3007" s="823" t="s">
        <v>329</v>
      </c>
      <c r="I3007" s="823" t="s">
        <v>3280</v>
      </c>
      <c r="J3007" s="823" t="s">
        <v>881</v>
      </c>
      <c r="K3007" s="823" t="s">
        <v>882</v>
      </c>
      <c r="L3007" s="826">
        <v>0</v>
      </c>
      <c r="M3007" s="826">
        <v>0</v>
      </c>
      <c r="N3007" s="823">
        <v>1</v>
      </c>
      <c r="O3007" s="827">
        <v>1</v>
      </c>
      <c r="P3007" s="826"/>
      <c r="Q3007" s="828"/>
      <c r="R3007" s="823"/>
      <c r="S3007" s="828">
        <v>0</v>
      </c>
      <c r="T3007" s="827"/>
      <c r="U3007" s="829">
        <v>0</v>
      </c>
    </row>
    <row r="3008" spans="1:21" ht="14.45" customHeight="1" x14ac:dyDescent="0.2">
      <c r="A3008" s="822">
        <v>32</v>
      </c>
      <c r="B3008" s="823" t="s">
        <v>2767</v>
      </c>
      <c r="C3008" s="823" t="s">
        <v>2775</v>
      </c>
      <c r="D3008" s="824" t="s">
        <v>4797</v>
      </c>
      <c r="E3008" s="825" t="s">
        <v>2807</v>
      </c>
      <c r="F3008" s="823" t="s">
        <v>2768</v>
      </c>
      <c r="G3008" s="823" t="s">
        <v>2811</v>
      </c>
      <c r="H3008" s="823" t="s">
        <v>670</v>
      </c>
      <c r="I3008" s="823" t="s">
        <v>2558</v>
      </c>
      <c r="J3008" s="823" t="s">
        <v>1691</v>
      </c>
      <c r="K3008" s="823" t="s">
        <v>2559</v>
      </c>
      <c r="L3008" s="826">
        <v>1385.62</v>
      </c>
      <c r="M3008" s="826">
        <v>1385.62</v>
      </c>
      <c r="N3008" s="823">
        <v>1</v>
      </c>
      <c r="O3008" s="827">
        <v>1</v>
      </c>
      <c r="P3008" s="826"/>
      <c r="Q3008" s="828">
        <v>0</v>
      </c>
      <c r="R3008" s="823"/>
      <c r="S3008" s="828">
        <v>0</v>
      </c>
      <c r="T3008" s="827"/>
      <c r="U3008" s="829">
        <v>0</v>
      </c>
    </row>
    <row r="3009" spans="1:21" ht="14.45" customHeight="1" x14ac:dyDescent="0.2">
      <c r="A3009" s="822">
        <v>32</v>
      </c>
      <c r="B3009" s="823" t="s">
        <v>2767</v>
      </c>
      <c r="C3009" s="823" t="s">
        <v>2775</v>
      </c>
      <c r="D3009" s="824" t="s">
        <v>4797</v>
      </c>
      <c r="E3009" s="825" t="s">
        <v>2797</v>
      </c>
      <c r="F3009" s="823" t="s">
        <v>2768</v>
      </c>
      <c r="G3009" s="823" t="s">
        <v>2833</v>
      </c>
      <c r="H3009" s="823" t="s">
        <v>670</v>
      </c>
      <c r="I3009" s="823" t="s">
        <v>2446</v>
      </c>
      <c r="J3009" s="823" t="s">
        <v>682</v>
      </c>
      <c r="K3009" s="823" t="s">
        <v>684</v>
      </c>
      <c r="L3009" s="826">
        <v>65.28</v>
      </c>
      <c r="M3009" s="826">
        <v>65.28</v>
      </c>
      <c r="N3009" s="823">
        <v>1</v>
      </c>
      <c r="O3009" s="827">
        <v>1</v>
      </c>
      <c r="P3009" s="826"/>
      <c r="Q3009" s="828">
        <v>0</v>
      </c>
      <c r="R3009" s="823"/>
      <c r="S3009" s="828">
        <v>0</v>
      </c>
      <c r="T3009" s="827"/>
      <c r="U3009" s="829">
        <v>0</v>
      </c>
    </row>
    <row r="3010" spans="1:21" ht="14.45" customHeight="1" x14ac:dyDescent="0.2">
      <c r="A3010" s="822">
        <v>32</v>
      </c>
      <c r="B3010" s="823" t="s">
        <v>2767</v>
      </c>
      <c r="C3010" s="823" t="s">
        <v>2775</v>
      </c>
      <c r="D3010" s="824" t="s">
        <v>4797</v>
      </c>
      <c r="E3010" s="825" t="s">
        <v>2797</v>
      </c>
      <c r="F3010" s="823" t="s">
        <v>2768</v>
      </c>
      <c r="G3010" s="823" t="s">
        <v>2863</v>
      </c>
      <c r="H3010" s="823" t="s">
        <v>329</v>
      </c>
      <c r="I3010" s="823" t="s">
        <v>2864</v>
      </c>
      <c r="J3010" s="823" t="s">
        <v>2865</v>
      </c>
      <c r="K3010" s="823" t="s">
        <v>2866</v>
      </c>
      <c r="L3010" s="826">
        <v>0</v>
      </c>
      <c r="M3010" s="826">
        <v>0</v>
      </c>
      <c r="N3010" s="823">
        <v>1</v>
      </c>
      <c r="O3010" s="827">
        <v>1</v>
      </c>
      <c r="P3010" s="826"/>
      <c r="Q3010" s="828"/>
      <c r="R3010" s="823"/>
      <c r="S3010" s="828">
        <v>0</v>
      </c>
      <c r="T3010" s="827"/>
      <c r="U3010" s="829">
        <v>0</v>
      </c>
    </row>
    <row r="3011" spans="1:21" ht="14.45" customHeight="1" x14ac:dyDescent="0.2">
      <c r="A3011" s="822">
        <v>32</v>
      </c>
      <c r="B3011" s="823" t="s">
        <v>2767</v>
      </c>
      <c r="C3011" s="823" t="s">
        <v>2775</v>
      </c>
      <c r="D3011" s="824" t="s">
        <v>4797</v>
      </c>
      <c r="E3011" s="825" t="s">
        <v>2797</v>
      </c>
      <c r="F3011" s="823" t="s">
        <v>2768</v>
      </c>
      <c r="G3011" s="823" t="s">
        <v>2825</v>
      </c>
      <c r="H3011" s="823" t="s">
        <v>329</v>
      </c>
      <c r="I3011" s="823" t="s">
        <v>2826</v>
      </c>
      <c r="J3011" s="823" t="s">
        <v>789</v>
      </c>
      <c r="K3011" s="823" t="s">
        <v>2827</v>
      </c>
      <c r="L3011" s="826">
        <v>57.64</v>
      </c>
      <c r="M3011" s="826">
        <v>57.64</v>
      </c>
      <c r="N3011" s="823">
        <v>1</v>
      </c>
      <c r="O3011" s="827">
        <v>1</v>
      </c>
      <c r="P3011" s="826"/>
      <c r="Q3011" s="828">
        <v>0</v>
      </c>
      <c r="R3011" s="823"/>
      <c r="S3011" s="828">
        <v>0</v>
      </c>
      <c r="T3011" s="827"/>
      <c r="U3011" s="829">
        <v>0</v>
      </c>
    </row>
    <row r="3012" spans="1:21" ht="14.45" customHeight="1" x14ac:dyDescent="0.2">
      <c r="A3012" s="822">
        <v>32</v>
      </c>
      <c r="B3012" s="823" t="s">
        <v>2767</v>
      </c>
      <c r="C3012" s="823" t="s">
        <v>2775</v>
      </c>
      <c r="D3012" s="824" t="s">
        <v>4797</v>
      </c>
      <c r="E3012" s="825" t="s">
        <v>2797</v>
      </c>
      <c r="F3012" s="823" t="s">
        <v>2768</v>
      </c>
      <c r="G3012" s="823" t="s">
        <v>3085</v>
      </c>
      <c r="H3012" s="823" t="s">
        <v>670</v>
      </c>
      <c r="I3012" s="823" t="s">
        <v>2626</v>
      </c>
      <c r="J3012" s="823" t="s">
        <v>1876</v>
      </c>
      <c r="K3012" s="823" t="s">
        <v>1877</v>
      </c>
      <c r="L3012" s="826">
        <v>902.57</v>
      </c>
      <c r="M3012" s="826">
        <v>902.57</v>
      </c>
      <c r="N3012" s="823">
        <v>1</v>
      </c>
      <c r="O3012" s="827">
        <v>1</v>
      </c>
      <c r="P3012" s="826"/>
      <c r="Q3012" s="828">
        <v>0</v>
      </c>
      <c r="R3012" s="823"/>
      <c r="S3012" s="828">
        <v>0</v>
      </c>
      <c r="T3012" s="827"/>
      <c r="U3012" s="829">
        <v>0</v>
      </c>
    </row>
    <row r="3013" spans="1:21" ht="14.45" customHeight="1" thickBot="1" x14ac:dyDescent="0.25">
      <c r="A3013" s="814">
        <v>32</v>
      </c>
      <c r="B3013" s="815" t="s">
        <v>2767</v>
      </c>
      <c r="C3013" s="815" t="s">
        <v>2777</v>
      </c>
      <c r="D3013" s="816" t="s">
        <v>4798</v>
      </c>
      <c r="E3013" s="817" t="s">
        <v>2808</v>
      </c>
      <c r="F3013" s="815" t="s">
        <v>2768</v>
      </c>
      <c r="G3013" s="815" t="s">
        <v>4377</v>
      </c>
      <c r="H3013" s="815" t="s">
        <v>329</v>
      </c>
      <c r="I3013" s="815" t="s">
        <v>4378</v>
      </c>
      <c r="J3013" s="815" t="s">
        <v>1011</v>
      </c>
      <c r="K3013" s="815" t="s">
        <v>1012</v>
      </c>
      <c r="L3013" s="818">
        <v>79.099999999999994</v>
      </c>
      <c r="M3013" s="818">
        <v>158.19999999999999</v>
      </c>
      <c r="N3013" s="815">
        <v>2</v>
      </c>
      <c r="O3013" s="819">
        <v>1</v>
      </c>
      <c r="P3013" s="818"/>
      <c r="Q3013" s="820">
        <v>0</v>
      </c>
      <c r="R3013" s="815"/>
      <c r="S3013" s="820">
        <v>0</v>
      </c>
      <c r="T3013" s="819"/>
      <c r="U3013" s="821">
        <v>0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AFABA07A-A570-42CD-8EDB-3A2EF32B9E3E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27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4800</v>
      </c>
      <c r="B1" s="555"/>
      <c r="C1" s="555"/>
      <c r="D1" s="555"/>
      <c r="E1" s="555"/>
      <c r="F1" s="555"/>
    </row>
    <row r="2" spans="1:6" ht="14.45" customHeight="1" thickBot="1" x14ac:dyDescent="0.25">
      <c r="A2" s="705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30" t="s">
        <v>209</v>
      </c>
      <c r="B4" s="745" t="s">
        <v>14</v>
      </c>
      <c r="C4" s="746" t="s">
        <v>2</v>
      </c>
      <c r="D4" s="745" t="s">
        <v>14</v>
      </c>
      <c r="E4" s="746" t="s">
        <v>2</v>
      </c>
      <c r="F4" s="747" t="s">
        <v>14</v>
      </c>
    </row>
    <row r="5" spans="1:6" ht="14.45" customHeight="1" x14ac:dyDescent="0.2">
      <c r="A5" s="836" t="s">
        <v>2796</v>
      </c>
      <c r="B5" s="225">
        <v>51107.670000000006</v>
      </c>
      <c r="C5" s="813">
        <v>0.13502117942453942</v>
      </c>
      <c r="D5" s="225">
        <v>327408.28000000009</v>
      </c>
      <c r="E5" s="813">
        <v>0.86497882057546061</v>
      </c>
      <c r="F5" s="831">
        <v>378515.95000000007</v>
      </c>
    </row>
    <row r="6" spans="1:6" ht="14.45" customHeight="1" x14ac:dyDescent="0.2">
      <c r="A6" s="837" t="s">
        <v>2801</v>
      </c>
      <c r="B6" s="832">
        <v>43596.669999999991</v>
      </c>
      <c r="C6" s="828">
        <v>0.14705273521608259</v>
      </c>
      <c r="D6" s="832">
        <v>252872.96000000011</v>
      </c>
      <c r="E6" s="828">
        <v>0.85294726478391736</v>
      </c>
      <c r="F6" s="833">
        <v>296469.63000000012</v>
      </c>
    </row>
    <row r="7" spans="1:6" ht="14.45" customHeight="1" x14ac:dyDescent="0.2">
      <c r="A7" s="837" t="s">
        <v>2806</v>
      </c>
      <c r="B7" s="832">
        <v>16575.18</v>
      </c>
      <c r="C7" s="828">
        <v>0.11010001755602936</v>
      </c>
      <c r="D7" s="832">
        <v>133971.38999999998</v>
      </c>
      <c r="E7" s="828">
        <v>0.88989998244397073</v>
      </c>
      <c r="F7" s="833">
        <v>150546.56999999998</v>
      </c>
    </row>
    <row r="8" spans="1:6" ht="14.45" customHeight="1" x14ac:dyDescent="0.2">
      <c r="A8" s="837" t="s">
        <v>2800</v>
      </c>
      <c r="B8" s="832">
        <v>6422.7999999999993</v>
      </c>
      <c r="C8" s="828">
        <v>4.4600597304131781E-2</v>
      </c>
      <c r="D8" s="832">
        <v>137584.24000000005</v>
      </c>
      <c r="E8" s="828">
        <v>0.95539940269586832</v>
      </c>
      <c r="F8" s="833">
        <v>144007.04000000004</v>
      </c>
    </row>
    <row r="9" spans="1:6" ht="14.45" customHeight="1" x14ac:dyDescent="0.2">
      <c r="A9" s="837" t="s">
        <v>2795</v>
      </c>
      <c r="B9" s="832">
        <v>6306.4800000000005</v>
      </c>
      <c r="C9" s="828">
        <v>8.5960775863855032E-3</v>
      </c>
      <c r="D9" s="832">
        <v>727339.76000000013</v>
      </c>
      <c r="E9" s="828">
        <v>0.99140392241361452</v>
      </c>
      <c r="F9" s="833">
        <v>733646.24000000011</v>
      </c>
    </row>
    <row r="10" spans="1:6" ht="14.45" customHeight="1" x14ac:dyDescent="0.2">
      <c r="A10" s="837" t="s">
        <v>2784</v>
      </c>
      <c r="B10" s="832">
        <v>5028.9899999999989</v>
      </c>
      <c r="C10" s="828">
        <v>1.083886867849314E-2</v>
      </c>
      <c r="D10" s="832">
        <v>458948.40000000026</v>
      </c>
      <c r="E10" s="828">
        <v>0.98916113132150685</v>
      </c>
      <c r="F10" s="833">
        <v>463977.39000000025</v>
      </c>
    </row>
    <row r="11" spans="1:6" ht="14.45" customHeight="1" x14ac:dyDescent="0.2">
      <c r="A11" s="837" t="s">
        <v>2805</v>
      </c>
      <c r="B11" s="832">
        <v>3703.2</v>
      </c>
      <c r="C11" s="828">
        <v>6.2003749827125559E-2</v>
      </c>
      <c r="D11" s="832">
        <v>56022.219999999979</v>
      </c>
      <c r="E11" s="828">
        <v>0.93799625017287447</v>
      </c>
      <c r="F11" s="833">
        <v>59725.419999999976</v>
      </c>
    </row>
    <row r="12" spans="1:6" ht="14.45" customHeight="1" x14ac:dyDescent="0.2">
      <c r="A12" s="837" t="s">
        <v>2791</v>
      </c>
      <c r="B12" s="832">
        <v>2765.2799999999997</v>
      </c>
      <c r="C12" s="828">
        <v>1.2952307080517719E-2</v>
      </c>
      <c r="D12" s="832">
        <v>210731.82</v>
      </c>
      <c r="E12" s="828">
        <v>0.98704769291948224</v>
      </c>
      <c r="F12" s="833">
        <v>213497.1</v>
      </c>
    </row>
    <row r="13" spans="1:6" ht="14.45" customHeight="1" x14ac:dyDescent="0.2">
      <c r="A13" s="837" t="s">
        <v>2809</v>
      </c>
      <c r="B13" s="832">
        <v>2361.2299999999996</v>
      </c>
      <c r="C13" s="828">
        <v>5.0765220289060518E-2</v>
      </c>
      <c r="D13" s="832">
        <v>44151.520000000004</v>
      </c>
      <c r="E13" s="828">
        <v>0.94923477971093961</v>
      </c>
      <c r="F13" s="833">
        <v>46512.75</v>
      </c>
    </row>
    <row r="14" spans="1:6" ht="14.45" customHeight="1" x14ac:dyDescent="0.2">
      <c r="A14" s="837" t="s">
        <v>2782</v>
      </c>
      <c r="B14" s="832">
        <v>2309.6</v>
      </c>
      <c r="C14" s="828">
        <v>5.2956990788244271E-2</v>
      </c>
      <c r="D14" s="832">
        <v>41303.149999999994</v>
      </c>
      <c r="E14" s="828">
        <v>0.94704300921175577</v>
      </c>
      <c r="F14" s="833">
        <v>43612.749999999993</v>
      </c>
    </row>
    <row r="15" spans="1:6" ht="14.45" customHeight="1" x14ac:dyDescent="0.2">
      <c r="A15" s="837" t="s">
        <v>2803</v>
      </c>
      <c r="B15" s="832">
        <v>1232.4000000000001</v>
      </c>
      <c r="C15" s="828">
        <v>5.0366409087139906E-3</v>
      </c>
      <c r="D15" s="832">
        <v>243454.49</v>
      </c>
      <c r="E15" s="828">
        <v>0.99496335909128608</v>
      </c>
      <c r="F15" s="833">
        <v>244686.88999999998</v>
      </c>
    </row>
    <row r="16" spans="1:6" ht="14.45" customHeight="1" x14ac:dyDescent="0.2">
      <c r="A16" s="837" t="s">
        <v>2789</v>
      </c>
      <c r="B16" s="832">
        <v>862.87999999999988</v>
      </c>
      <c r="C16" s="828">
        <v>6.3902741757029154E-3</v>
      </c>
      <c r="D16" s="832">
        <v>134167.32</v>
      </c>
      <c r="E16" s="828">
        <v>0.99360972582429707</v>
      </c>
      <c r="F16" s="833">
        <v>135030.20000000001</v>
      </c>
    </row>
    <row r="17" spans="1:6" ht="14.45" customHeight="1" x14ac:dyDescent="0.2">
      <c r="A17" s="837" t="s">
        <v>2808</v>
      </c>
      <c r="B17" s="832">
        <v>766.71999999999991</v>
      </c>
      <c r="C17" s="828">
        <v>4.7087490229769519E-3</v>
      </c>
      <c r="D17" s="832">
        <v>162062.09000000003</v>
      </c>
      <c r="E17" s="828">
        <v>0.99529125097702309</v>
      </c>
      <c r="F17" s="833">
        <v>162828.81000000003</v>
      </c>
    </row>
    <row r="18" spans="1:6" ht="14.45" customHeight="1" x14ac:dyDescent="0.2">
      <c r="A18" s="837" t="s">
        <v>2785</v>
      </c>
      <c r="B18" s="832">
        <v>620.6099999999999</v>
      </c>
      <c r="C18" s="828">
        <v>7.2631021630260462E-3</v>
      </c>
      <c r="D18" s="832">
        <v>84826.349999999977</v>
      </c>
      <c r="E18" s="828">
        <v>0.99273689783697394</v>
      </c>
      <c r="F18" s="833">
        <v>85446.959999999977</v>
      </c>
    </row>
    <row r="19" spans="1:6" ht="14.45" customHeight="1" x14ac:dyDescent="0.2">
      <c r="A19" s="837" t="s">
        <v>2788</v>
      </c>
      <c r="B19" s="832">
        <v>552.14</v>
      </c>
      <c r="C19" s="828">
        <v>1.7003409982227932E-2</v>
      </c>
      <c r="D19" s="832">
        <v>31920.170000000006</v>
      </c>
      <c r="E19" s="828">
        <v>0.98299659001777207</v>
      </c>
      <c r="F19" s="833">
        <v>32472.310000000005</v>
      </c>
    </row>
    <row r="20" spans="1:6" ht="14.45" customHeight="1" x14ac:dyDescent="0.2">
      <c r="A20" s="837" t="s">
        <v>2792</v>
      </c>
      <c r="B20" s="832">
        <v>406.65999999999997</v>
      </c>
      <c r="C20" s="828">
        <v>3.7864349742642791E-4</v>
      </c>
      <c r="D20" s="832">
        <v>1073585.1100000006</v>
      </c>
      <c r="E20" s="828">
        <v>0.99962135650257367</v>
      </c>
      <c r="F20" s="833">
        <v>1073991.7700000005</v>
      </c>
    </row>
    <row r="21" spans="1:6" ht="14.45" customHeight="1" x14ac:dyDescent="0.2">
      <c r="A21" s="837" t="s">
        <v>2804</v>
      </c>
      <c r="B21" s="832">
        <v>249.39000000000001</v>
      </c>
      <c r="C21" s="828">
        <v>5.7422395494072308E-4</v>
      </c>
      <c r="D21" s="832">
        <v>434058.50999999989</v>
      </c>
      <c r="E21" s="828">
        <v>0.99942577604505922</v>
      </c>
      <c r="F21" s="833">
        <v>434307.89999999991</v>
      </c>
    </row>
    <row r="22" spans="1:6" ht="14.45" customHeight="1" x14ac:dyDescent="0.2">
      <c r="A22" s="837" t="s">
        <v>2783</v>
      </c>
      <c r="B22" s="832">
        <v>196.33999999999997</v>
      </c>
      <c r="C22" s="828">
        <v>2.2627245120805783E-2</v>
      </c>
      <c r="D22" s="832">
        <v>8480.8100000000031</v>
      </c>
      <c r="E22" s="828">
        <v>0.97737275487919417</v>
      </c>
      <c r="F22" s="833">
        <v>8677.1500000000033</v>
      </c>
    </row>
    <row r="23" spans="1:6" ht="14.45" customHeight="1" x14ac:dyDescent="0.2">
      <c r="A23" s="837" t="s">
        <v>2798</v>
      </c>
      <c r="B23" s="832">
        <v>185.95</v>
      </c>
      <c r="C23" s="828">
        <v>1.3750979558553251E-3</v>
      </c>
      <c r="D23" s="832">
        <v>135040.78</v>
      </c>
      <c r="E23" s="828">
        <v>0.99862490204414456</v>
      </c>
      <c r="F23" s="833">
        <v>135226.73000000001</v>
      </c>
    </row>
    <row r="24" spans="1:6" ht="14.45" customHeight="1" x14ac:dyDescent="0.2">
      <c r="A24" s="837" t="s">
        <v>2786</v>
      </c>
      <c r="B24" s="832">
        <v>184.74</v>
      </c>
      <c r="C24" s="828">
        <v>4.0368933682171846E-4</v>
      </c>
      <c r="D24" s="832">
        <v>457444.39000000007</v>
      </c>
      <c r="E24" s="828">
        <v>0.99959631066317833</v>
      </c>
      <c r="F24" s="833">
        <v>457629.13000000006</v>
      </c>
    </row>
    <row r="25" spans="1:6" ht="14.45" customHeight="1" x14ac:dyDescent="0.2">
      <c r="A25" s="837" t="s">
        <v>2810</v>
      </c>
      <c r="B25" s="832">
        <v>175.56</v>
      </c>
      <c r="C25" s="828">
        <v>1.0297263389052499E-2</v>
      </c>
      <c r="D25" s="832">
        <v>16873.63</v>
      </c>
      <c r="E25" s="828">
        <v>0.98970273661094743</v>
      </c>
      <c r="F25" s="833">
        <v>17049.190000000002</v>
      </c>
    </row>
    <row r="26" spans="1:6" ht="14.45" customHeight="1" x14ac:dyDescent="0.2">
      <c r="A26" s="837" t="s">
        <v>2802</v>
      </c>
      <c r="B26" s="832">
        <v>99.28</v>
      </c>
      <c r="C26" s="828">
        <v>9.1539392365791699E-4</v>
      </c>
      <c r="D26" s="832">
        <v>108356.76000000001</v>
      </c>
      <c r="E26" s="828">
        <v>0.99908460607634209</v>
      </c>
      <c r="F26" s="833">
        <v>108456.04000000001</v>
      </c>
    </row>
    <row r="27" spans="1:6" ht="14.45" customHeight="1" x14ac:dyDescent="0.2">
      <c r="A27" s="837" t="s">
        <v>2790</v>
      </c>
      <c r="B27" s="832">
        <v>94.28</v>
      </c>
      <c r="C27" s="828">
        <v>2.1054991761575662E-3</v>
      </c>
      <c r="D27" s="832">
        <v>44683.700000000012</v>
      </c>
      <c r="E27" s="828">
        <v>0.99789450082384246</v>
      </c>
      <c r="F27" s="833">
        <v>44777.98000000001</v>
      </c>
    </row>
    <row r="28" spans="1:6" ht="14.45" customHeight="1" x14ac:dyDescent="0.2">
      <c r="A28" s="837" t="s">
        <v>2807</v>
      </c>
      <c r="B28" s="832">
        <v>87.12</v>
      </c>
      <c r="C28" s="828">
        <v>1.3834177564336788E-3</v>
      </c>
      <c r="D28" s="832">
        <v>62887.349999999991</v>
      </c>
      <c r="E28" s="828">
        <v>0.99861658224356631</v>
      </c>
      <c r="F28" s="833">
        <v>62974.469999999994</v>
      </c>
    </row>
    <row r="29" spans="1:6" ht="14.45" customHeight="1" x14ac:dyDescent="0.2">
      <c r="A29" s="837" t="s">
        <v>2799</v>
      </c>
      <c r="B29" s="832">
        <v>59.73</v>
      </c>
      <c r="C29" s="828">
        <v>3.3829001167165685E-4</v>
      </c>
      <c r="D29" s="832">
        <v>176504.74999999991</v>
      </c>
      <c r="E29" s="828">
        <v>0.99966170998832826</v>
      </c>
      <c r="F29" s="833">
        <v>176564.47999999992</v>
      </c>
    </row>
    <row r="30" spans="1:6" ht="14.45" customHeight="1" x14ac:dyDescent="0.2">
      <c r="A30" s="837" t="s">
        <v>2787</v>
      </c>
      <c r="B30" s="832"/>
      <c r="C30" s="828">
        <v>0</v>
      </c>
      <c r="D30" s="832">
        <v>3239.2799999999997</v>
      </c>
      <c r="E30" s="828">
        <v>1</v>
      </c>
      <c r="F30" s="833">
        <v>3239.2799999999997</v>
      </c>
    </row>
    <row r="31" spans="1:6" ht="14.45" customHeight="1" x14ac:dyDescent="0.2">
      <c r="A31" s="837" t="s">
        <v>2797</v>
      </c>
      <c r="B31" s="832"/>
      <c r="C31" s="828">
        <v>0</v>
      </c>
      <c r="D31" s="832">
        <v>15094.83</v>
      </c>
      <c r="E31" s="828">
        <v>1</v>
      </c>
      <c r="F31" s="833">
        <v>15094.83</v>
      </c>
    </row>
    <row r="32" spans="1:6" ht="14.45" customHeight="1" x14ac:dyDescent="0.2">
      <c r="A32" s="837" t="s">
        <v>2793</v>
      </c>
      <c r="B32" s="832"/>
      <c r="C32" s="828">
        <v>0</v>
      </c>
      <c r="D32" s="832">
        <v>18286.899999999998</v>
      </c>
      <c r="E32" s="828">
        <v>1</v>
      </c>
      <c r="F32" s="833">
        <v>18286.899999999998</v>
      </c>
    </row>
    <row r="33" spans="1:6" ht="14.45" customHeight="1" thickBot="1" x14ac:dyDescent="0.25">
      <c r="A33" s="760" t="s">
        <v>2794</v>
      </c>
      <c r="B33" s="751"/>
      <c r="C33" s="752">
        <v>0</v>
      </c>
      <c r="D33" s="751">
        <v>60519.710000000006</v>
      </c>
      <c r="E33" s="752">
        <v>1</v>
      </c>
      <c r="F33" s="753">
        <v>60519.710000000006</v>
      </c>
    </row>
    <row r="34" spans="1:6" ht="14.45" customHeight="1" thickBot="1" x14ac:dyDescent="0.25">
      <c r="A34" s="754" t="s">
        <v>3</v>
      </c>
      <c r="B34" s="755">
        <v>145950.89999999997</v>
      </c>
      <c r="C34" s="756">
        <v>2.5130275569705287E-2</v>
      </c>
      <c r="D34" s="755">
        <v>5661820.6699999999</v>
      </c>
      <c r="E34" s="756">
        <v>0.97486972443029429</v>
      </c>
      <c r="F34" s="757">
        <v>5807771.5700000022</v>
      </c>
    </row>
    <row r="35" spans="1:6" ht="14.45" customHeight="1" thickBot="1" x14ac:dyDescent="0.25"/>
    <row r="36" spans="1:6" ht="14.45" customHeight="1" x14ac:dyDescent="0.2">
      <c r="A36" s="836" t="s">
        <v>2188</v>
      </c>
      <c r="B36" s="225">
        <v>47206.879999999997</v>
      </c>
      <c r="C36" s="813">
        <v>0.96515875774365678</v>
      </c>
      <c r="D36" s="225">
        <v>1704.12</v>
      </c>
      <c r="E36" s="813">
        <v>3.484124225634315E-2</v>
      </c>
      <c r="F36" s="831">
        <v>48911</v>
      </c>
    </row>
    <row r="37" spans="1:6" ht="14.45" customHeight="1" x14ac:dyDescent="0.2">
      <c r="A37" s="837" t="s">
        <v>2226</v>
      </c>
      <c r="B37" s="832">
        <v>18037.149999999998</v>
      </c>
      <c r="C37" s="828">
        <v>0.19986277762074087</v>
      </c>
      <c r="D37" s="832">
        <v>72210.51999999996</v>
      </c>
      <c r="E37" s="828">
        <v>0.80013722237925922</v>
      </c>
      <c r="F37" s="833">
        <v>90247.669999999955</v>
      </c>
    </row>
    <row r="38" spans="1:6" ht="14.45" customHeight="1" x14ac:dyDescent="0.2">
      <c r="A38" s="837" t="s">
        <v>4801</v>
      </c>
      <c r="B38" s="832">
        <v>13712.810000000003</v>
      </c>
      <c r="C38" s="828">
        <v>0.5712316538287382</v>
      </c>
      <c r="D38" s="832">
        <v>10292.879999999999</v>
      </c>
      <c r="E38" s="828">
        <v>0.4287683461712618</v>
      </c>
      <c r="F38" s="833">
        <v>24005.690000000002</v>
      </c>
    </row>
    <row r="39" spans="1:6" ht="14.45" customHeight="1" x14ac:dyDescent="0.2">
      <c r="A39" s="837" t="s">
        <v>2131</v>
      </c>
      <c r="B39" s="832">
        <v>12235.859999999999</v>
      </c>
      <c r="C39" s="828">
        <v>0.87096774193548387</v>
      </c>
      <c r="D39" s="832">
        <v>1812.72</v>
      </c>
      <c r="E39" s="828">
        <v>0.12903225806451615</v>
      </c>
      <c r="F39" s="833">
        <v>14048.579999999998</v>
      </c>
    </row>
    <row r="40" spans="1:6" ht="14.45" customHeight="1" x14ac:dyDescent="0.2">
      <c r="A40" s="837" t="s">
        <v>2187</v>
      </c>
      <c r="B40" s="832">
        <v>7909.8800000000074</v>
      </c>
      <c r="C40" s="828">
        <v>0.18615897605832177</v>
      </c>
      <c r="D40" s="832">
        <v>34580.039999999994</v>
      </c>
      <c r="E40" s="828">
        <v>0.81384102394167823</v>
      </c>
      <c r="F40" s="833">
        <v>42489.919999999998</v>
      </c>
    </row>
    <row r="41" spans="1:6" ht="14.45" customHeight="1" x14ac:dyDescent="0.2">
      <c r="A41" s="837" t="s">
        <v>2151</v>
      </c>
      <c r="B41" s="832">
        <v>5597.420000000001</v>
      </c>
      <c r="C41" s="828">
        <v>0.73288737530261916</v>
      </c>
      <c r="D41" s="832">
        <v>2040.07</v>
      </c>
      <c r="E41" s="828">
        <v>0.2671126246973809</v>
      </c>
      <c r="F41" s="833">
        <v>7637.4900000000007</v>
      </c>
    </row>
    <row r="42" spans="1:6" ht="14.45" customHeight="1" x14ac:dyDescent="0.2">
      <c r="A42" s="837" t="s">
        <v>2159</v>
      </c>
      <c r="B42" s="832">
        <v>4251.7</v>
      </c>
      <c r="C42" s="828">
        <v>0.15145696779709319</v>
      </c>
      <c r="D42" s="832">
        <v>23820.3</v>
      </c>
      <c r="E42" s="828">
        <v>0.84854303220290683</v>
      </c>
      <c r="F42" s="833">
        <v>28072</v>
      </c>
    </row>
    <row r="43" spans="1:6" ht="14.45" customHeight="1" x14ac:dyDescent="0.2">
      <c r="A43" s="837" t="s">
        <v>2165</v>
      </c>
      <c r="B43" s="832">
        <v>3597.4000000000005</v>
      </c>
      <c r="C43" s="828">
        <v>7.4256255708705131E-3</v>
      </c>
      <c r="D43" s="832">
        <v>480860.09999999986</v>
      </c>
      <c r="E43" s="828">
        <v>0.99257437442912944</v>
      </c>
      <c r="F43" s="833">
        <v>484457.49999999988</v>
      </c>
    </row>
    <row r="44" spans="1:6" ht="14.45" customHeight="1" x14ac:dyDescent="0.2">
      <c r="A44" s="837" t="s">
        <v>2155</v>
      </c>
      <c r="B44" s="832">
        <v>2890.75</v>
      </c>
      <c r="C44" s="828">
        <v>0.50930338678163245</v>
      </c>
      <c r="D44" s="832">
        <v>2785.1400000000003</v>
      </c>
      <c r="E44" s="828">
        <v>0.49069661321836755</v>
      </c>
      <c r="F44" s="833">
        <v>5675.89</v>
      </c>
    </row>
    <row r="45" spans="1:6" ht="14.45" customHeight="1" x14ac:dyDescent="0.2">
      <c r="A45" s="837" t="s">
        <v>2139</v>
      </c>
      <c r="B45" s="832">
        <v>2460.9899999999998</v>
      </c>
      <c r="C45" s="828">
        <v>0.93447627726832605</v>
      </c>
      <c r="D45" s="832">
        <v>172.56</v>
      </c>
      <c r="E45" s="828">
        <v>6.5523722731673978E-2</v>
      </c>
      <c r="F45" s="833">
        <v>2633.5499999999997</v>
      </c>
    </row>
    <row r="46" spans="1:6" ht="14.45" customHeight="1" x14ac:dyDescent="0.2">
      <c r="A46" s="837" t="s">
        <v>2223</v>
      </c>
      <c r="B46" s="832">
        <v>1985.6499999999992</v>
      </c>
      <c r="C46" s="828">
        <v>0.56721350811692473</v>
      </c>
      <c r="D46" s="832">
        <v>1515.06</v>
      </c>
      <c r="E46" s="828">
        <v>0.43278649188307522</v>
      </c>
      <c r="F46" s="833">
        <v>3500.7099999999991</v>
      </c>
    </row>
    <row r="47" spans="1:6" ht="14.45" customHeight="1" x14ac:dyDescent="0.2">
      <c r="A47" s="837" t="s">
        <v>2135</v>
      </c>
      <c r="B47" s="832">
        <v>1921.2599999999998</v>
      </c>
      <c r="C47" s="828">
        <v>0.6</v>
      </c>
      <c r="D47" s="832">
        <v>1280.8399999999999</v>
      </c>
      <c r="E47" s="828">
        <v>0.4</v>
      </c>
      <c r="F47" s="833">
        <v>3202.0999999999995</v>
      </c>
    </row>
    <row r="48" spans="1:6" ht="14.45" customHeight="1" x14ac:dyDescent="0.2">
      <c r="A48" s="837" t="s">
        <v>4802</v>
      </c>
      <c r="B48" s="832">
        <v>1662.66</v>
      </c>
      <c r="C48" s="828">
        <v>0.19805030053102157</v>
      </c>
      <c r="D48" s="832">
        <v>6732.4799999999968</v>
      </c>
      <c r="E48" s="828">
        <v>0.80194969946897832</v>
      </c>
      <c r="F48" s="833">
        <v>8395.1399999999976</v>
      </c>
    </row>
    <row r="49" spans="1:6" ht="14.45" customHeight="1" x14ac:dyDescent="0.2">
      <c r="A49" s="837" t="s">
        <v>4803</v>
      </c>
      <c r="B49" s="832">
        <v>1649.91</v>
      </c>
      <c r="C49" s="828">
        <v>0.24751756345421355</v>
      </c>
      <c r="D49" s="832">
        <v>5015.9199999999992</v>
      </c>
      <c r="E49" s="828">
        <v>0.7524824365457865</v>
      </c>
      <c r="F49" s="833">
        <v>6665.829999999999</v>
      </c>
    </row>
    <row r="50" spans="1:6" ht="14.45" customHeight="1" x14ac:dyDescent="0.2">
      <c r="A50" s="837" t="s">
        <v>2150</v>
      </c>
      <c r="B50" s="832">
        <v>1548.7599999999998</v>
      </c>
      <c r="C50" s="828">
        <v>0.88188133469992025</v>
      </c>
      <c r="D50" s="832">
        <v>207.44</v>
      </c>
      <c r="E50" s="828">
        <v>0.11811866530007972</v>
      </c>
      <c r="F50" s="833">
        <v>1756.1999999999998</v>
      </c>
    </row>
    <row r="51" spans="1:6" ht="14.45" customHeight="1" x14ac:dyDescent="0.2">
      <c r="A51" s="837" t="s">
        <v>2200</v>
      </c>
      <c r="B51" s="832">
        <v>1478.34</v>
      </c>
      <c r="C51" s="828">
        <v>0.46677001866019185</v>
      </c>
      <c r="D51" s="832">
        <v>1688.8300000000002</v>
      </c>
      <c r="E51" s="828">
        <v>0.53322998133980815</v>
      </c>
      <c r="F51" s="833">
        <v>3167.17</v>
      </c>
    </row>
    <row r="52" spans="1:6" ht="14.45" customHeight="1" x14ac:dyDescent="0.2">
      <c r="A52" s="837" t="s">
        <v>2142</v>
      </c>
      <c r="B52" s="832">
        <v>1388.74</v>
      </c>
      <c r="C52" s="828">
        <v>0.25427533525219898</v>
      </c>
      <c r="D52" s="832">
        <v>4072.82</v>
      </c>
      <c r="E52" s="828">
        <v>0.74572466474780097</v>
      </c>
      <c r="F52" s="833">
        <v>5461.56</v>
      </c>
    </row>
    <row r="53" spans="1:6" ht="14.45" customHeight="1" x14ac:dyDescent="0.2">
      <c r="A53" s="837" t="s">
        <v>2130</v>
      </c>
      <c r="B53" s="832">
        <v>1243.3</v>
      </c>
      <c r="C53" s="828">
        <v>8.7708592733159979E-2</v>
      </c>
      <c r="D53" s="832">
        <v>12932.050000000008</v>
      </c>
      <c r="E53" s="828">
        <v>0.9122914072668401</v>
      </c>
      <c r="F53" s="833">
        <v>14175.350000000008</v>
      </c>
    </row>
    <row r="54" spans="1:6" ht="14.45" customHeight="1" x14ac:dyDescent="0.2">
      <c r="A54" s="837" t="s">
        <v>4804</v>
      </c>
      <c r="B54" s="832">
        <v>1219.98</v>
      </c>
      <c r="C54" s="828">
        <v>1</v>
      </c>
      <c r="D54" s="832"/>
      <c r="E54" s="828">
        <v>0</v>
      </c>
      <c r="F54" s="833">
        <v>1219.98</v>
      </c>
    </row>
    <row r="55" spans="1:6" ht="14.45" customHeight="1" x14ac:dyDescent="0.2">
      <c r="A55" s="837" t="s">
        <v>2137</v>
      </c>
      <c r="B55" s="832">
        <v>1105.26</v>
      </c>
      <c r="C55" s="828">
        <v>0.13338917062314898</v>
      </c>
      <c r="D55" s="832">
        <v>7180.72</v>
      </c>
      <c r="E55" s="828">
        <v>0.86661082937685108</v>
      </c>
      <c r="F55" s="833">
        <v>8285.98</v>
      </c>
    </row>
    <row r="56" spans="1:6" ht="14.45" customHeight="1" x14ac:dyDescent="0.2">
      <c r="A56" s="837" t="s">
        <v>4805</v>
      </c>
      <c r="B56" s="832">
        <v>1071.81</v>
      </c>
      <c r="C56" s="828">
        <v>1</v>
      </c>
      <c r="D56" s="832"/>
      <c r="E56" s="828">
        <v>0</v>
      </c>
      <c r="F56" s="833">
        <v>1071.81</v>
      </c>
    </row>
    <row r="57" spans="1:6" ht="14.45" customHeight="1" x14ac:dyDescent="0.2">
      <c r="A57" s="837" t="s">
        <v>2201</v>
      </c>
      <c r="B57" s="832">
        <v>739.2</v>
      </c>
      <c r="C57" s="828">
        <v>0.14458538302803889</v>
      </c>
      <c r="D57" s="832">
        <v>4373.3499999999995</v>
      </c>
      <c r="E57" s="828">
        <v>0.85541461697196119</v>
      </c>
      <c r="F57" s="833">
        <v>5112.5499999999993</v>
      </c>
    </row>
    <row r="58" spans="1:6" ht="14.45" customHeight="1" x14ac:dyDescent="0.2">
      <c r="A58" s="837" t="s">
        <v>2194</v>
      </c>
      <c r="B58" s="832">
        <v>678.94</v>
      </c>
      <c r="C58" s="828">
        <v>6.7799013581971657E-2</v>
      </c>
      <c r="D58" s="832">
        <v>9335.07</v>
      </c>
      <c r="E58" s="828">
        <v>0.93220098641802829</v>
      </c>
      <c r="F58" s="833">
        <v>10014.01</v>
      </c>
    </row>
    <row r="59" spans="1:6" ht="14.45" customHeight="1" x14ac:dyDescent="0.2">
      <c r="A59" s="837" t="s">
        <v>2141</v>
      </c>
      <c r="B59" s="832">
        <v>678.81999999999994</v>
      </c>
      <c r="C59" s="828">
        <v>0.36137625570290088</v>
      </c>
      <c r="D59" s="832">
        <v>1199.6099999999997</v>
      </c>
      <c r="E59" s="828">
        <v>0.63862374429709912</v>
      </c>
      <c r="F59" s="833">
        <v>1878.4299999999996</v>
      </c>
    </row>
    <row r="60" spans="1:6" ht="14.45" customHeight="1" x14ac:dyDescent="0.2">
      <c r="A60" s="837" t="s">
        <v>2152</v>
      </c>
      <c r="B60" s="832">
        <v>667.36</v>
      </c>
      <c r="C60" s="828">
        <v>0.29411946179170656</v>
      </c>
      <c r="D60" s="832">
        <v>1601.6499999999999</v>
      </c>
      <c r="E60" s="828">
        <v>0.70588053820829355</v>
      </c>
      <c r="F60" s="833">
        <v>2269.0099999999998</v>
      </c>
    </row>
    <row r="61" spans="1:6" ht="14.45" customHeight="1" x14ac:dyDescent="0.2">
      <c r="A61" s="837" t="s">
        <v>4806</v>
      </c>
      <c r="B61" s="832">
        <v>656.57999999999993</v>
      </c>
      <c r="C61" s="828">
        <v>0.62499286081443828</v>
      </c>
      <c r="D61" s="832">
        <v>393.96</v>
      </c>
      <c r="E61" s="828">
        <v>0.37500713918556172</v>
      </c>
      <c r="F61" s="833">
        <v>1050.54</v>
      </c>
    </row>
    <row r="62" spans="1:6" ht="14.45" customHeight="1" x14ac:dyDescent="0.2">
      <c r="A62" s="837" t="s">
        <v>2211</v>
      </c>
      <c r="B62" s="832">
        <v>637.33999999999992</v>
      </c>
      <c r="C62" s="828">
        <v>0.50412497528178757</v>
      </c>
      <c r="D62" s="832">
        <v>626.91</v>
      </c>
      <c r="E62" s="828">
        <v>0.49587502471821238</v>
      </c>
      <c r="F62" s="833">
        <v>1264.25</v>
      </c>
    </row>
    <row r="63" spans="1:6" ht="14.45" customHeight="1" x14ac:dyDescent="0.2">
      <c r="A63" s="837" t="s">
        <v>2133</v>
      </c>
      <c r="B63" s="832">
        <v>619.27</v>
      </c>
      <c r="C63" s="828">
        <v>0.47248353895335971</v>
      </c>
      <c r="D63" s="832">
        <v>691.40000000000009</v>
      </c>
      <c r="E63" s="828">
        <v>0.52751646104664029</v>
      </c>
      <c r="F63" s="833">
        <v>1310.67</v>
      </c>
    </row>
    <row r="64" spans="1:6" ht="14.45" customHeight="1" x14ac:dyDescent="0.2">
      <c r="A64" s="837" t="s">
        <v>2171</v>
      </c>
      <c r="B64" s="832">
        <v>615.15</v>
      </c>
      <c r="C64" s="828">
        <v>2.3803026790023196E-3</v>
      </c>
      <c r="D64" s="832">
        <v>257818.3700000002</v>
      </c>
      <c r="E64" s="828">
        <v>0.99761969732099776</v>
      </c>
      <c r="F64" s="833">
        <v>258433.52000000019</v>
      </c>
    </row>
    <row r="65" spans="1:6" ht="14.45" customHeight="1" x14ac:dyDescent="0.2">
      <c r="A65" s="837" t="s">
        <v>4807</v>
      </c>
      <c r="B65" s="832">
        <v>600.66</v>
      </c>
      <c r="C65" s="828">
        <v>0.22613252617431476</v>
      </c>
      <c r="D65" s="832">
        <v>2055.5699999999997</v>
      </c>
      <c r="E65" s="828">
        <v>0.77386747382568533</v>
      </c>
      <c r="F65" s="833">
        <v>2656.2299999999996</v>
      </c>
    </row>
    <row r="66" spans="1:6" ht="14.45" customHeight="1" x14ac:dyDescent="0.2">
      <c r="A66" s="837" t="s">
        <v>4808</v>
      </c>
      <c r="B66" s="832">
        <v>558.26</v>
      </c>
      <c r="C66" s="828">
        <v>0.64000825432492237</v>
      </c>
      <c r="D66" s="832">
        <v>314.01</v>
      </c>
      <c r="E66" s="828">
        <v>0.35999174567507769</v>
      </c>
      <c r="F66" s="833">
        <v>872.27</v>
      </c>
    </row>
    <row r="67" spans="1:6" ht="14.45" customHeight="1" x14ac:dyDescent="0.2">
      <c r="A67" s="837" t="s">
        <v>4809</v>
      </c>
      <c r="B67" s="832">
        <v>550.39</v>
      </c>
      <c r="C67" s="828">
        <v>1</v>
      </c>
      <c r="D67" s="832"/>
      <c r="E67" s="828">
        <v>0</v>
      </c>
      <c r="F67" s="833">
        <v>550.39</v>
      </c>
    </row>
    <row r="68" spans="1:6" ht="14.45" customHeight="1" x14ac:dyDescent="0.2">
      <c r="A68" s="837" t="s">
        <v>2143</v>
      </c>
      <c r="B68" s="832">
        <v>522.31999999999994</v>
      </c>
      <c r="C68" s="828">
        <v>1</v>
      </c>
      <c r="D68" s="832"/>
      <c r="E68" s="828">
        <v>0</v>
      </c>
      <c r="F68" s="833">
        <v>522.31999999999994</v>
      </c>
    </row>
    <row r="69" spans="1:6" ht="14.45" customHeight="1" x14ac:dyDescent="0.2">
      <c r="A69" s="837" t="s">
        <v>2186</v>
      </c>
      <c r="B69" s="832">
        <v>469.88</v>
      </c>
      <c r="C69" s="828">
        <v>1</v>
      </c>
      <c r="D69" s="832"/>
      <c r="E69" s="828">
        <v>0</v>
      </c>
      <c r="F69" s="833">
        <v>469.88</v>
      </c>
    </row>
    <row r="70" spans="1:6" ht="14.45" customHeight="1" x14ac:dyDescent="0.2">
      <c r="A70" s="837" t="s">
        <v>2220</v>
      </c>
      <c r="B70" s="832">
        <v>463.08000000000004</v>
      </c>
      <c r="C70" s="828">
        <v>1.536264847441747E-2</v>
      </c>
      <c r="D70" s="832">
        <v>29680.160000000022</v>
      </c>
      <c r="E70" s="828">
        <v>0.98463735152558252</v>
      </c>
      <c r="F70" s="833">
        <v>30143.240000000023</v>
      </c>
    </row>
    <row r="71" spans="1:6" ht="14.45" customHeight="1" x14ac:dyDescent="0.2">
      <c r="A71" s="837" t="s">
        <v>4810</v>
      </c>
      <c r="B71" s="832">
        <v>460.24</v>
      </c>
      <c r="C71" s="828">
        <v>1</v>
      </c>
      <c r="D71" s="832"/>
      <c r="E71" s="828">
        <v>0</v>
      </c>
      <c r="F71" s="833">
        <v>460.24</v>
      </c>
    </row>
    <row r="72" spans="1:6" ht="14.45" customHeight="1" x14ac:dyDescent="0.2">
      <c r="A72" s="837" t="s">
        <v>4811</v>
      </c>
      <c r="B72" s="832">
        <v>458.5</v>
      </c>
      <c r="C72" s="828">
        <v>1</v>
      </c>
      <c r="D72" s="832"/>
      <c r="E72" s="828">
        <v>0</v>
      </c>
      <c r="F72" s="833">
        <v>458.5</v>
      </c>
    </row>
    <row r="73" spans="1:6" ht="14.45" customHeight="1" x14ac:dyDescent="0.2">
      <c r="A73" s="837" t="s">
        <v>2195</v>
      </c>
      <c r="B73" s="832">
        <v>455.1</v>
      </c>
      <c r="C73" s="828">
        <v>1</v>
      </c>
      <c r="D73" s="832"/>
      <c r="E73" s="828">
        <v>0</v>
      </c>
      <c r="F73" s="833">
        <v>455.1</v>
      </c>
    </row>
    <row r="74" spans="1:6" ht="14.45" customHeight="1" x14ac:dyDescent="0.2">
      <c r="A74" s="837" t="s">
        <v>4812</v>
      </c>
      <c r="B74" s="832">
        <v>386.89</v>
      </c>
      <c r="C74" s="828">
        <v>1</v>
      </c>
      <c r="D74" s="832"/>
      <c r="E74" s="828">
        <v>0</v>
      </c>
      <c r="F74" s="833">
        <v>386.89</v>
      </c>
    </row>
    <row r="75" spans="1:6" ht="14.45" customHeight="1" x14ac:dyDescent="0.2">
      <c r="A75" s="837" t="s">
        <v>4813</v>
      </c>
      <c r="B75" s="832">
        <v>333.47</v>
      </c>
      <c r="C75" s="828">
        <v>1</v>
      </c>
      <c r="D75" s="832"/>
      <c r="E75" s="828">
        <v>0</v>
      </c>
      <c r="F75" s="833">
        <v>333.47</v>
      </c>
    </row>
    <row r="76" spans="1:6" ht="14.45" customHeight="1" x14ac:dyDescent="0.2">
      <c r="A76" s="837" t="s">
        <v>2184</v>
      </c>
      <c r="B76" s="832">
        <v>184.65</v>
      </c>
      <c r="C76" s="828">
        <v>2.5000643125127783E-2</v>
      </c>
      <c r="D76" s="832">
        <v>7201.16</v>
      </c>
      <c r="E76" s="828">
        <v>0.97499935687487227</v>
      </c>
      <c r="F76" s="833">
        <v>7385.8099999999995</v>
      </c>
    </row>
    <row r="77" spans="1:6" ht="14.45" customHeight="1" x14ac:dyDescent="0.2">
      <c r="A77" s="837" t="s">
        <v>2149</v>
      </c>
      <c r="B77" s="832">
        <v>158.04999999999998</v>
      </c>
      <c r="C77" s="828">
        <v>0.33684277828690773</v>
      </c>
      <c r="D77" s="832">
        <v>311.16000000000003</v>
      </c>
      <c r="E77" s="828">
        <v>0.66315722171309222</v>
      </c>
      <c r="F77" s="833">
        <v>469.21000000000004</v>
      </c>
    </row>
    <row r="78" spans="1:6" ht="14.45" customHeight="1" x14ac:dyDescent="0.2">
      <c r="A78" s="837" t="s">
        <v>2134</v>
      </c>
      <c r="B78" s="832">
        <v>147.26</v>
      </c>
      <c r="C78" s="828">
        <v>1.6784672281952242E-4</v>
      </c>
      <c r="D78" s="832">
        <v>877200.8199999989</v>
      </c>
      <c r="E78" s="828">
        <v>0.99983215327718045</v>
      </c>
      <c r="F78" s="833">
        <v>877348.07999999891</v>
      </c>
    </row>
    <row r="79" spans="1:6" ht="14.45" customHeight="1" x14ac:dyDescent="0.2">
      <c r="A79" s="837" t="s">
        <v>4814</v>
      </c>
      <c r="B79" s="832">
        <v>138.07999999999998</v>
      </c>
      <c r="C79" s="828">
        <v>0.37585061788883439</v>
      </c>
      <c r="D79" s="832">
        <v>229.3</v>
      </c>
      <c r="E79" s="828">
        <v>0.62414938211116555</v>
      </c>
      <c r="F79" s="833">
        <v>367.38</v>
      </c>
    </row>
    <row r="80" spans="1:6" ht="14.45" customHeight="1" x14ac:dyDescent="0.2">
      <c r="A80" s="837" t="s">
        <v>2145</v>
      </c>
      <c r="B80" s="832">
        <v>137.01</v>
      </c>
      <c r="C80" s="828">
        <v>0.13343786826650564</v>
      </c>
      <c r="D80" s="832">
        <v>889.7600000000001</v>
      </c>
      <c r="E80" s="828">
        <v>0.8665621317334945</v>
      </c>
      <c r="F80" s="833">
        <v>1026.77</v>
      </c>
    </row>
    <row r="81" spans="1:6" ht="14.45" customHeight="1" x14ac:dyDescent="0.2">
      <c r="A81" s="837" t="s">
        <v>4815</v>
      </c>
      <c r="B81" s="832">
        <v>117.55</v>
      </c>
      <c r="C81" s="828">
        <v>0.66668557168784026</v>
      </c>
      <c r="D81" s="832">
        <v>58.77</v>
      </c>
      <c r="E81" s="828">
        <v>0.33331442831215974</v>
      </c>
      <c r="F81" s="833">
        <v>176.32</v>
      </c>
    </row>
    <row r="82" spans="1:6" ht="14.45" customHeight="1" x14ac:dyDescent="0.2">
      <c r="A82" s="837" t="s">
        <v>2144</v>
      </c>
      <c r="B82" s="832">
        <v>114.88</v>
      </c>
      <c r="C82" s="828">
        <v>6.8959721471877039E-2</v>
      </c>
      <c r="D82" s="832">
        <v>1551.0200000000004</v>
      </c>
      <c r="E82" s="828">
        <v>0.93104027852812288</v>
      </c>
      <c r="F82" s="833">
        <v>1665.9000000000005</v>
      </c>
    </row>
    <row r="83" spans="1:6" ht="14.45" customHeight="1" x14ac:dyDescent="0.2">
      <c r="A83" s="837" t="s">
        <v>4816</v>
      </c>
      <c r="B83" s="832">
        <v>100.64</v>
      </c>
      <c r="C83" s="828">
        <v>1</v>
      </c>
      <c r="D83" s="832"/>
      <c r="E83" s="828">
        <v>0</v>
      </c>
      <c r="F83" s="833">
        <v>100.64</v>
      </c>
    </row>
    <row r="84" spans="1:6" ht="14.45" customHeight="1" x14ac:dyDescent="0.2">
      <c r="A84" s="837" t="s">
        <v>2148</v>
      </c>
      <c r="B84" s="832">
        <v>73.819999999999993</v>
      </c>
      <c r="C84" s="828">
        <v>7.2157491398185794E-2</v>
      </c>
      <c r="D84" s="832">
        <v>949.21999999999991</v>
      </c>
      <c r="E84" s="828">
        <v>0.92784250860181416</v>
      </c>
      <c r="F84" s="833">
        <v>1023.04</v>
      </c>
    </row>
    <row r="85" spans="1:6" ht="14.45" customHeight="1" x14ac:dyDescent="0.2">
      <c r="A85" s="837" t="s">
        <v>2207</v>
      </c>
      <c r="B85" s="832">
        <v>51</v>
      </c>
      <c r="C85" s="828">
        <v>0.11764705882352941</v>
      </c>
      <c r="D85" s="832">
        <v>382.5</v>
      </c>
      <c r="E85" s="828">
        <v>0.88235294117647056</v>
      </c>
      <c r="F85" s="833">
        <v>433.5</v>
      </c>
    </row>
    <row r="86" spans="1:6" ht="14.45" customHeight="1" x14ac:dyDescent="0.2">
      <c r="A86" s="837" t="s">
        <v>2210</v>
      </c>
      <c r="B86" s="832"/>
      <c r="C86" s="828">
        <v>0</v>
      </c>
      <c r="D86" s="832">
        <v>6935.300000000002</v>
      </c>
      <c r="E86" s="828">
        <v>1</v>
      </c>
      <c r="F86" s="833">
        <v>6935.300000000002</v>
      </c>
    </row>
    <row r="87" spans="1:6" ht="14.45" customHeight="1" x14ac:dyDescent="0.2">
      <c r="A87" s="837" t="s">
        <v>4817</v>
      </c>
      <c r="B87" s="832"/>
      <c r="C87" s="828">
        <v>0</v>
      </c>
      <c r="D87" s="832">
        <v>1118.4000000000001</v>
      </c>
      <c r="E87" s="828">
        <v>1</v>
      </c>
      <c r="F87" s="833">
        <v>1118.4000000000001</v>
      </c>
    </row>
    <row r="88" spans="1:6" ht="14.45" customHeight="1" x14ac:dyDescent="0.2">
      <c r="A88" s="837" t="s">
        <v>4818</v>
      </c>
      <c r="B88" s="832"/>
      <c r="C88" s="828">
        <v>0</v>
      </c>
      <c r="D88" s="832">
        <v>822.80000000000007</v>
      </c>
      <c r="E88" s="828">
        <v>1</v>
      </c>
      <c r="F88" s="833">
        <v>822.80000000000007</v>
      </c>
    </row>
    <row r="89" spans="1:6" ht="14.45" customHeight="1" x14ac:dyDescent="0.2">
      <c r="A89" s="837" t="s">
        <v>2212</v>
      </c>
      <c r="B89" s="832"/>
      <c r="C89" s="828">
        <v>0</v>
      </c>
      <c r="D89" s="832">
        <v>49460.78</v>
      </c>
      <c r="E89" s="828">
        <v>1</v>
      </c>
      <c r="F89" s="833">
        <v>49460.78</v>
      </c>
    </row>
    <row r="90" spans="1:6" ht="14.45" customHeight="1" x14ac:dyDescent="0.2">
      <c r="A90" s="837" t="s">
        <v>4819</v>
      </c>
      <c r="B90" s="832"/>
      <c r="C90" s="828">
        <v>0</v>
      </c>
      <c r="D90" s="832">
        <v>465.90000000000003</v>
      </c>
      <c r="E90" s="828">
        <v>1</v>
      </c>
      <c r="F90" s="833">
        <v>465.90000000000003</v>
      </c>
    </row>
    <row r="91" spans="1:6" ht="14.45" customHeight="1" x14ac:dyDescent="0.2">
      <c r="A91" s="837" t="s">
        <v>2205</v>
      </c>
      <c r="B91" s="832"/>
      <c r="C91" s="828">
        <v>0</v>
      </c>
      <c r="D91" s="832">
        <v>1038</v>
      </c>
      <c r="E91" s="828">
        <v>1</v>
      </c>
      <c r="F91" s="833">
        <v>1038</v>
      </c>
    </row>
    <row r="92" spans="1:6" ht="14.45" customHeight="1" x14ac:dyDescent="0.2">
      <c r="A92" s="837" t="s">
        <v>4820</v>
      </c>
      <c r="B92" s="832"/>
      <c r="C92" s="828"/>
      <c r="D92" s="832">
        <v>0</v>
      </c>
      <c r="E92" s="828"/>
      <c r="F92" s="833">
        <v>0</v>
      </c>
    </row>
    <row r="93" spans="1:6" ht="14.45" customHeight="1" x14ac:dyDescent="0.2">
      <c r="A93" s="837" t="s">
        <v>4821</v>
      </c>
      <c r="B93" s="832"/>
      <c r="C93" s="828">
        <v>0</v>
      </c>
      <c r="D93" s="832">
        <v>4417.83</v>
      </c>
      <c r="E93" s="828">
        <v>1</v>
      </c>
      <c r="F93" s="833">
        <v>4417.83</v>
      </c>
    </row>
    <row r="94" spans="1:6" ht="14.45" customHeight="1" x14ac:dyDescent="0.2">
      <c r="A94" s="837" t="s">
        <v>2190</v>
      </c>
      <c r="B94" s="832"/>
      <c r="C94" s="828"/>
      <c r="D94" s="832">
        <v>0</v>
      </c>
      <c r="E94" s="828"/>
      <c r="F94" s="833">
        <v>0</v>
      </c>
    </row>
    <row r="95" spans="1:6" ht="14.45" customHeight="1" x14ac:dyDescent="0.2">
      <c r="A95" s="837" t="s">
        <v>4822</v>
      </c>
      <c r="B95" s="832"/>
      <c r="C95" s="828">
        <v>0</v>
      </c>
      <c r="D95" s="832">
        <v>177997.2</v>
      </c>
      <c r="E95" s="828">
        <v>1</v>
      </c>
      <c r="F95" s="833">
        <v>177997.2</v>
      </c>
    </row>
    <row r="96" spans="1:6" ht="14.45" customHeight="1" x14ac:dyDescent="0.2">
      <c r="A96" s="837" t="s">
        <v>4823</v>
      </c>
      <c r="B96" s="832"/>
      <c r="C96" s="828">
        <v>0</v>
      </c>
      <c r="D96" s="832">
        <v>2182.14</v>
      </c>
      <c r="E96" s="828">
        <v>1</v>
      </c>
      <c r="F96" s="833">
        <v>2182.14</v>
      </c>
    </row>
    <row r="97" spans="1:6" ht="14.45" customHeight="1" x14ac:dyDescent="0.2">
      <c r="A97" s="837" t="s">
        <v>2214</v>
      </c>
      <c r="B97" s="832"/>
      <c r="C97" s="828">
        <v>0</v>
      </c>
      <c r="D97" s="832">
        <v>1374.04</v>
      </c>
      <c r="E97" s="828">
        <v>1</v>
      </c>
      <c r="F97" s="833">
        <v>1374.04</v>
      </c>
    </row>
    <row r="98" spans="1:6" ht="14.45" customHeight="1" x14ac:dyDescent="0.2">
      <c r="A98" s="837" t="s">
        <v>2136</v>
      </c>
      <c r="B98" s="832"/>
      <c r="C98" s="828">
        <v>0</v>
      </c>
      <c r="D98" s="832">
        <v>320.05</v>
      </c>
      <c r="E98" s="828">
        <v>1</v>
      </c>
      <c r="F98" s="833">
        <v>320.05</v>
      </c>
    </row>
    <row r="99" spans="1:6" ht="14.45" customHeight="1" x14ac:dyDescent="0.2">
      <c r="A99" s="837" t="s">
        <v>2138</v>
      </c>
      <c r="B99" s="832">
        <v>0</v>
      </c>
      <c r="C99" s="828"/>
      <c r="D99" s="832">
        <v>0</v>
      </c>
      <c r="E99" s="828"/>
      <c r="F99" s="833">
        <v>0</v>
      </c>
    </row>
    <row r="100" spans="1:6" ht="14.45" customHeight="1" x14ac:dyDescent="0.2">
      <c r="A100" s="837" t="s">
        <v>4824</v>
      </c>
      <c r="B100" s="832"/>
      <c r="C100" s="828">
        <v>0</v>
      </c>
      <c r="D100" s="832">
        <v>919.23</v>
      </c>
      <c r="E100" s="828">
        <v>1</v>
      </c>
      <c r="F100" s="833">
        <v>919.23</v>
      </c>
    </row>
    <row r="101" spans="1:6" ht="14.45" customHeight="1" x14ac:dyDescent="0.2">
      <c r="A101" s="837" t="s">
        <v>4825</v>
      </c>
      <c r="B101" s="832"/>
      <c r="C101" s="828">
        <v>0</v>
      </c>
      <c r="D101" s="832">
        <v>1258943.8800000006</v>
      </c>
      <c r="E101" s="828">
        <v>1</v>
      </c>
      <c r="F101" s="833">
        <v>1258943.8800000006</v>
      </c>
    </row>
    <row r="102" spans="1:6" ht="14.45" customHeight="1" x14ac:dyDescent="0.2">
      <c r="A102" s="837" t="s">
        <v>4826</v>
      </c>
      <c r="B102" s="832"/>
      <c r="C102" s="828">
        <v>0</v>
      </c>
      <c r="D102" s="832">
        <v>82.47</v>
      </c>
      <c r="E102" s="828">
        <v>1</v>
      </c>
      <c r="F102" s="833">
        <v>82.47</v>
      </c>
    </row>
    <row r="103" spans="1:6" ht="14.45" customHeight="1" x14ac:dyDescent="0.2">
      <c r="A103" s="837" t="s">
        <v>2206</v>
      </c>
      <c r="B103" s="832"/>
      <c r="C103" s="828">
        <v>0</v>
      </c>
      <c r="D103" s="832">
        <v>706.25</v>
      </c>
      <c r="E103" s="828">
        <v>1</v>
      </c>
      <c r="F103" s="833">
        <v>706.25</v>
      </c>
    </row>
    <row r="104" spans="1:6" ht="14.45" customHeight="1" x14ac:dyDescent="0.2">
      <c r="A104" s="837" t="s">
        <v>4827</v>
      </c>
      <c r="B104" s="832"/>
      <c r="C104" s="828">
        <v>0</v>
      </c>
      <c r="D104" s="832">
        <v>145.15</v>
      </c>
      <c r="E104" s="828">
        <v>1</v>
      </c>
      <c r="F104" s="833">
        <v>145.15</v>
      </c>
    </row>
    <row r="105" spans="1:6" ht="14.45" customHeight="1" x14ac:dyDescent="0.2">
      <c r="A105" s="837" t="s">
        <v>4828</v>
      </c>
      <c r="B105" s="832"/>
      <c r="C105" s="828">
        <v>0</v>
      </c>
      <c r="D105" s="832">
        <v>1054.44</v>
      </c>
      <c r="E105" s="828">
        <v>1</v>
      </c>
      <c r="F105" s="833">
        <v>1054.44</v>
      </c>
    </row>
    <row r="106" spans="1:6" ht="14.45" customHeight="1" x14ac:dyDescent="0.2">
      <c r="A106" s="837" t="s">
        <v>2197</v>
      </c>
      <c r="B106" s="832"/>
      <c r="C106" s="828">
        <v>0</v>
      </c>
      <c r="D106" s="832">
        <v>526.73</v>
      </c>
      <c r="E106" s="828">
        <v>1</v>
      </c>
      <c r="F106" s="833">
        <v>526.73</v>
      </c>
    </row>
    <row r="107" spans="1:6" ht="14.45" customHeight="1" x14ac:dyDescent="0.2">
      <c r="A107" s="837" t="s">
        <v>2208</v>
      </c>
      <c r="B107" s="832"/>
      <c r="C107" s="828">
        <v>0</v>
      </c>
      <c r="D107" s="832">
        <v>161.93</v>
      </c>
      <c r="E107" s="828">
        <v>1</v>
      </c>
      <c r="F107" s="833">
        <v>161.93</v>
      </c>
    </row>
    <row r="108" spans="1:6" ht="14.45" customHeight="1" x14ac:dyDescent="0.2">
      <c r="A108" s="837" t="s">
        <v>2147</v>
      </c>
      <c r="B108" s="832"/>
      <c r="C108" s="828">
        <v>0</v>
      </c>
      <c r="D108" s="832">
        <v>1555.54</v>
      </c>
      <c r="E108" s="828">
        <v>1</v>
      </c>
      <c r="F108" s="833">
        <v>1555.54</v>
      </c>
    </row>
    <row r="109" spans="1:6" ht="14.45" customHeight="1" x14ac:dyDescent="0.2">
      <c r="A109" s="837" t="s">
        <v>2140</v>
      </c>
      <c r="B109" s="832"/>
      <c r="C109" s="828">
        <v>0</v>
      </c>
      <c r="D109" s="832">
        <v>983.06</v>
      </c>
      <c r="E109" s="828">
        <v>1</v>
      </c>
      <c r="F109" s="833">
        <v>983.06</v>
      </c>
    </row>
    <row r="110" spans="1:6" ht="14.45" customHeight="1" x14ac:dyDescent="0.2">
      <c r="A110" s="837" t="s">
        <v>4829</v>
      </c>
      <c r="B110" s="832"/>
      <c r="C110" s="828">
        <v>0</v>
      </c>
      <c r="D110" s="832">
        <v>103.64</v>
      </c>
      <c r="E110" s="828">
        <v>1</v>
      </c>
      <c r="F110" s="833">
        <v>103.64</v>
      </c>
    </row>
    <row r="111" spans="1:6" ht="14.45" customHeight="1" x14ac:dyDescent="0.2">
      <c r="A111" s="837" t="s">
        <v>2166</v>
      </c>
      <c r="B111" s="832"/>
      <c r="C111" s="828">
        <v>0</v>
      </c>
      <c r="D111" s="832">
        <v>2030044.5</v>
      </c>
      <c r="E111" s="828">
        <v>1</v>
      </c>
      <c r="F111" s="833">
        <v>2030044.5</v>
      </c>
    </row>
    <row r="112" spans="1:6" ht="14.45" customHeight="1" x14ac:dyDescent="0.2">
      <c r="A112" s="837" t="s">
        <v>4830</v>
      </c>
      <c r="B112" s="832"/>
      <c r="C112" s="828">
        <v>0</v>
      </c>
      <c r="D112" s="832">
        <v>439.98</v>
      </c>
      <c r="E112" s="828">
        <v>1</v>
      </c>
      <c r="F112" s="833">
        <v>439.98</v>
      </c>
    </row>
    <row r="113" spans="1:6" ht="14.45" customHeight="1" x14ac:dyDescent="0.2">
      <c r="A113" s="837" t="s">
        <v>2167</v>
      </c>
      <c r="B113" s="832"/>
      <c r="C113" s="828">
        <v>0</v>
      </c>
      <c r="D113" s="832">
        <v>238376.36000000004</v>
      </c>
      <c r="E113" s="828">
        <v>1</v>
      </c>
      <c r="F113" s="833">
        <v>238376.36000000004</v>
      </c>
    </row>
    <row r="114" spans="1:6" ht="14.45" customHeight="1" x14ac:dyDescent="0.2">
      <c r="A114" s="837" t="s">
        <v>4831</v>
      </c>
      <c r="B114" s="832"/>
      <c r="C114" s="828">
        <v>0</v>
      </c>
      <c r="D114" s="832">
        <v>729.09</v>
      </c>
      <c r="E114" s="828">
        <v>1</v>
      </c>
      <c r="F114" s="833">
        <v>729.09</v>
      </c>
    </row>
    <row r="115" spans="1:6" ht="14.45" customHeight="1" x14ac:dyDescent="0.2">
      <c r="A115" s="837" t="s">
        <v>4832</v>
      </c>
      <c r="B115" s="832"/>
      <c r="C115" s="828">
        <v>0</v>
      </c>
      <c r="D115" s="832">
        <v>192.95999999999998</v>
      </c>
      <c r="E115" s="828">
        <v>1</v>
      </c>
      <c r="F115" s="833">
        <v>192.95999999999998</v>
      </c>
    </row>
    <row r="116" spans="1:6" ht="14.45" customHeight="1" x14ac:dyDescent="0.2">
      <c r="A116" s="837" t="s">
        <v>4833</v>
      </c>
      <c r="B116" s="832">
        <v>0</v>
      </c>
      <c r="C116" s="828"/>
      <c r="D116" s="832">
        <v>0</v>
      </c>
      <c r="E116" s="828"/>
      <c r="F116" s="833">
        <v>0</v>
      </c>
    </row>
    <row r="117" spans="1:6" ht="14.45" customHeight="1" x14ac:dyDescent="0.2">
      <c r="A117" s="837" t="s">
        <v>4834</v>
      </c>
      <c r="B117" s="832"/>
      <c r="C117" s="828">
        <v>0</v>
      </c>
      <c r="D117" s="832">
        <v>7618.8900000000012</v>
      </c>
      <c r="E117" s="828">
        <v>1</v>
      </c>
      <c r="F117" s="833">
        <v>7618.8900000000012</v>
      </c>
    </row>
    <row r="118" spans="1:6" ht="14.45" customHeight="1" x14ac:dyDescent="0.2">
      <c r="A118" s="837" t="s">
        <v>2146</v>
      </c>
      <c r="B118" s="832"/>
      <c r="C118" s="828">
        <v>0</v>
      </c>
      <c r="D118" s="832">
        <v>32.159999999999997</v>
      </c>
      <c r="E118" s="828">
        <v>1</v>
      </c>
      <c r="F118" s="833">
        <v>32.159999999999997</v>
      </c>
    </row>
    <row r="119" spans="1:6" ht="14.45" customHeight="1" x14ac:dyDescent="0.2">
      <c r="A119" s="837" t="s">
        <v>2219</v>
      </c>
      <c r="B119" s="832"/>
      <c r="C119" s="828">
        <v>0</v>
      </c>
      <c r="D119" s="832">
        <v>1030.97</v>
      </c>
      <c r="E119" s="828">
        <v>1</v>
      </c>
      <c r="F119" s="833">
        <v>1030.97</v>
      </c>
    </row>
    <row r="120" spans="1:6" ht="14.45" customHeight="1" x14ac:dyDescent="0.2">
      <c r="A120" s="837" t="s">
        <v>2203</v>
      </c>
      <c r="B120" s="832"/>
      <c r="C120" s="828">
        <v>0</v>
      </c>
      <c r="D120" s="832">
        <v>561.23</v>
      </c>
      <c r="E120" s="828">
        <v>1</v>
      </c>
      <c r="F120" s="833">
        <v>561.23</v>
      </c>
    </row>
    <row r="121" spans="1:6" ht="14.45" customHeight="1" x14ac:dyDescent="0.2">
      <c r="A121" s="837" t="s">
        <v>4835</v>
      </c>
      <c r="B121" s="832"/>
      <c r="C121" s="828">
        <v>0</v>
      </c>
      <c r="D121" s="832">
        <v>212.45</v>
      </c>
      <c r="E121" s="828">
        <v>1</v>
      </c>
      <c r="F121" s="833">
        <v>212.45</v>
      </c>
    </row>
    <row r="122" spans="1:6" ht="14.45" customHeight="1" x14ac:dyDescent="0.2">
      <c r="A122" s="837" t="s">
        <v>2204</v>
      </c>
      <c r="B122" s="832"/>
      <c r="C122" s="828"/>
      <c r="D122" s="832">
        <v>0</v>
      </c>
      <c r="E122" s="828"/>
      <c r="F122" s="833">
        <v>0</v>
      </c>
    </row>
    <row r="123" spans="1:6" ht="14.45" customHeight="1" x14ac:dyDescent="0.2">
      <c r="A123" s="837" t="s">
        <v>4836</v>
      </c>
      <c r="B123" s="832"/>
      <c r="C123" s="828">
        <v>0</v>
      </c>
      <c r="D123" s="832">
        <v>528.44000000000005</v>
      </c>
      <c r="E123" s="828">
        <v>1</v>
      </c>
      <c r="F123" s="833">
        <v>528.44000000000005</v>
      </c>
    </row>
    <row r="124" spans="1:6" ht="14.45" customHeight="1" x14ac:dyDescent="0.2">
      <c r="A124" s="837" t="s">
        <v>2153</v>
      </c>
      <c r="B124" s="832"/>
      <c r="C124" s="828">
        <v>0</v>
      </c>
      <c r="D124" s="832">
        <v>876.72</v>
      </c>
      <c r="E124" s="828">
        <v>1</v>
      </c>
      <c r="F124" s="833">
        <v>876.72</v>
      </c>
    </row>
    <row r="125" spans="1:6" ht="14.45" customHeight="1" x14ac:dyDescent="0.2">
      <c r="A125" s="837" t="s">
        <v>2202</v>
      </c>
      <c r="B125" s="832"/>
      <c r="C125" s="828">
        <v>0</v>
      </c>
      <c r="D125" s="832">
        <v>2093.7799999999997</v>
      </c>
      <c r="E125" s="828">
        <v>1</v>
      </c>
      <c r="F125" s="833">
        <v>2093.7799999999997</v>
      </c>
    </row>
    <row r="126" spans="1:6" ht="14.45" customHeight="1" thickBot="1" x14ac:dyDescent="0.25">
      <c r="A126" s="760" t="s">
        <v>2199</v>
      </c>
      <c r="B126" s="751">
        <v>0</v>
      </c>
      <c r="C126" s="752"/>
      <c r="D126" s="751">
        <v>0</v>
      </c>
      <c r="E126" s="752"/>
      <c r="F126" s="753">
        <v>0</v>
      </c>
    </row>
    <row r="127" spans="1:6" ht="14.45" customHeight="1" thickBot="1" x14ac:dyDescent="0.25">
      <c r="A127" s="754" t="s">
        <v>3</v>
      </c>
      <c r="B127" s="755">
        <v>145950.9</v>
      </c>
      <c r="C127" s="756">
        <v>2.5130275569705304E-2</v>
      </c>
      <c r="D127" s="755">
        <v>5661820.669999999</v>
      </c>
      <c r="E127" s="756">
        <v>0.97486972443029463</v>
      </c>
      <c r="F127" s="757">
        <v>5807771.5699999994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3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{3C30E382-633D-4601-BBEC-6CD108DAB59B}</x14:id>
        </ext>
      </extLst>
    </cfRule>
  </conditionalFormatting>
  <conditionalFormatting sqref="F36:F126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{94004380-8394-4562-AD52-DB6D204DD4E7}</x14:id>
        </ext>
      </extLst>
    </cfRule>
  </conditionalFormatting>
  <hyperlinks>
    <hyperlink ref="A2" location="Obsah!A1" display="Zpět na Obsah  KL 01  1.-4.měsíc" xr:uid="{99E26334-75FF-4DCE-A266-931CC20FDB11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C30E382-633D-4601-BBEC-6CD108DAB59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F5:F33</xm:sqref>
        </x14:conditionalFormatting>
        <x14:conditionalFormatting xmlns:xm="http://schemas.microsoft.com/office/excel/2006/main">
          <x14:cfRule type="dataBar" id="{94004380-8394-4562-AD52-DB6D204DD4E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F36:F126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108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5" t="s">
        <v>4873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705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615</v>
      </c>
      <c r="G3" s="47">
        <f>SUBTOTAL(9,G6:G1048576)</f>
        <v>145950.9</v>
      </c>
      <c r="H3" s="48">
        <f>IF(M3=0,0,G3/M3)</f>
        <v>2.5130275569705322E-2</v>
      </c>
      <c r="I3" s="47">
        <f>SUBTOTAL(9,I6:I1048576)</f>
        <v>4658</v>
      </c>
      <c r="J3" s="47">
        <f>SUBTOTAL(9,J6:J1048576)</f>
        <v>5661820.6699999981</v>
      </c>
      <c r="K3" s="48">
        <f>IF(M3=0,0,J3/M3)</f>
        <v>0.97486972443029529</v>
      </c>
      <c r="L3" s="47">
        <f>SUBTOTAL(9,L6:L1048576)</f>
        <v>5273</v>
      </c>
      <c r="M3" s="49">
        <f>SUBTOTAL(9,M6:M1048576)</f>
        <v>5807771.5699999947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30" t="s">
        <v>166</v>
      </c>
      <c r="B5" s="762" t="s">
        <v>162</v>
      </c>
      <c r="C5" s="762" t="s">
        <v>89</v>
      </c>
      <c r="D5" s="762" t="s">
        <v>163</v>
      </c>
      <c r="E5" s="762" t="s">
        <v>164</v>
      </c>
      <c r="F5" s="763" t="s">
        <v>28</v>
      </c>
      <c r="G5" s="763" t="s">
        <v>14</v>
      </c>
      <c r="H5" s="746" t="s">
        <v>165</v>
      </c>
      <c r="I5" s="745" t="s">
        <v>28</v>
      </c>
      <c r="J5" s="763" t="s">
        <v>14</v>
      </c>
      <c r="K5" s="746" t="s">
        <v>165</v>
      </c>
      <c r="L5" s="745" t="s">
        <v>28</v>
      </c>
      <c r="M5" s="764" t="s">
        <v>14</v>
      </c>
    </row>
    <row r="6" spans="1:13" ht="14.45" customHeight="1" x14ac:dyDescent="0.2">
      <c r="A6" s="807" t="s">
        <v>2782</v>
      </c>
      <c r="B6" s="808" t="s">
        <v>2227</v>
      </c>
      <c r="C6" s="808" t="s">
        <v>2230</v>
      </c>
      <c r="D6" s="808" t="s">
        <v>789</v>
      </c>
      <c r="E6" s="808" t="s">
        <v>2231</v>
      </c>
      <c r="F6" s="225"/>
      <c r="G6" s="225"/>
      <c r="H6" s="813">
        <v>0</v>
      </c>
      <c r="I6" s="225">
        <v>4</v>
      </c>
      <c r="J6" s="225">
        <v>357.68</v>
      </c>
      <c r="K6" s="813">
        <v>1</v>
      </c>
      <c r="L6" s="225">
        <v>4</v>
      </c>
      <c r="M6" s="831">
        <v>357.68</v>
      </c>
    </row>
    <row r="7" spans="1:13" ht="14.45" customHeight="1" x14ac:dyDescent="0.2">
      <c r="A7" s="822" t="s">
        <v>2782</v>
      </c>
      <c r="B7" s="823" t="s">
        <v>2227</v>
      </c>
      <c r="C7" s="823" t="s">
        <v>2667</v>
      </c>
      <c r="D7" s="823" t="s">
        <v>789</v>
      </c>
      <c r="E7" s="823" t="s">
        <v>2668</v>
      </c>
      <c r="F7" s="832"/>
      <c r="G7" s="832"/>
      <c r="H7" s="828">
        <v>0</v>
      </c>
      <c r="I7" s="832">
        <v>1</v>
      </c>
      <c r="J7" s="832">
        <v>28.81</v>
      </c>
      <c r="K7" s="828">
        <v>1</v>
      </c>
      <c r="L7" s="832">
        <v>1</v>
      </c>
      <c r="M7" s="833">
        <v>28.81</v>
      </c>
    </row>
    <row r="8" spans="1:13" ht="14.45" customHeight="1" x14ac:dyDescent="0.2">
      <c r="A8" s="822" t="s">
        <v>2782</v>
      </c>
      <c r="B8" s="823" t="s">
        <v>2238</v>
      </c>
      <c r="C8" s="823" t="s">
        <v>2242</v>
      </c>
      <c r="D8" s="823" t="s">
        <v>2240</v>
      </c>
      <c r="E8" s="823" t="s">
        <v>2243</v>
      </c>
      <c r="F8" s="832"/>
      <c r="G8" s="832"/>
      <c r="H8" s="828">
        <v>0</v>
      </c>
      <c r="I8" s="832">
        <v>2</v>
      </c>
      <c r="J8" s="832">
        <v>86.42</v>
      </c>
      <c r="K8" s="828">
        <v>1</v>
      </c>
      <c r="L8" s="832">
        <v>2</v>
      </c>
      <c r="M8" s="833">
        <v>86.42</v>
      </c>
    </row>
    <row r="9" spans="1:13" ht="14.45" customHeight="1" x14ac:dyDescent="0.2">
      <c r="A9" s="822" t="s">
        <v>2782</v>
      </c>
      <c r="B9" s="823" t="s">
        <v>4837</v>
      </c>
      <c r="C9" s="823" t="s">
        <v>3097</v>
      </c>
      <c r="D9" s="823" t="s">
        <v>3098</v>
      </c>
      <c r="E9" s="823" t="s">
        <v>3099</v>
      </c>
      <c r="F9" s="832"/>
      <c r="G9" s="832"/>
      <c r="H9" s="828">
        <v>0</v>
      </c>
      <c r="I9" s="832">
        <v>3</v>
      </c>
      <c r="J9" s="832">
        <v>554.22</v>
      </c>
      <c r="K9" s="828">
        <v>1</v>
      </c>
      <c r="L9" s="832">
        <v>3</v>
      </c>
      <c r="M9" s="833">
        <v>554.22</v>
      </c>
    </row>
    <row r="10" spans="1:13" ht="14.45" customHeight="1" x14ac:dyDescent="0.2">
      <c r="A10" s="822" t="s">
        <v>2782</v>
      </c>
      <c r="B10" s="823" t="s">
        <v>4837</v>
      </c>
      <c r="C10" s="823" t="s">
        <v>3100</v>
      </c>
      <c r="D10" s="823" t="s">
        <v>3101</v>
      </c>
      <c r="E10" s="823" t="s">
        <v>3102</v>
      </c>
      <c r="F10" s="832"/>
      <c r="G10" s="832"/>
      <c r="H10" s="828">
        <v>0</v>
      </c>
      <c r="I10" s="832">
        <v>1</v>
      </c>
      <c r="J10" s="832">
        <v>120.61</v>
      </c>
      <c r="K10" s="828">
        <v>1</v>
      </c>
      <c r="L10" s="832">
        <v>1</v>
      </c>
      <c r="M10" s="833">
        <v>120.61</v>
      </c>
    </row>
    <row r="11" spans="1:13" ht="14.45" customHeight="1" x14ac:dyDescent="0.2">
      <c r="A11" s="822" t="s">
        <v>2782</v>
      </c>
      <c r="B11" s="823" t="s">
        <v>4837</v>
      </c>
      <c r="C11" s="823" t="s">
        <v>3103</v>
      </c>
      <c r="D11" s="823" t="s">
        <v>3101</v>
      </c>
      <c r="E11" s="823" t="s">
        <v>2590</v>
      </c>
      <c r="F11" s="832">
        <v>1</v>
      </c>
      <c r="G11" s="832">
        <v>184.74</v>
      </c>
      <c r="H11" s="828">
        <v>1</v>
      </c>
      <c r="I11" s="832"/>
      <c r="J11" s="832"/>
      <c r="K11" s="828">
        <v>0</v>
      </c>
      <c r="L11" s="832">
        <v>1</v>
      </c>
      <c r="M11" s="833">
        <v>184.74</v>
      </c>
    </row>
    <row r="12" spans="1:13" ht="14.45" customHeight="1" x14ac:dyDescent="0.2">
      <c r="A12" s="822" t="s">
        <v>2782</v>
      </c>
      <c r="B12" s="823" t="s">
        <v>2244</v>
      </c>
      <c r="C12" s="823" t="s">
        <v>2558</v>
      </c>
      <c r="D12" s="823" t="s">
        <v>1691</v>
      </c>
      <c r="E12" s="823" t="s">
        <v>2559</v>
      </c>
      <c r="F12" s="832"/>
      <c r="G12" s="832"/>
      <c r="H12" s="828">
        <v>0</v>
      </c>
      <c r="I12" s="832">
        <v>5</v>
      </c>
      <c r="J12" s="832">
        <v>6928.0999999999995</v>
      </c>
      <c r="K12" s="828">
        <v>1</v>
      </c>
      <c r="L12" s="832">
        <v>5</v>
      </c>
      <c r="M12" s="833">
        <v>6928.0999999999995</v>
      </c>
    </row>
    <row r="13" spans="1:13" ht="14.45" customHeight="1" x14ac:dyDescent="0.2">
      <c r="A13" s="822" t="s">
        <v>2782</v>
      </c>
      <c r="B13" s="823" t="s">
        <v>2244</v>
      </c>
      <c r="C13" s="823" t="s">
        <v>2247</v>
      </c>
      <c r="D13" s="823" t="s">
        <v>915</v>
      </c>
      <c r="E13" s="823" t="s">
        <v>2248</v>
      </c>
      <c r="F13" s="832"/>
      <c r="G13" s="832"/>
      <c r="H13" s="828">
        <v>0</v>
      </c>
      <c r="I13" s="832">
        <v>6</v>
      </c>
      <c r="J13" s="832">
        <v>2208.96</v>
      </c>
      <c r="K13" s="828">
        <v>1</v>
      </c>
      <c r="L13" s="832">
        <v>6</v>
      </c>
      <c r="M13" s="833">
        <v>2208.96</v>
      </c>
    </row>
    <row r="14" spans="1:13" ht="14.45" customHeight="1" x14ac:dyDescent="0.2">
      <c r="A14" s="822" t="s">
        <v>2782</v>
      </c>
      <c r="B14" s="823" t="s">
        <v>2244</v>
      </c>
      <c r="C14" s="823" t="s">
        <v>2253</v>
      </c>
      <c r="D14" s="823" t="s">
        <v>915</v>
      </c>
      <c r="E14" s="823" t="s">
        <v>2254</v>
      </c>
      <c r="F14" s="832"/>
      <c r="G14" s="832"/>
      <c r="H14" s="828">
        <v>0</v>
      </c>
      <c r="I14" s="832">
        <v>27</v>
      </c>
      <c r="J14" s="832">
        <v>13254.029999999999</v>
      </c>
      <c r="K14" s="828">
        <v>1</v>
      </c>
      <c r="L14" s="832">
        <v>27</v>
      </c>
      <c r="M14" s="833">
        <v>13254.029999999999</v>
      </c>
    </row>
    <row r="15" spans="1:13" ht="14.45" customHeight="1" x14ac:dyDescent="0.2">
      <c r="A15" s="822" t="s">
        <v>2782</v>
      </c>
      <c r="B15" s="823" t="s">
        <v>4838</v>
      </c>
      <c r="C15" s="823" t="s">
        <v>2948</v>
      </c>
      <c r="D15" s="823" t="s">
        <v>2949</v>
      </c>
      <c r="E15" s="823" t="s">
        <v>2950</v>
      </c>
      <c r="F15" s="832"/>
      <c r="G15" s="832"/>
      <c r="H15" s="828">
        <v>0</v>
      </c>
      <c r="I15" s="832">
        <v>1</v>
      </c>
      <c r="J15" s="832">
        <v>186.87</v>
      </c>
      <c r="K15" s="828">
        <v>1</v>
      </c>
      <c r="L15" s="832">
        <v>1</v>
      </c>
      <c r="M15" s="833">
        <v>186.87</v>
      </c>
    </row>
    <row r="16" spans="1:13" ht="14.45" customHeight="1" x14ac:dyDescent="0.2">
      <c r="A16" s="822" t="s">
        <v>2782</v>
      </c>
      <c r="B16" s="823" t="s">
        <v>2265</v>
      </c>
      <c r="C16" s="823" t="s">
        <v>2572</v>
      </c>
      <c r="D16" s="823" t="s">
        <v>921</v>
      </c>
      <c r="E16" s="823" t="s">
        <v>2573</v>
      </c>
      <c r="F16" s="832"/>
      <c r="G16" s="832"/>
      <c r="H16" s="828">
        <v>0</v>
      </c>
      <c r="I16" s="832">
        <v>1</v>
      </c>
      <c r="J16" s="832">
        <v>42.51</v>
      </c>
      <c r="K16" s="828">
        <v>1</v>
      </c>
      <c r="L16" s="832">
        <v>1</v>
      </c>
      <c r="M16" s="833">
        <v>42.51</v>
      </c>
    </row>
    <row r="17" spans="1:13" ht="14.45" customHeight="1" x14ac:dyDescent="0.2">
      <c r="A17" s="822" t="s">
        <v>2782</v>
      </c>
      <c r="B17" s="823" t="s">
        <v>2265</v>
      </c>
      <c r="C17" s="823" t="s">
        <v>2917</v>
      </c>
      <c r="D17" s="823" t="s">
        <v>2918</v>
      </c>
      <c r="E17" s="823" t="s">
        <v>2573</v>
      </c>
      <c r="F17" s="832">
        <v>5</v>
      </c>
      <c r="G17" s="832">
        <v>212.54999999999998</v>
      </c>
      <c r="H17" s="828">
        <v>1</v>
      </c>
      <c r="I17" s="832"/>
      <c r="J17" s="832"/>
      <c r="K17" s="828">
        <v>0</v>
      </c>
      <c r="L17" s="832">
        <v>5</v>
      </c>
      <c r="M17" s="833">
        <v>212.54999999999998</v>
      </c>
    </row>
    <row r="18" spans="1:13" ht="14.45" customHeight="1" x14ac:dyDescent="0.2">
      <c r="A18" s="822" t="s">
        <v>2782</v>
      </c>
      <c r="B18" s="823" t="s">
        <v>2277</v>
      </c>
      <c r="C18" s="823" t="s">
        <v>3000</v>
      </c>
      <c r="D18" s="823" t="s">
        <v>3001</v>
      </c>
      <c r="E18" s="823" t="s">
        <v>681</v>
      </c>
      <c r="F18" s="832">
        <v>1</v>
      </c>
      <c r="G18" s="832">
        <v>109.95</v>
      </c>
      <c r="H18" s="828">
        <v>1</v>
      </c>
      <c r="I18" s="832"/>
      <c r="J18" s="832"/>
      <c r="K18" s="828">
        <v>0</v>
      </c>
      <c r="L18" s="832">
        <v>1</v>
      </c>
      <c r="M18" s="833">
        <v>109.95</v>
      </c>
    </row>
    <row r="19" spans="1:13" ht="14.45" customHeight="1" x14ac:dyDescent="0.2">
      <c r="A19" s="822" t="s">
        <v>2782</v>
      </c>
      <c r="B19" s="823" t="s">
        <v>2576</v>
      </c>
      <c r="C19" s="823" t="s">
        <v>2577</v>
      </c>
      <c r="D19" s="823" t="s">
        <v>2578</v>
      </c>
      <c r="E19" s="823" t="s">
        <v>2579</v>
      </c>
      <c r="F19" s="832"/>
      <c r="G19" s="832"/>
      <c r="H19" s="828">
        <v>0</v>
      </c>
      <c r="I19" s="832">
        <v>1</v>
      </c>
      <c r="J19" s="832">
        <v>229.38</v>
      </c>
      <c r="K19" s="828">
        <v>1</v>
      </c>
      <c r="L19" s="832">
        <v>1</v>
      </c>
      <c r="M19" s="833">
        <v>229.38</v>
      </c>
    </row>
    <row r="20" spans="1:13" ht="14.45" customHeight="1" x14ac:dyDescent="0.2">
      <c r="A20" s="822" t="s">
        <v>2782</v>
      </c>
      <c r="B20" s="823" t="s">
        <v>2286</v>
      </c>
      <c r="C20" s="823" t="s">
        <v>2857</v>
      </c>
      <c r="D20" s="823" t="s">
        <v>2858</v>
      </c>
      <c r="E20" s="823" t="s">
        <v>2291</v>
      </c>
      <c r="F20" s="832">
        <v>1</v>
      </c>
      <c r="G20" s="832">
        <v>31.09</v>
      </c>
      <c r="H20" s="828">
        <v>1</v>
      </c>
      <c r="I20" s="832"/>
      <c r="J20" s="832"/>
      <c r="K20" s="828">
        <v>0</v>
      </c>
      <c r="L20" s="832">
        <v>1</v>
      </c>
      <c r="M20" s="833">
        <v>31.09</v>
      </c>
    </row>
    <row r="21" spans="1:13" ht="14.45" customHeight="1" x14ac:dyDescent="0.2">
      <c r="A21" s="822" t="s">
        <v>2782</v>
      </c>
      <c r="B21" s="823" t="s">
        <v>2286</v>
      </c>
      <c r="C21" s="823" t="s">
        <v>2290</v>
      </c>
      <c r="D21" s="823" t="s">
        <v>2288</v>
      </c>
      <c r="E21" s="823" t="s">
        <v>2291</v>
      </c>
      <c r="F21" s="832"/>
      <c r="G21" s="832"/>
      <c r="H21" s="828">
        <v>0</v>
      </c>
      <c r="I21" s="832">
        <v>2</v>
      </c>
      <c r="J21" s="832">
        <v>62.18</v>
      </c>
      <c r="K21" s="828">
        <v>1</v>
      </c>
      <c r="L21" s="832">
        <v>2</v>
      </c>
      <c r="M21" s="833">
        <v>62.18</v>
      </c>
    </row>
    <row r="22" spans="1:13" ht="14.45" customHeight="1" x14ac:dyDescent="0.2">
      <c r="A22" s="822" t="s">
        <v>2782</v>
      </c>
      <c r="B22" s="823" t="s">
        <v>2286</v>
      </c>
      <c r="C22" s="823" t="s">
        <v>2859</v>
      </c>
      <c r="D22" s="823" t="s">
        <v>2860</v>
      </c>
      <c r="E22" s="823" t="s">
        <v>2291</v>
      </c>
      <c r="F22" s="832">
        <v>1</v>
      </c>
      <c r="G22" s="832">
        <v>31.09</v>
      </c>
      <c r="H22" s="828">
        <v>1</v>
      </c>
      <c r="I22" s="832"/>
      <c r="J22" s="832"/>
      <c r="K22" s="828">
        <v>0</v>
      </c>
      <c r="L22" s="832">
        <v>1</v>
      </c>
      <c r="M22" s="833">
        <v>31.09</v>
      </c>
    </row>
    <row r="23" spans="1:13" ht="14.45" customHeight="1" x14ac:dyDescent="0.2">
      <c r="A23" s="822" t="s">
        <v>2782</v>
      </c>
      <c r="B23" s="823" t="s">
        <v>2302</v>
      </c>
      <c r="C23" s="823" t="s">
        <v>2303</v>
      </c>
      <c r="D23" s="823" t="s">
        <v>949</v>
      </c>
      <c r="E23" s="823" t="s">
        <v>950</v>
      </c>
      <c r="F23" s="832"/>
      <c r="G23" s="832"/>
      <c r="H23" s="828">
        <v>0</v>
      </c>
      <c r="I23" s="832">
        <v>1</v>
      </c>
      <c r="J23" s="832">
        <v>32.159999999999997</v>
      </c>
      <c r="K23" s="828">
        <v>1</v>
      </c>
      <c r="L23" s="832">
        <v>1</v>
      </c>
      <c r="M23" s="833">
        <v>32.159999999999997</v>
      </c>
    </row>
    <row r="24" spans="1:13" ht="14.45" customHeight="1" x14ac:dyDescent="0.2">
      <c r="A24" s="822" t="s">
        <v>2782</v>
      </c>
      <c r="B24" s="823" t="s">
        <v>2306</v>
      </c>
      <c r="C24" s="823" t="s">
        <v>3024</v>
      </c>
      <c r="D24" s="823" t="s">
        <v>3025</v>
      </c>
      <c r="E24" s="823" t="s">
        <v>3026</v>
      </c>
      <c r="F24" s="832"/>
      <c r="G24" s="832"/>
      <c r="H24" s="828">
        <v>0</v>
      </c>
      <c r="I24" s="832">
        <v>2</v>
      </c>
      <c r="J24" s="832">
        <v>157.58000000000001</v>
      </c>
      <c r="K24" s="828">
        <v>1</v>
      </c>
      <c r="L24" s="832">
        <v>2</v>
      </c>
      <c r="M24" s="833">
        <v>157.58000000000001</v>
      </c>
    </row>
    <row r="25" spans="1:13" ht="14.45" customHeight="1" x14ac:dyDescent="0.2">
      <c r="A25" s="822" t="s">
        <v>2782</v>
      </c>
      <c r="B25" s="823" t="s">
        <v>2312</v>
      </c>
      <c r="C25" s="823" t="s">
        <v>2315</v>
      </c>
      <c r="D25" s="823" t="s">
        <v>1075</v>
      </c>
      <c r="E25" s="823" t="s">
        <v>2316</v>
      </c>
      <c r="F25" s="832"/>
      <c r="G25" s="832"/>
      <c r="H25" s="828">
        <v>0</v>
      </c>
      <c r="I25" s="832">
        <v>1</v>
      </c>
      <c r="J25" s="832">
        <v>118.65</v>
      </c>
      <c r="K25" s="828">
        <v>1</v>
      </c>
      <c r="L25" s="832">
        <v>1</v>
      </c>
      <c r="M25" s="833">
        <v>118.65</v>
      </c>
    </row>
    <row r="26" spans="1:13" ht="14.45" customHeight="1" x14ac:dyDescent="0.2">
      <c r="A26" s="822" t="s">
        <v>2782</v>
      </c>
      <c r="B26" s="823" t="s">
        <v>2312</v>
      </c>
      <c r="C26" s="823" t="s">
        <v>2990</v>
      </c>
      <c r="D26" s="823" t="s">
        <v>2991</v>
      </c>
      <c r="E26" s="823" t="s">
        <v>2699</v>
      </c>
      <c r="F26" s="832">
        <v>2</v>
      </c>
      <c r="G26" s="832">
        <v>73.819999999999993</v>
      </c>
      <c r="H26" s="828">
        <v>1</v>
      </c>
      <c r="I26" s="832"/>
      <c r="J26" s="832"/>
      <c r="K26" s="828">
        <v>0</v>
      </c>
      <c r="L26" s="832">
        <v>2</v>
      </c>
      <c r="M26" s="833">
        <v>73.819999999999993</v>
      </c>
    </row>
    <row r="27" spans="1:13" ht="14.45" customHeight="1" x14ac:dyDescent="0.2">
      <c r="A27" s="822" t="s">
        <v>2782</v>
      </c>
      <c r="B27" s="823" t="s">
        <v>2312</v>
      </c>
      <c r="C27" s="823" t="s">
        <v>2988</v>
      </c>
      <c r="D27" s="823" t="s">
        <v>1761</v>
      </c>
      <c r="E27" s="823" t="s">
        <v>2989</v>
      </c>
      <c r="F27" s="832"/>
      <c r="G27" s="832"/>
      <c r="H27" s="828">
        <v>0</v>
      </c>
      <c r="I27" s="832">
        <v>2</v>
      </c>
      <c r="J27" s="832">
        <v>474.62</v>
      </c>
      <c r="K27" s="828">
        <v>1</v>
      </c>
      <c r="L27" s="832">
        <v>2</v>
      </c>
      <c r="M27" s="833">
        <v>474.62</v>
      </c>
    </row>
    <row r="28" spans="1:13" ht="14.45" customHeight="1" x14ac:dyDescent="0.2">
      <c r="A28" s="822" t="s">
        <v>2782</v>
      </c>
      <c r="B28" s="823" t="s">
        <v>4839</v>
      </c>
      <c r="C28" s="823" t="s">
        <v>3072</v>
      </c>
      <c r="D28" s="823" t="s">
        <v>3073</v>
      </c>
      <c r="E28" s="823" t="s">
        <v>3074</v>
      </c>
      <c r="F28" s="832"/>
      <c r="G28" s="832"/>
      <c r="H28" s="828">
        <v>0</v>
      </c>
      <c r="I28" s="832">
        <v>2</v>
      </c>
      <c r="J28" s="832">
        <v>205.7</v>
      </c>
      <c r="K28" s="828">
        <v>1</v>
      </c>
      <c r="L28" s="832">
        <v>2</v>
      </c>
      <c r="M28" s="833">
        <v>205.7</v>
      </c>
    </row>
    <row r="29" spans="1:13" ht="14.45" customHeight="1" x14ac:dyDescent="0.2">
      <c r="A29" s="822" t="s">
        <v>2782</v>
      </c>
      <c r="B29" s="823" t="s">
        <v>4840</v>
      </c>
      <c r="C29" s="823" t="s">
        <v>3057</v>
      </c>
      <c r="D29" s="823" t="s">
        <v>1827</v>
      </c>
      <c r="E29" s="823" t="s">
        <v>1828</v>
      </c>
      <c r="F29" s="832"/>
      <c r="G29" s="832"/>
      <c r="H29" s="828">
        <v>0</v>
      </c>
      <c r="I29" s="832">
        <v>2</v>
      </c>
      <c r="J29" s="832">
        <v>310.60000000000002</v>
      </c>
      <c r="K29" s="828">
        <v>1</v>
      </c>
      <c r="L29" s="832">
        <v>2</v>
      </c>
      <c r="M29" s="833">
        <v>310.60000000000002</v>
      </c>
    </row>
    <row r="30" spans="1:13" ht="14.45" customHeight="1" x14ac:dyDescent="0.2">
      <c r="A30" s="822" t="s">
        <v>2782</v>
      </c>
      <c r="B30" s="823" t="s">
        <v>2320</v>
      </c>
      <c r="C30" s="823" t="s">
        <v>2607</v>
      </c>
      <c r="D30" s="823" t="s">
        <v>2325</v>
      </c>
      <c r="E30" s="823" t="s">
        <v>2608</v>
      </c>
      <c r="F30" s="832"/>
      <c r="G30" s="832"/>
      <c r="H30" s="828">
        <v>0</v>
      </c>
      <c r="I30" s="832">
        <v>1</v>
      </c>
      <c r="J30" s="832">
        <v>139.77000000000001</v>
      </c>
      <c r="K30" s="828">
        <v>1</v>
      </c>
      <c r="L30" s="832">
        <v>1</v>
      </c>
      <c r="M30" s="833">
        <v>139.77000000000001</v>
      </c>
    </row>
    <row r="31" spans="1:13" ht="14.45" customHeight="1" x14ac:dyDescent="0.2">
      <c r="A31" s="822" t="s">
        <v>2782</v>
      </c>
      <c r="B31" s="823" t="s">
        <v>4841</v>
      </c>
      <c r="C31" s="823" t="s">
        <v>2910</v>
      </c>
      <c r="D31" s="823" t="s">
        <v>2911</v>
      </c>
      <c r="E31" s="823" t="s">
        <v>2912</v>
      </c>
      <c r="F31" s="832">
        <v>2</v>
      </c>
      <c r="G31" s="832">
        <v>209.36</v>
      </c>
      <c r="H31" s="828">
        <v>1</v>
      </c>
      <c r="I31" s="832"/>
      <c r="J31" s="832"/>
      <c r="K31" s="828">
        <v>0</v>
      </c>
      <c r="L31" s="832">
        <v>2</v>
      </c>
      <c r="M31" s="833">
        <v>209.36</v>
      </c>
    </row>
    <row r="32" spans="1:13" ht="14.45" customHeight="1" x14ac:dyDescent="0.2">
      <c r="A32" s="822" t="s">
        <v>2782</v>
      </c>
      <c r="B32" s="823" t="s">
        <v>2339</v>
      </c>
      <c r="C32" s="823" t="s">
        <v>3119</v>
      </c>
      <c r="D32" s="823" t="s">
        <v>891</v>
      </c>
      <c r="E32" s="823" t="s">
        <v>3120</v>
      </c>
      <c r="F32" s="832">
        <v>1</v>
      </c>
      <c r="G32" s="832">
        <v>63.14</v>
      </c>
      <c r="H32" s="828">
        <v>1</v>
      </c>
      <c r="I32" s="832"/>
      <c r="J32" s="832"/>
      <c r="K32" s="828">
        <v>0</v>
      </c>
      <c r="L32" s="832">
        <v>1</v>
      </c>
      <c r="M32" s="833">
        <v>63.14</v>
      </c>
    </row>
    <row r="33" spans="1:13" ht="14.45" customHeight="1" x14ac:dyDescent="0.2">
      <c r="A33" s="822" t="s">
        <v>2782</v>
      </c>
      <c r="B33" s="823" t="s">
        <v>2339</v>
      </c>
      <c r="C33" s="823" t="s">
        <v>2340</v>
      </c>
      <c r="D33" s="823" t="s">
        <v>2341</v>
      </c>
      <c r="E33" s="823" t="s">
        <v>2342</v>
      </c>
      <c r="F33" s="832"/>
      <c r="G33" s="832"/>
      <c r="H33" s="828">
        <v>0</v>
      </c>
      <c r="I33" s="832">
        <v>3</v>
      </c>
      <c r="J33" s="832">
        <v>147.24</v>
      </c>
      <c r="K33" s="828">
        <v>1</v>
      </c>
      <c r="L33" s="832">
        <v>3</v>
      </c>
      <c r="M33" s="833">
        <v>147.24</v>
      </c>
    </row>
    <row r="34" spans="1:13" ht="14.45" customHeight="1" x14ac:dyDescent="0.2">
      <c r="A34" s="822" t="s">
        <v>2782</v>
      </c>
      <c r="B34" s="823" t="s">
        <v>2355</v>
      </c>
      <c r="C34" s="823" t="s">
        <v>2356</v>
      </c>
      <c r="D34" s="823" t="s">
        <v>1403</v>
      </c>
      <c r="E34" s="823" t="s">
        <v>2357</v>
      </c>
      <c r="F34" s="832"/>
      <c r="G34" s="832"/>
      <c r="H34" s="828">
        <v>0</v>
      </c>
      <c r="I34" s="832">
        <v>2</v>
      </c>
      <c r="J34" s="832">
        <v>308.72000000000003</v>
      </c>
      <c r="K34" s="828">
        <v>1</v>
      </c>
      <c r="L34" s="832">
        <v>2</v>
      </c>
      <c r="M34" s="833">
        <v>308.72000000000003</v>
      </c>
    </row>
    <row r="35" spans="1:13" ht="14.45" customHeight="1" x14ac:dyDescent="0.2">
      <c r="A35" s="822" t="s">
        <v>2782</v>
      </c>
      <c r="B35" s="823" t="s">
        <v>2397</v>
      </c>
      <c r="C35" s="823" t="s">
        <v>2403</v>
      </c>
      <c r="D35" s="823" t="s">
        <v>1477</v>
      </c>
      <c r="E35" s="823" t="s">
        <v>2404</v>
      </c>
      <c r="F35" s="832"/>
      <c r="G35" s="832"/>
      <c r="H35" s="828">
        <v>0</v>
      </c>
      <c r="I35" s="832">
        <v>2</v>
      </c>
      <c r="J35" s="832">
        <v>1692.94</v>
      </c>
      <c r="K35" s="828">
        <v>1</v>
      </c>
      <c r="L35" s="832">
        <v>2</v>
      </c>
      <c r="M35" s="833">
        <v>1692.94</v>
      </c>
    </row>
    <row r="36" spans="1:13" ht="14.45" customHeight="1" x14ac:dyDescent="0.2">
      <c r="A36" s="822" t="s">
        <v>2782</v>
      </c>
      <c r="B36" s="823" t="s">
        <v>2625</v>
      </c>
      <c r="C36" s="823" t="s">
        <v>3086</v>
      </c>
      <c r="D36" s="823" t="s">
        <v>3087</v>
      </c>
      <c r="E36" s="823" t="s">
        <v>1877</v>
      </c>
      <c r="F36" s="832">
        <v>1</v>
      </c>
      <c r="G36" s="832">
        <v>615.15</v>
      </c>
      <c r="H36" s="828">
        <v>1</v>
      </c>
      <c r="I36" s="832"/>
      <c r="J36" s="832"/>
      <c r="K36" s="828">
        <v>0</v>
      </c>
      <c r="L36" s="832">
        <v>1</v>
      </c>
      <c r="M36" s="833">
        <v>615.15</v>
      </c>
    </row>
    <row r="37" spans="1:13" ht="14.45" customHeight="1" x14ac:dyDescent="0.2">
      <c r="A37" s="822" t="s">
        <v>2782</v>
      </c>
      <c r="B37" s="823" t="s">
        <v>2625</v>
      </c>
      <c r="C37" s="823" t="s">
        <v>2626</v>
      </c>
      <c r="D37" s="823" t="s">
        <v>1876</v>
      </c>
      <c r="E37" s="823" t="s">
        <v>1877</v>
      </c>
      <c r="F37" s="832"/>
      <c r="G37" s="832"/>
      <c r="H37" s="828">
        <v>0</v>
      </c>
      <c r="I37" s="832">
        <v>3</v>
      </c>
      <c r="J37" s="832">
        <v>2707.71</v>
      </c>
      <c r="K37" s="828">
        <v>1</v>
      </c>
      <c r="L37" s="832">
        <v>3</v>
      </c>
      <c r="M37" s="833">
        <v>2707.71</v>
      </c>
    </row>
    <row r="38" spans="1:13" ht="14.45" customHeight="1" x14ac:dyDescent="0.2">
      <c r="A38" s="822" t="s">
        <v>2782</v>
      </c>
      <c r="B38" s="823" t="s">
        <v>2443</v>
      </c>
      <c r="C38" s="823" t="s">
        <v>2851</v>
      </c>
      <c r="D38" s="823" t="s">
        <v>2852</v>
      </c>
      <c r="E38" s="823" t="s">
        <v>684</v>
      </c>
      <c r="F38" s="832">
        <v>1</v>
      </c>
      <c r="G38" s="832">
        <v>65.28</v>
      </c>
      <c r="H38" s="828">
        <v>1</v>
      </c>
      <c r="I38" s="832"/>
      <c r="J38" s="832"/>
      <c r="K38" s="828">
        <v>0</v>
      </c>
      <c r="L38" s="832">
        <v>1</v>
      </c>
      <c r="M38" s="833">
        <v>65.28</v>
      </c>
    </row>
    <row r="39" spans="1:13" ht="14.45" customHeight="1" x14ac:dyDescent="0.2">
      <c r="A39" s="822" t="s">
        <v>2782</v>
      </c>
      <c r="B39" s="823" t="s">
        <v>2443</v>
      </c>
      <c r="C39" s="823" t="s">
        <v>2853</v>
      </c>
      <c r="D39" s="823" t="s">
        <v>2852</v>
      </c>
      <c r="E39" s="823" t="s">
        <v>2854</v>
      </c>
      <c r="F39" s="832">
        <v>1</v>
      </c>
      <c r="G39" s="832">
        <v>36.270000000000003</v>
      </c>
      <c r="H39" s="828">
        <v>1</v>
      </c>
      <c r="I39" s="832"/>
      <c r="J39" s="832"/>
      <c r="K39" s="828">
        <v>0</v>
      </c>
      <c r="L39" s="832">
        <v>1</v>
      </c>
      <c r="M39" s="833">
        <v>36.270000000000003</v>
      </c>
    </row>
    <row r="40" spans="1:13" ht="14.45" customHeight="1" x14ac:dyDescent="0.2">
      <c r="A40" s="822" t="s">
        <v>2782</v>
      </c>
      <c r="B40" s="823" t="s">
        <v>2443</v>
      </c>
      <c r="C40" s="823" t="s">
        <v>2445</v>
      </c>
      <c r="D40" s="823" t="s">
        <v>682</v>
      </c>
      <c r="E40" s="823" t="s">
        <v>681</v>
      </c>
      <c r="F40" s="832"/>
      <c r="G40" s="832"/>
      <c r="H40" s="828">
        <v>0</v>
      </c>
      <c r="I40" s="832">
        <v>8</v>
      </c>
      <c r="J40" s="832">
        <v>580.4</v>
      </c>
      <c r="K40" s="828">
        <v>1</v>
      </c>
      <c r="L40" s="832">
        <v>8</v>
      </c>
      <c r="M40" s="833">
        <v>580.4</v>
      </c>
    </row>
    <row r="41" spans="1:13" ht="14.45" customHeight="1" x14ac:dyDescent="0.2">
      <c r="A41" s="822" t="s">
        <v>2782</v>
      </c>
      <c r="B41" s="823" t="s">
        <v>2443</v>
      </c>
      <c r="C41" s="823" t="s">
        <v>2446</v>
      </c>
      <c r="D41" s="823" t="s">
        <v>682</v>
      </c>
      <c r="E41" s="823" t="s">
        <v>684</v>
      </c>
      <c r="F41" s="832"/>
      <c r="G41" s="832"/>
      <c r="H41" s="828">
        <v>0</v>
      </c>
      <c r="I41" s="832">
        <v>8</v>
      </c>
      <c r="J41" s="832">
        <v>522.24</v>
      </c>
      <c r="K41" s="828">
        <v>1</v>
      </c>
      <c r="L41" s="832">
        <v>8</v>
      </c>
      <c r="M41" s="833">
        <v>522.24</v>
      </c>
    </row>
    <row r="42" spans="1:13" ht="14.45" customHeight="1" x14ac:dyDescent="0.2">
      <c r="A42" s="822" t="s">
        <v>2782</v>
      </c>
      <c r="B42" s="823" t="s">
        <v>2542</v>
      </c>
      <c r="C42" s="823" t="s">
        <v>2976</v>
      </c>
      <c r="D42" s="823" t="s">
        <v>2977</v>
      </c>
      <c r="E42" s="823" t="s">
        <v>2978</v>
      </c>
      <c r="F42" s="832"/>
      <c r="G42" s="832"/>
      <c r="H42" s="828">
        <v>0</v>
      </c>
      <c r="I42" s="832">
        <v>4</v>
      </c>
      <c r="J42" s="832">
        <v>1704.12</v>
      </c>
      <c r="K42" s="828">
        <v>1</v>
      </c>
      <c r="L42" s="832">
        <v>4</v>
      </c>
      <c r="M42" s="833">
        <v>1704.12</v>
      </c>
    </row>
    <row r="43" spans="1:13" ht="14.45" customHeight="1" x14ac:dyDescent="0.2">
      <c r="A43" s="822" t="s">
        <v>2782</v>
      </c>
      <c r="B43" s="823" t="s">
        <v>2458</v>
      </c>
      <c r="C43" s="823" t="s">
        <v>2459</v>
      </c>
      <c r="D43" s="823" t="s">
        <v>1153</v>
      </c>
      <c r="E43" s="823" t="s">
        <v>1155</v>
      </c>
      <c r="F43" s="832"/>
      <c r="G43" s="832"/>
      <c r="H43" s="828"/>
      <c r="I43" s="832">
        <v>19</v>
      </c>
      <c r="J43" s="832">
        <v>0</v>
      </c>
      <c r="K43" s="828"/>
      <c r="L43" s="832">
        <v>19</v>
      </c>
      <c r="M43" s="833">
        <v>0</v>
      </c>
    </row>
    <row r="44" spans="1:13" ht="14.45" customHeight="1" x14ac:dyDescent="0.2">
      <c r="A44" s="822" t="s">
        <v>2782</v>
      </c>
      <c r="B44" s="823" t="s">
        <v>2468</v>
      </c>
      <c r="C44" s="823" t="s">
        <v>2472</v>
      </c>
      <c r="D44" s="823" t="s">
        <v>2470</v>
      </c>
      <c r="E44" s="823" t="s">
        <v>2473</v>
      </c>
      <c r="F44" s="832"/>
      <c r="G44" s="832"/>
      <c r="H44" s="828">
        <v>0</v>
      </c>
      <c r="I44" s="832">
        <v>4</v>
      </c>
      <c r="J44" s="832">
        <v>1357.88</v>
      </c>
      <c r="K44" s="828">
        <v>1</v>
      </c>
      <c r="L44" s="832">
        <v>4</v>
      </c>
      <c r="M44" s="833">
        <v>1357.88</v>
      </c>
    </row>
    <row r="45" spans="1:13" ht="14.45" customHeight="1" x14ac:dyDescent="0.2">
      <c r="A45" s="822" t="s">
        <v>2782</v>
      </c>
      <c r="B45" s="823" t="s">
        <v>4842</v>
      </c>
      <c r="C45" s="823" t="s">
        <v>3034</v>
      </c>
      <c r="D45" s="823" t="s">
        <v>3035</v>
      </c>
      <c r="E45" s="823" t="s">
        <v>3036</v>
      </c>
      <c r="F45" s="832">
        <v>2</v>
      </c>
      <c r="G45" s="832">
        <v>677.16</v>
      </c>
      <c r="H45" s="828">
        <v>1</v>
      </c>
      <c r="I45" s="832"/>
      <c r="J45" s="832"/>
      <c r="K45" s="828">
        <v>0</v>
      </c>
      <c r="L45" s="832">
        <v>2</v>
      </c>
      <c r="M45" s="833">
        <v>677.16</v>
      </c>
    </row>
    <row r="46" spans="1:13" ht="14.45" customHeight="1" x14ac:dyDescent="0.2">
      <c r="A46" s="822" t="s">
        <v>2782</v>
      </c>
      <c r="B46" s="823" t="s">
        <v>4842</v>
      </c>
      <c r="C46" s="823" t="s">
        <v>3037</v>
      </c>
      <c r="D46" s="823" t="s">
        <v>3038</v>
      </c>
      <c r="E46" s="823" t="s">
        <v>3039</v>
      </c>
      <c r="F46" s="832"/>
      <c r="G46" s="832"/>
      <c r="H46" s="828">
        <v>0</v>
      </c>
      <c r="I46" s="832">
        <v>2</v>
      </c>
      <c r="J46" s="832">
        <v>5146.4399999999996</v>
      </c>
      <c r="K46" s="828">
        <v>1</v>
      </c>
      <c r="L46" s="832">
        <v>2</v>
      </c>
      <c r="M46" s="833">
        <v>5146.4399999999996</v>
      </c>
    </row>
    <row r="47" spans="1:13" ht="14.45" customHeight="1" x14ac:dyDescent="0.2">
      <c r="A47" s="822" t="s">
        <v>2782</v>
      </c>
      <c r="B47" s="823" t="s">
        <v>2478</v>
      </c>
      <c r="C47" s="823" t="s">
        <v>2479</v>
      </c>
      <c r="D47" s="823" t="s">
        <v>2480</v>
      </c>
      <c r="E47" s="823" t="s">
        <v>2481</v>
      </c>
      <c r="F47" s="832"/>
      <c r="G47" s="832"/>
      <c r="H47" s="828">
        <v>0</v>
      </c>
      <c r="I47" s="832">
        <v>7</v>
      </c>
      <c r="J47" s="832">
        <v>163.79999999999998</v>
      </c>
      <c r="K47" s="828">
        <v>1</v>
      </c>
      <c r="L47" s="832">
        <v>7</v>
      </c>
      <c r="M47" s="833">
        <v>163.79999999999998</v>
      </c>
    </row>
    <row r="48" spans="1:13" ht="14.45" customHeight="1" x14ac:dyDescent="0.2">
      <c r="A48" s="822" t="s">
        <v>2782</v>
      </c>
      <c r="B48" s="823" t="s">
        <v>2478</v>
      </c>
      <c r="C48" s="823" t="s">
        <v>2482</v>
      </c>
      <c r="D48" s="823" t="s">
        <v>2480</v>
      </c>
      <c r="E48" s="823" t="s">
        <v>2483</v>
      </c>
      <c r="F48" s="832"/>
      <c r="G48" s="832"/>
      <c r="H48" s="828">
        <v>0</v>
      </c>
      <c r="I48" s="832">
        <v>1</v>
      </c>
      <c r="J48" s="832">
        <v>11.71</v>
      </c>
      <c r="K48" s="828">
        <v>1</v>
      </c>
      <c r="L48" s="832">
        <v>1</v>
      </c>
      <c r="M48" s="833">
        <v>11.71</v>
      </c>
    </row>
    <row r="49" spans="1:13" ht="14.45" customHeight="1" x14ac:dyDescent="0.2">
      <c r="A49" s="822" t="s">
        <v>2782</v>
      </c>
      <c r="B49" s="823" t="s">
        <v>2484</v>
      </c>
      <c r="C49" s="823" t="s">
        <v>2487</v>
      </c>
      <c r="D49" s="823" t="s">
        <v>1333</v>
      </c>
      <c r="E49" s="823" t="s">
        <v>2488</v>
      </c>
      <c r="F49" s="832"/>
      <c r="G49" s="832"/>
      <c r="H49" s="828"/>
      <c r="I49" s="832">
        <v>5</v>
      </c>
      <c r="J49" s="832">
        <v>0</v>
      </c>
      <c r="K49" s="828"/>
      <c r="L49" s="832">
        <v>5</v>
      </c>
      <c r="M49" s="833">
        <v>0</v>
      </c>
    </row>
    <row r="50" spans="1:13" ht="14.45" customHeight="1" x14ac:dyDescent="0.2">
      <c r="A50" s="822" t="s">
        <v>2782</v>
      </c>
      <c r="B50" s="823" t="s">
        <v>2484</v>
      </c>
      <c r="C50" s="823" t="s">
        <v>2485</v>
      </c>
      <c r="D50" s="823" t="s">
        <v>1333</v>
      </c>
      <c r="E50" s="823" t="s">
        <v>2486</v>
      </c>
      <c r="F50" s="832"/>
      <c r="G50" s="832"/>
      <c r="H50" s="828"/>
      <c r="I50" s="832">
        <v>3</v>
      </c>
      <c r="J50" s="832">
        <v>0</v>
      </c>
      <c r="K50" s="828"/>
      <c r="L50" s="832">
        <v>3</v>
      </c>
      <c r="M50" s="833">
        <v>0</v>
      </c>
    </row>
    <row r="51" spans="1:13" ht="14.45" customHeight="1" x14ac:dyDescent="0.2">
      <c r="A51" s="822" t="s">
        <v>2782</v>
      </c>
      <c r="B51" s="823" t="s">
        <v>4843</v>
      </c>
      <c r="C51" s="823" t="s">
        <v>2872</v>
      </c>
      <c r="D51" s="823" t="s">
        <v>1928</v>
      </c>
      <c r="E51" s="823" t="s">
        <v>775</v>
      </c>
      <c r="F51" s="832"/>
      <c r="G51" s="832"/>
      <c r="H51" s="828">
        <v>0</v>
      </c>
      <c r="I51" s="832">
        <v>3</v>
      </c>
      <c r="J51" s="832">
        <v>792</v>
      </c>
      <c r="K51" s="828">
        <v>1</v>
      </c>
      <c r="L51" s="832">
        <v>3</v>
      </c>
      <c r="M51" s="833">
        <v>792</v>
      </c>
    </row>
    <row r="52" spans="1:13" ht="14.45" customHeight="1" x14ac:dyDescent="0.2">
      <c r="A52" s="822" t="s">
        <v>2782</v>
      </c>
      <c r="B52" s="823" t="s">
        <v>2489</v>
      </c>
      <c r="C52" s="823" t="s">
        <v>2907</v>
      </c>
      <c r="D52" s="823" t="s">
        <v>2491</v>
      </c>
      <c r="E52" s="823" t="s">
        <v>2908</v>
      </c>
      <c r="F52" s="832"/>
      <c r="G52" s="832"/>
      <c r="H52" s="828">
        <v>0</v>
      </c>
      <c r="I52" s="832">
        <v>2</v>
      </c>
      <c r="J52" s="832">
        <v>492.78</v>
      </c>
      <c r="K52" s="828">
        <v>1</v>
      </c>
      <c r="L52" s="832">
        <v>2</v>
      </c>
      <c r="M52" s="833">
        <v>492.78</v>
      </c>
    </row>
    <row r="53" spans="1:13" ht="14.45" customHeight="1" x14ac:dyDescent="0.2">
      <c r="A53" s="822" t="s">
        <v>2782</v>
      </c>
      <c r="B53" s="823" t="s">
        <v>2500</v>
      </c>
      <c r="C53" s="823" t="s">
        <v>2501</v>
      </c>
      <c r="D53" s="823" t="s">
        <v>1329</v>
      </c>
      <c r="E53" s="823" t="s">
        <v>2502</v>
      </c>
      <c r="F53" s="832"/>
      <c r="G53" s="832"/>
      <c r="H53" s="828">
        <v>0</v>
      </c>
      <c r="I53" s="832">
        <v>1</v>
      </c>
      <c r="J53" s="832">
        <v>117.55</v>
      </c>
      <c r="K53" s="828">
        <v>1</v>
      </c>
      <c r="L53" s="832">
        <v>1</v>
      </c>
      <c r="M53" s="833">
        <v>117.55</v>
      </c>
    </row>
    <row r="54" spans="1:13" ht="14.45" customHeight="1" x14ac:dyDescent="0.2">
      <c r="A54" s="822" t="s">
        <v>2782</v>
      </c>
      <c r="B54" s="823" t="s">
        <v>2500</v>
      </c>
      <c r="C54" s="823" t="s">
        <v>2503</v>
      </c>
      <c r="D54" s="823" t="s">
        <v>1329</v>
      </c>
      <c r="E54" s="823" t="s">
        <v>738</v>
      </c>
      <c r="F54" s="832"/>
      <c r="G54" s="832"/>
      <c r="H54" s="828">
        <v>0</v>
      </c>
      <c r="I54" s="832">
        <v>1</v>
      </c>
      <c r="J54" s="832">
        <v>58.77</v>
      </c>
      <c r="K54" s="828">
        <v>1</v>
      </c>
      <c r="L54" s="832">
        <v>1</v>
      </c>
      <c r="M54" s="833">
        <v>58.77</v>
      </c>
    </row>
    <row r="55" spans="1:13" ht="14.45" customHeight="1" x14ac:dyDescent="0.2">
      <c r="A55" s="822" t="s">
        <v>2783</v>
      </c>
      <c r="B55" s="823" t="s">
        <v>2227</v>
      </c>
      <c r="C55" s="823" t="s">
        <v>2667</v>
      </c>
      <c r="D55" s="823" t="s">
        <v>789</v>
      </c>
      <c r="E55" s="823" t="s">
        <v>2668</v>
      </c>
      <c r="F55" s="832"/>
      <c r="G55" s="832"/>
      <c r="H55" s="828">
        <v>0</v>
      </c>
      <c r="I55" s="832">
        <v>1</v>
      </c>
      <c r="J55" s="832">
        <v>28.81</v>
      </c>
      <c r="K55" s="828">
        <v>1</v>
      </c>
      <c r="L55" s="832">
        <v>1</v>
      </c>
      <c r="M55" s="833">
        <v>28.81</v>
      </c>
    </row>
    <row r="56" spans="1:13" ht="14.45" customHeight="1" x14ac:dyDescent="0.2">
      <c r="A56" s="822" t="s">
        <v>2783</v>
      </c>
      <c r="B56" s="823" t="s">
        <v>4844</v>
      </c>
      <c r="C56" s="823" t="s">
        <v>4585</v>
      </c>
      <c r="D56" s="823" t="s">
        <v>845</v>
      </c>
      <c r="E56" s="823" t="s">
        <v>4586</v>
      </c>
      <c r="F56" s="832"/>
      <c r="G56" s="832"/>
      <c r="H56" s="828"/>
      <c r="I56" s="832">
        <v>4</v>
      </c>
      <c r="J56" s="832">
        <v>0</v>
      </c>
      <c r="K56" s="828"/>
      <c r="L56" s="832">
        <v>4</v>
      </c>
      <c r="M56" s="833">
        <v>0</v>
      </c>
    </row>
    <row r="57" spans="1:13" ht="14.45" customHeight="1" x14ac:dyDescent="0.2">
      <c r="A57" s="822" t="s">
        <v>2783</v>
      </c>
      <c r="B57" s="823" t="s">
        <v>2244</v>
      </c>
      <c r="C57" s="823" t="s">
        <v>2247</v>
      </c>
      <c r="D57" s="823" t="s">
        <v>915</v>
      </c>
      <c r="E57" s="823" t="s">
        <v>2248</v>
      </c>
      <c r="F57" s="832"/>
      <c r="G57" s="832"/>
      <c r="H57" s="828">
        <v>0</v>
      </c>
      <c r="I57" s="832">
        <v>3</v>
      </c>
      <c r="J57" s="832">
        <v>1104.48</v>
      </c>
      <c r="K57" s="828">
        <v>1</v>
      </c>
      <c r="L57" s="832">
        <v>3</v>
      </c>
      <c r="M57" s="833">
        <v>1104.48</v>
      </c>
    </row>
    <row r="58" spans="1:13" ht="14.45" customHeight="1" x14ac:dyDescent="0.2">
      <c r="A58" s="822" t="s">
        <v>2783</v>
      </c>
      <c r="B58" s="823" t="s">
        <v>2244</v>
      </c>
      <c r="C58" s="823" t="s">
        <v>2249</v>
      </c>
      <c r="D58" s="823" t="s">
        <v>915</v>
      </c>
      <c r="E58" s="823" t="s">
        <v>2250</v>
      </c>
      <c r="F58" s="832"/>
      <c r="G58" s="832"/>
      <c r="H58" s="828">
        <v>0</v>
      </c>
      <c r="I58" s="832">
        <v>3</v>
      </c>
      <c r="J58" s="832">
        <v>2208.9900000000002</v>
      </c>
      <c r="K58" s="828">
        <v>1</v>
      </c>
      <c r="L58" s="832">
        <v>3</v>
      </c>
      <c r="M58" s="833">
        <v>2208.9900000000002</v>
      </c>
    </row>
    <row r="59" spans="1:13" ht="14.45" customHeight="1" x14ac:dyDescent="0.2">
      <c r="A59" s="822" t="s">
        <v>2783</v>
      </c>
      <c r="B59" s="823" t="s">
        <v>2244</v>
      </c>
      <c r="C59" s="823" t="s">
        <v>4712</v>
      </c>
      <c r="D59" s="823" t="s">
        <v>915</v>
      </c>
      <c r="E59" s="823" t="s">
        <v>4713</v>
      </c>
      <c r="F59" s="832">
        <v>1</v>
      </c>
      <c r="G59" s="832">
        <v>147.26</v>
      </c>
      <c r="H59" s="828">
        <v>1</v>
      </c>
      <c r="I59" s="832"/>
      <c r="J59" s="832"/>
      <c r="K59" s="828">
        <v>0</v>
      </c>
      <c r="L59" s="832">
        <v>1</v>
      </c>
      <c r="M59" s="833">
        <v>147.26</v>
      </c>
    </row>
    <row r="60" spans="1:13" ht="14.45" customHeight="1" x14ac:dyDescent="0.2">
      <c r="A60" s="822" t="s">
        <v>2783</v>
      </c>
      <c r="B60" s="823" t="s">
        <v>2265</v>
      </c>
      <c r="C60" s="823" t="s">
        <v>2572</v>
      </c>
      <c r="D60" s="823" t="s">
        <v>921</v>
      </c>
      <c r="E60" s="823" t="s">
        <v>2573</v>
      </c>
      <c r="F60" s="832"/>
      <c r="G60" s="832"/>
      <c r="H60" s="828">
        <v>0</v>
      </c>
      <c r="I60" s="832">
        <v>1</v>
      </c>
      <c r="J60" s="832">
        <v>42.51</v>
      </c>
      <c r="K60" s="828">
        <v>1</v>
      </c>
      <c r="L60" s="832">
        <v>1</v>
      </c>
      <c r="M60" s="833">
        <v>42.51</v>
      </c>
    </row>
    <row r="61" spans="1:13" ht="14.45" customHeight="1" x14ac:dyDescent="0.2">
      <c r="A61" s="822" t="s">
        <v>2783</v>
      </c>
      <c r="B61" s="823" t="s">
        <v>2286</v>
      </c>
      <c r="C61" s="823" t="s">
        <v>2292</v>
      </c>
      <c r="D61" s="823" t="s">
        <v>2288</v>
      </c>
      <c r="E61" s="823" t="s">
        <v>2293</v>
      </c>
      <c r="F61" s="832"/>
      <c r="G61" s="832"/>
      <c r="H61" s="828">
        <v>0</v>
      </c>
      <c r="I61" s="832">
        <v>1</v>
      </c>
      <c r="J61" s="832">
        <v>62.18</v>
      </c>
      <c r="K61" s="828">
        <v>1</v>
      </c>
      <c r="L61" s="832">
        <v>1</v>
      </c>
      <c r="M61" s="833">
        <v>62.18</v>
      </c>
    </row>
    <row r="62" spans="1:13" ht="14.45" customHeight="1" x14ac:dyDescent="0.2">
      <c r="A62" s="822" t="s">
        <v>2783</v>
      </c>
      <c r="B62" s="823" t="s">
        <v>2312</v>
      </c>
      <c r="C62" s="823" t="s">
        <v>2313</v>
      </c>
      <c r="D62" s="823" t="s">
        <v>1075</v>
      </c>
      <c r="E62" s="823" t="s">
        <v>2314</v>
      </c>
      <c r="F62" s="832"/>
      <c r="G62" s="832"/>
      <c r="H62" s="828">
        <v>0</v>
      </c>
      <c r="I62" s="832">
        <v>1</v>
      </c>
      <c r="J62" s="832">
        <v>39.549999999999997</v>
      </c>
      <c r="K62" s="828">
        <v>1</v>
      </c>
      <c r="L62" s="832">
        <v>1</v>
      </c>
      <c r="M62" s="833">
        <v>39.549999999999997</v>
      </c>
    </row>
    <row r="63" spans="1:13" ht="14.45" customHeight="1" x14ac:dyDescent="0.2">
      <c r="A63" s="822" t="s">
        <v>2783</v>
      </c>
      <c r="B63" s="823" t="s">
        <v>2317</v>
      </c>
      <c r="C63" s="823" t="s">
        <v>2318</v>
      </c>
      <c r="D63" s="823" t="s">
        <v>1078</v>
      </c>
      <c r="E63" s="823" t="s">
        <v>2319</v>
      </c>
      <c r="F63" s="832"/>
      <c r="G63" s="832"/>
      <c r="H63" s="828">
        <v>0</v>
      </c>
      <c r="I63" s="832">
        <v>3</v>
      </c>
      <c r="J63" s="832">
        <v>233.37</v>
      </c>
      <c r="K63" s="828">
        <v>1</v>
      </c>
      <c r="L63" s="832">
        <v>3</v>
      </c>
      <c r="M63" s="833">
        <v>233.37</v>
      </c>
    </row>
    <row r="64" spans="1:13" ht="14.45" customHeight="1" x14ac:dyDescent="0.2">
      <c r="A64" s="822" t="s">
        <v>2783</v>
      </c>
      <c r="B64" s="823" t="s">
        <v>2339</v>
      </c>
      <c r="C64" s="823" t="s">
        <v>2832</v>
      </c>
      <c r="D64" s="823" t="s">
        <v>891</v>
      </c>
      <c r="E64" s="823" t="s">
        <v>2347</v>
      </c>
      <c r="F64" s="832">
        <v>1</v>
      </c>
      <c r="G64" s="832">
        <v>49.08</v>
      </c>
      <c r="H64" s="828">
        <v>1</v>
      </c>
      <c r="I64" s="832"/>
      <c r="J64" s="832"/>
      <c r="K64" s="828">
        <v>0</v>
      </c>
      <c r="L64" s="832">
        <v>1</v>
      </c>
      <c r="M64" s="833">
        <v>49.08</v>
      </c>
    </row>
    <row r="65" spans="1:13" ht="14.45" customHeight="1" x14ac:dyDescent="0.2">
      <c r="A65" s="822" t="s">
        <v>2783</v>
      </c>
      <c r="B65" s="823" t="s">
        <v>2397</v>
      </c>
      <c r="C65" s="823" t="s">
        <v>2403</v>
      </c>
      <c r="D65" s="823" t="s">
        <v>1477</v>
      </c>
      <c r="E65" s="823" t="s">
        <v>2404</v>
      </c>
      <c r="F65" s="832"/>
      <c r="G65" s="832"/>
      <c r="H65" s="828">
        <v>0</v>
      </c>
      <c r="I65" s="832">
        <v>3</v>
      </c>
      <c r="J65" s="832">
        <v>2539.41</v>
      </c>
      <c r="K65" s="828">
        <v>1</v>
      </c>
      <c r="L65" s="832">
        <v>3</v>
      </c>
      <c r="M65" s="833">
        <v>2539.41</v>
      </c>
    </row>
    <row r="66" spans="1:13" ht="14.45" customHeight="1" x14ac:dyDescent="0.2">
      <c r="A66" s="822" t="s">
        <v>2783</v>
      </c>
      <c r="B66" s="823" t="s">
        <v>2625</v>
      </c>
      <c r="C66" s="823" t="s">
        <v>2626</v>
      </c>
      <c r="D66" s="823" t="s">
        <v>1876</v>
      </c>
      <c r="E66" s="823" t="s">
        <v>1877</v>
      </c>
      <c r="F66" s="832"/>
      <c r="G66" s="832"/>
      <c r="H66" s="828">
        <v>0</v>
      </c>
      <c r="I66" s="832">
        <v>1</v>
      </c>
      <c r="J66" s="832">
        <v>902.57</v>
      </c>
      <c r="K66" s="828">
        <v>1</v>
      </c>
      <c r="L66" s="832">
        <v>1</v>
      </c>
      <c r="M66" s="833">
        <v>902.57</v>
      </c>
    </row>
    <row r="67" spans="1:13" ht="14.45" customHeight="1" x14ac:dyDescent="0.2">
      <c r="A67" s="822" t="s">
        <v>2783</v>
      </c>
      <c r="B67" s="823" t="s">
        <v>2443</v>
      </c>
      <c r="C67" s="823" t="s">
        <v>2446</v>
      </c>
      <c r="D67" s="823" t="s">
        <v>682</v>
      </c>
      <c r="E67" s="823" t="s">
        <v>684</v>
      </c>
      <c r="F67" s="832"/>
      <c r="G67" s="832"/>
      <c r="H67" s="828">
        <v>0</v>
      </c>
      <c r="I67" s="832">
        <v>2</v>
      </c>
      <c r="J67" s="832">
        <v>130.56</v>
      </c>
      <c r="K67" s="828">
        <v>1</v>
      </c>
      <c r="L67" s="832">
        <v>2</v>
      </c>
      <c r="M67" s="833">
        <v>130.56</v>
      </c>
    </row>
    <row r="68" spans="1:13" ht="14.45" customHeight="1" x14ac:dyDescent="0.2">
      <c r="A68" s="822" t="s">
        <v>2783</v>
      </c>
      <c r="B68" s="823" t="s">
        <v>2443</v>
      </c>
      <c r="C68" s="823" t="s">
        <v>2444</v>
      </c>
      <c r="D68" s="823" t="s">
        <v>682</v>
      </c>
      <c r="E68" s="823" t="s">
        <v>683</v>
      </c>
      <c r="F68" s="832"/>
      <c r="G68" s="832"/>
      <c r="H68" s="828">
        <v>0</v>
      </c>
      <c r="I68" s="832">
        <v>2</v>
      </c>
      <c r="J68" s="832">
        <v>43.52</v>
      </c>
      <c r="K68" s="828">
        <v>1</v>
      </c>
      <c r="L68" s="832">
        <v>2</v>
      </c>
      <c r="M68" s="833">
        <v>43.52</v>
      </c>
    </row>
    <row r="69" spans="1:13" ht="14.45" customHeight="1" x14ac:dyDescent="0.2">
      <c r="A69" s="822" t="s">
        <v>2783</v>
      </c>
      <c r="B69" s="823" t="s">
        <v>2458</v>
      </c>
      <c r="C69" s="823" t="s">
        <v>2459</v>
      </c>
      <c r="D69" s="823" t="s">
        <v>1153</v>
      </c>
      <c r="E69" s="823" t="s">
        <v>1155</v>
      </c>
      <c r="F69" s="832"/>
      <c r="G69" s="832"/>
      <c r="H69" s="828"/>
      <c r="I69" s="832">
        <v>1</v>
      </c>
      <c r="J69" s="832">
        <v>0</v>
      </c>
      <c r="K69" s="828"/>
      <c r="L69" s="832">
        <v>1</v>
      </c>
      <c r="M69" s="833">
        <v>0</v>
      </c>
    </row>
    <row r="70" spans="1:13" ht="14.45" customHeight="1" x14ac:dyDescent="0.2">
      <c r="A70" s="822" t="s">
        <v>2783</v>
      </c>
      <c r="B70" s="823" t="s">
        <v>2489</v>
      </c>
      <c r="C70" s="823" t="s">
        <v>2490</v>
      </c>
      <c r="D70" s="823" t="s">
        <v>2491</v>
      </c>
      <c r="E70" s="823" t="s">
        <v>2492</v>
      </c>
      <c r="F70" s="832"/>
      <c r="G70" s="832"/>
      <c r="H70" s="828">
        <v>0</v>
      </c>
      <c r="I70" s="832">
        <v>2</v>
      </c>
      <c r="J70" s="832">
        <v>862.36</v>
      </c>
      <c r="K70" s="828">
        <v>1</v>
      </c>
      <c r="L70" s="832">
        <v>2</v>
      </c>
      <c r="M70" s="833">
        <v>862.36</v>
      </c>
    </row>
    <row r="71" spans="1:13" ht="14.45" customHeight="1" x14ac:dyDescent="0.2">
      <c r="A71" s="822" t="s">
        <v>2783</v>
      </c>
      <c r="B71" s="823" t="s">
        <v>2704</v>
      </c>
      <c r="C71" s="823" t="s">
        <v>2705</v>
      </c>
      <c r="D71" s="823" t="s">
        <v>2706</v>
      </c>
      <c r="E71" s="823" t="s">
        <v>2707</v>
      </c>
      <c r="F71" s="832"/>
      <c r="G71" s="832"/>
      <c r="H71" s="828">
        <v>0</v>
      </c>
      <c r="I71" s="832">
        <v>2</v>
      </c>
      <c r="J71" s="832">
        <v>282.5</v>
      </c>
      <c r="K71" s="828">
        <v>1</v>
      </c>
      <c r="L71" s="832">
        <v>2</v>
      </c>
      <c r="M71" s="833">
        <v>282.5</v>
      </c>
    </row>
    <row r="72" spans="1:13" ht="14.45" customHeight="1" x14ac:dyDescent="0.2">
      <c r="A72" s="822" t="s">
        <v>2784</v>
      </c>
      <c r="B72" s="823" t="s">
        <v>2227</v>
      </c>
      <c r="C72" s="823" t="s">
        <v>3350</v>
      </c>
      <c r="D72" s="823" t="s">
        <v>3351</v>
      </c>
      <c r="E72" s="823" t="s">
        <v>3352</v>
      </c>
      <c r="F72" s="832">
        <v>4</v>
      </c>
      <c r="G72" s="832">
        <v>691.64</v>
      </c>
      <c r="H72" s="828">
        <v>1</v>
      </c>
      <c r="I72" s="832"/>
      <c r="J72" s="832"/>
      <c r="K72" s="828">
        <v>0</v>
      </c>
      <c r="L72" s="832">
        <v>4</v>
      </c>
      <c r="M72" s="833">
        <v>691.64</v>
      </c>
    </row>
    <row r="73" spans="1:13" ht="14.45" customHeight="1" x14ac:dyDescent="0.2">
      <c r="A73" s="822" t="s">
        <v>2784</v>
      </c>
      <c r="B73" s="823" t="s">
        <v>2227</v>
      </c>
      <c r="C73" s="823" t="s">
        <v>2230</v>
      </c>
      <c r="D73" s="823" t="s">
        <v>789</v>
      </c>
      <c r="E73" s="823" t="s">
        <v>2231</v>
      </c>
      <c r="F73" s="832"/>
      <c r="G73" s="832"/>
      <c r="H73" s="828">
        <v>0</v>
      </c>
      <c r="I73" s="832">
        <v>2</v>
      </c>
      <c r="J73" s="832">
        <v>205.86</v>
      </c>
      <c r="K73" s="828">
        <v>1</v>
      </c>
      <c r="L73" s="832">
        <v>2</v>
      </c>
      <c r="M73" s="833">
        <v>205.86</v>
      </c>
    </row>
    <row r="74" spans="1:13" ht="14.45" customHeight="1" x14ac:dyDescent="0.2">
      <c r="A74" s="822" t="s">
        <v>2784</v>
      </c>
      <c r="B74" s="823" t="s">
        <v>2227</v>
      </c>
      <c r="C74" s="823" t="s">
        <v>2667</v>
      </c>
      <c r="D74" s="823" t="s">
        <v>789</v>
      </c>
      <c r="E74" s="823" t="s">
        <v>2668</v>
      </c>
      <c r="F74" s="832"/>
      <c r="G74" s="832"/>
      <c r="H74" s="828">
        <v>0</v>
      </c>
      <c r="I74" s="832">
        <v>5</v>
      </c>
      <c r="J74" s="832">
        <v>144.04999999999998</v>
      </c>
      <c r="K74" s="828">
        <v>1</v>
      </c>
      <c r="L74" s="832">
        <v>5</v>
      </c>
      <c r="M74" s="833">
        <v>144.04999999999998</v>
      </c>
    </row>
    <row r="75" spans="1:13" ht="14.45" customHeight="1" x14ac:dyDescent="0.2">
      <c r="A75" s="822" t="s">
        <v>2784</v>
      </c>
      <c r="B75" s="823" t="s">
        <v>4837</v>
      </c>
      <c r="C75" s="823" t="s">
        <v>3097</v>
      </c>
      <c r="D75" s="823" t="s">
        <v>3098</v>
      </c>
      <c r="E75" s="823" t="s">
        <v>3099</v>
      </c>
      <c r="F75" s="832"/>
      <c r="G75" s="832"/>
      <c r="H75" s="828">
        <v>0</v>
      </c>
      <c r="I75" s="832">
        <v>4</v>
      </c>
      <c r="J75" s="832">
        <v>738.96</v>
      </c>
      <c r="K75" s="828">
        <v>1</v>
      </c>
      <c r="L75" s="832">
        <v>4</v>
      </c>
      <c r="M75" s="833">
        <v>738.96</v>
      </c>
    </row>
    <row r="76" spans="1:13" ht="14.45" customHeight="1" x14ac:dyDescent="0.2">
      <c r="A76" s="822" t="s">
        <v>2784</v>
      </c>
      <c r="B76" s="823" t="s">
        <v>4837</v>
      </c>
      <c r="C76" s="823" t="s">
        <v>3100</v>
      </c>
      <c r="D76" s="823" t="s">
        <v>3101</v>
      </c>
      <c r="E76" s="823" t="s">
        <v>3102</v>
      </c>
      <c r="F76" s="832"/>
      <c r="G76" s="832"/>
      <c r="H76" s="828">
        <v>0</v>
      </c>
      <c r="I76" s="832">
        <v>1</v>
      </c>
      <c r="J76" s="832">
        <v>120.61</v>
      </c>
      <c r="K76" s="828">
        <v>1</v>
      </c>
      <c r="L76" s="832">
        <v>1</v>
      </c>
      <c r="M76" s="833">
        <v>120.61</v>
      </c>
    </row>
    <row r="77" spans="1:13" ht="14.45" customHeight="1" x14ac:dyDescent="0.2">
      <c r="A77" s="822" t="s">
        <v>2784</v>
      </c>
      <c r="B77" s="823" t="s">
        <v>2244</v>
      </c>
      <c r="C77" s="823" t="s">
        <v>2558</v>
      </c>
      <c r="D77" s="823" t="s">
        <v>1691</v>
      </c>
      <c r="E77" s="823" t="s">
        <v>2559</v>
      </c>
      <c r="F77" s="832"/>
      <c r="G77" s="832"/>
      <c r="H77" s="828">
        <v>0</v>
      </c>
      <c r="I77" s="832">
        <v>10</v>
      </c>
      <c r="J77" s="832">
        <v>13856.199999999997</v>
      </c>
      <c r="K77" s="828">
        <v>1</v>
      </c>
      <c r="L77" s="832">
        <v>10</v>
      </c>
      <c r="M77" s="833">
        <v>13856.199999999997</v>
      </c>
    </row>
    <row r="78" spans="1:13" ht="14.45" customHeight="1" x14ac:dyDescent="0.2">
      <c r="A78" s="822" t="s">
        <v>2784</v>
      </c>
      <c r="B78" s="823" t="s">
        <v>2244</v>
      </c>
      <c r="C78" s="823" t="s">
        <v>2247</v>
      </c>
      <c r="D78" s="823" t="s">
        <v>915</v>
      </c>
      <c r="E78" s="823" t="s">
        <v>2248</v>
      </c>
      <c r="F78" s="832"/>
      <c r="G78" s="832"/>
      <c r="H78" s="828">
        <v>0</v>
      </c>
      <c r="I78" s="832">
        <v>20</v>
      </c>
      <c r="J78" s="832">
        <v>7363.2000000000007</v>
      </c>
      <c r="K78" s="828">
        <v>1</v>
      </c>
      <c r="L78" s="832">
        <v>20</v>
      </c>
      <c r="M78" s="833">
        <v>7363.2000000000007</v>
      </c>
    </row>
    <row r="79" spans="1:13" ht="14.45" customHeight="1" x14ac:dyDescent="0.2">
      <c r="A79" s="822" t="s">
        <v>2784</v>
      </c>
      <c r="B79" s="823" t="s">
        <v>2244</v>
      </c>
      <c r="C79" s="823" t="s">
        <v>2253</v>
      </c>
      <c r="D79" s="823" t="s">
        <v>915</v>
      </c>
      <c r="E79" s="823" t="s">
        <v>2254</v>
      </c>
      <c r="F79" s="832"/>
      <c r="G79" s="832"/>
      <c r="H79" s="828">
        <v>0</v>
      </c>
      <c r="I79" s="832">
        <v>11</v>
      </c>
      <c r="J79" s="832">
        <v>5399.79</v>
      </c>
      <c r="K79" s="828">
        <v>1</v>
      </c>
      <c r="L79" s="832">
        <v>11</v>
      </c>
      <c r="M79" s="833">
        <v>5399.79</v>
      </c>
    </row>
    <row r="80" spans="1:13" ht="14.45" customHeight="1" x14ac:dyDescent="0.2">
      <c r="A80" s="822" t="s">
        <v>2784</v>
      </c>
      <c r="B80" s="823" t="s">
        <v>2244</v>
      </c>
      <c r="C80" s="823" t="s">
        <v>2560</v>
      </c>
      <c r="D80" s="823" t="s">
        <v>1691</v>
      </c>
      <c r="E80" s="823" t="s">
        <v>2561</v>
      </c>
      <c r="F80" s="832"/>
      <c r="G80" s="832"/>
      <c r="H80" s="828">
        <v>0</v>
      </c>
      <c r="I80" s="832">
        <v>2</v>
      </c>
      <c r="J80" s="832">
        <v>3694.98</v>
      </c>
      <c r="K80" s="828">
        <v>1</v>
      </c>
      <c r="L80" s="832">
        <v>2</v>
      </c>
      <c r="M80" s="833">
        <v>3694.98</v>
      </c>
    </row>
    <row r="81" spans="1:13" ht="14.45" customHeight="1" x14ac:dyDescent="0.2">
      <c r="A81" s="822" t="s">
        <v>2784</v>
      </c>
      <c r="B81" s="823" t="s">
        <v>4838</v>
      </c>
      <c r="C81" s="823" t="s">
        <v>3254</v>
      </c>
      <c r="D81" s="823" t="s">
        <v>3255</v>
      </c>
      <c r="E81" s="823" t="s">
        <v>3256</v>
      </c>
      <c r="F81" s="832">
        <v>1</v>
      </c>
      <c r="G81" s="832">
        <v>300.33</v>
      </c>
      <c r="H81" s="828">
        <v>1</v>
      </c>
      <c r="I81" s="832"/>
      <c r="J81" s="832"/>
      <c r="K81" s="828">
        <v>0</v>
      </c>
      <c r="L81" s="832">
        <v>1</v>
      </c>
      <c r="M81" s="833">
        <v>300.33</v>
      </c>
    </row>
    <row r="82" spans="1:13" ht="14.45" customHeight="1" x14ac:dyDescent="0.2">
      <c r="A82" s="822" t="s">
        <v>2784</v>
      </c>
      <c r="B82" s="823" t="s">
        <v>4838</v>
      </c>
      <c r="C82" s="823" t="s">
        <v>2948</v>
      </c>
      <c r="D82" s="823" t="s">
        <v>2949</v>
      </c>
      <c r="E82" s="823" t="s">
        <v>2950</v>
      </c>
      <c r="F82" s="832"/>
      <c r="G82" s="832"/>
      <c r="H82" s="828">
        <v>0</v>
      </c>
      <c r="I82" s="832">
        <v>1</v>
      </c>
      <c r="J82" s="832">
        <v>186.87</v>
      </c>
      <c r="K82" s="828">
        <v>1</v>
      </c>
      <c r="L82" s="832">
        <v>1</v>
      </c>
      <c r="M82" s="833">
        <v>186.87</v>
      </c>
    </row>
    <row r="83" spans="1:13" ht="14.45" customHeight="1" x14ac:dyDescent="0.2">
      <c r="A83" s="822" t="s">
        <v>2784</v>
      </c>
      <c r="B83" s="823" t="s">
        <v>4845</v>
      </c>
      <c r="C83" s="823" t="s">
        <v>3399</v>
      </c>
      <c r="D83" s="823" t="s">
        <v>3400</v>
      </c>
      <c r="E83" s="823" t="s">
        <v>3401</v>
      </c>
      <c r="F83" s="832">
        <v>1</v>
      </c>
      <c r="G83" s="832">
        <v>393.94</v>
      </c>
      <c r="H83" s="828">
        <v>1</v>
      </c>
      <c r="I83" s="832"/>
      <c r="J83" s="832"/>
      <c r="K83" s="828">
        <v>0</v>
      </c>
      <c r="L83" s="832">
        <v>1</v>
      </c>
      <c r="M83" s="833">
        <v>393.94</v>
      </c>
    </row>
    <row r="84" spans="1:13" ht="14.45" customHeight="1" x14ac:dyDescent="0.2">
      <c r="A84" s="822" t="s">
        <v>2784</v>
      </c>
      <c r="B84" s="823" t="s">
        <v>2265</v>
      </c>
      <c r="C84" s="823" t="s">
        <v>2572</v>
      </c>
      <c r="D84" s="823" t="s">
        <v>921</v>
      </c>
      <c r="E84" s="823" t="s">
        <v>2573</v>
      </c>
      <c r="F84" s="832"/>
      <c r="G84" s="832"/>
      <c r="H84" s="828">
        <v>0</v>
      </c>
      <c r="I84" s="832">
        <v>8</v>
      </c>
      <c r="J84" s="832">
        <v>340.08</v>
      </c>
      <c r="K84" s="828">
        <v>1</v>
      </c>
      <c r="L84" s="832">
        <v>8</v>
      </c>
      <c r="M84" s="833">
        <v>340.08</v>
      </c>
    </row>
    <row r="85" spans="1:13" ht="14.45" customHeight="1" x14ac:dyDescent="0.2">
      <c r="A85" s="822" t="s">
        <v>2784</v>
      </c>
      <c r="B85" s="823" t="s">
        <v>2265</v>
      </c>
      <c r="C85" s="823" t="s">
        <v>2268</v>
      </c>
      <c r="D85" s="823" t="s">
        <v>921</v>
      </c>
      <c r="E85" s="823" t="s">
        <v>2269</v>
      </c>
      <c r="F85" s="832"/>
      <c r="G85" s="832"/>
      <c r="H85" s="828">
        <v>0</v>
      </c>
      <c r="I85" s="832">
        <v>2</v>
      </c>
      <c r="J85" s="832">
        <v>170.04</v>
      </c>
      <c r="K85" s="828">
        <v>1</v>
      </c>
      <c r="L85" s="832">
        <v>2</v>
      </c>
      <c r="M85" s="833">
        <v>170.04</v>
      </c>
    </row>
    <row r="86" spans="1:13" ht="14.45" customHeight="1" x14ac:dyDescent="0.2">
      <c r="A86" s="822" t="s">
        <v>2784</v>
      </c>
      <c r="B86" s="823" t="s">
        <v>2265</v>
      </c>
      <c r="C86" s="823" t="s">
        <v>3186</v>
      </c>
      <c r="D86" s="823" t="s">
        <v>3187</v>
      </c>
      <c r="E86" s="823" t="s">
        <v>3188</v>
      </c>
      <c r="F86" s="832"/>
      <c r="G86" s="832"/>
      <c r="H86" s="828">
        <v>0</v>
      </c>
      <c r="I86" s="832">
        <v>1</v>
      </c>
      <c r="J86" s="832">
        <v>98.29</v>
      </c>
      <c r="K86" s="828">
        <v>1</v>
      </c>
      <c r="L86" s="832">
        <v>1</v>
      </c>
      <c r="M86" s="833">
        <v>98.29</v>
      </c>
    </row>
    <row r="87" spans="1:13" ht="14.45" customHeight="1" x14ac:dyDescent="0.2">
      <c r="A87" s="822" t="s">
        <v>2784</v>
      </c>
      <c r="B87" s="823" t="s">
        <v>2265</v>
      </c>
      <c r="C87" s="823" t="s">
        <v>3189</v>
      </c>
      <c r="D87" s="823" t="s">
        <v>3187</v>
      </c>
      <c r="E87" s="823" t="s">
        <v>3190</v>
      </c>
      <c r="F87" s="832"/>
      <c r="G87" s="832"/>
      <c r="H87" s="828">
        <v>0</v>
      </c>
      <c r="I87" s="832">
        <v>1</v>
      </c>
      <c r="J87" s="832">
        <v>196.56</v>
      </c>
      <c r="K87" s="828">
        <v>1</v>
      </c>
      <c r="L87" s="832">
        <v>1</v>
      </c>
      <c r="M87" s="833">
        <v>196.56</v>
      </c>
    </row>
    <row r="88" spans="1:13" ht="14.45" customHeight="1" x14ac:dyDescent="0.2">
      <c r="A88" s="822" t="s">
        <v>2784</v>
      </c>
      <c r="B88" s="823" t="s">
        <v>2277</v>
      </c>
      <c r="C88" s="823" t="s">
        <v>3322</v>
      </c>
      <c r="D88" s="823" t="s">
        <v>724</v>
      </c>
      <c r="E88" s="823" t="s">
        <v>3323</v>
      </c>
      <c r="F88" s="832">
        <v>1</v>
      </c>
      <c r="G88" s="832">
        <v>10.65</v>
      </c>
      <c r="H88" s="828">
        <v>1</v>
      </c>
      <c r="I88" s="832"/>
      <c r="J88" s="832"/>
      <c r="K88" s="828">
        <v>0</v>
      </c>
      <c r="L88" s="832">
        <v>1</v>
      </c>
      <c r="M88" s="833">
        <v>10.65</v>
      </c>
    </row>
    <row r="89" spans="1:13" ht="14.45" customHeight="1" x14ac:dyDescent="0.2">
      <c r="A89" s="822" t="s">
        <v>2784</v>
      </c>
      <c r="B89" s="823" t="s">
        <v>2277</v>
      </c>
      <c r="C89" s="823" t="s">
        <v>3324</v>
      </c>
      <c r="D89" s="823" t="s">
        <v>722</v>
      </c>
      <c r="E89" s="823" t="s">
        <v>1615</v>
      </c>
      <c r="F89" s="832">
        <v>1</v>
      </c>
      <c r="G89" s="832">
        <v>234.07</v>
      </c>
      <c r="H89" s="828">
        <v>1</v>
      </c>
      <c r="I89" s="832"/>
      <c r="J89" s="832"/>
      <c r="K89" s="828">
        <v>0</v>
      </c>
      <c r="L89" s="832">
        <v>1</v>
      </c>
      <c r="M89" s="833">
        <v>234.07</v>
      </c>
    </row>
    <row r="90" spans="1:13" ht="14.45" customHeight="1" x14ac:dyDescent="0.2">
      <c r="A90" s="822" t="s">
        <v>2784</v>
      </c>
      <c r="B90" s="823" t="s">
        <v>2277</v>
      </c>
      <c r="C90" s="823" t="s">
        <v>3325</v>
      </c>
      <c r="D90" s="823" t="s">
        <v>722</v>
      </c>
      <c r="E90" s="823" t="s">
        <v>723</v>
      </c>
      <c r="F90" s="832">
        <v>2</v>
      </c>
      <c r="G90" s="832">
        <v>140.46</v>
      </c>
      <c r="H90" s="828">
        <v>1</v>
      </c>
      <c r="I90" s="832"/>
      <c r="J90" s="832"/>
      <c r="K90" s="828">
        <v>0</v>
      </c>
      <c r="L90" s="832">
        <v>2</v>
      </c>
      <c r="M90" s="833">
        <v>140.46</v>
      </c>
    </row>
    <row r="91" spans="1:13" ht="14.45" customHeight="1" x14ac:dyDescent="0.2">
      <c r="A91" s="822" t="s">
        <v>2784</v>
      </c>
      <c r="B91" s="823" t="s">
        <v>2277</v>
      </c>
      <c r="C91" s="823" t="s">
        <v>3326</v>
      </c>
      <c r="D91" s="823" t="s">
        <v>724</v>
      </c>
      <c r="E91" s="823" t="s">
        <v>3327</v>
      </c>
      <c r="F91" s="832">
        <v>1</v>
      </c>
      <c r="G91" s="832">
        <v>58.52</v>
      </c>
      <c r="H91" s="828">
        <v>1</v>
      </c>
      <c r="I91" s="832"/>
      <c r="J91" s="832"/>
      <c r="K91" s="828">
        <v>0</v>
      </c>
      <c r="L91" s="832">
        <v>1</v>
      </c>
      <c r="M91" s="833">
        <v>58.52</v>
      </c>
    </row>
    <row r="92" spans="1:13" ht="14.45" customHeight="1" x14ac:dyDescent="0.2">
      <c r="A92" s="822" t="s">
        <v>2784</v>
      </c>
      <c r="B92" s="823" t="s">
        <v>2281</v>
      </c>
      <c r="C92" s="823" t="s">
        <v>2284</v>
      </c>
      <c r="D92" s="823" t="s">
        <v>737</v>
      </c>
      <c r="E92" s="823" t="s">
        <v>1653</v>
      </c>
      <c r="F92" s="832"/>
      <c r="G92" s="832"/>
      <c r="H92" s="828">
        <v>0</v>
      </c>
      <c r="I92" s="832">
        <v>1</v>
      </c>
      <c r="J92" s="832">
        <v>117.03</v>
      </c>
      <c r="K92" s="828">
        <v>1</v>
      </c>
      <c r="L92" s="832">
        <v>1</v>
      </c>
      <c r="M92" s="833">
        <v>117.03</v>
      </c>
    </row>
    <row r="93" spans="1:13" ht="14.45" customHeight="1" x14ac:dyDescent="0.2">
      <c r="A93" s="822" t="s">
        <v>2784</v>
      </c>
      <c r="B93" s="823" t="s">
        <v>2281</v>
      </c>
      <c r="C93" s="823" t="s">
        <v>3153</v>
      </c>
      <c r="D93" s="823" t="s">
        <v>737</v>
      </c>
      <c r="E93" s="823" t="s">
        <v>2296</v>
      </c>
      <c r="F93" s="832"/>
      <c r="G93" s="832"/>
      <c r="H93" s="828">
        <v>0</v>
      </c>
      <c r="I93" s="832">
        <v>1</v>
      </c>
      <c r="J93" s="832">
        <v>35.11</v>
      </c>
      <c r="K93" s="828">
        <v>1</v>
      </c>
      <c r="L93" s="832">
        <v>1</v>
      </c>
      <c r="M93" s="833">
        <v>35.11</v>
      </c>
    </row>
    <row r="94" spans="1:13" ht="14.45" customHeight="1" x14ac:dyDescent="0.2">
      <c r="A94" s="822" t="s">
        <v>2784</v>
      </c>
      <c r="B94" s="823" t="s">
        <v>4846</v>
      </c>
      <c r="C94" s="823" t="s">
        <v>3333</v>
      </c>
      <c r="D94" s="823" t="s">
        <v>3334</v>
      </c>
      <c r="E94" s="823" t="s">
        <v>3335</v>
      </c>
      <c r="F94" s="832"/>
      <c r="G94" s="832"/>
      <c r="H94" s="828">
        <v>0</v>
      </c>
      <c r="I94" s="832">
        <v>2</v>
      </c>
      <c r="J94" s="832">
        <v>229.3</v>
      </c>
      <c r="K94" s="828">
        <v>1</v>
      </c>
      <c r="L94" s="832">
        <v>2</v>
      </c>
      <c r="M94" s="833">
        <v>229.3</v>
      </c>
    </row>
    <row r="95" spans="1:13" ht="14.45" customHeight="1" x14ac:dyDescent="0.2">
      <c r="A95" s="822" t="s">
        <v>2784</v>
      </c>
      <c r="B95" s="823" t="s">
        <v>2286</v>
      </c>
      <c r="C95" s="823" t="s">
        <v>3134</v>
      </c>
      <c r="D95" s="823" t="s">
        <v>2858</v>
      </c>
      <c r="E95" s="823" t="s">
        <v>2590</v>
      </c>
      <c r="F95" s="832">
        <v>1</v>
      </c>
      <c r="G95" s="832">
        <v>103.64</v>
      </c>
      <c r="H95" s="828">
        <v>1</v>
      </c>
      <c r="I95" s="832"/>
      <c r="J95" s="832"/>
      <c r="K95" s="828">
        <v>0</v>
      </c>
      <c r="L95" s="832">
        <v>1</v>
      </c>
      <c r="M95" s="833">
        <v>103.64</v>
      </c>
    </row>
    <row r="96" spans="1:13" ht="14.45" customHeight="1" x14ac:dyDescent="0.2">
      <c r="A96" s="822" t="s">
        <v>2784</v>
      </c>
      <c r="B96" s="823" t="s">
        <v>2286</v>
      </c>
      <c r="C96" s="823" t="s">
        <v>2287</v>
      </c>
      <c r="D96" s="823" t="s">
        <v>2288</v>
      </c>
      <c r="E96" s="823" t="s">
        <v>2289</v>
      </c>
      <c r="F96" s="832"/>
      <c r="G96" s="832"/>
      <c r="H96" s="828">
        <v>0</v>
      </c>
      <c r="I96" s="832">
        <v>1</v>
      </c>
      <c r="J96" s="832">
        <v>93.27</v>
      </c>
      <c r="K96" s="828">
        <v>1</v>
      </c>
      <c r="L96" s="832">
        <v>1</v>
      </c>
      <c r="M96" s="833">
        <v>93.27</v>
      </c>
    </row>
    <row r="97" spans="1:13" ht="14.45" customHeight="1" x14ac:dyDescent="0.2">
      <c r="A97" s="822" t="s">
        <v>2784</v>
      </c>
      <c r="B97" s="823" t="s">
        <v>2286</v>
      </c>
      <c r="C97" s="823" t="s">
        <v>3135</v>
      </c>
      <c r="D97" s="823" t="s">
        <v>2288</v>
      </c>
      <c r="E97" s="823" t="s">
        <v>3136</v>
      </c>
      <c r="F97" s="832"/>
      <c r="G97" s="832"/>
      <c r="H97" s="828">
        <v>0</v>
      </c>
      <c r="I97" s="832">
        <v>1</v>
      </c>
      <c r="J97" s="832">
        <v>186.55</v>
      </c>
      <c r="K97" s="828">
        <v>1</v>
      </c>
      <c r="L97" s="832">
        <v>1</v>
      </c>
      <c r="M97" s="833">
        <v>186.55</v>
      </c>
    </row>
    <row r="98" spans="1:13" ht="14.45" customHeight="1" x14ac:dyDescent="0.2">
      <c r="A98" s="822" t="s">
        <v>2784</v>
      </c>
      <c r="B98" s="823" t="s">
        <v>2286</v>
      </c>
      <c r="C98" s="823" t="s">
        <v>2292</v>
      </c>
      <c r="D98" s="823" t="s">
        <v>2288</v>
      </c>
      <c r="E98" s="823" t="s">
        <v>2293</v>
      </c>
      <c r="F98" s="832"/>
      <c r="G98" s="832"/>
      <c r="H98" s="828">
        <v>0</v>
      </c>
      <c r="I98" s="832">
        <v>4</v>
      </c>
      <c r="J98" s="832">
        <v>248.72</v>
      </c>
      <c r="K98" s="828">
        <v>1</v>
      </c>
      <c r="L98" s="832">
        <v>4</v>
      </c>
      <c r="M98" s="833">
        <v>248.72</v>
      </c>
    </row>
    <row r="99" spans="1:13" ht="14.45" customHeight="1" x14ac:dyDescent="0.2">
      <c r="A99" s="822" t="s">
        <v>2784</v>
      </c>
      <c r="B99" s="823" t="s">
        <v>2294</v>
      </c>
      <c r="C99" s="823" t="s">
        <v>2584</v>
      </c>
      <c r="D99" s="823" t="s">
        <v>1197</v>
      </c>
      <c r="E99" s="823" t="s">
        <v>2585</v>
      </c>
      <c r="F99" s="832"/>
      <c r="G99" s="832"/>
      <c r="H99" s="828">
        <v>0</v>
      </c>
      <c r="I99" s="832">
        <v>2</v>
      </c>
      <c r="J99" s="832">
        <v>206.8</v>
      </c>
      <c r="K99" s="828">
        <v>1</v>
      </c>
      <c r="L99" s="832">
        <v>2</v>
      </c>
      <c r="M99" s="833">
        <v>206.8</v>
      </c>
    </row>
    <row r="100" spans="1:13" ht="14.45" customHeight="1" x14ac:dyDescent="0.2">
      <c r="A100" s="822" t="s">
        <v>2784</v>
      </c>
      <c r="B100" s="823" t="s">
        <v>2297</v>
      </c>
      <c r="C100" s="823" t="s">
        <v>2300</v>
      </c>
      <c r="D100" s="823" t="s">
        <v>2299</v>
      </c>
      <c r="E100" s="823" t="s">
        <v>2301</v>
      </c>
      <c r="F100" s="832"/>
      <c r="G100" s="832"/>
      <c r="H100" s="828">
        <v>0</v>
      </c>
      <c r="I100" s="832">
        <v>2</v>
      </c>
      <c r="J100" s="832">
        <v>14.94</v>
      </c>
      <c r="K100" s="828">
        <v>1</v>
      </c>
      <c r="L100" s="832">
        <v>2</v>
      </c>
      <c r="M100" s="833">
        <v>14.94</v>
      </c>
    </row>
    <row r="101" spans="1:13" ht="14.45" customHeight="1" x14ac:dyDescent="0.2">
      <c r="A101" s="822" t="s">
        <v>2784</v>
      </c>
      <c r="B101" s="823" t="s">
        <v>2317</v>
      </c>
      <c r="C101" s="823" t="s">
        <v>2318</v>
      </c>
      <c r="D101" s="823" t="s">
        <v>1078</v>
      </c>
      <c r="E101" s="823" t="s">
        <v>2319</v>
      </c>
      <c r="F101" s="832"/>
      <c r="G101" s="832"/>
      <c r="H101" s="828">
        <v>0</v>
      </c>
      <c r="I101" s="832">
        <v>1</v>
      </c>
      <c r="J101" s="832">
        <v>77.790000000000006</v>
      </c>
      <c r="K101" s="828">
        <v>1</v>
      </c>
      <c r="L101" s="832">
        <v>1</v>
      </c>
      <c r="M101" s="833">
        <v>77.790000000000006</v>
      </c>
    </row>
    <row r="102" spans="1:13" ht="14.45" customHeight="1" x14ac:dyDescent="0.2">
      <c r="A102" s="822" t="s">
        <v>2784</v>
      </c>
      <c r="B102" s="823" t="s">
        <v>2317</v>
      </c>
      <c r="C102" s="823" t="s">
        <v>3290</v>
      </c>
      <c r="D102" s="823" t="s">
        <v>3291</v>
      </c>
      <c r="E102" s="823" t="s">
        <v>3292</v>
      </c>
      <c r="F102" s="832">
        <v>1</v>
      </c>
      <c r="G102" s="832">
        <v>72.61</v>
      </c>
      <c r="H102" s="828">
        <v>1</v>
      </c>
      <c r="I102" s="832"/>
      <c r="J102" s="832"/>
      <c r="K102" s="828">
        <v>0</v>
      </c>
      <c r="L102" s="832">
        <v>1</v>
      </c>
      <c r="M102" s="833">
        <v>72.61</v>
      </c>
    </row>
    <row r="103" spans="1:13" ht="14.45" customHeight="1" x14ac:dyDescent="0.2">
      <c r="A103" s="822" t="s">
        <v>2784</v>
      </c>
      <c r="B103" s="823" t="s">
        <v>2320</v>
      </c>
      <c r="C103" s="823" t="s">
        <v>2321</v>
      </c>
      <c r="D103" s="823" t="s">
        <v>2322</v>
      </c>
      <c r="E103" s="823" t="s">
        <v>2323</v>
      </c>
      <c r="F103" s="832"/>
      <c r="G103" s="832"/>
      <c r="H103" s="828">
        <v>0</v>
      </c>
      <c r="I103" s="832">
        <v>3</v>
      </c>
      <c r="J103" s="832">
        <v>391.53</v>
      </c>
      <c r="K103" s="828">
        <v>1</v>
      </c>
      <c r="L103" s="832">
        <v>3</v>
      </c>
      <c r="M103" s="833">
        <v>391.53</v>
      </c>
    </row>
    <row r="104" spans="1:13" ht="14.45" customHeight="1" x14ac:dyDescent="0.2">
      <c r="A104" s="822" t="s">
        <v>2784</v>
      </c>
      <c r="B104" s="823" t="s">
        <v>4847</v>
      </c>
      <c r="C104" s="823" t="s">
        <v>3177</v>
      </c>
      <c r="D104" s="823" t="s">
        <v>3178</v>
      </c>
      <c r="E104" s="823" t="s">
        <v>3179</v>
      </c>
      <c r="F104" s="832">
        <v>1</v>
      </c>
      <c r="G104" s="832">
        <v>406.66</v>
      </c>
      <c r="H104" s="828">
        <v>1</v>
      </c>
      <c r="I104" s="832"/>
      <c r="J104" s="832"/>
      <c r="K104" s="828">
        <v>0</v>
      </c>
      <c r="L104" s="832">
        <v>1</v>
      </c>
      <c r="M104" s="833">
        <v>406.66</v>
      </c>
    </row>
    <row r="105" spans="1:13" ht="14.45" customHeight="1" x14ac:dyDescent="0.2">
      <c r="A105" s="822" t="s">
        <v>2784</v>
      </c>
      <c r="B105" s="823" t="s">
        <v>4847</v>
      </c>
      <c r="C105" s="823" t="s">
        <v>3180</v>
      </c>
      <c r="D105" s="823" t="s">
        <v>3181</v>
      </c>
      <c r="E105" s="823" t="s">
        <v>3179</v>
      </c>
      <c r="F105" s="832">
        <v>1</v>
      </c>
      <c r="G105" s="832">
        <v>406.66</v>
      </c>
      <c r="H105" s="828">
        <v>1</v>
      </c>
      <c r="I105" s="832"/>
      <c r="J105" s="832"/>
      <c r="K105" s="828">
        <v>0</v>
      </c>
      <c r="L105" s="832">
        <v>1</v>
      </c>
      <c r="M105" s="833">
        <v>406.66</v>
      </c>
    </row>
    <row r="106" spans="1:13" ht="14.45" customHeight="1" x14ac:dyDescent="0.2">
      <c r="A106" s="822" t="s">
        <v>2784</v>
      </c>
      <c r="B106" s="823" t="s">
        <v>2327</v>
      </c>
      <c r="C106" s="823" t="s">
        <v>2330</v>
      </c>
      <c r="D106" s="823" t="s">
        <v>909</v>
      </c>
      <c r="E106" s="823" t="s">
        <v>2331</v>
      </c>
      <c r="F106" s="832"/>
      <c r="G106" s="832"/>
      <c r="H106" s="828">
        <v>0</v>
      </c>
      <c r="I106" s="832">
        <v>1</v>
      </c>
      <c r="J106" s="832">
        <v>300.31</v>
      </c>
      <c r="K106" s="828">
        <v>1</v>
      </c>
      <c r="L106" s="832">
        <v>1</v>
      </c>
      <c r="M106" s="833">
        <v>300.31</v>
      </c>
    </row>
    <row r="107" spans="1:13" ht="14.45" customHeight="1" x14ac:dyDescent="0.2">
      <c r="A107" s="822" t="s">
        <v>2784</v>
      </c>
      <c r="B107" s="823" t="s">
        <v>2332</v>
      </c>
      <c r="C107" s="823" t="s">
        <v>3316</v>
      </c>
      <c r="D107" s="823" t="s">
        <v>3317</v>
      </c>
      <c r="E107" s="823" t="s">
        <v>3318</v>
      </c>
      <c r="F107" s="832"/>
      <c r="G107" s="832"/>
      <c r="H107" s="828">
        <v>0</v>
      </c>
      <c r="I107" s="832">
        <v>1</v>
      </c>
      <c r="J107" s="832">
        <v>219.18</v>
      </c>
      <c r="K107" s="828">
        <v>1</v>
      </c>
      <c r="L107" s="832">
        <v>1</v>
      </c>
      <c r="M107" s="833">
        <v>219.18</v>
      </c>
    </row>
    <row r="108" spans="1:13" ht="14.45" customHeight="1" x14ac:dyDescent="0.2">
      <c r="A108" s="822" t="s">
        <v>2784</v>
      </c>
      <c r="B108" s="823" t="s">
        <v>2339</v>
      </c>
      <c r="C108" s="823" t="s">
        <v>2343</v>
      </c>
      <c r="D108" s="823" t="s">
        <v>2341</v>
      </c>
      <c r="E108" s="823" t="s">
        <v>2344</v>
      </c>
      <c r="F108" s="832"/>
      <c r="G108" s="832"/>
      <c r="H108" s="828">
        <v>0</v>
      </c>
      <c r="I108" s="832">
        <v>1</v>
      </c>
      <c r="J108" s="832">
        <v>84.18</v>
      </c>
      <c r="K108" s="828">
        <v>1</v>
      </c>
      <c r="L108" s="832">
        <v>1</v>
      </c>
      <c r="M108" s="833">
        <v>84.18</v>
      </c>
    </row>
    <row r="109" spans="1:13" ht="14.45" customHeight="1" x14ac:dyDescent="0.2">
      <c r="A109" s="822" t="s">
        <v>2784</v>
      </c>
      <c r="B109" s="823" t="s">
        <v>2355</v>
      </c>
      <c r="C109" s="823" t="s">
        <v>2356</v>
      </c>
      <c r="D109" s="823" t="s">
        <v>1403</v>
      </c>
      <c r="E109" s="823" t="s">
        <v>2357</v>
      </c>
      <c r="F109" s="832"/>
      <c r="G109" s="832"/>
      <c r="H109" s="828">
        <v>0</v>
      </c>
      <c r="I109" s="832">
        <v>7</v>
      </c>
      <c r="J109" s="832">
        <v>1080.52</v>
      </c>
      <c r="K109" s="828">
        <v>1</v>
      </c>
      <c r="L109" s="832">
        <v>7</v>
      </c>
      <c r="M109" s="833">
        <v>1080.52</v>
      </c>
    </row>
    <row r="110" spans="1:13" ht="14.45" customHeight="1" x14ac:dyDescent="0.2">
      <c r="A110" s="822" t="s">
        <v>2784</v>
      </c>
      <c r="B110" s="823" t="s">
        <v>2355</v>
      </c>
      <c r="C110" s="823" t="s">
        <v>3427</v>
      </c>
      <c r="D110" s="823" t="s">
        <v>3428</v>
      </c>
      <c r="E110" s="823" t="s">
        <v>3429</v>
      </c>
      <c r="F110" s="832"/>
      <c r="G110" s="832"/>
      <c r="H110" s="828">
        <v>0</v>
      </c>
      <c r="I110" s="832">
        <v>7</v>
      </c>
      <c r="J110" s="832">
        <v>1046.6400000000001</v>
      </c>
      <c r="K110" s="828">
        <v>1</v>
      </c>
      <c r="L110" s="832">
        <v>7</v>
      </c>
      <c r="M110" s="833">
        <v>1046.6400000000001</v>
      </c>
    </row>
    <row r="111" spans="1:13" ht="14.45" customHeight="1" x14ac:dyDescent="0.2">
      <c r="A111" s="822" t="s">
        <v>2784</v>
      </c>
      <c r="B111" s="823" t="s">
        <v>2361</v>
      </c>
      <c r="C111" s="823" t="s">
        <v>2362</v>
      </c>
      <c r="D111" s="823" t="s">
        <v>1318</v>
      </c>
      <c r="E111" s="823" t="s">
        <v>771</v>
      </c>
      <c r="F111" s="832"/>
      <c r="G111" s="832"/>
      <c r="H111" s="828">
        <v>0</v>
      </c>
      <c r="I111" s="832">
        <v>2</v>
      </c>
      <c r="J111" s="832">
        <v>192.08</v>
      </c>
      <c r="K111" s="828">
        <v>1</v>
      </c>
      <c r="L111" s="832">
        <v>2</v>
      </c>
      <c r="M111" s="833">
        <v>192.08</v>
      </c>
    </row>
    <row r="112" spans="1:13" ht="14.45" customHeight="1" x14ac:dyDescent="0.2">
      <c r="A112" s="822" t="s">
        <v>2784</v>
      </c>
      <c r="B112" s="823" t="s">
        <v>2370</v>
      </c>
      <c r="C112" s="823" t="s">
        <v>2371</v>
      </c>
      <c r="D112" s="823" t="s">
        <v>2372</v>
      </c>
      <c r="E112" s="823" t="s">
        <v>2373</v>
      </c>
      <c r="F112" s="832"/>
      <c r="G112" s="832"/>
      <c r="H112" s="828">
        <v>0</v>
      </c>
      <c r="I112" s="832">
        <v>3</v>
      </c>
      <c r="J112" s="832">
        <v>359.1</v>
      </c>
      <c r="K112" s="828">
        <v>1</v>
      </c>
      <c r="L112" s="832">
        <v>3</v>
      </c>
      <c r="M112" s="833">
        <v>359.1</v>
      </c>
    </row>
    <row r="113" spans="1:13" ht="14.45" customHeight="1" x14ac:dyDescent="0.2">
      <c r="A113" s="822" t="s">
        <v>2784</v>
      </c>
      <c r="B113" s="823" t="s">
        <v>2370</v>
      </c>
      <c r="C113" s="823" t="s">
        <v>2374</v>
      </c>
      <c r="D113" s="823" t="s">
        <v>2372</v>
      </c>
      <c r="E113" s="823" t="s">
        <v>2375</v>
      </c>
      <c r="F113" s="832"/>
      <c r="G113" s="832"/>
      <c r="H113" s="828">
        <v>0</v>
      </c>
      <c r="I113" s="832">
        <v>12</v>
      </c>
      <c r="J113" s="832">
        <v>1436.4</v>
      </c>
      <c r="K113" s="828">
        <v>1</v>
      </c>
      <c r="L113" s="832">
        <v>12</v>
      </c>
      <c r="M113" s="833">
        <v>1436.4</v>
      </c>
    </row>
    <row r="114" spans="1:13" ht="14.45" customHeight="1" x14ac:dyDescent="0.2">
      <c r="A114" s="822" t="s">
        <v>2784</v>
      </c>
      <c r="B114" s="823" t="s">
        <v>2397</v>
      </c>
      <c r="C114" s="823" t="s">
        <v>2403</v>
      </c>
      <c r="D114" s="823" t="s">
        <v>1477</v>
      </c>
      <c r="E114" s="823" t="s">
        <v>2404</v>
      </c>
      <c r="F114" s="832"/>
      <c r="G114" s="832"/>
      <c r="H114" s="828">
        <v>0</v>
      </c>
      <c r="I114" s="832">
        <v>9</v>
      </c>
      <c r="J114" s="832">
        <v>10003.57</v>
      </c>
      <c r="K114" s="828">
        <v>1</v>
      </c>
      <c r="L114" s="832">
        <v>9</v>
      </c>
      <c r="M114" s="833">
        <v>10003.57</v>
      </c>
    </row>
    <row r="115" spans="1:13" ht="14.45" customHeight="1" x14ac:dyDescent="0.2">
      <c r="A115" s="822" t="s">
        <v>2784</v>
      </c>
      <c r="B115" s="823" t="s">
        <v>2625</v>
      </c>
      <c r="C115" s="823" t="s">
        <v>2626</v>
      </c>
      <c r="D115" s="823" t="s">
        <v>1876</v>
      </c>
      <c r="E115" s="823" t="s">
        <v>1877</v>
      </c>
      <c r="F115" s="832"/>
      <c r="G115" s="832"/>
      <c r="H115" s="828">
        <v>0</v>
      </c>
      <c r="I115" s="832">
        <v>37</v>
      </c>
      <c r="J115" s="832">
        <v>33395.089999999997</v>
      </c>
      <c r="K115" s="828">
        <v>1</v>
      </c>
      <c r="L115" s="832">
        <v>37</v>
      </c>
      <c r="M115" s="833">
        <v>33395.089999999997</v>
      </c>
    </row>
    <row r="116" spans="1:13" ht="14.45" customHeight="1" x14ac:dyDescent="0.2">
      <c r="A116" s="822" t="s">
        <v>2784</v>
      </c>
      <c r="B116" s="823" t="s">
        <v>4848</v>
      </c>
      <c r="C116" s="823" t="s">
        <v>3226</v>
      </c>
      <c r="D116" s="823" t="s">
        <v>3227</v>
      </c>
      <c r="E116" s="823" t="s">
        <v>3228</v>
      </c>
      <c r="F116" s="832"/>
      <c r="G116" s="832"/>
      <c r="H116" s="828">
        <v>0</v>
      </c>
      <c r="I116" s="832">
        <v>40</v>
      </c>
      <c r="J116" s="832">
        <v>177997.2</v>
      </c>
      <c r="K116" s="828">
        <v>1</v>
      </c>
      <c r="L116" s="832">
        <v>40</v>
      </c>
      <c r="M116" s="833">
        <v>177997.2</v>
      </c>
    </row>
    <row r="117" spans="1:13" ht="14.45" customHeight="1" x14ac:dyDescent="0.2">
      <c r="A117" s="822" t="s">
        <v>2784</v>
      </c>
      <c r="B117" s="823" t="s">
        <v>4849</v>
      </c>
      <c r="C117" s="823" t="s">
        <v>3138</v>
      </c>
      <c r="D117" s="823" t="s">
        <v>3139</v>
      </c>
      <c r="E117" s="823" t="s">
        <v>3140</v>
      </c>
      <c r="F117" s="832"/>
      <c r="G117" s="832"/>
      <c r="H117" s="828">
        <v>0</v>
      </c>
      <c r="I117" s="832">
        <v>16</v>
      </c>
      <c r="J117" s="832">
        <v>107144.16</v>
      </c>
      <c r="K117" s="828">
        <v>1</v>
      </c>
      <c r="L117" s="832">
        <v>16</v>
      </c>
      <c r="M117" s="833">
        <v>107144.16</v>
      </c>
    </row>
    <row r="118" spans="1:13" ht="14.45" customHeight="1" x14ac:dyDescent="0.2">
      <c r="A118" s="822" t="s">
        <v>2784</v>
      </c>
      <c r="B118" s="823" t="s">
        <v>4849</v>
      </c>
      <c r="C118" s="823" t="s">
        <v>3141</v>
      </c>
      <c r="D118" s="823" t="s">
        <v>3142</v>
      </c>
      <c r="E118" s="823" t="s">
        <v>3140</v>
      </c>
      <c r="F118" s="832"/>
      <c r="G118" s="832"/>
      <c r="H118" s="828">
        <v>0</v>
      </c>
      <c r="I118" s="832">
        <v>5</v>
      </c>
      <c r="J118" s="832">
        <v>33482.550000000003</v>
      </c>
      <c r="K118" s="828">
        <v>1</v>
      </c>
      <c r="L118" s="832">
        <v>5</v>
      </c>
      <c r="M118" s="833">
        <v>33482.550000000003</v>
      </c>
    </row>
    <row r="119" spans="1:13" ht="14.45" customHeight="1" x14ac:dyDescent="0.2">
      <c r="A119" s="822" t="s">
        <v>2784</v>
      </c>
      <c r="B119" s="823" t="s">
        <v>4850</v>
      </c>
      <c r="C119" s="823" t="s">
        <v>3144</v>
      </c>
      <c r="D119" s="823" t="s">
        <v>3145</v>
      </c>
      <c r="E119" s="823" t="s">
        <v>3146</v>
      </c>
      <c r="F119" s="832">
        <v>1</v>
      </c>
      <c r="G119" s="832">
        <v>550.39</v>
      </c>
      <c r="H119" s="828">
        <v>1</v>
      </c>
      <c r="I119" s="832"/>
      <c r="J119" s="832"/>
      <c r="K119" s="828">
        <v>0</v>
      </c>
      <c r="L119" s="832">
        <v>1</v>
      </c>
      <c r="M119" s="833">
        <v>550.39</v>
      </c>
    </row>
    <row r="120" spans="1:13" ht="14.45" customHeight="1" x14ac:dyDescent="0.2">
      <c r="A120" s="822" t="s">
        <v>2784</v>
      </c>
      <c r="B120" s="823" t="s">
        <v>2627</v>
      </c>
      <c r="C120" s="823" t="s">
        <v>3309</v>
      </c>
      <c r="D120" s="823" t="s">
        <v>3310</v>
      </c>
      <c r="E120" s="823" t="s">
        <v>3311</v>
      </c>
      <c r="F120" s="832">
        <v>1</v>
      </c>
      <c r="G120" s="832">
        <v>234.94</v>
      </c>
      <c r="H120" s="828">
        <v>1</v>
      </c>
      <c r="I120" s="832"/>
      <c r="J120" s="832"/>
      <c r="K120" s="828">
        <v>0</v>
      </c>
      <c r="L120" s="832">
        <v>1</v>
      </c>
      <c r="M120" s="833">
        <v>234.94</v>
      </c>
    </row>
    <row r="121" spans="1:13" ht="14.45" customHeight="1" x14ac:dyDescent="0.2">
      <c r="A121" s="822" t="s">
        <v>2784</v>
      </c>
      <c r="B121" s="823" t="s">
        <v>2443</v>
      </c>
      <c r="C121" s="823" t="s">
        <v>2851</v>
      </c>
      <c r="D121" s="823" t="s">
        <v>2852</v>
      </c>
      <c r="E121" s="823" t="s">
        <v>684</v>
      </c>
      <c r="F121" s="832">
        <v>1</v>
      </c>
      <c r="G121" s="832">
        <v>65.28</v>
      </c>
      <c r="H121" s="828">
        <v>1</v>
      </c>
      <c r="I121" s="832"/>
      <c r="J121" s="832"/>
      <c r="K121" s="828">
        <v>0</v>
      </c>
      <c r="L121" s="832">
        <v>1</v>
      </c>
      <c r="M121" s="833">
        <v>65.28</v>
      </c>
    </row>
    <row r="122" spans="1:13" ht="14.45" customHeight="1" x14ac:dyDescent="0.2">
      <c r="A122" s="822" t="s">
        <v>2784</v>
      </c>
      <c r="B122" s="823" t="s">
        <v>2443</v>
      </c>
      <c r="C122" s="823" t="s">
        <v>3132</v>
      </c>
      <c r="D122" s="823" t="s">
        <v>2852</v>
      </c>
      <c r="E122" s="823" t="s">
        <v>3133</v>
      </c>
      <c r="F122" s="832">
        <v>2</v>
      </c>
      <c r="G122" s="832">
        <v>243.5</v>
      </c>
      <c r="H122" s="828">
        <v>1</v>
      </c>
      <c r="I122" s="832"/>
      <c r="J122" s="832"/>
      <c r="K122" s="828">
        <v>0</v>
      </c>
      <c r="L122" s="832">
        <v>2</v>
      </c>
      <c r="M122" s="833">
        <v>243.5</v>
      </c>
    </row>
    <row r="123" spans="1:13" ht="14.45" customHeight="1" x14ac:dyDescent="0.2">
      <c r="A123" s="822" t="s">
        <v>2784</v>
      </c>
      <c r="B123" s="823" t="s">
        <v>2443</v>
      </c>
      <c r="C123" s="823" t="s">
        <v>2445</v>
      </c>
      <c r="D123" s="823" t="s">
        <v>682</v>
      </c>
      <c r="E123" s="823" t="s">
        <v>681</v>
      </c>
      <c r="F123" s="832"/>
      <c r="G123" s="832"/>
      <c r="H123" s="828">
        <v>0</v>
      </c>
      <c r="I123" s="832">
        <v>31</v>
      </c>
      <c r="J123" s="832">
        <v>2249.0499999999997</v>
      </c>
      <c r="K123" s="828">
        <v>1</v>
      </c>
      <c r="L123" s="832">
        <v>31</v>
      </c>
      <c r="M123" s="833">
        <v>2249.0499999999997</v>
      </c>
    </row>
    <row r="124" spans="1:13" ht="14.45" customHeight="1" x14ac:dyDescent="0.2">
      <c r="A124" s="822" t="s">
        <v>2784</v>
      </c>
      <c r="B124" s="823" t="s">
        <v>2443</v>
      </c>
      <c r="C124" s="823" t="s">
        <v>2446</v>
      </c>
      <c r="D124" s="823" t="s">
        <v>682</v>
      </c>
      <c r="E124" s="823" t="s">
        <v>684</v>
      </c>
      <c r="F124" s="832"/>
      <c r="G124" s="832"/>
      <c r="H124" s="828">
        <v>0</v>
      </c>
      <c r="I124" s="832">
        <v>10</v>
      </c>
      <c r="J124" s="832">
        <v>652.79999999999995</v>
      </c>
      <c r="K124" s="828">
        <v>1</v>
      </c>
      <c r="L124" s="832">
        <v>10</v>
      </c>
      <c r="M124" s="833">
        <v>652.79999999999995</v>
      </c>
    </row>
    <row r="125" spans="1:13" ht="14.45" customHeight="1" x14ac:dyDescent="0.2">
      <c r="A125" s="822" t="s">
        <v>2784</v>
      </c>
      <c r="B125" s="823" t="s">
        <v>2443</v>
      </c>
      <c r="C125" s="823" t="s">
        <v>2444</v>
      </c>
      <c r="D125" s="823" t="s">
        <v>682</v>
      </c>
      <c r="E125" s="823" t="s">
        <v>683</v>
      </c>
      <c r="F125" s="832"/>
      <c r="G125" s="832"/>
      <c r="H125" s="828">
        <v>0</v>
      </c>
      <c r="I125" s="832">
        <v>3</v>
      </c>
      <c r="J125" s="832">
        <v>65.28</v>
      </c>
      <c r="K125" s="828">
        <v>1</v>
      </c>
      <c r="L125" s="832">
        <v>3</v>
      </c>
      <c r="M125" s="833">
        <v>65.28</v>
      </c>
    </row>
    <row r="126" spans="1:13" ht="14.45" customHeight="1" x14ac:dyDescent="0.2">
      <c r="A126" s="822" t="s">
        <v>2784</v>
      </c>
      <c r="B126" s="823" t="s">
        <v>2468</v>
      </c>
      <c r="C126" s="823" t="s">
        <v>3198</v>
      </c>
      <c r="D126" s="823" t="s">
        <v>3199</v>
      </c>
      <c r="E126" s="823" t="s">
        <v>3200</v>
      </c>
      <c r="F126" s="832"/>
      <c r="G126" s="832"/>
      <c r="H126" s="828">
        <v>0</v>
      </c>
      <c r="I126" s="832">
        <v>1</v>
      </c>
      <c r="J126" s="832">
        <v>763.63</v>
      </c>
      <c r="K126" s="828">
        <v>1</v>
      </c>
      <c r="L126" s="832">
        <v>1</v>
      </c>
      <c r="M126" s="833">
        <v>763.63</v>
      </c>
    </row>
    <row r="127" spans="1:13" ht="14.45" customHeight="1" x14ac:dyDescent="0.2">
      <c r="A127" s="822" t="s">
        <v>2784</v>
      </c>
      <c r="B127" s="823" t="s">
        <v>2484</v>
      </c>
      <c r="C127" s="823" t="s">
        <v>2487</v>
      </c>
      <c r="D127" s="823" t="s">
        <v>1333</v>
      </c>
      <c r="E127" s="823" t="s">
        <v>2488</v>
      </c>
      <c r="F127" s="832"/>
      <c r="G127" s="832"/>
      <c r="H127" s="828"/>
      <c r="I127" s="832">
        <v>3</v>
      </c>
      <c r="J127" s="832">
        <v>0</v>
      </c>
      <c r="K127" s="828"/>
      <c r="L127" s="832">
        <v>3</v>
      </c>
      <c r="M127" s="833">
        <v>0</v>
      </c>
    </row>
    <row r="128" spans="1:13" ht="14.45" customHeight="1" x14ac:dyDescent="0.2">
      <c r="A128" s="822" t="s">
        <v>2784</v>
      </c>
      <c r="B128" s="823" t="s">
        <v>2484</v>
      </c>
      <c r="C128" s="823" t="s">
        <v>2485</v>
      </c>
      <c r="D128" s="823" t="s">
        <v>1333</v>
      </c>
      <c r="E128" s="823" t="s">
        <v>2486</v>
      </c>
      <c r="F128" s="832"/>
      <c r="G128" s="832"/>
      <c r="H128" s="828"/>
      <c r="I128" s="832">
        <v>1</v>
      </c>
      <c r="J128" s="832">
        <v>0</v>
      </c>
      <c r="K128" s="828"/>
      <c r="L128" s="832">
        <v>1</v>
      </c>
      <c r="M128" s="833">
        <v>0</v>
      </c>
    </row>
    <row r="129" spans="1:13" ht="14.45" customHeight="1" x14ac:dyDescent="0.2">
      <c r="A129" s="822" t="s">
        <v>2784</v>
      </c>
      <c r="B129" s="823" t="s">
        <v>4843</v>
      </c>
      <c r="C129" s="823" t="s">
        <v>3158</v>
      </c>
      <c r="D129" s="823" t="s">
        <v>1928</v>
      </c>
      <c r="E129" s="823" t="s">
        <v>775</v>
      </c>
      <c r="F129" s="832"/>
      <c r="G129" s="832"/>
      <c r="H129" s="828">
        <v>0</v>
      </c>
      <c r="I129" s="832">
        <v>1</v>
      </c>
      <c r="J129" s="832">
        <v>264</v>
      </c>
      <c r="K129" s="828">
        <v>1</v>
      </c>
      <c r="L129" s="832">
        <v>1</v>
      </c>
      <c r="M129" s="833">
        <v>264</v>
      </c>
    </row>
    <row r="130" spans="1:13" ht="14.45" customHeight="1" x14ac:dyDescent="0.2">
      <c r="A130" s="822" t="s">
        <v>2784</v>
      </c>
      <c r="B130" s="823" t="s">
        <v>4843</v>
      </c>
      <c r="C130" s="823" t="s">
        <v>2872</v>
      </c>
      <c r="D130" s="823" t="s">
        <v>1928</v>
      </c>
      <c r="E130" s="823" t="s">
        <v>775</v>
      </c>
      <c r="F130" s="832"/>
      <c r="G130" s="832"/>
      <c r="H130" s="828">
        <v>0</v>
      </c>
      <c r="I130" s="832">
        <v>1</v>
      </c>
      <c r="J130" s="832">
        <v>264</v>
      </c>
      <c r="K130" s="828">
        <v>1</v>
      </c>
      <c r="L130" s="832">
        <v>1</v>
      </c>
      <c r="M130" s="833">
        <v>264</v>
      </c>
    </row>
    <row r="131" spans="1:13" ht="14.45" customHeight="1" x14ac:dyDescent="0.2">
      <c r="A131" s="822" t="s">
        <v>2784</v>
      </c>
      <c r="B131" s="823" t="s">
        <v>2654</v>
      </c>
      <c r="C131" s="823" t="s">
        <v>2656</v>
      </c>
      <c r="D131" s="823" t="s">
        <v>1878</v>
      </c>
      <c r="E131" s="823" t="s">
        <v>1879</v>
      </c>
      <c r="F131" s="832"/>
      <c r="G131" s="832"/>
      <c r="H131" s="828">
        <v>0</v>
      </c>
      <c r="I131" s="832">
        <v>1</v>
      </c>
      <c r="J131" s="832">
        <v>63.75</v>
      </c>
      <c r="K131" s="828">
        <v>1</v>
      </c>
      <c r="L131" s="832">
        <v>1</v>
      </c>
      <c r="M131" s="833">
        <v>63.75</v>
      </c>
    </row>
    <row r="132" spans="1:13" ht="14.45" customHeight="1" x14ac:dyDescent="0.2">
      <c r="A132" s="822" t="s">
        <v>2784</v>
      </c>
      <c r="B132" s="823" t="s">
        <v>2500</v>
      </c>
      <c r="C132" s="823" t="s">
        <v>2501</v>
      </c>
      <c r="D132" s="823" t="s">
        <v>1329</v>
      </c>
      <c r="E132" s="823" t="s">
        <v>2502</v>
      </c>
      <c r="F132" s="832"/>
      <c r="G132" s="832"/>
      <c r="H132" s="828">
        <v>0</v>
      </c>
      <c r="I132" s="832">
        <v>1</v>
      </c>
      <c r="J132" s="832">
        <v>117.55</v>
      </c>
      <c r="K132" s="828">
        <v>1</v>
      </c>
      <c r="L132" s="832">
        <v>1</v>
      </c>
      <c r="M132" s="833">
        <v>117.55</v>
      </c>
    </row>
    <row r="133" spans="1:13" ht="14.45" customHeight="1" x14ac:dyDescent="0.2">
      <c r="A133" s="822" t="s">
        <v>2784</v>
      </c>
      <c r="B133" s="823" t="s">
        <v>2500</v>
      </c>
      <c r="C133" s="823" t="s">
        <v>3155</v>
      </c>
      <c r="D133" s="823" t="s">
        <v>1329</v>
      </c>
      <c r="E133" s="823" t="s">
        <v>3156</v>
      </c>
      <c r="F133" s="832"/>
      <c r="G133" s="832"/>
      <c r="H133" s="828"/>
      <c r="I133" s="832">
        <v>1</v>
      </c>
      <c r="J133" s="832">
        <v>0</v>
      </c>
      <c r="K133" s="828"/>
      <c r="L133" s="832">
        <v>1</v>
      </c>
      <c r="M133" s="833">
        <v>0</v>
      </c>
    </row>
    <row r="134" spans="1:13" ht="14.45" customHeight="1" x14ac:dyDescent="0.2">
      <c r="A134" s="822" t="s">
        <v>2784</v>
      </c>
      <c r="B134" s="823" t="s">
        <v>2500</v>
      </c>
      <c r="C134" s="823" t="s">
        <v>2503</v>
      </c>
      <c r="D134" s="823" t="s">
        <v>1329</v>
      </c>
      <c r="E134" s="823" t="s">
        <v>738</v>
      </c>
      <c r="F134" s="832"/>
      <c r="G134" s="832"/>
      <c r="H134" s="828">
        <v>0</v>
      </c>
      <c r="I134" s="832">
        <v>2</v>
      </c>
      <c r="J134" s="832">
        <v>117.54</v>
      </c>
      <c r="K134" s="828">
        <v>1</v>
      </c>
      <c r="L134" s="832">
        <v>2</v>
      </c>
      <c r="M134" s="833">
        <v>117.54</v>
      </c>
    </row>
    <row r="135" spans="1:13" ht="14.45" customHeight="1" x14ac:dyDescent="0.2">
      <c r="A135" s="822" t="s">
        <v>2784</v>
      </c>
      <c r="B135" s="823" t="s">
        <v>2500</v>
      </c>
      <c r="C135" s="823" t="s">
        <v>2504</v>
      </c>
      <c r="D135" s="823" t="s">
        <v>1329</v>
      </c>
      <c r="E135" s="823" t="s">
        <v>1261</v>
      </c>
      <c r="F135" s="832"/>
      <c r="G135" s="832"/>
      <c r="H135" s="828">
        <v>0</v>
      </c>
      <c r="I135" s="832">
        <v>1</v>
      </c>
      <c r="J135" s="832">
        <v>176.32</v>
      </c>
      <c r="K135" s="828">
        <v>1</v>
      </c>
      <c r="L135" s="832">
        <v>1</v>
      </c>
      <c r="M135" s="833">
        <v>176.32</v>
      </c>
    </row>
    <row r="136" spans="1:13" ht="14.45" customHeight="1" x14ac:dyDescent="0.2">
      <c r="A136" s="822" t="s">
        <v>2784</v>
      </c>
      <c r="B136" s="823" t="s">
        <v>2509</v>
      </c>
      <c r="C136" s="823" t="s">
        <v>2514</v>
      </c>
      <c r="D136" s="823" t="s">
        <v>1357</v>
      </c>
      <c r="E136" s="823" t="s">
        <v>1354</v>
      </c>
      <c r="F136" s="832"/>
      <c r="G136" s="832"/>
      <c r="H136" s="828">
        <v>0</v>
      </c>
      <c r="I136" s="832">
        <v>7</v>
      </c>
      <c r="J136" s="832">
        <v>1048.31</v>
      </c>
      <c r="K136" s="828">
        <v>1</v>
      </c>
      <c r="L136" s="832">
        <v>7</v>
      </c>
      <c r="M136" s="833">
        <v>1048.31</v>
      </c>
    </row>
    <row r="137" spans="1:13" ht="14.45" customHeight="1" x14ac:dyDescent="0.2">
      <c r="A137" s="822" t="s">
        <v>2784</v>
      </c>
      <c r="B137" s="823" t="s">
        <v>2509</v>
      </c>
      <c r="C137" s="823" t="s">
        <v>2515</v>
      </c>
      <c r="D137" s="823" t="s">
        <v>1358</v>
      </c>
      <c r="E137" s="823" t="s">
        <v>1354</v>
      </c>
      <c r="F137" s="832"/>
      <c r="G137" s="832"/>
      <c r="H137" s="828">
        <v>0</v>
      </c>
      <c r="I137" s="832">
        <v>1</v>
      </c>
      <c r="J137" s="832">
        <v>127.34</v>
      </c>
      <c r="K137" s="828">
        <v>1</v>
      </c>
      <c r="L137" s="832">
        <v>1</v>
      </c>
      <c r="M137" s="833">
        <v>127.34</v>
      </c>
    </row>
    <row r="138" spans="1:13" ht="14.45" customHeight="1" x14ac:dyDescent="0.2">
      <c r="A138" s="822" t="s">
        <v>2784</v>
      </c>
      <c r="B138" s="823" t="s">
        <v>2509</v>
      </c>
      <c r="C138" s="823" t="s">
        <v>2513</v>
      </c>
      <c r="D138" s="823" t="s">
        <v>1359</v>
      </c>
      <c r="E138" s="823" t="s">
        <v>1354</v>
      </c>
      <c r="F138" s="832"/>
      <c r="G138" s="832"/>
      <c r="H138" s="828">
        <v>0</v>
      </c>
      <c r="I138" s="832">
        <v>1</v>
      </c>
      <c r="J138" s="832">
        <v>127.34</v>
      </c>
      <c r="K138" s="828">
        <v>1</v>
      </c>
      <c r="L138" s="832">
        <v>1</v>
      </c>
      <c r="M138" s="833">
        <v>127.34</v>
      </c>
    </row>
    <row r="139" spans="1:13" ht="14.45" customHeight="1" x14ac:dyDescent="0.2">
      <c r="A139" s="822" t="s">
        <v>2784</v>
      </c>
      <c r="B139" s="823" t="s">
        <v>2509</v>
      </c>
      <c r="C139" s="823" t="s">
        <v>3437</v>
      </c>
      <c r="D139" s="823" t="s">
        <v>1355</v>
      </c>
      <c r="E139" s="823" t="s">
        <v>1354</v>
      </c>
      <c r="F139" s="832">
        <v>3</v>
      </c>
      <c r="G139" s="832">
        <v>557.84999999999991</v>
      </c>
      <c r="H139" s="828">
        <v>1</v>
      </c>
      <c r="I139" s="832"/>
      <c r="J139" s="832"/>
      <c r="K139" s="828">
        <v>0</v>
      </c>
      <c r="L139" s="832">
        <v>3</v>
      </c>
      <c r="M139" s="833">
        <v>557.84999999999991</v>
      </c>
    </row>
    <row r="140" spans="1:13" ht="14.45" customHeight="1" x14ac:dyDescent="0.2">
      <c r="A140" s="822" t="s">
        <v>2784</v>
      </c>
      <c r="B140" s="823" t="s">
        <v>2509</v>
      </c>
      <c r="C140" s="823" t="s">
        <v>2713</v>
      </c>
      <c r="D140" s="823" t="s">
        <v>2714</v>
      </c>
      <c r="E140" s="823" t="s">
        <v>1354</v>
      </c>
      <c r="F140" s="832"/>
      <c r="G140" s="832"/>
      <c r="H140" s="828">
        <v>0</v>
      </c>
      <c r="I140" s="832">
        <v>1</v>
      </c>
      <c r="J140" s="832">
        <v>127.34</v>
      </c>
      <c r="K140" s="828">
        <v>1</v>
      </c>
      <c r="L140" s="832">
        <v>1</v>
      </c>
      <c r="M140" s="833">
        <v>127.34</v>
      </c>
    </row>
    <row r="141" spans="1:13" ht="14.45" customHeight="1" x14ac:dyDescent="0.2">
      <c r="A141" s="822" t="s">
        <v>2784</v>
      </c>
      <c r="B141" s="823" t="s">
        <v>2509</v>
      </c>
      <c r="C141" s="823" t="s">
        <v>3438</v>
      </c>
      <c r="D141" s="823" t="s">
        <v>1356</v>
      </c>
      <c r="E141" s="823" t="s">
        <v>1354</v>
      </c>
      <c r="F141" s="832">
        <v>3</v>
      </c>
      <c r="G141" s="832">
        <v>557.84999999999991</v>
      </c>
      <c r="H141" s="828">
        <v>1</v>
      </c>
      <c r="I141" s="832"/>
      <c r="J141" s="832"/>
      <c r="K141" s="828">
        <v>0</v>
      </c>
      <c r="L141" s="832">
        <v>3</v>
      </c>
      <c r="M141" s="833">
        <v>557.84999999999991</v>
      </c>
    </row>
    <row r="142" spans="1:13" ht="14.45" customHeight="1" x14ac:dyDescent="0.2">
      <c r="A142" s="822" t="s">
        <v>2784</v>
      </c>
      <c r="B142" s="823" t="s">
        <v>2255</v>
      </c>
      <c r="C142" s="823" t="s">
        <v>3411</v>
      </c>
      <c r="D142" s="823" t="s">
        <v>2257</v>
      </c>
      <c r="E142" s="823" t="s">
        <v>3412</v>
      </c>
      <c r="F142" s="832"/>
      <c r="G142" s="832"/>
      <c r="H142" s="828">
        <v>0</v>
      </c>
      <c r="I142" s="832">
        <v>1</v>
      </c>
      <c r="J142" s="832">
        <v>4961.1400000000003</v>
      </c>
      <c r="K142" s="828">
        <v>1</v>
      </c>
      <c r="L142" s="832">
        <v>1</v>
      </c>
      <c r="M142" s="833">
        <v>4961.1400000000003</v>
      </c>
    </row>
    <row r="143" spans="1:13" ht="14.45" customHeight="1" x14ac:dyDescent="0.2">
      <c r="A143" s="822" t="s">
        <v>2784</v>
      </c>
      <c r="B143" s="823" t="s">
        <v>2617</v>
      </c>
      <c r="C143" s="823" t="s">
        <v>2618</v>
      </c>
      <c r="D143" s="823" t="s">
        <v>2619</v>
      </c>
      <c r="E143" s="823" t="s">
        <v>2620</v>
      </c>
      <c r="F143" s="832"/>
      <c r="G143" s="832"/>
      <c r="H143" s="828">
        <v>0</v>
      </c>
      <c r="I143" s="832">
        <v>6</v>
      </c>
      <c r="J143" s="832">
        <v>46137.36</v>
      </c>
      <c r="K143" s="828">
        <v>1</v>
      </c>
      <c r="L143" s="832">
        <v>6</v>
      </c>
      <c r="M143" s="833">
        <v>46137.36</v>
      </c>
    </row>
    <row r="144" spans="1:13" ht="14.45" customHeight="1" x14ac:dyDescent="0.2">
      <c r="A144" s="822" t="s">
        <v>2784</v>
      </c>
      <c r="B144" s="823" t="s">
        <v>4851</v>
      </c>
      <c r="C144" s="823" t="s">
        <v>3421</v>
      </c>
      <c r="D144" s="823" t="s">
        <v>3422</v>
      </c>
      <c r="E144" s="823" t="s">
        <v>3423</v>
      </c>
      <c r="F144" s="832"/>
      <c r="G144" s="832"/>
      <c r="H144" s="828">
        <v>0</v>
      </c>
      <c r="I144" s="832">
        <v>2</v>
      </c>
      <c r="J144" s="832">
        <v>828.14</v>
      </c>
      <c r="K144" s="828">
        <v>1</v>
      </c>
      <c r="L144" s="832">
        <v>2</v>
      </c>
      <c r="M144" s="833">
        <v>828.14</v>
      </c>
    </row>
    <row r="145" spans="1:13" ht="14.45" customHeight="1" x14ac:dyDescent="0.2">
      <c r="A145" s="822" t="s">
        <v>2785</v>
      </c>
      <c r="B145" s="823" t="s">
        <v>2227</v>
      </c>
      <c r="C145" s="823" t="s">
        <v>2667</v>
      </c>
      <c r="D145" s="823" t="s">
        <v>789</v>
      </c>
      <c r="E145" s="823" t="s">
        <v>2668</v>
      </c>
      <c r="F145" s="832"/>
      <c r="G145" s="832"/>
      <c r="H145" s="828">
        <v>0</v>
      </c>
      <c r="I145" s="832">
        <v>7</v>
      </c>
      <c r="J145" s="832">
        <v>186.54</v>
      </c>
      <c r="K145" s="828">
        <v>1</v>
      </c>
      <c r="L145" s="832">
        <v>7</v>
      </c>
      <c r="M145" s="833">
        <v>186.54</v>
      </c>
    </row>
    <row r="146" spans="1:13" ht="14.45" customHeight="1" x14ac:dyDescent="0.2">
      <c r="A146" s="822" t="s">
        <v>2785</v>
      </c>
      <c r="B146" s="823" t="s">
        <v>2244</v>
      </c>
      <c r="C146" s="823" t="s">
        <v>2558</v>
      </c>
      <c r="D146" s="823" t="s">
        <v>1691</v>
      </c>
      <c r="E146" s="823" t="s">
        <v>2559</v>
      </c>
      <c r="F146" s="832"/>
      <c r="G146" s="832"/>
      <c r="H146" s="828">
        <v>0</v>
      </c>
      <c r="I146" s="832">
        <v>2</v>
      </c>
      <c r="J146" s="832">
        <v>2771.24</v>
      </c>
      <c r="K146" s="828">
        <v>1</v>
      </c>
      <c r="L146" s="832">
        <v>2</v>
      </c>
      <c r="M146" s="833">
        <v>2771.24</v>
      </c>
    </row>
    <row r="147" spans="1:13" ht="14.45" customHeight="1" x14ac:dyDescent="0.2">
      <c r="A147" s="822" t="s">
        <v>2785</v>
      </c>
      <c r="B147" s="823" t="s">
        <v>2244</v>
      </c>
      <c r="C147" s="823" t="s">
        <v>2247</v>
      </c>
      <c r="D147" s="823" t="s">
        <v>915</v>
      </c>
      <c r="E147" s="823" t="s">
        <v>2248</v>
      </c>
      <c r="F147" s="832"/>
      <c r="G147" s="832"/>
      <c r="H147" s="828">
        <v>0</v>
      </c>
      <c r="I147" s="832">
        <v>3</v>
      </c>
      <c r="J147" s="832">
        <v>1104.48</v>
      </c>
      <c r="K147" s="828">
        <v>1</v>
      </c>
      <c r="L147" s="832">
        <v>3</v>
      </c>
      <c r="M147" s="833">
        <v>1104.48</v>
      </c>
    </row>
    <row r="148" spans="1:13" ht="14.45" customHeight="1" x14ac:dyDescent="0.2">
      <c r="A148" s="822" t="s">
        <v>2785</v>
      </c>
      <c r="B148" s="823" t="s">
        <v>2244</v>
      </c>
      <c r="C148" s="823" t="s">
        <v>2249</v>
      </c>
      <c r="D148" s="823" t="s">
        <v>915</v>
      </c>
      <c r="E148" s="823" t="s">
        <v>2250</v>
      </c>
      <c r="F148" s="832"/>
      <c r="G148" s="832"/>
      <c r="H148" s="828">
        <v>0</v>
      </c>
      <c r="I148" s="832">
        <v>5</v>
      </c>
      <c r="J148" s="832">
        <v>3681.65</v>
      </c>
      <c r="K148" s="828">
        <v>1</v>
      </c>
      <c r="L148" s="832">
        <v>5</v>
      </c>
      <c r="M148" s="833">
        <v>3681.65</v>
      </c>
    </row>
    <row r="149" spans="1:13" ht="14.45" customHeight="1" x14ac:dyDescent="0.2">
      <c r="A149" s="822" t="s">
        <v>2785</v>
      </c>
      <c r="B149" s="823" t="s">
        <v>2244</v>
      </c>
      <c r="C149" s="823" t="s">
        <v>2253</v>
      </c>
      <c r="D149" s="823" t="s">
        <v>915</v>
      </c>
      <c r="E149" s="823" t="s">
        <v>2254</v>
      </c>
      <c r="F149" s="832"/>
      <c r="G149" s="832"/>
      <c r="H149" s="828">
        <v>0</v>
      </c>
      <c r="I149" s="832">
        <v>4</v>
      </c>
      <c r="J149" s="832">
        <v>1963.56</v>
      </c>
      <c r="K149" s="828">
        <v>1</v>
      </c>
      <c r="L149" s="832">
        <v>4</v>
      </c>
      <c r="M149" s="833">
        <v>1963.56</v>
      </c>
    </row>
    <row r="150" spans="1:13" ht="14.45" customHeight="1" x14ac:dyDescent="0.2">
      <c r="A150" s="822" t="s">
        <v>2785</v>
      </c>
      <c r="B150" s="823" t="s">
        <v>2244</v>
      </c>
      <c r="C150" s="823" t="s">
        <v>2245</v>
      </c>
      <c r="D150" s="823" t="s">
        <v>915</v>
      </c>
      <c r="E150" s="823" t="s">
        <v>2246</v>
      </c>
      <c r="F150" s="832"/>
      <c r="G150" s="832"/>
      <c r="H150" s="828">
        <v>0</v>
      </c>
      <c r="I150" s="832">
        <v>2</v>
      </c>
      <c r="J150" s="832">
        <v>1847.48</v>
      </c>
      <c r="K150" s="828">
        <v>1</v>
      </c>
      <c r="L150" s="832">
        <v>2</v>
      </c>
      <c r="M150" s="833">
        <v>1847.48</v>
      </c>
    </row>
    <row r="151" spans="1:13" ht="14.45" customHeight="1" x14ac:dyDescent="0.2">
      <c r="A151" s="822" t="s">
        <v>2785</v>
      </c>
      <c r="B151" s="823" t="s">
        <v>2265</v>
      </c>
      <c r="C151" s="823" t="s">
        <v>2572</v>
      </c>
      <c r="D151" s="823" t="s">
        <v>921</v>
      </c>
      <c r="E151" s="823" t="s">
        <v>2573</v>
      </c>
      <c r="F151" s="832"/>
      <c r="G151" s="832"/>
      <c r="H151" s="828">
        <v>0</v>
      </c>
      <c r="I151" s="832">
        <v>4</v>
      </c>
      <c r="J151" s="832">
        <v>170.04</v>
      </c>
      <c r="K151" s="828">
        <v>1</v>
      </c>
      <c r="L151" s="832">
        <v>4</v>
      </c>
      <c r="M151" s="833">
        <v>170.04</v>
      </c>
    </row>
    <row r="152" spans="1:13" ht="14.45" customHeight="1" x14ac:dyDescent="0.2">
      <c r="A152" s="822" t="s">
        <v>2785</v>
      </c>
      <c r="B152" s="823" t="s">
        <v>2277</v>
      </c>
      <c r="C152" s="823" t="s">
        <v>3322</v>
      </c>
      <c r="D152" s="823" t="s">
        <v>724</v>
      </c>
      <c r="E152" s="823" t="s">
        <v>3323</v>
      </c>
      <c r="F152" s="832">
        <v>1</v>
      </c>
      <c r="G152" s="832">
        <v>10.65</v>
      </c>
      <c r="H152" s="828">
        <v>1</v>
      </c>
      <c r="I152" s="832"/>
      <c r="J152" s="832"/>
      <c r="K152" s="828">
        <v>0</v>
      </c>
      <c r="L152" s="832">
        <v>1</v>
      </c>
      <c r="M152" s="833">
        <v>10.65</v>
      </c>
    </row>
    <row r="153" spans="1:13" ht="14.45" customHeight="1" x14ac:dyDescent="0.2">
      <c r="A153" s="822" t="s">
        <v>2785</v>
      </c>
      <c r="B153" s="823" t="s">
        <v>2286</v>
      </c>
      <c r="C153" s="823" t="s">
        <v>4757</v>
      </c>
      <c r="D153" s="823" t="s">
        <v>2858</v>
      </c>
      <c r="E153" s="823" t="s">
        <v>2293</v>
      </c>
      <c r="F153" s="832">
        <v>1</v>
      </c>
      <c r="G153" s="832">
        <v>62.18</v>
      </c>
      <c r="H153" s="828">
        <v>1</v>
      </c>
      <c r="I153" s="832"/>
      <c r="J153" s="832"/>
      <c r="K153" s="828">
        <v>0</v>
      </c>
      <c r="L153" s="832">
        <v>1</v>
      </c>
      <c r="M153" s="833">
        <v>62.18</v>
      </c>
    </row>
    <row r="154" spans="1:13" ht="14.45" customHeight="1" x14ac:dyDescent="0.2">
      <c r="A154" s="822" t="s">
        <v>2785</v>
      </c>
      <c r="B154" s="823" t="s">
        <v>2339</v>
      </c>
      <c r="C154" s="823" t="s">
        <v>3603</v>
      </c>
      <c r="D154" s="823" t="s">
        <v>891</v>
      </c>
      <c r="E154" s="823" t="s">
        <v>3604</v>
      </c>
      <c r="F154" s="832">
        <v>1</v>
      </c>
      <c r="G154" s="832">
        <v>74.08</v>
      </c>
      <c r="H154" s="828">
        <v>1</v>
      </c>
      <c r="I154" s="832"/>
      <c r="J154" s="832"/>
      <c r="K154" s="828">
        <v>0</v>
      </c>
      <c r="L154" s="832">
        <v>1</v>
      </c>
      <c r="M154" s="833">
        <v>74.08</v>
      </c>
    </row>
    <row r="155" spans="1:13" ht="14.45" customHeight="1" x14ac:dyDescent="0.2">
      <c r="A155" s="822" t="s">
        <v>2785</v>
      </c>
      <c r="B155" s="823" t="s">
        <v>2355</v>
      </c>
      <c r="C155" s="823" t="s">
        <v>2356</v>
      </c>
      <c r="D155" s="823" t="s">
        <v>1403</v>
      </c>
      <c r="E155" s="823" t="s">
        <v>2357</v>
      </c>
      <c r="F155" s="832"/>
      <c r="G155" s="832"/>
      <c r="H155" s="828">
        <v>0</v>
      </c>
      <c r="I155" s="832">
        <v>8</v>
      </c>
      <c r="J155" s="832">
        <v>1234.8800000000001</v>
      </c>
      <c r="K155" s="828">
        <v>1</v>
      </c>
      <c r="L155" s="832">
        <v>8</v>
      </c>
      <c r="M155" s="833">
        <v>1234.8800000000001</v>
      </c>
    </row>
    <row r="156" spans="1:13" ht="14.45" customHeight="1" x14ac:dyDescent="0.2">
      <c r="A156" s="822" t="s">
        <v>2785</v>
      </c>
      <c r="B156" s="823" t="s">
        <v>2355</v>
      </c>
      <c r="C156" s="823" t="s">
        <v>4767</v>
      </c>
      <c r="D156" s="823" t="s">
        <v>4567</v>
      </c>
      <c r="E156" s="823" t="s">
        <v>4768</v>
      </c>
      <c r="F156" s="832">
        <v>1</v>
      </c>
      <c r="G156" s="832">
        <v>154.36000000000001</v>
      </c>
      <c r="H156" s="828">
        <v>1</v>
      </c>
      <c r="I156" s="832"/>
      <c r="J156" s="832"/>
      <c r="K156" s="828">
        <v>0</v>
      </c>
      <c r="L156" s="832">
        <v>1</v>
      </c>
      <c r="M156" s="833">
        <v>154.36000000000001</v>
      </c>
    </row>
    <row r="157" spans="1:13" ht="14.45" customHeight="1" x14ac:dyDescent="0.2">
      <c r="A157" s="822" t="s">
        <v>2785</v>
      </c>
      <c r="B157" s="823" t="s">
        <v>2361</v>
      </c>
      <c r="C157" s="823" t="s">
        <v>4232</v>
      </c>
      <c r="D157" s="823" t="s">
        <v>3715</v>
      </c>
      <c r="E157" s="823" t="s">
        <v>771</v>
      </c>
      <c r="F157" s="832">
        <v>1</v>
      </c>
      <c r="G157" s="832">
        <v>96.04</v>
      </c>
      <c r="H157" s="828">
        <v>1</v>
      </c>
      <c r="I157" s="832"/>
      <c r="J157" s="832"/>
      <c r="K157" s="828">
        <v>0</v>
      </c>
      <c r="L157" s="832">
        <v>1</v>
      </c>
      <c r="M157" s="833">
        <v>96.04</v>
      </c>
    </row>
    <row r="158" spans="1:13" ht="14.45" customHeight="1" x14ac:dyDescent="0.2">
      <c r="A158" s="822" t="s">
        <v>2785</v>
      </c>
      <c r="B158" s="823" t="s">
        <v>4852</v>
      </c>
      <c r="C158" s="823" t="s">
        <v>4759</v>
      </c>
      <c r="D158" s="823" t="s">
        <v>4125</v>
      </c>
      <c r="E158" s="823" t="s">
        <v>3717</v>
      </c>
      <c r="F158" s="832"/>
      <c r="G158" s="832"/>
      <c r="H158" s="828"/>
      <c r="I158" s="832">
        <v>2</v>
      </c>
      <c r="J158" s="832">
        <v>0</v>
      </c>
      <c r="K158" s="828"/>
      <c r="L158" s="832">
        <v>2</v>
      </c>
      <c r="M158" s="833">
        <v>0</v>
      </c>
    </row>
    <row r="159" spans="1:13" ht="14.45" customHeight="1" x14ac:dyDescent="0.2">
      <c r="A159" s="822" t="s">
        <v>2785</v>
      </c>
      <c r="B159" s="823" t="s">
        <v>2397</v>
      </c>
      <c r="C159" s="823" t="s">
        <v>2403</v>
      </c>
      <c r="D159" s="823" t="s">
        <v>1477</v>
      </c>
      <c r="E159" s="823" t="s">
        <v>2404</v>
      </c>
      <c r="F159" s="832"/>
      <c r="G159" s="832"/>
      <c r="H159" s="828">
        <v>0</v>
      </c>
      <c r="I159" s="832">
        <v>6</v>
      </c>
      <c r="J159" s="832">
        <v>9849.4999999999982</v>
      </c>
      <c r="K159" s="828">
        <v>1</v>
      </c>
      <c r="L159" s="832">
        <v>6</v>
      </c>
      <c r="M159" s="833">
        <v>9849.4999999999982</v>
      </c>
    </row>
    <row r="160" spans="1:13" ht="14.45" customHeight="1" x14ac:dyDescent="0.2">
      <c r="A160" s="822" t="s">
        <v>2785</v>
      </c>
      <c r="B160" s="823" t="s">
        <v>2443</v>
      </c>
      <c r="C160" s="823" t="s">
        <v>2851</v>
      </c>
      <c r="D160" s="823" t="s">
        <v>2852</v>
      </c>
      <c r="E160" s="823" t="s">
        <v>684</v>
      </c>
      <c r="F160" s="832">
        <v>1</v>
      </c>
      <c r="G160" s="832">
        <v>65.28</v>
      </c>
      <c r="H160" s="828">
        <v>1</v>
      </c>
      <c r="I160" s="832"/>
      <c r="J160" s="832"/>
      <c r="K160" s="828">
        <v>0</v>
      </c>
      <c r="L160" s="832">
        <v>1</v>
      </c>
      <c r="M160" s="833">
        <v>65.28</v>
      </c>
    </row>
    <row r="161" spans="1:13" ht="14.45" customHeight="1" x14ac:dyDescent="0.2">
      <c r="A161" s="822" t="s">
        <v>2785</v>
      </c>
      <c r="B161" s="823" t="s">
        <v>2443</v>
      </c>
      <c r="C161" s="823" t="s">
        <v>3132</v>
      </c>
      <c r="D161" s="823" t="s">
        <v>2852</v>
      </c>
      <c r="E161" s="823" t="s">
        <v>3133</v>
      </c>
      <c r="F161" s="832">
        <v>1</v>
      </c>
      <c r="G161" s="832">
        <v>121.75</v>
      </c>
      <c r="H161" s="828">
        <v>1</v>
      </c>
      <c r="I161" s="832"/>
      <c r="J161" s="832"/>
      <c r="K161" s="828">
        <v>0</v>
      </c>
      <c r="L161" s="832">
        <v>1</v>
      </c>
      <c r="M161" s="833">
        <v>121.75</v>
      </c>
    </row>
    <row r="162" spans="1:13" ht="14.45" customHeight="1" x14ac:dyDescent="0.2">
      <c r="A162" s="822" t="s">
        <v>2785</v>
      </c>
      <c r="B162" s="823" t="s">
        <v>2443</v>
      </c>
      <c r="C162" s="823" t="s">
        <v>2446</v>
      </c>
      <c r="D162" s="823" t="s">
        <v>682</v>
      </c>
      <c r="E162" s="823" t="s">
        <v>684</v>
      </c>
      <c r="F162" s="832"/>
      <c r="G162" s="832"/>
      <c r="H162" s="828">
        <v>0</v>
      </c>
      <c r="I162" s="832">
        <v>7</v>
      </c>
      <c r="J162" s="832">
        <v>456.95999999999992</v>
      </c>
      <c r="K162" s="828">
        <v>1</v>
      </c>
      <c r="L162" s="832">
        <v>7</v>
      </c>
      <c r="M162" s="833">
        <v>456.95999999999992</v>
      </c>
    </row>
    <row r="163" spans="1:13" ht="14.45" customHeight="1" x14ac:dyDescent="0.2">
      <c r="A163" s="822" t="s">
        <v>2785</v>
      </c>
      <c r="B163" s="823" t="s">
        <v>2443</v>
      </c>
      <c r="C163" s="823" t="s">
        <v>2444</v>
      </c>
      <c r="D163" s="823" t="s">
        <v>682</v>
      </c>
      <c r="E163" s="823" t="s">
        <v>683</v>
      </c>
      <c r="F163" s="832"/>
      <c r="G163" s="832"/>
      <c r="H163" s="828">
        <v>0</v>
      </c>
      <c r="I163" s="832">
        <v>2</v>
      </c>
      <c r="J163" s="832">
        <v>43.52</v>
      </c>
      <c r="K163" s="828">
        <v>1</v>
      </c>
      <c r="L163" s="832">
        <v>2</v>
      </c>
      <c r="M163" s="833">
        <v>43.52</v>
      </c>
    </row>
    <row r="164" spans="1:13" ht="14.45" customHeight="1" x14ac:dyDescent="0.2">
      <c r="A164" s="822" t="s">
        <v>2785</v>
      </c>
      <c r="B164" s="823" t="s">
        <v>2443</v>
      </c>
      <c r="C164" s="823" t="s">
        <v>4755</v>
      </c>
      <c r="D164" s="823" t="s">
        <v>4756</v>
      </c>
      <c r="E164" s="823" t="s">
        <v>2854</v>
      </c>
      <c r="F164" s="832">
        <v>1</v>
      </c>
      <c r="G164" s="832">
        <v>36.270000000000003</v>
      </c>
      <c r="H164" s="828">
        <v>1</v>
      </c>
      <c r="I164" s="832"/>
      <c r="J164" s="832"/>
      <c r="K164" s="828">
        <v>0</v>
      </c>
      <c r="L164" s="832">
        <v>1</v>
      </c>
      <c r="M164" s="833">
        <v>36.270000000000003</v>
      </c>
    </row>
    <row r="165" spans="1:13" ht="14.45" customHeight="1" x14ac:dyDescent="0.2">
      <c r="A165" s="822" t="s">
        <v>2785</v>
      </c>
      <c r="B165" s="823" t="s">
        <v>2458</v>
      </c>
      <c r="C165" s="823" t="s">
        <v>2459</v>
      </c>
      <c r="D165" s="823" t="s">
        <v>1153</v>
      </c>
      <c r="E165" s="823" t="s">
        <v>1155</v>
      </c>
      <c r="F165" s="832"/>
      <c r="G165" s="832"/>
      <c r="H165" s="828"/>
      <c r="I165" s="832">
        <v>1</v>
      </c>
      <c r="J165" s="832">
        <v>0</v>
      </c>
      <c r="K165" s="828"/>
      <c r="L165" s="832">
        <v>1</v>
      </c>
      <c r="M165" s="833">
        <v>0</v>
      </c>
    </row>
    <row r="166" spans="1:13" ht="14.45" customHeight="1" x14ac:dyDescent="0.2">
      <c r="A166" s="822" t="s">
        <v>2785</v>
      </c>
      <c r="B166" s="823" t="s">
        <v>2484</v>
      </c>
      <c r="C166" s="823" t="s">
        <v>2485</v>
      </c>
      <c r="D166" s="823" t="s">
        <v>1333</v>
      </c>
      <c r="E166" s="823" t="s">
        <v>2486</v>
      </c>
      <c r="F166" s="832"/>
      <c r="G166" s="832"/>
      <c r="H166" s="828"/>
      <c r="I166" s="832">
        <v>2</v>
      </c>
      <c r="J166" s="832">
        <v>0</v>
      </c>
      <c r="K166" s="828"/>
      <c r="L166" s="832">
        <v>2</v>
      </c>
      <c r="M166" s="833">
        <v>0</v>
      </c>
    </row>
    <row r="167" spans="1:13" ht="14.45" customHeight="1" x14ac:dyDescent="0.2">
      <c r="A167" s="822" t="s">
        <v>2785</v>
      </c>
      <c r="B167" s="823" t="s">
        <v>2405</v>
      </c>
      <c r="C167" s="823" t="s">
        <v>2406</v>
      </c>
      <c r="D167" s="823" t="s">
        <v>2407</v>
      </c>
      <c r="E167" s="823" t="s">
        <v>2408</v>
      </c>
      <c r="F167" s="832"/>
      <c r="G167" s="832"/>
      <c r="H167" s="828">
        <v>0</v>
      </c>
      <c r="I167" s="832">
        <v>6</v>
      </c>
      <c r="J167" s="832">
        <v>61516.5</v>
      </c>
      <c r="K167" s="828">
        <v>1</v>
      </c>
      <c r="L167" s="832">
        <v>6</v>
      </c>
      <c r="M167" s="833">
        <v>61516.5</v>
      </c>
    </row>
    <row r="168" spans="1:13" ht="14.45" customHeight="1" x14ac:dyDescent="0.2">
      <c r="A168" s="822" t="s">
        <v>2786</v>
      </c>
      <c r="B168" s="823" t="s">
        <v>2227</v>
      </c>
      <c r="C168" s="823" t="s">
        <v>2230</v>
      </c>
      <c r="D168" s="823" t="s">
        <v>789</v>
      </c>
      <c r="E168" s="823" t="s">
        <v>2231</v>
      </c>
      <c r="F168" s="832"/>
      <c r="G168" s="832"/>
      <c r="H168" s="828">
        <v>0</v>
      </c>
      <c r="I168" s="832">
        <v>4</v>
      </c>
      <c r="J168" s="832">
        <v>411.72</v>
      </c>
      <c r="K168" s="828">
        <v>1</v>
      </c>
      <c r="L168" s="832">
        <v>4</v>
      </c>
      <c r="M168" s="833">
        <v>411.72</v>
      </c>
    </row>
    <row r="169" spans="1:13" ht="14.45" customHeight="1" x14ac:dyDescent="0.2">
      <c r="A169" s="822" t="s">
        <v>2786</v>
      </c>
      <c r="B169" s="823" t="s">
        <v>4853</v>
      </c>
      <c r="C169" s="823" t="s">
        <v>3446</v>
      </c>
      <c r="D169" s="823" t="s">
        <v>3447</v>
      </c>
      <c r="E169" s="823" t="s">
        <v>3448</v>
      </c>
      <c r="F169" s="832"/>
      <c r="G169" s="832"/>
      <c r="H169" s="828">
        <v>0</v>
      </c>
      <c r="I169" s="832">
        <v>2</v>
      </c>
      <c r="J169" s="832">
        <v>2182.14</v>
      </c>
      <c r="K169" s="828">
        <v>1</v>
      </c>
      <c r="L169" s="832">
        <v>2</v>
      </c>
      <c r="M169" s="833">
        <v>2182.14</v>
      </c>
    </row>
    <row r="170" spans="1:13" ht="14.45" customHeight="1" x14ac:dyDescent="0.2">
      <c r="A170" s="822" t="s">
        <v>2786</v>
      </c>
      <c r="B170" s="823" t="s">
        <v>4837</v>
      </c>
      <c r="C170" s="823" t="s">
        <v>3097</v>
      </c>
      <c r="D170" s="823" t="s">
        <v>3098</v>
      </c>
      <c r="E170" s="823" t="s">
        <v>3099</v>
      </c>
      <c r="F170" s="832"/>
      <c r="G170" s="832"/>
      <c r="H170" s="828">
        <v>0</v>
      </c>
      <c r="I170" s="832">
        <v>9</v>
      </c>
      <c r="J170" s="832">
        <v>1662.66</v>
      </c>
      <c r="K170" s="828">
        <v>1</v>
      </c>
      <c r="L170" s="832">
        <v>9</v>
      </c>
      <c r="M170" s="833">
        <v>1662.66</v>
      </c>
    </row>
    <row r="171" spans="1:13" ht="14.45" customHeight="1" x14ac:dyDescent="0.2">
      <c r="A171" s="822" t="s">
        <v>2786</v>
      </c>
      <c r="B171" s="823" t="s">
        <v>4837</v>
      </c>
      <c r="C171" s="823" t="s">
        <v>3103</v>
      </c>
      <c r="D171" s="823" t="s">
        <v>3101</v>
      </c>
      <c r="E171" s="823" t="s">
        <v>2590</v>
      </c>
      <c r="F171" s="832">
        <v>1</v>
      </c>
      <c r="G171" s="832">
        <v>184.74</v>
      </c>
      <c r="H171" s="828">
        <v>1</v>
      </c>
      <c r="I171" s="832"/>
      <c r="J171" s="832"/>
      <c r="K171" s="828">
        <v>0</v>
      </c>
      <c r="L171" s="832">
        <v>1</v>
      </c>
      <c r="M171" s="833">
        <v>184.74</v>
      </c>
    </row>
    <row r="172" spans="1:13" ht="14.45" customHeight="1" x14ac:dyDescent="0.2">
      <c r="A172" s="822" t="s">
        <v>2786</v>
      </c>
      <c r="B172" s="823" t="s">
        <v>2244</v>
      </c>
      <c r="C172" s="823" t="s">
        <v>2558</v>
      </c>
      <c r="D172" s="823" t="s">
        <v>1691</v>
      </c>
      <c r="E172" s="823" t="s">
        <v>2559</v>
      </c>
      <c r="F172" s="832"/>
      <c r="G172" s="832"/>
      <c r="H172" s="828">
        <v>0</v>
      </c>
      <c r="I172" s="832">
        <v>2</v>
      </c>
      <c r="J172" s="832">
        <v>2771.24</v>
      </c>
      <c r="K172" s="828">
        <v>1</v>
      </c>
      <c r="L172" s="832">
        <v>2</v>
      </c>
      <c r="M172" s="833">
        <v>2771.24</v>
      </c>
    </row>
    <row r="173" spans="1:13" ht="14.45" customHeight="1" x14ac:dyDescent="0.2">
      <c r="A173" s="822" t="s">
        <v>2786</v>
      </c>
      <c r="B173" s="823" t="s">
        <v>2244</v>
      </c>
      <c r="C173" s="823" t="s">
        <v>2247</v>
      </c>
      <c r="D173" s="823" t="s">
        <v>915</v>
      </c>
      <c r="E173" s="823" t="s">
        <v>2248</v>
      </c>
      <c r="F173" s="832"/>
      <c r="G173" s="832"/>
      <c r="H173" s="828">
        <v>0</v>
      </c>
      <c r="I173" s="832">
        <v>5</v>
      </c>
      <c r="J173" s="832">
        <v>1840.8000000000002</v>
      </c>
      <c r="K173" s="828">
        <v>1</v>
      </c>
      <c r="L173" s="832">
        <v>5</v>
      </c>
      <c r="M173" s="833">
        <v>1840.8000000000002</v>
      </c>
    </row>
    <row r="174" spans="1:13" ht="14.45" customHeight="1" x14ac:dyDescent="0.2">
      <c r="A174" s="822" t="s">
        <v>2786</v>
      </c>
      <c r="B174" s="823" t="s">
        <v>2244</v>
      </c>
      <c r="C174" s="823" t="s">
        <v>2249</v>
      </c>
      <c r="D174" s="823" t="s">
        <v>915</v>
      </c>
      <c r="E174" s="823" t="s">
        <v>2250</v>
      </c>
      <c r="F174" s="832"/>
      <c r="G174" s="832"/>
      <c r="H174" s="828">
        <v>0</v>
      </c>
      <c r="I174" s="832">
        <v>2</v>
      </c>
      <c r="J174" s="832">
        <v>1472.66</v>
      </c>
      <c r="K174" s="828">
        <v>1</v>
      </c>
      <c r="L174" s="832">
        <v>2</v>
      </c>
      <c r="M174" s="833">
        <v>1472.66</v>
      </c>
    </row>
    <row r="175" spans="1:13" ht="14.45" customHeight="1" x14ac:dyDescent="0.2">
      <c r="A175" s="822" t="s">
        <v>2786</v>
      </c>
      <c r="B175" s="823" t="s">
        <v>2244</v>
      </c>
      <c r="C175" s="823" t="s">
        <v>2253</v>
      </c>
      <c r="D175" s="823" t="s">
        <v>915</v>
      </c>
      <c r="E175" s="823" t="s">
        <v>2254</v>
      </c>
      <c r="F175" s="832"/>
      <c r="G175" s="832"/>
      <c r="H175" s="828">
        <v>0</v>
      </c>
      <c r="I175" s="832">
        <v>6</v>
      </c>
      <c r="J175" s="832">
        <v>2945.3399999999997</v>
      </c>
      <c r="K175" s="828">
        <v>1</v>
      </c>
      <c r="L175" s="832">
        <v>6</v>
      </c>
      <c r="M175" s="833">
        <v>2945.3399999999997</v>
      </c>
    </row>
    <row r="176" spans="1:13" ht="14.45" customHeight="1" x14ac:dyDescent="0.2">
      <c r="A176" s="822" t="s">
        <v>2786</v>
      </c>
      <c r="B176" s="823" t="s">
        <v>2244</v>
      </c>
      <c r="C176" s="823" t="s">
        <v>2251</v>
      </c>
      <c r="D176" s="823" t="s">
        <v>915</v>
      </c>
      <c r="E176" s="823" t="s">
        <v>2252</v>
      </c>
      <c r="F176" s="832"/>
      <c r="G176" s="832"/>
      <c r="H176" s="828">
        <v>0</v>
      </c>
      <c r="I176" s="832">
        <v>2</v>
      </c>
      <c r="J176" s="832">
        <v>2309.36</v>
      </c>
      <c r="K176" s="828">
        <v>1</v>
      </c>
      <c r="L176" s="832">
        <v>2</v>
      </c>
      <c r="M176" s="833">
        <v>2309.36</v>
      </c>
    </row>
    <row r="177" spans="1:13" ht="14.45" customHeight="1" x14ac:dyDescent="0.2">
      <c r="A177" s="822" t="s">
        <v>2786</v>
      </c>
      <c r="B177" s="823" t="s">
        <v>2244</v>
      </c>
      <c r="C177" s="823" t="s">
        <v>2245</v>
      </c>
      <c r="D177" s="823" t="s">
        <v>915</v>
      </c>
      <c r="E177" s="823" t="s">
        <v>2246</v>
      </c>
      <c r="F177" s="832"/>
      <c r="G177" s="832"/>
      <c r="H177" s="828">
        <v>0</v>
      </c>
      <c r="I177" s="832">
        <v>1</v>
      </c>
      <c r="J177" s="832">
        <v>923.74</v>
      </c>
      <c r="K177" s="828">
        <v>1</v>
      </c>
      <c r="L177" s="832">
        <v>1</v>
      </c>
      <c r="M177" s="833">
        <v>923.74</v>
      </c>
    </row>
    <row r="178" spans="1:13" ht="14.45" customHeight="1" x14ac:dyDescent="0.2">
      <c r="A178" s="822" t="s">
        <v>2786</v>
      </c>
      <c r="B178" s="823" t="s">
        <v>4838</v>
      </c>
      <c r="C178" s="823" t="s">
        <v>2948</v>
      </c>
      <c r="D178" s="823" t="s">
        <v>2949</v>
      </c>
      <c r="E178" s="823" t="s">
        <v>2950</v>
      </c>
      <c r="F178" s="832"/>
      <c r="G178" s="832"/>
      <c r="H178" s="828">
        <v>0</v>
      </c>
      <c r="I178" s="832">
        <v>1</v>
      </c>
      <c r="J178" s="832">
        <v>186.87</v>
      </c>
      <c r="K178" s="828">
        <v>1</v>
      </c>
      <c r="L178" s="832">
        <v>1</v>
      </c>
      <c r="M178" s="833">
        <v>186.87</v>
      </c>
    </row>
    <row r="179" spans="1:13" ht="14.45" customHeight="1" x14ac:dyDescent="0.2">
      <c r="A179" s="822" t="s">
        <v>2786</v>
      </c>
      <c r="B179" s="823" t="s">
        <v>2265</v>
      </c>
      <c r="C179" s="823" t="s">
        <v>2268</v>
      </c>
      <c r="D179" s="823" t="s">
        <v>921</v>
      </c>
      <c r="E179" s="823" t="s">
        <v>2269</v>
      </c>
      <c r="F179" s="832"/>
      <c r="G179" s="832"/>
      <c r="H179" s="828">
        <v>0</v>
      </c>
      <c r="I179" s="832">
        <v>1</v>
      </c>
      <c r="J179" s="832">
        <v>85.02</v>
      </c>
      <c r="K179" s="828">
        <v>1</v>
      </c>
      <c r="L179" s="832">
        <v>1</v>
      </c>
      <c r="M179" s="833">
        <v>85.02</v>
      </c>
    </row>
    <row r="180" spans="1:13" ht="14.45" customHeight="1" x14ac:dyDescent="0.2">
      <c r="A180" s="822" t="s">
        <v>2786</v>
      </c>
      <c r="B180" s="823" t="s">
        <v>2281</v>
      </c>
      <c r="C180" s="823" t="s">
        <v>3454</v>
      </c>
      <c r="D180" s="823" t="s">
        <v>737</v>
      </c>
      <c r="E180" s="823" t="s">
        <v>3107</v>
      </c>
      <c r="F180" s="832"/>
      <c r="G180" s="832"/>
      <c r="H180" s="828">
        <v>0</v>
      </c>
      <c r="I180" s="832">
        <v>2</v>
      </c>
      <c r="J180" s="832">
        <v>468.14</v>
      </c>
      <c r="K180" s="828">
        <v>1</v>
      </c>
      <c r="L180" s="832">
        <v>2</v>
      </c>
      <c r="M180" s="833">
        <v>468.14</v>
      </c>
    </row>
    <row r="181" spans="1:13" ht="14.45" customHeight="1" x14ac:dyDescent="0.2">
      <c r="A181" s="822" t="s">
        <v>2786</v>
      </c>
      <c r="B181" s="823" t="s">
        <v>2355</v>
      </c>
      <c r="C181" s="823" t="s">
        <v>2356</v>
      </c>
      <c r="D181" s="823" t="s">
        <v>1403</v>
      </c>
      <c r="E181" s="823" t="s">
        <v>2357</v>
      </c>
      <c r="F181" s="832"/>
      <c r="G181" s="832"/>
      <c r="H181" s="828">
        <v>0</v>
      </c>
      <c r="I181" s="832">
        <v>5</v>
      </c>
      <c r="J181" s="832">
        <v>771.80000000000007</v>
      </c>
      <c r="K181" s="828">
        <v>1</v>
      </c>
      <c r="L181" s="832">
        <v>5</v>
      </c>
      <c r="M181" s="833">
        <v>771.80000000000007</v>
      </c>
    </row>
    <row r="182" spans="1:13" ht="14.45" customHeight="1" x14ac:dyDescent="0.2">
      <c r="A182" s="822" t="s">
        <v>2786</v>
      </c>
      <c r="B182" s="823" t="s">
        <v>2355</v>
      </c>
      <c r="C182" s="823" t="s">
        <v>3427</v>
      </c>
      <c r="D182" s="823" t="s">
        <v>3428</v>
      </c>
      <c r="E182" s="823" t="s">
        <v>3429</v>
      </c>
      <c r="F182" s="832"/>
      <c r="G182" s="832"/>
      <c r="H182" s="828">
        <v>0</v>
      </c>
      <c r="I182" s="832">
        <v>1</v>
      </c>
      <c r="J182" s="832">
        <v>149.52000000000001</v>
      </c>
      <c r="K182" s="828">
        <v>1</v>
      </c>
      <c r="L182" s="832">
        <v>1</v>
      </c>
      <c r="M182" s="833">
        <v>149.52000000000001</v>
      </c>
    </row>
    <row r="183" spans="1:13" ht="14.45" customHeight="1" x14ac:dyDescent="0.2">
      <c r="A183" s="822" t="s">
        <v>2786</v>
      </c>
      <c r="B183" s="823" t="s">
        <v>2370</v>
      </c>
      <c r="C183" s="823" t="s">
        <v>2371</v>
      </c>
      <c r="D183" s="823" t="s">
        <v>2372</v>
      </c>
      <c r="E183" s="823" t="s">
        <v>2373</v>
      </c>
      <c r="F183" s="832"/>
      <c r="G183" s="832"/>
      <c r="H183" s="828">
        <v>0</v>
      </c>
      <c r="I183" s="832">
        <v>2</v>
      </c>
      <c r="J183" s="832">
        <v>239.4</v>
      </c>
      <c r="K183" s="828">
        <v>1</v>
      </c>
      <c r="L183" s="832">
        <v>2</v>
      </c>
      <c r="M183" s="833">
        <v>239.4</v>
      </c>
    </row>
    <row r="184" spans="1:13" ht="14.45" customHeight="1" x14ac:dyDescent="0.2">
      <c r="A184" s="822" t="s">
        <v>2786</v>
      </c>
      <c r="B184" s="823" t="s">
        <v>2397</v>
      </c>
      <c r="C184" s="823" t="s">
        <v>2403</v>
      </c>
      <c r="D184" s="823" t="s">
        <v>1477</v>
      </c>
      <c r="E184" s="823" t="s">
        <v>2404</v>
      </c>
      <c r="F184" s="832"/>
      <c r="G184" s="832"/>
      <c r="H184" s="828">
        <v>0</v>
      </c>
      <c r="I184" s="832">
        <v>15</v>
      </c>
      <c r="J184" s="832">
        <v>15082.39</v>
      </c>
      <c r="K184" s="828">
        <v>1</v>
      </c>
      <c r="L184" s="832">
        <v>15</v>
      </c>
      <c r="M184" s="833">
        <v>15082.39</v>
      </c>
    </row>
    <row r="185" spans="1:13" ht="14.45" customHeight="1" x14ac:dyDescent="0.2">
      <c r="A185" s="822" t="s">
        <v>2786</v>
      </c>
      <c r="B185" s="823" t="s">
        <v>4849</v>
      </c>
      <c r="C185" s="823" t="s">
        <v>3138</v>
      </c>
      <c r="D185" s="823" t="s">
        <v>3139</v>
      </c>
      <c r="E185" s="823" t="s">
        <v>3140</v>
      </c>
      <c r="F185" s="832"/>
      <c r="G185" s="832"/>
      <c r="H185" s="828">
        <v>0</v>
      </c>
      <c r="I185" s="832">
        <v>62</v>
      </c>
      <c r="J185" s="832">
        <v>415183.62</v>
      </c>
      <c r="K185" s="828">
        <v>1</v>
      </c>
      <c r="L185" s="832">
        <v>62</v>
      </c>
      <c r="M185" s="833">
        <v>415183.62</v>
      </c>
    </row>
    <row r="186" spans="1:13" ht="14.45" customHeight="1" x14ac:dyDescent="0.2">
      <c r="A186" s="822" t="s">
        <v>2786</v>
      </c>
      <c r="B186" s="823" t="s">
        <v>2439</v>
      </c>
      <c r="C186" s="823" t="s">
        <v>2440</v>
      </c>
      <c r="D186" s="823" t="s">
        <v>1017</v>
      </c>
      <c r="E186" s="823" t="s">
        <v>1018</v>
      </c>
      <c r="F186" s="832"/>
      <c r="G186" s="832"/>
      <c r="H186" s="828">
        <v>0</v>
      </c>
      <c r="I186" s="832">
        <v>12</v>
      </c>
      <c r="J186" s="832">
        <v>4431.4800000000005</v>
      </c>
      <c r="K186" s="828">
        <v>1</v>
      </c>
      <c r="L186" s="832">
        <v>12</v>
      </c>
      <c r="M186" s="833">
        <v>4431.4800000000005</v>
      </c>
    </row>
    <row r="187" spans="1:13" ht="14.45" customHeight="1" x14ac:dyDescent="0.2">
      <c r="A187" s="822" t="s">
        <v>2786</v>
      </c>
      <c r="B187" s="823" t="s">
        <v>2443</v>
      </c>
      <c r="C187" s="823" t="s">
        <v>2445</v>
      </c>
      <c r="D187" s="823" t="s">
        <v>682</v>
      </c>
      <c r="E187" s="823" t="s">
        <v>681</v>
      </c>
      <c r="F187" s="832"/>
      <c r="G187" s="832"/>
      <c r="H187" s="828">
        <v>0</v>
      </c>
      <c r="I187" s="832">
        <v>1</v>
      </c>
      <c r="J187" s="832">
        <v>72.55</v>
      </c>
      <c r="K187" s="828">
        <v>1</v>
      </c>
      <c r="L187" s="832">
        <v>1</v>
      </c>
      <c r="M187" s="833">
        <v>72.55</v>
      </c>
    </row>
    <row r="188" spans="1:13" ht="14.45" customHeight="1" x14ac:dyDescent="0.2">
      <c r="A188" s="822" t="s">
        <v>2786</v>
      </c>
      <c r="B188" s="823" t="s">
        <v>2443</v>
      </c>
      <c r="C188" s="823" t="s">
        <v>2446</v>
      </c>
      <c r="D188" s="823" t="s">
        <v>682</v>
      </c>
      <c r="E188" s="823" t="s">
        <v>684</v>
      </c>
      <c r="F188" s="832"/>
      <c r="G188" s="832"/>
      <c r="H188" s="828">
        <v>0</v>
      </c>
      <c r="I188" s="832">
        <v>8</v>
      </c>
      <c r="J188" s="832">
        <v>522.2399999999999</v>
      </c>
      <c r="K188" s="828">
        <v>1</v>
      </c>
      <c r="L188" s="832">
        <v>8</v>
      </c>
      <c r="M188" s="833">
        <v>522.2399999999999</v>
      </c>
    </row>
    <row r="189" spans="1:13" ht="14.45" customHeight="1" x14ac:dyDescent="0.2">
      <c r="A189" s="822" t="s">
        <v>2786</v>
      </c>
      <c r="B189" s="823" t="s">
        <v>2478</v>
      </c>
      <c r="C189" s="823" t="s">
        <v>2482</v>
      </c>
      <c r="D189" s="823" t="s">
        <v>2480</v>
      </c>
      <c r="E189" s="823" t="s">
        <v>2483</v>
      </c>
      <c r="F189" s="832"/>
      <c r="G189" s="832"/>
      <c r="H189" s="828">
        <v>0</v>
      </c>
      <c r="I189" s="832">
        <v>1</v>
      </c>
      <c r="J189" s="832">
        <v>11.71</v>
      </c>
      <c r="K189" s="828">
        <v>1</v>
      </c>
      <c r="L189" s="832">
        <v>1</v>
      </c>
      <c r="M189" s="833">
        <v>11.71</v>
      </c>
    </row>
    <row r="190" spans="1:13" ht="14.45" customHeight="1" x14ac:dyDescent="0.2">
      <c r="A190" s="822" t="s">
        <v>2786</v>
      </c>
      <c r="B190" s="823" t="s">
        <v>2484</v>
      </c>
      <c r="C190" s="823" t="s">
        <v>2487</v>
      </c>
      <c r="D190" s="823" t="s">
        <v>1333</v>
      </c>
      <c r="E190" s="823" t="s">
        <v>2488</v>
      </c>
      <c r="F190" s="832"/>
      <c r="G190" s="832"/>
      <c r="H190" s="828"/>
      <c r="I190" s="832">
        <v>1</v>
      </c>
      <c r="J190" s="832">
        <v>0</v>
      </c>
      <c r="K190" s="828"/>
      <c r="L190" s="832">
        <v>1</v>
      </c>
      <c r="M190" s="833">
        <v>0</v>
      </c>
    </row>
    <row r="191" spans="1:13" ht="14.45" customHeight="1" x14ac:dyDescent="0.2">
      <c r="A191" s="822" t="s">
        <v>2786</v>
      </c>
      <c r="B191" s="823" t="s">
        <v>2500</v>
      </c>
      <c r="C191" s="823" t="s">
        <v>2503</v>
      </c>
      <c r="D191" s="823" t="s">
        <v>1329</v>
      </c>
      <c r="E191" s="823" t="s">
        <v>738</v>
      </c>
      <c r="F191" s="832"/>
      <c r="G191" s="832"/>
      <c r="H191" s="828">
        <v>0</v>
      </c>
      <c r="I191" s="832">
        <v>3</v>
      </c>
      <c r="J191" s="832">
        <v>176.31</v>
      </c>
      <c r="K191" s="828">
        <v>1</v>
      </c>
      <c r="L191" s="832">
        <v>3</v>
      </c>
      <c r="M191" s="833">
        <v>176.31</v>
      </c>
    </row>
    <row r="192" spans="1:13" ht="14.45" customHeight="1" x14ac:dyDescent="0.2">
      <c r="A192" s="822" t="s">
        <v>2786</v>
      </c>
      <c r="B192" s="823" t="s">
        <v>2255</v>
      </c>
      <c r="C192" s="823" t="s">
        <v>2256</v>
      </c>
      <c r="D192" s="823" t="s">
        <v>2257</v>
      </c>
      <c r="E192" s="823" t="s">
        <v>2258</v>
      </c>
      <c r="F192" s="832"/>
      <c r="G192" s="832"/>
      <c r="H192" s="828">
        <v>0</v>
      </c>
      <c r="I192" s="832">
        <v>2</v>
      </c>
      <c r="J192" s="832">
        <v>3543.68</v>
      </c>
      <c r="K192" s="828">
        <v>1</v>
      </c>
      <c r="L192" s="832">
        <v>2</v>
      </c>
      <c r="M192" s="833">
        <v>3543.68</v>
      </c>
    </row>
    <row r="193" spans="1:13" ht="14.45" customHeight="1" x14ac:dyDescent="0.2">
      <c r="A193" s="822" t="s">
        <v>2787</v>
      </c>
      <c r="B193" s="823" t="s">
        <v>2297</v>
      </c>
      <c r="C193" s="823" t="s">
        <v>2300</v>
      </c>
      <c r="D193" s="823" t="s">
        <v>2299</v>
      </c>
      <c r="E193" s="823" t="s">
        <v>2301</v>
      </c>
      <c r="F193" s="832"/>
      <c r="G193" s="832"/>
      <c r="H193" s="828">
        <v>0</v>
      </c>
      <c r="I193" s="832">
        <v>1</v>
      </c>
      <c r="J193" s="832">
        <v>7.47</v>
      </c>
      <c r="K193" s="828">
        <v>1</v>
      </c>
      <c r="L193" s="832">
        <v>1</v>
      </c>
      <c r="M193" s="833">
        <v>7.47</v>
      </c>
    </row>
    <row r="194" spans="1:13" ht="14.45" customHeight="1" x14ac:dyDescent="0.2">
      <c r="A194" s="822" t="s">
        <v>2787</v>
      </c>
      <c r="B194" s="823" t="s">
        <v>2397</v>
      </c>
      <c r="C194" s="823" t="s">
        <v>2403</v>
      </c>
      <c r="D194" s="823" t="s">
        <v>1477</v>
      </c>
      <c r="E194" s="823" t="s">
        <v>2404</v>
      </c>
      <c r="F194" s="832"/>
      <c r="G194" s="832"/>
      <c r="H194" s="828">
        <v>0</v>
      </c>
      <c r="I194" s="832">
        <v>1</v>
      </c>
      <c r="J194" s="832">
        <v>3231.81</v>
      </c>
      <c r="K194" s="828">
        <v>1</v>
      </c>
      <c r="L194" s="832">
        <v>1</v>
      </c>
      <c r="M194" s="833">
        <v>3231.81</v>
      </c>
    </row>
    <row r="195" spans="1:13" ht="14.45" customHeight="1" x14ac:dyDescent="0.2">
      <c r="A195" s="822" t="s">
        <v>2788</v>
      </c>
      <c r="B195" s="823" t="s">
        <v>2238</v>
      </c>
      <c r="C195" s="823" t="s">
        <v>3530</v>
      </c>
      <c r="D195" s="823" t="s">
        <v>3531</v>
      </c>
      <c r="E195" s="823" t="s">
        <v>2241</v>
      </c>
      <c r="F195" s="832">
        <v>1</v>
      </c>
      <c r="G195" s="832">
        <v>86.41</v>
      </c>
      <c r="H195" s="828">
        <v>1</v>
      </c>
      <c r="I195" s="832"/>
      <c r="J195" s="832"/>
      <c r="K195" s="828">
        <v>0</v>
      </c>
      <c r="L195" s="832">
        <v>1</v>
      </c>
      <c r="M195" s="833">
        <v>86.41</v>
      </c>
    </row>
    <row r="196" spans="1:13" ht="14.45" customHeight="1" x14ac:dyDescent="0.2">
      <c r="A196" s="822" t="s">
        <v>2788</v>
      </c>
      <c r="B196" s="823" t="s">
        <v>2238</v>
      </c>
      <c r="C196" s="823" t="s">
        <v>2242</v>
      </c>
      <c r="D196" s="823" t="s">
        <v>2240</v>
      </c>
      <c r="E196" s="823" t="s">
        <v>2243</v>
      </c>
      <c r="F196" s="832"/>
      <c r="G196" s="832"/>
      <c r="H196" s="828">
        <v>0</v>
      </c>
      <c r="I196" s="832">
        <v>1</v>
      </c>
      <c r="J196" s="832">
        <v>43.21</v>
      </c>
      <c r="K196" s="828">
        <v>1</v>
      </c>
      <c r="L196" s="832">
        <v>1</v>
      </c>
      <c r="M196" s="833">
        <v>43.21</v>
      </c>
    </row>
    <row r="197" spans="1:13" ht="14.45" customHeight="1" x14ac:dyDescent="0.2">
      <c r="A197" s="822" t="s">
        <v>2788</v>
      </c>
      <c r="B197" s="823" t="s">
        <v>2244</v>
      </c>
      <c r="C197" s="823" t="s">
        <v>2562</v>
      </c>
      <c r="D197" s="823" t="s">
        <v>1691</v>
      </c>
      <c r="E197" s="823" t="s">
        <v>2563</v>
      </c>
      <c r="F197" s="832"/>
      <c r="G197" s="832"/>
      <c r="H197" s="828">
        <v>0</v>
      </c>
      <c r="I197" s="832">
        <v>1</v>
      </c>
      <c r="J197" s="832">
        <v>2309.36</v>
      </c>
      <c r="K197" s="828">
        <v>1</v>
      </c>
      <c r="L197" s="832">
        <v>1</v>
      </c>
      <c r="M197" s="833">
        <v>2309.36</v>
      </c>
    </row>
    <row r="198" spans="1:13" ht="14.45" customHeight="1" x14ac:dyDescent="0.2">
      <c r="A198" s="822" t="s">
        <v>2788</v>
      </c>
      <c r="B198" s="823" t="s">
        <v>2244</v>
      </c>
      <c r="C198" s="823" t="s">
        <v>2247</v>
      </c>
      <c r="D198" s="823" t="s">
        <v>915</v>
      </c>
      <c r="E198" s="823" t="s">
        <v>2248</v>
      </c>
      <c r="F198" s="832"/>
      <c r="G198" s="832"/>
      <c r="H198" s="828">
        <v>0</v>
      </c>
      <c r="I198" s="832">
        <v>2</v>
      </c>
      <c r="J198" s="832">
        <v>736.32</v>
      </c>
      <c r="K198" s="828">
        <v>1</v>
      </c>
      <c r="L198" s="832">
        <v>2</v>
      </c>
      <c r="M198" s="833">
        <v>736.32</v>
      </c>
    </row>
    <row r="199" spans="1:13" ht="14.45" customHeight="1" x14ac:dyDescent="0.2">
      <c r="A199" s="822" t="s">
        <v>2788</v>
      </c>
      <c r="B199" s="823" t="s">
        <v>2244</v>
      </c>
      <c r="C199" s="823" t="s">
        <v>2253</v>
      </c>
      <c r="D199" s="823" t="s">
        <v>915</v>
      </c>
      <c r="E199" s="823" t="s">
        <v>2254</v>
      </c>
      <c r="F199" s="832"/>
      <c r="G199" s="832"/>
      <c r="H199" s="828">
        <v>0</v>
      </c>
      <c r="I199" s="832">
        <v>4</v>
      </c>
      <c r="J199" s="832">
        <v>1963.56</v>
      </c>
      <c r="K199" s="828">
        <v>1</v>
      </c>
      <c r="L199" s="832">
        <v>4</v>
      </c>
      <c r="M199" s="833">
        <v>1963.56</v>
      </c>
    </row>
    <row r="200" spans="1:13" ht="14.45" customHeight="1" x14ac:dyDescent="0.2">
      <c r="A200" s="822" t="s">
        <v>2788</v>
      </c>
      <c r="B200" s="823" t="s">
        <v>2244</v>
      </c>
      <c r="C200" s="823" t="s">
        <v>2560</v>
      </c>
      <c r="D200" s="823" t="s">
        <v>1691</v>
      </c>
      <c r="E200" s="823" t="s">
        <v>2561</v>
      </c>
      <c r="F200" s="832"/>
      <c r="G200" s="832"/>
      <c r="H200" s="828">
        <v>0</v>
      </c>
      <c r="I200" s="832">
        <v>6</v>
      </c>
      <c r="J200" s="832">
        <v>11084.94</v>
      </c>
      <c r="K200" s="828">
        <v>1</v>
      </c>
      <c r="L200" s="832">
        <v>6</v>
      </c>
      <c r="M200" s="833">
        <v>11084.94</v>
      </c>
    </row>
    <row r="201" spans="1:13" ht="14.45" customHeight="1" x14ac:dyDescent="0.2">
      <c r="A201" s="822" t="s">
        <v>2788</v>
      </c>
      <c r="B201" s="823" t="s">
        <v>2244</v>
      </c>
      <c r="C201" s="823" t="s">
        <v>2251</v>
      </c>
      <c r="D201" s="823" t="s">
        <v>915</v>
      </c>
      <c r="E201" s="823" t="s">
        <v>2252</v>
      </c>
      <c r="F201" s="832"/>
      <c r="G201" s="832"/>
      <c r="H201" s="828">
        <v>0</v>
      </c>
      <c r="I201" s="832">
        <v>2</v>
      </c>
      <c r="J201" s="832">
        <v>2309.36</v>
      </c>
      <c r="K201" s="828">
        <v>1</v>
      </c>
      <c r="L201" s="832">
        <v>2</v>
      </c>
      <c r="M201" s="833">
        <v>2309.36</v>
      </c>
    </row>
    <row r="202" spans="1:13" ht="14.45" customHeight="1" x14ac:dyDescent="0.2">
      <c r="A202" s="822" t="s">
        <v>2788</v>
      </c>
      <c r="B202" s="823" t="s">
        <v>2244</v>
      </c>
      <c r="C202" s="823" t="s">
        <v>2245</v>
      </c>
      <c r="D202" s="823" t="s">
        <v>915</v>
      </c>
      <c r="E202" s="823" t="s">
        <v>2246</v>
      </c>
      <c r="F202" s="832"/>
      <c r="G202" s="832"/>
      <c r="H202" s="828">
        <v>0</v>
      </c>
      <c r="I202" s="832">
        <v>2</v>
      </c>
      <c r="J202" s="832">
        <v>1847.48</v>
      </c>
      <c r="K202" s="828">
        <v>1</v>
      </c>
      <c r="L202" s="832">
        <v>2</v>
      </c>
      <c r="M202" s="833">
        <v>1847.48</v>
      </c>
    </row>
    <row r="203" spans="1:13" ht="14.45" customHeight="1" x14ac:dyDescent="0.2">
      <c r="A203" s="822" t="s">
        <v>2788</v>
      </c>
      <c r="B203" s="823" t="s">
        <v>2286</v>
      </c>
      <c r="C203" s="823" t="s">
        <v>2857</v>
      </c>
      <c r="D203" s="823" t="s">
        <v>2858</v>
      </c>
      <c r="E203" s="823" t="s">
        <v>2291</v>
      </c>
      <c r="F203" s="832">
        <v>2</v>
      </c>
      <c r="G203" s="832">
        <v>62.18</v>
      </c>
      <c r="H203" s="828">
        <v>1</v>
      </c>
      <c r="I203" s="832"/>
      <c r="J203" s="832"/>
      <c r="K203" s="828">
        <v>0</v>
      </c>
      <c r="L203" s="832">
        <v>2</v>
      </c>
      <c r="M203" s="833">
        <v>62.18</v>
      </c>
    </row>
    <row r="204" spans="1:13" ht="14.45" customHeight="1" x14ac:dyDescent="0.2">
      <c r="A204" s="822" t="s">
        <v>2788</v>
      </c>
      <c r="B204" s="823" t="s">
        <v>2286</v>
      </c>
      <c r="C204" s="823" t="s">
        <v>3134</v>
      </c>
      <c r="D204" s="823" t="s">
        <v>2858</v>
      </c>
      <c r="E204" s="823" t="s">
        <v>2590</v>
      </c>
      <c r="F204" s="832">
        <v>1</v>
      </c>
      <c r="G204" s="832">
        <v>103.64</v>
      </c>
      <c r="H204" s="828">
        <v>1</v>
      </c>
      <c r="I204" s="832"/>
      <c r="J204" s="832"/>
      <c r="K204" s="828">
        <v>0</v>
      </c>
      <c r="L204" s="832">
        <v>1</v>
      </c>
      <c r="M204" s="833">
        <v>103.64</v>
      </c>
    </row>
    <row r="205" spans="1:13" ht="14.45" customHeight="1" x14ac:dyDescent="0.2">
      <c r="A205" s="822" t="s">
        <v>2788</v>
      </c>
      <c r="B205" s="823" t="s">
        <v>2286</v>
      </c>
      <c r="C205" s="823" t="s">
        <v>2287</v>
      </c>
      <c r="D205" s="823" t="s">
        <v>2288</v>
      </c>
      <c r="E205" s="823" t="s">
        <v>2289</v>
      </c>
      <c r="F205" s="832"/>
      <c r="G205" s="832"/>
      <c r="H205" s="828">
        <v>0</v>
      </c>
      <c r="I205" s="832">
        <v>2</v>
      </c>
      <c r="J205" s="832">
        <v>186.54</v>
      </c>
      <c r="K205" s="828">
        <v>1</v>
      </c>
      <c r="L205" s="832">
        <v>2</v>
      </c>
      <c r="M205" s="833">
        <v>186.54</v>
      </c>
    </row>
    <row r="206" spans="1:13" ht="14.45" customHeight="1" x14ac:dyDescent="0.2">
      <c r="A206" s="822" t="s">
        <v>2788</v>
      </c>
      <c r="B206" s="823" t="s">
        <v>2294</v>
      </c>
      <c r="C206" s="823" t="s">
        <v>2295</v>
      </c>
      <c r="D206" s="823" t="s">
        <v>1197</v>
      </c>
      <c r="E206" s="823" t="s">
        <v>2296</v>
      </c>
      <c r="F206" s="832"/>
      <c r="G206" s="832"/>
      <c r="H206" s="828">
        <v>0</v>
      </c>
      <c r="I206" s="832">
        <v>1</v>
      </c>
      <c r="J206" s="832">
        <v>34.47</v>
      </c>
      <c r="K206" s="828">
        <v>1</v>
      </c>
      <c r="L206" s="832">
        <v>1</v>
      </c>
      <c r="M206" s="833">
        <v>34.47</v>
      </c>
    </row>
    <row r="207" spans="1:13" ht="14.45" customHeight="1" x14ac:dyDescent="0.2">
      <c r="A207" s="822" t="s">
        <v>2788</v>
      </c>
      <c r="B207" s="823" t="s">
        <v>2599</v>
      </c>
      <c r="C207" s="823" t="s">
        <v>3543</v>
      </c>
      <c r="D207" s="823" t="s">
        <v>3544</v>
      </c>
      <c r="E207" s="823" t="s">
        <v>3545</v>
      </c>
      <c r="F207" s="832">
        <v>1</v>
      </c>
      <c r="G207" s="832">
        <v>96.8</v>
      </c>
      <c r="H207" s="828">
        <v>1</v>
      </c>
      <c r="I207" s="832"/>
      <c r="J207" s="832"/>
      <c r="K207" s="828">
        <v>0</v>
      </c>
      <c r="L207" s="832">
        <v>1</v>
      </c>
      <c r="M207" s="833">
        <v>96.8</v>
      </c>
    </row>
    <row r="208" spans="1:13" ht="14.45" customHeight="1" x14ac:dyDescent="0.2">
      <c r="A208" s="822" t="s">
        <v>2788</v>
      </c>
      <c r="B208" s="823" t="s">
        <v>2397</v>
      </c>
      <c r="C208" s="823" t="s">
        <v>2403</v>
      </c>
      <c r="D208" s="823" t="s">
        <v>1477</v>
      </c>
      <c r="E208" s="823" t="s">
        <v>2404</v>
      </c>
      <c r="F208" s="832"/>
      <c r="G208" s="832"/>
      <c r="H208" s="828">
        <v>0</v>
      </c>
      <c r="I208" s="832">
        <v>2</v>
      </c>
      <c r="J208" s="832">
        <v>4078.2799999999997</v>
      </c>
      <c r="K208" s="828">
        <v>1</v>
      </c>
      <c r="L208" s="832">
        <v>2</v>
      </c>
      <c r="M208" s="833">
        <v>4078.2799999999997</v>
      </c>
    </row>
    <row r="209" spans="1:13" ht="14.45" customHeight="1" x14ac:dyDescent="0.2">
      <c r="A209" s="822" t="s">
        <v>2788</v>
      </c>
      <c r="B209" s="823" t="s">
        <v>2625</v>
      </c>
      <c r="C209" s="823" t="s">
        <v>2626</v>
      </c>
      <c r="D209" s="823" t="s">
        <v>1876</v>
      </c>
      <c r="E209" s="823" t="s">
        <v>1877</v>
      </c>
      <c r="F209" s="832"/>
      <c r="G209" s="832"/>
      <c r="H209" s="828">
        <v>0</v>
      </c>
      <c r="I209" s="832">
        <v>4</v>
      </c>
      <c r="J209" s="832">
        <v>3610.28</v>
      </c>
      <c r="K209" s="828">
        <v>1</v>
      </c>
      <c r="L209" s="832">
        <v>4</v>
      </c>
      <c r="M209" s="833">
        <v>3610.28</v>
      </c>
    </row>
    <row r="210" spans="1:13" ht="14.45" customHeight="1" x14ac:dyDescent="0.2">
      <c r="A210" s="822" t="s">
        <v>2788</v>
      </c>
      <c r="B210" s="823" t="s">
        <v>2443</v>
      </c>
      <c r="C210" s="823" t="s">
        <v>2853</v>
      </c>
      <c r="D210" s="823" t="s">
        <v>2852</v>
      </c>
      <c r="E210" s="823" t="s">
        <v>2854</v>
      </c>
      <c r="F210" s="832">
        <v>2</v>
      </c>
      <c r="G210" s="832">
        <v>72.540000000000006</v>
      </c>
      <c r="H210" s="828">
        <v>1</v>
      </c>
      <c r="I210" s="832"/>
      <c r="J210" s="832"/>
      <c r="K210" s="828">
        <v>0</v>
      </c>
      <c r="L210" s="832">
        <v>2</v>
      </c>
      <c r="M210" s="833">
        <v>72.540000000000006</v>
      </c>
    </row>
    <row r="211" spans="1:13" ht="14.45" customHeight="1" x14ac:dyDescent="0.2">
      <c r="A211" s="822" t="s">
        <v>2788</v>
      </c>
      <c r="B211" s="823" t="s">
        <v>2443</v>
      </c>
      <c r="C211" s="823" t="s">
        <v>2446</v>
      </c>
      <c r="D211" s="823" t="s">
        <v>682</v>
      </c>
      <c r="E211" s="823" t="s">
        <v>684</v>
      </c>
      <c r="F211" s="832"/>
      <c r="G211" s="832"/>
      <c r="H211" s="828">
        <v>0</v>
      </c>
      <c r="I211" s="832">
        <v>1</v>
      </c>
      <c r="J211" s="832">
        <v>65.28</v>
      </c>
      <c r="K211" s="828">
        <v>1</v>
      </c>
      <c r="L211" s="832">
        <v>1</v>
      </c>
      <c r="M211" s="833">
        <v>65.28</v>
      </c>
    </row>
    <row r="212" spans="1:13" ht="14.45" customHeight="1" x14ac:dyDescent="0.2">
      <c r="A212" s="822" t="s">
        <v>2788</v>
      </c>
      <c r="B212" s="823" t="s">
        <v>2443</v>
      </c>
      <c r="C212" s="823" t="s">
        <v>3516</v>
      </c>
      <c r="D212" s="823" t="s">
        <v>2852</v>
      </c>
      <c r="E212" s="823" t="s">
        <v>3517</v>
      </c>
      <c r="F212" s="832">
        <v>1</v>
      </c>
      <c r="G212" s="832">
        <v>130.57</v>
      </c>
      <c r="H212" s="828">
        <v>1</v>
      </c>
      <c r="I212" s="832"/>
      <c r="J212" s="832"/>
      <c r="K212" s="828">
        <v>0</v>
      </c>
      <c r="L212" s="832">
        <v>1</v>
      </c>
      <c r="M212" s="833">
        <v>130.57</v>
      </c>
    </row>
    <row r="213" spans="1:13" ht="14.45" customHeight="1" x14ac:dyDescent="0.2">
      <c r="A213" s="822" t="s">
        <v>2788</v>
      </c>
      <c r="B213" s="823" t="s">
        <v>2458</v>
      </c>
      <c r="C213" s="823" t="s">
        <v>2459</v>
      </c>
      <c r="D213" s="823" t="s">
        <v>1153</v>
      </c>
      <c r="E213" s="823" t="s">
        <v>1155</v>
      </c>
      <c r="F213" s="832"/>
      <c r="G213" s="832"/>
      <c r="H213" s="828"/>
      <c r="I213" s="832">
        <v>5</v>
      </c>
      <c r="J213" s="832">
        <v>0</v>
      </c>
      <c r="K213" s="828"/>
      <c r="L213" s="832">
        <v>5</v>
      </c>
      <c r="M213" s="833">
        <v>0</v>
      </c>
    </row>
    <row r="214" spans="1:13" ht="14.45" customHeight="1" x14ac:dyDescent="0.2">
      <c r="A214" s="822" t="s">
        <v>2788</v>
      </c>
      <c r="B214" s="823" t="s">
        <v>2478</v>
      </c>
      <c r="C214" s="823" t="s">
        <v>2482</v>
      </c>
      <c r="D214" s="823" t="s">
        <v>2480</v>
      </c>
      <c r="E214" s="823" t="s">
        <v>2483</v>
      </c>
      <c r="F214" s="832"/>
      <c r="G214" s="832"/>
      <c r="H214" s="828">
        <v>0</v>
      </c>
      <c r="I214" s="832">
        <v>1</v>
      </c>
      <c r="J214" s="832">
        <v>11.71</v>
      </c>
      <c r="K214" s="828">
        <v>1</v>
      </c>
      <c r="L214" s="832">
        <v>1</v>
      </c>
      <c r="M214" s="833">
        <v>11.71</v>
      </c>
    </row>
    <row r="215" spans="1:13" ht="14.45" customHeight="1" x14ac:dyDescent="0.2">
      <c r="A215" s="822" t="s">
        <v>2788</v>
      </c>
      <c r="B215" s="823" t="s">
        <v>2484</v>
      </c>
      <c r="C215" s="823" t="s">
        <v>2485</v>
      </c>
      <c r="D215" s="823" t="s">
        <v>1333</v>
      </c>
      <c r="E215" s="823" t="s">
        <v>2486</v>
      </c>
      <c r="F215" s="832"/>
      <c r="G215" s="832"/>
      <c r="H215" s="828"/>
      <c r="I215" s="832">
        <v>1</v>
      </c>
      <c r="J215" s="832">
        <v>0</v>
      </c>
      <c r="K215" s="828"/>
      <c r="L215" s="832">
        <v>1</v>
      </c>
      <c r="M215" s="833">
        <v>0</v>
      </c>
    </row>
    <row r="216" spans="1:13" ht="14.45" customHeight="1" x14ac:dyDescent="0.2">
      <c r="A216" s="822" t="s">
        <v>2788</v>
      </c>
      <c r="B216" s="823" t="s">
        <v>2489</v>
      </c>
      <c r="C216" s="823" t="s">
        <v>2907</v>
      </c>
      <c r="D216" s="823" t="s">
        <v>2491</v>
      </c>
      <c r="E216" s="823" t="s">
        <v>2908</v>
      </c>
      <c r="F216" s="832"/>
      <c r="G216" s="832"/>
      <c r="H216" s="828">
        <v>0</v>
      </c>
      <c r="I216" s="832">
        <v>1</v>
      </c>
      <c r="J216" s="832">
        <v>246.39</v>
      </c>
      <c r="K216" s="828">
        <v>1</v>
      </c>
      <c r="L216" s="832">
        <v>1</v>
      </c>
      <c r="M216" s="833">
        <v>246.39</v>
      </c>
    </row>
    <row r="217" spans="1:13" ht="14.45" customHeight="1" x14ac:dyDescent="0.2">
      <c r="A217" s="822" t="s">
        <v>2788</v>
      </c>
      <c r="B217" s="823" t="s">
        <v>2500</v>
      </c>
      <c r="C217" s="823" t="s">
        <v>2501</v>
      </c>
      <c r="D217" s="823" t="s">
        <v>1329</v>
      </c>
      <c r="E217" s="823" t="s">
        <v>2502</v>
      </c>
      <c r="F217" s="832"/>
      <c r="G217" s="832"/>
      <c r="H217" s="828">
        <v>0</v>
      </c>
      <c r="I217" s="832">
        <v>1</v>
      </c>
      <c r="J217" s="832">
        <v>117.55</v>
      </c>
      <c r="K217" s="828">
        <v>1</v>
      </c>
      <c r="L217" s="832">
        <v>1</v>
      </c>
      <c r="M217" s="833">
        <v>117.55</v>
      </c>
    </row>
    <row r="218" spans="1:13" ht="14.45" customHeight="1" x14ac:dyDescent="0.2">
      <c r="A218" s="822" t="s">
        <v>2788</v>
      </c>
      <c r="B218" s="823" t="s">
        <v>2509</v>
      </c>
      <c r="C218" s="823" t="s">
        <v>3552</v>
      </c>
      <c r="D218" s="823" t="s">
        <v>3553</v>
      </c>
      <c r="E218" s="823" t="s">
        <v>3554</v>
      </c>
      <c r="F218" s="832"/>
      <c r="G218" s="832"/>
      <c r="H218" s="828">
        <v>0</v>
      </c>
      <c r="I218" s="832">
        <v>14</v>
      </c>
      <c r="J218" s="832">
        <v>3275.44</v>
      </c>
      <c r="K218" s="828">
        <v>1</v>
      </c>
      <c r="L218" s="832">
        <v>14</v>
      </c>
      <c r="M218" s="833">
        <v>3275.44</v>
      </c>
    </row>
    <row r="219" spans="1:13" ht="14.45" customHeight="1" x14ac:dyDescent="0.2">
      <c r="A219" s="822" t="s">
        <v>2789</v>
      </c>
      <c r="B219" s="823" t="s">
        <v>2227</v>
      </c>
      <c r="C219" s="823" t="s">
        <v>2230</v>
      </c>
      <c r="D219" s="823" t="s">
        <v>789</v>
      </c>
      <c r="E219" s="823" t="s">
        <v>2231</v>
      </c>
      <c r="F219" s="832"/>
      <c r="G219" s="832"/>
      <c r="H219" s="828">
        <v>0</v>
      </c>
      <c r="I219" s="832">
        <v>1</v>
      </c>
      <c r="J219" s="832">
        <v>102.93</v>
      </c>
      <c r="K219" s="828">
        <v>1</v>
      </c>
      <c r="L219" s="832">
        <v>1</v>
      </c>
      <c r="M219" s="833">
        <v>102.93</v>
      </c>
    </row>
    <row r="220" spans="1:13" ht="14.45" customHeight="1" x14ac:dyDescent="0.2">
      <c r="A220" s="822" t="s">
        <v>2789</v>
      </c>
      <c r="B220" s="823" t="s">
        <v>2227</v>
      </c>
      <c r="C220" s="823" t="s">
        <v>3581</v>
      </c>
      <c r="D220" s="823" t="s">
        <v>3582</v>
      </c>
      <c r="E220" s="823" t="s">
        <v>3583</v>
      </c>
      <c r="F220" s="832">
        <v>1</v>
      </c>
      <c r="G220" s="832">
        <v>205.84</v>
      </c>
      <c r="H220" s="828">
        <v>1</v>
      </c>
      <c r="I220" s="832"/>
      <c r="J220" s="832"/>
      <c r="K220" s="828">
        <v>0</v>
      </c>
      <c r="L220" s="832">
        <v>1</v>
      </c>
      <c r="M220" s="833">
        <v>205.84</v>
      </c>
    </row>
    <row r="221" spans="1:13" ht="14.45" customHeight="1" x14ac:dyDescent="0.2">
      <c r="A221" s="822" t="s">
        <v>2789</v>
      </c>
      <c r="B221" s="823" t="s">
        <v>4837</v>
      </c>
      <c r="C221" s="823" t="s">
        <v>3097</v>
      </c>
      <c r="D221" s="823" t="s">
        <v>3098</v>
      </c>
      <c r="E221" s="823" t="s">
        <v>3099</v>
      </c>
      <c r="F221" s="832"/>
      <c r="G221" s="832"/>
      <c r="H221" s="828">
        <v>0</v>
      </c>
      <c r="I221" s="832">
        <v>1</v>
      </c>
      <c r="J221" s="832">
        <v>184.74</v>
      </c>
      <c r="K221" s="828">
        <v>1</v>
      </c>
      <c r="L221" s="832">
        <v>1</v>
      </c>
      <c r="M221" s="833">
        <v>184.74</v>
      </c>
    </row>
    <row r="222" spans="1:13" ht="14.45" customHeight="1" x14ac:dyDescent="0.2">
      <c r="A222" s="822" t="s">
        <v>2789</v>
      </c>
      <c r="B222" s="823" t="s">
        <v>4837</v>
      </c>
      <c r="C222" s="823" t="s">
        <v>3100</v>
      </c>
      <c r="D222" s="823" t="s">
        <v>3101</v>
      </c>
      <c r="E222" s="823" t="s">
        <v>3102</v>
      </c>
      <c r="F222" s="832"/>
      <c r="G222" s="832"/>
      <c r="H222" s="828">
        <v>0</v>
      </c>
      <c r="I222" s="832">
        <v>1</v>
      </c>
      <c r="J222" s="832">
        <v>120.61</v>
      </c>
      <c r="K222" s="828">
        <v>1</v>
      </c>
      <c r="L222" s="832">
        <v>1</v>
      </c>
      <c r="M222" s="833">
        <v>120.61</v>
      </c>
    </row>
    <row r="223" spans="1:13" ht="14.45" customHeight="1" x14ac:dyDescent="0.2">
      <c r="A223" s="822" t="s">
        <v>2789</v>
      </c>
      <c r="B223" s="823" t="s">
        <v>2244</v>
      </c>
      <c r="C223" s="823" t="s">
        <v>2247</v>
      </c>
      <c r="D223" s="823" t="s">
        <v>915</v>
      </c>
      <c r="E223" s="823" t="s">
        <v>2248</v>
      </c>
      <c r="F223" s="832"/>
      <c r="G223" s="832"/>
      <c r="H223" s="828">
        <v>0</v>
      </c>
      <c r="I223" s="832">
        <v>1</v>
      </c>
      <c r="J223" s="832">
        <v>368.16</v>
      </c>
      <c r="K223" s="828">
        <v>1</v>
      </c>
      <c r="L223" s="832">
        <v>1</v>
      </c>
      <c r="M223" s="833">
        <v>368.16</v>
      </c>
    </row>
    <row r="224" spans="1:13" ht="14.45" customHeight="1" x14ac:dyDescent="0.2">
      <c r="A224" s="822" t="s">
        <v>2789</v>
      </c>
      <c r="B224" s="823" t="s">
        <v>2244</v>
      </c>
      <c r="C224" s="823" t="s">
        <v>2253</v>
      </c>
      <c r="D224" s="823" t="s">
        <v>915</v>
      </c>
      <c r="E224" s="823" t="s">
        <v>2254</v>
      </c>
      <c r="F224" s="832"/>
      <c r="G224" s="832"/>
      <c r="H224" s="828">
        <v>0</v>
      </c>
      <c r="I224" s="832">
        <v>1</v>
      </c>
      <c r="J224" s="832">
        <v>490.89</v>
      </c>
      <c r="K224" s="828">
        <v>1</v>
      </c>
      <c r="L224" s="832">
        <v>1</v>
      </c>
      <c r="M224" s="833">
        <v>490.89</v>
      </c>
    </row>
    <row r="225" spans="1:13" ht="14.45" customHeight="1" x14ac:dyDescent="0.2">
      <c r="A225" s="822" t="s">
        <v>2789</v>
      </c>
      <c r="B225" s="823" t="s">
        <v>4838</v>
      </c>
      <c r="C225" s="823" t="s">
        <v>2948</v>
      </c>
      <c r="D225" s="823" t="s">
        <v>2949</v>
      </c>
      <c r="E225" s="823" t="s">
        <v>2950</v>
      </c>
      <c r="F225" s="832"/>
      <c r="G225" s="832"/>
      <c r="H225" s="828">
        <v>0</v>
      </c>
      <c r="I225" s="832">
        <v>2</v>
      </c>
      <c r="J225" s="832">
        <v>373.74</v>
      </c>
      <c r="K225" s="828">
        <v>1</v>
      </c>
      <c r="L225" s="832">
        <v>2</v>
      </c>
      <c r="M225" s="833">
        <v>373.74</v>
      </c>
    </row>
    <row r="226" spans="1:13" ht="14.45" customHeight="1" x14ac:dyDescent="0.2">
      <c r="A226" s="822" t="s">
        <v>2789</v>
      </c>
      <c r="B226" s="823" t="s">
        <v>2265</v>
      </c>
      <c r="C226" s="823" t="s">
        <v>2268</v>
      </c>
      <c r="D226" s="823" t="s">
        <v>921</v>
      </c>
      <c r="E226" s="823" t="s">
        <v>2269</v>
      </c>
      <c r="F226" s="832"/>
      <c r="G226" s="832"/>
      <c r="H226" s="828">
        <v>0</v>
      </c>
      <c r="I226" s="832">
        <v>1</v>
      </c>
      <c r="J226" s="832">
        <v>85.02</v>
      </c>
      <c r="K226" s="828">
        <v>1</v>
      </c>
      <c r="L226" s="832">
        <v>1</v>
      </c>
      <c r="M226" s="833">
        <v>85.02</v>
      </c>
    </row>
    <row r="227" spans="1:13" ht="14.45" customHeight="1" x14ac:dyDescent="0.2">
      <c r="A227" s="822" t="s">
        <v>2789</v>
      </c>
      <c r="B227" s="823" t="s">
        <v>2277</v>
      </c>
      <c r="C227" s="823" t="s">
        <v>3578</v>
      </c>
      <c r="D227" s="823" t="s">
        <v>724</v>
      </c>
      <c r="E227" s="823" t="s">
        <v>726</v>
      </c>
      <c r="F227" s="832">
        <v>2</v>
      </c>
      <c r="G227" s="832">
        <v>234.06</v>
      </c>
      <c r="H227" s="828">
        <v>1</v>
      </c>
      <c r="I227" s="832"/>
      <c r="J227" s="832"/>
      <c r="K227" s="828">
        <v>0</v>
      </c>
      <c r="L227" s="832">
        <v>2</v>
      </c>
      <c r="M227" s="833">
        <v>234.06</v>
      </c>
    </row>
    <row r="228" spans="1:13" ht="14.45" customHeight="1" x14ac:dyDescent="0.2">
      <c r="A228" s="822" t="s">
        <v>2789</v>
      </c>
      <c r="B228" s="823" t="s">
        <v>2286</v>
      </c>
      <c r="C228" s="823" t="s">
        <v>2287</v>
      </c>
      <c r="D228" s="823" t="s">
        <v>2288</v>
      </c>
      <c r="E228" s="823" t="s">
        <v>2289</v>
      </c>
      <c r="F228" s="832"/>
      <c r="G228" s="832"/>
      <c r="H228" s="828">
        <v>0</v>
      </c>
      <c r="I228" s="832">
        <v>3</v>
      </c>
      <c r="J228" s="832">
        <v>279.81</v>
      </c>
      <c r="K228" s="828">
        <v>1</v>
      </c>
      <c r="L228" s="832">
        <v>3</v>
      </c>
      <c r="M228" s="833">
        <v>279.81</v>
      </c>
    </row>
    <row r="229" spans="1:13" ht="14.45" customHeight="1" x14ac:dyDescent="0.2">
      <c r="A229" s="822" t="s">
        <v>2789</v>
      </c>
      <c r="B229" s="823" t="s">
        <v>4840</v>
      </c>
      <c r="C229" s="823" t="s">
        <v>3057</v>
      </c>
      <c r="D229" s="823" t="s">
        <v>1827</v>
      </c>
      <c r="E229" s="823" t="s">
        <v>1828</v>
      </c>
      <c r="F229" s="832"/>
      <c r="G229" s="832"/>
      <c r="H229" s="828">
        <v>0</v>
      </c>
      <c r="I229" s="832">
        <v>1</v>
      </c>
      <c r="J229" s="832">
        <v>155.30000000000001</v>
      </c>
      <c r="K229" s="828">
        <v>1</v>
      </c>
      <c r="L229" s="832">
        <v>1</v>
      </c>
      <c r="M229" s="833">
        <v>155.30000000000001</v>
      </c>
    </row>
    <row r="230" spans="1:13" ht="14.45" customHeight="1" x14ac:dyDescent="0.2">
      <c r="A230" s="822" t="s">
        <v>2789</v>
      </c>
      <c r="B230" s="823" t="s">
        <v>2320</v>
      </c>
      <c r="C230" s="823" t="s">
        <v>2324</v>
      </c>
      <c r="D230" s="823" t="s">
        <v>2325</v>
      </c>
      <c r="E230" s="823" t="s">
        <v>2326</v>
      </c>
      <c r="F230" s="832"/>
      <c r="G230" s="832"/>
      <c r="H230" s="828">
        <v>0</v>
      </c>
      <c r="I230" s="832">
        <v>1</v>
      </c>
      <c r="J230" s="832">
        <v>165.41</v>
      </c>
      <c r="K230" s="828">
        <v>1</v>
      </c>
      <c r="L230" s="832">
        <v>1</v>
      </c>
      <c r="M230" s="833">
        <v>165.41</v>
      </c>
    </row>
    <row r="231" spans="1:13" ht="14.45" customHeight="1" x14ac:dyDescent="0.2">
      <c r="A231" s="822" t="s">
        <v>2789</v>
      </c>
      <c r="B231" s="823" t="s">
        <v>4841</v>
      </c>
      <c r="C231" s="823" t="s">
        <v>3559</v>
      </c>
      <c r="D231" s="823" t="s">
        <v>2911</v>
      </c>
      <c r="E231" s="823" t="s">
        <v>3560</v>
      </c>
      <c r="F231" s="832">
        <v>1</v>
      </c>
      <c r="G231" s="832">
        <v>348.9</v>
      </c>
      <c r="H231" s="828">
        <v>1</v>
      </c>
      <c r="I231" s="832"/>
      <c r="J231" s="832"/>
      <c r="K231" s="828">
        <v>0</v>
      </c>
      <c r="L231" s="832">
        <v>1</v>
      </c>
      <c r="M231" s="833">
        <v>348.9</v>
      </c>
    </row>
    <row r="232" spans="1:13" ht="14.45" customHeight="1" x14ac:dyDescent="0.2">
      <c r="A232" s="822" t="s">
        <v>2789</v>
      </c>
      <c r="B232" s="823" t="s">
        <v>4854</v>
      </c>
      <c r="C232" s="823" t="s">
        <v>3556</v>
      </c>
      <c r="D232" s="823" t="s">
        <v>3557</v>
      </c>
      <c r="E232" s="823" t="s">
        <v>3558</v>
      </c>
      <c r="F232" s="832"/>
      <c r="G232" s="832"/>
      <c r="H232" s="828">
        <v>0</v>
      </c>
      <c r="I232" s="832">
        <v>1</v>
      </c>
      <c r="J232" s="832">
        <v>372.8</v>
      </c>
      <c r="K232" s="828">
        <v>1</v>
      </c>
      <c r="L232" s="832">
        <v>1</v>
      </c>
      <c r="M232" s="833">
        <v>372.8</v>
      </c>
    </row>
    <row r="233" spans="1:13" ht="14.45" customHeight="1" x14ac:dyDescent="0.2">
      <c r="A233" s="822" t="s">
        <v>2789</v>
      </c>
      <c r="B233" s="823" t="s">
        <v>2339</v>
      </c>
      <c r="C233" s="823" t="s">
        <v>3603</v>
      </c>
      <c r="D233" s="823" t="s">
        <v>891</v>
      </c>
      <c r="E233" s="823" t="s">
        <v>3604</v>
      </c>
      <c r="F233" s="832">
        <v>1</v>
      </c>
      <c r="G233" s="832">
        <v>74.08</v>
      </c>
      <c r="H233" s="828">
        <v>1</v>
      </c>
      <c r="I233" s="832"/>
      <c r="J233" s="832"/>
      <c r="K233" s="828">
        <v>0</v>
      </c>
      <c r="L233" s="832">
        <v>1</v>
      </c>
      <c r="M233" s="833">
        <v>74.08</v>
      </c>
    </row>
    <row r="234" spans="1:13" ht="14.45" customHeight="1" x14ac:dyDescent="0.2">
      <c r="A234" s="822" t="s">
        <v>2789</v>
      </c>
      <c r="B234" s="823" t="s">
        <v>2370</v>
      </c>
      <c r="C234" s="823" t="s">
        <v>2371</v>
      </c>
      <c r="D234" s="823" t="s">
        <v>2372</v>
      </c>
      <c r="E234" s="823" t="s">
        <v>2373</v>
      </c>
      <c r="F234" s="832"/>
      <c r="G234" s="832"/>
      <c r="H234" s="828">
        <v>0</v>
      </c>
      <c r="I234" s="832">
        <v>2</v>
      </c>
      <c r="J234" s="832">
        <v>239.4</v>
      </c>
      <c r="K234" s="828">
        <v>1</v>
      </c>
      <c r="L234" s="832">
        <v>2</v>
      </c>
      <c r="M234" s="833">
        <v>239.4</v>
      </c>
    </row>
    <row r="235" spans="1:13" ht="14.45" customHeight="1" x14ac:dyDescent="0.2">
      <c r="A235" s="822" t="s">
        <v>2789</v>
      </c>
      <c r="B235" s="823" t="s">
        <v>4849</v>
      </c>
      <c r="C235" s="823" t="s">
        <v>3138</v>
      </c>
      <c r="D235" s="823" t="s">
        <v>3139</v>
      </c>
      <c r="E235" s="823" t="s">
        <v>3140</v>
      </c>
      <c r="F235" s="832"/>
      <c r="G235" s="832"/>
      <c r="H235" s="828">
        <v>0</v>
      </c>
      <c r="I235" s="832">
        <v>16</v>
      </c>
      <c r="J235" s="832">
        <v>107144.16</v>
      </c>
      <c r="K235" s="828">
        <v>1</v>
      </c>
      <c r="L235" s="832">
        <v>16</v>
      </c>
      <c r="M235" s="833">
        <v>107144.16</v>
      </c>
    </row>
    <row r="236" spans="1:13" ht="14.45" customHeight="1" x14ac:dyDescent="0.2">
      <c r="A236" s="822" t="s">
        <v>2789</v>
      </c>
      <c r="B236" s="823" t="s">
        <v>4849</v>
      </c>
      <c r="C236" s="823" t="s">
        <v>3141</v>
      </c>
      <c r="D236" s="823" t="s">
        <v>3142</v>
      </c>
      <c r="E236" s="823" t="s">
        <v>3140</v>
      </c>
      <c r="F236" s="832"/>
      <c r="G236" s="832"/>
      <c r="H236" s="828">
        <v>0</v>
      </c>
      <c r="I236" s="832">
        <v>3</v>
      </c>
      <c r="J236" s="832">
        <v>20089.53</v>
      </c>
      <c r="K236" s="828">
        <v>1</v>
      </c>
      <c r="L236" s="832">
        <v>3</v>
      </c>
      <c r="M236" s="833">
        <v>20089.53</v>
      </c>
    </row>
    <row r="237" spans="1:13" ht="14.45" customHeight="1" x14ac:dyDescent="0.2">
      <c r="A237" s="822" t="s">
        <v>2789</v>
      </c>
      <c r="B237" s="823" t="s">
        <v>2439</v>
      </c>
      <c r="C237" s="823" t="s">
        <v>2440</v>
      </c>
      <c r="D237" s="823" t="s">
        <v>1017</v>
      </c>
      <c r="E237" s="823" t="s">
        <v>1018</v>
      </c>
      <c r="F237" s="832"/>
      <c r="G237" s="832"/>
      <c r="H237" s="828">
        <v>0</v>
      </c>
      <c r="I237" s="832">
        <v>1</v>
      </c>
      <c r="J237" s="832">
        <v>369.29</v>
      </c>
      <c r="K237" s="828">
        <v>1</v>
      </c>
      <c r="L237" s="832">
        <v>1</v>
      </c>
      <c r="M237" s="833">
        <v>369.29</v>
      </c>
    </row>
    <row r="238" spans="1:13" ht="14.45" customHeight="1" x14ac:dyDescent="0.2">
      <c r="A238" s="822" t="s">
        <v>2789</v>
      </c>
      <c r="B238" s="823" t="s">
        <v>2443</v>
      </c>
      <c r="C238" s="823" t="s">
        <v>2445</v>
      </c>
      <c r="D238" s="823" t="s">
        <v>682</v>
      </c>
      <c r="E238" s="823" t="s">
        <v>681</v>
      </c>
      <c r="F238" s="832"/>
      <c r="G238" s="832"/>
      <c r="H238" s="828">
        <v>0</v>
      </c>
      <c r="I238" s="832">
        <v>30</v>
      </c>
      <c r="J238" s="832">
        <v>2176.4999999999995</v>
      </c>
      <c r="K238" s="828">
        <v>1</v>
      </c>
      <c r="L238" s="832">
        <v>30</v>
      </c>
      <c r="M238" s="833">
        <v>2176.4999999999995</v>
      </c>
    </row>
    <row r="239" spans="1:13" ht="14.45" customHeight="1" x14ac:dyDescent="0.2">
      <c r="A239" s="822" t="s">
        <v>2789</v>
      </c>
      <c r="B239" s="823" t="s">
        <v>2443</v>
      </c>
      <c r="C239" s="823" t="s">
        <v>2446</v>
      </c>
      <c r="D239" s="823" t="s">
        <v>682</v>
      </c>
      <c r="E239" s="823" t="s">
        <v>684</v>
      </c>
      <c r="F239" s="832"/>
      <c r="G239" s="832"/>
      <c r="H239" s="828">
        <v>0</v>
      </c>
      <c r="I239" s="832">
        <v>8</v>
      </c>
      <c r="J239" s="832">
        <v>522.24</v>
      </c>
      <c r="K239" s="828">
        <v>1</v>
      </c>
      <c r="L239" s="832">
        <v>8</v>
      </c>
      <c r="M239" s="833">
        <v>522.24</v>
      </c>
    </row>
    <row r="240" spans="1:13" ht="14.45" customHeight="1" x14ac:dyDescent="0.2">
      <c r="A240" s="822" t="s">
        <v>2789</v>
      </c>
      <c r="B240" s="823" t="s">
        <v>2478</v>
      </c>
      <c r="C240" s="823" t="s">
        <v>2479</v>
      </c>
      <c r="D240" s="823" t="s">
        <v>2480</v>
      </c>
      <c r="E240" s="823" t="s">
        <v>2481</v>
      </c>
      <c r="F240" s="832"/>
      <c r="G240" s="832"/>
      <c r="H240" s="828">
        <v>0</v>
      </c>
      <c r="I240" s="832">
        <v>1</v>
      </c>
      <c r="J240" s="832">
        <v>23.4</v>
      </c>
      <c r="K240" s="828">
        <v>1</v>
      </c>
      <c r="L240" s="832">
        <v>1</v>
      </c>
      <c r="M240" s="833">
        <v>23.4</v>
      </c>
    </row>
    <row r="241" spans="1:13" ht="14.45" customHeight="1" x14ac:dyDescent="0.2">
      <c r="A241" s="822" t="s">
        <v>2789</v>
      </c>
      <c r="B241" s="823" t="s">
        <v>2478</v>
      </c>
      <c r="C241" s="823" t="s">
        <v>2482</v>
      </c>
      <c r="D241" s="823" t="s">
        <v>2480</v>
      </c>
      <c r="E241" s="823" t="s">
        <v>2483</v>
      </c>
      <c r="F241" s="832"/>
      <c r="G241" s="832"/>
      <c r="H241" s="828">
        <v>0</v>
      </c>
      <c r="I241" s="832">
        <v>2</v>
      </c>
      <c r="J241" s="832">
        <v>23.42</v>
      </c>
      <c r="K241" s="828">
        <v>1</v>
      </c>
      <c r="L241" s="832">
        <v>2</v>
      </c>
      <c r="M241" s="833">
        <v>23.42</v>
      </c>
    </row>
    <row r="242" spans="1:13" ht="14.45" customHeight="1" x14ac:dyDescent="0.2">
      <c r="A242" s="822" t="s">
        <v>2789</v>
      </c>
      <c r="B242" s="823" t="s">
        <v>2484</v>
      </c>
      <c r="C242" s="823" t="s">
        <v>2487</v>
      </c>
      <c r="D242" s="823" t="s">
        <v>1333</v>
      </c>
      <c r="E242" s="823" t="s">
        <v>2488</v>
      </c>
      <c r="F242" s="832"/>
      <c r="G242" s="832"/>
      <c r="H242" s="828"/>
      <c r="I242" s="832">
        <v>3</v>
      </c>
      <c r="J242" s="832">
        <v>0</v>
      </c>
      <c r="K242" s="828"/>
      <c r="L242" s="832">
        <v>3</v>
      </c>
      <c r="M242" s="833">
        <v>0</v>
      </c>
    </row>
    <row r="243" spans="1:13" ht="14.45" customHeight="1" x14ac:dyDescent="0.2">
      <c r="A243" s="822" t="s">
        <v>2789</v>
      </c>
      <c r="B243" s="823" t="s">
        <v>2696</v>
      </c>
      <c r="C243" s="823" t="s">
        <v>3586</v>
      </c>
      <c r="D243" s="823" t="s">
        <v>3587</v>
      </c>
      <c r="E243" s="823" t="s">
        <v>3588</v>
      </c>
      <c r="F243" s="832"/>
      <c r="G243" s="832"/>
      <c r="H243" s="828">
        <v>0</v>
      </c>
      <c r="I243" s="832">
        <v>1</v>
      </c>
      <c r="J243" s="832">
        <v>879.97</v>
      </c>
      <c r="K243" s="828">
        <v>1</v>
      </c>
      <c r="L243" s="832">
        <v>1</v>
      </c>
      <c r="M243" s="833">
        <v>879.97</v>
      </c>
    </row>
    <row r="244" spans="1:13" ht="14.45" customHeight="1" x14ac:dyDescent="0.2">
      <c r="A244" s="822" t="s">
        <v>2790</v>
      </c>
      <c r="B244" s="823" t="s">
        <v>2227</v>
      </c>
      <c r="C244" s="823" t="s">
        <v>2667</v>
      </c>
      <c r="D244" s="823" t="s">
        <v>789</v>
      </c>
      <c r="E244" s="823" t="s">
        <v>2668</v>
      </c>
      <c r="F244" s="832"/>
      <c r="G244" s="832"/>
      <c r="H244" s="828">
        <v>0</v>
      </c>
      <c r="I244" s="832">
        <v>2</v>
      </c>
      <c r="J244" s="832">
        <v>42.489999999999995</v>
      </c>
      <c r="K244" s="828">
        <v>1</v>
      </c>
      <c r="L244" s="832">
        <v>2</v>
      </c>
      <c r="M244" s="833">
        <v>42.489999999999995</v>
      </c>
    </row>
    <row r="245" spans="1:13" ht="14.45" customHeight="1" x14ac:dyDescent="0.2">
      <c r="A245" s="822" t="s">
        <v>2790</v>
      </c>
      <c r="B245" s="823" t="s">
        <v>2244</v>
      </c>
      <c r="C245" s="823" t="s">
        <v>2558</v>
      </c>
      <c r="D245" s="823" t="s">
        <v>1691</v>
      </c>
      <c r="E245" s="823" t="s">
        <v>2559</v>
      </c>
      <c r="F245" s="832"/>
      <c r="G245" s="832"/>
      <c r="H245" s="828">
        <v>0</v>
      </c>
      <c r="I245" s="832">
        <v>1</v>
      </c>
      <c r="J245" s="832">
        <v>1385.62</v>
      </c>
      <c r="K245" s="828">
        <v>1</v>
      </c>
      <c r="L245" s="832">
        <v>1</v>
      </c>
      <c r="M245" s="833">
        <v>1385.62</v>
      </c>
    </row>
    <row r="246" spans="1:13" ht="14.45" customHeight="1" x14ac:dyDescent="0.2">
      <c r="A246" s="822" t="s">
        <v>2790</v>
      </c>
      <c r="B246" s="823" t="s">
        <v>2244</v>
      </c>
      <c r="C246" s="823" t="s">
        <v>2247</v>
      </c>
      <c r="D246" s="823" t="s">
        <v>915</v>
      </c>
      <c r="E246" s="823" t="s">
        <v>2248</v>
      </c>
      <c r="F246" s="832"/>
      <c r="G246" s="832"/>
      <c r="H246" s="828">
        <v>0</v>
      </c>
      <c r="I246" s="832">
        <v>6</v>
      </c>
      <c r="J246" s="832">
        <v>2208.96</v>
      </c>
      <c r="K246" s="828">
        <v>1</v>
      </c>
      <c r="L246" s="832">
        <v>6</v>
      </c>
      <c r="M246" s="833">
        <v>2208.96</v>
      </c>
    </row>
    <row r="247" spans="1:13" ht="14.45" customHeight="1" x14ac:dyDescent="0.2">
      <c r="A247" s="822" t="s">
        <v>2790</v>
      </c>
      <c r="B247" s="823" t="s">
        <v>2244</v>
      </c>
      <c r="C247" s="823" t="s">
        <v>2253</v>
      </c>
      <c r="D247" s="823" t="s">
        <v>915</v>
      </c>
      <c r="E247" s="823" t="s">
        <v>2254</v>
      </c>
      <c r="F247" s="832"/>
      <c r="G247" s="832"/>
      <c r="H247" s="828">
        <v>0</v>
      </c>
      <c r="I247" s="832">
        <v>1</v>
      </c>
      <c r="J247" s="832">
        <v>490.89</v>
      </c>
      <c r="K247" s="828">
        <v>1</v>
      </c>
      <c r="L247" s="832">
        <v>1</v>
      </c>
      <c r="M247" s="833">
        <v>490.89</v>
      </c>
    </row>
    <row r="248" spans="1:13" ht="14.45" customHeight="1" x14ac:dyDescent="0.2">
      <c r="A248" s="822" t="s">
        <v>2790</v>
      </c>
      <c r="B248" s="823" t="s">
        <v>2244</v>
      </c>
      <c r="C248" s="823" t="s">
        <v>2245</v>
      </c>
      <c r="D248" s="823" t="s">
        <v>915</v>
      </c>
      <c r="E248" s="823" t="s">
        <v>2246</v>
      </c>
      <c r="F248" s="832"/>
      <c r="G248" s="832"/>
      <c r="H248" s="828">
        <v>0</v>
      </c>
      <c r="I248" s="832">
        <v>5</v>
      </c>
      <c r="J248" s="832">
        <v>4618.7000000000007</v>
      </c>
      <c r="K248" s="828">
        <v>1</v>
      </c>
      <c r="L248" s="832">
        <v>5</v>
      </c>
      <c r="M248" s="833">
        <v>4618.7000000000007</v>
      </c>
    </row>
    <row r="249" spans="1:13" ht="14.45" customHeight="1" x14ac:dyDescent="0.2">
      <c r="A249" s="822" t="s">
        <v>2790</v>
      </c>
      <c r="B249" s="823" t="s">
        <v>2306</v>
      </c>
      <c r="C249" s="823" t="s">
        <v>2591</v>
      </c>
      <c r="D249" s="823" t="s">
        <v>2308</v>
      </c>
      <c r="E249" s="823" t="s">
        <v>2592</v>
      </c>
      <c r="F249" s="832"/>
      <c r="G249" s="832"/>
      <c r="H249" s="828">
        <v>0</v>
      </c>
      <c r="I249" s="832">
        <v>1</v>
      </c>
      <c r="J249" s="832">
        <v>181.94</v>
      </c>
      <c r="K249" s="828">
        <v>1</v>
      </c>
      <c r="L249" s="832">
        <v>1</v>
      </c>
      <c r="M249" s="833">
        <v>181.94</v>
      </c>
    </row>
    <row r="250" spans="1:13" ht="14.45" customHeight="1" x14ac:dyDescent="0.2">
      <c r="A250" s="822" t="s">
        <v>2790</v>
      </c>
      <c r="B250" s="823" t="s">
        <v>2339</v>
      </c>
      <c r="C250" s="823" t="s">
        <v>4791</v>
      </c>
      <c r="D250" s="823" t="s">
        <v>891</v>
      </c>
      <c r="E250" s="823" t="s">
        <v>4792</v>
      </c>
      <c r="F250" s="832">
        <v>1</v>
      </c>
      <c r="G250" s="832">
        <v>94.28</v>
      </c>
      <c r="H250" s="828">
        <v>1</v>
      </c>
      <c r="I250" s="832"/>
      <c r="J250" s="832"/>
      <c r="K250" s="828">
        <v>0</v>
      </c>
      <c r="L250" s="832">
        <v>1</v>
      </c>
      <c r="M250" s="833">
        <v>94.28</v>
      </c>
    </row>
    <row r="251" spans="1:13" ht="14.45" customHeight="1" x14ac:dyDescent="0.2">
      <c r="A251" s="822" t="s">
        <v>2790</v>
      </c>
      <c r="B251" s="823" t="s">
        <v>2355</v>
      </c>
      <c r="C251" s="823" t="s">
        <v>2356</v>
      </c>
      <c r="D251" s="823" t="s">
        <v>1403</v>
      </c>
      <c r="E251" s="823" t="s">
        <v>2357</v>
      </c>
      <c r="F251" s="832"/>
      <c r="G251" s="832"/>
      <c r="H251" s="828">
        <v>0</v>
      </c>
      <c r="I251" s="832">
        <v>2</v>
      </c>
      <c r="J251" s="832">
        <v>308.72000000000003</v>
      </c>
      <c r="K251" s="828">
        <v>1</v>
      </c>
      <c r="L251" s="832">
        <v>2</v>
      </c>
      <c r="M251" s="833">
        <v>308.72000000000003</v>
      </c>
    </row>
    <row r="252" spans="1:13" ht="14.45" customHeight="1" x14ac:dyDescent="0.2">
      <c r="A252" s="822" t="s">
        <v>2790</v>
      </c>
      <c r="B252" s="823" t="s">
        <v>2397</v>
      </c>
      <c r="C252" s="823" t="s">
        <v>2403</v>
      </c>
      <c r="D252" s="823" t="s">
        <v>1477</v>
      </c>
      <c r="E252" s="823" t="s">
        <v>2404</v>
      </c>
      <c r="F252" s="832"/>
      <c r="G252" s="832"/>
      <c r="H252" s="828">
        <v>0</v>
      </c>
      <c r="I252" s="832">
        <v>5</v>
      </c>
      <c r="J252" s="832">
        <v>4232.3500000000004</v>
      </c>
      <c r="K252" s="828">
        <v>1</v>
      </c>
      <c r="L252" s="832">
        <v>5</v>
      </c>
      <c r="M252" s="833">
        <v>4232.3500000000004</v>
      </c>
    </row>
    <row r="253" spans="1:13" ht="14.45" customHeight="1" x14ac:dyDescent="0.2">
      <c r="A253" s="822" t="s">
        <v>2790</v>
      </c>
      <c r="B253" s="823" t="s">
        <v>2443</v>
      </c>
      <c r="C253" s="823" t="s">
        <v>2445</v>
      </c>
      <c r="D253" s="823" t="s">
        <v>682</v>
      </c>
      <c r="E253" s="823" t="s">
        <v>681</v>
      </c>
      <c r="F253" s="832"/>
      <c r="G253" s="832"/>
      <c r="H253" s="828">
        <v>0</v>
      </c>
      <c r="I253" s="832">
        <v>1</v>
      </c>
      <c r="J253" s="832">
        <v>72.55</v>
      </c>
      <c r="K253" s="828">
        <v>1</v>
      </c>
      <c r="L253" s="832">
        <v>1</v>
      </c>
      <c r="M253" s="833">
        <v>72.55</v>
      </c>
    </row>
    <row r="254" spans="1:13" ht="14.45" customHeight="1" x14ac:dyDescent="0.2">
      <c r="A254" s="822" t="s">
        <v>2790</v>
      </c>
      <c r="B254" s="823" t="s">
        <v>2443</v>
      </c>
      <c r="C254" s="823" t="s">
        <v>2446</v>
      </c>
      <c r="D254" s="823" t="s">
        <v>682</v>
      </c>
      <c r="E254" s="823" t="s">
        <v>684</v>
      </c>
      <c r="F254" s="832"/>
      <c r="G254" s="832"/>
      <c r="H254" s="828">
        <v>0</v>
      </c>
      <c r="I254" s="832">
        <v>3</v>
      </c>
      <c r="J254" s="832">
        <v>195.84</v>
      </c>
      <c r="K254" s="828">
        <v>1</v>
      </c>
      <c r="L254" s="832">
        <v>3</v>
      </c>
      <c r="M254" s="833">
        <v>195.84</v>
      </c>
    </row>
    <row r="255" spans="1:13" ht="14.45" customHeight="1" x14ac:dyDescent="0.2">
      <c r="A255" s="822" t="s">
        <v>2790</v>
      </c>
      <c r="B255" s="823" t="s">
        <v>2443</v>
      </c>
      <c r="C255" s="823" t="s">
        <v>2444</v>
      </c>
      <c r="D255" s="823" t="s">
        <v>682</v>
      </c>
      <c r="E255" s="823" t="s">
        <v>683</v>
      </c>
      <c r="F255" s="832"/>
      <c r="G255" s="832"/>
      <c r="H255" s="828">
        <v>0</v>
      </c>
      <c r="I255" s="832">
        <v>1</v>
      </c>
      <c r="J255" s="832">
        <v>21.76</v>
      </c>
      <c r="K255" s="828">
        <v>1</v>
      </c>
      <c r="L255" s="832">
        <v>1</v>
      </c>
      <c r="M255" s="833">
        <v>21.76</v>
      </c>
    </row>
    <row r="256" spans="1:13" ht="14.45" customHeight="1" x14ac:dyDescent="0.2">
      <c r="A256" s="822" t="s">
        <v>2790</v>
      </c>
      <c r="B256" s="823" t="s">
        <v>2458</v>
      </c>
      <c r="C256" s="823" t="s">
        <v>2459</v>
      </c>
      <c r="D256" s="823" t="s">
        <v>1153</v>
      </c>
      <c r="E256" s="823" t="s">
        <v>1155</v>
      </c>
      <c r="F256" s="832"/>
      <c r="G256" s="832"/>
      <c r="H256" s="828"/>
      <c r="I256" s="832">
        <v>1</v>
      </c>
      <c r="J256" s="832">
        <v>0</v>
      </c>
      <c r="K256" s="828"/>
      <c r="L256" s="832">
        <v>1</v>
      </c>
      <c r="M256" s="833">
        <v>0</v>
      </c>
    </row>
    <row r="257" spans="1:13" ht="14.45" customHeight="1" x14ac:dyDescent="0.2">
      <c r="A257" s="822" t="s">
        <v>2790</v>
      </c>
      <c r="B257" s="823" t="s">
        <v>2484</v>
      </c>
      <c r="C257" s="823" t="s">
        <v>2485</v>
      </c>
      <c r="D257" s="823" t="s">
        <v>1333</v>
      </c>
      <c r="E257" s="823" t="s">
        <v>2486</v>
      </c>
      <c r="F257" s="832"/>
      <c r="G257" s="832"/>
      <c r="H257" s="828"/>
      <c r="I257" s="832">
        <v>2</v>
      </c>
      <c r="J257" s="832">
        <v>0</v>
      </c>
      <c r="K257" s="828"/>
      <c r="L257" s="832">
        <v>2</v>
      </c>
      <c r="M257" s="833">
        <v>0</v>
      </c>
    </row>
    <row r="258" spans="1:13" ht="14.45" customHeight="1" x14ac:dyDescent="0.2">
      <c r="A258" s="822" t="s">
        <v>2790</v>
      </c>
      <c r="B258" s="823" t="s">
        <v>2405</v>
      </c>
      <c r="C258" s="823" t="s">
        <v>2406</v>
      </c>
      <c r="D258" s="823" t="s">
        <v>2407</v>
      </c>
      <c r="E258" s="823" t="s">
        <v>2408</v>
      </c>
      <c r="F258" s="832"/>
      <c r="G258" s="832"/>
      <c r="H258" s="828">
        <v>0</v>
      </c>
      <c r="I258" s="832">
        <v>3</v>
      </c>
      <c r="J258" s="832">
        <v>30758.25</v>
      </c>
      <c r="K258" s="828">
        <v>1</v>
      </c>
      <c r="L258" s="832">
        <v>3</v>
      </c>
      <c r="M258" s="833">
        <v>30758.25</v>
      </c>
    </row>
    <row r="259" spans="1:13" ht="14.45" customHeight="1" x14ac:dyDescent="0.2">
      <c r="A259" s="822" t="s">
        <v>2790</v>
      </c>
      <c r="B259" s="823" t="s">
        <v>4851</v>
      </c>
      <c r="C259" s="823" t="s">
        <v>4789</v>
      </c>
      <c r="D259" s="823" t="s">
        <v>3422</v>
      </c>
      <c r="E259" s="823" t="s">
        <v>4790</v>
      </c>
      <c r="F259" s="832"/>
      <c r="G259" s="832"/>
      <c r="H259" s="828">
        <v>0</v>
      </c>
      <c r="I259" s="832">
        <v>1</v>
      </c>
      <c r="J259" s="832">
        <v>165.63</v>
      </c>
      <c r="K259" s="828">
        <v>1</v>
      </c>
      <c r="L259" s="832">
        <v>1</v>
      </c>
      <c r="M259" s="833">
        <v>165.63</v>
      </c>
    </row>
    <row r="260" spans="1:13" ht="14.45" customHeight="1" x14ac:dyDescent="0.2">
      <c r="A260" s="822" t="s">
        <v>2791</v>
      </c>
      <c r="B260" s="823" t="s">
        <v>2227</v>
      </c>
      <c r="C260" s="823" t="s">
        <v>2230</v>
      </c>
      <c r="D260" s="823" t="s">
        <v>789</v>
      </c>
      <c r="E260" s="823" t="s">
        <v>2231</v>
      </c>
      <c r="F260" s="832"/>
      <c r="G260" s="832"/>
      <c r="H260" s="828">
        <v>0</v>
      </c>
      <c r="I260" s="832">
        <v>1</v>
      </c>
      <c r="J260" s="832">
        <v>102.93</v>
      </c>
      <c r="K260" s="828">
        <v>1</v>
      </c>
      <c r="L260" s="832">
        <v>1</v>
      </c>
      <c r="M260" s="833">
        <v>102.93</v>
      </c>
    </row>
    <row r="261" spans="1:13" ht="14.45" customHeight="1" x14ac:dyDescent="0.2">
      <c r="A261" s="822" t="s">
        <v>2791</v>
      </c>
      <c r="B261" s="823" t="s">
        <v>4855</v>
      </c>
      <c r="C261" s="823" t="s">
        <v>4637</v>
      </c>
      <c r="D261" s="823" t="s">
        <v>4638</v>
      </c>
      <c r="E261" s="823" t="s">
        <v>3013</v>
      </c>
      <c r="F261" s="832">
        <v>2</v>
      </c>
      <c r="G261" s="832">
        <v>370.52</v>
      </c>
      <c r="H261" s="828">
        <v>1</v>
      </c>
      <c r="I261" s="832"/>
      <c r="J261" s="832"/>
      <c r="K261" s="828">
        <v>0</v>
      </c>
      <c r="L261" s="832">
        <v>2</v>
      </c>
      <c r="M261" s="833">
        <v>370.52</v>
      </c>
    </row>
    <row r="262" spans="1:13" ht="14.45" customHeight="1" x14ac:dyDescent="0.2">
      <c r="A262" s="822" t="s">
        <v>2791</v>
      </c>
      <c r="B262" s="823" t="s">
        <v>2238</v>
      </c>
      <c r="C262" s="823" t="s">
        <v>2553</v>
      </c>
      <c r="D262" s="823" t="s">
        <v>2240</v>
      </c>
      <c r="E262" s="823" t="s">
        <v>1831</v>
      </c>
      <c r="F262" s="832"/>
      <c r="G262" s="832"/>
      <c r="H262" s="828">
        <v>0</v>
      </c>
      <c r="I262" s="832">
        <v>1</v>
      </c>
      <c r="J262" s="832">
        <v>86.43</v>
      </c>
      <c r="K262" s="828">
        <v>1</v>
      </c>
      <c r="L262" s="832">
        <v>1</v>
      </c>
      <c r="M262" s="833">
        <v>86.43</v>
      </c>
    </row>
    <row r="263" spans="1:13" ht="14.45" customHeight="1" x14ac:dyDescent="0.2">
      <c r="A263" s="822" t="s">
        <v>2791</v>
      </c>
      <c r="B263" s="823" t="s">
        <v>2244</v>
      </c>
      <c r="C263" s="823" t="s">
        <v>2558</v>
      </c>
      <c r="D263" s="823" t="s">
        <v>1691</v>
      </c>
      <c r="E263" s="823" t="s">
        <v>2559</v>
      </c>
      <c r="F263" s="832"/>
      <c r="G263" s="832"/>
      <c r="H263" s="828">
        <v>0</v>
      </c>
      <c r="I263" s="832">
        <v>13</v>
      </c>
      <c r="J263" s="832">
        <v>18013.059999999998</v>
      </c>
      <c r="K263" s="828">
        <v>1</v>
      </c>
      <c r="L263" s="832">
        <v>13</v>
      </c>
      <c r="M263" s="833">
        <v>18013.059999999998</v>
      </c>
    </row>
    <row r="264" spans="1:13" ht="14.45" customHeight="1" x14ac:dyDescent="0.2">
      <c r="A264" s="822" t="s">
        <v>2791</v>
      </c>
      <c r="B264" s="823" t="s">
        <v>2244</v>
      </c>
      <c r="C264" s="823" t="s">
        <v>2562</v>
      </c>
      <c r="D264" s="823" t="s">
        <v>1691</v>
      </c>
      <c r="E264" s="823" t="s">
        <v>2563</v>
      </c>
      <c r="F264" s="832"/>
      <c r="G264" s="832"/>
      <c r="H264" s="828">
        <v>0</v>
      </c>
      <c r="I264" s="832">
        <v>3</v>
      </c>
      <c r="J264" s="832">
        <v>6928.08</v>
      </c>
      <c r="K264" s="828">
        <v>1</v>
      </c>
      <c r="L264" s="832">
        <v>3</v>
      </c>
      <c r="M264" s="833">
        <v>6928.08</v>
      </c>
    </row>
    <row r="265" spans="1:13" ht="14.45" customHeight="1" x14ac:dyDescent="0.2">
      <c r="A265" s="822" t="s">
        <v>2791</v>
      </c>
      <c r="B265" s="823" t="s">
        <v>2244</v>
      </c>
      <c r="C265" s="823" t="s">
        <v>2247</v>
      </c>
      <c r="D265" s="823" t="s">
        <v>915</v>
      </c>
      <c r="E265" s="823" t="s">
        <v>2248</v>
      </c>
      <c r="F265" s="832"/>
      <c r="G265" s="832"/>
      <c r="H265" s="828">
        <v>0</v>
      </c>
      <c r="I265" s="832">
        <v>24</v>
      </c>
      <c r="J265" s="832">
        <v>8835.84</v>
      </c>
      <c r="K265" s="828">
        <v>1</v>
      </c>
      <c r="L265" s="832">
        <v>24</v>
      </c>
      <c r="M265" s="833">
        <v>8835.84</v>
      </c>
    </row>
    <row r="266" spans="1:13" ht="14.45" customHeight="1" x14ac:dyDescent="0.2">
      <c r="A266" s="822" t="s">
        <v>2791</v>
      </c>
      <c r="B266" s="823" t="s">
        <v>2244</v>
      </c>
      <c r="C266" s="823" t="s">
        <v>2249</v>
      </c>
      <c r="D266" s="823" t="s">
        <v>915</v>
      </c>
      <c r="E266" s="823" t="s">
        <v>2250</v>
      </c>
      <c r="F266" s="832"/>
      <c r="G266" s="832"/>
      <c r="H266" s="828">
        <v>0</v>
      </c>
      <c r="I266" s="832">
        <v>10</v>
      </c>
      <c r="J266" s="832">
        <v>7363.3000000000011</v>
      </c>
      <c r="K266" s="828">
        <v>1</v>
      </c>
      <c r="L266" s="832">
        <v>10</v>
      </c>
      <c r="M266" s="833">
        <v>7363.3000000000011</v>
      </c>
    </row>
    <row r="267" spans="1:13" ht="14.45" customHeight="1" x14ac:dyDescent="0.2">
      <c r="A267" s="822" t="s">
        <v>2791</v>
      </c>
      <c r="B267" s="823" t="s">
        <v>2244</v>
      </c>
      <c r="C267" s="823" t="s">
        <v>2253</v>
      </c>
      <c r="D267" s="823" t="s">
        <v>915</v>
      </c>
      <c r="E267" s="823" t="s">
        <v>2254</v>
      </c>
      <c r="F267" s="832"/>
      <c r="G267" s="832"/>
      <c r="H267" s="828">
        <v>0</v>
      </c>
      <c r="I267" s="832">
        <v>13</v>
      </c>
      <c r="J267" s="832">
        <v>6381.57</v>
      </c>
      <c r="K267" s="828">
        <v>1</v>
      </c>
      <c r="L267" s="832">
        <v>13</v>
      </c>
      <c r="M267" s="833">
        <v>6381.57</v>
      </c>
    </row>
    <row r="268" spans="1:13" ht="14.45" customHeight="1" x14ac:dyDescent="0.2">
      <c r="A268" s="822" t="s">
        <v>2791</v>
      </c>
      <c r="B268" s="823" t="s">
        <v>2244</v>
      </c>
      <c r="C268" s="823" t="s">
        <v>2560</v>
      </c>
      <c r="D268" s="823" t="s">
        <v>1691</v>
      </c>
      <c r="E268" s="823" t="s">
        <v>2561</v>
      </c>
      <c r="F268" s="832"/>
      <c r="G268" s="832"/>
      <c r="H268" s="828">
        <v>0</v>
      </c>
      <c r="I268" s="832">
        <v>8</v>
      </c>
      <c r="J268" s="832">
        <v>14779.920000000002</v>
      </c>
      <c r="K268" s="828">
        <v>1</v>
      </c>
      <c r="L268" s="832">
        <v>8</v>
      </c>
      <c r="M268" s="833">
        <v>14779.920000000002</v>
      </c>
    </row>
    <row r="269" spans="1:13" ht="14.45" customHeight="1" x14ac:dyDescent="0.2">
      <c r="A269" s="822" t="s">
        <v>2791</v>
      </c>
      <c r="B269" s="823" t="s">
        <v>2244</v>
      </c>
      <c r="C269" s="823" t="s">
        <v>2245</v>
      </c>
      <c r="D269" s="823" t="s">
        <v>915</v>
      </c>
      <c r="E269" s="823" t="s">
        <v>2246</v>
      </c>
      <c r="F269" s="832"/>
      <c r="G269" s="832"/>
      <c r="H269" s="828">
        <v>0</v>
      </c>
      <c r="I269" s="832">
        <v>3</v>
      </c>
      <c r="J269" s="832">
        <v>2771.2200000000003</v>
      </c>
      <c r="K269" s="828">
        <v>1</v>
      </c>
      <c r="L269" s="832">
        <v>3</v>
      </c>
      <c r="M269" s="833">
        <v>2771.2200000000003</v>
      </c>
    </row>
    <row r="270" spans="1:13" ht="14.45" customHeight="1" x14ac:dyDescent="0.2">
      <c r="A270" s="822" t="s">
        <v>2791</v>
      </c>
      <c r="B270" s="823" t="s">
        <v>2265</v>
      </c>
      <c r="C270" s="823" t="s">
        <v>2572</v>
      </c>
      <c r="D270" s="823" t="s">
        <v>921</v>
      </c>
      <c r="E270" s="823" t="s">
        <v>2573</v>
      </c>
      <c r="F270" s="832"/>
      <c r="G270" s="832"/>
      <c r="H270" s="828">
        <v>0</v>
      </c>
      <c r="I270" s="832">
        <v>5</v>
      </c>
      <c r="J270" s="832">
        <v>212.55</v>
      </c>
      <c r="K270" s="828">
        <v>1</v>
      </c>
      <c r="L270" s="832">
        <v>5</v>
      </c>
      <c r="M270" s="833">
        <v>212.55</v>
      </c>
    </row>
    <row r="271" spans="1:13" ht="14.45" customHeight="1" x14ac:dyDescent="0.2">
      <c r="A271" s="822" t="s">
        <v>2791</v>
      </c>
      <c r="B271" s="823" t="s">
        <v>2265</v>
      </c>
      <c r="C271" s="823" t="s">
        <v>2268</v>
      </c>
      <c r="D271" s="823" t="s">
        <v>921</v>
      </c>
      <c r="E271" s="823" t="s">
        <v>2269</v>
      </c>
      <c r="F271" s="832"/>
      <c r="G271" s="832"/>
      <c r="H271" s="828">
        <v>0</v>
      </c>
      <c r="I271" s="832">
        <v>3</v>
      </c>
      <c r="J271" s="832">
        <v>255.06</v>
      </c>
      <c r="K271" s="828">
        <v>1</v>
      </c>
      <c r="L271" s="832">
        <v>3</v>
      </c>
      <c r="M271" s="833">
        <v>255.06</v>
      </c>
    </row>
    <row r="272" spans="1:13" ht="14.45" customHeight="1" x14ac:dyDescent="0.2">
      <c r="A272" s="822" t="s">
        <v>2791</v>
      </c>
      <c r="B272" s="823" t="s">
        <v>2270</v>
      </c>
      <c r="C272" s="823" t="s">
        <v>2275</v>
      </c>
      <c r="D272" s="823" t="s">
        <v>967</v>
      </c>
      <c r="E272" s="823" t="s">
        <v>2276</v>
      </c>
      <c r="F272" s="832"/>
      <c r="G272" s="832"/>
      <c r="H272" s="828"/>
      <c r="I272" s="832">
        <v>1</v>
      </c>
      <c r="J272" s="832">
        <v>0</v>
      </c>
      <c r="K272" s="828"/>
      <c r="L272" s="832">
        <v>1</v>
      </c>
      <c r="M272" s="833">
        <v>0</v>
      </c>
    </row>
    <row r="273" spans="1:13" ht="14.45" customHeight="1" x14ac:dyDescent="0.2">
      <c r="A273" s="822" t="s">
        <v>2791</v>
      </c>
      <c r="B273" s="823" t="s">
        <v>2277</v>
      </c>
      <c r="C273" s="823" t="s">
        <v>3322</v>
      </c>
      <c r="D273" s="823" t="s">
        <v>724</v>
      </c>
      <c r="E273" s="823" t="s">
        <v>3323</v>
      </c>
      <c r="F273" s="832">
        <v>2</v>
      </c>
      <c r="G273" s="832">
        <v>21.3</v>
      </c>
      <c r="H273" s="828">
        <v>1</v>
      </c>
      <c r="I273" s="832"/>
      <c r="J273" s="832"/>
      <c r="K273" s="828">
        <v>0</v>
      </c>
      <c r="L273" s="832">
        <v>2</v>
      </c>
      <c r="M273" s="833">
        <v>21.3</v>
      </c>
    </row>
    <row r="274" spans="1:13" ht="14.45" customHeight="1" x14ac:dyDescent="0.2">
      <c r="A274" s="822" t="s">
        <v>2791</v>
      </c>
      <c r="B274" s="823" t="s">
        <v>2286</v>
      </c>
      <c r="C274" s="823" t="s">
        <v>2287</v>
      </c>
      <c r="D274" s="823" t="s">
        <v>2288</v>
      </c>
      <c r="E274" s="823" t="s">
        <v>2289</v>
      </c>
      <c r="F274" s="832"/>
      <c r="G274" s="832"/>
      <c r="H274" s="828">
        <v>0</v>
      </c>
      <c r="I274" s="832">
        <v>1</v>
      </c>
      <c r="J274" s="832">
        <v>93.27</v>
      </c>
      <c r="K274" s="828">
        <v>1</v>
      </c>
      <c r="L274" s="832">
        <v>1</v>
      </c>
      <c r="M274" s="833">
        <v>93.27</v>
      </c>
    </row>
    <row r="275" spans="1:13" ht="14.45" customHeight="1" x14ac:dyDescent="0.2">
      <c r="A275" s="822" t="s">
        <v>2791</v>
      </c>
      <c r="B275" s="823" t="s">
        <v>2286</v>
      </c>
      <c r="C275" s="823" t="s">
        <v>2290</v>
      </c>
      <c r="D275" s="823" t="s">
        <v>2288</v>
      </c>
      <c r="E275" s="823" t="s">
        <v>2291</v>
      </c>
      <c r="F275" s="832"/>
      <c r="G275" s="832"/>
      <c r="H275" s="828">
        <v>0</v>
      </c>
      <c r="I275" s="832">
        <v>5</v>
      </c>
      <c r="J275" s="832">
        <v>155.44999999999999</v>
      </c>
      <c r="K275" s="828">
        <v>1</v>
      </c>
      <c r="L275" s="832">
        <v>5</v>
      </c>
      <c r="M275" s="833">
        <v>155.44999999999999</v>
      </c>
    </row>
    <row r="276" spans="1:13" ht="14.45" customHeight="1" x14ac:dyDescent="0.2">
      <c r="A276" s="822" t="s">
        <v>2791</v>
      </c>
      <c r="B276" s="823" t="s">
        <v>4856</v>
      </c>
      <c r="C276" s="823" t="s">
        <v>4741</v>
      </c>
      <c r="D276" s="823" t="s">
        <v>4742</v>
      </c>
      <c r="E276" s="823" t="s">
        <v>4743</v>
      </c>
      <c r="F276" s="832"/>
      <c r="G276" s="832"/>
      <c r="H276" s="828">
        <v>0</v>
      </c>
      <c r="I276" s="832">
        <v>1</v>
      </c>
      <c r="J276" s="832">
        <v>729.09</v>
      </c>
      <c r="K276" s="828">
        <v>1</v>
      </c>
      <c r="L276" s="832">
        <v>1</v>
      </c>
      <c r="M276" s="833">
        <v>729.09</v>
      </c>
    </row>
    <row r="277" spans="1:13" ht="14.45" customHeight="1" x14ac:dyDescent="0.2">
      <c r="A277" s="822" t="s">
        <v>2791</v>
      </c>
      <c r="B277" s="823" t="s">
        <v>2294</v>
      </c>
      <c r="C277" s="823" t="s">
        <v>2295</v>
      </c>
      <c r="D277" s="823" t="s">
        <v>1197</v>
      </c>
      <c r="E277" s="823" t="s">
        <v>2296</v>
      </c>
      <c r="F277" s="832"/>
      <c r="G277" s="832"/>
      <c r="H277" s="828">
        <v>0</v>
      </c>
      <c r="I277" s="832">
        <v>1</v>
      </c>
      <c r="J277" s="832">
        <v>34.47</v>
      </c>
      <c r="K277" s="828">
        <v>1</v>
      </c>
      <c r="L277" s="832">
        <v>1</v>
      </c>
      <c r="M277" s="833">
        <v>34.47</v>
      </c>
    </row>
    <row r="278" spans="1:13" ht="14.45" customHeight="1" x14ac:dyDescent="0.2">
      <c r="A278" s="822" t="s">
        <v>2791</v>
      </c>
      <c r="B278" s="823" t="s">
        <v>2327</v>
      </c>
      <c r="C278" s="823" t="s">
        <v>2330</v>
      </c>
      <c r="D278" s="823" t="s">
        <v>909</v>
      </c>
      <c r="E278" s="823" t="s">
        <v>2331</v>
      </c>
      <c r="F278" s="832"/>
      <c r="G278" s="832"/>
      <c r="H278" s="828">
        <v>0</v>
      </c>
      <c r="I278" s="832">
        <v>2</v>
      </c>
      <c r="J278" s="832">
        <v>600.62</v>
      </c>
      <c r="K278" s="828">
        <v>1</v>
      </c>
      <c r="L278" s="832">
        <v>2</v>
      </c>
      <c r="M278" s="833">
        <v>600.62</v>
      </c>
    </row>
    <row r="279" spans="1:13" ht="14.45" customHeight="1" x14ac:dyDescent="0.2">
      <c r="A279" s="822" t="s">
        <v>2791</v>
      </c>
      <c r="B279" s="823" t="s">
        <v>2355</v>
      </c>
      <c r="C279" s="823" t="s">
        <v>2356</v>
      </c>
      <c r="D279" s="823" t="s">
        <v>1403</v>
      </c>
      <c r="E279" s="823" t="s">
        <v>2357</v>
      </c>
      <c r="F279" s="832"/>
      <c r="G279" s="832"/>
      <c r="H279" s="828">
        <v>0</v>
      </c>
      <c r="I279" s="832">
        <v>3</v>
      </c>
      <c r="J279" s="832">
        <v>463.08000000000004</v>
      </c>
      <c r="K279" s="828">
        <v>1</v>
      </c>
      <c r="L279" s="832">
        <v>3</v>
      </c>
      <c r="M279" s="833">
        <v>463.08000000000004</v>
      </c>
    </row>
    <row r="280" spans="1:13" ht="14.45" customHeight="1" x14ac:dyDescent="0.2">
      <c r="A280" s="822" t="s">
        <v>2791</v>
      </c>
      <c r="B280" s="823" t="s">
        <v>2361</v>
      </c>
      <c r="C280" s="823" t="s">
        <v>2362</v>
      </c>
      <c r="D280" s="823" t="s">
        <v>1318</v>
      </c>
      <c r="E280" s="823" t="s">
        <v>771</v>
      </c>
      <c r="F280" s="832"/>
      <c r="G280" s="832"/>
      <c r="H280" s="828">
        <v>0</v>
      </c>
      <c r="I280" s="832">
        <v>3</v>
      </c>
      <c r="J280" s="832">
        <v>288.12</v>
      </c>
      <c r="K280" s="828">
        <v>1</v>
      </c>
      <c r="L280" s="832">
        <v>3</v>
      </c>
      <c r="M280" s="833">
        <v>288.12</v>
      </c>
    </row>
    <row r="281" spans="1:13" ht="14.45" customHeight="1" x14ac:dyDescent="0.2">
      <c r="A281" s="822" t="s">
        <v>2791</v>
      </c>
      <c r="B281" s="823" t="s">
        <v>2397</v>
      </c>
      <c r="C281" s="823" t="s">
        <v>2403</v>
      </c>
      <c r="D281" s="823" t="s">
        <v>1477</v>
      </c>
      <c r="E281" s="823" t="s">
        <v>2404</v>
      </c>
      <c r="F281" s="832"/>
      <c r="G281" s="832"/>
      <c r="H281" s="828">
        <v>0</v>
      </c>
      <c r="I281" s="832">
        <v>25</v>
      </c>
      <c r="J281" s="832">
        <v>37859.130000000005</v>
      </c>
      <c r="K281" s="828">
        <v>1</v>
      </c>
      <c r="L281" s="832">
        <v>25</v>
      </c>
      <c r="M281" s="833">
        <v>37859.130000000005</v>
      </c>
    </row>
    <row r="282" spans="1:13" ht="14.45" customHeight="1" x14ac:dyDescent="0.2">
      <c r="A282" s="822" t="s">
        <v>2791</v>
      </c>
      <c r="B282" s="823" t="s">
        <v>2625</v>
      </c>
      <c r="C282" s="823" t="s">
        <v>2626</v>
      </c>
      <c r="D282" s="823" t="s">
        <v>1876</v>
      </c>
      <c r="E282" s="823" t="s">
        <v>1877</v>
      </c>
      <c r="F282" s="832"/>
      <c r="G282" s="832"/>
      <c r="H282" s="828">
        <v>0</v>
      </c>
      <c r="I282" s="832">
        <v>5</v>
      </c>
      <c r="J282" s="832">
        <v>4512.8500000000004</v>
      </c>
      <c r="K282" s="828">
        <v>1</v>
      </c>
      <c r="L282" s="832">
        <v>5</v>
      </c>
      <c r="M282" s="833">
        <v>4512.8500000000004</v>
      </c>
    </row>
    <row r="283" spans="1:13" ht="14.45" customHeight="1" x14ac:dyDescent="0.2">
      <c r="A283" s="822" t="s">
        <v>2791</v>
      </c>
      <c r="B283" s="823" t="s">
        <v>4849</v>
      </c>
      <c r="C283" s="823" t="s">
        <v>3138</v>
      </c>
      <c r="D283" s="823" t="s">
        <v>3139</v>
      </c>
      <c r="E283" s="823" t="s">
        <v>3140</v>
      </c>
      <c r="F283" s="832"/>
      <c r="G283" s="832"/>
      <c r="H283" s="828">
        <v>0</v>
      </c>
      <c r="I283" s="832">
        <v>3</v>
      </c>
      <c r="J283" s="832">
        <v>20089.53</v>
      </c>
      <c r="K283" s="828">
        <v>1</v>
      </c>
      <c r="L283" s="832">
        <v>3</v>
      </c>
      <c r="M283" s="833">
        <v>20089.53</v>
      </c>
    </row>
    <row r="284" spans="1:13" ht="14.45" customHeight="1" x14ac:dyDescent="0.2">
      <c r="A284" s="822" t="s">
        <v>2791</v>
      </c>
      <c r="B284" s="823" t="s">
        <v>2443</v>
      </c>
      <c r="C284" s="823" t="s">
        <v>2445</v>
      </c>
      <c r="D284" s="823" t="s">
        <v>682</v>
      </c>
      <c r="E284" s="823" t="s">
        <v>681</v>
      </c>
      <c r="F284" s="832"/>
      <c r="G284" s="832"/>
      <c r="H284" s="828">
        <v>0</v>
      </c>
      <c r="I284" s="832">
        <v>4</v>
      </c>
      <c r="J284" s="832">
        <v>290.2</v>
      </c>
      <c r="K284" s="828">
        <v>1</v>
      </c>
      <c r="L284" s="832">
        <v>4</v>
      </c>
      <c r="M284" s="833">
        <v>290.2</v>
      </c>
    </row>
    <row r="285" spans="1:13" ht="14.45" customHeight="1" x14ac:dyDescent="0.2">
      <c r="A285" s="822" t="s">
        <v>2791</v>
      </c>
      <c r="B285" s="823" t="s">
        <v>2443</v>
      </c>
      <c r="C285" s="823" t="s">
        <v>2446</v>
      </c>
      <c r="D285" s="823" t="s">
        <v>682</v>
      </c>
      <c r="E285" s="823" t="s">
        <v>684</v>
      </c>
      <c r="F285" s="832"/>
      <c r="G285" s="832"/>
      <c r="H285" s="828">
        <v>0</v>
      </c>
      <c r="I285" s="832">
        <v>10</v>
      </c>
      <c r="J285" s="832">
        <v>652.80000000000007</v>
      </c>
      <c r="K285" s="828">
        <v>1</v>
      </c>
      <c r="L285" s="832">
        <v>10</v>
      </c>
      <c r="M285" s="833">
        <v>652.80000000000007</v>
      </c>
    </row>
    <row r="286" spans="1:13" ht="14.45" customHeight="1" x14ac:dyDescent="0.2">
      <c r="A286" s="822" t="s">
        <v>2791</v>
      </c>
      <c r="B286" s="823" t="s">
        <v>2458</v>
      </c>
      <c r="C286" s="823" t="s">
        <v>2459</v>
      </c>
      <c r="D286" s="823" t="s">
        <v>1153</v>
      </c>
      <c r="E286" s="823" t="s">
        <v>1155</v>
      </c>
      <c r="F286" s="832"/>
      <c r="G286" s="832"/>
      <c r="H286" s="828"/>
      <c r="I286" s="832">
        <v>3</v>
      </c>
      <c r="J286" s="832">
        <v>0</v>
      </c>
      <c r="K286" s="828"/>
      <c r="L286" s="832">
        <v>3</v>
      </c>
      <c r="M286" s="833">
        <v>0</v>
      </c>
    </row>
    <row r="287" spans="1:13" ht="14.45" customHeight="1" x14ac:dyDescent="0.2">
      <c r="A287" s="822" t="s">
        <v>2791</v>
      </c>
      <c r="B287" s="823" t="s">
        <v>2468</v>
      </c>
      <c r="C287" s="823" t="s">
        <v>2472</v>
      </c>
      <c r="D287" s="823" t="s">
        <v>2470</v>
      </c>
      <c r="E287" s="823" t="s">
        <v>2473</v>
      </c>
      <c r="F287" s="832"/>
      <c r="G287" s="832"/>
      <c r="H287" s="828">
        <v>0</v>
      </c>
      <c r="I287" s="832">
        <v>3</v>
      </c>
      <c r="J287" s="832">
        <v>1018.4100000000001</v>
      </c>
      <c r="K287" s="828">
        <v>1</v>
      </c>
      <c r="L287" s="832">
        <v>3</v>
      </c>
      <c r="M287" s="833">
        <v>1018.4100000000001</v>
      </c>
    </row>
    <row r="288" spans="1:13" ht="14.45" customHeight="1" x14ac:dyDescent="0.2">
      <c r="A288" s="822" t="s">
        <v>2791</v>
      </c>
      <c r="B288" s="823" t="s">
        <v>4857</v>
      </c>
      <c r="C288" s="823" t="s">
        <v>4748</v>
      </c>
      <c r="D288" s="823" t="s">
        <v>4749</v>
      </c>
      <c r="E288" s="823" t="s">
        <v>4750</v>
      </c>
      <c r="F288" s="832"/>
      <c r="G288" s="832"/>
      <c r="H288" s="828">
        <v>0</v>
      </c>
      <c r="I288" s="832">
        <v>1</v>
      </c>
      <c r="J288" s="832">
        <v>212.45</v>
      </c>
      <c r="K288" s="828">
        <v>1</v>
      </c>
      <c r="L288" s="832">
        <v>1</v>
      </c>
      <c r="M288" s="833">
        <v>212.45</v>
      </c>
    </row>
    <row r="289" spans="1:13" ht="14.45" customHeight="1" x14ac:dyDescent="0.2">
      <c r="A289" s="822" t="s">
        <v>2791</v>
      </c>
      <c r="B289" s="823" t="s">
        <v>2478</v>
      </c>
      <c r="C289" s="823" t="s">
        <v>2482</v>
      </c>
      <c r="D289" s="823" t="s">
        <v>2480</v>
      </c>
      <c r="E289" s="823" t="s">
        <v>2483</v>
      </c>
      <c r="F289" s="832"/>
      <c r="G289" s="832"/>
      <c r="H289" s="828">
        <v>0</v>
      </c>
      <c r="I289" s="832">
        <v>1</v>
      </c>
      <c r="J289" s="832">
        <v>11.71</v>
      </c>
      <c r="K289" s="828">
        <v>1</v>
      </c>
      <c r="L289" s="832">
        <v>1</v>
      </c>
      <c r="M289" s="833">
        <v>11.71</v>
      </c>
    </row>
    <row r="290" spans="1:13" ht="14.45" customHeight="1" x14ac:dyDescent="0.2">
      <c r="A290" s="822" t="s">
        <v>2791</v>
      </c>
      <c r="B290" s="823" t="s">
        <v>2484</v>
      </c>
      <c r="C290" s="823" t="s">
        <v>2485</v>
      </c>
      <c r="D290" s="823" t="s">
        <v>1333</v>
      </c>
      <c r="E290" s="823" t="s">
        <v>2486</v>
      </c>
      <c r="F290" s="832"/>
      <c r="G290" s="832"/>
      <c r="H290" s="828"/>
      <c r="I290" s="832">
        <v>2</v>
      </c>
      <c r="J290" s="832">
        <v>0</v>
      </c>
      <c r="K290" s="828"/>
      <c r="L290" s="832">
        <v>2</v>
      </c>
      <c r="M290" s="833">
        <v>0</v>
      </c>
    </row>
    <row r="291" spans="1:13" ht="14.45" customHeight="1" x14ac:dyDescent="0.2">
      <c r="A291" s="822" t="s">
        <v>2791</v>
      </c>
      <c r="B291" s="823" t="s">
        <v>4843</v>
      </c>
      <c r="C291" s="823" t="s">
        <v>2816</v>
      </c>
      <c r="D291" s="823" t="s">
        <v>776</v>
      </c>
      <c r="E291" s="823" t="s">
        <v>738</v>
      </c>
      <c r="F291" s="832"/>
      <c r="G291" s="832"/>
      <c r="H291" s="828">
        <v>0</v>
      </c>
      <c r="I291" s="832">
        <v>2</v>
      </c>
      <c r="J291" s="832">
        <v>131.97999999999999</v>
      </c>
      <c r="K291" s="828">
        <v>1</v>
      </c>
      <c r="L291" s="832">
        <v>2</v>
      </c>
      <c r="M291" s="833">
        <v>131.97999999999999</v>
      </c>
    </row>
    <row r="292" spans="1:13" ht="14.45" customHeight="1" x14ac:dyDescent="0.2">
      <c r="A292" s="822" t="s">
        <v>2791</v>
      </c>
      <c r="B292" s="823" t="s">
        <v>2489</v>
      </c>
      <c r="C292" s="823" t="s">
        <v>3628</v>
      </c>
      <c r="D292" s="823" t="s">
        <v>2491</v>
      </c>
      <c r="E292" s="823" t="s">
        <v>3629</v>
      </c>
      <c r="F292" s="832"/>
      <c r="G292" s="832"/>
      <c r="H292" s="828">
        <v>0</v>
      </c>
      <c r="I292" s="832">
        <v>1</v>
      </c>
      <c r="J292" s="832">
        <v>246.39</v>
      </c>
      <c r="K292" s="828">
        <v>1</v>
      </c>
      <c r="L292" s="832">
        <v>1</v>
      </c>
      <c r="M292" s="833">
        <v>246.39</v>
      </c>
    </row>
    <row r="293" spans="1:13" ht="14.45" customHeight="1" x14ac:dyDescent="0.2">
      <c r="A293" s="822" t="s">
        <v>2791</v>
      </c>
      <c r="B293" s="823" t="s">
        <v>4858</v>
      </c>
      <c r="C293" s="823" t="s">
        <v>4726</v>
      </c>
      <c r="D293" s="823" t="s">
        <v>4727</v>
      </c>
      <c r="E293" s="823" t="s">
        <v>2702</v>
      </c>
      <c r="F293" s="832"/>
      <c r="G293" s="832"/>
      <c r="H293" s="828">
        <v>0</v>
      </c>
      <c r="I293" s="832">
        <v>1</v>
      </c>
      <c r="J293" s="832">
        <v>528.44000000000005</v>
      </c>
      <c r="K293" s="828">
        <v>1</v>
      </c>
      <c r="L293" s="832">
        <v>1</v>
      </c>
      <c r="M293" s="833">
        <v>528.44000000000005</v>
      </c>
    </row>
    <row r="294" spans="1:13" ht="14.45" customHeight="1" x14ac:dyDescent="0.2">
      <c r="A294" s="822" t="s">
        <v>2791</v>
      </c>
      <c r="B294" s="823" t="s">
        <v>2651</v>
      </c>
      <c r="C294" s="823" t="s">
        <v>2652</v>
      </c>
      <c r="D294" s="823" t="s">
        <v>2653</v>
      </c>
      <c r="E294" s="823" t="s">
        <v>1618</v>
      </c>
      <c r="F294" s="832"/>
      <c r="G294" s="832"/>
      <c r="H294" s="828">
        <v>0</v>
      </c>
      <c r="I294" s="832">
        <v>2</v>
      </c>
      <c r="J294" s="832">
        <v>259.5</v>
      </c>
      <c r="K294" s="828">
        <v>1</v>
      </c>
      <c r="L294" s="832">
        <v>2</v>
      </c>
      <c r="M294" s="833">
        <v>259.5</v>
      </c>
    </row>
    <row r="295" spans="1:13" ht="14.45" customHeight="1" x14ac:dyDescent="0.2">
      <c r="A295" s="822" t="s">
        <v>2791</v>
      </c>
      <c r="B295" s="823" t="s">
        <v>2500</v>
      </c>
      <c r="C295" s="823" t="s">
        <v>2501</v>
      </c>
      <c r="D295" s="823" t="s">
        <v>1329</v>
      </c>
      <c r="E295" s="823" t="s">
        <v>2502</v>
      </c>
      <c r="F295" s="832"/>
      <c r="G295" s="832"/>
      <c r="H295" s="828">
        <v>0</v>
      </c>
      <c r="I295" s="832">
        <v>1</v>
      </c>
      <c r="J295" s="832">
        <v>117.55</v>
      </c>
      <c r="K295" s="828">
        <v>1</v>
      </c>
      <c r="L295" s="832">
        <v>1</v>
      </c>
      <c r="M295" s="833">
        <v>117.55</v>
      </c>
    </row>
    <row r="296" spans="1:13" ht="14.45" customHeight="1" x14ac:dyDescent="0.2">
      <c r="A296" s="822" t="s">
        <v>2791</v>
      </c>
      <c r="B296" s="823" t="s">
        <v>2500</v>
      </c>
      <c r="C296" s="823" t="s">
        <v>2504</v>
      </c>
      <c r="D296" s="823" t="s">
        <v>1329</v>
      </c>
      <c r="E296" s="823" t="s">
        <v>1261</v>
      </c>
      <c r="F296" s="832"/>
      <c r="G296" s="832"/>
      <c r="H296" s="828">
        <v>0</v>
      </c>
      <c r="I296" s="832">
        <v>1</v>
      </c>
      <c r="J296" s="832">
        <v>176.32</v>
      </c>
      <c r="K296" s="828">
        <v>1</v>
      </c>
      <c r="L296" s="832">
        <v>1</v>
      </c>
      <c r="M296" s="833">
        <v>176.32</v>
      </c>
    </row>
    <row r="297" spans="1:13" ht="14.45" customHeight="1" x14ac:dyDescent="0.2">
      <c r="A297" s="822" t="s">
        <v>2791</v>
      </c>
      <c r="B297" s="823" t="s">
        <v>2509</v>
      </c>
      <c r="C297" s="823" t="s">
        <v>2513</v>
      </c>
      <c r="D297" s="823" t="s">
        <v>1359</v>
      </c>
      <c r="E297" s="823" t="s">
        <v>1354</v>
      </c>
      <c r="F297" s="832"/>
      <c r="G297" s="832"/>
      <c r="H297" s="828">
        <v>0</v>
      </c>
      <c r="I297" s="832">
        <v>3</v>
      </c>
      <c r="J297" s="832">
        <v>382.02</v>
      </c>
      <c r="K297" s="828">
        <v>1</v>
      </c>
      <c r="L297" s="832">
        <v>3</v>
      </c>
      <c r="M297" s="833">
        <v>382.02</v>
      </c>
    </row>
    <row r="298" spans="1:13" ht="14.45" customHeight="1" x14ac:dyDescent="0.2">
      <c r="A298" s="822" t="s">
        <v>2791</v>
      </c>
      <c r="B298" s="823" t="s">
        <v>2509</v>
      </c>
      <c r="C298" s="823" t="s">
        <v>3886</v>
      </c>
      <c r="D298" s="823" t="s">
        <v>1353</v>
      </c>
      <c r="E298" s="823" t="s">
        <v>1354</v>
      </c>
      <c r="F298" s="832">
        <v>5</v>
      </c>
      <c r="G298" s="832">
        <v>929.75</v>
      </c>
      <c r="H298" s="828">
        <v>1</v>
      </c>
      <c r="I298" s="832"/>
      <c r="J298" s="832"/>
      <c r="K298" s="828">
        <v>0</v>
      </c>
      <c r="L298" s="832">
        <v>5</v>
      </c>
      <c r="M298" s="833">
        <v>929.75</v>
      </c>
    </row>
    <row r="299" spans="1:13" ht="14.45" customHeight="1" x14ac:dyDescent="0.2">
      <c r="A299" s="822" t="s">
        <v>2791</v>
      </c>
      <c r="B299" s="823" t="s">
        <v>2509</v>
      </c>
      <c r="C299" s="823" t="s">
        <v>2713</v>
      </c>
      <c r="D299" s="823" t="s">
        <v>2714</v>
      </c>
      <c r="E299" s="823" t="s">
        <v>1354</v>
      </c>
      <c r="F299" s="832"/>
      <c r="G299" s="832"/>
      <c r="H299" s="828">
        <v>0</v>
      </c>
      <c r="I299" s="832">
        <v>3</v>
      </c>
      <c r="J299" s="832">
        <v>382.02</v>
      </c>
      <c r="K299" s="828">
        <v>1</v>
      </c>
      <c r="L299" s="832">
        <v>3</v>
      </c>
      <c r="M299" s="833">
        <v>382.02</v>
      </c>
    </row>
    <row r="300" spans="1:13" ht="14.45" customHeight="1" x14ac:dyDescent="0.2">
      <c r="A300" s="822" t="s">
        <v>2791</v>
      </c>
      <c r="B300" s="823" t="s">
        <v>2509</v>
      </c>
      <c r="C300" s="823" t="s">
        <v>2526</v>
      </c>
      <c r="D300" s="823" t="s">
        <v>1377</v>
      </c>
      <c r="E300" s="823" t="s">
        <v>1348</v>
      </c>
      <c r="F300" s="832"/>
      <c r="G300" s="832"/>
      <c r="H300" s="828">
        <v>0</v>
      </c>
      <c r="I300" s="832">
        <v>7</v>
      </c>
      <c r="J300" s="832">
        <v>1343.3000000000002</v>
      </c>
      <c r="K300" s="828">
        <v>1</v>
      </c>
      <c r="L300" s="832">
        <v>7</v>
      </c>
      <c r="M300" s="833">
        <v>1343.3000000000002</v>
      </c>
    </row>
    <row r="301" spans="1:13" ht="14.45" customHeight="1" x14ac:dyDescent="0.2">
      <c r="A301" s="822" t="s">
        <v>2791</v>
      </c>
      <c r="B301" s="823" t="s">
        <v>2509</v>
      </c>
      <c r="C301" s="823" t="s">
        <v>3438</v>
      </c>
      <c r="D301" s="823" t="s">
        <v>1356</v>
      </c>
      <c r="E301" s="823" t="s">
        <v>1354</v>
      </c>
      <c r="F301" s="832">
        <v>2</v>
      </c>
      <c r="G301" s="832">
        <v>371.9</v>
      </c>
      <c r="H301" s="828">
        <v>1</v>
      </c>
      <c r="I301" s="832"/>
      <c r="J301" s="832"/>
      <c r="K301" s="828">
        <v>0</v>
      </c>
      <c r="L301" s="832">
        <v>2</v>
      </c>
      <c r="M301" s="833">
        <v>371.9</v>
      </c>
    </row>
    <row r="302" spans="1:13" ht="14.45" customHeight="1" x14ac:dyDescent="0.2">
      <c r="A302" s="822" t="s">
        <v>2791</v>
      </c>
      <c r="B302" s="823" t="s">
        <v>2509</v>
      </c>
      <c r="C302" s="823" t="s">
        <v>2529</v>
      </c>
      <c r="D302" s="823" t="s">
        <v>1353</v>
      </c>
      <c r="E302" s="823" t="s">
        <v>1354</v>
      </c>
      <c r="F302" s="832"/>
      <c r="G302" s="832"/>
      <c r="H302" s="828">
        <v>0</v>
      </c>
      <c r="I302" s="832">
        <v>2</v>
      </c>
      <c r="J302" s="832">
        <v>369.64</v>
      </c>
      <c r="K302" s="828">
        <v>1</v>
      </c>
      <c r="L302" s="832">
        <v>2</v>
      </c>
      <c r="M302" s="833">
        <v>369.64</v>
      </c>
    </row>
    <row r="303" spans="1:13" ht="14.45" customHeight="1" x14ac:dyDescent="0.2">
      <c r="A303" s="822" t="s">
        <v>2791</v>
      </c>
      <c r="B303" s="823" t="s">
        <v>2509</v>
      </c>
      <c r="C303" s="823" t="s">
        <v>2530</v>
      </c>
      <c r="D303" s="823" t="s">
        <v>1356</v>
      </c>
      <c r="E303" s="823" t="s">
        <v>1354</v>
      </c>
      <c r="F303" s="832"/>
      <c r="G303" s="832"/>
      <c r="H303" s="828">
        <v>0</v>
      </c>
      <c r="I303" s="832">
        <v>2</v>
      </c>
      <c r="J303" s="832">
        <v>369.64</v>
      </c>
      <c r="K303" s="828">
        <v>1</v>
      </c>
      <c r="L303" s="832">
        <v>2</v>
      </c>
      <c r="M303" s="833">
        <v>369.64</v>
      </c>
    </row>
    <row r="304" spans="1:13" ht="14.45" customHeight="1" x14ac:dyDescent="0.2">
      <c r="A304" s="822" t="s">
        <v>2791</v>
      </c>
      <c r="B304" s="823" t="s">
        <v>2509</v>
      </c>
      <c r="C304" s="823" t="s">
        <v>2528</v>
      </c>
      <c r="D304" s="823" t="s">
        <v>1355</v>
      </c>
      <c r="E304" s="823" t="s">
        <v>1354</v>
      </c>
      <c r="F304" s="832"/>
      <c r="G304" s="832"/>
      <c r="H304" s="828">
        <v>0</v>
      </c>
      <c r="I304" s="832">
        <v>2</v>
      </c>
      <c r="J304" s="832">
        <v>369.64</v>
      </c>
      <c r="K304" s="828">
        <v>1</v>
      </c>
      <c r="L304" s="832">
        <v>2</v>
      </c>
      <c r="M304" s="833">
        <v>369.64</v>
      </c>
    </row>
    <row r="305" spans="1:13" ht="14.45" customHeight="1" x14ac:dyDescent="0.2">
      <c r="A305" s="822" t="s">
        <v>2791</v>
      </c>
      <c r="B305" s="823" t="s">
        <v>2405</v>
      </c>
      <c r="C305" s="823" t="s">
        <v>2406</v>
      </c>
      <c r="D305" s="823" t="s">
        <v>2407</v>
      </c>
      <c r="E305" s="823" t="s">
        <v>2408</v>
      </c>
      <c r="F305" s="832"/>
      <c r="G305" s="832"/>
      <c r="H305" s="828">
        <v>0</v>
      </c>
      <c r="I305" s="832">
        <v>7</v>
      </c>
      <c r="J305" s="832">
        <v>71769.25</v>
      </c>
      <c r="K305" s="828">
        <v>1</v>
      </c>
      <c r="L305" s="832">
        <v>7</v>
      </c>
      <c r="M305" s="833">
        <v>71769.25</v>
      </c>
    </row>
    <row r="306" spans="1:13" ht="14.45" customHeight="1" x14ac:dyDescent="0.2">
      <c r="A306" s="822" t="s">
        <v>2791</v>
      </c>
      <c r="B306" s="823" t="s">
        <v>2255</v>
      </c>
      <c r="C306" s="823" t="s">
        <v>4106</v>
      </c>
      <c r="D306" s="823" t="s">
        <v>2257</v>
      </c>
      <c r="E306" s="823" t="s">
        <v>4107</v>
      </c>
      <c r="F306" s="832"/>
      <c r="G306" s="832"/>
      <c r="H306" s="828">
        <v>0</v>
      </c>
      <c r="I306" s="832">
        <v>1</v>
      </c>
      <c r="J306" s="832">
        <v>1544.99</v>
      </c>
      <c r="K306" s="828">
        <v>1</v>
      </c>
      <c r="L306" s="832">
        <v>1</v>
      </c>
      <c r="M306" s="833">
        <v>1544.99</v>
      </c>
    </row>
    <row r="307" spans="1:13" ht="14.45" customHeight="1" x14ac:dyDescent="0.2">
      <c r="A307" s="822" t="s">
        <v>2791</v>
      </c>
      <c r="B307" s="823" t="s">
        <v>4859</v>
      </c>
      <c r="C307" s="823" t="s">
        <v>4744</v>
      </c>
      <c r="D307" s="823" t="s">
        <v>4745</v>
      </c>
      <c r="E307" s="823" t="s">
        <v>4746</v>
      </c>
      <c r="F307" s="832">
        <v>1</v>
      </c>
      <c r="G307" s="832">
        <v>1071.81</v>
      </c>
      <c r="H307" s="828">
        <v>1</v>
      </c>
      <c r="I307" s="832"/>
      <c r="J307" s="832"/>
      <c r="K307" s="828">
        <v>0</v>
      </c>
      <c r="L307" s="832">
        <v>1</v>
      </c>
      <c r="M307" s="833">
        <v>1071.81</v>
      </c>
    </row>
    <row r="308" spans="1:13" ht="14.45" customHeight="1" x14ac:dyDescent="0.2">
      <c r="A308" s="822" t="s">
        <v>2792</v>
      </c>
      <c r="B308" s="823" t="s">
        <v>2227</v>
      </c>
      <c r="C308" s="823" t="s">
        <v>2230</v>
      </c>
      <c r="D308" s="823" t="s">
        <v>789</v>
      </c>
      <c r="E308" s="823" t="s">
        <v>2231</v>
      </c>
      <c r="F308" s="832"/>
      <c r="G308" s="832"/>
      <c r="H308" s="828">
        <v>0</v>
      </c>
      <c r="I308" s="832">
        <v>1</v>
      </c>
      <c r="J308" s="832">
        <v>102.93</v>
      </c>
      <c r="K308" s="828">
        <v>1</v>
      </c>
      <c r="L308" s="832">
        <v>1</v>
      </c>
      <c r="M308" s="833">
        <v>102.93</v>
      </c>
    </row>
    <row r="309" spans="1:13" ht="14.45" customHeight="1" x14ac:dyDescent="0.2">
      <c r="A309" s="822" t="s">
        <v>2792</v>
      </c>
      <c r="B309" s="823" t="s">
        <v>2244</v>
      </c>
      <c r="C309" s="823" t="s">
        <v>2558</v>
      </c>
      <c r="D309" s="823" t="s">
        <v>1691</v>
      </c>
      <c r="E309" s="823" t="s">
        <v>2559</v>
      </c>
      <c r="F309" s="832"/>
      <c r="G309" s="832"/>
      <c r="H309" s="828">
        <v>0</v>
      </c>
      <c r="I309" s="832">
        <v>7</v>
      </c>
      <c r="J309" s="832">
        <v>9699.34</v>
      </c>
      <c r="K309" s="828">
        <v>1</v>
      </c>
      <c r="L309" s="832">
        <v>7</v>
      </c>
      <c r="M309" s="833">
        <v>9699.34</v>
      </c>
    </row>
    <row r="310" spans="1:13" ht="14.45" customHeight="1" x14ac:dyDescent="0.2">
      <c r="A310" s="822" t="s">
        <v>2792</v>
      </c>
      <c r="B310" s="823" t="s">
        <v>2244</v>
      </c>
      <c r="C310" s="823" t="s">
        <v>2249</v>
      </c>
      <c r="D310" s="823" t="s">
        <v>915</v>
      </c>
      <c r="E310" s="823" t="s">
        <v>2250</v>
      </c>
      <c r="F310" s="832"/>
      <c r="G310" s="832"/>
      <c r="H310" s="828">
        <v>0</v>
      </c>
      <c r="I310" s="832">
        <v>13</v>
      </c>
      <c r="J310" s="832">
        <v>9572.2900000000009</v>
      </c>
      <c r="K310" s="828">
        <v>1</v>
      </c>
      <c r="L310" s="832">
        <v>13</v>
      </c>
      <c r="M310" s="833">
        <v>9572.2900000000009</v>
      </c>
    </row>
    <row r="311" spans="1:13" ht="14.45" customHeight="1" x14ac:dyDescent="0.2">
      <c r="A311" s="822" t="s">
        <v>2792</v>
      </c>
      <c r="B311" s="823" t="s">
        <v>2244</v>
      </c>
      <c r="C311" s="823" t="s">
        <v>2253</v>
      </c>
      <c r="D311" s="823" t="s">
        <v>915</v>
      </c>
      <c r="E311" s="823" t="s">
        <v>2254</v>
      </c>
      <c r="F311" s="832"/>
      <c r="G311" s="832"/>
      <c r="H311" s="828">
        <v>0</v>
      </c>
      <c r="I311" s="832">
        <v>14</v>
      </c>
      <c r="J311" s="832">
        <v>6872.46</v>
      </c>
      <c r="K311" s="828">
        <v>1</v>
      </c>
      <c r="L311" s="832">
        <v>14</v>
      </c>
      <c r="M311" s="833">
        <v>6872.46</v>
      </c>
    </row>
    <row r="312" spans="1:13" ht="14.45" customHeight="1" x14ac:dyDescent="0.2">
      <c r="A312" s="822" t="s">
        <v>2792</v>
      </c>
      <c r="B312" s="823" t="s">
        <v>2244</v>
      </c>
      <c r="C312" s="823" t="s">
        <v>2560</v>
      </c>
      <c r="D312" s="823" t="s">
        <v>1691</v>
      </c>
      <c r="E312" s="823" t="s">
        <v>2561</v>
      </c>
      <c r="F312" s="832"/>
      <c r="G312" s="832"/>
      <c r="H312" s="828">
        <v>0</v>
      </c>
      <c r="I312" s="832">
        <v>6</v>
      </c>
      <c r="J312" s="832">
        <v>11084.94</v>
      </c>
      <c r="K312" s="828">
        <v>1</v>
      </c>
      <c r="L312" s="832">
        <v>6</v>
      </c>
      <c r="M312" s="833">
        <v>11084.94</v>
      </c>
    </row>
    <row r="313" spans="1:13" ht="14.45" customHeight="1" x14ac:dyDescent="0.2">
      <c r="A313" s="822" t="s">
        <v>2792</v>
      </c>
      <c r="B313" s="823" t="s">
        <v>2277</v>
      </c>
      <c r="C313" s="823" t="s">
        <v>3649</v>
      </c>
      <c r="D313" s="823" t="s">
        <v>724</v>
      </c>
      <c r="E313" s="823" t="s">
        <v>725</v>
      </c>
      <c r="F313" s="832">
        <v>3</v>
      </c>
      <c r="G313" s="832">
        <v>114.12</v>
      </c>
      <c r="H313" s="828">
        <v>1</v>
      </c>
      <c r="I313" s="832"/>
      <c r="J313" s="832"/>
      <c r="K313" s="828">
        <v>0</v>
      </c>
      <c r="L313" s="832">
        <v>3</v>
      </c>
      <c r="M313" s="833">
        <v>114.12</v>
      </c>
    </row>
    <row r="314" spans="1:13" ht="14.45" customHeight="1" x14ac:dyDescent="0.2">
      <c r="A314" s="822" t="s">
        <v>2792</v>
      </c>
      <c r="B314" s="823" t="s">
        <v>2277</v>
      </c>
      <c r="C314" s="823" t="s">
        <v>3322</v>
      </c>
      <c r="D314" s="823" t="s">
        <v>724</v>
      </c>
      <c r="E314" s="823" t="s">
        <v>3323</v>
      </c>
      <c r="F314" s="832">
        <v>4</v>
      </c>
      <c r="G314" s="832">
        <v>42.6</v>
      </c>
      <c r="H314" s="828">
        <v>1</v>
      </c>
      <c r="I314" s="832"/>
      <c r="J314" s="832"/>
      <c r="K314" s="828">
        <v>0</v>
      </c>
      <c r="L314" s="832">
        <v>4</v>
      </c>
      <c r="M314" s="833">
        <v>42.6</v>
      </c>
    </row>
    <row r="315" spans="1:13" ht="14.45" customHeight="1" x14ac:dyDescent="0.2">
      <c r="A315" s="822" t="s">
        <v>2792</v>
      </c>
      <c r="B315" s="823" t="s">
        <v>2576</v>
      </c>
      <c r="C315" s="823" t="s">
        <v>2577</v>
      </c>
      <c r="D315" s="823" t="s">
        <v>2578</v>
      </c>
      <c r="E315" s="823" t="s">
        <v>2579</v>
      </c>
      <c r="F315" s="832"/>
      <c r="G315" s="832"/>
      <c r="H315" s="828">
        <v>0</v>
      </c>
      <c r="I315" s="832">
        <v>2</v>
      </c>
      <c r="J315" s="832">
        <v>458.76</v>
      </c>
      <c r="K315" s="828">
        <v>1</v>
      </c>
      <c r="L315" s="832">
        <v>2</v>
      </c>
      <c r="M315" s="833">
        <v>458.76</v>
      </c>
    </row>
    <row r="316" spans="1:13" ht="14.45" customHeight="1" x14ac:dyDescent="0.2">
      <c r="A316" s="822" t="s">
        <v>2792</v>
      </c>
      <c r="B316" s="823" t="s">
        <v>2286</v>
      </c>
      <c r="C316" s="823" t="s">
        <v>2287</v>
      </c>
      <c r="D316" s="823" t="s">
        <v>2288</v>
      </c>
      <c r="E316" s="823" t="s">
        <v>2289</v>
      </c>
      <c r="F316" s="832"/>
      <c r="G316" s="832"/>
      <c r="H316" s="828">
        <v>0</v>
      </c>
      <c r="I316" s="832">
        <v>2</v>
      </c>
      <c r="J316" s="832">
        <v>186.54</v>
      </c>
      <c r="K316" s="828">
        <v>1</v>
      </c>
      <c r="L316" s="832">
        <v>2</v>
      </c>
      <c r="M316" s="833">
        <v>186.54</v>
      </c>
    </row>
    <row r="317" spans="1:13" ht="14.45" customHeight="1" x14ac:dyDescent="0.2">
      <c r="A317" s="822" t="s">
        <v>2792</v>
      </c>
      <c r="B317" s="823" t="s">
        <v>2286</v>
      </c>
      <c r="C317" s="823" t="s">
        <v>2290</v>
      </c>
      <c r="D317" s="823" t="s">
        <v>2288</v>
      </c>
      <c r="E317" s="823" t="s">
        <v>2291</v>
      </c>
      <c r="F317" s="832"/>
      <c r="G317" s="832"/>
      <c r="H317" s="828">
        <v>0</v>
      </c>
      <c r="I317" s="832">
        <v>3</v>
      </c>
      <c r="J317" s="832">
        <v>93.27</v>
      </c>
      <c r="K317" s="828">
        <v>1</v>
      </c>
      <c r="L317" s="832">
        <v>3</v>
      </c>
      <c r="M317" s="833">
        <v>93.27</v>
      </c>
    </row>
    <row r="318" spans="1:13" ht="14.45" customHeight="1" x14ac:dyDescent="0.2">
      <c r="A318" s="822" t="s">
        <v>2792</v>
      </c>
      <c r="B318" s="823" t="s">
        <v>2339</v>
      </c>
      <c r="C318" s="823" t="s">
        <v>3119</v>
      </c>
      <c r="D318" s="823" t="s">
        <v>891</v>
      </c>
      <c r="E318" s="823" t="s">
        <v>3120</v>
      </c>
      <c r="F318" s="832">
        <v>2</v>
      </c>
      <c r="G318" s="832">
        <v>126.28</v>
      </c>
      <c r="H318" s="828">
        <v>1</v>
      </c>
      <c r="I318" s="832"/>
      <c r="J318" s="832"/>
      <c r="K318" s="828">
        <v>0</v>
      </c>
      <c r="L318" s="832">
        <v>2</v>
      </c>
      <c r="M318" s="833">
        <v>126.28</v>
      </c>
    </row>
    <row r="319" spans="1:13" ht="14.45" customHeight="1" x14ac:dyDescent="0.2">
      <c r="A319" s="822" t="s">
        <v>2792</v>
      </c>
      <c r="B319" s="823" t="s">
        <v>2339</v>
      </c>
      <c r="C319" s="823" t="s">
        <v>2832</v>
      </c>
      <c r="D319" s="823" t="s">
        <v>891</v>
      </c>
      <c r="E319" s="823" t="s">
        <v>2347</v>
      </c>
      <c r="F319" s="832">
        <v>2</v>
      </c>
      <c r="G319" s="832">
        <v>98.16</v>
      </c>
      <c r="H319" s="828">
        <v>1</v>
      </c>
      <c r="I319" s="832"/>
      <c r="J319" s="832"/>
      <c r="K319" s="828">
        <v>0</v>
      </c>
      <c r="L319" s="832">
        <v>2</v>
      </c>
      <c r="M319" s="833">
        <v>98.16</v>
      </c>
    </row>
    <row r="320" spans="1:13" ht="14.45" customHeight="1" x14ac:dyDescent="0.2">
      <c r="A320" s="822" t="s">
        <v>2792</v>
      </c>
      <c r="B320" s="823" t="s">
        <v>2355</v>
      </c>
      <c r="C320" s="823" t="s">
        <v>2356</v>
      </c>
      <c r="D320" s="823" t="s">
        <v>1403</v>
      </c>
      <c r="E320" s="823" t="s">
        <v>2357</v>
      </c>
      <c r="F320" s="832"/>
      <c r="G320" s="832"/>
      <c r="H320" s="828">
        <v>0</v>
      </c>
      <c r="I320" s="832">
        <v>7</v>
      </c>
      <c r="J320" s="832">
        <v>1080.52</v>
      </c>
      <c r="K320" s="828">
        <v>1</v>
      </c>
      <c r="L320" s="832">
        <v>7</v>
      </c>
      <c r="M320" s="833">
        <v>1080.52</v>
      </c>
    </row>
    <row r="321" spans="1:13" ht="14.45" customHeight="1" x14ac:dyDescent="0.2">
      <c r="A321" s="822" t="s">
        <v>2792</v>
      </c>
      <c r="B321" s="823" t="s">
        <v>2355</v>
      </c>
      <c r="C321" s="823" t="s">
        <v>3427</v>
      </c>
      <c r="D321" s="823" t="s">
        <v>3428</v>
      </c>
      <c r="E321" s="823" t="s">
        <v>3429</v>
      </c>
      <c r="F321" s="832"/>
      <c r="G321" s="832"/>
      <c r="H321" s="828">
        <v>0</v>
      </c>
      <c r="I321" s="832">
        <v>6</v>
      </c>
      <c r="J321" s="832">
        <v>897.12000000000012</v>
      </c>
      <c r="K321" s="828">
        <v>1</v>
      </c>
      <c r="L321" s="832">
        <v>6</v>
      </c>
      <c r="M321" s="833">
        <v>897.12000000000012</v>
      </c>
    </row>
    <row r="322" spans="1:13" ht="14.45" customHeight="1" x14ac:dyDescent="0.2">
      <c r="A322" s="822" t="s">
        <v>2792</v>
      </c>
      <c r="B322" s="823" t="s">
        <v>2370</v>
      </c>
      <c r="C322" s="823" t="s">
        <v>2371</v>
      </c>
      <c r="D322" s="823" t="s">
        <v>2372</v>
      </c>
      <c r="E322" s="823" t="s">
        <v>2373</v>
      </c>
      <c r="F322" s="832"/>
      <c r="G322" s="832"/>
      <c r="H322" s="828">
        <v>0</v>
      </c>
      <c r="I322" s="832">
        <v>4</v>
      </c>
      <c r="J322" s="832">
        <v>478.8</v>
      </c>
      <c r="K322" s="828">
        <v>1</v>
      </c>
      <c r="L322" s="832">
        <v>4</v>
      </c>
      <c r="M322" s="833">
        <v>478.8</v>
      </c>
    </row>
    <row r="323" spans="1:13" ht="14.45" customHeight="1" x14ac:dyDescent="0.2">
      <c r="A323" s="822" t="s">
        <v>2792</v>
      </c>
      <c r="B323" s="823" t="s">
        <v>2370</v>
      </c>
      <c r="C323" s="823" t="s">
        <v>2374</v>
      </c>
      <c r="D323" s="823" t="s">
        <v>2372</v>
      </c>
      <c r="E323" s="823" t="s">
        <v>2375</v>
      </c>
      <c r="F323" s="832"/>
      <c r="G323" s="832"/>
      <c r="H323" s="828">
        <v>0</v>
      </c>
      <c r="I323" s="832">
        <v>48</v>
      </c>
      <c r="J323" s="832">
        <v>5745.5999999999995</v>
      </c>
      <c r="K323" s="828">
        <v>1</v>
      </c>
      <c r="L323" s="832">
        <v>48</v>
      </c>
      <c r="M323" s="833">
        <v>5745.5999999999995</v>
      </c>
    </row>
    <row r="324" spans="1:13" ht="14.45" customHeight="1" x14ac:dyDescent="0.2">
      <c r="A324" s="822" t="s">
        <v>2792</v>
      </c>
      <c r="B324" s="823" t="s">
        <v>2397</v>
      </c>
      <c r="C324" s="823" t="s">
        <v>2403</v>
      </c>
      <c r="D324" s="823" t="s">
        <v>1477</v>
      </c>
      <c r="E324" s="823" t="s">
        <v>2404</v>
      </c>
      <c r="F324" s="832"/>
      <c r="G324" s="832"/>
      <c r="H324" s="828">
        <v>0</v>
      </c>
      <c r="I324" s="832">
        <v>19</v>
      </c>
      <c r="J324" s="832">
        <v>28009.63</v>
      </c>
      <c r="K324" s="828">
        <v>1</v>
      </c>
      <c r="L324" s="832">
        <v>19</v>
      </c>
      <c r="M324" s="833">
        <v>28009.63</v>
      </c>
    </row>
    <row r="325" spans="1:13" ht="14.45" customHeight="1" x14ac:dyDescent="0.2">
      <c r="A325" s="822" t="s">
        <v>2792</v>
      </c>
      <c r="B325" s="823" t="s">
        <v>2625</v>
      </c>
      <c r="C325" s="823" t="s">
        <v>2626</v>
      </c>
      <c r="D325" s="823" t="s">
        <v>1876</v>
      </c>
      <c r="E325" s="823" t="s">
        <v>1877</v>
      </c>
      <c r="F325" s="832"/>
      <c r="G325" s="832"/>
      <c r="H325" s="828">
        <v>0</v>
      </c>
      <c r="I325" s="832">
        <v>95</v>
      </c>
      <c r="J325" s="832">
        <v>85744.14999999998</v>
      </c>
      <c r="K325" s="828">
        <v>1</v>
      </c>
      <c r="L325" s="832">
        <v>95</v>
      </c>
      <c r="M325" s="833">
        <v>85744.14999999998</v>
      </c>
    </row>
    <row r="326" spans="1:13" ht="14.45" customHeight="1" x14ac:dyDescent="0.2">
      <c r="A326" s="822" t="s">
        <v>2792</v>
      </c>
      <c r="B326" s="823" t="s">
        <v>2443</v>
      </c>
      <c r="C326" s="823" t="s">
        <v>2446</v>
      </c>
      <c r="D326" s="823" t="s">
        <v>682</v>
      </c>
      <c r="E326" s="823" t="s">
        <v>684</v>
      </c>
      <c r="F326" s="832"/>
      <c r="G326" s="832"/>
      <c r="H326" s="828">
        <v>0</v>
      </c>
      <c r="I326" s="832">
        <v>6</v>
      </c>
      <c r="J326" s="832">
        <v>391.68</v>
      </c>
      <c r="K326" s="828">
        <v>1</v>
      </c>
      <c r="L326" s="832">
        <v>6</v>
      </c>
      <c r="M326" s="833">
        <v>391.68</v>
      </c>
    </row>
    <row r="327" spans="1:13" ht="14.45" customHeight="1" x14ac:dyDescent="0.2">
      <c r="A327" s="822" t="s">
        <v>2792</v>
      </c>
      <c r="B327" s="823" t="s">
        <v>2443</v>
      </c>
      <c r="C327" s="823" t="s">
        <v>2444</v>
      </c>
      <c r="D327" s="823" t="s">
        <v>682</v>
      </c>
      <c r="E327" s="823" t="s">
        <v>683</v>
      </c>
      <c r="F327" s="832"/>
      <c r="G327" s="832"/>
      <c r="H327" s="828">
        <v>0</v>
      </c>
      <c r="I327" s="832">
        <v>1</v>
      </c>
      <c r="J327" s="832">
        <v>21.76</v>
      </c>
      <c r="K327" s="828">
        <v>1</v>
      </c>
      <c r="L327" s="832">
        <v>1</v>
      </c>
      <c r="M327" s="833">
        <v>21.76</v>
      </c>
    </row>
    <row r="328" spans="1:13" ht="14.45" customHeight="1" x14ac:dyDescent="0.2">
      <c r="A328" s="822" t="s">
        <v>2792</v>
      </c>
      <c r="B328" s="823" t="s">
        <v>2478</v>
      </c>
      <c r="C328" s="823" t="s">
        <v>2482</v>
      </c>
      <c r="D328" s="823" t="s">
        <v>2480</v>
      </c>
      <c r="E328" s="823" t="s">
        <v>2483</v>
      </c>
      <c r="F328" s="832"/>
      <c r="G328" s="832"/>
      <c r="H328" s="828">
        <v>0</v>
      </c>
      <c r="I328" s="832">
        <v>3</v>
      </c>
      <c r="J328" s="832">
        <v>35.130000000000003</v>
      </c>
      <c r="K328" s="828">
        <v>1</v>
      </c>
      <c r="L328" s="832">
        <v>3</v>
      </c>
      <c r="M328" s="833">
        <v>35.130000000000003</v>
      </c>
    </row>
    <row r="329" spans="1:13" ht="14.45" customHeight="1" x14ac:dyDescent="0.2">
      <c r="A329" s="822" t="s">
        <v>2792</v>
      </c>
      <c r="B329" s="823" t="s">
        <v>4843</v>
      </c>
      <c r="C329" s="823" t="s">
        <v>3158</v>
      </c>
      <c r="D329" s="823" t="s">
        <v>1928</v>
      </c>
      <c r="E329" s="823" t="s">
        <v>775</v>
      </c>
      <c r="F329" s="832"/>
      <c r="G329" s="832"/>
      <c r="H329" s="828">
        <v>0</v>
      </c>
      <c r="I329" s="832">
        <v>2</v>
      </c>
      <c r="J329" s="832">
        <v>528</v>
      </c>
      <c r="K329" s="828">
        <v>1</v>
      </c>
      <c r="L329" s="832">
        <v>2</v>
      </c>
      <c r="M329" s="833">
        <v>528</v>
      </c>
    </row>
    <row r="330" spans="1:13" ht="14.45" customHeight="1" x14ac:dyDescent="0.2">
      <c r="A330" s="822" t="s">
        <v>2792</v>
      </c>
      <c r="B330" s="823" t="s">
        <v>4843</v>
      </c>
      <c r="C330" s="823" t="s">
        <v>2872</v>
      </c>
      <c r="D330" s="823" t="s">
        <v>1928</v>
      </c>
      <c r="E330" s="823" t="s">
        <v>775</v>
      </c>
      <c r="F330" s="832"/>
      <c r="G330" s="832"/>
      <c r="H330" s="828">
        <v>0</v>
      </c>
      <c r="I330" s="832">
        <v>1</v>
      </c>
      <c r="J330" s="832">
        <v>264</v>
      </c>
      <c r="K330" s="828">
        <v>1</v>
      </c>
      <c r="L330" s="832">
        <v>1</v>
      </c>
      <c r="M330" s="833">
        <v>264</v>
      </c>
    </row>
    <row r="331" spans="1:13" ht="14.45" customHeight="1" x14ac:dyDescent="0.2">
      <c r="A331" s="822" t="s">
        <v>2792</v>
      </c>
      <c r="B331" s="823" t="s">
        <v>2696</v>
      </c>
      <c r="C331" s="823" t="s">
        <v>2697</v>
      </c>
      <c r="D331" s="823" t="s">
        <v>2698</v>
      </c>
      <c r="E331" s="823" t="s">
        <v>2699</v>
      </c>
      <c r="F331" s="832"/>
      <c r="G331" s="832"/>
      <c r="H331" s="828">
        <v>0</v>
      </c>
      <c r="I331" s="832">
        <v>1</v>
      </c>
      <c r="J331" s="832">
        <v>122.96</v>
      </c>
      <c r="K331" s="828">
        <v>1</v>
      </c>
      <c r="L331" s="832">
        <v>1</v>
      </c>
      <c r="M331" s="833">
        <v>122.96</v>
      </c>
    </row>
    <row r="332" spans="1:13" ht="14.45" customHeight="1" x14ac:dyDescent="0.2">
      <c r="A332" s="822" t="s">
        <v>2792</v>
      </c>
      <c r="B332" s="823" t="s">
        <v>2489</v>
      </c>
      <c r="C332" s="823" t="s">
        <v>3628</v>
      </c>
      <c r="D332" s="823" t="s">
        <v>2491</v>
      </c>
      <c r="E332" s="823" t="s">
        <v>3629</v>
      </c>
      <c r="F332" s="832"/>
      <c r="G332" s="832"/>
      <c r="H332" s="828">
        <v>0</v>
      </c>
      <c r="I332" s="832">
        <v>1</v>
      </c>
      <c r="J332" s="832">
        <v>246.39</v>
      </c>
      <c r="K332" s="828">
        <v>1</v>
      </c>
      <c r="L332" s="832">
        <v>1</v>
      </c>
      <c r="M332" s="833">
        <v>246.39</v>
      </c>
    </row>
    <row r="333" spans="1:13" ht="14.45" customHeight="1" x14ac:dyDescent="0.2">
      <c r="A333" s="822" t="s">
        <v>2792</v>
      </c>
      <c r="B333" s="823" t="s">
        <v>2493</v>
      </c>
      <c r="C333" s="823" t="s">
        <v>3656</v>
      </c>
      <c r="D333" s="823" t="s">
        <v>2495</v>
      </c>
      <c r="E333" s="823" t="s">
        <v>2496</v>
      </c>
      <c r="F333" s="832"/>
      <c r="G333" s="832"/>
      <c r="H333" s="828">
        <v>0</v>
      </c>
      <c r="I333" s="832">
        <v>12</v>
      </c>
      <c r="J333" s="832">
        <v>1932.72</v>
      </c>
      <c r="K333" s="828">
        <v>1</v>
      </c>
      <c r="L333" s="832">
        <v>12</v>
      </c>
      <c r="M333" s="833">
        <v>1932.72</v>
      </c>
    </row>
    <row r="334" spans="1:13" ht="14.45" customHeight="1" x14ac:dyDescent="0.2">
      <c r="A334" s="822" t="s">
        <v>2792</v>
      </c>
      <c r="B334" s="823" t="s">
        <v>2497</v>
      </c>
      <c r="C334" s="823" t="s">
        <v>2498</v>
      </c>
      <c r="D334" s="823" t="s">
        <v>2499</v>
      </c>
      <c r="E334" s="823" t="s">
        <v>1295</v>
      </c>
      <c r="F334" s="832"/>
      <c r="G334" s="832"/>
      <c r="H334" s="828">
        <v>0</v>
      </c>
      <c r="I334" s="832">
        <v>2</v>
      </c>
      <c r="J334" s="832">
        <v>161.06</v>
      </c>
      <c r="K334" s="828">
        <v>1</v>
      </c>
      <c r="L334" s="832">
        <v>2</v>
      </c>
      <c r="M334" s="833">
        <v>161.06</v>
      </c>
    </row>
    <row r="335" spans="1:13" ht="14.45" customHeight="1" x14ac:dyDescent="0.2">
      <c r="A335" s="822" t="s">
        <v>2792</v>
      </c>
      <c r="B335" s="823" t="s">
        <v>2497</v>
      </c>
      <c r="C335" s="823" t="s">
        <v>3681</v>
      </c>
      <c r="D335" s="823" t="s">
        <v>2499</v>
      </c>
      <c r="E335" s="823" t="s">
        <v>3682</v>
      </c>
      <c r="F335" s="832"/>
      <c r="G335" s="832"/>
      <c r="H335" s="828">
        <v>0</v>
      </c>
      <c r="I335" s="832">
        <v>1</v>
      </c>
      <c r="J335" s="832">
        <v>400.17</v>
      </c>
      <c r="K335" s="828">
        <v>1</v>
      </c>
      <c r="L335" s="832">
        <v>1</v>
      </c>
      <c r="M335" s="833">
        <v>400.17</v>
      </c>
    </row>
    <row r="336" spans="1:13" ht="14.45" customHeight="1" x14ac:dyDescent="0.2">
      <c r="A336" s="822" t="s">
        <v>2792</v>
      </c>
      <c r="B336" s="823" t="s">
        <v>2654</v>
      </c>
      <c r="C336" s="823" t="s">
        <v>2656</v>
      </c>
      <c r="D336" s="823" t="s">
        <v>1878</v>
      </c>
      <c r="E336" s="823" t="s">
        <v>1879</v>
      </c>
      <c r="F336" s="832"/>
      <c r="G336" s="832"/>
      <c r="H336" s="828">
        <v>0</v>
      </c>
      <c r="I336" s="832">
        <v>2</v>
      </c>
      <c r="J336" s="832">
        <v>127.5</v>
      </c>
      <c r="K336" s="828">
        <v>1</v>
      </c>
      <c r="L336" s="832">
        <v>2</v>
      </c>
      <c r="M336" s="833">
        <v>127.5</v>
      </c>
    </row>
    <row r="337" spans="1:13" ht="14.45" customHeight="1" x14ac:dyDescent="0.2">
      <c r="A337" s="822" t="s">
        <v>2792</v>
      </c>
      <c r="B337" s="823" t="s">
        <v>2654</v>
      </c>
      <c r="C337" s="823" t="s">
        <v>3667</v>
      </c>
      <c r="D337" s="823" t="s">
        <v>3668</v>
      </c>
      <c r="E337" s="823" t="s">
        <v>3669</v>
      </c>
      <c r="F337" s="832">
        <v>1</v>
      </c>
      <c r="G337" s="832">
        <v>25.5</v>
      </c>
      <c r="H337" s="828">
        <v>1</v>
      </c>
      <c r="I337" s="832"/>
      <c r="J337" s="832"/>
      <c r="K337" s="828">
        <v>0</v>
      </c>
      <c r="L337" s="832">
        <v>1</v>
      </c>
      <c r="M337" s="833">
        <v>25.5</v>
      </c>
    </row>
    <row r="338" spans="1:13" ht="14.45" customHeight="1" x14ac:dyDescent="0.2">
      <c r="A338" s="822" t="s">
        <v>2792</v>
      </c>
      <c r="B338" s="823" t="s">
        <v>2500</v>
      </c>
      <c r="C338" s="823" t="s">
        <v>2503</v>
      </c>
      <c r="D338" s="823" t="s">
        <v>1329</v>
      </c>
      <c r="E338" s="823" t="s">
        <v>738</v>
      </c>
      <c r="F338" s="832"/>
      <c r="G338" s="832"/>
      <c r="H338" s="828">
        <v>0</v>
      </c>
      <c r="I338" s="832">
        <v>3</v>
      </c>
      <c r="J338" s="832">
        <v>176.31</v>
      </c>
      <c r="K338" s="828">
        <v>1</v>
      </c>
      <c r="L338" s="832">
        <v>3</v>
      </c>
      <c r="M338" s="833">
        <v>176.31</v>
      </c>
    </row>
    <row r="339" spans="1:13" ht="14.45" customHeight="1" x14ac:dyDescent="0.2">
      <c r="A339" s="822" t="s">
        <v>2792</v>
      </c>
      <c r="B339" s="823" t="s">
        <v>2509</v>
      </c>
      <c r="C339" s="823" t="s">
        <v>2512</v>
      </c>
      <c r="D339" s="823" t="s">
        <v>1360</v>
      </c>
      <c r="E339" s="823" t="s">
        <v>1354</v>
      </c>
      <c r="F339" s="832"/>
      <c r="G339" s="832"/>
      <c r="H339" s="828">
        <v>0</v>
      </c>
      <c r="I339" s="832">
        <v>2</v>
      </c>
      <c r="J339" s="832">
        <v>254.68</v>
      </c>
      <c r="K339" s="828">
        <v>1</v>
      </c>
      <c r="L339" s="832">
        <v>2</v>
      </c>
      <c r="M339" s="833">
        <v>254.68</v>
      </c>
    </row>
    <row r="340" spans="1:13" ht="14.45" customHeight="1" x14ac:dyDescent="0.2">
      <c r="A340" s="822" t="s">
        <v>2792</v>
      </c>
      <c r="B340" s="823" t="s">
        <v>2509</v>
      </c>
      <c r="C340" s="823" t="s">
        <v>2514</v>
      </c>
      <c r="D340" s="823" t="s">
        <v>1357</v>
      </c>
      <c r="E340" s="823" t="s">
        <v>1354</v>
      </c>
      <c r="F340" s="832"/>
      <c r="G340" s="832"/>
      <c r="H340" s="828">
        <v>0</v>
      </c>
      <c r="I340" s="832">
        <v>3</v>
      </c>
      <c r="J340" s="832">
        <v>382.02</v>
      </c>
      <c r="K340" s="828">
        <v>1</v>
      </c>
      <c r="L340" s="832">
        <v>3</v>
      </c>
      <c r="M340" s="833">
        <v>382.02</v>
      </c>
    </row>
    <row r="341" spans="1:13" ht="14.45" customHeight="1" x14ac:dyDescent="0.2">
      <c r="A341" s="822" t="s">
        <v>2792</v>
      </c>
      <c r="B341" s="823" t="s">
        <v>2509</v>
      </c>
      <c r="C341" s="823" t="s">
        <v>2515</v>
      </c>
      <c r="D341" s="823" t="s">
        <v>1358</v>
      </c>
      <c r="E341" s="823" t="s">
        <v>1354</v>
      </c>
      <c r="F341" s="832"/>
      <c r="G341" s="832"/>
      <c r="H341" s="828">
        <v>0</v>
      </c>
      <c r="I341" s="832">
        <v>4</v>
      </c>
      <c r="J341" s="832">
        <v>509.36</v>
      </c>
      <c r="K341" s="828">
        <v>1</v>
      </c>
      <c r="L341" s="832">
        <v>4</v>
      </c>
      <c r="M341" s="833">
        <v>509.36</v>
      </c>
    </row>
    <row r="342" spans="1:13" ht="14.45" customHeight="1" x14ac:dyDescent="0.2">
      <c r="A342" s="822" t="s">
        <v>2792</v>
      </c>
      <c r="B342" s="823" t="s">
        <v>2509</v>
      </c>
      <c r="C342" s="823" t="s">
        <v>2513</v>
      </c>
      <c r="D342" s="823" t="s">
        <v>1359</v>
      </c>
      <c r="E342" s="823" t="s">
        <v>1354</v>
      </c>
      <c r="F342" s="832"/>
      <c r="G342" s="832"/>
      <c r="H342" s="828">
        <v>0</v>
      </c>
      <c r="I342" s="832">
        <v>5</v>
      </c>
      <c r="J342" s="832">
        <v>636.70000000000005</v>
      </c>
      <c r="K342" s="828">
        <v>1</v>
      </c>
      <c r="L342" s="832">
        <v>5</v>
      </c>
      <c r="M342" s="833">
        <v>636.70000000000005</v>
      </c>
    </row>
    <row r="343" spans="1:13" ht="14.45" customHeight="1" x14ac:dyDescent="0.2">
      <c r="A343" s="822" t="s">
        <v>2792</v>
      </c>
      <c r="B343" s="823" t="s">
        <v>2405</v>
      </c>
      <c r="C343" s="823" t="s">
        <v>2406</v>
      </c>
      <c r="D343" s="823" t="s">
        <v>2407</v>
      </c>
      <c r="E343" s="823" t="s">
        <v>2408</v>
      </c>
      <c r="F343" s="832"/>
      <c r="G343" s="832"/>
      <c r="H343" s="828">
        <v>0</v>
      </c>
      <c r="I343" s="832">
        <v>72</v>
      </c>
      <c r="J343" s="832">
        <v>738198</v>
      </c>
      <c r="K343" s="828">
        <v>1</v>
      </c>
      <c r="L343" s="832">
        <v>72</v>
      </c>
      <c r="M343" s="833">
        <v>738198</v>
      </c>
    </row>
    <row r="344" spans="1:13" ht="14.45" customHeight="1" x14ac:dyDescent="0.2">
      <c r="A344" s="822" t="s">
        <v>2792</v>
      </c>
      <c r="B344" s="823" t="s">
        <v>2617</v>
      </c>
      <c r="C344" s="823" t="s">
        <v>2618</v>
      </c>
      <c r="D344" s="823" t="s">
        <v>2619</v>
      </c>
      <c r="E344" s="823" t="s">
        <v>2620</v>
      </c>
      <c r="F344" s="832"/>
      <c r="G344" s="832"/>
      <c r="H344" s="828">
        <v>0</v>
      </c>
      <c r="I344" s="832">
        <v>22</v>
      </c>
      <c r="J344" s="832">
        <v>169170.32</v>
      </c>
      <c r="K344" s="828">
        <v>1</v>
      </c>
      <c r="L344" s="832">
        <v>22</v>
      </c>
      <c r="M344" s="833">
        <v>169170.32</v>
      </c>
    </row>
    <row r="345" spans="1:13" ht="14.45" customHeight="1" x14ac:dyDescent="0.2">
      <c r="A345" s="822" t="s">
        <v>2793</v>
      </c>
      <c r="B345" s="823" t="s">
        <v>2244</v>
      </c>
      <c r="C345" s="823" t="s">
        <v>2249</v>
      </c>
      <c r="D345" s="823" t="s">
        <v>915</v>
      </c>
      <c r="E345" s="823" t="s">
        <v>2250</v>
      </c>
      <c r="F345" s="832"/>
      <c r="G345" s="832"/>
      <c r="H345" s="828">
        <v>0</v>
      </c>
      <c r="I345" s="832">
        <v>1</v>
      </c>
      <c r="J345" s="832">
        <v>736.33</v>
      </c>
      <c r="K345" s="828">
        <v>1</v>
      </c>
      <c r="L345" s="832">
        <v>1</v>
      </c>
      <c r="M345" s="833">
        <v>736.33</v>
      </c>
    </row>
    <row r="346" spans="1:13" ht="14.45" customHeight="1" x14ac:dyDescent="0.2">
      <c r="A346" s="822" t="s">
        <v>2793</v>
      </c>
      <c r="B346" s="823" t="s">
        <v>2244</v>
      </c>
      <c r="C346" s="823" t="s">
        <v>2253</v>
      </c>
      <c r="D346" s="823" t="s">
        <v>915</v>
      </c>
      <c r="E346" s="823" t="s">
        <v>2254</v>
      </c>
      <c r="F346" s="832"/>
      <c r="G346" s="832"/>
      <c r="H346" s="828">
        <v>0</v>
      </c>
      <c r="I346" s="832">
        <v>4</v>
      </c>
      <c r="J346" s="832">
        <v>1963.56</v>
      </c>
      <c r="K346" s="828">
        <v>1</v>
      </c>
      <c r="L346" s="832">
        <v>4</v>
      </c>
      <c r="M346" s="833">
        <v>1963.56</v>
      </c>
    </row>
    <row r="347" spans="1:13" ht="14.45" customHeight="1" x14ac:dyDescent="0.2">
      <c r="A347" s="822" t="s">
        <v>2793</v>
      </c>
      <c r="B347" s="823" t="s">
        <v>2397</v>
      </c>
      <c r="C347" s="823" t="s">
        <v>2403</v>
      </c>
      <c r="D347" s="823" t="s">
        <v>1477</v>
      </c>
      <c r="E347" s="823" t="s">
        <v>2404</v>
      </c>
      <c r="F347" s="832"/>
      <c r="G347" s="832"/>
      <c r="H347" s="828">
        <v>0</v>
      </c>
      <c r="I347" s="832">
        <v>1</v>
      </c>
      <c r="J347" s="832">
        <v>3231.81</v>
      </c>
      <c r="K347" s="828">
        <v>1</v>
      </c>
      <c r="L347" s="832">
        <v>1</v>
      </c>
      <c r="M347" s="833">
        <v>3231.81</v>
      </c>
    </row>
    <row r="348" spans="1:13" ht="14.45" customHeight="1" x14ac:dyDescent="0.2">
      <c r="A348" s="822" t="s">
        <v>2793</v>
      </c>
      <c r="B348" s="823" t="s">
        <v>4849</v>
      </c>
      <c r="C348" s="823" t="s">
        <v>3141</v>
      </c>
      <c r="D348" s="823" t="s">
        <v>3142</v>
      </c>
      <c r="E348" s="823" t="s">
        <v>3140</v>
      </c>
      <c r="F348" s="832"/>
      <c r="G348" s="832"/>
      <c r="H348" s="828">
        <v>0</v>
      </c>
      <c r="I348" s="832">
        <v>1</v>
      </c>
      <c r="J348" s="832">
        <v>6696.51</v>
      </c>
      <c r="K348" s="828">
        <v>1</v>
      </c>
      <c r="L348" s="832">
        <v>1</v>
      </c>
      <c r="M348" s="833">
        <v>6696.51</v>
      </c>
    </row>
    <row r="349" spans="1:13" ht="14.45" customHeight="1" x14ac:dyDescent="0.2">
      <c r="A349" s="822" t="s">
        <v>2793</v>
      </c>
      <c r="B349" s="823" t="s">
        <v>2500</v>
      </c>
      <c r="C349" s="823" t="s">
        <v>2504</v>
      </c>
      <c r="D349" s="823" t="s">
        <v>1329</v>
      </c>
      <c r="E349" s="823" t="s">
        <v>1261</v>
      </c>
      <c r="F349" s="832"/>
      <c r="G349" s="832"/>
      <c r="H349" s="828">
        <v>0</v>
      </c>
      <c r="I349" s="832">
        <v>1</v>
      </c>
      <c r="J349" s="832">
        <v>176.32</v>
      </c>
      <c r="K349" s="828">
        <v>1</v>
      </c>
      <c r="L349" s="832">
        <v>1</v>
      </c>
      <c r="M349" s="833">
        <v>176.32</v>
      </c>
    </row>
    <row r="350" spans="1:13" ht="14.45" customHeight="1" x14ac:dyDescent="0.2">
      <c r="A350" s="822" t="s">
        <v>2793</v>
      </c>
      <c r="B350" s="823" t="s">
        <v>2509</v>
      </c>
      <c r="C350" s="823" t="s">
        <v>4696</v>
      </c>
      <c r="D350" s="823" t="s">
        <v>4697</v>
      </c>
      <c r="E350" s="823" t="s">
        <v>1354</v>
      </c>
      <c r="F350" s="832"/>
      <c r="G350" s="832"/>
      <c r="H350" s="828">
        <v>0</v>
      </c>
      <c r="I350" s="832">
        <v>3</v>
      </c>
      <c r="J350" s="832">
        <v>467.90999999999997</v>
      </c>
      <c r="K350" s="828">
        <v>1</v>
      </c>
      <c r="L350" s="832">
        <v>3</v>
      </c>
      <c r="M350" s="833">
        <v>467.90999999999997</v>
      </c>
    </row>
    <row r="351" spans="1:13" ht="14.45" customHeight="1" x14ac:dyDescent="0.2">
      <c r="A351" s="822" t="s">
        <v>2793</v>
      </c>
      <c r="B351" s="823" t="s">
        <v>2509</v>
      </c>
      <c r="C351" s="823" t="s">
        <v>2513</v>
      </c>
      <c r="D351" s="823" t="s">
        <v>1359</v>
      </c>
      <c r="E351" s="823" t="s">
        <v>1354</v>
      </c>
      <c r="F351" s="832"/>
      <c r="G351" s="832"/>
      <c r="H351" s="828">
        <v>0</v>
      </c>
      <c r="I351" s="832">
        <v>4</v>
      </c>
      <c r="J351" s="832">
        <v>509.36</v>
      </c>
      <c r="K351" s="828">
        <v>1</v>
      </c>
      <c r="L351" s="832">
        <v>4</v>
      </c>
      <c r="M351" s="833">
        <v>509.36</v>
      </c>
    </row>
    <row r="352" spans="1:13" ht="14.45" customHeight="1" x14ac:dyDescent="0.2">
      <c r="A352" s="822" t="s">
        <v>2793</v>
      </c>
      <c r="B352" s="823" t="s">
        <v>2509</v>
      </c>
      <c r="C352" s="823" t="s">
        <v>4090</v>
      </c>
      <c r="D352" s="823" t="s">
        <v>4091</v>
      </c>
      <c r="E352" s="823" t="s">
        <v>1354</v>
      </c>
      <c r="F352" s="832"/>
      <c r="G352" s="832"/>
      <c r="H352" s="828">
        <v>0</v>
      </c>
      <c r="I352" s="832">
        <v>4</v>
      </c>
      <c r="J352" s="832">
        <v>623.88</v>
      </c>
      <c r="K352" s="828">
        <v>1</v>
      </c>
      <c r="L352" s="832">
        <v>4</v>
      </c>
      <c r="M352" s="833">
        <v>623.88</v>
      </c>
    </row>
    <row r="353" spans="1:13" ht="14.45" customHeight="1" x14ac:dyDescent="0.2">
      <c r="A353" s="822" t="s">
        <v>2793</v>
      </c>
      <c r="B353" s="823" t="s">
        <v>2509</v>
      </c>
      <c r="C353" s="823" t="s">
        <v>2529</v>
      </c>
      <c r="D353" s="823" t="s">
        <v>1353</v>
      </c>
      <c r="E353" s="823" t="s">
        <v>1354</v>
      </c>
      <c r="F353" s="832"/>
      <c r="G353" s="832"/>
      <c r="H353" s="828">
        <v>0</v>
      </c>
      <c r="I353" s="832">
        <v>7</v>
      </c>
      <c r="J353" s="832">
        <v>1293.74</v>
      </c>
      <c r="K353" s="828">
        <v>1</v>
      </c>
      <c r="L353" s="832">
        <v>7</v>
      </c>
      <c r="M353" s="833">
        <v>1293.74</v>
      </c>
    </row>
    <row r="354" spans="1:13" ht="14.45" customHeight="1" x14ac:dyDescent="0.2">
      <c r="A354" s="822" t="s">
        <v>2793</v>
      </c>
      <c r="B354" s="823" t="s">
        <v>2509</v>
      </c>
      <c r="C354" s="823" t="s">
        <v>2530</v>
      </c>
      <c r="D354" s="823" t="s">
        <v>1356</v>
      </c>
      <c r="E354" s="823" t="s">
        <v>1354</v>
      </c>
      <c r="F354" s="832"/>
      <c r="G354" s="832"/>
      <c r="H354" s="828">
        <v>0</v>
      </c>
      <c r="I354" s="832">
        <v>7</v>
      </c>
      <c r="J354" s="832">
        <v>1293.74</v>
      </c>
      <c r="K354" s="828">
        <v>1</v>
      </c>
      <c r="L354" s="832">
        <v>7</v>
      </c>
      <c r="M354" s="833">
        <v>1293.74</v>
      </c>
    </row>
    <row r="355" spans="1:13" ht="14.45" customHeight="1" x14ac:dyDescent="0.2">
      <c r="A355" s="822" t="s">
        <v>2793</v>
      </c>
      <c r="B355" s="823" t="s">
        <v>2509</v>
      </c>
      <c r="C355" s="823" t="s">
        <v>2528</v>
      </c>
      <c r="D355" s="823" t="s">
        <v>1355</v>
      </c>
      <c r="E355" s="823" t="s">
        <v>1354</v>
      </c>
      <c r="F355" s="832"/>
      <c r="G355" s="832"/>
      <c r="H355" s="828">
        <v>0</v>
      </c>
      <c r="I355" s="832">
        <v>7</v>
      </c>
      <c r="J355" s="832">
        <v>1293.74</v>
      </c>
      <c r="K355" s="828">
        <v>1</v>
      </c>
      <c r="L355" s="832">
        <v>7</v>
      </c>
      <c r="M355" s="833">
        <v>1293.74</v>
      </c>
    </row>
    <row r="356" spans="1:13" ht="14.45" customHeight="1" x14ac:dyDescent="0.2">
      <c r="A356" s="822" t="s">
        <v>2794</v>
      </c>
      <c r="B356" s="823" t="s">
        <v>2227</v>
      </c>
      <c r="C356" s="823" t="s">
        <v>2230</v>
      </c>
      <c r="D356" s="823" t="s">
        <v>789</v>
      </c>
      <c r="E356" s="823" t="s">
        <v>2231</v>
      </c>
      <c r="F356" s="832"/>
      <c r="G356" s="832"/>
      <c r="H356" s="828">
        <v>0</v>
      </c>
      <c r="I356" s="832">
        <v>2</v>
      </c>
      <c r="J356" s="832">
        <v>205.86</v>
      </c>
      <c r="K356" s="828">
        <v>1</v>
      </c>
      <c r="L356" s="832">
        <v>2</v>
      </c>
      <c r="M356" s="833">
        <v>205.86</v>
      </c>
    </row>
    <row r="357" spans="1:13" ht="14.45" customHeight="1" x14ac:dyDescent="0.2">
      <c r="A357" s="822" t="s">
        <v>2794</v>
      </c>
      <c r="B357" s="823" t="s">
        <v>2244</v>
      </c>
      <c r="C357" s="823" t="s">
        <v>2558</v>
      </c>
      <c r="D357" s="823" t="s">
        <v>1691</v>
      </c>
      <c r="E357" s="823" t="s">
        <v>2559</v>
      </c>
      <c r="F357" s="832"/>
      <c r="G357" s="832"/>
      <c r="H357" s="828">
        <v>0</v>
      </c>
      <c r="I357" s="832">
        <v>3</v>
      </c>
      <c r="J357" s="832">
        <v>4156.8599999999997</v>
      </c>
      <c r="K357" s="828">
        <v>1</v>
      </c>
      <c r="L357" s="832">
        <v>3</v>
      </c>
      <c r="M357" s="833">
        <v>4156.8599999999997</v>
      </c>
    </row>
    <row r="358" spans="1:13" ht="14.45" customHeight="1" x14ac:dyDescent="0.2">
      <c r="A358" s="822" t="s">
        <v>2794</v>
      </c>
      <c r="B358" s="823" t="s">
        <v>2244</v>
      </c>
      <c r="C358" s="823" t="s">
        <v>2562</v>
      </c>
      <c r="D358" s="823" t="s">
        <v>1691</v>
      </c>
      <c r="E358" s="823" t="s">
        <v>2563</v>
      </c>
      <c r="F358" s="832"/>
      <c r="G358" s="832"/>
      <c r="H358" s="828">
        <v>0</v>
      </c>
      <c r="I358" s="832">
        <v>2</v>
      </c>
      <c r="J358" s="832">
        <v>4618.72</v>
      </c>
      <c r="K358" s="828">
        <v>1</v>
      </c>
      <c r="L358" s="832">
        <v>2</v>
      </c>
      <c r="M358" s="833">
        <v>4618.72</v>
      </c>
    </row>
    <row r="359" spans="1:13" ht="14.45" customHeight="1" x14ac:dyDescent="0.2">
      <c r="A359" s="822" t="s">
        <v>2794</v>
      </c>
      <c r="B359" s="823" t="s">
        <v>2244</v>
      </c>
      <c r="C359" s="823" t="s">
        <v>2247</v>
      </c>
      <c r="D359" s="823" t="s">
        <v>915</v>
      </c>
      <c r="E359" s="823" t="s">
        <v>2248</v>
      </c>
      <c r="F359" s="832"/>
      <c r="G359" s="832"/>
      <c r="H359" s="828">
        <v>0</v>
      </c>
      <c r="I359" s="832">
        <v>6</v>
      </c>
      <c r="J359" s="832">
        <v>2208.96</v>
      </c>
      <c r="K359" s="828">
        <v>1</v>
      </c>
      <c r="L359" s="832">
        <v>6</v>
      </c>
      <c r="M359" s="833">
        <v>2208.96</v>
      </c>
    </row>
    <row r="360" spans="1:13" ht="14.45" customHeight="1" x14ac:dyDescent="0.2">
      <c r="A360" s="822" t="s">
        <v>2794</v>
      </c>
      <c r="B360" s="823" t="s">
        <v>2244</v>
      </c>
      <c r="C360" s="823" t="s">
        <v>2253</v>
      </c>
      <c r="D360" s="823" t="s">
        <v>915</v>
      </c>
      <c r="E360" s="823" t="s">
        <v>2254</v>
      </c>
      <c r="F360" s="832"/>
      <c r="G360" s="832"/>
      <c r="H360" s="828">
        <v>0</v>
      </c>
      <c r="I360" s="832">
        <v>4</v>
      </c>
      <c r="J360" s="832">
        <v>1963.56</v>
      </c>
      <c r="K360" s="828">
        <v>1</v>
      </c>
      <c r="L360" s="832">
        <v>4</v>
      </c>
      <c r="M360" s="833">
        <v>1963.56</v>
      </c>
    </row>
    <row r="361" spans="1:13" ht="14.45" customHeight="1" x14ac:dyDescent="0.2">
      <c r="A361" s="822" t="s">
        <v>2794</v>
      </c>
      <c r="B361" s="823" t="s">
        <v>2244</v>
      </c>
      <c r="C361" s="823" t="s">
        <v>2251</v>
      </c>
      <c r="D361" s="823" t="s">
        <v>915</v>
      </c>
      <c r="E361" s="823" t="s">
        <v>2252</v>
      </c>
      <c r="F361" s="832"/>
      <c r="G361" s="832"/>
      <c r="H361" s="828">
        <v>0</v>
      </c>
      <c r="I361" s="832">
        <v>3</v>
      </c>
      <c r="J361" s="832">
        <v>3464.04</v>
      </c>
      <c r="K361" s="828">
        <v>1</v>
      </c>
      <c r="L361" s="832">
        <v>3</v>
      </c>
      <c r="M361" s="833">
        <v>3464.04</v>
      </c>
    </row>
    <row r="362" spans="1:13" ht="14.45" customHeight="1" x14ac:dyDescent="0.2">
      <c r="A362" s="822" t="s">
        <v>2794</v>
      </c>
      <c r="B362" s="823" t="s">
        <v>2281</v>
      </c>
      <c r="C362" s="823" t="s">
        <v>2283</v>
      </c>
      <c r="D362" s="823" t="s">
        <v>737</v>
      </c>
      <c r="E362" s="823" t="s">
        <v>740</v>
      </c>
      <c r="F362" s="832"/>
      <c r="G362" s="832"/>
      <c r="H362" s="828">
        <v>0</v>
      </c>
      <c r="I362" s="832">
        <v>1</v>
      </c>
      <c r="J362" s="832">
        <v>17.559999999999999</v>
      </c>
      <c r="K362" s="828">
        <v>1</v>
      </c>
      <c r="L362" s="832">
        <v>1</v>
      </c>
      <c r="M362" s="833">
        <v>17.559999999999999</v>
      </c>
    </row>
    <row r="363" spans="1:13" ht="14.45" customHeight="1" x14ac:dyDescent="0.2">
      <c r="A363" s="822" t="s">
        <v>2794</v>
      </c>
      <c r="B363" s="823" t="s">
        <v>2286</v>
      </c>
      <c r="C363" s="823" t="s">
        <v>2290</v>
      </c>
      <c r="D363" s="823" t="s">
        <v>2288</v>
      </c>
      <c r="E363" s="823" t="s">
        <v>2291</v>
      </c>
      <c r="F363" s="832"/>
      <c r="G363" s="832"/>
      <c r="H363" s="828">
        <v>0</v>
      </c>
      <c r="I363" s="832">
        <v>1</v>
      </c>
      <c r="J363" s="832">
        <v>31.09</v>
      </c>
      <c r="K363" s="828">
        <v>1</v>
      </c>
      <c r="L363" s="832">
        <v>1</v>
      </c>
      <c r="M363" s="833">
        <v>31.09</v>
      </c>
    </row>
    <row r="364" spans="1:13" ht="14.45" customHeight="1" x14ac:dyDescent="0.2">
      <c r="A364" s="822" t="s">
        <v>2794</v>
      </c>
      <c r="B364" s="823" t="s">
        <v>2294</v>
      </c>
      <c r="C364" s="823" t="s">
        <v>2295</v>
      </c>
      <c r="D364" s="823" t="s">
        <v>1197</v>
      </c>
      <c r="E364" s="823" t="s">
        <v>2296</v>
      </c>
      <c r="F364" s="832"/>
      <c r="G364" s="832"/>
      <c r="H364" s="828">
        <v>0</v>
      </c>
      <c r="I364" s="832">
        <v>1</v>
      </c>
      <c r="J364" s="832">
        <v>34.47</v>
      </c>
      <c r="K364" s="828">
        <v>1</v>
      </c>
      <c r="L364" s="832">
        <v>1</v>
      </c>
      <c r="M364" s="833">
        <v>34.47</v>
      </c>
    </row>
    <row r="365" spans="1:13" ht="14.45" customHeight="1" x14ac:dyDescent="0.2">
      <c r="A365" s="822" t="s">
        <v>2794</v>
      </c>
      <c r="B365" s="823" t="s">
        <v>2355</v>
      </c>
      <c r="C365" s="823" t="s">
        <v>2356</v>
      </c>
      <c r="D365" s="823" t="s">
        <v>1403</v>
      </c>
      <c r="E365" s="823" t="s">
        <v>2357</v>
      </c>
      <c r="F365" s="832"/>
      <c r="G365" s="832"/>
      <c r="H365" s="828">
        <v>0</v>
      </c>
      <c r="I365" s="832">
        <v>2</v>
      </c>
      <c r="J365" s="832">
        <v>308.72000000000003</v>
      </c>
      <c r="K365" s="828">
        <v>1</v>
      </c>
      <c r="L365" s="832">
        <v>2</v>
      </c>
      <c r="M365" s="833">
        <v>308.72000000000003</v>
      </c>
    </row>
    <row r="366" spans="1:13" ht="14.45" customHeight="1" x14ac:dyDescent="0.2">
      <c r="A366" s="822" t="s">
        <v>2794</v>
      </c>
      <c r="B366" s="823" t="s">
        <v>2361</v>
      </c>
      <c r="C366" s="823" t="s">
        <v>2362</v>
      </c>
      <c r="D366" s="823" t="s">
        <v>1318</v>
      </c>
      <c r="E366" s="823" t="s">
        <v>771</v>
      </c>
      <c r="F366" s="832"/>
      <c r="G366" s="832"/>
      <c r="H366" s="828">
        <v>0</v>
      </c>
      <c r="I366" s="832">
        <v>3</v>
      </c>
      <c r="J366" s="832">
        <v>288.12</v>
      </c>
      <c r="K366" s="828">
        <v>1</v>
      </c>
      <c r="L366" s="832">
        <v>3</v>
      </c>
      <c r="M366" s="833">
        <v>288.12</v>
      </c>
    </row>
    <row r="367" spans="1:13" ht="14.45" customHeight="1" x14ac:dyDescent="0.2">
      <c r="A367" s="822" t="s">
        <v>2794</v>
      </c>
      <c r="B367" s="823" t="s">
        <v>2397</v>
      </c>
      <c r="C367" s="823" t="s">
        <v>2403</v>
      </c>
      <c r="D367" s="823" t="s">
        <v>1477</v>
      </c>
      <c r="E367" s="823" t="s">
        <v>2404</v>
      </c>
      <c r="F367" s="832"/>
      <c r="G367" s="832"/>
      <c r="H367" s="828">
        <v>0</v>
      </c>
      <c r="I367" s="832">
        <v>4</v>
      </c>
      <c r="J367" s="832">
        <v>5771.2199999999993</v>
      </c>
      <c r="K367" s="828">
        <v>1</v>
      </c>
      <c r="L367" s="832">
        <v>4</v>
      </c>
      <c r="M367" s="833">
        <v>5771.2199999999993</v>
      </c>
    </row>
    <row r="368" spans="1:13" ht="14.45" customHeight="1" x14ac:dyDescent="0.2">
      <c r="A368" s="822" t="s">
        <v>2794</v>
      </c>
      <c r="B368" s="823" t="s">
        <v>2625</v>
      </c>
      <c r="C368" s="823" t="s">
        <v>4443</v>
      </c>
      <c r="D368" s="823" t="s">
        <v>3087</v>
      </c>
      <c r="E368" s="823" t="s">
        <v>771</v>
      </c>
      <c r="F368" s="832"/>
      <c r="G368" s="832"/>
      <c r="H368" s="828">
        <v>0</v>
      </c>
      <c r="I368" s="832">
        <v>3</v>
      </c>
      <c r="J368" s="832">
        <v>439.43999999999994</v>
      </c>
      <c r="K368" s="828">
        <v>1</v>
      </c>
      <c r="L368" s="832">
        <v>3</v>
      </c>
      <c r="M368" s="833">
        <v>439.43999999999994</v>
      </c>
    </row>
    <row r="369" spans="1:13" ht="14.45" customHeight="1" x14ac:dyDescent="0.2">
      <c r="A369" s="822" t="s">
        <v>2794</v>
      </c>
      <c r="B369" s="823" t="s">
        <v>2443</v>
      </c>
      <c r="C369" s="823" t="s">
        <v>2445</v>
      </c>
      <c r="D369" s="823" t="s">
        <v>682</v>
      </c>
      <c r="E369" s="823" t="s">
        <v>681</v>
      </c>
      <c r="F369" s="832"/>
      <c r="G369" s="832"/>
      <c r="H369" s="828">
        <v>0</v>
      </c>
      <c r="I369" s="832">
        <v>11</v>
      </c>
      <c r="J369" s="832">
        <v>798.05</v>
      </c>
      <c r="K369" s="828">
        <v>1</v>
      </c>
      <c r="L369" s="832">
        <v>11</v>
      </c>
      <c r="M369" s="833">
        <v>798.05</v>
      </c>
    </row>
    <row r="370" spans="1:13" ht="14.45" customHeight="1" x14ac:dyDescent="0.2">
      <c r="A370" s="822" t="s">
        <v>2794</v>
      </c>
      <c r="B370" s="823" t="s">
        <v>2443</v>
      </c>
      <c r="C370" s="823" t="s">
        <v>2446</v>
      </c>
      <c r="D370" s="823" t="s">
        <v>682</v>
      </c>
      <c r="E370" s="823" t="s">
        <v>684</v>
      </c>
      <c r="F370" s="832"/>
      <c r="G370" s="832"/>
      <c r="H370" s="828">
        <v>0</v>
      </c>
      <c r="I370" s="832">
        <v>6</v>
      </c>
      <c r="J370" s="832">
        <v>391.68</v>
      </c>
      <c r="K370" s="828">
        <v>1</v>
      </c>
      <c r="L370" s="832">
        <v>6</v>
      </c>
      <c r="M370" s="833">
        <v>391.68</v>
      </c>
    </row>
    <row r="371" spans="1:13" ht="14.45" customHeight="1" x14ac:dyDescent="0.2">
      <c r="A371" s="822" t="s">
        <v>2794</v>
      </c>
      <c r="B371" s="823" t="s">
        <v>2443</v>
      </c>
      <c r="C371" s="823" t="s">
        <v>2444</v>
      </c>
      <c r="D371" s="823" t="s">
        <v>682</v>
      </c>
      <c r="E371" s="823" t="s">
        <v>683</v>
      </c>
      <c r="F371" s="832"/>
      <c r="G371" s="832"/>
      <c r="H371" s="828">
        <v>0</v>
      </c>
      <c r="I371" s="832">
        <v>1</v>
      </c>
      <c r="J371" s="832">
        <v>21.76</v>
      </c>
      <c r="K371" s="828">
        <v>1</v>
      </c>
      <c r="L371" s="832">
        <v>1</v>
      </c>
      <c r="M371" s="833">
        <v>21.76</v>
      </c>
    </row>
    <row r="372" spans="1:13" ht="14.45" customHeight="1" x14ac:dyDescent="0.2">
      <c r="A372" s="822" t="s">
        <v>2794</v>
      </c>
      <c r="B372" s="823" t="s">
        <v>2458</v>
      </c>
      <c r="C372" s="823" t="s">
        <v>2459</v>
      </c>
      <c r="D372" s="823" t="s">
        <v>1153</v>
      </c>
      <c r="E372" s="823" t="s">
        <v>1155</v>
      </c>
      <c r="F372" s="832"/>
      <c r="G372" s="832"/>
      <c r="H372" s="828"/>
      <c r="I372" s="832">
        <v>1</v>
      </c>
      <c r="J372" s="832">
        <v>0</v>
      </c>
      <c r="K372" s="828"/>
      <c r="L372" s="832">
        <v>1</v>
      </c>
      <c r="M372" s="833">
        <v>0</v>
      </c>
    </row>
    <row r="373" spans="1:13" ht="14.45" customHeight="1" x14ac:dyDescent="0.2">
      <c r="A373" s="822" t="s">
        <v>2794</v>
      </c>
      <c r="B373" s="823" t="s">
        <v>2484</v>
      </c>
      <c r="C373" s="823" t="s">
        <v>2487</v>
      </c>
      <c r="D373" s="823" t="s">
        <v>1333</v>
      </c>
      <c r="E373" s="823" t="s">
        <v>2488</v>
      </c>
      <c r="F373" s="832"/>
      <c r="G373" s="832"/>
      <c r="H373" s="828"/>
      <c r="I373" s="832">
        <v>1</v>
      </c>
      <c r="J373" s="832">
        <v>0</v>
      </c>
      <c r="K373" s="828"/>
      <c r="L373" s="832">
        <v>1</v>
      </c>
      <c r="M373" s="833">
        <v>0</v>
      </c>
    </row>
    <row r="374" spans="1:13" ht="14.45" customHeight="1" x14ac:dyDescent="0.2">
      <c r="A374" s="822" t="s">
        <v>2794</v>
      </c>
      <c r="B374" s="823" t="s">
        <v>4843</v>
      </c>
      <c r="C374" s="823" t="s">
        <v>2816</v>
      </c>
      <c r="D374" s="823" t="s">
        <v>776</v>
      </c>
      <c r="E374" s="823" t="s">
        <v>738</v>
      </c>
      <c r="F374" s="832"/>
      <c r="G374" s="832"/>
      <c r="H374" s="828">
        <v>0</v>
      </c>
      <c r="I374" s="832">
        <v>1</v>
      </c>
      <c r="J374" s="832">
        <v>65.989999999999995</v>
      </c>
      <c r="K374" s="828">
        <v>1</v>
      </c>
      <c r="L374" s="832">
        <v>1</v>
      </c>
      <c r="M374" s="833">
        <v>65.989999999999995</v>
      </c>
    </row>
    <row r="375" spans="1:13" ht="14.45" customHeight="1" x14ac:dyDescent="0.2">
      <c r="A375" s="822" t="s">
        <v>2794</v>
      </c>
      <c r="B375" s="823" t="s">
        <v>2696</v>
      </c>
      <c r="C375" s="823" t="s">
        <v>4689</v>
      </c>
      <c r="D375" s="823" t="s">
        <v>3587</v>
      </c>
      <c r="E375" s="823" t="s">
        <v>1018</v>
      </c>
      <c r="F375" s="832"/>
      <c r="G375" s="832"/>
      <c r="H375" s="828">
        <v>0</v>
      </c>
      <c r="I375" s="832">
        <v>1</v>
      </c>
      <c r="J375" s="832">
        <v>439.98</v>
      </c>
      <c r="K375" s="828">
        <v>1</v>
      </c>
      <c r="L375" s="832">
        <v>1</v>
      </c>
      <c r="M375" s="833">
        <v>439.98</v>
      </c>
    </row>
    <row r="376" spans="1:13" ht="14.45" customHeight="1" x14ac:dyDescent="0.2">
      <c r="A376" s="822" t="s">
        <v>2794</v>
      </c>
      <c r="B376" s="823" t="s">
        <v>4860</v>
      </c>
      <c r="C376" s="823" t="s">
        <v>4686</v>
      </c>
      <c r="D376" s="823" t="s">
        <v>4687</v>
      </c>
      <c r="E376" s="823" t="s">
        <v>4688</v>
      </c>
      <c r="F376" s="832"/>
      <c r="G376" s="832"/>
      <c r="H376" s="828">
        <v>0</v>
      </c>
      <c r="I376" s="832">
        <v>3</v>
      </c>
      <c r="J376" s="832">
        <v>4417.83</v>
      </c>
      <c r="K376" s="828">
        <v>1</v>
      </c>
      <c r="L376" s="832">
        <v>3</v>
      </c>
      <c r="M376" s="833">
        <v>4417.83</v>
      </c>
    </row>
    <row r="377" spans="1:13" ht="14.45" customHeight="1" x14ac:dyDescent="0.2">
      <c r="A377" s="822" t="s">
        <v>2794</v>
      </c>
      <c r="B377" s="823" t="s">
        <v>2500</v>
      </c>
      <c r="C377" s="823" t="s">
        <v>2501</v>
      </c>
      <c r="D377" s="823" t="s">
        <v>1329</v>
      </c>
      <c r="E377" s="823" t="s">
        <v>2502</v>
      </c>
      <c r="F377" s="832"/>
      <c r="G377" s="832"/>
      <c r="H377" s="828">
        <v>0</v>
      </c>
      <c r="I377" s="832">
        <v>1</v>
      </c>
      <c r="J377" s="832">
        <v>117.55</v>
      </c>
      <c r="K377" s="828">
        <v>1</v>
      </c>
      <c r="L377" s="832">
        <v>1</v>
      </c>
      <c r="M377" s="833">
        <v>117.55</v>
      </c>
    </row>
    <row r="378" spans="1:13" ht="14.45" customHeight="1" x14ac:dyDescent="0.2">
      <c r="A378" s="822" t="s">
        <v>2794</v>
      </c>
      <c r="B378" s="823" t="s">
        <v>2405</v>
      </c>
      <c r="C378" s="823" t="s">
        <v>2406</v>
      </c>
      <c r="D378" s="823" t="s">
        <v>2407</v>
      </c>
      <c r="E378" s="823" t="s">
        <v>2408</v>
      </c>
      <c r="F378" s="832"/>
      <c r="G378" s="832"/>
      <c r="H378" s="828">
        <v>0</v>
      </c>
      <c r="I378" s="832">
        <v>3</v>
      </c>
      <c r="J378" s="832">
        <v>30758.25</v>
      </c>
      <c r="K378" s="828">
        <v>1</v>
      </c>
      <c r="L378" s="832">
        <v>3</v>
      </c>
      <c r="M378" s="833">
        <v>30758.25</v>
      </c>
    </row>
    <row r="379" spans="1:13" ht="14.45" customHeight="1" x14ac:dyDescent="0.2">
      <c r="A379" s="822" t="s">
        <v>2795</v>
      </c>
      <c r="B379" s="823" t="s">
        <v>2227</v>
      </c>
      <c r="C379" s="823" t="s">
        <v>2230</v>
      </c>
      <c r="D379" s="823" t="s">
        <v>789</v>
      </c>
      <c r="E379" s="823" t="s">
        <v>2231</v>
      </c>
      <c r="F379" s="832"/>
      <c r="G379" s="832"/>
      <c r="H379" s="828">
        <v>0</v>
      </c>
      <c r="I379" s="832">
        <v>16</v>
      </c>
      <c r="J379" s="832">
        <v>1430.7200000000003</v>
      </c>
      <c r="K379" s="828">
        <v>1</v>
      </c>
      <c r="L379" s="832">
        <v>16</v>
      </c>
      <c r="M379" s="833">
        <v>1430.7200000000003</v>
      </c>
    </row>
    <row r="380" spans="1:13" ht="14.45" customHeight="1" x14ac:dyDescent="0.2">
      <c r="A380" s="822" t="s">
        <v>2795</v>
      </c>
      <c r="B380" s="823" t="s">
        <v>4837</v>
      </c>
      <c r="C380" s="823" t="s">
        <v>3100</v>
      </c>
      <c r="D380" s="823" t="s">
        <v>3101</v>
      </c>
      <c r="E380" s="823" t="s">
        <v>3102</v>
      </c>
      <c r="F380" s="832"/>
      <c r="G380" s="832"/>
      <c r="H380" s="828">
        <v>0</v>
      </c>
      <c r="I380" s="832">
        <v>1</v>
      </c>
      <c r="J380" s="832">
        <v>120.61</v>
      </c>
      <c r="K380" s="828">
        <v>1</v>
      </c>
      <c r="L380" s="832">
        <v>1</v>
      </c>
      <c r="M380" s="833">
        <v>120.61</v>
      </c>
    </row>
    <row r="381" spans="1:13" ht="14.45" customHeight="1" x14ac:dyDescent="0.2">
      <c r="A381" s="822" t="s">
        <v>2795</v>
      </c>
      <c r="B381" s="823" t="s">
        <v>2244</v>
      </c>
      <c r="C381" s="823" t="s">
        <v>2558</v>
      </c>
      <c r="D381" s="823" t="s">
        <v>1691</v>
      </c>
      <c r="E381" s="823" t="s">
        <v>2559</v>
      </c>
      <c r="F381" s="832"/>
      <c r="G381" s="832"/>
      <c r="H381" s="828">
        <v>0</v>
      </c>
      <c r="I381" s="832">
        <v>3</v>
      </c>
      <c r="J381" s="832">
        <v>4156.8599999999997</v>
      </c>
      <c r="K381" s="828">
        <v>1</v>
      </c>
      <c r="L381" s="832">
        <v>3</v>
      </c>
      <c r="M381" s="833">
        <v>4156.8599999999997</v>
      </c>
    </row>
    <row r="382" spans="1:13" ht="14.45" customHeight="1" x14ac:dyDescent="0.2">
      <c r="A382" s="822" t="s">
        <v>2795</v>
      </c>
      <c r="B382" s="823" t="s">
        <v>2244</v>
      </c>
      <c r="C382" s="823" t="s">
        <v>2249</v>
      </c>
      <c r="D382" s="823" t="s">
        <v>915</v>
      </c>
      <c r="E382" s="823" t="s">
        <v>2250</v>
      </c>
      <c r="F382" s="832"/>
      <c r="G382" s="832"/>
      <c r="H382" s="828">
        <v>0</v>
      </c>
      <c r="I382" s="832">
        <v>16</v>
      </c>
      <c r="J382" s="832">
        <v>11781.280000000002</v>
      </c>
      <c r="K382" s="828">
        <v>1</v>
      </c>
      <c r="L382" s="832">
        <v>16</v>
      </c>
      <c r="M382" s="833">
        <v>11781.280000000002</v>
      </c>
    </row>
    <row r="383" spans="1:13" ht="14.45" customHeight="1" x14ac:dyDescent="0.2">
      <c r="A383" s="822" t="s">
        <v>2795</v>
      </c>
      <c r="B383" s="823" t="s">
        <v>2244</v>
      </c>
      <c r="C383" s="823" t="s">
        <v>2253</v>
      </c>
      <c r="D383" s="823" t="s">
        <v>915</v>
      </c>
      <c r="E383" s="823" t="s">
        <v>2254</v>
      </c>
      <c r="F383" s="832"/>
      <c r="G383" s="832"/>
      <c r="H383" s="828">
        <v>0</v>
      </c>
      <c r="I383" s="832">
        <v>18</v>
      </c>
      <c r="J383" s="832">
        <v>8836.02</v>
      </c>
      <c r="K383" s="828">
        <v>1</v>
      </c>
      <c r="L383" s="832">
        <v>18</v>
      </c>
      <c r="M383" s="833">
        <v>8836.02</v>
      </c>
    </row>
    <row r="384" spans="1:13" ht="14.45" customHeight="1" x14ac:dyDescent="0.2">
      <c r="A384" s="822" t="s">
        <v>2795</v>
      </c>
      <c r="B384" s="823" t="s">
        <v>2244</v>
      </c>
      <c r="C384" s="823" t="s">
        <v>2560</v>
      </c>
      <c r="D384" s="823" t="s">
        <v>1691</v>
      </c>
      <c r="E384" s="823" t="s">
        <v>2561</v>
      </c>
      <c r="F384" s="832"/>
      <c r="G384" s="832"/>
      <c r="H384" s="828">
        <v>0</v>
      </c>
      <c r="I384" s="832">
        <v>13</v>
      </c>
      <c r="J384" s="832">
        <v>24017.370000000003</v>
      </c>
      <c r="K384" s="828">
        <v>1</v>
      </c>
      <c r="L384" s="832">
        <v>13</v>
      </c>
      <c r="M384" s="833">
        <v>24017.370000000003</v>
      </c>
    </row>
    <row r="385" spans="1:13" ht="14.45" customHeight="1" x14ac:dyDescent="0.2">
      <c r="A385" s="822" t="s">
        <v>2795</v>
      </c>
      <c r="B385" s="823" t="s">
        <v>2244</v>
      </c>
      <c r="C385" s="823" t="s">
        <v>2245</v>
      </c>
      <c r="D385" s="823" t="s">
        <v>915</v>
      </c>
      <c r="E385" s="823" t="s">
        <v>2246</v>
      </c>
      <c r="F385" s="832"/>
      <c r="G385" s="832"/>
      <c r="H385" s="828">
        <v>0</v>
      </c>
      <c r="I385" s="832">
        <v>4</v>
      </c>
      <c r="J385" s="832">
        <v>3694.96</v>
      </c>
      <c r="K385" s="828">
        <v>1</v>
      </c>
      <c r="L385" s="832">
        <v>4</v>
      </c>
      <c r="M385" s="833">
        <v>3694.96</v>
      </c>
    </row>
    <row r="386" spans="1:13" ht="14.45" customHeight="1" x14ac:dyDescent="0.2">
      <c r="A386" s="822" t="s">
        <v>2795</v>
      </c>
      <c r="B386" s="823" t="s">
        <v>2259</v>
      </c>
      <c r="C386" s="823" t="s">
        <v>3701</v>
      </c>
      <c r="D386" s="823" t="s">
        <v>797</v>
      </c>
      <c r="E386" s="823" t="s">
        <v>3300</v>
      </c>
      <c r="F386" s="832"/>
      <c r="G386" s="832"/>
      <c r="H386" s="828">
        <v>0</v>
      </c>
      <c r="I386" s="832">
        <v>1</v>
      </c>
      <c r="J386" s="832">
        <v>80.010000000000005</v>
      </c>
      <c r="K386" s="828">
        <v>1</v>
      </c>
      <c r="L386" s="832">
        <v>1</v>
      </c>
      <c r="M386" s="833">
        <v>80.010000000000005</v>
      </c>
    </row>
    <row r="387" spans="1:13" ht="14.45" customHeight="1" x14ac:dyDescent="0.2">
      <c r="A387" s="822" t="s">
        <v>2795</v>
      </c>
      <c r="B387" s="823" t="s">
        <v>2265</v>
      </c>
      <c r="C387" s="823" t="s">
        <v>2572</v>
      </c>
      <c r="D387" s="823" t="s">
        <v>921</v>
      </c>
      <c r="E387" s="823" t="s">
        <v>2573</v>
      </c>
      <c r="F387" s="832"/>
      <c r="G387" s="832"/>
      <c r="H387" s="828">
        <v>0</v>
      </c>
      <c r="I387" s="832">
        <v>7</v>
      </c>
      <c r="J387" s="832">
        <v>297.57</v>
      </c>
      <c r="K387" s="828">
        <v>1</v>
      </c>
      <c r="L387" s="832">
        <v>7</v>
      </c>
      <c r="M387" s="833">
        <v>297.57</v>
      </c>
    </row>
    <row r="388" spans="1:13" ht="14.45" customHeight="1" x14ac:dyDescent="0.2">
      <c r="A388" s="822" t="s">
        <v>2795</v>
      </c>
      <c r="B388" s="823" t="s">
        <v>2277</v>
      </c>
      <c r="C388" s="823" t="s">
        <v>3649</v>
      </c>
      <c r="D388" s="823" t="s">
        <v>724</v>
      </c>
      <c r="E388" s="823" t="s">
        <v>725</v>
      </c>
      <c r="F388" s="832">
        <v>2</v>
      </c>
      <c r="G388" s="832">
        <v>76.08</v>
      </c>
      <c r="H388" s="828">
        <v>1</v>
      </c>
      <c r="I388" s="832"/>
      <c r="J388" s="832"/>
      <c r="K388" s="828">
        <v>0</v>
      </c>
      <c r="L388" s="832">
        <v>2</v>
      </c>
      <c r="M388" s="833">
        <v>76.08</v>
      </c>
    </row>
    <row r="389" spans="1:13" ht="14.45" customHeight="1" x14ac:dyDescent="0.2">
      <c r="A389" s="822" t="s">
        <v>2795</v>
      </c>
      <c r="B389" s="823" t="s">
        <v>2277</v>
      </c>
      <c r="C389" s="823" t="s">
        <v>3322</v>
      </c>
      <c r="D389" s="823" t="s">
        <v>724</v>
      </c>
      <c r="E389" s="823" t="s">
        <v>3323</v>
      </c>
      <c r="F389" s="832">
        <v>4</v>
      </c>
      <c r="G389" s="832">
        <v>42.6</v>
      </c>
      <c r="H389" s="828">
        <v>1</v>
      </c>
      <c r="I389" s="832"/>
      <c r="J389" s="832"/>
      <c r="K389" s="828">
        <v>0</v>
      </c>
      <c r="L389" s="832">
        <v>4</v>
      </c>
      <c r="M389" s="833">
        <v>42.6</v>
      </c>
    </row>
    <row r="390" spans="1:13" ht="14.45" customHeight="1" x14ac:dyDescent="0.2">
      <c r="A390" s="822" t="s">
        <v>2795</v>
      </c>
      <c r="B390" s="823" t="s">
        <v>2277</v>
      </c>
      <c r="C390" s="823" t="s">
        <v>3326</v>
      </c>
      <c r="D390" s="823" t="s">
        <v>724</v>
      </c>
      <c r="E390" s="823" t="s">
        <v>3327</v>
      </c>
      <c r="F390" s="832">
        <v>3</v>
      </c>
      <c r="G390" s="832">
        <v>175.56</v>
      </c>
      <c r="H390" s="828">
        <v>1</v>
      </c>
      <c r="I390" s="832"/>
      <c r="J390" s="832"/>
      <c r="K390" s="828">
        <v>0</v>
      </c>
      <c r="L390" s="832">
        <v>3</v>
      </c>
      <c r="M390" s="833">
        <v>175.56</v>
      </c>
    </row>
    <row r="391" spans="1:13" ht="14.45" customHeight="1" x14ac:dyDescent="0.2">
      <c r="A391" s="822" t="s">
        <v>2795</v>
      </c>
      <c r="B391" s="823" t="s">
        <v>2277</v>
      </c>
      <c r="C391" s="823" t="s">
        <v>3803</v>
      </c>
      <c r="D391" s="823" t="s">
        <v>724</v>
      </c>
      <c r="E391" s="823" t="s">
        <v>3083</v>
      </c>
      <c r="F391" s="832"/>
      <c r="G391" s="832"/>
      <c r="H391" s="828">
        <v>0</v>
      </c>
      <c r="I391" s="832">
        <v>1</v>
      </c>
      <c r="J391" s="832">
        <v>35.11</v>
      </c>
      <c r="K391" s="828">
        <v>1</v>
      </c>
      <c r="L391" s="832">
        <v>1</v>
      </c>
      <c r="M391" s="833">
        <v>35.11</v>
      </c>
    </row>
    <row r="392" spans="1:13" ht="14.45" customHeight="1" x14ac:dyDescent="0.2">
      <c r="A392" s="822" t="s">
        <v>2795</v>
      </c>
      <c r="B392" s="823" t="s">
        <v>2281</v>
      </c>
      <c r="C392" s="823" t="s">
        <v>3710</v>
      </c>
      <c r="D392" s="823" t="s">
        <v>3711</v>
      </c>
      <c r="E392" s="823" t="s">
        <v>3284</v>
      </c>
      <c r="F392" s="832">
        <v>1</v>
      </c>
      <c r="G392" s="832">
        <v>0</v>
      </c>
      <c r="H392" s="828"/>
      <c r="I392" s="832"/>
      <c r="J392" s="832"/>
      <c r="K392" s="828"/>
      <c r="L392" s="832">
        <v>1</v>
      </c>
      <c r="M392" s="833">
        <v>0</v>
      </c>
    </row>
    <row r="393" spans="1:13" ht="14.45" customHeight="1" x14ac:dyDescent="0.2">
      <c r="A393" s="822" t="s">
        <v>2795</v>
      </c>
      <c r="B393" s="823" t="s">
        <v>2286</v>
      </c>
      <c r="C393" s="823" t="s">
        <v>2287</v>
      </c>
      <c r="D393" s="823" t="s">
        <v>2288</v>
      </c>
      <c r="E393" s="823" t="s">
        <v>2289</v>
      </c>
      <c r="F393" s="832"/>
      <c r="G393" s="832"/>
      <c r="H393" s="828">
        <v>0</v>
      </c>
      <c r="I393" s="832">
        <v>4</v>
      </c>
      <c r="J393" s="832">
        <v>373.08</v>
      </c>
      <c r="K393" s="828">
        <v>1</v>
      </c>
      <c r="L393" s="832">
        <v>4</v>
      </c>
      <c r="M393" s="833">
        <v>373.08</v>
      </c>
    </row>
    <row r="394" spans="1:13" ht="14.45" customHeight="1" x14ac:dyDescent="0.2">
      <c r="A394" s="822" t="s">
        <v>2795</v>
      </c>
      <c r="B394" s="823" t="s">
        <v>2286</v>
      </c>
      <c r="C394" s="823" t="s">
        <v>3135</v>
      </c>
      <c r="D394" s="823" t="s">
        <v>2288</v>
      </c>
      <c r="E394" s="823" t="s">
        <v>3136</v>
      </c>
      <c r="F394" s="832"/>
      <c r="G394" s="832"/>
      <c r="H394" s="828">
        <v>0</v>
      </c>
      <c r="I394" s="832">
        <v>2</v>
      </c>
      <c r="J394" s="832">
        <v>373.1</v>
      </c>
      <c r="K394" s="828">
        <v>1</v>
      </c>
      <c r="L394" s="832">
        <v>2</v>
      </c>
      <c r="M394" s="833">
        <v>373.1</v>
      </c>
    </row>
    <row r="395" spans="1:13" ht="14.45" customHeight="1" x14ac:dyDescent="0.2">
      <c r="A395" s="822" t="s">
        <v>2795</v>
      </c>
      <c r="B395" s="823" t="s">
        <v>2286</v>
      </c>
      <c r="C395" s="823" t="s">
        <v>2290</v>
      </c>
      <c r="D395" s="823" t="s">
        <v>2288</v>
      </c>
      <c r="E395" s="823" t="s">
        <v>2291</v>
      </c>
      <c r="F395" s="832"/>
      <c r="G395" s="832"/>
      <c r="H395" s="828">
        <v>0</v>
      </c>
      <c r="I395" s="832">
        <v>2</v>
      </c>
      <c r="J395" s="832">
        <v>62.18</v>
      </c>
      <c r="K395" s="828">
        <v>1</v>
      </c>
      <c r="L395" s="832">
        <v>2</v>
      </c>
      <c r="M395" s="833">
        <v>62.18</v>
      </c>
    </row>
    <row r="396" spans="1:13" ht="14.45" customHeight="1" x14ac:dyDescent="0.2">
      <c r="A396" s="822" t="s">
        <v>2795</v>
      </c>
      <c r="B396" s="823" t="s">
        <v>2286</v>
      </c>
      <c r="C396" s="823" t="s">
        <v>2292</v>
      </c>
      <c r="D396" s="823" t="s">
        <v>2288</v>
      </c>
      <c r="E396" s="823" t="s">
        <v>2293</v>
      </c>
      <c r="F396" s="832"/>
      <c r="G396" s="832"/>
      <c r="H396" s="828">
        <v>0</v>
      </c>
      <c r="I396" s="832">
        <v>1</v>
      </c>
      <c r="J396" s="832">
        <v>62.18</v>
      </c>
      <c r="K396" s="828">
        <v>1</v>
      </c>
      <c r="L396" s="832">
        <v>1</v>
      </c>
      <c r="M396" s="833">
        <v>62.18</v>
      </c>
    </row>
    <row r="397" spans="1:13" ht="14.45" customHeight="1" x14ac:dyDescent="0.2">
      <c r="A397" s="822" t="s">
        <v>2795</v>
      </c>
      <c r="B397" s="823" t="s">
        <v>2294</v>
      </c>
      <c r="C397" s="823" t="s">
        <v>2584</v>
      </c>
      <c r="D397" s="823" t="s">
        <v>1197</v>
      </c>
      <c r="E397" s="823" t="s">
        <v>2585</v>
      </c>
      <c r="F397" s="832"/>
      <c r="G397" s="832"/>
      <c r="H397" s="828">
        <v>0</v>
      </c>
      <c r="I397" s="832">
        <v>3</v>
      </c>
      <c r="J397" s="832">
        <v>310.20000000000005</v>
      </c>
      <c r="K397" s="828">
        <v>1</v>
      </c>
      <c r="L397" s="832">
        <v>3</v>
      </c>
      <c r="M397" s="833">
        <v>310.20000000000005</v>
      </c>
    </row>
    <row r="398" spans="1:13" ht="14.45" customHeight="1" x14ac:dyDescent="0.2">
      <c r="A398" s="822" t="s">
        <v>2795</v>
      </c>
      <c r="B398" s="823" t="s">
        <v>2297</v>
      </c>
      <c r="C398" s="823" t="s">
        <v>2298</v>
      </c>
      <c r="D398" s="823" t="s">
        <v>2299</v>
      </c>
      <c r="E398" s="823" t="s">
        <v>2293</v>
      </c>
      <c r="F398" s="832"/>
      <c r="G398" s="832"/>
      <c r="H398" s="828">
        <v>0</v>
      </c>
      <c r="I398" s="832">
        <v>1</v>
      </c>
      <c r="J398" s="832">
        <v>68.930000000000007</v>
      </c>
      <c r="K398" s="828">
        <v>1</v>
      </c>
      <c r="L398" s="832">
        <v>1</v>
      </c>
      <c r="M398" s="833">
        <v>68.930000000000007</v>
      </c>
    </row>
    <row r="399" spans="1:13" ht="14.45" customHeight="1" x14ac:dyDescent="0.2">
      <c r="A399" s="822" t="s">
        <v>2795</v>
      </c>
      <c r="B399" s="823" t="s">
        <v>2297</v>
      </c>
      <c r="C399" s="823" t="s">
        <v>2586</v>
      </c>
      <c r="D399" s="823" t="s">
        <v>2299</v>
      </c>
      <c r="E399" s="823" t="s">
        <v>744</v>
      </c>
      <c r="F399" s="832"/>
      <c r="G399" s="832"/>
      <c r="H399" s="828">
        <v>0</v>
      </c>
      <c r="I399" s="832">
        <v>1</v>
      </c>
      <c r="J399" s="832">
        <v>229.76</v>
      </c>
      <c r="K399" s="828">
        <v>1</v>
      </c>
      <c r="L399" s="832">
        <v>1</v>
      </c>
      <c r="M399" s="833">
        <v>229.76</v>
      </c>
    </row>
    <row r="400" spans="1:13" ht="14.45" customHeight="1" x14ac:dyDescent="0.2">
      <c r="A400" s="822" t="s">
        <v>2795</v>
      </c>
      <c r="B400" s="823" t="s">
        <v>2297</v>
      </c>
      <c r="C400" s="823" t="s">
        <v>3834</v>
      </c>
      <c r="D400" s="823" t="s">
        <v>2299</v>
      </c>
      <c r="E400" s="823" t="s">
        <v>2291</v>
      </c>
      <c r="F400" s="832"/>
      <c r="G400" s="832"/>
      <c r="H400" s="828">
        <v>0</v>
      </c>
      <c r="I400" s="832">
        <v>1</v>
      </c>
      <c r="J400" s="832">
        <v>34.47</v>
      </c>
      <c r="K400" s="828">
        <v>1</v>
      </c>
      <c r="L400" s="832">
        <v>1</v>
      </c>
      <c r="M400" s="833">
        <v>34.47</v>
      </c>
    </row>
    <row r="401" spans="1:13" ht="14.45" customHeight="1" x14ac:dyDescent="0.2">
      <c r="A401" s="822" t="s">
        <v>2795</v>
      </c>
      <c r="B401" s="823" t="s">
        <v>2297</v>
      </c>
      <c r="C401" s="823" t="s">
        <v>2589</v>
      </c>
      <c r="D401" s="823" t="s">
        <v>2299</v>
      </c>
      <c r="E401" s="823" t="s">
        <v>2590</v>
      </c>
      <c r="F401" s="832"/>
      <c r="G401" s="832"/>
      <c r="H401" s="828">
        <v>0</v>
      </c>
      <c r="I401" s="832">
        <v>2</v>
      </c>
      <c r="J401" s="832">
        <v>229.76</v>
      </c>
      <c r="K401" s="828">
        <v>1</v>
      </c>
      <c r="L401" s="832">
        <v>2</v>
      </c>
      <c r="M401" s="833">
        <v>229.76</v>
      </c>
    </row>
    <row r="402" spans="1:13" ht="14.45" customHeight="1" x14ac:dyDescent="0.2">
      <c r="A402" s="822" t="s">
        <v>2795</v>
      </c>
      <c r="B402" s="823" t="s">
        <v>4861</v>
      </c>
      <c r="C402" s="823" t="s">
        <v>3836</v>
      </c>
      <c r="D402" s="823" t="s">
        <v>1867</v>
      </c>
      <c r="E402" s="823" t="s">
        <v>3837</v>
      </c>
      <c r="F402" s="832">
        <v>1</v>
      </c>
      <c r="G402" s="832">
        <v>137.33000000000001</v>
      </c>
      <c r="H402" s="828">
        <v>1</v>
      </c>
      <c r="I402" s="832"/>
      <c r="J402" s="832"/>
      <c r="K402" s="828">
        <v>0</v>
      </c>
      <c r="L402" s="832">
        <v>1</v>
      </c>
      <c r="M402" s="833">
        <v>137.33000000000001</v>
      </c>
    </row>
    <row r="403" spans="1:13" ht="14.45" customHeight="1" x14ac:dyDescent="0.2">
      <c r="A403" s="822" t="s">
        <v>2795</v>
      </c>
      <c r="B403" s="823" t="s">
        <v>2320</v>
      </c>
      <c r="C403" s="823" t="s">
        <v>2321</v>
      </c>
      <c r="D403" s="823" t="s">
        <v>2322</v>
      </c>
      <c r="E403" s="823" t="s">
        <v>2323</v>
      </c>
      <c r="F403" s="832"/>
      <c r="G403" s="832"/>
      <c r="H403" s="828">
        <v>0</v>
      </c>
      <c r="I403" s="832">
        <v>1</v>
      </c>
      <c r="J403" s="832">
        <v>220.53</v>
      </c>
      <c r="K403" s="828">
        <v>1</v>
      </c>
      <c r="L403" s="832">
        <v>1</v>
      </c>
      <c r="M403" s="833">
        <v>220.53</v>
      </c>
    </row>
    <row r="404" spans="1:13" ht="14.45" customHeight="1" x14ac:dyDescent="0.2">
      <c r="A404" s="822" t="s">
        <v>2795</v>
      </c>
      <c r="B404" s="823" t="s">
        <v>2339</v>
      </c>
      <c r="C404" s="823" t="s">
        <v>3603</v>
      </c>
      <c r="D404" s="823" t="s">
        <v>891</v>
      </c>
      <c r="E404" s="823" t="s">
        <v>3604</v>
      </c>
      <c r="F404" s="832">
        <v>1</v>
      </c>
      <c r="G404" s="832">
        <v>74.08</v>
      </c>
      <c r="H404" s="828">
        <v>1</v>
      </c>
      <c r="I404" s="832"/>
      <c r="J404" s="832"/>
      <c r="K404" s="828">
        <v>0</v>
      </c>
      <c r="L404" s="832">
        <v>1</v>
      </c>
      <c r="M404" s="833">
        <v>74.08</v>
      </c>
    </row>
    <row r="405" spans="1:13" ht="14.45" customHeight="1" x14ac:dyDescent="0.2">
      <c r="A405" s="822" t="s">
        <v>2795</v>
      </c>
      <c r="B405" s="823" t="s">
        <v>2339</v>
      </c>
      <c r="C405" s="823" t="s">
        <v>3879</v>
      </c>
      <c r="D405" s="823" t="s">
        <v>891</v>
      </c>
      <c r="E405" s="823" t="s">
        <v>2678</v>
      </c>
      <c r="F405" s="832">
        <v>1</v>
      </c>
      <c r="G405" s="832">
        <v>168.36</v>
      </c>
      <c r="H405" s="828">
        <v>1</v>
      </c>
      <c r="I405" s="832"/>
      <c r="J405" s="832"/>
      <c r="K405" s="828">
        <v>0</v>
      </c>
      <c r="L405" s="832">
        <v>1</v>
      </c>
      <c r="M405" s="833">
        <v>168.36</v>
      </c>
    </row>
    <row r="406" spans="1:13" ht="14.45" customHeight="1" x14ac:dyDescent="0.2">
      <c r="A406" s="822" t="s">
        <v>2795</v>
      </c>
      <c r="B406" s="823" t="s">
        <v>2339</v>
      </c>
      <c r="C406" s="823" t="s">
        <v>2343</v>
      </c>
      <c r="D406" s="823" t="s">
        <v>2341</v>
      </c>
      <c r="E406" s="823" t="s">
        <v>2344</v>
      </c>
      <c r="F406" s="832"/>
      <c r="G406" s="832"/>
      <c r="H406" s="828">
        <v>0</v>
      </c>
      <c r="I406" s="832">
        <v>1</v>
      </c>
      <c r="J406" s="832">
        <v>84.18</v>
      </c>
      <c r="K406" s="828">
        <v>1</v>
      </c>
      <c r="L406" s="832">
        <v>1</v>
      </c>
      <c r="M406" s="833">
        <v>84.18</v>
      </c>
    </row>
    <row r="407" spans="1:13" ht="14.45" customHeight="1" x14ac:dyDescent="0.2">
      <c r="A407" s="822" t="s">
        <v>2795</v>
      </c>
      <c r="B407" s="823" t="s">
        <v>2339</v>
      </c>
      <c r="C407" s="823" t="s">
        <v>3119</v>
      </c>
      <c r="D407" s="823" t="s">
        <v>891</v>
      </c>
      <c r="E407" s="823" t="s">
        <v>3120</v>
      </c>
      <c r="F407" s="832">
        <v>1</v>
      </c>
      <c r="G407" s="832">
        <v>63.14</v>
      </c>
      <c r="H407" s="828">
        <v>1</v>
      </c>
      <c r="I407" s="832"/>
      <c r="J407" s="832"/>
      <c r="K407" s="828">
        <v>0</v>
      </c>
      <c r="L407" s="832">
        <v>1</v>
      </c>
      <c r="M407" s="833">
        <v>63.14</v>
      </c>
    </row>
    <row r="408" spans="1:13" ht="14.45" customHeight="1" x14ac:dyDescent="0.2">
      <c r="A408" s="822" t="s">
        <v>2795</v>
      </c>
      <c r="B408" s="823" t="s">
        <v>2339</v>
      </c>
      <c r="C408" s="823" t="s">
        <v>2340</v>
      </c>
      <c r="D408" s="823" t="s">
        <v>2341</v>
      </c>
      <c r="E408" s="823" t="s">
        <v>2342</v>
      </c>
      <c r="F408" s="832"/>
      <c r="G408" s="832"/>
      <c r="H408" s="828">
        <v>0</v>
      </c>
      <c r="I408" s="832">
        <v>2</v>
      </c>
      <c r="J408" s="832">
        <v>98.16</v>
      </c>
      <c r="K408" s="828">
        <v>1</v>
      </c>
      <c r="L408" s="832">
        <v>2</v>
      </c>
      <c r="M408" s="833">
        <v>98.16</v>
      </c>
    </row>
    <row r="409" spans="1:13" ht="14.45" customHeight="1" x14ac:dyDescent="0.2">
      <c r="A409" s="822" t="s">
        <v>2795</v>
      </c>
      <c r="B409" s="823" t="s">
        <v>2355</v>
      </c>
      <c r="C409" s="823" t="s">
        <v>2356</v>
      </c>
      <c r="D409" s="823" t="s">
        <v>1403</v>
      </c>
      <c r="E409" s="823" t="s">
        <v>2357</v>
      </c>
      <c r="F409" s="832"/>
      <c r="G409" s="832"/>
      <c r="H409" s="828">
        <v>0</v>
      </c>
      <c r="I409" s="832">
        <v>32</v>
      </c>
      <c r="J409" s="832">
        <v>4939.5200000000004</v>
      </c>
      <c r="K409" s="828">
        <v>1</v>
      </c>
      <c r="L409" s="832">
        <v>32</v>
      </c>
      <c r="M409" s="833">
        <v>4939.5200000000004</v>
      </c>
    </row>
    <row r="410" spans="1:13" ht="14.45" customHeight="1" x14ac:dyDescent="0.2">
      <c r="A410" s="822" t="s">
        <v>2795</v>
      </c>
      <c r="B410" s="823" t="s">
        <v>2355</v>
      </c>
      <c r="C410" s="823" t="s">
        <v>3427</v>
      </c>
      <c r="D410" s="823" t="s">
        <v>3428</v>
      </c>
      <c r="E410" s="823" t="s">
        <v>3429</v>
      </c>
      <c r="F410" s="832"/>
      <c r="G410" s="832"/>
      <c r="H410" s="828">
        <v>0</v>
      </c>
      <c r="I410" s="832">
        <v>1</v>
      </c>
      <c r="J410" s="832">
        <v>149.52000000000001</v>
      </c>
      <c r="K410" s="828">
        <v>1</v>
      </c>
      <c r="L410" s="832">
        <v>1</v>
      </c>
      <c r="M410" s="833">
        <v>149.52000000000001</v>
      </c>
    </row>
    <row r="411" spans="1:13" ht="14.45" customHeight="1" x14ac:dyDescent="0.2">
      <c r="A411" s="822" t="s">
        <v>2795</v>
      </c>
      <c r="B411" s="823" t="s">
        <v>2361</v>
      </c>
      <c r="C411" s="823" t="s">
        <v>3714</v>
      </c>
      <c r="D411" s="823" t="s">
        <v>3715</v>
      </c>
      <c r="E411" s="823" t="s">
        <v>1319</v>
      </c>
      <c r="F411" s="832">
        <v>1</v>
      </c>
      <c r="G411" s="832">
        <v>134.44999999999999</v>
      </c>
      <c r="H411" s="828">
        <v>1</v>
      </c>
      <c r="I411" s="832"/>
      <c r="J411" s="832"/>
      <c r="K411" s="828">
        <v>0</v>
      </c>
      <c r="L411" s="832">
        <v>1</v>
      </c>
      <c r="M411" s="833">
        <v>134.44999999999999</v>
      </c>
    </row>
    <row r="412" spans="1:13" ht="14.45" customHeight="1" x14ac:dyDescent="0.2">
      <c r="A412" s="822" t="s">
        <v>2795</v>
      </c>
      <c r="B412" s="823" t="s">
        <v>2361</v>
      </c>
      <c r="C412" s="823" t="s">
        <v>3716</v>
      </c>
      <c r="D412" s="823" t="s">
        <v>1318</v>
      </c>
      <c r="E412" s="823" t="s">
        <v>3717</v>
      </c>
      <c r="F412" s="832"/>
      <c r="G412" s="832"/>
      <c r="H412" s="828">
        <v>0</v>
      </c>
      <c r="I412" s="832">
        <v>1</v>
      </c>
      <c r="J412" s="832">
        <v>48.01</v>
      </c>
      <c r="K412" s="828">
        <v>1</v>
      </c>
      <c r="L412" s="832">
        <v>1</v>
      </c>
      <c r="M412" s="833">
        <v>48.01</v>
      </c>
    </row>
    <row r="413" spans="1:13" ht="14.45" customHeight="1" x14ac:dyDescent="0.2">
      <c r="A413" s="822" t="s">
        <v>2795</v>
      </c>
      <c r="B413" s="823" t="s">
        <v>2370</v>
      </c>
      <c r="C413" s="823" t="s">
        <v>2371</v>
      </c>
      <c r="D413" s="823" t="s">
        <v>2372</v>
      </c>
      <c r="E413" s="823" t="s">
        <v>2373</v>
      </c>
      <c r="F413" s="832"/>
      <c r="G413" s="832"/>
      <c r="H413" s="828">
        <v>0</v>
      </c>
      <c r="I413" s="832">
        <v>4</v>
      </c>
      <c r="J413" s="832">
        <v>478.8</v>
      </c>
      <c r="K413" s="828">
        <v>1</v>
      </c>
      <c r="L413" s="832">
        <v>4</v>
      </c>
      <c r="M413" s="833">
        <v>478.8</v>
      </c>
    </row>
    <row r="414" spans="1:13" ht="14.45" customHeight="1" x14ac:dyDescent="0.2">
      <c r="A414" s="822" t="s">
        <v>2795</v>
      </c>
      <c r="B414" s="823" t="s">
        <v>2370</v>
      </c>
      <c r="C414" s="823" t="s">
        <v>2374</v>
      </c>
      <c r="D414" s="823" t="s">
        <v>2372</v>
      </c>
      <c r="E414" s="823" t="s">
        <v>2375</v>
      </c>
      <c r="F414" s="832"/>
      <c r="G414" s="832"/>
      <c r="H414" s="828">
        <v>0</v>
      </c>
      <c r="I414" s="832">
        <v>22</v>
      </c>
      <c r="J414" s="832">
        <v>2633.3999999999996</v>
      </c>
      <c r="K414" s="828">
        <v>1</v>
      </c>
      <c r="L414" s="832">
        <v>22</v>
      </c>
      <c r="M414" s="833">
        <v>2633.3999999999996</v>
      </c>
    </row>
    <row r="415" spans="1:13" ht="14.45" customHeight="1" x14ac:dyDescent="0.2">
      <c r="A415" s="822" t="s">
        <v>2795</v>
      </c>
      <c r="B415" s="823" t="s">
        <v>2397</v>
      </c>
      <c r="C415" s="823" t="s">
        <v>2403</v>
      </c>
      <c r="D415" s="823" t="s">
        <v>1477</v>
      </c>
      <c r="E415" s="823" t="s">
        <v>2404</v>
      </c>
      <c r="F415" s="832"/>
      <c r="G415" s="832"/>
      <c r="H415" s="828">
        <v>0</v>
      </c>
      <c r="I415" s="832">
        <v>81</v>
      </c>
      <c r="J415" s="832">
        <v>94802.81</v>
      </c>
      <c r="K415" s="828">
        <v>1</v>
      </c>
      <c r="L415" s="832">
        <v>81</v>
      </c>
      <c r="M415" s="833">
        <v>94802.81</v>
      </c>
    </row>
    <row r="416" spans="1:13" ht="14.45" customHeight="1" x14ac:dyDescent="0.2">
      <c r="A416" s="822" t="s">
        <v>2795</v>
      </c>
      <c r="B416" s="823" t="s">
        <v>2625</v>
      </c>
      <c r="C416" s="823" t="s">
        <v>2626</v>
      </c>
      <c r="D416" s="823" t="s">
        <v>1876</v>
      </c>
      <c r="E416" s="823" t="s">
        <v>1877</v>
      </c>
      <c r="F416" s="832"/>
      <c r="G416" s="832"/>
      <c r="H416" s="828">
        <v>0</v>
      </c>
      <c r="I416" s="832">
        <v>43</v>
      </c>
      <c r="J416" s="832">
        <v>38810.509999999995</v>
      </c>
      <c r="K416" s="828">
        <v>1</v>
      </c>
      <c r="L416" s="832">
        <v>43</v>
      </c>
      <c r="M416" s="833">
        <v>38810.509999999995</v>
      </c>
    </row>
    <row r="417" spans="1:13" ht="14.45" customHeight="1" x14ac:dyDescent="0.2">
      <c r="A417" s="822" t="s">
        <v>2795</v>
      </c>
      <c r="B417" s="823" t="s">
        <v>4849</v>
      </c>
      <c r="C417" s="823" t="s">
        <v>3138</v>
      </c>
      <c r="D417" s="823" t="s">
        <v>3139</v>
      </c>
      <c r="E417" s="823" t="s">
        <v>3140</v>
      </c>
      <c r="F417" s="832"/>
      <c r="G417" s="832"/>
      <c r="H417" s="828">
        <v>0</v>
      </c>
      <c r="I417" s="832">
        <v>4</v>
      </c>
      <c r="J417" s="832">
        <v>26786.04</v>
      </c>
      <c r="K417" s="828">
        <v>1</v>
      </c>
      <c r="L417" s="832">
        <v>4</v>
      </c>
      <c r="M417" s="833">
        <v>26786.04</v>
      </c>
    </row>
    <row r="418" spans="1:13" ht="14.45" customHeight="1" x14ac:dyDescent="0.2">
      <c r="A418" s="822" t="s">
        <v>2795</v>
      </c>
      <c r="B418" s="823" t="s">
        <v>4849</v>
      </c>
      <c r="C418" s="823" t="s">
        <v>3141</v>
      </c>
      <c r="D418" s="823" t="s">
        <v>3142</v>
      </c>
      <c r="E418" s="823" t="s">
        <v>3140</v>
      </c>
      <c r="F418" s="832"/>
      <c r="G418" s="832"/>
      <c r="H418" s="828">
        <v>0</v>
      </c>
      <c r="I418" s="832">
        <v>8</v>
      </c>
      <c r="J418" s="832">
        <v>53572.08</v>
      </c>
      <c r="K418" s="828">
        <v>1</v>
      </c>
      <c r="L418" s="832">
        <v>8</v>
      </c>
      <c r="M418" s="833">
        <v>53572.08</v>
      </c>
    </row>
    <row r="419" spans="1:13" ht="14.45" customHeight="1" x14ac:dyDescent="0.2">
      <c r="A419" s="822" t="s">
        <v>2795</v>
      </c>
      <c r="B419" s="823" t="s">
        <v>2439</v>
      </c>
      <c r="C419" s="823" t="s">
        <v>3704</v>
      </c>
      <c r="D419" s="823" t="s">
        <v>1017</v>
      </c>
      <c r="E419" s="823" t="s">
        <v>3705</v>
      </c>
      <c r="F419" s="832"/>
      <c r="G419" s="832"/>
      <c r="H419" s="828">
        <v>0</v>
      </c>
      <c r="I419" s="832">
        <v>1</v>
      </c>
      <c r="J419" s="832">
        <v>184.65</v>
      </c>
      <c r="K419" s="828">
        <v>1</v>
      </c>
      <c r="L419" s="832">
        <v>1</v>
      </c>
      <c r="M419" s="833">
        <v>184.65</v>
      </c>
    </row>
    <row r="420" spans="1:13" ht="14.45" customHeight="1" x14ac:dyDescent="0.2">
      <c r="A420" s="822" t="s">
        <v>2795</v>
      </c>
      <c r="B420" s="823" t="s">
        <v>2443</v>
      </c>
      <c r="C420" s="823" t="s">
        <v>2853</v>
      </c>
      <c r="D420" s="823" t="s">
        <v>2852</v>
      </c>
      <c r="E420" s="823" t="s">
        <v>2854</v>
      </c>
      <c r="F420" s="832">
        <v>3</v>
      </c>
      <c r="G420" s="832">
        <v>108.81</v>
      </c>
      <c r="H420" s="828">
        <v>1</v>
      </c>
      <c r="I420" s="832"/>
      <c r="J420" s="832"/>
      <c r="K420" s="828">
        <v>0</v>
      </c>
      <c r="L420" s="832">
        <v>3</v>
      </c>
      <c r="M420" s="833">
        <v>108.81</v>
      </c>
    </row>
    <row r="421" spans="1:13" ht="14.45" customHeight="1" x14ac:dyDescent="0.2">
      <c r="A421" s="822" t="s">
        <v>2795</v>
      </c>
      <c r="B421" s="823" t="s">
        <v>2443</v>
      </c>
      <c r="C421" s="823" t="s">
        <v>3699</v>
      </c>
      <c r="D421" s="823" t="s">
        <v>2852</v>
      </c>
      <c r="E421" s="823" t="s">
        <v>2854</v>
      </c>
      <c r="F421" s="832">
        <v>1</v>
      </c>
      <c r="G421" s="832">
        <v>36.270000000000003</v>
      </c>
      <c r="H421" s="828">
        <v>1</v>
      </c>
      <c r="I421" s="832"/>
      <c r="J421" s="832"/>
      <c r="K421" s="828">
        <v>0</v>
      </c>
      <c r="L421" s="832">
        <v>1</v>
      </c>
      <c r="M421" s="833">
        <v>36.270000000000003</v>
      </c>
    </row>
    <row r="422" spans="1:13" ht="14.45" customHeight="1" x14ac:dyDescent="0.2">
      <c r="A422" s="822" t="s">
        <v>2795</v>
      </c>
      <c r="B422" s="823" t="s">
        <v>2443</v>
      </c>
      <c r="C422" s="823" t="s">
        <v>2445</v>
      </c>
      <c r="D422" s="823" t="s">
        <v>682</v>
      </c>
      <c r="E422" s="823" t="s">
        <v>681</v>
      </c>
      <c r="F422" s="832"/>
      <c r="G422" s="832"/>
      <c r="H422" s="828">
        <v>0</v>
      </c>
      <c r="I422" s="832">
        <v>14</v>
      </c>
      <c r="J422" s="832">
        <v>1015.7</v>
      </c>
      <c r="K422" s="828">
        <v>1</v>
      </c>
      <c r="L422" s="832">
        <v>14</v>
      </c>
      <c r="M422" s="833">
        <v>1015.7</v>
      </c>
    </row>
    <row r="423" spans="1:13" ht="14.45" customHeight="1" x14ac:dyDescent="0.2">
      <c r="A423" s="822" t="s">
        <v>2795</v>
      </c>
      <c r="B423" s="823" t="s">
        <v>2443</v>
      </c>
      <c r="C423" s="823" t="s">
        <v>2446</v>
      </c>
      <c r="D423" s="823" t="s">
        <v>682</v>
      </c>
      <c r="E423" s="823" t="s">
        <v>684</v>
      </c>
      <c r="F423" s="832"/>
      <c r="G423" s="832"/>
      <c r="H423" s="828">
        <v>0</v>
      </c>
      <c r="I423" s="832">
        <v>22</v>
      </c>
      <c r="J423" s="832">
        <v>1436.1599999999996</v>
      </c>
      <c r="K423" s="828">
        <v>1</v>
      </c>
      <c r="L423" s="832">
        <v>22</v>
      </c>
      <c r="M423" s="833">
        <v>1436.1599999999996</v>
      </c>
    </row>
    <row r="424" spans="1:13" ht="14.45" customHeight="1" x14ac:dyDescent="0.2">
      <c r="A424" s="822" t="s">
        <v>2795</v>
      </c>
      <c r="B424" s="823" t="s">
        <v>2443</v>
      </c>
      <c r="C424" s="823" t="s">
        <v>2444</v>
      </c>
      <c r="D424" s="823" t="s">
        <v>682</v>
      </c>
      <c r="E424" s="823" t="s">
        <v>683</v>
      </c>
      <c r="F424" s="832"/>
      <c r="G424" s="832"/>
      <c r="H424" s="828">
        <v>0</v>
      </c>
      <c r="I424" s="832">
        <v>2</v>
      </c>
      <c r="J424" s="832">
        <v>43.52</v>
      </c>
      <c r="K424" s="828">
        <v>1</v>
      </c>
      <c r="L424" s="832">
        <v>2</v>
      </c>
      <c r="M424" s="833">
        <v>43.52</v>
      </c>
    </row>
    <row r="425" spans="1:13" ht="14.45" customHeight="1" x14ac:dyDescent="0.2">
      <c r="A425" s="822" t="s">
        <v>2795</v>
      </c>
      <c r="B425" s="823" t="s">
        <v>2458</v>
      </c>
      <c r="C425" s="823" t="s">
        <v>2459</v>
      </c>
      <c r="D425" s="823" t="s">
        <v>1153</v>
      </c>
      <c r="E425" s="823" t="s">
        <v>1155</v>
      </c>
      <c r="F425" s="832"/>
      <c r="G425" s="832"/>
      <c r="H425" s="828"/>
      <c r="I425" s="832">
        <v>17</v>
      </c>
      <c r="J425" s="832">
        <v>0</v>
      </c>
      <c r="K425" s="828"/>
      <c r="L425" s="832">
        <v>17</v>
      </c>
      <c r="M425" s="833">
        <v>0</v>
      </c>
    </row>
    <row r="426" spans="1:13" ht="14.45" customHeight="1" x14ac:dyDescent="0.2">
      <c r="A426" s="822" t="s">
        <v>2795</v>
      </c>
      <c r="B426" s="823" t="s">
        <v>2468</v>
      </c>
      <c r="C426" s="823" t="s">
        <v>2472</v>
      </c>
      <c r="D426" s="823" t="s">
        <v>2470</v>
      </c>
      <c r="E426" s="823" t="s">
        <v>2473</v>
      </c>
      <c r="F426" s="832"/>
      <c r="G426" s="832"/>
      <c r="H426" s="828">
        <v>0</v>
      </c>
      <c r="I426" s="832">
        <v>1</v>
      </c>
      <c r="J426" s="832">
        <v>339.47</v>
      </c>
      <c r="K426" s="828">
        <v>1</v>
      </c>
      <c r="L426" s="832">
        <v>1</v>
      </c>
      <c r="M426" s="833">
        <v>339.47</v>
      </c>
    </row>
    <row r="427" spans="1:13" ht="14.45" customHeight="1" x14ac:dyDescent="0.2">
      <c r="A427" s="822" t="s">
        <v>2795</v>
      </c>
      <c r="B427" s="823" t="s">
        <v>2468</v>
      </c>
      <c r="C427" s="823" t="s">
        <v>3198</v>
      </c>
      <c r="D427" s="823" t="s">
        <v>3199</v>
      </c>
      <c r="E427" s="823" t="s">
        <v>3200</v>
      </c>
      <c r="F427" s="832"/>
      <c r="G427" s="832"/>
      <c r="H427" s="828">
        <v>0</v>
      </c>
      <c r="I427" s="832">
        <v>1</v>
      </c>
      <c r="J427" s="832">
        <v>763.63</v>
      </c>
      <c r="K427" s="828">
        <v>1</v>
      </c>
      <c r="L427" s="832">
        <v>1</v>
      </c>
      <c r="M427" s="833">
        <v>763.63</v>
      </c>
    </row>
    <row r="428" spans="1:13" ht="14.45" customHeight="1" x14ac:dyDescent="0.2">
      <c r="A428" s="822" t="s">
        <v>2795</v>
      </c>
      <c r="B428" s="823" t="s">
        <v>2641</v>
      </c>
      <c r="C428" s="823" t="s">
        <v>3777</v>
      </c>
      <c r="D428" s="823" t="s">
        <v>3778</v>
      </c>
      <c r="E428" s="823" t="s">
        <v>1125</v>
      </c>
      <c r="F428" s="832">
        <v>1</v>
      </c>
      <c r="G428" s="832">
        <v>455.1</v>
      </c>
      <c r="H428" s="828">
        <v>1</v>
      </c>
      <c r="I428" s="832"/>
      <c r="J428" s="832"/>
      <c r="K428" s="828">
        <v>0</v>
      </c>
      <c r="L428" s="832">
        <v>1</v>
      </c>
      <c r="M428" s="833">
        <v>455.1</v>
      </c>
    </row>
    <row r="429" spans="1:13" ht="14.45" customHeight="1" x14ac:dyDescent="0.2">
      <c r="A429" s="822" t="s">
        <v>2795</v>
      </c>
      <c r="B429" s="823" t="s">
        <v>4862</v>
      </c>
      <c r="C429" s="823" t="s">
        <v>3856</v>
      </c>
      <c r="D429" s="823" t="s">
        <v>3857</v>
      </c>
      <c r="E429" s="823" t="s">
        <v>3858</v>
      </c>
      <c r="F429" s="832"/>
      <c r="G429" s="832"/>
      <c r="H429" s="828">
        <v>0</v>
      </c>
      <c r="I429" s="832">
        <v>1</v>
      </c>
      <c r="J429" s="832">
        <v>145.15</v>
      </c>
      <c r="K429" s="828">
        <v>1</v>
      </c>
      <c r="L429" s="832">
        <v>1</v>
      </c>
      <c r="M429" s="833">
        <v>145.15</v>
      </c>
    </row>
    <row r="430" spans="1:13" ht="14.45" customHeight="1" x14ac:dyDescent="0.2">
      <c r="A430" s="822" t="s">
        <v>2795</v>
      </c>
      <c r="B430" s="823" t="s">
        <v>2484</v>
      </c>
      <c r="C430" s="823" t="s">
        <v>2487</v>
      </c>
      <c r="D430" s="823" t="s">
        <v>1333</v>
      </c>
      <c r="E430" s="823" t="s">
        <v>2488</v>
      </c>
      <c r="F430" s="832"/>
      <c r="G430" s="832"/>
      <c r="H430" s="828"/>
      <c r="I430" s="832">
        <v>4</v>
      </c>
      <c r="J430" s="832">
        <v>0</v>
      </c>
      <c r="K430" s="828"/>
      <c r="L430" s="832">
        <v>4</v>
      </c>
      <c r="M430" s="833">
        <v>0</v>
      </c>
    </row>
    <row r="431" spans="1:13" ht="14.45" customHeight="1" x14ac:dyDescent="0.2">
      <c r="A431" s="822" t="s">
        <v>2795</v>
      </c>
      <c r="B431" s="823" t="s">
        <v>2484</v>
      </c>
      <c r="C431" s="823" t="s">
        <v>2485</v>
      </c>
      <c r="D431" s="823" t="s">
        <v>1333</v>
      </c>
      <c r="E431" s="823" t="s">
        <v>2486</v>
      </c>
      <c r="F431" s="832"/>
      <c r="G431" s="832"/>
      <c r="H431" s="828"/>
      <c r="I431" s="832">
        <v>4</v>
      </c>
      <c r="J431" s="832">
        <v>0</v>
      </c>
      <c r="K431" s="828"/>
      <c r="L431" s="832">
        <v>4</v>
      </c>
      <c r="M431" s="833">
        <v>0</v>
      </c>
    </row>
    <row r="432" spans="1:13" ht="14.45" customHeight="1" x14ac:dyDescent="0.2">
      <c r="A432" s="822" t="s">
        <v>2795</v>
      </c>
      <c r="B432" s="823" t="s">
        <v>4843</v>
      </c>
      <c r="C432" s="823" t="s">
        <v>2816</v>
      </c>
      <c r="D432" s="823" t="s">
        <v>776</v>
      </c>
      <c r="E432" s="823" t="s">
        <v>738</v>
      </c>
      <c r="F432" s="832"/>
      <c r="G432" s="832"/>
      <c r="H432" s="828">
        <v>0</v>
      </c>
      <c r="I432" s="832">
        <v>3</v>
      </c>
      <c r="J432" s="832">
        <v>197.96999999999997</v>
      </c>
      <c r="K432" s="828">
        <v>1</v>
      </c>
      <c r="L432" s="832">
        <v>3</v>
      </c>
      <c r="M432" s="833">
        <v>197.96999999999997</v>
      </c>
    </row>
    <row r="433" spans="1:13" ht="14.45" customHeight="1" x14ac:dyDescent="0.2">
      <c r="A433" s="822" t="s">
        <v>2795</v>
      </c>
      <c r="B433" s="823" t="s">
        <v>4843</v>
      </c>
      <c r="C433" s="823" t="s">
        <v>2872</v>
      </c>
      <c r="D433" s="823" t="s">
        <v>1928</v>
      </c>
      <c r="E433" s="823" t="s">
        <v>775</v>
      </c>
      <c r="F433" s="832"/>
      <c r="G433" s="832"/>
      <c r="H433" s="828">
        <v>0</v>
      </c>
      <c r="I433" s="832">
        <v>1</v>
      </c>
      <c r="J433" s="832">
        <v>264</v>
      </c>
      <c r="K433" s="828">
        <v>1</v>
      </c>
      <c r="L433" s="832">
        <v>1</v>
      </c>
      <c r="M433" s="833">
        <v>264</v>
      </c>
    </row>
    <row r="434" spans="1:13" ht="14.45" customHeight="1" x14ac:dyDescent="0.2">
      <c r="A434" s="822" t="s">
        <v>2795</v>
      </c>
      <c r="B434" s="823" t="s">
        <v>2696</v>
      </c>
      <c r="C434" s="823" t="s">
        <v>2697</v>
      </c>
      <c r="D434" s="823" t="s">
        <v>2698</v>
      </c>
      <c r="E434" s="823" t="s">
        <v>2699</v>
      </c>
      <c r="F434" s="832"/>
      <c r="G434" s="832"/>
      <c r="H434" s="828">
        <v>0</v>
      </c>
      <c r="I434" s="832">
        <v>2</v>
      </c>
      <c r="J434" s="832">
        <v>245.92</v>
      </c>
      <c r="K434" s="828">
        <v>1</v>
      </c>
      <c r="L434" s="832">
        <v>2</v>
      </c>
      <c r="M434" s="833">
        <v>245.92</v>
      </c>
    </row>
    <row r="435" spans="1:13" ht="14.45" customHeight="1" x14ac:dyDescent="0.2">
      <c r="A435" s="822" t="s">
        <v>2795</v>
      </c>
      <c r="B435" s="823" t="s">
        <v>2704</v>
      </c>
      <c r="C435" s="823" t="s">
        <v>2705</v>
      </c>
      <c r="D435" s="823" t="s">
        <v>2706</v>
      </c>
      <c r="E435" s="823" t="s">
        <v>2707</v>
      </c>
      <c r="F435" s="832"/>
      <c r="G435" s="832"/>
      <c r="H435" s="828">
        <v>0</v>
      </c>
      <c r="I435" s="832">
        <v>1</v>
      </c>
      <c r="J435" s="832">
        <v>141.25</v>
      </c>
      <c r="K435" s="828">
        <v>1</v>
      </c>
      <c r="L435" s="832">
        <v>1</v>
      </c>
      <c r="M435" s="833">
        <v>141.25</v>
      </c>
    </row>
    <row r="436" spans="1:13" ht="14.45" customHeight="1" x14ac:dyDescent="0.2">
      <c r="A436" s="822" t="s">
        <v>2795</v>
      </c>
      <c r="B436" s="823" t="s">
        <v>2500</v>
      </c>
      <c r="C436" s="823" t="s">
        <v>2501</v>
      </c>
      <c r="D436" s="823" t="s">
        <v>1329</v>
      </c>
      <c r="E436" s="823" t="s">
        <v>2502</v>
      </c>
      <c r="F436" s="832"/>
      <c r="G436" s="832"/>
      <c r="H436" s="828">
        <v>0</v>
      </c>
      <c r="I436" s="832">
        <v>10</v>
      </c>
      <c r="J436" s="832">
        <v>1175.5</v>
      </c>
      <c r="K436" s="828">
        <v>1</v>
      </c>
      <c r="L436" s="832">
        <v>10</v>
      </c>
      <c r="M436" s="833">
        <v>1175.5</v>
      </c>
    </row>
    <row r="437" spans="1:13" ht="14.45" customHeight="1" x14ac:dyDescent="0.2">
      <c r="A437" s="822" t="s">
        <v>2795</v>
      </c>
      <c r="B437" s="823" t="s">
        <v>2500</v>
      </c>
      <c r="C437" s="823" t="s">
        <v>2503</v>
      </c>
      <c r="D437" s="823" t="s">
        <v>1329</v>
      </c>
      <c r="E437" s="823" t="s">
        <v>738</v>
      </c>
      <c r="F437" s="832"/>
      <c r="G437" s="832"/>
      <c r="H437" s="828">
        <v>0</v>
      </c>
      <c r="I437" s="832">
        <v>1</v>
      </c>
      <c r="J437" s="832">
        <v>58.77</v>
      </c>
      <c r="K437" s="828">
        <v>1</v>
      </c>
      <c r="L437" s="832">
        <v>1</v>
      </c>
      <c r="M437" s="833">
        <v>58.77</v>
      </c>
    </row>
    <row r="438" spans="1:13" ht="14.45" customHeight="1" x14ac:dyDescent="0.2">
      <c r="A438" s="822" t="s">
        <v>2795</v>
      </c>
      <c r="B438" s="823" t="s">
        <v>2500</v>
      </c>
      <c r="C438" s="823" t="s">
        <v>2504</v>
      </c>
      <c r="D438" s="823" t="s">
        <v>1329</v>
      </c>
      <c r="E438" s="823" t="s">
        <v>1261</v>
      </c>
      <c r="F438" s="832"/>
      <c r="G438" s="832"/>
      <c r="H438" s="828">
        <v>0</v>
      </c>
      <c r="I438" s="832">
        <v>1</v>
      </c>
      <c r="J438" s="832">
        <v>176.32</v>
      </c>
      <c r="K438" s="828">
        <v>1</v>
      </c>
      <c r="L438" s="832">
        <v>1</v>
      </c>
      <c r="M438" s="833">
        <v>176.32</v>
      </c>
    </row>
    <row r="439" spans="1:13" ht="14.45" customHeight="1" x14ac:dyDescent="0.2">
      <c r="A439" s="822" t="s">
        <v>2795</v>
      </c>
      <c r="B439" s="823" t="s">
        <v>2509</v>
      </c>
      <c r="C439" s="823" t="s">
        <v>3884</v>
      </c>
      <c r="D439" s="823" t="s">
        <v>3885</v>
      </c>
      <c r="E439" s="823" t="s">
        <v>1354</v>
      </c>
      <c r="F439" s="832"/>
      <c r="G439" s="832"/>
      <c r="H439" s="828">
        <v>0</v>
      </c>
      <c r="I439" s="832">
        <v>11</v>
      </c>
      <c r="J439" s="832">
        <v>1715.67</v>
      </c>
      <c r="K439" s="828">
        <v>1</v>
      </c>
      <c r="L439" s="832">
        <v>11</v>
      </c>
      <c r="M439" s="833">
        <v>1715.67</v>
      </c>
    </row>
    <row r="440" spans="1:13" ht="14.45" customHeight="1" x14ac:dyDescent="0.2">
      <c r="A440" s="822" t="s">
        <v>2795</v>
      </c>
      <c r="B440" s="823" t="s">
        <v>2509</v>
      </c>
      <c r="C440" s="823" t="s">
        <v>2514</v>
      </c>
      <c r="D440" s="823" t="s">
        <v>1357</v>
      </c>
      <c r="E440" s="823" t="s">
        <v>1354</v>
      </c>
      <c r="F440" s="832"/>
      <c r="G440" s="832"/>
      <c r="H440" s="828">
        <v>0</v>
      </c>
      <c r="I440" s="832">
        <v>15</v>
      </c>
      <c r="J440" s="832">
        <v>2276.27</v>
      </c>
      <c r="K440" s="828">
        <v>1</v>
      </c>
      <c r="L440" s="832">
        <v>15</v>
      </c>
      <c r="M440" s="833">
        <v>2276.27</v>
      </c>
    </row>
    <row r="441" spans="1:13" ht="14.45" customHeight="1" x14ac:dyDescent="0.2">
      <c r="A441" s="822" t="s">
        <v>2795</v>
      </c>
      <c r="B441" s="823" t="s">
        <v>2509</v>
      </c>
      <c r="C441" s="823" t="s">
        <v>2515</v>
      </c>
      <c r="D441" s="823" t="s">
        <v>1358</v>
      </c>
      <c r="E441" s="823" t="s">
        <v>1354</v>
      </c>
      <c r="F441" s="832"/>
      <c r="G441" s="832"/>
      <c r="H441" s="828">
        <v>0</v>
      </c>
      <c r="I441" s="832">
        <v>8</v>
      </c>
      <c r="J441" s="832">
        <v>1018.72</v>
      </c>
      <c r="K441" s="828">
        <v>1</v>
      </c>
      <c r="L441" s="832">
        <v>8</v>
      </c>
      <c r="M441" s="833">
        <v>1018.72</v>
      </c>
    </row>
    <row r="442" spans="1:13" ht="14.45" customHeight="1" x14ac:dyDescent="0.2">
      <c r="A442" s="822" t="s">
        <v>2795</v>
      </c>
      <c r="B442" s="823" t="s">
        <v>2509</v>
      </c>
      <c r="C442" s="823" t="s">
        <v>3887</v>
      </c>
      <c r="D442" s="823" t="s">
        <v>3888</v>
      </c>
      <c r="E442" s="823" t="s">
        <v>1354</v>
      </c>
      <c r="F442" s="832"/>
      <c r="G442" s="832"/>
      <c r="H442" s="828">
        <v>0</v>
      </c>
      <c r="I442" s="832">
        <v>5</v>
      </c>
      <c r="J442" s="832">
        <v>779.85</v>
      </c>
      <c r="K442" s="828">
        <v>1</v>
      </c>
      <c r="L442" s="832">
        <v>5</v>
      </c>
      <c r="M442" s="833">
        <v>779.85</v>
      </c>
    </row>
    <row r="443" spans="1:13" ht="14.45" customHeight="1" x14ac:dyDescent="0.2">
      <c r="A443" s="822" t="s">
        <v>2795</v>
      </c>
      <c r="B443" s="823" t="s">
        <v>2509</v>
      </c>
      <c r="C443" s="823" t="s">
        <v>2513</v>
      </c>
      <c r="D443" s="823" t="s">
        <v>1359</v>
      </c>
      <c r="E443" s="823" t="s">
        <v>1354</v>
      </c>
      <c r="F443" s="832"/>
      <c r="G443" s="832"/>
      <c r="H443" s="828">
        <v>0</v>
      </c>
      <c r="I443" s="832">
        <v>13</v>
      </c>
      <c r="J443" s="832">
        <v>1655.42</v>
      </c>
      <c r="K443" s="828">
        <v>1</v>
      </c>
      <c r="L443" s="832">
        <v>13</v>
      </c>
      <c r="M443" s="833">
        <v>1655.42</v>
      </c>
    </row>
    <row r="444" spans="1:13" ht="14.45" customHeight="1" x14ac:dyDescent="0.2">
      <c r="A444" s="822" t="s">
        <v>2795</v>
      </c>
      <c r="B444" s="823" t="s">
        <v>2509</v>
      </c>
      <c r="C444" s="823" t="s">
        <v>3437</v>
      </c>
      <c r="D444" s="823" t="s">
        <v>1355</v>
      </c>
      <c r="E444" s="823" t="s">
        <v>1354</v>
      </c>
      <c r="F444" s="832">
        <v>7</v>
      </c>
      <c r="G444" s="832">
        <v>1301.6499999999999</v>
      </c>
      <c r="H444" s="828">
        <v>1</v>
      </c>
      <c r="I444" s="832"/>
      <c r="J444" s="832"/>
      <c r="K444" s="828">
        <v>0</v>
      </c>
      <c r="L444" s="832">
        <v>7</v>
      </c>
      <c r="M444" s="833">
        <v>1301.6499999999999</v>
      </c>
    </row>
    <row r="445" spans="1:13" ht="14.45" customHeight="1" x14ac:dyDescent="0.2">
      <c r="A445" s="822" t="s">
        <v>2795</v>
      </c>
      <c r="B445" s="823" t="s">
        <v>2509</v>
      </c>
      <c r="C445" s="823" t="s">
        <v>3886</v>
      </c>
      <c r="D445" s="823" t="s">
        <v>1353</v>
      </c>
      <c r="E445" s="823" t="s">
        <v>1354</v>
      </c>
      <c r="F445" s="832">
        <v>12</v>
      </c>
      <c r="G445" s="832">
        <v>2231.3999999999996</v>
      </c>
      <c r="H445" s="828">
        <v>1</v>
      </c>
      <c r="I445" s="832"/>
      <c r="J445" s="832"/>
      <c r="K445" s="828">
        <v>0</v>
      </c>
      <c r="L445" s="832">
        <v>12</v>
      </c>
      <c r="M445" s="833">
        <v>2231.3999999999996</v>
      </c>
    </row>
    <row r="446" spans="1:13" ht="14.45" customHeight="1" x14ac:dyDescent="0.2">
      <c r="A446" s="822" t="s">
        <v>2795</v>
      </c>
      <c r="B446" s="823" t="s">
        <v>2509</v>
      </c>
      <c r="C446" s="823" t="s">
        <v>3889</v>
      </c>
      <c r="D446" s="823" t="s">
        <v>3890</v>
      </c>
      <c r="E446" s="823" t="s">
        <v>1354</v>
      </c>
      <c r="F446" s="832"/>
      <c r="G446" s="832"/>
      <c r="H446" s="828">
        <v>0</v>
      </c>
      <c r="I446" s="832">
        <v>12</v>
      </c>
      <c r="J446" s="832">
        <v>1871.6399999999999</v>
      </c>
      <c r="K446" s="828">
        <v>1</v>
      </c>
      <c r="L446" s="832">
        <v>12</v>
      </c>
      <c r="M446" s="833">
        <v>1871.6399999999999</v>
      </c>
    </row>
    <row r="447" spans="1:13" ht="14.45" customHeight="1" x14ac:dyDescent="0.2">
      <c r="A447" s="822" t="s">
        <v>2795</v>
      </c>
      <c r="B447" s="823" t="s">
        <v>2509</v>
      </c>
      <c r="C447" s="823" t="s">
        <v>2713</v>
      </c>
      <c r="D447" s="823" t="s">
        <v>2714</v>
      </c>
      <c r="E447" s="823" t="s">
        <v>1354</v>
      </c>
      <c r="F447" s="832"/>
      <c r="G447" s="832"/>
      <c r="H447" s="828">
        <v>0</v>
      </c>
      <c r="I447" s="832">
        <v>12</v>
      </c>
      <c r="J447" s="832">
        <v>1894.25</v>
      </c>
      <c r="K447" s="828">
        <v>1</v>
      </c>
      <c r="L447" s="832">
        <v>12</v>
      </c>
      <c r="M447" s="833">
        <v>1894.25</v>
      </c>
    </row>
    <row r="448" spans="1:13" ht="14.45" customHeight="1" x14ac:dyDescent="0.2">
      <c r="A448" s="822" t="s">
        <v>2795</v>
      </c>
      <c r="B448" s="823" t="s">
        <v>2509</v>
      </c>
      <c r="C448" s="823" t="s">
        <v>3438</v>
      </c>
      <c r="D448" s="823" t="s">
        <v>1356</v>
      </c>
      <c r="E448" s="823" t="s">
        <v>1354</v>
      </c>
      <c r="F448" s="832">
        <v>7</v>
      </c>
      <c r="G448" s="832">
        <v>1301.6499999999999</v>
      </c>
      <c r="H448" s="828">
        <v>1</v>
      </c>
      <c r="I448" s="832"/>
      <c r="J448" s="832"/>
      <c r="K448" s="828">
        <v>0</v>
      </c>
      <c r="L448" s="832">
        <v>7</v>
      </c>
      <c r="M448" s="833">
        <v>1301.6499999999999</v>
      </c>
    </row>
    <row r="449" spans="1:13" ht="14.45" customHeight="1" x14ac:dyDescent="0.2">
      <c r="A449" s="822" t="s">
        <v>2795</v>
      </c>
      <c r="B449" s="823" t="s">
        <v>2509</v>
      </c>
      <c r="C449" s="823" t="s">
        <v>2530</v>
      </c>
      <c r="D449" s="823" t="s">
        <v>1356</v>
      </c>
      <c r="E449" s="823" t="s">
        <v>1354</v>
      </c>
      <c r="F449" s="832"/>
      <c r="G449" s="832"/>
      <c r="H449" s="828">
        <v>0</v>
      </c>
      <c r="I449" s="832">
        <v>5</v>
      </c>
      <c r="J449" s="832">
        <v>924.09999999999991</v>
      </c>
      <c r="K449" s="828">
        <v>1</v>
      </c>
      <c r="L449" s="832">
        <v>5</v>
      </c>
      <c r="M449" s="833">
        <v>924.09999999999991</v>
      </c>
    </row>
    <row r="450" spans="1:13" ht="14.45" customHeight="1" x14ac:dyDescent="0.2">
      <c r="A450" s="822" t="s">
        <v>2795</v>
      </c>
      <c r="B450" s="823" t="s">
        <v>2509</v>
      </c>
      <c r="C450" s="823" t="s">
        <v>2528</v>
      </c>
      <c r="D450" s="823" t="s">
        <v>1355</v>
      </c>
      <c r="E450" s="823" t="s">
        <v>1354</v>
      </c>
      <c r="F450" s="832"/>
      <c r="G450" s="832"/>
      <c r="H450" s="828">
        <v>0</v>
      </c>
      <c r="I450" s="832">
        <v>7</v>
      </c>
      <c r="J450" s="832">
        <v>1293.74</v>
      </c>
      <c r="K450" s="828">
        <v>1</v>
      </c>
      <c r="L450" s="832">
        <v>7</v>
      </c>
      <c r="M450" s="833">
        <v>1293.74</v>
      </c>
    </row>
    <row r="451" spans="1:13" ht="14.45" customHeight="1" x14ac:dyDescent="0.2">
      <c r="A451" s="822" t="s">
        <v>2795</v>
      </c>
      <c r="B451" s="823" t="s">
        <v>2405</v>
      </c>
      <c r="C451" s="823" t="s">
        <v>2406</v>
      </c>
      <c r="D451" s="823" t="s">
        <v>2407</v>
      </c>
      <c r="E451" s="823" t="s">
        <v>2408</v>
      </c>
      <c r="F451" s="832"/>
      <c r="G451" s="832"/>
      <c r="H451" s="828">
        <v>0</v>
      </c>
      <c r="I451" s="832">
        <v>40</v>
      </c>
      <c r="J451" s="832">
        <v>410110</v>
      </c>
      <c r="K451" s="828">
        <v>1</v>
      </c>
      <c r="L451" s="832">
        <v>40</v>
      </c>
      <c r="M451" s="833">
        <v>410110</v>
      </c>
    </row>
    <row r="452" spans="1:13" ht="14.45" customHeight="1" x14ac:dyDescent="0.2">
      <c r="A452" s="822" t="s">
        <v>2795</v>
      </c>
      <c r="B452" s="823" t="s">
        <v>2255</v>
      </c>
      <c r="C452" s="823" t="s">
        <v>2256</v>
      </c>
      <c r="D452" s="823" t="s">
        <v>2257</v>
      </c>
      <c r="E452" s="823" t="s">
        <v>2258</v>
      </c>
      <c r="F452" s="832"/>
      <c r="G452" s="832"/>
      <c r="H452" s="828">
        <v>0</v>
      </c>
      <c r="I452" s="832">
        <v>3</v>
      </c>
      <c r="J452" s="832">
        <v>5315.5199999999995</v>
      </c>
      <c r="K452" s="828">
        <v>1</v>
      </c>
      <c r="L452" s="832">
        <v>3</v>
      </c>
      <c r="M452" s="833">
        <v>5315.5199999999995</v>
      </c>
    </row>
    <row r="453" spans="1:13" ht="14.45" customHeight="1" x14ac:dyDescent="0.2">
      <c r="A453" s="822" t="s">
        <v>2795</v>
      </c>
      <c r="B453" s="823" t="s">
        <v>2255</v>
      </c>
      <c r="C453" s="823" t="s">
        <v>3411</v>
      </c>
      <c r="D453" s="823" t="s">
        <v>2257</v>
      </c>
      <c r="E453" s="823" t="s">
        <v>3412</v>
      </c>
      <c r="F453" s="832"/>
      <c r="G453" s="832"/>
      <c r="H453" s="828">
        <v>0</v>
      </c>
      <c r="I453" s="832">
        <v>1</v>
      </c>
      <c r="J453" s="832">
        <v>4961.1400000000003</v>
      </c>
      <c r="K453" s="828">
        <v>1</v>
      </c>
      <c r="L453" s="832">
        <v>1</v>
      </c>
      <c r="M453" s="833">
        <v>4961.1400000000003</v>
      </c>
    </row>
    <row r="454" spans="1:13" ht="14.45" customHeight="1" x14ac:dyDescent="0.2">
      <c r="A454" s="822" t="s">
        <v>2795</v>
      </c>
      <c r="B454" s="823" t="s">
        <v>2617</v>
      </c>
      <c r="C454" s="823" t="s">
        <v>2618</v>
      </c>
      <c r="D454" s="823" t="s">
        <v>2619</v>
      </c>
      <c r="E454" s="823" t="s">
        <v>2620</v>
      </c>
      <c r="F454" s="832"/>
      <c r="G454" s="832"/>
      <c r="H454" s="828">
        <v>0</v>
      </c>
      <c r="I454" s="832">
        <v>1</v>
      </c>
      <c r="J454" s="832">
        <v>7689.56</v>
      </c>
      <c r="K454" s="828">
        <v>1</v>
      </c>
      <c r="L454" s="832">
        <v>1</v>
      </c>
      <c r="M454" s="833">
        <v>7689.56</v>
      </c>
    </row>
    <row r="455" spans="1:13" ht="14.45" customHeight="1" x14ac:dyDescent="0.2">
      <c r="A455" s="822" t="s">
        <v>2795</v>
      </c>
      <c r="B455" s="823" t="s">
        <v>4851</v>
      </c>
      <c r="C455" s="823" t="s">
        <v>3421</v>
      </c>
      <c r="D455" s="823" t="s">
        <v>3422</v>
      </c>
      <c r="E455" s="823" t="s">
        <v>3423</v>
      </c>
      <c r="F455" s="832"/>
      <c r="G455" s="832"/>
      <c r="H455" s="828">
        <v>0</v>
      </c>
      <c r="I455" s="832">
        <v>2</v>
      </c>
      <c r="J455" s="832">
        <v>828.14</v>
      </c>
      <c r="K455" s="828">
        <v>1</v>
      </c>
      <c r="L455" s="832">
        <v>2</v>
      </c>
      <c r="M455" s="833">
        <v>828.14</v>
      </c>
    </row>
    <row r="456" spans="1:13" ht="14.45" customHeight="1" x14ac:dyDescent="0.2">
      <c r="A456" s="822" t="s">
        <v>2796</v>
      </c>
      <c r="B456" s="823" t="s">
        <v>2227</v>
      </c>
      <c r="C456" s="823" t="s">
        <v>2230</v>
      </c>
      <c r="D456" s="823" t="s">
        <v>789</v>
      </c>
      <c r="E456" s="823" t="s">
        <v>2231</v>
      </c>
      <c r="F456" s="832"/>
      <c r="G456" s="832"/>
      <c r="H456" s="828">
        <v>0</v>
      </c>
      <c r="I456" s="832">
        <v>27</v>
      </c>
      <c r="J456" s="832">
        <v>2671.0300000000007</v>
      </c>
      <c r="K456" s="828">
        <v>1</v>
      </c>
      <c r="L456" s="832">
        <v>27</v>
      </c>
      <c r="M456" s="833">
        <v>2671.0300000000007</v>
      </c>
    </row>
    <row r="457" spans="1:13" ht="14.45" customHeight="1" x14ac:dyDescent="0.2">
      <c r="A457" s="822" t="s">
        <v>2796</v>
      </c>
      <c r="B457" s="823" t="s">
        <v>2227</v>
      </c>
      <c r="C457" s="823" t="s">
        <v>2667</v>
      </c>
      <c r="D457" s="823" t="s">
        <v>789</v>
      </c>
      <c r="E457" s="823" t="s">
        <v>2668</v>
      </c>
      <c r="F457" s="832"/>
      <c r="G457" s="832"/>
      <c r="H457" s="828">
        <v>0</v>
      </c>
      <c r="I457" s="832">
        <v>1</v>
      </c>
      <c r="J457" s="832">
        <v>13.68</v>
      </c>
      <c r="K457" s="828">
        <v>1</v>
      </c>
      <c r="L457" s="832">
        <v>1</v>
      </c>
      <c r="M457" s="833">
        <v>13.68</v>
      </c>
    </row>
    <row r="458" spans="1:13" ht="14.45" customHeight="1" x14ac:dyDescent="0.2">
      <c r="A458" s="822" t="s">
        <v>2796</v>
      </c>
      <c r="B458" s="823" t="s">
        <v>4863</v>
      </c>
      <c r="C458" s="823" t="s">
        <v>3964</v>
      </c>
      <c r="D458" s="823" t="s">
        <v>3965</v>
      </c>
      <c r="E458" s="823" t="s">
        <v>3966</v>
      </c>
      <c r="F458" s="832"/>
      <c r="G458" s="832"/>
      <c r="H458" s="828">
        <v>0</v>
      </c>
      <c r="I458" s="832">
        <v>4</v>
      </c>
      <c r="J458" s="832">
        <v>461.08</v>
      </c>
      <c r="K458" s="828">
        <v>1</v>
      </c>
      <c r="L458" s="832">
        <v>4</v>
      </c>
      <c r="M458" s="833">
        <v>461.08</v>
      </c>
    </row>
    <row r="459" spans="1:13" ht="14.45" customHeight="1" x14ac:dyDescent="0.2">
      <c r="A459" s="822" t="s">
        <v>2796</v>
      </c>
      <c r="B459" s="823" t="s">
        <v>2232</v>
      </c>
      <c r="C459" s="823" t="s">
        <v>3984</v>
      </c>
      <c r="D459" s="823" t="s">
        <v>3348</v>
      </c>
      <c r="E459" s="823" t="s">
        <v>2548</v>
      </c>
      <c r="F459" s="832">
        <v>26</v>
      </c>
      <c r="G459" s="832">
        <v>11782.68</v>
      </c>
      <c r="H459" s="828">
        <v>1</v>
      </c>
      <c r="I459" s="832"/>
      <c r="J459" s="832"/>
      <c r="K459" s="828">
        <v>0</v>
      </c>
      <c r="L459" s="832">
        <v>26</v>
      </c>
      <c r="M459" s="833">
        <v>11782.68</v>
      </c>
    </row>
    <row r="460" spans="1:13" ht="14.45" customHeight="1" x14ac:dyDescent="0.2">
      <c r="A460" s="822" t="s">
        <v>2796</v>
      </c>
      <c r="B460" s="823" t="s">
        <v>2238</v>
      </c>
      <c r="C460" s="823" t="s">
        <v>3973</v>
      </c>
      <c r="D460" s="823" t="s">
        <v>3531</v>
      </c>
      <c r="E460" s="823" t="s">
        <v>3974</v>
      </c>
      <c r="F460" s="832">
        <v>1</v>
      </c>
      <c r="G460" s="832">
        <v>122.41</v>
      </c>
      <c r="H460" s="828">
        <v>1</v>
      </c>
      <c r="I460" s="832"/>
      <c r="J460" s="832"/>
      <c r="K460" s="828">
        <v>0</v>
      </c>
      <c r="L460" s="832">
        <v>1</v>
      </c>
      <c r="M460" s="833">
        <v>122.41</v>
      </c>
    </row>
    <row r="461" spans="1:13" ht="14.45" customHeight="1" x14ac:dyDescent="0.2">
      <c r="A461" s="822" t="s">
        <v>2796</v>
      </c>
      <c r="B461" s="823" t="s">
        <v>2238</v>
      </c>
      <c r="C461" s="823" t="s">
        <v>2553</v>
      </c>
      <c r="D461" s="823" t="s">
        <v>2240</v>
      </c>
      <c r="E461" s="823" t="s">
        <v>1831</v>
      </c>
      <c r="F461" s="832"/>
      <c r="G461" s="832"/>
      <c r="H461" s="828">
        <v>0</v>
      </c>
      <c r="I461" s="832">
        <v>1</v>
      </c>
      <c r="J461" s="832">
        <v>86.43</v>
      </c>
      <c r="K461" s="828">
        <v>1</v>
      </c>
      <c r="L461" s="832">
        <v>1</v>
      </c>
      <c r="M461" s="833">
        <v>86.43</v>
      </c>
    </row>
    <row r="462" spans="1:13" ht="14.45" customHeight="1" x14ac:dyDescent="0.2">
      <c r="A462" s="822" t="s">
        <v>2796</v>
      </c>
      <c r="B462" s="823" t="s">
        <v>2238</v>
      </c>
      <c r="C462" s="823" t="s">
        <v>2242</v>
      </c>
      <c r="D462" s="823" t="s">
        <v>2240</v>
      </c>
      <c r="E462" s="823" t="s">
        <v>2243</v>
      </c>
      <c r="F462" s="832"/>
      <c r="G462" s="832"/>
      <c r="H462" s="828">
        <v>0</v>
      </c>
      <c r="I462" s="832">
        <v>1</v>
      </c>
      <c r="J462" s="832">
        <v>43.21</v>
      </c>
      <c r="K462" s="828">
        <v>1</v>
      </c>
      <c r="L462" s="832">
        <v>1</v>
      </c>
      <c r="M462" s="833">
        <v>43.21</v>
      </c>
    </row>
    <row r="463" spans="1:13" ht="14.45" customHeight="1" x14ac:dyDescent="0.2">
      <c r="A463" s="822" t="s">
        <v>2796</v>
      </c>
      <c r="B463" s="823" t="s">
        <v>2238</v>
      </c>
      <c r="C463" s="823" t="s">
        <v>3975</v>
      </c>
      <c r="D463" s="823" t="s">
        <v>3976</v>
      </c>
      <c r="E463" s="823" t="s">
        <v>3977</v>
      </c>
      <c r="F463" s="832">
        <v>1</v>
      </c>
      <c r="G463" s="832">
        <v>220.34</v>
      </c>
      <c r="H463" s="828">
        <v>1</v>
      </c>
      <c r="I463" s="832"/>
      <c r="J463" s="832"/>
      <c r="K463" s="828">
        <v>0</v>
      </c>
      <c r="L463" s="832">
        <v>1</v>
      </c>
      <c r="M463" s="833">
        <v>220.34</v>
      </c>
    </row>
    <row r="464" spans="1:13" ht="14.45" customHeight="1" x14ac:dyDescent="0.2">
      <c r="A464" s="822" t="s">
        <v>2796</v>
      </c>
      <c r="B464" s="823" t="s">
        <v>4837</v>
      </c>
      <c r="C464" s="823" t="s">
        <v>3103</v>
      </c>
      <c r="D464" s="823" t="s">
        <v>3101</v>
      </c>
      <c r="E464" s="823" t="s">
        <v>2590</v>
      </c>
      <c r="F464" s="832">
        <v>2</v>
      </c>
      <c r="G464" s="832">
        <v>369.48</v>
      </c>
      <c r="H464" s="828">
        <v>1</v>
      </c>
      <c r="I464" s="832"/>
      <c r="J464" s="832"/>
      <c r="K464" s="828">
        <v>0</v>
      </c>
      <c r="L464" s="832">
        <v>2</v>
      </c>
      <c r="M464" s="833">
        <v>369.48</v>
      </c>
    </row>
    <row r="465" spans="1:13" ht="14.45" customHeight="1" x14ac:dyDescent="0.2">
      <c r="A465" s="822" t="s">
        <v>2796</v>
      </c>
      <c r="B465" s="823" t="s">
        <v>2244</v>
      </c>
      <c r="C465" s="823" t="s">
        <v>2558</v>
      </c>
      <c r="D465" s="823" t="s">
        <v>1691</v>
      </c>
      <c r="E465" s="823" t="s">
        <v>2559</v>
      </c>
      <c r="F465" s="832"/>
      <c r="G465" s="832"/>
      <c r="H465" s="828">
        <v>0</v>
      </c>
      <c r="I465" s="832">
        <v>20</v>
      </c>
      <c r="J465" s="832">
        <v>27712.399999999998</v>
      </c>
      <c r="K465" s="828">
        <v>1</v>
      </c>
      <c r="L465" s="832">
        <v>20</v>
      </c>
      <c r="M465" s="833">
        <v>27712.399999999998</v>
      </c>
    </row>
    <row r="466" spans="1:13" ht="14.45" customHeight="1" x14ac:dyDescent="0.2">
      <c r="A466" s="822" t="s">
        <v>2796</v>
      </c>
      <c r="B466" s="823" t="s">
        <v>2244</v>
      </c>
      <c r="C466" s="823" t="s">
        <v>2247</v>
      </c>
      <c r="D466" s="823" t="s">
        <v>915</v>
      </c>
      <c r="E466" s="823" t="s">
        <v>2248</v>
      </c>
      <c r="F466" s="832"/>
      <c r="G466" s="832"/>
      <c r="H466" s="828">
        <v>0</v>
      </c>
      <c r="I466" s="832">
        <v>29</v>
      </c>
      <c r="J466" s="832">
        <v>10676.64</v>
      </c>
      <c r="K466" s="828">
        <v>1</v>
      </c>
      <c r="L466" s="832">
        <v>29</v>
      </c>
      <c r="M466" s="833">
        <v>10676.64</v>
      </c>
    </row>
    <row r="467" spans="1:13" ht="14.45" customHeight="1" x14ac:dyDescent="0.2">
      <c r="A467" s="822" t="s">
        <v>2796</v>
      </c>
      <c r="B467" s="823" t="s">
        <v>2244</v>
      </c>
      <c r="C467" s="823" t="s">
        <v>2249</v>
      </c>
      <c r="D467" s="823" t="s">
        <v>915</v>
      </c>
      <c r="E467" s="823" t="s">
        <v>2250</v>
      </c>
      <c r="F467" s="832"/>
      <c r="G467" s="832"/>
      <c r="H467" s="828">
        <v>0</v>
      </c>
      <c r="I467" s="832">
        <v>15</v>
      </c>
      <c r="J467" s="832">
        <v>11044.95</v>
      </c>
      <c r="K467" s="828">
        <v>1</v>
      </c>
      <c r="L467" s="832">
        <v>15</v>
      </c>
      <c r="M467" s="833">
        <v>11044.95</v>
      </c>
    </row>
    <row r="468" spans="1:13" ht="14.45" customHeight="1" x14ac:dyDescent="0.2">
      <c r="A468" s="822" t="s">
        <v>2796</v>
      </c>
      <c r="B468" s="823" t="s">
        <v>2244</v>
      </c>
      <c r="C468" s="823" t="s">
        <v>2253</v>
      </c>
      <c r="D468" s="823" t="s">
        <v>915</v>
      </c>
      <c r="E468" s="823" t="s">
        <v>2254</v>
      </c>
      <c r="F468" s="832"/>
      <c r="G468" s="832"/>
      <c r="H468" s="828">
        <v>0</v>
      </c>
      <c r="I468" s="832">
        <v>24</v>
      </c>
      <c r="J468" s="832">
        <v>11781.36</v>
      </c>
      <c r="K468" s="828">
        <v>1</v>
      </c>
      <c r="L468" s="832">
        <v>24</v>
      </c>
      <c r="M468" s="833">
        <v>11781.36</v>
      </c>
    </row>
    <row r="469" spans="1:13" ht="14.45" customHeight="1" x14ac:dyDescent="0.2">
      <c r="A469" s="822" t="s">
        <v>2796</v>
      </c>
      <c r="B469" s="823" t="s">
        <v>2244</v>
      </c>
      <c r="C469" s="823" t="s">
        <v>2560</v>
      </c>
      <c r="D469" s="823" t="s">
        <v>1691</v>
      </c>
      <c r="E469" s="823" t="s">
        <v>2561</v>
      </c>
      <c r="F469" s="832"/>
      <c r="G469" s="832"/>
      <c r="H469" s="828">
        <v>0</v>
      </c>
      <c r="I469" s="832">
        <v>17</v>
      </c>
      <c r="J469" s="832">
        <v>31407.33</v>
      </c>
      <c r="K469" s="828">
        <v>1</v>
      </c>
      <c r="L469" s="832">
        <v>17</v>
      </c>
      <c r="M469" s="833">
        <v>31407.33</v>
      </c>
    </row>
    <row r="470" spans="1:13" ht="14.45" customHeight="1" x14ac:dyDescent="0.2">
      <c r="A470" s="822" t="s">
        <v>2796</v>
      </c>
      <c r="B470" s="823" t="s">
        <v>2244</v>
      </c>
      <c r="C470" s="823" t="s">
        <v>2251</v>
      </c>
      <c r="D470" s="823" t="s">
        <v>915</v>
      </c>
      <c r="E470" s="823" t="s">
        <v>2252</v>
      </c>
      <c r="F470" s="832"/>
      <c r="G470" s="832"/>
      <c r="H470" s="828">
        <v>0</v>
      </c>
      <c r="I470" s="832">
        <v>6</v>
      </c>
      <c r="J470" s="832">
        <v>6928.08</v>
      </c>
      <c r="K470" s="828">
        <v>1</v>
      </c>
      <c r="L470" s="832">
        <v>6</v>
      </c>
      <c r="M470" s="833">
        <v>6928.08</v>
      </c>
    </row>
    <row r="471" spans="1:13" ht="14.45" customHeight="1" x14ac:dyDescent="0.2">
      <c r="A471" s="822" t="s">
        <v>2796</v>
      </c>
      <c r="B471" s="823" t="s">
        <v>2244</v>
      </c>
      <c r="C471" s="823" t="s">
        <v>2245</v>
      </c>
      <c r="D471" s="823" t="s">
        <v>915</v>
      </c>
      <c r="E471" s="823" t="s">
        <v>2246</v>
      </c>
      <c r="F471" s="832"/>
      <c r="G471" s="832"/>
      <c r="H471" s="828">
        <v>0</v>
      </c>
      <c r="I471" s="832">
        <v>13</v>
      </c>
      <c r="J471" s="832">
        <v>12008.62</v>
      </c>
      <c r="K471" s="828">
        <v>1</v>
      </c>
      <c r="L471" s="832">
        <v>13</v>
      </c>
      <c r="M471" s="833">
        <v>12008.62</v>
      </c>
    </row>
    <row r="472" spans="1:13" ht="14.45" customHeight="1" x14ac:dyDescent="0.2">
      <c r="A472" s="822" t="s">
        <v>2796</v>
      </c>
      <c r="B472" s="823" t="s">
        <v>2564</v>
      </c>
      <c r="C472" s="823" t="s">
        <v>4001</v>
      </c>
      <c r="D472" s="823" t="s">
        <v>4002</v>
      </c>
      <c r="E472" s="823" t="s">
        <v>4003</v>
      </c>
      <c r="F472" s="832">
        <v>6</v>
      </c>
      <c r="G472" s="832">
        <v>1921.2599999999998</v>
      </c>
      <c r="H472" s="828">
        <v>1</v>
      </c>
      <c r="I472" s="832"/>
      <c r="J472" s="832"/>
      <c r="K472" s="828">
        <v>0</v>
      </c>
      <c r="L472" s="832">
        <v>6</v>
      </c>
      <c r="M472" s="833">
        <v>1921.2599999999998</v>
      </c>
    </row>
    <row r="473" spans="1:13" ht="14.45" customHeight="1" x14ac:dyDescent="0.2">
      <c r="A473" s="822" t="s">
        <v>2796</v>
      </c>
      <c r="B473" s="823" t="s">
        <v>4845</v>
      </c>
      <c r="C473" s="823" t="s">
        <v>4028</v>
      </c>
      <c r="D473" s="823" t="s">
        <v>4029</v>
      </c>
      <c r="E473" s="823" t="s">
        <v>4030</v>
      </c>
      <c r="F473" s="832"/>
      <c r="G473" s="832"/>
      <c r="H473" s="828">
        <v>0</v>
      </c>
      <c r="I473" s="832">
        <v>3</v>
      </c>
      <c r="J473" s="832">
        <v>393.96</v>
      </c>
      <c r="K473" s="828">
        <v>1</v>
      </c>
      <c r="L473" s="832">
        <v>3</v>
      </c>
      <c r="M473" s="833">
        <v>393.96</v>
      </c>
    </row>
    <row r="474" spans="1:13" ht="14.45" customHeight="1" x14ac:dyDescent="0.2">
      <c r="A474" s="822" t="s">
        <v>2796</v>
      </c>
      <c r="B474" s="823" t="s">
        <v>4864</v>
      </c>
      <c r="C474" s="823" t="s">
        <v>3979</v>
      </c>
      <c r="D474" s="823" t="s">
        <v>3980</v>
      </c>
      <c r="E474" s="823" t="s">
        <v>3981</v>
      </c>
      <c r="F474" s="832"/>
      <c r="G474" s="832"/>
      <c r="H474" s="828">
        <v>0</v>
      </c>
      <c r="I474" s="832">
        <v>1</v>
      </c>
      <c r="J474" s="832">
        <v>351.48</v>
      </c>
      <c r="K474" s="828">
        <v>1</v>
      </c>
      <c r="L474" s="832">
        <v>1</v>
      </c>
      <c r="M474" s="833">
        <v>351.48</v>
      </c>
    </row>
    <row r="475" spans="1:13" ht="14.45" customHeight="1" x14ac:dyDescent="0.2">
      <c r="A475" s="822" t="s">
        <v>2796</v>
      </c>
      <c r="B475" s="823" t="s">
        <v>2265</v>
      </c>
      <c r="C475" s="823" t="s">
        <v>2572</v>
      </c>
      <c r="D475" s="823" t="s">
        <v>921</v>
      </c>
      <c r="E475" s="823" t="s">
        <v>2573</v>
      </c>
      <c r="F475" s="832"/>
      <c r="G475" s="832"/>
      <c r="H475" s="828">
        <v>0</v>
      </c>
      <c r="I475" s="832">
        <v>3</v>
      </c>
      <c r="J475" s="832">
        <v>127.53</v>
      </c>
      <c r="K475" s="828">
        <v>1</v>
      </c>
      <c r="L475" s="832">
        <v>3</v>
      </c>
      <c r="M475" s="833">
        <v>127.53</v>
      </c>
    </row>
    <row r="476" spans="1:13" ht="14.45" customHeight="1" x14ac:dyDescent="0.2">
      <c r="A476" s="822" t="s">
        <v>2796</v>
      </c>
      <c r="B476" s="823" t="s">
        <v>2265</v>
      </c>
      <c r="C476" s="823" t="s">
        <v>2268</v>
      </c>
      <c r="D476" s="823" t="s">
        <v>921</v>
      </c>
      <c r="E476" s="823" t="s">
        <v>2269</v>
      </c>
      <c r="F476" s="832"/>
      <c r="G476" s="832"/>
      <c r="H476" s="828">
        <v>0</v>
      </c>
      <c r="I476" s="832">
        <v>5</v>
      </c>
      <c r="J476" s="832">
        <v>425.1</v>
      </c>
      <c r="K476" s="828">
        <v>1</v>
      </c>
      <c r="L476" s="832">
        <v>5</v>
      </c>
      <c r="M476" s="833">
        <v>425.1</v>
      </c>
    </row>
    <row r="477" spans="1:13" ht="14.45" customHeight="1" x14ac:dyDescent="0.2">
      <c r="A477" s="822" t="s">
        <v>2796</v>
      </c>
      <c r="B477" s="823" t="s">
        <v>2265</v>
      </c>
      <c r="C477" s="823" t="s">
        <v>3189</v>
      </c>
      <c r="D477" s="823" t="s">
        <v>3187</v>
      </c>
      <c r="E477" s="823" t="s">
        <v>3190</v>
      </c>
      <c r="F477" s="832"/>
      <c r="G477" s="832"/>
      <c r="H477" s="828">
        <v>0</v>
      </c>
      <c r="I477" s="832">
        <v>6</v>
      </c>
      <c r="J477" s="832">
        <v>1179.3600000000001</v>
      </c>
      <c r="K477" s="828">
        <v>1</v>
      </c>
      <c r="L477" s="832">
        <v>6</v>
      </c>
      <c r="M477" s="833">
        <v>1179.3600000000001</v>
      </c>
    </row>
    <row r="478" spans="1:13" ht="14.45" customHeight="1" x14ac:dyDescent="0.2">
      <c r="A478" s="822" t="s">
        <v>2796</v>
      </c>
      <c r="B478" s="823" t="s">
        <v>2265</v>
      </c>
      <c r="C478" s="823" t="s">
        <v>3946</v>
      </c>
      <c r="D478" s="823" t="s">
        <v>3947</v>
      </c>
      <c r="E478" s="823" t="s">
        <v>1641</v>
      </c>
      <c r="F478" s="832"/>
      <c r="G478" s="832"/>
      <c r="H478" s="828">
        <v>0</v>
      </c>
      <c r="I478" s="832">
        <v>3</v>
      </c>
      <c r="J478" s="832">
        <v>1179.3899999999999</v>
      </c>
      <c r="K478" s="828">
        <v>1</v>
      </c>
      <c r="L478" s="832">
        <v>3</v>
      </c>
      <c r="M478" s="833">
        <v>1179.3899999999999</v>
      </c>
    </row>
    <row r="479" spans="1:13" ht="14.45" customHeight="1" x14ac:dyDescent="0.2">
      <c r="A479" s="822" t="s">
        <v>2796</v>
      </c>
      <c r="B479" s="823" t="s">
        <v>2265</v>
      </c>
      <c r="C479" s="823" t="s">
        <v>2917</v>
      </c>
      <c r="D479" s="823" t="s">
        <v>2918</v>
      </c>
      <c r="E479" s="823" t="s">
        <v>2573</v>
      </c>
      <c r="F479" s="832">
        <v>3</v>
      </c>
      <c r="G479" s="832">
        <v>127.53</v>
      </c>
      <c r="H479" s="828">
        <v>1</v>
      </c>
      <c r="I479" s="832"/>
      <c r="J479" s="832"/>
      <c r="K479" s="828">
        <v>0</v>
      </c>
      <c r="L479" s="832">
        <v>3</v>
      </c>
      <c r="M479" s="833">
        <v>127.53</v>
      </c>
    </row>
    <row r="480" spans="1:13" ht="14.45" customHeight="1" x14ac:dyDescent="0.2">
      <c r="A480" s="822" t="s">
        <v>2796</v>
      </c>
      <c r="B480" s="823" t="s">
        <v>2270</v>
      </c>
      <c r="C480" s="823" t="s">
        <v>2271</v>
      </c>
      <c r="D480" s="823" t="s">
        <v>967</v>
      </c>
      <c r="E480" s="823" t="s">
        <v>2272</v>
      </c>
      <c r="F480" s="832"/>
      <c r="G480" s="832"/>
      <c r="H480" s="828"/>
      <c r="I480" s="832">
        <v>1</v>
      </c>
      <c r="J480" s="832">
        <v>0</v>
      </c>
      <c r="K480" s="828"/>
      <c r="L480" s="832">
        <v>1</v>
      </c>
      <c r="M480" s="833">
        <v>0</v>
      </c>
    </row>
    <row r="481" spans="1:13" ht="14.45" customHeight="1" x14ac:dyDescent="0.2">
      <c r="A481" s="822" t="s">
        <v>2796</v>
      </c>
      <c r="B481" s="823" t="s">
        <v>2277</v>
      </c>
      <c r="C481" s="823" t="s">
        <v>3649</v>
      </c>
      <c r="D481" s="823" t="s">
        <v>724</v>
      </c>
      <c r="E481" s="823" t="s">
        <v>725</v>
      </c>
      <c r="F481" s="832">
        <v>1</v>
      </c>
      <c r="G481" s="832">
        <v>38.04</v>
      </c>
      <c r="H481" s="828">
        <v>1</v>
      </c>
      <c r="I481" s="832"/>
      <c r="J481" s="832"/>
      <c r="K481" s="828">
        <v>0</v>
      </c>
      <c r="L481" s="832">
        <v>1</v>
      </c>
      <c r="M481" s="833">
        <v>38.04</v>
      </c>
    </row>
    <row r="482" spans="1:13" ht="14.45" customHeight="1" x14ac:dyDescent="0.2">
      <c r="A482" s="822" t="s">
        <v>2796</v>
      </c>
      <c r="B482" s="823" t="s">
        <v>4865</v>
      </c>
      <c r="C482" s="823" t="s">
        <v>3899</v>
      </c>
      <c r="D482" s="823" t="s">
        <v>3900</v>
      </c>
      <c r="E482" s="823" t="s">
        <v>3374</v>
      </c>
      <c r="F482" s="832"/>
      <c r="G482" s="832"/>
      <c r="H482" s="828">
        <v>0</v>
      </c>
      <c r="I482" s="832">
        <v>1</v>
      </c>
      <c r="J482" s="832">
        <v>54.98</v>
      </c>
      <c r="K482" s="828">
        <v>1</v>
      </c>
      <c r="L482" s="832">
        <v>1</v>
      </c>
      <c r="M482" s="833">
        <v>54.98</v>
      </c>
    </row>
    <row r="483" spans="1:13" ht="14.45" customHeight="1" x14ac:dyDescent="0.2">
      <c r="A483" s="822" t="s">
        <v>2796</v>
      </c>
      <c r="B483" s="823" t="s">
        <v>2576</v>
      </c>
      <c r="C483" s="823" t="s">
        <v>3908</v>
      </c>
      <c r="D483" s="823" t="s">
        <v>2578</v>
      </c>
      <c r="E483" s="823" t="s">
        <v>2908</v>
      </c>
      <c r="F483" s="832"/>
      <c r="G483" s="832"/>
      <c r="H483" s="828">
        <v>0</v>
      </c>
      <c r="I483" s="832">
        <v>1</v>
      </c>
      <c r="J483" s="832">
        <v>65.540000000000006</v>
      </c>
      <c r="K483" s="828">
        <v>1</v>
      </c>
      <c r="L483" s="832">
        <v>1</v>
      </c>
      <c r="M483" s="833">
        <v>65.540000000000006</v>
      </c>
    </row>
    <row r="484" spans="1:13" ht="14.45" customHeight="1" x14ac:dyDescent="0.2">
      <c r="A484" s="822" t="s">
        <v>2796</v>
      </c>
      <c r="B484" s="823" t="s">
        <v>2576</v>
      </c>
      <c r="C484" s="823" t="s">
        <v>2577</v>
      </c>
      <c r="D484" s="823" t="s">
        <v>2578</v>
      </c>
      <c r="E484" s="823" t="s">
        <v>2579</v>
      </c>
      <c r="F484" s="832"/>
      <c r="G484" s="832"/>
      <c r="H484" s="828">
        <v>0</v>
      </c>
      <c r="I484" s="832">
        <v>1</v>
      </c>
      <c r="J484" s="832">
        <v>229.38</v>
      </c>
      <c r="K484" s="828">
        <v>1</v>
      </c>
      <c r="L484" s="832">
        <v>1</v>
      </c>
      <c r="M484" s="833">
        <v>229.38</v>
      </c>
    </row>
    <row r="485" spans="1:13" ht="14.45" customHeight="1" x14ac:dyDescent="0.2">
      <c r="A485" s="822" t="s">
        <v>2796</v>
      </c>
      <c r="B485" s="823" t="s">
        <v>2281</v>
      </c>
      <c r="C485" s="823" t="s">
        <v>2284</v>
      </c>
      <c r="D485" s="823" t="s">
        <v>737</v>
      </c>
      <c r="E485" s="823" t="s">
        <v>1653</v>
      </c>
      <c r="F485" s="832"/>
      <c r="G485" s="832"/>
      <c r="H485" s="828">
        <v>0</v>
      </c>
      <c r="I485" s="832">
        <v>2</v>
      </c>
      <c r="J485" s="832">
        <v>234.06</v>
      </c>
      <c r="K485" s="828">
        <v>1</v>
      </c>
      <c r="L485" s="832">
        <v>2</v>
      </c>
      <c r="M485" s="833">
        <v>234.06</v>
      </c>
    </row>
    <row r="486" spans="1:13" ht="14.45" customHeight="1" x14ac:dyDescent="0.2">
      <c r="A486" s="822" t="s">
        <v>2796</v>
      </c>
      <c r="B486" s="823" t="s">
        <v>4846</v>
      </c>
      <c r="C486" s="823" t="s">
        <v>3982</v>
      </c>
      <c r="D486" s="823" t="s">
        <v>3983</v>
      </c>
      <c r="E486" s="823" t="s">
        <v>2289</v>
      </c>
      <c r="F486" s="832">
        <v>1</v>
      </c>
      <c r="G486" s="832">
        <v>105.32</v>
      </c>
      <c r="H486" s="828">
        <v>1</v>
      </c>
      <c r="I486" s="832"/>
      <c r="J486" s="832"/>
      <c r="K486" s="828">
        <v>0</v>
      </c>
      <c r="L486" s="832">
        <v>1</v>
      </c>
      <c r="M486" s="833">
        <v>105.32</v>
      </c>
    </row>
    <row r="487" spans="1:13" ht="14.45" customHeight="1" x14ac:dyDescent="0.2">
      <c r="A487" s="822" t="s">
        <v>2796</v>
      </c>
      <c r="B487" s="823" t="s">
        <v>2286</v>
      </c>
      <c r="C487" s="823" t="s">
        <v>3897</v>
      </c>
      <c r="D487" s="823" t="s">
        <v>2858</v>
      </c>
      <c r="E487" s="823" t="s">
        <v>744</v>
      </c>
      <c r="F487" s="832">
        <v>1</v>
      </c>
      <c r="G487" s="832">
        <v>207.27</v>
      </c>
      <c r="H487" s="828">
        <v>1</v>
      </c>
      <c r="I487" s="832"/>
      <c r="J487" s="832"/>
      <c r="K487" s="828">
        <v>0</v>
      </c>
      <c r="L487" s="832">
        <v>1</v>
      </c>
      <c r="M487" s="833">
        <v>207.27</v>
      </c>
    </row>
    <row r="488" spans="1:13" ht="14.45" customHeight="1" x14ac:dyDescent="0.2">
      <c r="A488" s="822" t="s">
        <v>2796</v>
      </c>
      <c r="B488" s="823" t="s">
        <v>2286</v>
      </c>
      <c r="C488" s="823" t="s">
        <v>2287</v>
      </c>
      <c r="D488" s="823" t="s">
        <v>2288</v>
      </c>
      <c r="E488" s="823" t="s">
        <v>2289</v>
      </c>
      <c r="F488" s="832"/>
      <c r="G488" s="832"/>
      <c r="H488" s="828">
        <v>0</v>
      </c>
      <c r="I488" s="832">
        <v>3</v>
      </c>
      <c r="J488" s="832">
        <v>279.81</v>
      </c>
      <c r="K488" s="828">
        <v>1</v>
      </c>
      <c r="L488" s="832">
        <v>3</v>
      </c>
      <c r="M488" s="833">
        <v>279.81</v>
      </c>
    </row>
    <row r="489" spans="1:13" ht="14.45" customHeight="1" x14ac:dyDescent="0.2">
      <c r="A489" s="822" t="s">
        <v>2796</v>
      </c>
      <c r="B489" s="823" t="s">
        <v>2294</v>
      </c>
      <c r="C489" s="823" t="s">
        <v>2584</v>
      </c>
      <c r="D489" s="823" t="s">
        <v>1197</v>
      </c>
      <c r="E489" s="823" t="s">
        <v>2585</v>
      </c>
      <c r="F489" s="832"/>
      <c r="G489" s="832"/>
      <c r="H489" s="828">
        <v>0</v>
      </c>
      <c r="I489" s="832">
        <v>3</v>
      </c>
      <c r="J489" s="832">
        <v>310.20000000000005</v>
      </c>
      <c r="K489" s="828">
        <v>1</v>
      </c>
      <c r="L489" s="832">
        <v>3</v>
      </c>
      <c r="M489" s="833">
        <v>310.20000000000005</v>
      </c>
    </row>
    <row r="490" spans="1:13" ht="14.45" customHeight="1" x14ac:dyDescent="0.2">
      <c r="A490" s="822" t="s">
        <v>2796</v>
      </c>
      <c r="B490" s="823" t="s">
        <v>2297</v>
      </c>
      <c r="C490" s="823" t="s">
        <v>2300</v>
      </c>
      <c r="D490" s="823" t="s">
        <v>2299</v>
      </c>
      <c r="E490" s="823" t="s">
        <v>2301</v>
      </c>
      <c r="F490" s="832"/>
      <c r="G490" s="832"/>
      <c r="H490" s="828">
        <v>0</v>
      </c>
      <c r="I490" s="832">
        <v>10</v>
      </c>
      <c r="J490" s="832">
        <v>74.7</v>
      </c>
      <c r="K490" s="828">
        <v>1</v>
      </c>
      <c r="L490" s="832">
        <v>10</v>
      </c>
      <c r="M490" s="833">
        <v>74.7</v>
      </c>
    </row>
    <row r="491" spans="1:13" ht="14.45" customHeight="1" x14ac:dyDescent="0.2">
      <c r="A491" s="822" t="s">
        <v>2796</v>
      </c>
      <c r="B491" s="823" t="s">
        <v>2306</v>
      </c>
      <c r="C491" s="823" t="s">
        <v>3988</v>
      </c>
      <c r="D491" s="823" t="s">
        <v>2308</v>
      </c>
      <c r="E491" s="823" t="s">
        <v>3989</v>
      </c>
      <c r="F491" s="832"/>
      <c r="G491" s="832"/>
      <c r="H491" s="828">
        <v>0</v>
      </c>
      <c r="I491" s="832">
        <v>1</v>
      </c>
      <c r="J491" s="832">
        <v>352.37</v>
      </c>
      <c r="K491" s="828">
        <v>1</v>
      </c>
      <c r="L491" s="832">
        <v>1</v>
      </c>
      <c r="M491" s="833">
        <v>352.37</v>
      </c>
    </row>
    <row r="492" spans="1:13" ht="14.45" customHeight="1" x14ac:dyDescent="0.2">
      <c r="A492" s="822" t="s">
        <v>2796</v>
      </c>
      <c r="B492" s="823" t="s">
        <v>2306</v>
      </c>
      <c r="C492" s="823" t="s">
        <v>3990</v>
      </c>
      <c r="D492" s="823" t="s">
        <v>2308</v>
      </c>
      <c r="E492" s="823" t="s">
        <v>3991</v>
      </c>
      <c r="F492" s="832"/>
      <c r="G492" s="832"/>
      <c r="H492" s="828">
        <v>0</v>
      </c>
      <c r="I492" s="832">
        <v>1</v>
      </c>
      <c r="J492" s="832">
        <v>511.28</v>
      </c>
      <c r="K492" s="828">
        <v>1</v>
      </c>
      <c r="L492" s="832">
        <v>1</v>
      </c>
      <c r="M492" s="833">
        <v>511.28</v>
      </c>
    </row>
    <row r="493" spans="1:13" ht="14.45" customHeight="1" x14ac:dyDescent="0.2">
      <c r="A493" s="822" t="s">
        <v>2796</v>
      </c>
      <c r="B493" s="823" t="s">
        <v>2320</v>
      </c>
      <c r="C493" s="823" t="s">
        <v>2607</v>
      </c>
      <c r="D493" s="823" t="s">
        <v>2325</v>
      </c>
      <c r="E493" s="823" t="s">
        <v>2608</v>
      </c>
      <c r="F493" s="832"/>
      <c r="G493" s="832"/>
      <c r="H493" s="828">
        <v>0</v>
      </c>
      <c r="I493" s="832">
        <v>1</v>
      </c>
      <c r="J493" s="832">
        <v>139.77000000000001</v>
      </c>
      <c r="K493" s="828">
        <v>1</v>
      </c>
      <c r="L493" s="832">
        <v>1</v>
      </c>
      <c r="M493" s="833">
        <v>139.77000000000001</v>
      </c>
    </row>
    <row r="494" spans="1:13" ht="14.45" customHeight="1" x14ac:dyDescent="0.2">
      <c r="A494" s="822" t="s">
        <v>2796</v>
      </c>
      <c r="B494" s="823" t="s">
        <v>2320</v>
      </c>
      <c r="C494" s="823" t="s">
        <v>2324</v>
      </c>
      <c r="D494" s="823" t="s">
        <v>2325</v>
      </c>
      <c r="E494" s="823" t="s">
        <v>2326</v>
      </c>
      <c r="F494" s="832"/>
      <c r="G494" s="832"/>
      <c r="H494" s="828">
        <v>0</v>
      </c>
      <c r="I494" s="832">
        <v>1</v>
      </c>
      <c r="J494" s="832">
        <v>279.52999999999997</v>
      </c>
      <c r="K494" s="828">
        <v>1</v>
      </c>
      <c r="L494" s="832">
        <v>1</v>
      </c>
      <c r="M494" s="833">
        <v>279.52999999999997</v>
      </c>
    </row>
    <row r="495" spans="1:13" ht="14.45" customHeight="1" x14ac:dyDescent="0.2">
      <c r="A495" s="822" t="s">
        <v>2796</v>
      </c>
      <c r="B495" s="823" t="s">
        <v>2320</v>
      </c>
      <c r="C495" s="823" t="s">
        <v>3901</v>
      </c>
      <c r="D495" s="823" t="s">
        <v>2322</v>
      </c>
      <c r="E495" s="823" t="s">
        <v>3902</v>
      </c>
      <c r="F495" s="832">
        <v>2</v>
      </c>
      <c r="G495" s="832">
        <v>955.68</v>
      </c>
      <c r="H495" s="828">
        <v>1</v>
      </c>
      <c r="I495" s="832"/>
      <c r="J495" s="832"/>
      <c r="K495" s="828">
        <v>0</v>
      </c>
      <c r="L495" s="832">
        <v>2</v>
      </c>
      <c r="M495" s="833">
        <v>955.68</v>
      </c>
    </row>
    <row r="496" spans="1:13" ht="14.45" customHeight="1" x14ac:dyDescent="0.2">
      <c r="A496" s="822" t="s">
        <v>2796</v>
      </c>
      <c r="B496" s="823" t="s">
        <v>2320</v>
      </c>
      <c r="C496" s="823" t="s">
        <v>3904</v>
      </c>
      <c r="D496" s="823" t="s">
        <v>3905</v>
      </c>
      <c r="E496" s="823" t="s">
        <v>3050</v>
      </c>
      <c r="F496" s="832">
        <v>1</v>
      </c>
      <c r="G496" s="832">
        <v>183.79</v>
      </c>
      <c r="H496" s="828">
        <v>1</v>
      </c>
      <c r="I496" s="832"/>
      <c r="J496" s="832"/>
      <c r="K496" s="828">
        <v>0</v>
      </c>
      <c r="L496" s="832">
        <v>1</v>
      </c>
      <c r="M496" s="833">
        <v>183.79</v>
      </c>
    </row>
    <row r="497" spans="1:13" ht="14.45" customHeight="1" x14ac:dyDescent="0.2">
      <c r="A497" s="822" t="s">
        <v>2796</v>
      </c>
      <c r="B497" s="823" t="s">
        <v>4847</v>
      </c>
      <c r="C497" s="823" t="s">
        <v>3177</v>
      </c>
      <c r="D497" s="823" t="s">
        <v>3178</v>
      </c>
      <c r="E497" s="823" t="s">
        <v>3179</v>
      </c>
      <c r="F497" s="832">
        <v>1</v>
      </c>
      <c r="G497" s="832">
        <v>406.66</v>
      </c>
      <c r="H497" s="828">
        <v>1</v>
      </c>
      <c r="I497" s="832"/>
      <c r="J497" s="832"/>
      <c r="K497" s="828">
        <v>0</v>
      </c>
      <c r="L497" s="832">
        <v>1</v>
      </c>
      <c r="M497" s="833">
        <v>406.66</v>
      </c>
    </row>
    <row r="498" spans="1:13" ht="14.45" customHeight="1" x14ac:dyDescent="0.2">
      <c r="A498" s="822" t="s">
        <v>2796</v>
      </c>
      <c r="B498" s="823" t="s">
        <v>4854</v>
      </c>
      <c r="C498" s="823" t="s">
        <v>3556</v>
      </c>
      <c r="D498" s="823" t="s">
        <v>3557</v>
      </c>
      <c r="E498" s="823" t="s">
        <v>3558</v>
      </c>
      <c r="F498" s="832"/>
      <c r="G498" s="832"/>
      <c r="H498" s="828">
        <v>0</v>
      </c>
      <c r="I498" s="832">
        <v>2</v>
      </c>
      <c r="J498" s="832">
        <v>745.6</v>
      </c>
      <c r="K498" s="828">
        <v>1</v>
      </c>
      <c r="L498" s="832">
        <v>2</v>
      </c>
      <c r="M498" s="833">
        <v>745.6</v>
      </c>
    </row>
    <row r="499" spans="1:13" ht="14.45" customHeight="1" x14ac:dyDescent="0.2">
      <c r="A499" s="822" t="s">
        <v>2796</v>
      </c>
      <c r="B499" s="823" t="s">
        <v>2339</v>
      </c>
      <c r="C499" s="823" t="s">
        <v>2609</v>
      </c>
      <c r="D499" s="823" t="s">
        <v>2341</v>
      </c>
      <c r="E499" s="823" t="s">
        <v>2610</v>
      </c>
      <c r="F499" s="832"/>
      <c r="G499" s="832"/>
      <c r="H499" s="828">
        <v>0</v>
      </c>
      <c r="I499" s="832">
        <v>1</v>
      </c>
      <c r="J499" s="832">
        <v>105.23</v>
      </c>
      <c r="K499" s="828">
        <v>1</v>
      </c>
      <c r="L499" s="832">
        <v>1</v>
      </c>
      <c r="M499" s="833">
        <v>105.23</v>
      </c>
    </row>
    <row r="500" spans="1:13" ht="14.45" customHeight="1" x14ac:dyDescent="0.2">
      <c r="A500" s="822" t="s">
        <v>2796</v>
      </c>
      <c r="B500" s="823" t="s">
        <v>2339</v>
      </c>
      <c r="C500" s="823" t="s">
        <v>2832</v>
      </c>
      <c r="D500" s="823" t="s">
        <v>891</v>
      </c>
      <c r="E500" s="823" t="s">
        <v>2347</v>
      </c>
      <c r="F500" s="832">
        <v>5</v>
      </c>
      <c r="G500" s="832">
        <v>245.39999999999998</v>
      </c>
      <c r="H500" s="828">
        <v>1</v>
      </c>
      <c r="I500" s="832"/>
      <c r="J500" s="832"/>
      <c r="K500" s="828">
        <v>0</v>
      </c>
      <c r="L500" s="832">
        <v>5</v>
      </c>
      <c r="M500" s="833">
        <v>245.39999999999998</v>
      </c>
    </row>
    <row r="501" spans="1:13" ht="14.45" customHeight="1" x14ac:dyDescent="0.2">
      <c r="A501" s="822" t="s">
        <v>2796</v>
      </c>
      <c r="B501" s="823" t="s">
        <v>2339</v>
      </c>
      <c r="C501" s="823" t="s">
        <v>4065</v>
      </c>
      <c r="D501" s="823" t="s">
        <v>2341</v>
      </c>
      <c r="E501" s="823" t="s">
        <v>4066</v>
      </c>
      <c r="F501" s="832"/>
      <c r="G501" s="832"/>
      <c r="H501" s="828">
        <v>0</v>
      </c>
      <c r="I501" s="832">
        <v>2</v>
      </c>
      <c r="J501" s="832">
        <v>252.54</v>
      </c>
      <c r="K501" s="828">
        <v>1</v>
      </c>
      <c r="L501" s="832">
        <v>2</v>
      </c>
      <c r="M501" s="833">
        <v>252.54</v>
      </c>
    </row>
    <row r="502" spans="1:13" ht="14.45" customHeight="1" x14ac:dyDescent="0.2">
      <c r="A502" s="822" t="s">
        <v>2796</v>
      </c>
      <c r="B502" s="823" t="s">
        <v>2339</v>
      </c>
      <c r="C502" s="823" t="s">
        <v>2340</v>
      </c>
      <c r="D502" s="823" t="s">
        <v>2341</v>
      </c>
      <c r="E502" s="823" t="s">
        <v>2342</v>
      </c>
      <c r="F502" s="832"/>
      <c r="G502" s="832"/>
      <c r="H502" s="828">
        <v>0</v>
      </c>
      <c r="I502" s="832">
        <v>1</v>
      </c>
      <c r="J502" s="832">
        <v>49.08</v>
      </c>
      <c r="K502" s="828">
        <v>1</v>
      </c>
      <c r="L502" s="832">
        <v>1</v>
      </c>
      <c r="M502" s="833">
        <v>49.08</v>
      </c>
    </row>
    <row r="503" spans="1:13" ht="14.45" customHeight="1" x14ac:dyDescent="0.2">
      <c r="A503" s="822" t="s">
        <v>2796</v>
      </c>
      <c r="B503" s="823" t="s">
        <v>2355</v>
      </c>
      <c r="C503" s="823" t="s">
        <v>2356</v>
      </c>
      <c r="D503" s="823" t="s">
        <v>1403</v>
      </c>
      <c r="E503" s="823" t="s">
        <v>2357</v>
      </c>
      <c r="F503" s="832"/>
      <c r="G503" s="832"/>
      <c r="H503" s="828">
        <v>0</v>
      </c>
      <c r="I503" s="832">
        <v>2</v>
      </c>
      <c r="J503" s="832">
        <v>308.72000000000003</v>
      </c>
      <c r="K503" s="828">
        <v>1</v>
      </c>
      <c r="L503" s="832">
        <v>2</v>
      </c>
      <c r="M503" s="833">
        <v>308.72000000000003</v>
      </c>
    </row>
    <row r="504" spans="1:13" ht="14.45" customHeight="1" x14ac:dyDescent="0.2">
      <c r="A504" s="822" t="s">
        <v>2796</v>
      </c>
      <c r="B504" s="823" t="s">
        <v>2355</v>
      </c>
      <c r="C504" s="823" t="s">
        <v>3427</v>
      </c>
      <c r="D504" s="823" t="s">
        <v>3428</v>
      </c>
      <c r="E504" s="823" t="s">
        <v>3429</v>
      </c>
      <c r="F504" s="832"/>
      <c r="G504" s="832"/>
      <c r="H504" s="828">
        <v>0</v>
      </c>
      <c r="I504" s="832">
        <v>8</v>
      </c>
      <c r="J504" s="832">
        <v>1196.1600000000001</v>
      </c>
      <c r="K504" s="828">
        <v>1</v>
      </c>
      <c r="L504" s="832">
        <v>8</v>
      </c>
      <c r="M504" s="833">
        <v>1196.1600000000001</v>
      </c>
    </row>
    <row r="505" spans="1:13" ht="14.45" customHeight="1" x14ac:dyDescent="0.2">
      <c r="A505" s="822" t="s">
        <v>2796</v>
      </c>
      <c r="B505" s="823" t="s">
        <v>2370</v>
      </c>
      <c r="C505" s="823" t="s">
        <v>2371</v>
      </c>
      <c r="D505" s="823" t="s">
        <v>2372</v>
      </c>
      <c r="E505" s="823" t="s">
        <v>2373</v>
      </c>
      <c r="F505" s="832"/>
      <c r="G505" s="832"/>
      <c r="H505" s="828">
        <v>0</v>
      </c>
      <c r="I505" s="832">
        <v>1</v>
      </c>
      <c r="J505" s="832">
        <v>119.7</v>
      </c>
      <c r="K505" s="828">
        <v>1</v>
      </c>
      <c r="L505" s="832">
        <v>1</v>
      </c>
      <c r="M505" s="833">
        <v>119.7</v>
      </c>
    </row>
    <row r="506" spans="1:13" ht="14.45" customHeight="1" x14ac:dyDescent="0.2">
      <c r="A506" s="822" t="s">
        <v>2796</v>
      </c>
      <c r="B506" s="823" t="s">
        <v>2397</v>
      </c>
      <c r="C506" s="823" t="s">
        <v>2403</v>
      </c>
      <c r="D506" s="823" t="s">
        <v>1477</v>
      </c>
      <c r="E506" s="823" t="s">
        <v>2404</v>
      </c>
      <c r="F506" s="832"/>
      <c r="G506" s="832"/>
      <c r="H506" s="828">
        <v>0</v>
      </c>
      <c r="I506" s="832">
        <v>36</v>
      </c>
      <c r="J506" s="832">
        <v>42399.619999999995</v>
      </c>
      <c r="K506" s="828">
        <v>1</v>
      </c>
      <c r="L506" s="832">
        <v>36</v>
      </c>
      <c r="M506" s="833">
        <v>42399.619999999995</v>
      </c>
    </row>
    <row r="507" spans="1:13" ht="14.45" customHeight="1" x14ac:dyDescent="0.2">
      <c r="A507" s="822" t="s">
        <v>2796</v>
      </c>
      <c r="B507" s="823" t="s">
        <v>2625</v>
      </c>
      <c r="C507" s="823" t="s">
        <v>2626</v>
      </c>
      <c r="D507" s="823" t="s">
        <v>1876</v>
      </c>
      <c r="E507" s="823" t="s">
        <v>1877</v>
      </c>
      <c r="F507" s="832"/>
      <c r="G507" s="832"/>
      <c r="H507" s="828">
        <v>0</v>
      </c>
      <c r="I507" s="832">
        <v>9</v>
      </c>
      <c r="J507" s="832">
        <v>8123.130000000001</v>
      </c>
      <c r="K507" s="828">
        <v>1</v>
      </c>
      <c r="L507" s="832">
        <v>9</v>
      </c>
      <c r="M507" s="833">
        <v>8123.130000000001</v>
      </c>
    </row>
    <row r="508" spans="1:13" ht="14.45" customHeight="1" x14ac:dyDescent="0.2">
      <c r="A508" s="822" t="s">
        <v>2796</v>
      </c>
      <c r="B508" s="823" t="s">
        <v>4849</v>
      </c>
      <c r="C508" s="823" t="s">
        <v>3138</v>
      </c>
      <c r="D508" s="823" t="s">
        <v>3139</v>
      </c>
      <c r="E508" s="823" t="s">
        <v>3140</v>
      </c>
      <c r="F508" s="832"/>
      <c r="G508" s="832"/>
      <c r="H508" s="828">
        <v>0</v>
      </c>
      <c r="I508" s="832">
        <v>2</v>
      </c>
      <c r="J508" s="832">
        <v>13393.02</v>
      </c>
      <c r="K508" s="828">
        <v>1</v>
      </c>
      <c r="L508" s="832">
        <v>2</v>
      </c>
      <c r="M508" s="833">
        <v>13393.02</v>
      </c>
    </row>
    <row r="509" spans="1:13" ht="14.45" customHeight="1" x14ac:dyDescent="0.2">
      <c r="A509" s="822" t="s">
        <v>2796</v>
      </c>
      <c r="B509" s="823" t="s">
        <v>4849</v>
      </c>
      <c r="C509" s="823" t="s">
        <v>3141</v>
      </c>
      <c r="D509" s="823" t="s">
        <v>3142</v>
      </c>
      <c r="E509" s="823" t="s">
        <v>3140</v>
      </c>
      <c r="F509" s="832"/>
      <c r="G509" s="832"/>
      <c r="H509" s="828">
        <v>0</v>
      </c>
      <c r="I509" s="832">
        <v>4</v>
      </c>
      <c r="J509" s="832">
        <v>26786.04</v>
      </c>
      <c r="K509" s="828">
        <v>1</v>
      </c>
      <c r="L509" s="832">
        <v>4</v>
      </c>
      <c r="M509" s="833">
        <v>26786.04</v>
      </c>
    </row>
    <row r="510" spans="1:13" ht="14.45" customHeight="1" x14ac:dyDescent="0.2">
      <c r="A510" s="822" t="s">
        <v>2796</v>
      </c>
      <c r="B510" s="823" t="s">
        <v>2443</v>
      </c>
      <c r="C510" s="823" t="s">
        <v>2851</v>
      </c>
      <c r="D510" s="823" t="s">
        <v>2852</v>
      </c>
      <c r="E510" s="823" t="s">
        <v>684</v>
      </c>
      <c r="F510" s="832">
        <v>9</v>
      </c>
      <c r="G510" s="832">
        <v>587.52</v>
      </c>
      <c r="H510" s="828">
        <v>1</v>
      </c>
      <c r="I510" s="832"/>
      <c r="J510" s="832"/>
      <c r="K510" s="828">
        <v>0</v>
      </c>
      <c r="L510" s="832">
        <v>9</v>
      </c>
      <c r="M510" s="833">
        <v>587.52</v>
      </c>
    </row>
    <row r="511" spans="1:13" ht="14.45" customHeight="1" x14ac:dyDescent="0.2">
      <c r="A511" s="822" t="s">
        <v>2796</v>
      </c>
      <c r="B511" s="823" t="s">
        <v>2443</v>
      </c>
      <c r="C511" s="823" t="s">
        <v>3896</v>
      </c>
      <c r="D511" s="823" t="s">
        <v>2852</v>
      </c>
      <c r="E511" s="823" t="s">
        <v>2854</v>
      </c>
      <c r="F511" s="832">
        <v>2</v>
      </c>
      <c r="G511" s="832">
        <v>72.540000000000006</v>
      </c>
      <c r="H511" s="828">
        <v>1</v>
      </c>
      <c r="I511" s="832"/>
      <c r="J511" s="832"/>
      <c r="K511" s="828">
        <v>0</v>
      </c>
      <c r="L511" s="832">
        <v>2</v>
      </c>
      <c r="M511" s="833">
        <v>72.540000000000006</v>
      </c>
    </row>
    <row r="512" spans="1:13" ht="14.45" customHeight="1" x14ac:dyDescent="0.2">
      <c r="A512" s="822" t="s">
        <v>2796</v>
      </c>
      <c r="B512" s="823" t="s">
        <v>2443</v>
      </c>
      <c r="C512" s="823" t="s">
        <v>3132</v>
      </c>
      <c r="D512" s="823" t="s">
        <v>2852</v>
      </c>
      <c r="E512" s="823" t="s">
        <v>3133</v>
      </c>
      <c r="F512" s="832">
        <v>7</v>
      </c>
      <c r="G512" s="832">
        <v>852.25</v>
      </c>
      <c r="H512" s="828">
        <v>1</v>
      </c>
      <c r="I512" s="832"/>
      <c r="J512" s="832"/>
      <c r="K512" s="828">
        <v>0</v>
      </c>
      <c r="L512" s="832">
        <v>7</v>
      </c>
      <c r="M512" s="833">
        <v>852.25</v>
      </c>
    </row>
    <row r="513" spans="1:13" ht="14.45" customHeight="1" x14ac:dyDescent="0.2">
      <c r="A513" s="822" t="s">
        <v>2796</v>
      </c>
      <c r="B513" s="823" t="s">
        <v>2443</v>
      </c>
      <c r="C513" s="823" t="s">
        <v>3699</v>
      </c>
      <c r="D513" s="823" t="s">
        <v>2852</v>
      </c>
      <c r="E513" s="823" t="s">
        <v>2854</v>
      </c>
      <c r="F513" s="832">
        <v>1</v>
      </c>
      <c r="G513" s="832">
        <v>36.270000000000003</v>
      </c>
      <c r="H513" s="828">
        <v>1</v>
      </c>
      <c r="I513" s="832"/>
      <c r="J513" s="832"/>
      <c r="K513" s="828">
        <v>0</v>
      </c>
      <c r="L513" s="832">
        <v>1</v>
      </c>
      <c r="M513" s="833">
        <v>36.270000000000003</v>
      </c>
    </row>
    <row r="514" spans="1:13" ht="14.45" customHeight="1" x14ac:dyDescent="0.2">
      <c r="A514" s="822" t="s">
        <v>2796</v>
      </c>
      <c r="B514" s="823" t="s">
        <v>2443</v>
      </c>
      <c r="C514" s="823" t="s">
        <v>2445</v>
      </c>
      <c r="D514" s="823" t="s">
        <v>682</v>
      </c>
      <c r="E514" s="823" t="s">
        <v>681</v>
      </c>
      <c r="F514" s="832"/>
      <c r="G514" s="832"/>
      <c r="H514" s="828">
        <v>0</v>
      </c>
      <c r="I514" s="832">
        <v>16</v>
      </c>
      <c r="J514" s="832">
        <v>1160.8000000000002</v>
      </c>
      <c r="K514" s="828">
        <v>1</v>
      </c>
      <c r="L514" s="832">
        <v>16</v>
      </c>
      <c r="M514" s="833">
        <v>1160.8000000000002</v>
      </c>
    </row>
    <row r="515" spans="1:13" ht="14.45" customHeight="1" x14ac:dyDescent="0.2">
      <c r="A515" s="822" t="s">
        <v>2796</v>
      </c>
      <c r="B515" s="823" t="s">
        <v>2443</v>
      </c>
      <c r="C515" s="823" t="s">
        <v>2446</v>
      </c>
      <c r="D515" s="823" t="s">
        <v>682</v>
      </c>
      <c r="E515" s="823" t="s">
        <v>684</v>
      </c>
      <c r="F515" s="832"/>
      <c r="G515" s="832"/>
      <c r="H515" s="828">
        <v>0</v>
      </c>
      <c r="I515" s="832">
        <v>19</v>
      </c>
      <c r="J515" s="832">
        <v>1240.32</v>
      </c>
      <c r="K515" s="828">
        <v>1</v>
      </c>
      <c r="L515" s="832">
        <v>19</v>
      </c>
      <c r="M515" s="833">
        <v>1240.32</v>
      </c>
    </row>
    <row r="516" spans="1:13" ht="14.45" customHeight="1" x14ac:dyDescent="0.2">
      <c r="A516" s="822" t="s">
        <v>2796</v>
      </c>
      <c r="B516" s="823" t="s">
        <v>2542</v>
      </c>
      <c r="C516" s="823" t="s">
        <v>3962</v>
      </c>
      <c r="D516" s="823" t="s">
        <v>2545</v>
      </c>
      <c r="E516" s="823" t="s">
        <v>2699</v>
      </c>
      <c r="F516" s="832">
        <v>7</v>
      </c>
      <c r="G516" s="832">
        <v>20653.009999999998</v>
      </c>
      <c r="H516" s="828">
        <v>1</v>
      </c>
      <c r="I516" s="832"/>
      <c r="J516" s="832"/>
      <c r="K516" s="828">
        <v>0</v>
      </c>
      <c r="L516" s="832">
        <v>7</v>
      </c>
      <c r="M516" s="833">
        <v>20653.009999999998</v>
      </c>
    </row>
    <row r="517" spans="1:13" ht="14.45" customHeight="1" x14ac:dyDescent="0.2">
      <c r="A517" s="822" t="s">
        <v>2796</v>
      </c>
      <c r="B517" s="823" t="s">
        <v>2458</v>
      </c>
      <c r="C517" s="823" t="s">
        <v>2459</v>
      </c>
      <c r="D517" s="823" t="s">
        <v>1153</v>
      </c>
      <c r="E517" s="823" t="s">
        <v>1155</v>
      </c>
      <c r="F517" s="832"/>
      <c r="G517" s="832"/>
      <c r="H517" s="828"/>
      <c r="I517" s="832">
        <v>34</v>
      </c>
      <c r="J517" s="832">
        <v>0</v>
      </c>
      <c r="K517" s="828"/>
      <c r="L517" s="832">
        <v>34</v>
      </c>
      <c r="M517" s="833">
        <v>0</v>
      </c>
    </row>
    <row r="518" spans="1:13" ht="14.45" customHeight="1" x14ac:dyDescent="0.2">
      <c r="A518" s="822" t="s">
        <v>2796</v>
      </c>
      <c r="B518" s="823" t="s">
        <v>2468</v>
      </c>
      <c r="C518" s="823" t="s">
        <v>2472</v>
      </c>
      <c r="D518" s="823" t="s">
        <v>2470</v>
      </c>
      <c r="E518" s="823" t="s">
        <v>2473</v>
      </c>
      <c r="F518" s="832"/>
      <c r="G518" s="832"/>
      <c r="H518" s="828">
        <v>0</v>
      </c>
      <c r="I518" s="832">
        <v>12</v>
      </c>
      <c r="J518" s="832">
        <v>4073.6400000000003</v>
      </c>
      <c r="K518" s="828">
        <v>1</v>
      </c>
      <c r="L518" s="832">
        <v>12</v>
      </c>
      <c r="M518" s="833">
        <v>4073.6400000000003</v>
      </c>
    </row>
    <row r="519" spans="1:13" ht="14.45" customHeight="1" x14ac:dyDescent="0.2">
      <c r="A519" s="822" t="s">
        <v>2796</v>
      </c>
      <c r="B519" s="823" t="s">
        <v>4842</v>
      </c>
      <c r="C519" s="823" t="s">
        <v>3996</v>
      </c>
      <c r="D519" s="823" t="s">
        <v>3035</v>
      </c>
      <c r="E519" s="823" t="s">
        <v>3997</v>
      </c>
      <c r="F519" s="832">
        <v>3</v>
      </c>
      <c r="G519" s="832">
        <v>1015.74</v>
      </c>
      <c r="H519" s="828">
        <v>1</v>
      </c>
      <c r="I519" s="832"/>
      <c r="J519" s="832"/>
      <c r="K519" s="828">
        <v>0</v>
      </c>
      <c r="L519" s="832">
        <v>3</v>
      </c>
      <c r="M519" s="833">
        <v>1015.74</v>
      </c>
    </row>
    <row r="520" spans="1:13" ht="14.45" customHeight="1" x14ac:dyDescent="0.2">
      <c r="A520" s="822" t="s">
        <v>2796</v>
      </c>
      <c r="B520" s="823" t="s">
        <v>4842</v>
      </c>
      <c r="C520" s="823" t="s">
        <v>3994</v>
      </c>
      <c r="D520" s="823" t="s">
        <v>3035</v>
      </c>
      <c r="E520" s="823" t="s">
        <v>3995</v>
      </c>
      <c r="F520" s="832">
        <v>16</v>
      </c>
      <c r="G520" s="832">
        <v>10834.880000000001</v>
      </c>
      <c r="H520" s="828">
        <v>1</v>
      </c>
      <c r="I520" s="832"/>
      <c r="J520" s="832"/>
      <c r="K520" s="828">
        <v>0</v>
      </c>
      <c r="L520" s="832">
        <v>16</v>
      </c>
      <c r="M520" s="833">
        <v>10834.880000000001</v>
      </c>
    </row>
    <row r="521" spans="1:13" ht="14.45" customHeight="1" x14ac:dyDescent="0.2">
      <c r="A521" s="822" t="s">
        <v>2796</v>
      </c>
      <c r="B521" s="823" t="s">
        <v>2478</v>
      </c>
      <c r="C521" s="823" t="s">
        <v>2482</v>
      </c>
      <c r="D521" s="823" t="s">
        <v>2480</v>
      </c>
      <c r="E521" s="823" t="s">
        <v>2483</v>
      </c>
      <c r="F521" s="832"/>
      <c r="G521" s="832"/>
      <c r="H521" s="828">
        <v>0</v>
      </c>
      <c r="I521" s="832">
        <v>5</v>
      </c>
      <c r="J521" s="832">
        <v>58.550000000000004</v>
      </c>
      <c r="K521" s="828">
        <v>1</v>
      </c>
      <c r="L521" s="832">
        <v>5</v>
      </c>
      <c r="M521" s="833">
        <v>58.550000000000004</v>
      </c>
    </row>
    <row r="522" spans="1:13" ht="14.45" customHeight="1" x14ac:dyDescent="0.2">
      <c r="A522" s="822" t="s">
        <v>2796</v>
      </c>
      <c r="B522" s="823" t="s">
        <v>2484</v>
      </c>
      <c r="C522" s="823" t="s">
        <v>4036</v>
      </c>
      <c r="D522" s="823" t="s">
        <v>4037</v>
      </c>
      <c r="E522" s="823" t="s">
        <v>2486</v>
      </c>
      <c r="F522" s="832">
        <v>4</v>
      </c>
      <c r="G522" s="832">
        <v>0</v>
      </c>
      <c r="H522" s="828"/>
      <c r="I522" s="832"/>
      <c r="J522" s="832"/>
      <c r="K522" s="828"/>
      <c r="L522" s="832">
        <v>4</v>
      </c>
      <c r="M522" s="833">
        <v>0</v>
      </c>
    </row>
    <row r="523" spans="1:13" ht="14.45" customHeight="1" x14ac:dyDescent="0.2">
      <c r="A523" s="822" t="s">
        <v>2796</v>
      </c>
      <c r="B523" s="823" t="s">
        <v>2484</v>
      </c>
      <c r="C523" s="823" t="s">
        <v>4038</v>
      </c>
      <c r="D523" s="823" t="s">
        <v>4037</v>
      </c>
      <c r="E523" s="823" t="s">
        <v>2702</v>
      </c>
      <c r="F523" s="832">
        <v>6</v>
      </c>
      <c r="G523" s="832">
        <v>0</v>
      </c>
      <c r="H523" s="828"/>
      <c r="I523" s="832"/>
      <c r="J523" s="832"/>
      <c r="K523" s="828"/>
      <c r="L523" s="832">
        <v>6</v>
      </c>
      <c r="M523" s="833">
        <v>0</v>
      </c>
    </row>
    <row r="524" spans="1:13" ht="14.45" customHeight="1" x14ac:dyDescent="0.2">
      <c r="A524" s="822" t="s">
        <v>2796</v>
      </c>
      <c r="B524" s="823" t="s">
        <v>2484</v>
      </c>
      <c r="C524" s="823" t="s">
        <v>2487</v>
      </c>
      <c r="D524" s="823" t="s">
        <v>1333</v>
      </c>
      <c r="E524" s="823" t="s">
        <v>2488</v>
      </c>
      <c r="F524" s="832"/>
      <c r="G524" s="832"/>
      <c r="H524" s="828"/>
      <c r="I524" s="832">
        <v>31</v>
      </c>
      <c r="J524" s="832">
        <v>0</v>
      </c>
      <c r="K524" s="828"/>
      <c r="L524" s="832">
        <v>31</v>
      </c>
      <c r="M524" s="833">
        <v>0</v>
      </c>
    </row>
    <row r="525" spans="1:13" ht="14.45" customHeight="1" x14ac:dyDescent="0.2">
      <c r="A525" s="822" t="s">
        <v>2796</v>
      </c>
      <c r="B525" s="823" t="s">
        <v>2484</v>
      </c>
      <c r="C525" s="823" t="s">
        <v>4039</v>
      </c>
      <c r="D525" s="823" t="s">
        <v>4037</v>
      </c>
      <c r="E525" s="823" t="s">
        <v>2702</v>
      </c>
      <c r="F525" s="832">
        <v>3</v>
      </c>
      <c r="G525" s="832">
        <v>0</v>
      </c>
      <c r="H525" s="828"/>
      <c r="I525" s="832"/>
      <c r="J525" s="832"/>
      <c r="K525" s="828"/>
      <c r="L525" s="832">
        <v>3</v>
      </c>
      <c r="M525" s="833">
        <v>0</v>
      </c>
    </row>
    <row r="526" spans="1:13" ht="14.45" customHeight="1" x14ac:dyDescent="0.2">
      <c r="A526" s="822" t="s">
        <v>2796</v>
      </c>
      <c r="B526" s="823" t="s">
        <v>2489</v>
      </c>
      <c r="C526" s="823" t="s">
        <v>3939</v>
      </c>
      <c r="D526" s="823" t="s">
        <v>3940</v>
      </c>
      <c r="E526" s="823" t="s">
        <v>3941</v>
      </c>
      <c r="F526" s="832">
        <v>3</v>
      </c>
      <c r="G526" s="832">
        <v>369.6</v>
      </c>
      <c r="H526" s="828">
        <v>1</v>
      </c>
      <c r="I526" s="832"/>
      <c r="J526" s="832"/>
      <c r="K526" s="828">
        <v>0</v>
      </c>
      <c r="L526" s="832">
        <v>3</v>
      </c>
      <c r="M526" s="833">
        <v>369.6</v>
      </c>
    </row>
    <row r="527" spans="1:13" ht="14.45" customHeight="1" x14ac:dyDescent="0.2">
      <c r="A527" s="822" t="s">
        <v>2796</v>
      </c>
      <c r="B527" s="823" t="s">
        <v>2651</v>
      </c>
      <c r="C527" s="823" t="s">
        <v>3907</v>
      </c>
      <c r="D527" s="823" t="s">
        <v>1617</v>
      </c>
      <c r="E527" s="823" t="s">
        <v>1618</v>
      </c>
      <c r="F527" s="832"/>
      <c r="G527" s="832"/>
      <c r="H527" s="828">
        <v>0</v>
      </c>
      <c r="I527" s="832">
        <v>4</v>
      </c>
      <c r="J527" s="832">
        <v>519</v>
      </c>
      <c r="K527" s="828">
        <v>1</v>
      </c>
      <c r="L527" s="832">
        <v>4</v>
      </c>
      <c r="M527" s="833">
        <v>519</v>
      </c>
    </row>
    <row r="528" spans="1:13" ht="14.45" customHeight="1" x14ac:dyDescent="0.2">
      <c r="A528" s="822" t="s">
        <v>2796</v>
      </c>
      <c r="B528" s="823" t="s">
        <v>2651</v>
      </c>
      <c r="C528" s="823" t="s">
        <v>2652</v>
      </c>
      <c r="D528" s="823" t="s">
        <v>2653</v>
      </c>
      <c r="E528" s="823" t="s">
        <v>1618</v>
      </c>
      <c r="F528" s="832"/>
      <c r="G528" s="832"/>
      <c r="H528" s="828">
        <v>0</v>
      </c>
      <c r="I528" s="832">
        <v>2</v>
      </c>
      <c r="J528" s="832">
        <v>259.5</v>
      </c>
      <c r="K528" s="828">
        <v>1</v>
      </c>
      <c r="L528" s="832">
        <v>2</v>
      </c>
      <c r="M528" s="833">
        <v>259.5</v>
      </c>
    </row>
    <row r="529" spans="1:13" ht="14.45" customHeight="1" x14ac:dyDescent="0.2">
      <c r="A529" s="822" t="s">
        <v>2796</v>
      </c>
      <c r="B529" s="823" t="s">
        <v>2500</v>
      </c>
      <c r="C529" s="823" t="s">
        <v>2501</v>
      </c>
      <c r="D529" s="823" t="s">
        <v>1329</v>
      </c>
      <c r="E529" s="823" t="s">
        <v>2502</v>
      </c>
      <c r="F529" s="832"/>
      <c r="G529" s="832"/>
      <c r="H529" s="828">
        <v>0</v>
      </c>
      <c r="I529" s="832">
        <v>12</v>
      </c>
      <c r="J529" s="832">
        <v>1410.6</v>
      </c>
      <c r="K529" s="828">
        <v>1</v>
      </c>
      <c r="L529" s="832">
        <v>12</v>
      </c>
      <c r="M529" s="833">
        <v>1410.6</v>
      </c>
    </row>
    <row r="530" spans="1:13" ht="14.45" customHeight="1" x14ac:dyDescent="0.2">
      <c r="A530" s="822" t="s">
        <v>2796</v>
      </c>
      <c r="B530" s="823" t="s">
        <v>2405</v>
      </c>
      <c r="C530" s="823" t="s">
        <v>2406</v>
      </c>
      <c r="D530" s="823" t="s">
        <v>2407</v>
      </c>
      <c r="E530" s="823" t="s">
        <v>2408</v>
      </c>
      <c r="F530" s="832"/>
      <c r="G530" s="832"/>
      <c r="H530" s="828">
        <v>0</v>
      </c>
      <c r="I530" s="832">
        <v>10</v>
      </c>
      <c r="J530" s="832">
        <v>102527.5</v>
      </c>
      <c r="K530" s="828">
        <v>1</v>
      </c>
      <c r="L530" s="832">
        <v>10</v>
      </c>
      <c r="M530" s="833">
        <v>102527.5</v>
      </c>
    </row>
    <row r="531" spans="1:13" ht="14.45" customHeight="1" x14ac:dyDescent="0.2">
      <c r="A531" s="822" t="s">
        <v>2796</v>
      </c>
      <c r="B531" s="823" t="s">
        <v>4851</v>
      </c>
      <c r="C531" s="823" t="s">
        <v>3421</v>
      </c>
      <c r="D531" s="823" t="s">
        <v>3422</v>
      </c>
      <c r="E531" s="823" t="s">
        <v>3423</v>
      </c>
      <c r="F531" s="832"/>
      <c r="G531" s="832"/>
      <c r="H531" s="828">
        <v>0</v>
      </c>
      <c r="I531" s="832">
        <v>4</v>
      </c>
      <c r="J531" s="832">
        <v>1656.28</v>
      </c>
      <c r="K531" s="828">
        <v>1</v>
      </c>
      <c r="L531" s="832">
        <v>4</v>
      </c>
      <c r="M531" s="833">
        <v>1656.28</v>
      </c>
    </row>
    <row r="532" spans="1:13" ht="14.45" customHeight="1" x14ac:dyDescent="0.2">
      <c r="A532" s="822" t="s">
        <v>2797</v>
      </c>
      <c r="B532" s="823" t="s">
        <v>2227</v>
      </c>
      <c r="C532" s="823" t="s">
        <v>2230</v>
      </c>
      <c r="D532" s="823" t="s">
        <v>789</v>
      </c>
      <c r="E532" s="823" t="s">
        <v>2231</v>
      </c>
      <c r="F532" s="832"/>
      <c r="G532" s="832"/>
      <c r="H532" s="828">
        <v>0</v>
      </c>
      <c r="I532" s="832">
        <v>4</v>
      </c>
      <c r="J532" s="832">
        <v>411.72</v>
      </c>
      <c r="K532" s="828">
        <v>1</v>
      </c>
      <c r="L532" s="832">
        <v>4</v>
      </c>
      <c r="M532" s="833">
        <v>411.72</v>
      </c>
    </row>
    <row r="533" spans="1:13" ht="14.45" customHeight="1" x14ac:dyDescent="0.2">
      <c r="A533" s="822" t="s">
        <v>2797</v>
      </c>
      <c r="B533" s="823" t="s">
        <v>2244</v>
      </c>
      <c r="C533" s="823" t="s">
        <v>2558</v>
      </c>
      <c r="D533" s="823" t="s">
        <v>1691</v>
      </c>
      <c r="E533" s="823" t="s">
        <v>2559</v>
      </c>
      <c r="F533" s="832"/>
      <c r="G533" s="832"/>
      <c r="H533" s="828">
        <v>0</v>
      </c>
      <c r="I533" s="832">
        <v>4</v>
      </c>
      <c r="J533" s="832">
        <v>5542.48</v>
      </c>
      <c r="K533" s="828">
        <v>1</v>
      </c>
      <c r="L533" s="832">
        <v>4</v>
      </c>
      <c r="M533" s="833">
        <v>5542.48</v>
      </c>
    </row>
    <row r="534" spans="1:13" ht="14.45" customHeight="1" x14ac:dyDescent="0.2">
      <c r="A534" s="822" t="s">
        <v>2797</v>
      </c>
      <c r="B534" s="823" t="s">
        <v>2244</v>
      </c>
      <c r="C534" s="823" t="s">
        <v>2249</v>
      </c>
      <c r="D534" s="823" t="s">
        <v>915</v>
      </c>
      <c r="E534" s="823" t="s">
        <v>2250</v>
      </c>
      <c r="F534" s="832"/>
      <c r="G534" s="832"/>
      <c r="H534" s="828">
        <v>0</v>
      </c>
      <c r="I534" s="832">
        <v>1</v>
      </c>
      <c r="J534" s="832">
        <v>736.33</v>
      </c>
      <c r="K534" s="828">
        <v>1</v>
      </c>
      <c r="L534" s="832">
        <v>1</v>
      </c>
      <c r="M534" s="833">
        <v>736.33</v>
      </c>
    </row>
    <row r="535" spans="1:13" ht="14.45" customHeight="1" x14ac:dyDescent="0.2">
      <c r="A535" s="822" t="s">
        <v>2797</v>
      </c>
      <c r="B535" s="823" t="s">
        <v>2244</v>
      </c>
      <c r="C535" s="823" t="s">
        <v>2253</v>
      </c>
      <c r="D535" s="823" t="s">
        <v>915</v>
      </c>
      <c r="E535" s="823" t="s">
        <v>2254</v>
      </c>
      <c r="F535" s="832"/>
      <c r="G535" s="832"/>
      <c r="H535" s="828">
        <v>0</v>
      </c>
      <c r="I535" s="832">
        <v>1</v>
      </c>
      <c r="J535" s="832">
        <v>490.89</v>
      </c>
      <c r="K535" s="828">
        <v>1</v>
      </c>
      <c r="L535" s="832">
        <v>1</v>
      </c>
      <c r="M535" s="833">
        <v>490.89</v>
      </c>
    </row>
    <row r="536" spans="1:13" ht="14.45" customHeight="1" x14ac:dyDescent="0.2">
      <c r="A536" s="822" t="s">
        <v>2797</v>
      </c>
      <c r="B536" s="823" t="s">
        <v>2259</v>
      </c>
      <c r="C536" s="823" t="s">
        <v>3701</v>
      </c>
      <c r="D536" s="823" t="s">
        <v>797</v>
      </c>
      <c r="E536" s="823" t="s">
        <v>3300</v>
      </c>
      <c r="F536" s="832"/>
      <c r="G536" s="832"/>
      <c r="H536" s="828">
        <v>0</v>
      </c>
      <c r="I536" s="832">
        <v>1</v>
      </c>
      <c r="J536" s="832">
        <v>80.010000000000005</v>
      </c>
      <c r="K536" s="828">
        <v>1</v>
      </c>
      <c r="L536" s="832">
        <v>1</v>
      </c>
      <c r="M536" s="833">
        <v>80.010000000000005</v>
      </c>
    </row>
    <row r="537" spans="1:13" ht="14.45" customHeight="1" x14ac:dyDescent="0.2">
      <c r="A537" s="822" t="s">
        <v>2797</v>
      </c>
      <c r="B537" s="823" t="s">
        <v>2277</v>
      </c>
      <c r="C537" s="823" t="s">
        <v>4793</v>
      </c>
      <c r="D537" s="823" t="s">
        <v>4794</v>
      </c>
      <c r="E537" s="823" t="s">
        <v>2854</v>
      </c>
      <c r="F537" s="832"/>
      <c r="G537" s="832"/>
      <c r="H537" s="828">
        <v>0</v>
      </c>
      <c r="I537" s="832">
        <v>2</v>
      </c>
      <c r="J537" s="832">
        <v>109.96</v>
      </c>
      <c r="K537" s="828">
        <v>1</v>
      </c>
      <c r="L537" s="832">
        <v>2</v>
      </c>
      <c r="M537" s="833">
        <v>109.96</v>
      </c>
    </row>
    <row r="538" spans="1:13" ht="14.45" customHeight="1" x14ac:dyDescent="0.2">
      <c r="A538" s="822" t="s">
        <v>2797</v>
      </c>
      <c r="B538" s="823" t="s">
        <v>2355</v>
      </c>
      <c r="C538" s="823" t="s">
        <v>2356</v>
      </c>
      <c r="D538" s="823" t="s">
        <v>1403</v>
      </c>
      <c r="E538" s="823" t="s">
        <v>2357</v>
      </c>
      <c r="F538" s="832"/>
      <c r="G538" s="832"/>
      <c r="H538" s="828">
        <v>0</v>
      </c>
      <c r="I538" s="832">
        <v>1</v>
      </c>
      <c r="J538" s="832">
        <v>154.36000000000001</v>
      </c>
      <c r="K538" s="828">
        <v>1</v>
      </c>
      <c r="L538" s="832">
        <v>1</v>
      </c>
      <c r="M538" s="833">
        <v>154.36000000000001</v>
      </c>
    </row>
    <row r="539" spans="1:13" ht="14.45" customHeight="1" x14ac:dyDescent="0.2">
      <c r="A539" s="822" t="s">
        <v>2797</v>
      </c>
      <c r="B539" s="823" t="s">
        <v>2397</v>
      </c>
      <c r="C539" s="823" t="s">
        <v>2403</v>
      </c>
      <c r="D539" s="823" t="s">
        <v>1477</v>
      </c>
      <c r="E539" s="823" t="s">
        <v>2404</v>
      </c>
      <c r="F539" s="832"/>
      <c r="G539" s="832"/>
      <c r="H539" s="828">
        <v>0</v>
      </c>
      <c r="I539" s="832">
        <v>1</v>
      </c>
      <c r="J539" s="832">
        <v>3231.81</v>
      </c>
      <c r="K539" s="828">
        <v>1</v>
      </c>
      <c r="L539" s="832">
        <v>1</v>
      </c>
      <c r="M539" s="833">
        <v>3231.81</v>
      </c>
    </row>
    <row r="540" spans="1:13" ht="14.45" customHeight="1" x14ac:dyDescent="0.2">
      <c r="A540" s="822" t="s">
        <v>2797</v>
      </c>
      <c r="B540" s="823" t="s">
        <v>2625</v>
      </c>
      <c r="C540" s="823" t="s">
        <v>2626</v>
      </c>
      <c r="D540" s="823" t="s">
        <v>1876</v>
      </c>
      <c r="E540" s="823" t="s">
        <v>1877</v>
      </c>
      <c r="F540" s="832"/>
      <c r="G540" s="832"/>
      <c r="H540" s="828">
        <v>0</v>
      </c>
      <c r="I540" s="832">
        <v>4</v>
      </c>
      <c r="J540" s="832">
        <v>3610.28</v>
      </c>
      <c r="K540" s="828">
        <v>1</v>
      </c>
      <c r="L540" s="832">
        <v>4</v>
      </c>
      <c r="M540" s="833">
        <v>3610.28</v>
      </c>
    </row>
    <row r="541" spans="1:13" ht="14.45" customHeight="1" x14ac:dyDescent="0.2">
      <c r="A541" s="822" t="s">
        <v>2797</v>
      </c>
      <c r="B541" s="823" t="s">
        <v>2443</v>
      </c>
      <c r="C541" s="823" t="s">
        <v>2445</v>
      </c>
      <c r="D541" s="823" t="s">
        <v>682</v>
      </c>
      <c r="E541" s="823" t="s">
        <v>681</v>
      </c>
      <c r="F541" s="832"/>
      <c r="G541" s="832"/>
      <c r="H541" s="828">
        <v>0</v>
      </c>
      <c r="I541" s="832">
        <v>1</v>
      </c>
      <c r="J541" s="832">
        <v>72.55</v>
      </c>
      <c r="K541" s="828">
        <v>1</v>
      </c>
      <c r="L541" s="832">
        <v>1</v>
      </c>
      <c r="M541" s="833">
        <v>72.55</v>
      </c>
    </row>
    <row r="542" spans="1:13" ht="14.45" customHeight="1" x14ac:dyDescent="0.2">
      <c r="A542" s="822" t="s">
        <v>2797</v>
      </c>
      <c r="B542" s="823" t="s">
        <v>2443</v>
      </c>
      <c r="C542" s="823" t="s">
        <v>2446</v>
      </c>
      <c r="D542" s="823" t="s">
        <v>682</v>
      </c>
      <c r="E542" s="823" t="s">
        <v>684</v>
      </c>
      <c r="F542" s="832"/>
      <c r="G542" s="832"/>
      <c r="H542" s="828">
        <v>0</v>
      </c>
      <c r="I542" s="832">
        <v>9</v>
      </c>
      <c r="J542" s="832">
        <v>587.51999999999987</v>
      </c>
      <c r="K542" s="828">
        <v>1</v>
      </c>
      <c r="L542" s="832">
        <v>9</v>
      </c>
      <c r="M542" s="833">
        <v>587.51999999999987</v>
      </c>
    </row>
    <row r="543" spans="1:13" ht="14.45" customHeight="1" x14ac:dyDescent="0.2">
      <c r="A543" s="822" t="s">
        <v>2797</v>
      </c>
      <c r="B543" s="823" t="s">
        <v>2443</v>
      </c>
      <c r="C543" s="823" t="s">
        <v>2444</v>
      </c>
      <c r="D543" s="823" t="s">
        <v>682</v>
      </c>
      <c r="E543" s="823" t="s">
        <v>683</v>
      </c>
      <c r="F543" s="832"/>
      <c r="G543" s="832"/>
      <c r="H543" s="828">
        <v>0</v>
      </c>
      <c r="I543" s="832">
        <v>2</v>
      </c>
      <c r="J543" s="832">
        <v>43.52</v>
      </c>
      <c r="K543" s="828">
        <v>1</v>
      </c>
      <c r="L543" s="832">
        <v>2</v>
      </c>
      <c r="M543" s="833">
        <v>43.52</v>
      </c>
    </row>
    <row r="544" spans="1:13" ht="14.45" customHeight="1" x14ac:dyDescent="0.2">
      <c r="A544" s="822" t="s">
        <v>2797</v>
      </c>
      <c r="B544" s="823" t="s">
        <v>2458</v>
      </c>
      <c r="C544" s="823" t="s">
        <v>2459</v>
      </c>
      <c r="D544" s="823" t="s">
        <v>1153</v>
      </c>
      <c r="E544" s="823" t="s">
        <v>1155</v>
      </c>
      <c r="F544" s="832"/>
      <c r="G544" s="832"/>
      <c r="H544" s="828"/>
      <c r="I544" s="832">
        <v>2</v>
      </c>
      <c r="J544" s="832">
        <v>0</v>
      </c>
      <c r="K544" s="828"/>
      <c r="L544" s="832">
        <v>2</v>
      </c>
      <c r="M544" s="833">
        <v>0</v>
      </c>
    </row>
    <row r="545" spans="1:13" ht="14.45" customHeight="1" x14ac:dyDescent="0.2">
      <c r="A545" s="822" t="s">
        <v>2797</v>
      </c>
      <c r="B545" s="823" t="s">
        <v>2478</v>
      </c>
      <c r="C545" s="823" t="s">
        <v>2479</v>
      </c>
      <c r="D545" s="823" t="s">
        <v>2480</v>
      </c>
      <c r="E545" s="823" t="s">
        <v>2481</v>
      </c>
      <c r="F545" s="832"/>
      <c r="G545" s="832"/>
      <c r="H545" s="828">
        <v>0</v>
      </c>
      <c r="I545" s="832">
        <v>1</v>
      </c>
      <c r="J545" s="832">
        <v>23.4</v>
      </c>
      <c r="K545" s="828">
        <v>1</v>
      </c>
      <c r="L545" s="832">
        <v>1</v>
      </c>
      <c r="M545" s="833">
        <v>23.4</v>
      </c>
    </row>
    <row r="546" spans="1:13" ht="14.45" customHeight="1" x14ac:dyDescent="0.2">
      <c r="A546" s="822" t="s">
        <v>2798</v>
      </c>
      <c r="B546" s="823" t="s">
        <v>2227</v>
      </c>
      <c r="C546" s="823" t="s">
        <v>2230</v>
      </c>
      <c r="D546" s="823" t="s">
        <v>789</v>
      </c>
      <c r="E546" s="823" t="s">
        <v>2231</v>
      </c>
      <c r="F546" s="832"/>
      <c r="G546" s="832"/>
      <c r="H546" s="828">
        <v>0</v>
      </c>
      <c r="I546" s="832">
        <v>4</v>
      </c>
      <c r="J546" s="832">
        <v>357.68</v>
      </c>
      <c r="K546" s="828">
        <v>1</v>
      </c>
      <c r="L546" s="832">
        <v>4</v>
      </c>
      <c r="M546" s="833">
        <v>357.68</v>
      </c>
    </row>
    <row r="547" spans="1:13" ht="14.45" customHeight="1" x14ac:dyDescent="0.2">
      <c r="A547" s="822" t="s">
        <v>2798</v>
      </c>
      <c r="B547" s="823" t="s">
        <v>2227</v>
      </c>
      <c r="C547" s="823" t="s">
        <v>2667</v>
      </c>
      <c r="D547" s="823" t="s">
        <v>789</v>
      </c>
      <c r="E547" s="823" t="s">
        <v>2668</v>
      </c>
      <c r="F547" s="832"/>
      <c r="G547" s="832"/>
      <c r="H547" s="828">
        <v>0</v>
      </c>
      <c r="I547" s="832">
        <v>6</v>
      </c>
      <c r="J547" s="832">
        <v>142.6</v>
      </c>
      <c r="K547" s="828">
        <v>1</v>
      </c>
      <c r="L547" s="832">
        <v>6</v>
      </c>
      <c r="M547" s="833">
        <v>142.6</v>
      </c>
    </row>
    <row r="548" spans="1:13" ht="14.45" customHeight="1" x14ac:dyDescent="0.2">
      <c r="A548" s="822" t="s">
        <v>2798</v>
      </c>
      <c r="B548" s="823" t="s">
        <v>4863</v>
      </c>
      <c r="C548" s="823" t="s">
        <v>4078</v>
      </c>
      <c r="D548" s="823" t="s">
        <v>3965</v>
      </c>
      <c r="E548" s="823" t="s">
        <v>4079</v>
      </c>
      <c r="F548" s="832"/>
      <c r="G548" s="832"/>
      <c r="H548" s="828">
        <v>0</v>
      </c>
      <c r="I548" s="832">
        <v>2</v>
      </c>
      <c r="J548" s="832">
        <v>57.62</v>
      </c>
      <c r="K548" s="828">
        <v>1</v>
      </c>
      <c r="L548" s="832">
        <v>2</v>
      </c>
      <c r="M548" s="833">
        <v>57.62</v>
      </c>
    </row>
    <row r="549" spans="1:13" ht="14.45" customHeight="1" x14ac:dyDescent="0.2">
      <c r="A549" s="822" t="s">
        <v>2798</v>
      </c>
      <c r="B549" s="823" t="s">
        <v>2232</v>
      </c>
      <c r="C549" s="823" t="s">
        <v>2546</v>
      </c>
      <c r="D549" s="823" t="s">
        <v>2547</v>
      </c>
      <c r="E549" s="823" t="s">
        <v>2548</v>
      </c>
      <c r="F549" s="832"/>
      <c r="G549" s="832"/>
      <c r="H549" s="828">
        <v>0</v>
      </c>
      <c r="I549" s="832">
        <v>3</v>
      </c>
      <c r="J549" s="832">
        <v>1359.54</v>
      </c>
      <c r="K549" s="828">
        <v>1</v>
      </c>
      <c r="L549" s="832">
        <v>3</v>
      </c>
      <c r="M549" s="833">
        <v>1359.54</v>
      </c>
    </row>
    <row r="550" spans="1:13" ht="14.45" customHeight="1" x14ac:dyDescent="0.2">
      <c r="A550" s="822" t="s">
        <v>2798</v>
      </c>
      <c r="B550" s="823" t="s">
        <v>2244</v>
      </c>
      <c r="C550" s="823" t="s">
        <v>2558</v>
      </c>
      <c r="D550" s="823" t="s">
        <v>1691</v>
      </c>
      <c r="E550" s="823" t="s">
        <v>2559</v>
      </c>
      <c r="F550" s="832"/>
      <c r="G550" s="832"/>
      <c r="H550" s="828">
        <v>0</v>
      </c>
      <c r="I550" s="832">
        <v>2</v>
      </c>
      <c r="J550" s="832">
        <v>2771.24</v>
      </c>
      <c r="K550" s="828">
        <v>1</v>
      </c>
      <c r="L550" s="832">
        <v>2</v>
      </c>
      <c r="M550" s="833">
        <v>2771.24</v>
      </c>
    </row>
    <row r="551" spans="1:13" ht="14.45" customHeight="1" x14ac:dyDescent="0.2">
      <c r="A551" s="822" t="s">
        <v>2798</v>
      </c>
      <c r="B551" s="823" t="s">
        <v>2244</v>
      </c>
      <c r="C551" s="823" t="s">
        <v>2562</v>
      </c>
      <c r="D551" s="823" t="s">
        <v>1691</v>
      </c>
      <c r="E551" s="823" t="s">
        <v>2563</v>
      </c>
      <c r="F551" s="832"/>
      <c r="G551" s="832"/>
      <c r="H551" s="828">
        <v>0</v>
      </c>
      <c r="I551" s="832">
        <v>2</v>
      </c>
      <c r="J551" s="832">
        <v>4618.72</v>
      </c>
      <c r="K551" s="828">
        <v>1</v>
      </c>
      <c r="L551" s="832">
        <v>2</v>
      </c>
      <c r="M551" s="833">
        <v>4618.72</v>
      </c>
    </row>
    <row r="552" spans="1:13" ht="14.45" customHeight="1" x14ac:dyDescent="0.2">
      <c r="A552" s="822" t="s">
        <v>2798</v>
      </c>
      <c r="B552" s="823" t="s">
        <v>2244</v>
      </c>
      <c r="C552" s="823" t="s">
        <v>2247</v>
      </c>
      <c r="D552" s="823" t="s">
        <v>915</v>
      </c>
      <c r="E552" s="823" t="s">
        <v>2248</v>
      </c>
      <c r="F552" s="832"/>
      <c r="G552" s="832"/>
      <c r="H552" s="828">
        <v>0</v>
      </c>
      <c r="I552" s="832">
        <v>28</v>
      </c>
      <c r="J552" s="832">
        <v>10308.48</v>
      </c>
      <c r="K552" s="828">
        <v>1</v>
      </c>
      <c r="L552" s="832">
        <v>28</v>
      </c>
      <c r="M552" s="833">
        <v>10308.48</v>
      </c>
    </row>
    <row r="553" spans="1:13" ht="14.45" customHeight="1" x14ac:dyDescent="0.2">
      <c r="A553" s="822" t="s">
        <v>2798</v>
      </c>
      <c r="B553" s="823" t="s">
        <v>2244</v>
      </c>
      <c r="C553" s="823" t="s">
        <v>2249</v>
      </c>
      <c r="D553" s="823" t="s">
        <v>915</v>
      </c>
      <c r="E553" s="823" t="s">
        <v>2250</v>
      </c>
      <c r="F553" s="832"/>
      <c r="G553" s="832"/>
      <c r="H553" s="828">
        <v>0</v>
      </c>
      <c r="I553" s="832">
        <v>7</v>
      </c>
      <c r="J553" s="832">
        <v>5154.3100000000004</v>
      </c>
      <c r="K553" s="828">
        <v>1</v>
      </c>
      <c r="L553" s="832">
        <v>7</v>
      </c>
      <c r="M553" s="833">
        <v>5154.3100000000004</v>
      </c>
    </row>
    <row r="554" spans="1:13" ht="14.45" customHeight="1" x14ac:dyDescent="0.2">
      <c r="A554" s="822" t="s">
        <v>2798</v>
      </c>
      <c r="B554" s="823" t="s">
        <v>2244</v>
      </c>
      <c r="C554" s="823" t="s">
        <v>2253</v>
      </c>
      <c r="D554" s="823" t="s">
        <v>915</v>
      </c>
      <c r="E554" s="823" t="s">
        <v>2254</v>
      </c>
      <c r="F554" s="832"/>
      <c r="G554" s="832"/>
      <c r="H554" s="828">
        <v>0</v>
      </c>
      <c r="I554" s="832">
        <v>16</v>
      </c>
      <c r="J554" s="832">
        <v>7854.24</v>
      </c>
      <c r="K554" s="828">
        <v>1</v>
      </c>
      <c r="L554" s="832">
        <v>16</v>
      </c>
      <c r="M554" s="833">
        <v>7854.24</v>
      </c>
    </row>
    <row r="555" spans="1:13" ht="14.45" customHeight="1" x14ac:dyDescent="0.2">
      <c r="A555" s="822" t="s">
        <v>2798</v>
      </c>
      <c r="B555" s="823" t="s">
        <v>2244</v>
      </c>
      <c r="C555" s="823" t="s">
        <v>2251</v>
      </c>
      <c r="D555" s="823" t="s">
        <v>915</v>
      </c>
      <c r="E555" s="823" t="s">
        <v>2252</v>
      </c>
      <c r="F555" s="832"/>
      <c r="G555" s="832"/>
      <c r="H555" s="828">
        <v>0</v>
      </c>
      <c r="I555" s="832">
        <v>2</v>
      </c>
      <c r="J555" s="832">
        <v>2309.36</v>
      </c>
      <c r="K555" s="828">
        <v>1</v>
      </c>
      <c r="L555" s="832">
        <v>2</v>
      </c>
      <c r="M555" s="833">
        <v>2309.36</v>
      </c>
    </row>
    <row r="556" spans="1:13" ht="14.45" customHeight="1" x14ac:dyDescent="0.2">
      <c r="A556" s="822" t="s">
        <v>2798</v>
      </c>
      <c r="B556" s="823" t="s">
        <v>2265</v>
      </c>
      <c r="C556" s="823" t="s">
        <v>2572</v>
      </c>
      <c r="D556" s="823" t="s">
        <v>921</v>
      </c>
      <c r="E556" s="823" t="s">
        <v>2573</v>
      </c>
      <c r="F556" s="832"/>
      <c r="G556" s="832"/>
      <c r="H556" s="828">
        <v>0</v>
      </c>
      <c r="I556" s="832">
        <v>2</v>
      </c>
      <c r="J556" s="832">
        <v>85.02</v>
      </c>
      <c r="K556" s="828">
        <v>1</v>
      </c>
      <c r="L556" s="832">
        <v>2</v>
      </c>
      <c r="M556" s="833">
        <v>85.02</v>
      </c>
    </row>
    <row r="557" spans="1:13" ht="14.45" customHeight="1" x14ac:dyDescent="0.2">
      <c r="A557" s="822" t="s">
        <v>2798</v>
      </c>
      <c r="B557" s="823" t="s">
        <v>2286</v>
      </c>
      <c r="C557" s="823" t="s">
        <v>2287</v>
      </c>
      <c r="D557" s="823" t="s">
        <v>2288</v>
      </c>
      <c r="E557" s="823" t="s">
        <v>2289</v>
      </c>
      <c r="F557" s="832"/>
      <c r="G557" s="832"/>
      <c r="H557" s="828">
        <v>0</v>
      </c>
      <c r="I557" s="832">
        <v>1</v>
      </c>
      <c r="J557" s="832">
        <v>93.27</v>
      </c>
      <c r="K557" s="828">
        <v>1</v>
      </c>
      <c r="L557" s="832">
        <v>1</v>
      </c>
      <c r="M557" s="833">
        <v>93.27</v>
      </c>
    </row>
    <row r="558" spans="1:13" ht="14.45" customHeight="1" x14ac:dyDescent="0.2">
      <c r="A558" s="822" t="s">
        <v>2798</v>
      </c>
      <c r="B558" s="823" t="s">
        <v>2339</v>
      </c>
      <c r="C558" s="823" t="s">
        <v>2611</v>
      </c>
      <c r="D558" s="823" t="s">
        <v>2341</v>
      </c>
      <c r="E558" s="823" t="s">
        <v>2612</v>
      </c>
      <c r="F558" s="832"/>
      <c r="G558" s="832"/>
      <c r="H558" s="828">
        <v>0</v>
      </c>
      <c r="I558" s="832">
        <v>1</v>
      </c>
      <c r="J558" s="832">
        <v>63.14</v>
      </c>
      <c r="K558" s="828">
        <v>1</v>
      </c>
      <c r="L558" s="832">
        <v>1</v>
      </c>
      <c r="M558" s="833">
        <v>63.14</v>
      </c>
    </row>
    <row r="559" spans="1:13" ht="14.45" customHeight="1" x14ac:dyDescent="0.2">
      <c r="A559" s="822" t="s">
        <v>2798</v>
      </c>
      <c r="B559" s="823" t="s">
        <v>2355</v>
      </c>
      <c r="C559" s="823" t="s">
        <v>2356</v>
      </c>
      <c r="D559" s="823" t="s">
        <v>1403</v>
      </c>
      <c r="E559" s="823" t="s">
        <v>2357</v>
      </c>
      <c r="F559" s="832"/>
      <c r="G559" s="832"/>
      <c r="H559" s="828">
        <v>0</v>
      </c>
      <c r="I559" s="832">
        <v>13</v>
      </c>
      <c r="J559" s="832">
        <v>2006.6800000000003</v>
      </c>
      <c r="K559" s="828">
        <v>1</v>
      </c>
      <c r="L559" s="832">
        <v>13</v>
      </c>
      <c r="M559" s="833">
        <v>2006.6800000000003</v>
      </c>
    </row>
    <row r="560" spans="1:13" ht="14.45" customHeight="1" x14ac:dyDescent="0.2">
      <c r="A560" s="822" t="s">
        <v>2798</v>
      </c>
      <c r="B560" s="823" t="s">
        <v>2361</v>
      </c>
      <c r="C560" s="823" t="s">
        <v>2362</v>
      </c>
      <c r="D560" s="823" t="s">
        <v>1318</v>
      </c>
      <c r="E560" s="823" t="s">
        <v>771</v>
      </c>
      <c r="F560" s="832"/>
      <c r="G560" s="832"/>
      <c r="H560" s="828">
        <v>0</v>
      </c>
      <c r="I560" s="832">
        <v>2</v>
      </c>
      <c r="J560" s="832">
        <v>192.08</v>
      </c>
      <c r="K560" s="828">
        <v>1</v>
      </c>
      <c r="L560" s="832">
        <v>2</v>
      </c>
      <c r="M560" s="833">
        <v>192.08</v>
      </c>
    </row>
    <row r="561" spans="1:13" ht="14.45" customHeight="1" x14ac:dyDescent="0.2">
      <c r="A561" s="822" t="s">
        <v>2798</v>
      </c>
      <c r="B561" s="823" t="s">
        <v>2370</v>
      </c>
      <c r="C561" s="823" t="s">
        <v>2371</v>
      </c>
      <c r="D561" s="823" t="s">
        <v>2372</v>
      </c>
      <c r="E561" s="823" t="s">
        <v>2373</v>
      </c>
      <c r="F561" s="832"/>
      <c r="G561" s="832"/>
      <c r="H561" s="828">
        <v>0</v>
      </c>
      <c r="I561" s="832">
        <v>2</v>
      </c>
      <c r="J561" s="832">
        <v>239.4</v>
      </c>
      <c r="K561" s="828">
        <v>1</v>
      </c>
      <c r="L561" s="832">
        <v>2</v>
      </c>
      <c r="M561" s="833">
        <v>239.4</v>
      </c>
    </row>
    <row r="562" spans="1:13" ht="14.45" customHeight="1" x14ac:dyDescent="0.2">
      <c r="A562" s="822" t="s">
        <v>2798</v>
      </c>
      <c r="B562" s="823" t="s">
        <v>2397</v>
      </c>
      <c r="C562" s="823" t="s">
        <v>2403</v>
      </c>
      <c r="D562" s="823" t="s">
        <v>1477</v>
      </c>
      <c r="E562" s="823" t="s">
        <v>2404</v>
      </c>
      <c r="F562" s="832"/>
      <c r="G562" s="832"/>
      <c r="H562" s="828">
        <v>0</v>
      </c>
      <c r="I562" s="832">
        <v>13</v>
      </c>
      <c r="J562" s="832">
        <v>25316.15</v>
      </c>
      <c r="K562" s="828">
        <v>1</v>
      </c>
      <c r="L562" s="832">
        <v>13</v>
      </c>
      <c r="M562" s="833">
        <v>25316.15</v>
      </c>
    </row>
    <row r="563" spans="1:13" ht="14.45" customHeight="1" x14ac:dyDescent="0.2">
      <c r="A563" s="822" t="s">
        <v>2798</v>
      </c>
      <c r="B563" s="823" t="s">
        <v>2625</v>
      </c>
      <c r="C563" s="823" t="s">
        <v>2626</v>
      </c>
      <c r="D563" s="823" t="s">
        <v>1876</v>
      </c>
      <c r="E563" s="823" t="s">
        <v>1877</v>
      </c>
      <c r="F563" s="832"/>
      <c r="G563" s="832"/>
      <c r="H563" s="828">
        <v>0</v>
      </c>
      <c r="I563" s="832">
        <v>2</v>
      </c>
      <c r="J563" s="832">
        <v>1805.14</v>
      </c>
      <c r="K563" s="828">
        <v>1</v>
      </c>
      <c r="L563" s="832">
        <v>2</v>
      </c>
      <c r="M563" s="833">
        <v>1805.14</v>
      </c>
    </row>
    <row r="564" spans="1:13" ht="14.45" customHeight="1" x14ac:dyDescent="0.2">
      <c r="A564" s="822" t="s">
        <v>2798</v>
      </c>
      <c r="B564" s="823" t="s">
        <v>4849</v>
      </c>
      <c r="C564" s="823" t="s">
        <v>3138</v>
      </c>
      <c r="D564" s="823" t="s">
        <v>3139</v>
      </c>
      <c r="E564" s="823" t="s">
        <v>3140</v>
      </c>
      <c r="F564" s="832"/>
      <c r="G564" s="832"/>
      <c r="H564" s="828">
        <v>0</v>
      </c>
      <c r="I564" s="832">
        <v>4</v>
      </c>
      <c r="J564" s="832">
        <v>26786.04</v>
      </c>
      <c r="K564" s="828">
        <v>1</v>
      </c>
      <c r="L564" s="832">
        <v>4</v>
      </c>
      <c r="M564" s="833">
        <v>26786.04</v>
      </c>
    </row>
    <row r="565" spans="1:13" ht="14.45" customHeight="1" x14ac:dyDescent="0.2">
      <c r="A565" s="822" t="s">
        <v>2798</v>
      </c>
      <c r="B565" s="823" t="s">
        <v>2443</v>
      </c>
      <c r="C565" s="823" t="s">
        <v>2445</v>
      </c>
      <c r="D565" s="823" t="s">
        <v>682</v>
      </c>
      <c r="E565" s="823" t="s">
        <v>681</v>
      </c>
      <c r="F565" s="832"/>
      <c r="G565" s="832"/>
      <c r="H565" s="828">
        <v>0</v>
      </c>
      <c r="I565" s="832">
        <v>2</v>
      </c>
      <c r="J565" s="832">
        <v>145.1</v>
      </c>
      <c r="K565" s="828">
        <v>1</v>
      </c>
      <c r="L565" s="832">
        <v>2</v>
      </c>
      <c r="M565" s="833">
        <v>145.1</v>
      </c>
    </row>
    <row r="566" spans="1:13" ht="14.45" customHeight="1" x14ac:dyDescent="0.2">
      <c r="A566" s="822" t="s">
        <v>2798</v>
      </c>
      <c r="B566" s="823" t="s">
        <v>2443</v>
      </c>
      <c r="C566" s="823" t="s">
        <v>2446</v>
      </c>
      <c r="D566" s="823" t="s">
        <v>682</v>
      </c>
      <c r="E566" s="823" t="s">
        <v>684</v>
      </c>
      <c r="F566" s="832"/>
      <c r="G566" s="832"/>
      <c r="H566" s="828">
        <v>0</v>
      </c>
      <c r="I566" s="832">
        <v>7</v>
      </c>
      <c r="J566" s="832">
        <v>456.96</v>
      </c>
      <c r="K566" s="828">
        <v>1</v>
      </c>
      <c r="L566" s="832">
        <v>7</v>
      </c>
      <c r="M566" s="833">
        <v>456.96</v>
      </c>
    </row>
    <row r="567" spans="1:13" ht="14.45" customHeight="1" x14ac:dyDescent="0.2">
      <c r="A567" s="822" t="s">
        <v>2798</v>
      </c>
      <c r="B567" s="823" t="s">
        <v>2443</v>
      </c>
      <c r="C567" s="823" t="s">
        <v>2444</v>
      </c>
      <c r="D567" s="823" t="s">
        <v>682</v>
      </c>
      <c r="E567" s="823" t="s">
        <v>683</v>
      </c>
      <c r="F567" s="832"/>
      <c r="G567" s="832"/>
      <c r="H567" s="828">
        <v>0</v>
      </c>
      <c r="I567" s="832">
        <v>1</v>
      </c>
      <c r="J567" s="832">
        <v>21.76</v>
      </c>
      <c r="K567" s="828">
        <v>1</v>
      </c>
      <c r="L567" s="832">
        <v>1</v>
      </c>
      <c r="M567" s="833">
        <v>21.76</v>
      </c>
    </row>
    <row r="568" spans="1:13" ht="14.45" customHeight="1" x14ac:dyDescent="0.2">
      <c r="A568" s="822" t="s">
        <v>2798</v>
      </c>
      <c r="B568" s="823" t="s">
        <v>2484</v>
      </c>
      <c r="C568" s="823" t="s">
        <v>2487</v>
      </c>
      <c r="D568" s="823" t="s">
        <v>1333</v>
      </c>
      <c r="E568" s="823" t="s">
        <v>2488</v>
      </c>
      <c r="F568" s="832"/>
      <c r="G568" s="832"/>
      <c r="H568" s="828"/>
      <c r="I568" s="832">
        <v>1</v>
      </c>
      <c r="J568" s="832">
        <v>0</v>
      </c>
      <c r="K568" s="828"/>
      <c r="L568" s="832">
        <v>1</v>
      </c>
      <c r="M568" s="833">
        <v>0</v>
      </c>
    </row>
    <row r="569" spans="1:13" ht="14.45" customHeight="1" x14ac:dyDescent="0.2">
      <c r="A569" s="822" t="s">
        <v>2798</v>
      </c>
      <c r="B569" s="823" t="s">
        <v>2500</v>
      </c>
      <c r="C569" s="823" t="s">
        <v>2501</v>
      </c>
      <c r="D569" s="823" t="s">
        <v>1329</v>
      </c>
      <c r="E569" s="823" t="s">
        <v>2502</v>
      </c>
      <c r="F569" s="832"/>
      <c r="G569" s="832"/>
      <c r="H569" s="828">
        <v>0</v>
      </c>
      <c r="I569" s="832">
        <v>2</v>
      </c>
      <c r="J569" s="832">
        <v>235.1</v>
      </c>
      <c r="K569" s="828">
        <v>1</v>
      </c>
      <c r="L569" s="832">
        <v>2</v>
      </c>
      <c r="M569" s="833">
        <v>235.1</v>
      </c>
    </row>
    <row r="570" spans="1:13" ht="14.45" customHeight="1" x14ac:dyDescent="0.2">
      <c r="A570" s="822" t="s">
        <v>2798</v>
      </c>
      <c r="B570" s="823" t="s">
        <v>2500</v>
      </c>
      <c r="C570" s="823" t="s">
        <v>2504</v>
      </c>
      <c r="D570" s="823" t="s">
        <v>1329</v>
      </c>
      <c r="E570" s="823" t="s">
        <v>1261</v>
      </c>
      <c r="F570" s="832"/>
      <c r="G570" s="832"/>
      <c r="H570" s="828">
        <v>0</v>
      </c>
      <c r="I570" s="832">
        <v>1</v>
      </c>
      <c r="J570" s="832">
        <v>176.32</v>
      </c>
      <c r="K570" s="828">
        <v>1</v>
      </c>
      <c r="L570" s="832">
        <v>1</v>
      </c>
      <c r="M570" s="833">
        <v>176.32</v>
      </c>
    </row>
    <row r="571" spans="1:13" ht="14.45" customHeight="1" x14ac:dyDescent="0.2">
      <c r="A571" s="822" t="s">
        <v>2798</v>
      </c>
      <c r="B571" s="823" t="s">
        <v>2509</v>
      </c>
      <c r="C571" s="823" t="s">
        <v>2512</v>
      </c>
      <c r="D571" s="823" t="s">
        <v>1360</v>
      </c>
      <c r="E571" s="823" t="s">
        <v>1354</v>
      </c>
      <c r="F571" s="832"/>
      <c r="G571" s="832"/>
      <c r="H571" s="828">
        <v>0</v>
      </c>
      <c r="I571" s="832">
        <v>1</v>
      </c>
      <c r="J571" s="832">
        <v>127.34</v>
      </c>
      <c r="K571" s="828">
        <v>1</v>
      </c>
      <c r="L571" s="832">
        <v>1</v>
      </c>
      <c r="M571" s="833">
        <v>127.34</v>
      </c>
    </row>
    <row r="572" spans="1:13" ht="14.45" customHeight="1" x14ac:dyDescent="0.2">
      <c r="A572" s="822" t="s">
        <v>2798</v>
      </c>
      <c r="B572" s="823" t="s">
        <v>2509</v>
      </c>
      <c r="C572" s="823" t="s">
        <v>2514</v>
      </c>
      <c r="D572" s="823" t="s">
        <v>1357</v>
      </c>
      <c r="E572" s="823" t="s">
        <v>1354</v>
      </c>
      <c r="F572" s="832"/>
      <c r="G572" s="832"/>
      <c r="H572" s="828">
        <v>0</v>
      </c>
      <c r="I572" s="832">
        <v>1</v>
      </c>
      <c r="J572" s="832">
        <v>127.34</v>
      </c>
      <c r="K572" s="828">
        <v>1</v>
      </c>
      <c r="L572" s="832">
        <v>1</v>
      </c>
      <c r="M572" s="833">
        <v>127.34</v>
      </c>
    </row>
    <row r="573" spans="1:13" ht="14.45" customHeight="1" x14ac:dyDescent="0.2">
      <c r="A573" s="822" t="s">
        <v>2798</v>
      </c>
      <c r="B573" s="823" t="s">
        <v>2509</v>
      </c>
      <c r="C573" s="823" t="s">
        <v>2513</v>
      </c>
      <c r="D573" s="823" t="s">
        <v>1359</v>
      </c>
      <c r="E573" s="823" t="s">
        <v>1354</v>
      </c>
      <c r="F573" s="832"/>
      <c r="G573" s="832"/>
      <c r="H573" s="828">
        <v>0</v>
      </c>
      <c r="I573" s="832">
        <v>1</v>
      </c>
      <c r="J573" s="832">
        <v>127.34</v>
      </c>
      <c r="K573" s="828">
        <v>1</v>
      </c>
      <c r="L573" s="832">
        <v>1</v>
      </c>
      <c r="M573" s="833">
        <v>127.34</v>
      </c>
    </row>
    <row r="574" spans="1:13" ht="14.45" customHeight="1" x14ac:dyDescent="0.2">
      <c r="A574" s="822" t="s">
        <v>2798</v>
      </c>
      <c r="B574" s="823" t="s">
        <v>2509</v>
      </c>
      <c r="C574" s="823" t="s">
        <v>3886</v>
      </c>
      <c r="D574" s="823" t="s">
        <v>1353</v>
      </c>
      <c r="E574" s="823" t="s">
        <v>1354</v>
      </c>
      <c r="F574" s="832">
        <v>1</v>
      </c>
      <c r="G574" s="832">
        <v>185.95</v>
      </c>
      <c r="H574" s="828">
        <v>1</v>
      </c>
      <c r="I574" s="832"/>
      <c r="J574" s="832"/>
      <c r="K574" s="828">
        <v>0</v>
      </c>
      <c r="L574" s="832">
        <v>1</v>
      </c>
      <c r="M574" s="833">
        <v>185.95</v>
      </c>
    </row>
    <row r="575" spans="1:13" ht="14.45" customHeight="1" x14ac:dyDescent="0.2">
      <c r="A575" s="822" t="s">
        <v>2798</v>
      </c>
      <c r="B575" s="823" t="s">
        <v>2509</v>
      </c>
      <c r="C575" s="823" t="s">
        <v>3552</v>
      </c>
      <c r="D575" s="823" t="s">
        <v>3553</v>
      </c>
      <c r="E575" s="823" t="s">
        <v>3554</v>
      </c>
      <c r="F575" s="832"/>
      <c r="G575" s="832"/>
      <c r="H575" s="828">
        <v>0</v>
      </c>
      <c r="I575" s="832">
        <v>4</v>
      </c>
      <c r="J575" s="832">
        <v>935.84</v>
      </c>
      <c r="K575" s="828">
        <v>1</v>
      </c>
      <c r="L575" s="832">
        <v>4</v>
      </c>
      <c r="M575" s="833">
        <v>935.84</v>
      </c>
    </row>
    <row r="576" spans="1:13" ht="14.45" customHeight="1" x14ac:dyDescent="0.2">
      <c r="A576" s="822" t="s">
        <v>2798</v>
      </c>
      <c r="B576" s="823" t="s">
        <v>2509</v>
      </c>
      <c r="C576" s="823" t="s">
        <v>4090</v>
      </c>
      <c r="D576" s="823" t="s">
        <v>4091</v>
      </c>
      <c r="E576" s="823" t="s">
        <v>1354</v>
      </c>
      <c r="F576" s="832"/>
      <c r="G576" s="832"/>
      <c r="H576" s="828">
        <v>0</v>
      </c>
      <c r="I576" s="832">
        <v>1</v>
      </c>
      <c r="J576" s="832">
        <v>155.97</v>
      </c>
      <c r="K576" s="828">
        <v>1</v>
      </c>
      <c r="L576" s="832">
        <v>1</v>
      </c>
      <c r="M576" s="833">
        <v>155.97</v>
      </c>
    </row>
    <row r="577" spans="1:13" ht="14.45" customHeight="1" x14ac:dyDescent="0.2">
      <c r="A577" s="822" t="s">
        <v>2798</v>
      </c>
      <c r="B577" s="823" t="s">
        <v>2405</v>
      </c>
      <c r="C577" s="823" t="s">
        <v>2406</v>
      </c>
      <c r="D577" s="823" t="s">
        <v>2407</v>
      </c>
      <c r="E577" s="823" t="s">
        <v>2408</v>
      </c>
      <c r="F577" s="832"/>
      <c r="G577" s="832"/>
      <c r="H577" s="828">
        <v>0</v>
      </c>
      <c r="I577" s="832">
        <v>4</v>
      </c>
      <c r="J577" s="832">
        <v>41011</v>
      </c>
      <c r="K577" s="828">
        <v>1</v>
      </c>
      <c r="L577" s="832">
        <v>4</v>
      </c>
      <c r="M577" s="833">
        <v>41011</v>
      </c>
    </row>
    <row r="578" spans="1:13" ht="14.45" customHeight="1" x14ac:dyDescent="0.2">
      <c r="A578" s="822" t="s">
        <v>2799</v>
      </c>
      <c r="B578" s="823" t="s">
        <v>2227</v>
      </c>
      <c r="C578" s="823" t="s">
        <v>2230</v>
      </c>
      <c r="D578" s="823" t="s">
        <v>789</v>
      </c>
      <c r="E578" s="823" t="s">
        <v>2231</v>
      </c>
      <c r="F578" s="832"/>
      <c r="G578" s="832"/>
      <c r="H578" s="828">
        <v>0</v>
      </c>
      <c r="I578" s="832">
        <v>22</v>
      </c>
      <c r="J578" s="832">
        <v>2102.34</v>
      </c>
      <c r="K578" s="828">
        <v>1</v>
      </c>
      <c r="L578" s="832">
        <v>22</v>
      </c>
      <c r="M578" s="833">
        <v>2102.34</v>
      </c>
    </row>
    <row r="579" spans="1:13" ht="14.45" customHeight="1" x14ac:dyDescent="0.2">
      <c r="A579" s="822" t="s">
        <v>2799</v>
      </c>
      <c r="B579" s="823" t="s">
        <v>2227</v>
      </c>
      <c r="C579" s="823" t="s">
        <v>2667</v>
      </c>
      <c r="D579" s="823" t="s">
        <v>789</v>
      </c>
      <c r="E579" s="823" t="s">
        <v>2668</v>
      </c>
      <c r="F579" s="832"/>
      <c r="G579" s="832"/>
      <c r="H579" s="828">
        <v>0</v>
      </c>
      <c r="I579" s="832">
        <v>2</v>
      </c>
      <c r="J579" s="832">
        <v>57.62</v>
      </c>
      <c r="K579" s="828">
        <v>1</v>
      </c>
      <c r="L579" s="832">
        <v>2</v>
      </c>
      <c r="M579" s="833">
        <v>57.62</v>
      </c>
    </row>
    <row r="580" spans="1:13" ht="14.45" customHeight="1" x14ac:dyDescent="0.2">
      <c r="A580" s="822" t="s">
        <v>2799</v>
      </c>
      <c r="B580" s="823" t="s">
        <v>4837</v>
      </c>
      <c r="C580" s="823" t="s">
        <v>3097</v>
      </c>
      <c r="D580" s="823" t="s">
        <v>3098</v>
      </c>
      <c r="E580" s="823" t="s">
        <v>3099</v>
      </c>
      <c r="F580" s="832"/>
      <c r="G580" s="832"/>
      <c r="H580" s="828">
        <v>0</v>
      </c>
      <c r="I580" s="832">
        <v>1</v>
      </c>
      <c r="J580" s="832">
        <v>184.74</v>
      </c>
      <c r="K580" s="828">
        <v>1</v>
      </c>
      <c r="L580" s="832">
        <v>1</v>
      </c>
      <c r="M580" s="833">
        <v>184.74</v>
      </c>
    </row>
    <row r="581" spans="1:13" ht="14.45" customHeight="1" x14ac:dyDescent="0.2">
      <c r="A581" s="822" t="s">
        <v>2799</v>
      </c>
      <c r="B581" s="823" t="s">
        <v>4837</v>
      </c>
      <c r="C581" s="823" t="s">
        <v>3100</v>
      </c>
      <c r="D581" s="823" t="s">
        <v>3101</v>
      </c>
      <c r="E581" s="823" t="s">
        <v>3102</v>
      </c>
      <c r="F581" s="832"/>
      <c r="G581" s="832"/>
      <c r="H581" s="828">
        <v>0</v>
      </c>
      <c r="I581" s="832">
        <v>1</v>
      </c>
      <c r="J581" s="832">
        <v>120.61</v>
      </c>
      <c r="K581" s="828">
        <v>1</v>
      </c>
      <c r="L581" s="832">
        <v>1</v>
      </c>
      <c r="M581" s="833">
        <v>120.61</v>
      </c>
    </row>
    <row r="582" spans="1:13" ht="14.45" customHeight="1" x14ac:dyDescent="0.2">
      <c r="A582" s="822" t="s">
        <v>2799</v>
      </c>
      <c r="B582" s="823" t="s">
        <v>2244</v>
      </c>
      <c r="C582" s="823" t="s">
        <v>2558</v>
      </c>
      <c r="D582" s="823" t="s">
        <v>1691</v>
      </c>
      <c r="E582" s="823" t="s">
        <v>2559</v>
      </c>
      <c r="F582" s="832"/>
      <c r="G582" s="832"/>
      <c r="H582" s="828">
        <v>0</v>
      </c>
      <c r="I582" s="832">
        <v>4</v>
      </c>
      <c r="J582" s="832">
        <v>5542.48</v>
      </c>
      <c r="K582" s="828">
        <v>1</v>
      </c>
      <c r="L582" s="832">
        <v>4</v>
      </c>
      <c r="M582" s="833">
        <v>5542.48</v>
      </c>
    </row>
    <row r="583" spans="1:13" ht="14.45" customHeight="1" x14ac:dyDescent="0.2">
      <c r="A583" s="822" t="s">
        <v>2799</v>
      </c>
      <c r="B583" s="823" t="s">
        <v>2244</v>
      </c>
      <c r="C583" s="823" t="s">
        <v>2249</v>
      </c>
      <c r="D583" s="823" t="s">
        <v>915</v>
      </c>
      <c r="E583" s="823" t="s">
        <v>2250</v>
      </c>
      <c r="F583" s="832"/>
      <c r="G583" s="832"/>
      <c r="H583" s="828">
        <v>0</v>
      </c>
      <c r="I583" s="832">
        <v>14</v>
      </c>
      <c r="J583" s="832">
        <v>10308.620000000001</v>
      </c>
      <c r="K583" s="828">
        <v>1</v>
      </c>
      <c r="L583" s="832">
        <v>14</v>
      </c>
      <c r="M583" s="833">
        <v>10308.620000000001</v>
      </c>
    </row>
    <row r="584" spans="1:13" ht="14.45" customHeight="1" x14ac:dyDescent="0.2">
      <c r="A584" s="822" t="s">
        <v>2799</v>
      </c>
      <c r="B584" s="823" t="s">
        <v>2244</v>
      </c>
      <c r="C584" s="823" t="s">
        <v>2253</v>
      </c>
      <c r="D584" s="823" t="s">
        <v>915</v>
      </c>
      <c r="E584" s="823" t="s">
        <v>2254</v>
      </c>
      <c r="F584" s="832"/>
      <c r="G584" s="832"/>
      <c r="H584" s="828">
        <v>0</v>
      </c>
      <c r="I584" s="832">
        <v>12</v>
      </c>
      <c r="J584" s="832">
        <v>5890.6799999999994</v>
      </c>
      <c r="K584" s="828">
        <v>1</v>
      </c>
      <c r="L584" s="832">
        <v>12</v>
      </c>
      <c r="M584" s="833">
        <v>5890.6799999999994</v>
      </c>
    </row>
    <row r="585" spans="1:13" ht="14.45" customHeight="1" x14ac:dyDescent="0.2">
      <c r="A585" s="822" t="s">
        <v>2799</v>
      </c>
      <c r="B585" s="823" t="s">
        <v>2244</v>
      </c>
      <c r="C585" s="823" t="s">
        <v>2245</v>
      </c>
      <c r="D585" s="823" t="s">
        <v>915</v>
      </c>
      <c r="E585" s="823" t="s">
        <v>2246</v>
      </c>
      <c r="F585" s="832"/>
      <c r="G585" s="832"/>
      <c r="H585" s="828">
        <v>0</v>
      </c>
      <c r="I585" s="832">
        <v>3</v>
      </c>
      <c r="J585" s="832">
        <v>2771.2200000000003</v>
      </c>
      <c r="K585" s="828">
        <v>1</v>
      </c>
      <c r="L585" s="832">
        <v>3</v>
      </c>
      <c r="M585" s="833">
        <v>2771.2200000000003</v>
      </c>
    </row>
    <row r="586" spans="1:13" ht="14.45" customHeight="1" x14ac:dyDescent="0.2">
      <c r="A586" s="822" t="s">
        <v>2799</v>
      </c>
      <c r="B586" s="823" t="s">
        <v>2277</v>
      </c>
      <c r="C586" s="823" t="s">
        <v>3322</v>
      </c>
      <c r="D586" s="823" t="s">
        <v>724</v>
      </c>
      <c r="E586" s="823" t="s">
        <v>3323</v>
      </c>
      <c r="F586" s="832">
        <v>1</v>
      </c>
      <c r="G586" s="832">
        <v>10.65</v>
      </c>
      <c r="H586" s="828">
        <v>1</v>
      </c>
      <c r="I586" s="832"/>
      <c r="J586" s="832"/>
      <c r="K586" s="828">
        <v>0</v>
      </c>
      <c r="L586" s="832">
        <v>1</v>
      </c>
      <c r="M586" s="833">
        <v>10.65</v>
      </c>
    </row>
    <row r="587" spans="1:13" ht="14.45" customHeight="1" x14ac:dyDescent="0.2">
      <c r="A587" s="822" t="s">
        <v>2799</v>
      </c>
      <c r="B587" s="823" t="s">
        <v>2281</v>
      </c>
      <c r="C587" s="823" t="s">
        <v>3153</v>
      </c>
      <c r="D587" s="823" t="s">
        <v>737</v>
      </c>
      <c r="E587" s="823" t="s">
        <v>2296</v>
      </c>
      <c r="F587" s="832"/>
      <c r="G587" s="832"/>
      <c r="H587" s="828">
        <v>0</v>
      </c>
      <c r="I587" s="832">
        <v>1</v>
      </c>
      <c r="J587" s="832">
        <v>35.11</v>
      </c>
      <c r="K587" s="828">
        <v>1</v>
      </c>
      <c r="L587" s="832">
        <v>1</v>
      </c>
      <c r="M587" s="833">
        <v>35.11</v>
      </c>
    </row>
    <row r="588" spans="1:13" ht="14.45" customHeight="1" x14ac:dyDescent="0.2">
      <c r="A588" s="822" t="s">
        <v>2799</v>
      </c>
      <c r="B588" s="823" t="s">
        <v>2286</v>
      </c>
      <c r="C588" s="823" t="s">
        <v>2290</v>
      </c>
      <c r="D588" s="823" t="s">
        <v>2288</v>
      </c>
      <c r="E588" s="823" t="s">
        <v>2291</v>
      </c>
      <c r="F588" s="832"/>
      <c r="G588" s="832"/>
      <c r="H588" s="828">
        <v>0</v>
      </c>
      <c r="I588" s="832">
        <v>2</v>
      </c>
      <c r="J588" s="832">
        <v>62.18</v>
      </c>
      <c r="K588" s="828">
        <v>1</v>
      </c>
      <c r="L588" s="832">
        <v>2</v>
      </c>
      <c r="M588" s="833">
        <v>62.18</v>
      </c>
    </row>
    <row r="589" spans="1:13" ht="14.45" customHeight="1" x14ac:dyDescent="0.2">
      <c r="A589" s="822" t="s">
        <v>2799</v>
      </c>
      <c r="B589" s="823" t="s">
        <v>2294</v>
      </c>
      <c r="C589" s="823" t="s">
        <v>2295</v>
      </c>
      <c r="D589" s="823" t="s">
        <v>1197</v>
      </c>
      <c r="E589" s="823" t="s">
        <v>2296</v>
      </c>
      <c r="F589" s="832"/>
      <c r="G589" s="832"/>
      <c r="H589" s="828">
        <v>0</v>
      </c>
      <c r="I589" s="832">
        <v>1</v>
      </c>
      <c r="J589" s="832">
        <v>34.47</v>
      </c>
      <c r="K589" s="828">
        <v>1</v>
      </c>
      <c r="L589" s="832">
        <v>1</v>
      </c>
      <c r="M589" s="833">
        <v>34.47</v>
      </c>
    </row>
    <row r="590" spans="1:13" ht="14.45" customHeight="1" x14ac:dyDescent="0.2">
      <c r="A590" s="822" t="s">
        <v>2799</v>
      </c>
      <c r="B590" s="823" t="s">
        <v>2297</v>
      </c>
      <c r="C590" s="823" t="s">
        <v>2587</v>
      </c>
      <c r="D590" s="823" t="s">
        <v>2299</v>
      </c>
      <c r="E590" s="823" t="s">
        <v>2588</v>
      </c>
      <c r="F590" s="832"/>
      <c r="G590" s="832"/>
      <c r="H590" s="828">
        <v>0</v>
      </c>
      <c r="I590" s="832">
        <v>1</v>
      </c>
      <c r="J590" s="832">
        <v>11.48</v>
      </c>
      <c r="K590" s="828">
        <v>1</v>
      </c>
      <c r="L590" s="832">
        <v>1</v>
      </c>
      <c r="M590" s="833">
        <v>11.48</v>
      </c>
    </row>
    <row r="591" spans="1:13" ht="14.45" customHeight="1" x14ac:dyDescent="0.2">
      <c r="A591" s="822" t="s">
        <v>2799</v>
      </c>
      <c r="B591" s="823" t="s">
        <v>2332</v>
      </c>
      <c r="C591" s="823" t="s">
        <v>3316</v>
      </c>
      <c r="D591" s="823" t="s">
        <v>3317</v>
      </c>
      <c r="E591" s="823" t="s">
        <v>3318</v>
      </c>
      <c r="F591" s="832"/>
      <c r="G591" s="832"/>
      <c r="H591" s="828">
        <v>0</v>
      </c>
      <c r="I591" s="832">
        <v>1</v>
      </c>
      <c r="J591" s="832">
        <v>219.18</v>
      </c>
      <c r="K591" s="828">
        <v>1</v>
      </c>
      <c r="L591" s="832">
        <v>1</v>
      </c>
      <c r="M591" s="833">
        <v>219.18</v>
      </c>
    </row>
    <row r="592" spans="1:13" ht="14.45" customHeight="1" x14ac:dyDescent="0.2">
      <c r="A592" s="822" t="s">
        <v>2799</v>
      </c>
      <c r="B592" s="823" t="s">
        <v>2339</v>
      </c>
      <c r="C592" s="823" t="s">
        <v>2832</v>
      </c>
      <c r="D592" s="823" t="s">
        <v>891</v>
      </c>
      <c r="E592" s="823" t="s">
        <v>2347</v>
      </c>
      <c r="F592" s="832">
        <v>1</v>
      </c>
      <c r="G592" s="832">
        <v>49.08</v>
      </c>
      <c r="H592" s="828">
        <v>1</v>
      </c>
      <c r="I592" s="832"/>
      <c r="J592" s="832"/>
      <c r="K592" s="828">
        <v>0</v>
      </c>
      <c r="L592" s="832">
        <v>1</v>
      </c>
      <c r="M592" s="833">
        <v>49.08</v>
      </c>
    </row>
    <row r="593" spans="1:13" ht="14.45" customHeight="1" x14ac:dyDescent="0.2">
      <c r="A593" s="822" t="s">
        <v>2799</v>
      </c>
      <c r="B593" s="823" t="s">
        <v>2355</v>
      </c>
      <c r="C593" s="823" t="s">
        <v>2356</v>
      </c>
      <c r="D593" s="823" t="s">
        <v>1403</v>
      </c>
      <c r="E593" s="823" t="s">
        <v>2357</v>
      </c>
      <c r="F593" s="832"/>
      <c r="G593" s="832"/>
      <c r="H593" s="828">
        <v>0</v>
      </c>
      <c r="I593" s="832">
        <v>3</v>
      </c>
      <c r="J593" s="832">
        <v>463.08000000000004</v>
      </c>
      <c r="K593" s="828">
        <v>1</v>
      </c>
      <c r="L593" s="832">
        <v>3</v>
      </c>
      <c r="M593" s="833">
        <v>463.08000000000004</v>
      </c>
    </row>
    <row r="594" spans="1:13" ht="14.45" customHeight="1" x14ac:dyDescent="0.2">
      <c r="A594" s="822" t="s">
        <v>2799</v>
      </c>
      <c r="B594" s="823" t="s">
        <v>2361</v>
      </c>
      <c r="C594" s="823" t="s">
        <v>2362</v>
      </c>
      <c r="D594" s="823" t="s">
        <v>1318</v>
      </c>
      <c r="E594" s="823" t="s">
        <v>771</v>
      </c>
      <c r="F594" s="832"/>
      <c r="G594" s="832"/>
      <c r="H594" s="828">
        <v>0</v>
      </c>
      <c r="I594" s="832">
        <v>3</v>
      </c>
      <c r="J594" s="832">
        <v>288.12</v>
      </c>
      <c r="K594" s="828">
        <v>1</v>
      </c>
      <c r="L594" s="832">
        <v>3</v>
      </c>
      <c r="M594" s="833">
        <v>288.12</v>
      </c>
    </row>
    <row r="595" spans="1:13" ht="14.45" customHeight="1" x14ac:dyDescent="0.2">
      <c r="A595" s="822" t="s">
        <v>2799</v>
      </c>
      <c r="B595" s="823" t="s">
        <v>2370</v>
      </c>
      <c r="C595" s="823" t="s">
        <v>2371</v>
      </c>
      <c r="D595" s="823" t="s">
        <v>2372</v>
      </c>
      <c r="E595" s="823" t="s">
        <v>2373</v>
      </c>
      <c r="F595" s="832"/>
      <c r="G595" s="832"/>
      <c r="H595" s="828">
        <v>0</v>
      </c>
      <c r="I595" s="832">
        <v>1</v>
      </c>
      <c r="J595" s="832">
        <v>119.7</v>
      </c>
      <c r="K595" s="828">
        <v>1</v>
      </c>
      <c r="L595" s="832">
        <v>1</v>
      </c>
      <c r="M595" s="833">
        <v>119.7</v>
      </c>
    </row>
    <row r="596" spans="1:13" ht="14.45" customHeight="1" x14ac:dyDescent="0.2">
      <c r="A596" s="822" t="s">
        <v>2799</v>
      </c>
      <c r="B596" s="823" t="s">
        <v>2370</v>
      </c>
      <c r="C596" s="823" t="s">
        <v>2374</v>
      </c>
      <c r="D596" s="823" t="s">
        <v>2372</v>
      </c>
      <c r="E596" s="823" t="s">
        <v>2375</v>
      </c>
      <c r="F596" s="832"/>
      <c r="G596" s="832"/>
      <c r="H596" s="828">
        <v>0</v>
      </c>
      <c r="I596" s="832">
        <v>2</v>
      </c>
      <c r="J596" s="832">
        <v>239.4</v>
      </c>
      <c r="K596" s="828">
        <v>1</v>
      </c>
      <c r="L596" s="832">
        <v>2</v>
      </c>
      <c r="M596" s="833">
        <v>239.4</v>
      </c>
    </row>
    <row r="597" spans="1:13" ht="14.45" customHeight="1" x14ac:dyDescent="0.2">
      <c r="A597" s="822" t="s">
        <v>2799</v>
      </c>
      <c r="B597" s="823" t="s">
        <v>2397</v>
      </c>
      <c r="C597" s="823" t="s">
        <v>2403</v>
      </c>
      <c r="D597" s="823" t="s">
        <v>1477</v>
      </c>
      <c r="E597" s="823" t="s">
        <v>2404</v>
      </c>
      <c r="F597" s="832"/>
      <c r="G597" s="832"/>
      <c r="H597" s="828">
        <v>0</v>
      </c>
      <c r="I597" s="832">
        <v>14</v>
      </c>
      <c r="J597" s="832">
        <v>23777.279999999999</v>
      </c>
      <c r="K597" s="828">
        <v>1</v>
      </c>
      <c r="L597" s="832">
        <v>14</v>
      </c>
      <c r="M597" s="833">
        <v>23777.279999999999</v>
      </c>
    </row>
    <row r="598" spans="1:13" ht="14.45" customHeight="1" x14ac:dyDescent="0.2">
      <c r="A598" s="822" t="s">
        <v>2799</v>
      </c>
      <c r="B598" s="823" t="s">
        <v>2625</v>
      </c>
      <c r="C598" s="823" t="s">
        <v>2626</v>
      </c>
      <c r="D598" s="823" t="s">
        <v>1876</v>
      </c>
      <c r="E598" s="823" t="s">
        <v>1877</v>
      </c>
      <c r="F598" s="832"/>
      <c r="G598" s="832"/>
      <c r="H598" s="828">
        <v>0</v>
      </c>
      <c r="I598" s="832">
        <v>3</v>
      </c>
      <c r="J598" s="832">
        <v>2707.71</v>
      </c>
      <c r="K598" s="828">
        <v>1</v>
      </c>
      <c r="L598" s="832">
        <v>3</v>
      </c>
      <c r="M598" s="833">
        <v>2707.71</v>
      </c>
    </row>
    <row r="599" spans="1:13" ht="14.45" customHeight="1" x14ac:dyDescent="0.2">
      <c r="A599" s="822" t="s">
        <v>2799</v>
      </c>
      <c r="B599" s="823" t="s">
        <v>4849</v>
      </c>
      <c r="C599" s="823" t="s">
        <v>3138</v>
      </c>
      <c r="D599" s="823" t="s">
        <v>3139</v>
      </c>
      <c r="E599" s="823" t="s">
        <v>3140</v>
      </c>
      <c r="F599" s="832"/>
      <c r="G599" s="832"/>
      <c r="H599" s="828">
        <v>0</v>
      </c>
      <c r="I599" s="832">
        <v>6</v>
      </c>
      <c r="J599" s="832">
        <v>40179.06</v>
      </c>
      <c r="K599" s="828">
        <v>1</v>
      </c>
      <c r="L599" s="832">
        <v>6</v>
      </c>
      <c r="M599" s="833">
        <v>40179.06</v>
      </c>
    </row>
    <row r="600" spans="1:13" ht="14.45" customHeight="1" x14ac:dyDescent="0.2">
      <c r="A600" s="822" t="s">
        <v>2799</v>
      </c>
      <c r="B600" s="823" t="s">
        <v>4849</v>
      </c>
      <c r="C600" s="823" t="s">
        <v>3141</v>
      </c>
      <c r="D600" s="823" t="s">
        <v>3142</v>
      </c>
      <c r="E600" s="823" t="s">
        <v>3140</v>
      </c>
      <c r="F600" s="832"/>
      <c r="G600" s="832"/>
      <c r="H600" s="828">
        <v>0</v>
      </c>
      <c r="I600" s="832">
        <v>9</v>
      </c>
      <c r="J600" s="832">
        <v>60268.59</v>
      </c>
      <c r="K600" s="828">
        <v>1</v>
      </c>
      <c r="L600" s="832">
        <v>9</v>
      </c>
      <c r="M600" s="833">
        <v>60268.59</v>
      </c>
    </row>
    <row r="601" spans="1:13" ht="14.45" customHeight="1" x14ac:dyDescent="0.2">
      <c r="A601" s="822" t="s">
        <v>2799</v>
      </c>
      <c r="B601" s="823" t="s">
        <v>2443</v>
      </c>
      <c r="C601" s="823" t="s">
        <v>2445</v>
      </c>
      <c r="D601" s="823" t="s">
        <v>682</v>
      </c>
      <c r="E601" s="823" t="s">
        <v>681</v>
      </c>
      <c r="F601" s="832"/>
      <c r="G601" s="832"/>
      <c r="H601" s="828">
        <v>0</v>
      </c>
      <c r="I601" s="832">
        <v>2</v>
      </c>
      <c r="J601" s="832">
        <v>145.1</v>
      </c>
      <c r="K601" s="828">
        <v>1</v>
      </c>
      <c r="L601" s="832">
        <v>2</v>
      </c>
      <c r="M601" s="833">
        <v>145.1</v>
      </c>
    </row>
    <row r="602" spans="1:13" ht="14.45" customHeight="1" x14ac:dyDescent="0.2">
      <c r="A602" s="822" t="s">
        <v>2799</v>
      </c>
      <c r="B602" s="823" t="s">
        <v>2443</v>
      </c>
      <c r="C602" s="823" t="s">
        <v>2446</v>
      </c>
      <c r="D602" s="823" t="s">
        <v>682</v>
      </c>
      <c r="E602" s="823" t="s">
        <v>684</v>
      </c>
      <c r="F602" s="832"/>
      <c r="G602" s="832"/>
      <c r="H602" s="828">
        <v>0</v>
      </c>
      <c r="I602" s="832">
        <v>33</v>
      </c>
      <c r="J602" s="832">
        <v>2154.2400000000002</v>
      </c>
      <c r="K602" s="828">
        <v>1</v>
      </c>
      <c r="L602" s="832">
        <v>33</v>
      </c>
      <c r="M602" s="833">
        <v>2154.2400000000002</v>
      </c>
    </row>
    <row r="603" spans="1:13" ht="14.45" customHeight="1" x14ac:dyDescent="0.2">
      <c r="A603" s="822" t="s">
        <v>2799</v>
      </c>
      <c r="B603" s="823" t="s">
        <v>2458</v>
      </c>
      <c r="C603" s="823" t="s">
        <v>2459</v>
      </c>
      <c r="D603" s="823" t="s">
        <v>1153</v>
      </c>
      <c r="E603" s="823" t="s">
        <v>1155</v>
      </c>
      <c r="F603" s="832"/>
      <c r="G603" s="832"/>
      <c r="H603" s="828"/>
      <c r="I603" s="832">
        <v>2</v>
      </c>
      <c r="J603" s="832">
        <v>0</v>
      </c>
      <c r="K603" s="828"/>
      <c r="L603" s="832">
        <v>2</v>
      </c>
      <c r="M603" s="833">
        <v>0</v>
      </c>
    </row>
    <row r="604" spans="1:13" ht="14.45" customHeight="1" x14ac:dyDescent="0.2">
      <c r="A604" s="822" t="s">
        <v>2799</v>
      </c>
      <c r="B604" s="823" t="s">
        <v>2484</v>
      </c>
      <c r="C604" s="823" t="s">
        <v>2485</v>
      </c>
      <c r="D604" s="823" t="s">
        <v>1333</v>
      </c>
      <c r="E604" s="823" t="s">
        <v>2486</v>
      </c>
      <c r="F604" s="832"/>
      <c r="G604" s="832"/>
      <c r="H604" s="828"/>
      <c r="I604" s="832">
        <v>5</v>
      </c>
      <c r="J604" s="832">
        <v>0</v>
      </c>
      <c r="K604" s="828"/>
      <c r="L604" s="832">
        <v>5</v>
      </c>
      <c r="M604" s="833">
        <v>0</v>
      </c>
    </row>
    <row r="605" spans="1:13" ht="14.45" customHeight="1" x14ac:dyDescent="0.2">
      <c r="A605" s="822" t="s">
        <v>2799</v>
      </c>
      <c r="B605" s="823" t="s">
        <v>2500</v>
      </c>
      <c r="C605" s="823" t="s">
        <v>2501</v>
      </c>
      <c r="D605" s="823" t="s">
        <v>1329</v>
      </c>
      <c r="E605" s="823" t="s">
        <v>2502</v>
      </c>
      <c r="F605" s="832"/>
      <c r="G605" s="832"/>
      <c r="H605" s="828">
        <v>0</v>
      </c>
      <c r="I605" s="832">
        <v>1</v>
      </c>
      <c r="J605" s="832">
        <v>117.55</v>
      </c>
      <c r="K605" s="828">
        <v>1</v>
      </c>
      <c r="L605" s="832">
        <v>1</v>
      </c>
      <c r="M605" s="833">
        <v>117.55</v>
      </c>
    </row>
    <row r="606" spans="1:13" ht="14.45" customHeight="1" x14ac:dyDescent="0.2">
      <c r="A606" s="822" t="s">
        <v>2799</v>
      </c>
      <c r="B606" s="823" t="s">
        <v>2500</v>
      </c>
      <c r="C606" s="823" t="s">
        <v>2503</v>
      </c>
      <c r="D606" s="823" t="s">
        <v>1329</v>
      </c>
      <c r="E606" s="823" t="s">
        <v>738</v>
      </c>
      <c r="F606" s="832"/>
      <c r="G606" s="832"/>
      <c r="H606" s="828">
        <v>0</v>
      </c>
      <c r="I606" s="832">
        <v>1</v>
      </c>
      <c r="J606" s="832">
        <v>58.77</v>
      </c>
      <c r="K606" s="828">
        <v>1</v>
      </c>
      <c r="L606" s="832">
        <v>1</v>
      </c>
      <c r="M606" s="833">
        <v>58.77</v>
      </c>
    </row>
    <row r="607" spans="1:13" ht="14.45" customHeight="1" x14ac:dyDescent="0.2">
      <c r="A607" s="822" t="s">
        <v>2799</v>
      </c>
      <c r="B607" s="823" t="s">
        <v>2500</v>
      </c>
      <c r="C607" s="823" t="s">
        <v>2504</v>
      </c>
      <c r="D607" s="823" t="s">
        <v>1329</v>
      </c>
      <c r="E607" s="823" t="s">
        <v>1261</v>
      </c>
      <c r="F607" s="832"/>
      <c r="G607" s="832"/>
      <c r="H607" s="828">
        <v>0</v>
      </c>
      <c r="I607" s="832">
        <v>1</v>
      </c>
      <c r="J607" s="832">
        <v>176.32</v>
      </c>
      <c r="K607" s="828">
        <v>1</v>
      </c>
      <c r="L607" s="832">
        <v>1</v>
      </c>
      <c r="M607" s="833">
        <v>176.32</v>
      </c>
    </row>
    <row r="608" spans="1:13" ht="14.45" customHeight="1" x14ac:dyDescent="0.2">
      <c r="A608" s="822" t="s">
        <v>2799</v>
      </c>
      <c r="B608" s="823" t="s">
        <v>2255</v>
      </c>
      <c r="C608" s="823" t="s">
        <v>4106</v>
      </c>
      <c r="D608" s="823" t="s">
        <v>2257</v>
      </c>
      <c r="E608" s="823" t="s">
        <v>4107</v>
      </c>
      <c r="F608" s="832"/>
      <c r="G608" s="832"/>
      <c r="H608" s="828">
        <v>0</v>
      </c>
      <c r="I608" s="832">
        <v>2</v>
      </c>
      <c r="J608" s="832">
        <v>3089.98</v>
      </c>
      <c r="K608" s="828">
        <v>1</v>
      </c>
      <c r="L608" s="832">
        <v>2</v>
      </c>
      <c r="M608" s="833">
        <v>3089.98</v>
      </c>
    </row>
    <row r="609" spans="1:13" ht="14.45" customHeight="1" x14ac:dyDescent="0.2">
      <c r="A609" s="822" t="s">
        <v>2799</v>
      </c>
      <c r="B609" s="823" t="s">
        <v>2617</v>
      </c>
      <c r="C609" s="823" t="s">
        <v>2618</v>
      </c>
      <c r="D609" s="823" t="s">
        <v>2619</v>
      </c>
      <c r="E609" s="823" t="s">
        <v>2620</v>
      </c>
      <c r="F609" s="832"/>
      <c r="G609" s="832"/>
      <c r="H609" s="828">
        <v>0</v>
      </c>
      <c r="I609" s="832">
        <v>2</v>
      </c>
      <c r="J609" s="832">
        <v>15379.12</v>
      </c>
      <c r="K609" s="828">
        <v>1</v>
      </c>
      <c r="L609" s="832">
        <v>2</v>
      </c>
      <c r="M609" s="833">
        <v>15379.12</v>
      </c>
    </row>
    <row r="610" spans="1:13" ht="14.45" customHeight="1" x14ac:dyDescent="0.2">
      <c r="A610" s="822" t="s">
        <v>2800</v>
      </c>
      <c r="B610" s="823" t="s">
        <v>2227</v>
      </c>
      <c r="C610" s="823" t="s">
        <v>2230</v>
      </c>
      <c r="D610" s="823" t="s">
        <v>789</v>
      </c>
      <c r="E610" s="823" t="s">
        <v>2231</v>
      </c>
      <c r="F610" s="832"/>
      <c r="G610" s="832"/>
      <c r="H610" s="828">
        <v>0</v>
      </c>
      <c r="I610" s="832">
        <v>2</v>
      </c>
      <c r="J610" s="832">
        <v>151.82</v>
      </c>
      <c r="K610" s="828">
        <v>1</v>
      </c>
      <c r="L610" s="832">
        <v>2</v>
      </c>
      <c r="M610" s="833">
        <v>151.82</v>
      </c>
    </row>
    <row r="611" spans="1:13" ht="14.45" customHeight="1" x14ac:dyDescent="0.2">
      <c r="A611" s="822" t="s">
        <v>2800</v>
      </c>
      <c r="B611" s="823" t="s">
        <v>4844</v>
      </c>
      <c r="C611" s="823" t="s">
        <v>4211</v>
      </c>
      <c r="D611" s="823" t="s">
        <v>4212</v>
      </c>
      <c r="E611" s="823" t="s">
        <v>4213</v>
      </c>
      <c r="F611" s="832">
        <v>1</v>
      </c>
      <c r="G611" s="832">
        <v>0</v>
      </c>
      <c r="H611" s="828"/>
      <c r="I611" s="832"/>
      <c r="J611" s="832"/>
      <c r="K611" s="828"/>
      <c r="L611" s="832">
        <v>1</v>
      </c>
      <c r="M611" s="833">
        <v>0</v>
      </c>
    </row>
    <row r="612" spans="1:13" ht="14.45" customHeight="1" x14ac:dyDescent="0.2">
      <c r="A612" s="822" t="s">
        <v>2800</v>
      </c>
      <c r="B612" s="823" t="s">
        <v>2238</v>
      </c>
      <c r="C612" s="823" t="s">
        <v>4164</v>
      </c>
      <c r="D612" s="823" t="s">
        <v>4165</v>
      </c>
      <c r="E612" s="823" t="s">
        <v>4166</v>
      </c>
      <c r="F612" s="832">
        <v>1</v>
      </c>
      <c r="G612" s="832">
        <v>146.9</v>
      </c>
      <c r="H612" s="828">
        <v>1</v>
      </c>
      <c r="I612" s="832"/>
      <c r="J612" s="832"/>
      <c r="K612" s="828">
        <v>0</v>
      </c>
      <c r="L612" s="832">
        <v>1</v>
      </c>
      <c r="M612" s="833">
        <v>146.9</v>
      </c>
    </row>
    <row r="613" spans="1:13" ht="14.45" customHeight="1" x14ac:dyDescent="0.2">
      <c r="A613" s="822" t="s">
        <v>2800</v>
      </c>
      <c r="B613" s="823" t="s">
        <v>4837</v>
      </c>
      <c r="C613" s="823" t="s">
        <v>3103</v>
      </c>
      <c r="D613" s="823" t="s">
        <v>3101</v>
      </c>
      <c r="E613" s="823" t="s">
        <v>2590</v>
      </c>
      <c r="F613" s="832">
        <v>2</v>
      </c>
      <c r="G613" s="832">
        <v>369.48</v>
      </c>
      <c r="H613" s="828">
        <v>1</v>
      </c>
      <c r="I613" s="832"/>
      <c r="J613" s="832"/>
      <c r="K613" s="828">
        <v>0</v>
      </c>
      <c r="L613" s="832">
        <v>2</v>
      </c>
      <c r="M613" s="833">
        <v>369.48</v>
      </c>
    </row>
    <row r="614" spans="1:13" ht="14.45" customHeight="1" x14ac:dyDescent="0.2">
      <c r="A614" s="822" t="s">
        <v>2800</v>
      </c>
      <c r="B614" s="823" t="s">
        <v>2244</v>
      </c>
      <c r="C614" s="823" t="s">
        <v>2558</v>
      </c>
      <c r="D614" s="823" t="s">
        <v>1691</v>
      </c>
      <c r="E614" s="823" t="s">
        <v>2559</v>
      </c>
      <c r="F614" s="832"/>
      <c r="G614" s="832"/>
      <c r="H614" s="828">
        <v>0</v>
      </c>
      <c r="I614" s="832">
        <v>6</v>
      </c>
      <c r="J614" s="832">
        <v>8313.7199999999993</v>
      </c>
      <c r="K614" s="828">
        <v>1</v>
      </c>
      <c r="L614" s="832">
        <v>6</v>
      </c>
      <c r="M614" s="833">
        <v>8313.7199999999993</v>
      </c>
    </row>
    <row r="615" spans="1:13" ht="14.45" customHeight="1" x14ac:dyDescent="0.2">
      <c r="A615" s="822" t="s">
        <v>2800</v>
      </c>
      <c r="B615" s="823" t="s">
        <v>2244</v>
      </c>
      <c r="C615" s="823" t="s">
        <v>2247</v>
      </c>
      <c r="D615" s="823" t="s">
        <v>915</v>
      </c>
      <c r="E615" s="823" t="s">
        <v>2248</v>
      </c>
      <c r="F615" s="832"/>
      <c r="G615" s="832"/>
      <c r="H615" s="828">
        <v>0</v>
      </c>
      <c r="I615" s="832">
        <v>11</v>
      </c>
      <c r="J615" s="832">
        <v>4049.76</v>
      </c>
      <c r="K615" s="828">
        <v>1</v>
      </c>
      <c r="L615" s="832">
        <v>11</v>
      </c>
      <c r="M615" s="833">
        <v>4049.76</v>
      </c>
    </row>
    <row r="616" spans="1:13" ht="14.45" customHeight="1" x14ac:dyDescent="0.2">
      <c r="A616" s="822" t="s">
        <v>2800</v>
      </c>
      <c r="B616" s="823" t="s">
        <v>2244</v>
      </c>
      <c r="C616" s="823" t="s">
        <v>2253</v>
      </c>
      <c r="D616" s="823" t="s">
        <v>915</v>
      </c>
      <c r="E616" s="823" t="s">
        <v>2254</v>
      </c>
      <c r="F616" s="832"/>
      <c r="G616" s="832"/>
      <c r="H616" s="828">
        <v>0</v>
      </c>
      <c r="I616" s="832">
        <v>10</v>
      </c>
      <c r="J616" s="832">
        <v>4908.8999999999996</v>
      </c>
      <c r="K616" s="828">
        <v>1</v>
      </c>
      <c r="L616" s="832">
        <v>10</v>
      </c>
      <c r="M616" s="833">
        <v>4908.8999999999996</v>
      </c>
    </row>
    <row r="617" spans="1:13" ht="14.45" customHeight="1" x14ac:dyDescent="0.2">
      <c r="A617" s="822" t="s">
        <v>2800</v>
      </c>
      <c r="B617" s="823" t="s">
        <v>2244</v>
      </c>
      <c r="C617" s="823" t="s">
        <v>2245</v>
      </c>
      <c r="D617" s="823" t="s">
        <v>915</v>
      </c>
      <c r="E617" s="823" t="s">
        <v>2246</v>
      </c>
      <c r="F617" s="832"/>
      <c r="G617" s="832"/>
      <c r="H617" s="828">
        <v>0</v>
      </c>
      <c r="I617" s="832">
        <v>16</v>
      </c>
      <c r="J617" s="832">
        <v>14779.84</v>
      </c>
      <c r="K617" s="828">
        <v>1</v>
      </c>
      <c r="L617" s="832">
        <v>16</v>
      </c>
      <c r="M617" s="833">
        <v>14779.84</v>
      </c>
    </row>
    <row r="618" spans="1:13" ht="14.45" customHeight="1" x14ac:dyDescent="0.2">
      <c r="A618" s="822" t="s">
        <v>2800</v>
      </c>
      <c r="B618" s="823" t="s">
        <v>2564</v>
      </c>
      <c r="C618" s="823" t="s">
        <v>4180</v>
      </c>
      <c r="D618" s="823" t="s">
        <v>1821</v>
      </c>
      <c r="E618" s="823" t="s">
        <v>4003</v>
      </c>
      <c r="F618" s="832"/>
      <c r="G618" s="832"/>
      <c r="H618" s="828">
        <v>0</v>
      </c>
      <c r="I618" s="832">
        <v>1</v>
      </c>
      <c r="J618" s="832">
        <v>320.20999999999998</v>
      </c>
      <c r="K618" s="828">
        <v>1</v>
      </c>
      <c r="L618" s="832">
        <v>1</v>
      </c>
      <c r="M618" s="833">
        <v>320.20999999999998</v>
      </c>
    </row>
    <row r="619" spans="1:13" ht="14.45" customHeight="1" x14ac:dyDescent="0.2">
      <c r="A619" s="822" t="s">
        <v>2800</v>
      </c>
      <c r="B619" s="823" t="s">
        <v>2277</v>
      </c>
      <c r="C619" s="823" t="s">
        <v>3578</v>
      </c>
      <c r="D619" s="823" t="s">
        <v>724</v>
      </c>
      <c r="E619" s="823" t="s">
        <v>726</v>
      </c>
      <c r="F619" s="832">
        <v>2</v>
      </c>
      <c r="G619" s="832">
        <v>234.06</v>
      </c>
      <c r="H619" s="828">
        <v>1</v>
      </c>
      <c r="I619" s="832"/>
      <c r="J619" s="832"/>
      <c r="K619" s="828">
        <v>0</v>
      </c>
      <c r="L619" s="832">
        <v>2</v>
      </c>
      <c r="M619" s="833">
        <v>234.06</v>
      </c>
    </row>
    <row r="620" spans="1:13" ht="14.45" customHeight="1" x14ac:dyDescent="0.2">
      <c r="A620" s="822" t="s">
        <v>2800</v>
      </c>
      <c r="B620" s="823" t="s">
        <v>2281</v>
      </c>
      <c r="C620" s="823" t="s">
        <v>4123</v>
      </c>
      <c r="D620" s="823" t="s">
        <v>737</v>
      </c>
      <c r="E620" s="823" t="s">
        <v>3107</v>
      </c>
      <c r="F620" s="832">
        <v>1</v>
      </c>
      <c r="G620" s="832">
        <v>234.07</v>
      </c>
      <c r="H620" s="828">
        <v>1</v>
      </c>
      <c r="I620" s="832"/>
      <c r="J620" s="832"/>
      <c r="K620" s="828">
        <v>0</v>
      </c>
      <c r="L620" s="832">
        <v>1</v>
      </c>
      <c r="M620" s="833">
        <v>234.07</v>
      </c>
    </row>
    <row r="621" spans="1:13" ht="14.45" customHeight="1" x14ac:dyDescent="0.2">
      <c r="A621" s="822" t="s">
        <v>2800</v>
      </c>
      <c r="B621" s="823" t="s">
        <v>2286</v>
      </c>
      <c r="C621" s="823" t="s">
        <v>3134</v>
      </c>
      <c r="D621" s="823" t="s">
        <v>2858</v>
      </c>
      <c r="E621" s="823" t="s">
        <v>2590</v>
      </c>
      <c r="F621" s="832">
        <v>3</v>
      </c>
      <c r="G621" s="832">
        <v>310.92</v>
      </c>
      <c r="H621" s="828">
        <v>1</v>
      </c>
      <c r="I621" s="832"/>
      <c r="J621" s="832"/>
      <c r="K621" s="828">
        <v>0</v>
      </c>
      <c r="L621" s="832">
        <v>3</v>
      </c>
      <c r="M621" s="833">
        <v>310.92</v>
      </c>
    </row>
    <row r="622" spans="1:13" ht="14.45" customHeight="1" x14ac:dyDescent="0.2">
      <c r="A622" s="822" t="s">
        <v>2800</v>
      </c>
      <c r="B622" s="823" t="s">
        <v>2580</v>
      </c>
      <c r="C622" s="823" t="s">
        <v>4172</v>
      </c>
      <c r="D622" s="823" t="s">
        <v>4173</v>
      </c>
      <c r="E622" s="823" t="s">
        <v>4174</v>
      </c>
      <c r="F622" s="832">
        <v>2</v>
      </c>
      <c r="G622" s="832">
        <v>203.12</v>
      </c>
      <c r="H622" s="828">
        <v>1</v>
      </c>
      <c r="I622" s="832"/>
      <c r="J622" s="832"/>
      <c r="K622" s="828">
        <v>0</v>
      </c>
      <c r="L622" s="832">
        <v>2</v>
      </c>
      <c r="M622" s="833">
        <v>203.12</v>
      </c>
    </row>
    <row r="623" spans="1:13" ht="14.45" customHeight="1" x14ac:dyDescent="0.2">
      <c r="A623" s="822" t="s">
        <v>2800</v>
      </c>
      <c r="B623" s="823" t="s">
        <v>2580</v>
      </c>
      <c r="C623" s="823" t="s">
        <v>4175</v>
      </c>
      <c r="D623" s="823" t="s">
        <v>4173</v>
      </c>
      <c r="E623" s="823" t="s">
        <v>4146</v>
      </c>
      <c r="F623" s="832">
        <v>2</v>
      </c>
      <c r="G623" s="832">
        <v>58.04</v>
      </c>
      <c r="H623" s="828">
        <v>1</v>
      </c>
      <c r="I623" s="832"/>
      <c r="J623" s="832"/>
      <c r="K623" s="828">
        <v>0</v>
      </c>
      <c r="L623" s="832">
        <v>2</v>
      </c>
      <c r="M623" s="833">
        <v>58.04</v>
      </c>
    </row>
    <row r="624" spans="1:13" ht="14.45" customHeight="1" x14ac:dyDescent="0.2">
      <c r="A624" s="822" t="s">
        <v>2800</v>
      </c>
      <c r="B624" s="823" t="s">
        <v>2294</v>
      </c>
      <c r="C624" s="823" t="s">
        <v>2584</v>
      </c>
      <c r="D624" s="823" t="s">
        <v>1197</v>
      </c>
      <c r="E624" s="823" t="s">
        <v>2585</v>
      </c>
      <c r="F624" s="832"/>
      <c r="G624" s="832"/>
      <c r="H624" s="828">
        <v>0</v>
      </c>
      <c r="I624" s="832">
        <v>1</v>
      </c>
      <c r="J624" s="832">
        <v>103.4</v>
      </c>
      <c r="K624" s="828">
        <v>1</v>
      </c>
      <c r="L624" s="832">
        <v>1</v>
      </c>
      <c r="M624" s="833">
        <v>103.4</v>
      </c>
    </row>
    <row r="625" spans="1:13" ht="14.45" customHeight="1" x14ac:dyDescent="0.2">
      <c r="A625" s="822" t="s">
        <v>2800</v>
      </c>
      <c r="B625" s="823" t="s">
        <v>2297</v>
      </c>
      <c r="C625" s="823" t="s">
        <v>4181</v>
      </c>
      <c r="D625" s="823" t="s">
        <v>4182</v>
      </c>
      <c r="E625" s="823" t="s">
        <v>2289</v>
      </c>
      <c r="F625" s="832">
        <v>1</v>
      </c>
      <c r="G625" s="832">
        <v>103.4</v>
      </c>
      <c r="H625" s="828">
        <v>1</v>
      </c>
      <c r="I625" s="832"/>
      <c r="J625" s="832"/>
      <c r="K625" s="828">
        <v>0</v>
      </c>
      <c r="L625" s="832">
        <v>1</v>
      </c>
      <c r="M625" s="833">
        <v>103.4</v>
      </c>
    </row>
    <row r="626" spans="1:13" ht="14.45" customHeight="1" x14ac:dyDescent="0.2">
      <c r="A626" s="822" t="s">
        <v>2800</v>
      </c>
      <c r="B626" s="823" t="s">
        <v>4866</v>
      </c>
      <c r="C626" s="823" t="s">
        <v>4144</v>
      </c>
      <c r="D626" s="823" t="s">
        <v>4145</v>
      </c>
      <c r="E626" s="823" t="s">
        <v>4146</v>
      </c>
      <c r="F626" s="832"/>
      <c r="G626" s="832"/>
      <c r="H626" s="828">
        <v>0</v>
      </c>
      <c r="I626" s="832">
        <v>6</v>
      </c>
      <c r="J626" s="832">
        <v>192.95999999999998</v>
      </c>
      <c r="K626" s="828">
        <v>1</v>
      </c>
      <c r="L626" s="832">
        <v>6</v>
      </c>
      <c r="M626" s="833">
        <v>192.95999999999998</v>
      </c>
    </row>
    <row r="627" spans="1:13" ht="14.45" customHeight="1" x14ac:dyDescent="0.2">
      <c r="A627" s="822" t="s">
        <v>2800</v>
      </c>
      <c r="B627" s="823" t="s">
        <v>2312</v>
      </c>
      <c r="C627" s="823" t="s">
        <v>2315</v>
      </c>
      <c r="D627" s="823" t="s">
        <v>1075</v>
      </c>
      <c r="E627" s="823" t="s">
        <v>2316</v>
      </c>
      <c r="F627" s="832"/>
      <c r="G627" s="832"/>
      <c r="H627" s="828">
        <v>0</v>
      </c>
      <c r="I627" s="832">
        <v>1</v>
      </c>
      <c r="J627" s="832">
        <v>118.65</v>
      </c>
      <c r="K627" s="828">
        <v>1</v>
      </c>
      <c r="L627" s="832">
        <v>1</v>
      </c>
      <c r="M627" s="833">
        <v>118.65</v>
      </c>
    </row>
    <row r="628" spans="1:13" ht="14.45" customHeight="1" x14ac:dyDescent="0.2">
      <c r="A628" s="822" t="s">
        <v>2800</v>
      </c>
      <c r="B628" s="823" t="s">
        <v>2599</v>
      </c>
      <c r="C628" s="823" t="s">
        <v>3543</v>
      </c>
      <c r="D628" s="823" t="s">
        <v>3544</v>
      </c>
      <c r="E628" s="823" t="s">
        <v>3545</v>
      </c>
      <c r="F628" s="832">
        <v>6</v>
      </c>
      <c r="G628" s="832">
        <v>580.79999999999995</v>
      </c>
      <c r="H628" s="828">
        <v>1</v>
      </c>
      <c r="I628" s="832"/>
      <c r="J628" s="832"/>
      <c r="K628" s="828">
        <v>0</v>
      </c>
      <c r="L628" s="832">
        <v>6</v>
      </c>
      <c r="M628" s="833">
        <v>580.79999999999995</v>
      </c>
    </row>
    <row r="629" spans="1:13" ht="14.45" customHeight="1" x14ac:dyDescent="0.2">
      <c r="A629" s="822" t="s">
        <v>2800</v>
      </c>
      <c r="B629" s="823" t="s">
        <v>2320</v>
      </c>
      <c r="C629" s="823" t="s">
        <v>4119</v>
      </c>
      <c r="D629" s="823" t="s">
        <v>2322</v>
      </c>
      <c r="E629" s="823" t="s">
        <v>3107</v>
      </c>
      <c r="F629" s="832">
        <v>2</v>
      </c>
      <c r="G629" s="832">
        <v>247.20000000000002</v>
      </c>
      <c r="H629" s="828">
        <v>1</v>
      </c>
      <c r="I629" s="832"/>
      <c r="J629" s="832"/>
      <c r="K629" s="828">
        <v>0</v>
      </c>
      <c r="L629" s="832">
        <v>2</v>
      </c>
      <c r="M629" s="833">
        <v>247.20000000000002</v>
      </c>
    </row>
    <row r="630" spans="1:13" ht="14.45" customHeight="1" x14ac:dyDescent="0.2">
      <c r="A630" s="822" t="s">
        <v>2800</v>
      </c>
      <c r="B630" s="823" t="s">
        <v>2320</v>
      </c>
      <c r="C630" s="823" t="s">
        <v>4120</v>
      </c>
      <c r="D630" s="823" t="s">
        <v>2322</v>
      </c>
      <c r="E630" s="823" t="s">
        <v>3050</v>
      </c>
      <c r="F630" s="832">
        <v>3</v>
      </c>
      <c r="G630" s="832">
        <v>931.77</v>
      </c>
      <c r="H630" s="828">
        <v>1</v>
      </c>
      <c r="I630" s="832"/>
      <c r="J630" s="832"/>
      <c r="K630" s="828">
        <v>0</v>
      </c>
      <c r="L630" s="832">
        <v>3</v>
      </c>
      <c r="M630" s="833">
        <v>931.77</v>
      </c>
    </row>
    <row r="631" spans="1:13" ht="14.45" customHeight="1" x14ac:dyDescent="0.2">
      <c r="A631" s="822" t="s">
        <v>2800</v>
      </c>
      <c r="B631" s="823" t="s">
        <v>2327</v>
      </c>
      <c r="C631" s="823" t="s">
        <v>4191</v>
      </c>
      <c r="D631" s="823" t="s">
        <v>4192</v>
      </c>
      <c r="E631" s="823" t="s">
        <v>4193</v>
      </c>
      <c r="F631" s="832">
        <v>2</v>
      </c>
      <c r="G631" s="832">
        <v>667.36</v>
      </c>
      <c r="H631" s="828">
        <v>1</v>
      </c>
      <c r="I631" s="832"/>
      <c r="J631" s="832"/>
      <c r="K631" s="828">
        <v>0</v>
      </c>
      <c r="L631" s="832">
        <v>2</v>
      </c>
      <c r="M631" s="833">
        <v>667.36</v>
      </c>
    </row>
    <row r="632" spans="1:13" ht="14.45" customHeight="1" x14ac:dyDescent="0.2">
      <c r="A632" s="822" t="s">
        <v>2800</v>
      </c>
      <c r="B632" s="823" t="s">
        <v>2332</v>
      </c>
      <c r="C632" s="823" t="s">
        <v>3316</v>
      </c>
      <c r="D632" s="823" t="s">
        <v>3317</v>
      </c>
      <c r="E632" s="823" t="s">
        <v>3318</v>
      </c>
      <c r="F632" s="832"/>
      <c r="G632" s="832"/>
      <c r="H632" s="828">
        <v>0</v>
      </c>
      <c r="I632" s="832">
        <v>1</v>
      </c>
      <c r="J632" s="832">
        <v>219.18</v>
      </c>
      <c r="K632" s="828">
        <v>1</v>
      </c>
      <c r="L632" s="832">
        <v>1</v>
      </c>
      <c r="M632" s="833">
        <v>219.18</v>
      </c>
    </row>
    <row r="633" spans="1:13" ht="14.45" customHeight="1" x14ac:dyDescent="0.2">
      <c r="A633" s="822" t="s">
        <v>2800</v>
      </c>
      <c r="B633" s="823" t="s">
        <v>2339</v>
      </c>
      <c r="C633" s="823" t="s">
        <v>2611</v>
      </c>
      <c r="D633" s="823" t="s">
        <v>2341</v>
      </c>
      <c r="E633" s="823" t="s">
        <v>2612</v>
      </c>
      <c r="F633" s="832"/>
      <c r="G633" s="832"/>
      <c r="H633" s="828">
        <v>0</v>
      </c>
      <c r="I633" s="832">
        <v>2</v>
      </c>
      <c r="J633" s="832">
        <v>126.28</v>
      </c>
      <c r="K633" s="828">
        <v>1</v>
      </c>
      <c r="L633" s="832">
        <v>2</v>
      </c>
      <c r="M633" s="833">
        <v>126.28</v>
      </c>
    </row>
    <row r="634" spans="1:13" ht="14.45" customHeight="1" x14ac:dyDescent="0.2">
      <c r="A634" s="822" t="s">
        <v>2800</v>
      </c>
      <c r="B634" s="823" t="s">
        <v>2355</v>
      </c>
      <c r="C634" s="823" t="s">
        <v>2356</v>
      </c>
      <c r="D634" s="823" t="s">
        <v>1403</v>
      </c>
      <c r="E634" s="823" t="s">
        <v>2357</v>
      </c>
      <c r="F634" s="832"/>
      <c r="G634" s="832"/>
      <c r="H634" s="828">
        <v>0</v>
      </c>
      <c r="I634" s="832">
        <v>1</v>
      </c>
      <c r="J634" s="832">
        <v>154.36000000000001</v>
      </c>
      <c r="K634" s="828">
        <v>1</v>
      </c>
      <c r="L634" s="832">
        <v>1</v>
      </c>
      <c r="M634" s="833">
        <v>154.36000000000001</v>
      </c>
    </row>
    <row r="635" spans="1:13" ht="14.45" customHeight="1" x14ac:dyDescent="0.2">
      <c r="A635" s="822" t="s">
        <v>2800</v>
      </c>
      <c r="B635" s="823" t="s">
        <v>2361</v>
      </c>
      <c r="C635" s="823" t="s">
        <v>2362</v>
      </c>
      <c r="D635" s="823" t="s">
        <v>1318</v>
      </c>
      <c r="E635" s="823" t="s">
        <v>771</v>
      </c>
      <c r="F635" s="832"/>
      <c r="G635" s="832"/>
      <c r="H635" s="828">
        <v>0</v>
      </c>
      <c r="I635" s="832">
        <v>2</v>
      </c>
      <c r="J635" s="832">
        <v>192.08</v>
      </c>
      <c r="K635" s="828">
        <v>1</v>
      </c>
      <c r="L635" s="832">
        <v>2</v>
      </c>
      <c r="M635" s="833">
        <v>192.08</v>
      </c>
    </row>
    <row r="636" spans="1:13" ht="14.45" customHeight="1" x14ac:dyDescent="0.2">
      <c r="A636" s="822" t="s">
        <v>2800</v>
      </c>
      <c r="B636" s="823" t="s">
        <v>2370</v>
      </c>
      <c r="C636" s="823" t="s">
        <v>2371</v>
      </c>
      <c r="D636" s="823" t="s">
        <v>2372</v>
      </c>
      <c r="E636" s="823" t="s">
        <v>2373</v>
      </c>
      <c r="F636" s="832"/>
      <c r="G636" s="832"/>
      <c r="H636" s="828">
        <v>0</v>
      </c>
      <c r="I636" s="832">
        <v>2</v>
      </c>
      <c r="J636" s="832">
        <v>239.4</v>
      </c>
      <c r="K636" s="828">
        <v>1</v>
      </c>
      <c r="L636" s="832">
        <v>2</v>
      </c>
      <c r="M636" s="833">
        <v>239.4</v>
      </c>
    </row>
    <row r="637" spans="1:13" ht="14.45" customHeight="1" x14ac:dyDescent="0.2">
      <c r="A637" s="822" t="s">
        <v>2800</v>
      </c>
      <c r="B637" s="823" t="s">
        <v>4852</v>
      </c>
      <c r="C637" s="823" t="s">
        <v>4124</v>
      </c>
      <c r="D637" s="823" t="s">
        <v>4125</v>
      </c>
      <c r="E637" s="823" t="s">
        <v>771</v>
      </c>
      <c r="F637" s="832"/>
      <c r="G637" s="832"/>
      <c r="H637" s="828"/>
      <c r="I637" s="832">
        <v>1</v>
      </c>
      <c r="J637" s="832">
        <v>0</v>
      </c>
      <c r="K637" s="828"/>
      <c r="L637" s="832">
        <v>1</v>
      </c>
      <c r="M637" s="833">
        <v>0</v>
      </c>
    </row>
    <row r="638" spans="1:13" ht="14.45" customHeight="1" x14ac:dyDescent="0.2">
      <c r="A638" s="822" t="s">
        <v>2800</v>
      </c>
      <c r="B638" s="823" t="s">
        <v>2397</v>
      </c>
      <c r="C638" s="823" t="s">
        <v>4135</v>
      </c>
      <c r="D638" s="823" t="s">
        <v>4136</v>
      </c>
      <c r="E638" s="823" t="s">
        <v>4137</v>
      </c>
      <c r="F638" s="832">
        <v>1</v>
      </c>
      <c r="G638" s="832">
        <v>211.61</v>
      </c>
      <c r="H638" s="828">
        <v>1</v>
      </c>
      <c r="I638" s="832"/>
      <c r="J638" s="832"/>
      <c r="K638" s="828">
        <v>0</v>
      </c>
      <c r="L638" s="832">
        <v>1</v>
      </c>
      <c r="M638" s="833">
        <v>211.61</v>
      </c>
    </row>
    <row r="639" spans="1:13" ht="14.45" customHeight="1" x14ac:dyDescent="0.2">
      <c r="A639" s="822" t="s">
        <v>2800</v>
      </c>
      <c r="B639" s="823" t="s">
        <v>2397</v>
      </c>
      <c r="C639" s="823" t="s">
        <v>4138</v>
      </c>
      <c r="D639" s="823" t="s">
        <v>4139</v>
      </c>
      <c r="E639" s="823" t="s">
        <v>4140</v>
      </c>
      <c r="F639" s="832">
        <v>2</v>
      </c>
      <c r="G639" s="832">
        <v>423.22</v>
      </c>
      <c r="H639" s="828">
        <v>1</v>
      </c>
      <c r="I639" s="832"/>
      <c r="J639" s="832"/>
      <c r="K639" s="828">
        <v>0</v>
      </c>
      <c r="L639" s="832">
        <v>2</v>
      </c>
      <c r="M639" s="833">
        <v>423.22</v>
      </c>
    </row>
    <row r="640" spans="1:13" ht="14.45" customHeight="1" x14ac:dyDescent="0.2">
      <c r="A640" s="822" t="s">
        <v>2800</v>
      </c>
      <c r="B640" s="823" t="s">
        <v>2397</v>
      </c>
      <c r="C640" s="823" t="s">
        <v>4141</v>
      </c>
      <c r="D640" s="823" t="s">
        <v>4142</v>
      </c>
      <c r="E640" s="823" t="s">
        <v>4140</v>
      </c>
      <c r="F640" s="832">
        <v>1</v>
      </c>
      <c r="G640" s="832">
        <v>211.61</v>
      </c>
      <c r="H640" s="828">
        <v>1</v>
      </c>
      <c r="I640" s="832"/>
      <c r="J640" s="832"/>
      <c r="K640" s="828">
        <v>0</v>
      </c>
      <c r="L640" s="832">
        <v>1</v>
      </c>
      <c r="M640" s="833">
        <v>211.61</v>
      </c>
    </row>
    <row r="641" spans="1:13" ht="14.45" customHeight="1" x14ac:dyDescent="0.2">
      <c r="A641" s="822" t="s">
        <v>2800</v>
      </c>
      <c r="B641" s="823" t="s">
        <v>2625</v>
      </c>
      <c r="C641" s="823" t="s">
        <v>2626</v>
      </c>
      <c r="D641" s="823" t="s">
        <v>1876</v>
      </c>
      <c r="E641" s="823" t="s">
        <v>1877</v>
      </c>
      <c r="F641" s="832"/>
      <c r="G641" s="832"/>
      <c r="H641" s="828">
        <v>0</v>
      </c>
      <c r="I641" s="832">
        <v>8</v>
      </c>
      <c r="J641" s="832">
        <v>7220.56</v>
      </c>
      <c r="K641" s="828">
        <v>1</v>
      </c>
      <c r="L641" s="832">
        <v>8</v>
      </c>
      <c r="M641" s="833">
        <v>7220.56</v>
      </c>
    </row>
    <row r="642" spans="1:13" ht="14.45" customHeight="1" x14ac:dyDescent="0.2">
      <c r="A642" s="822" t="s">
        <v>2800</v>
      </c>
      <c r="B642" s="823" t="s">
        <v>4849</v>
      </c>
      <c r="C642" s="823" t="s">
        <v>3138</v>
      </c>
      <c r="D642" s="823" t="s">
        <v>3139</v>
      </c>
      <c r="E642" s="823" t="s">
        <v>3140</v>
      </c>
      <c r="F642" s="832"/>
      <c r="G642" s="832"/>
      <c r="H642" s="828">
        <v>0</v>
      </c>
      <c r="I642" s="832">
        <v>13</v>
      </c>
      <c r="J642" s="832">
        <v>87054.63</v>
      </c>
      <c r="K642" s="828">
        <v>1</v>
      </c>
      <c r="L642" s="832">
        <v>13</v>
      </c>
      <c r="M642" s="833">
        <v>87054.63</v>
      </c>
    </row>
    <row r="643" spans="1:13" ht="14.45" customHeight="1" x14ac:dyDescent="0.2">
      <c r="A643" s="822" t="s">
        <v>2800</v>
      </c>
      <c r="B643" s="823" t="s">
        <v>2443</v>
      </c>
      <c r="C643" s="823" t="s">
        <v>2851</v>
      </c>
      <c r="D643" s="823" t="s">
        <v>2852</v>
      </c>
      <c r="E643" s="823" t="s">
        <v>684</v>
      </c>
      <c r="F643" s="832">
        <v>4</v>
      </c>
      <c r="G643" s="832">
        <v>261.12</v>
      </c>
      <c r="H643" s="828">
        <v>1</v>
      </c>
      <c r="I643" s="832"/>
      <c r="J643" s="832"/>
      <c r="K643" s="828">
        <v>0</v>
      </c>
      <c r="L643" s="832">
        <v>4</v>
      </c>
      <c r="M643" s="833">
        <v>261.12</v>
      </c>
    </row>
    <row r="644" spans="1:13" ht="14.45" customHeight="1" x14ac:dyDescent="0.2">
      <c r="A644" s="822" t="s">
        <v>2800</v>
      </c>
      <c r="B644" s="823" t="s">
        <v>2443</v>
      </c>
      <c r="C644" s="823" t="s">
        <v>2853</v>
      </c>
      <c r="D644" s="823" t="s">
        <v>2852</v>
      </c>
      <c r="E644" s="823" t="s">
        <v>2854</v>
      </c>
      <c r="F644" s="832">
        <v>2</v>
      </c>
      <c r="G644" s="832">
        <v>72.540000000000006</v>
      </c>
      <c r="H644" s="828">
        <v>1</v>
      </c>
      <c r="I644" s="832"/>
      <c r="J644" s="832"/>
      <c r="K644" s="828">
        <v>0</v>
      </c>
      <c r="L644" s="832">
        <v>2</v>
      </c>
      <c r="M644" s="833">
        <v>72.540000000000006</v>
      </c>
    </row>
    <row r="645" spans="1:13" ht="14.45" customHeight="1" x14ac:dyDescent="0.2">
      <c r="A645" s="822" t="s">
        <v>2800</v>
      </c>
      <c r="B645" s="823" t="s">
        <v>2443</v>
      </c>
      <c r="C645" s="823" t="s">
        <v>3896</v>
      </c>
      <c r="D645" s="823" t="s">
        <v>2852</v>
      </c>
      <c r="E645" s="823" t="s">
        <v>2854</v>
      </c>
      <c r="F645" s="832">
        <v>1</v>
      </c>
      <c r="G645" s="832">
        <v>36.270000000000003</v>
      </c>
      <c r="H645" s="828">
        <v>1</v>
      </c>
      <c r="I645" s="832"/>
      <c r="J645" s="832"/>
      <c r="K645" s="828">
        <v>0</v>
      </c>
      <c r="L645" s="832">
        <v>1</v>
      </c>
      <c r="M645" s="833">
        <v>36.270000000000003</v>
      </c>
    </row>
    <row r="646" spans="1:13" ht="14.45" customHeight="1" x14ac:dyDescent="0.2">
      <c r="A646" s="822" t="s">
        <v>2800</v>
      </c>
      <c r="B646" s="823" t="s">
        <v>2443</v>
      </c>
      <c r="C646" s="823" t="s">
        <v>3132</v>
      </c>
      <c r="D646" s="823" t="s">
        <v>2852</v>
      </c>
      <c r="E646" s="823" t="s">
        <v>3133</v>
      </c>
      <c r="F646" s="832">
        <v>3</v>
      </c>
      <c r="G646" s="832">
        <v>365.25</v>
      </c>
      <c r="H646" s="828">
        <v>1</v>
      </c>
      <c r="I646" s="832"/>
      <c r="J646" s="832"/>
      <c r="K646" s="828">
        <v>0</v>
      </c>
      <c r="L646" s="832">
        <v>3</v>
      </c>
      <c r="M646" s="833">
        <v>365.25</v>
      </c>
    </row>
    <row r="647" spans="1:13" ht="14.45" customHeight="1" x14ac:dyDescent="0.2">
      <c r="A647" s="822" t="s">
        <v>2800</v>
      </c>
      <c r="B647" s="823" t="s">
        <v>2443</v>
      </c>
      <c r="C647" s="823" t="s">
        <v>3699</v>
      </c>
      <c r="D647" s="823" t="s">
        <v>2852</v>
      </c>
      <c r="E647" s="823" t="s">
        <v>2854</v>
      </c>
      <c r="F647" s="832">
        <v>7</v>
      </c>
      <c r="G647" s="832">
        <v>253.89000000000004</v>
      </c>
      <c r="H647" s="828">
        <v>1</v>
      </c>
      <c r="I647" s="832"/>
      <c r="J647" s="832"/>
      <c r="K647" s="828">
        <v>0</v>
      </c>
      <c r="L647" s="832">
        <v>7</v>
      </c>
      <c r="M647" s="833">
        <v>253.89000000000004</v>
      </c>
    </row>
    <row r="648" spans="1:13" ht="14.45" customHeight="1" x14ac:dyDescent="0.2">
      <c r="A648" s="822" t="s">
        <v>2800</v>
      </c>
      <c r="B648" s="823" t="s">
        <v>2443</v>
      </c>
      <c r="C648" s="823" t="s">
        <v>2445</v>
      </c>
      <c r="D648" s="823" t="s">
        <v>682</v>
      </c>
      <c r="E648" s="823" t="s">
        <v>681</v>
      </c>
      <c r="F648" s="832"/>
      <c r="G648" s="832"/>
      <c r="H648" s="828">
        <v>0</v>
      </c>
      <c r="I648" s="832">
        <v>7</v>
      </c>
      <c r="J648" s="832">
        <v>507.85</v>
      </c>
      <c r="K648" s="828">
        <v>1</v>
      </c>
      <c r="L648" s="832">
        <v>7</v>
      </c>
      <c r="M648" s="833">
        <v>507.85</v>
      </c>
    </row>
    <row r="649" spans="1:13" ht="14.45" customHeight="1" x14ac:dyDescent="0.2">
      <c r="A649" s="822" t="s">
        <v>2800</v>
      </c>
      <c r="B649" s="823" t="s">
        <v>2443</v>
      </c>
      <c r="C649" s="823" t="s">
        <v>2446</v>
      </c>
      <c r="D649" s="823" t="s">
        <v>682</v>
      </c>
      <c r="E649" s="823" t="s">
        <v>684</v>
      </c>
      <c r="F649" s="832"/>
      <c r="G649" s="832"/>
      <c r="H649" s="828">
        <v>0</v>
      </c>
      <c r="I649" s="832">
        <v>9</v>
      </c>
      <c r="J649" s="832">
        <v>587.52</v>
      </c>
      <c r="K649" s="828">
        <v>1</v>
      </c>
      <c r="L649" s="832">
        <v>9</v>
      </c>
      <c r="M649" s="833">
        <v>587.52</v>
      </c>
    </row>
    <row r="650" spans="1:13" ht="14.45" customHeight="1" x14ac:dyDescent="0.2">
      <c r="A650" s="822" t="s">
        <v>2800</v>
      </c>
      <c r="B650" s="823" t="s">
        <v>2443</v>
      </c>
      <c r="C650" s="823" t="s">
        <v>3516</v>
      </c>
      <c r="D650" s="823" t="s">
        <v>2852</v>
      </c>
      <c r="E650" s="823" t="s">
        <v>3517</v>
      </c>
      <c r="F650" s="832">
        <v>1</v>
      </c>
      <c r="G650" s="832">
        <v>130.57</v>
      </c>
      <c r="H650" s="828">
        <v>1</v>
      </c>
      <c r="I650" s="832"/>
      <c r="J650" s="832"/>
      <c r="K650" s="828">
        <v>0</v>
      </c>
      <c r="L650" s="832">
        <v>1</v>
      </c>
      <c r="M650" s="833">
        <v>130.57</v>
      </c>
    </row>
    <row r="651" spans="1:13" ht="14.45" customHeight="1" x14ac:dyDescent="0.2">
      <c r="A651" s="822" t="s">
        <v>2800</v>
      </c>
      <c r="B651" s="823" t="s">
        <v>2458</v>
      </c>
      <c r="C651" s="823" t="s">
        <v>2459</v>
      </c>
      <c r="D651" s="823" t="s">
        <v>1153</v>
      </c>
      <c r="E651" s="823" t="s">
        <v>1155</v>
      </c>
      <c r="F651" s="832"/>
      <c r="G651" s="832"/>
      <c r="H651" s="828"/>
      <c r="I651" s="832">
        <v>1</v>
      </c>
      <c r="J651" s="832">
        <v>0</v>
      </c>
      <c r="K651" s="828"/>
      <c r="L651" s="832">
        <v>1</v>
      </c>
      <c r="M651" s="833">
        <v>0</v>
      </c>
    </row>
    <row r="652" spans="1:13" ht="14.45" customHeight="1" x14ac:dyDescent="0.2">
      <c r="A652" s="822" t="s">
        <v>2800</v>
      </c>
      <c r="B652" s="823" t="s">
        <v>2468</v>
      </c>
      <c r="C652" s="823" t="s">
        <v>2472</v>
      </c>
      <c r="D652" s="823" t="s">
        <v>2470</v>
      </c>
      <c r="E652" s="823" t="s">
        <v>2473</v>
      </c>
      <c r="F652" s="832"/>
      <c r="G652" s="832"/>
      <c r="H652" s="828">
        <v>0</v>
      </c>
      <c r="I652" s="832">
        <v>2</v>
      </c>
      <c r="J652" s="832">
        <v>678.94</v>
      </c>
      <c r="K652" s="828">
        <v>1</v>
      </c>
      <c r="L652" s="832">
        <v>2</v>
      </c>
      <c r="M652" s="833">
        <v>678.94</v>
      </c>
    </row>
    <row r="653" spans="1:13" ht="14.45" customHeight="1" x14ac:dyDescent="0.2">
      <c r="A653" s="822" t="s">
        <v>2800</v>
      </c>
      <c r="B653" s="823" t="s">
        <v>2484</v>
      </c>
      <c r="C653" s="823" t="s">
        <v>4201</v>
      </c>
      <c r="D653" s="823" t="s">
        <v>4037</v>
      </c>
      <c r="E653" s="823" t="s">
        <v>2486</v>
      </c>
      <c r="F653" s="832">
        <v>5</v>
      </c>
      <c r="G653" s="832">
        <v>0</v>
      </c>
      <c r="H653" s="828"/>
      <c r="I653" s="832"/>
      <c r="J653" s="832"/>
      <c r="K653" s="828"/>
      <c r="L653" s="832">
        <v>5</v>
      </c>
      <c r="M653" s="833">
        <v>0</v>
      </c>
    </row>
    <row r="654" spans="1:13" ht="14.45" customHeight="1" x14ac:dyDescent="0.2">
      <c r="A654" s="822" t="s">
        <v>2800</v>
      </c>
      <c r="B654" s="823" t="s">
        <v>2484</v>
      </c>
      <c r="C654" s="823" t="s">
        <v>2487</v>
      </c>
      <c r="D654" s="823" t="s">
        <v>1333</v>
      </c>
      <c r="E654" s="823" t="s">
        <v>2488</v>
      </c>
      <c r="F654" s="832"/>
      <c r="G654" s="832"/>
      <c r="H654" s="828"/>
      <c r="I654" s="832">
        <v>6</v>
      </c>
      <c r="J654" s="832">
        <v>0</v>
      </c>
      <c r="K654" s="828"/>
      <c r="L654" s="832">
        <v>6</v>
      </c>
      <c r="M654" s="833">
        <v>0</v>
      </c>
    </row>
    <row r="655" spans="1:13" ht="14.45" customHeight="1" x14ac:dyDescent="0.2">
      <c r="A655" s="822" t="s">
        <v>2800</v>
      </c>
      <c r="B655" s="823" t="s">
        <v>2484</v>
      </c>
      <c r="C655" s="823" t="s">
        <v>2485</v>
      </c>
      <c r="D655" s="823" t="s">
        <v>1333</v>
      </c>
      <c r="E655" s="823" t="s">
        <v>2486</v>
      </c>
      <c r="F655" s="832"/>
      <c r="G655" s="832"/>
      <c r="H655" s="828"/>
      <c r="I655" s="832">
        <v>2</v>
      </c>
      <c r="J655" s="832">
        <v>0</v>
      </c>
      <c r="K655" s="828"/>
      <c r="L655" s="832">
        <v>2</v>
      </c>
      <c r="M655" s="833">
        <v>0</v>
      </c>
    </row>
    <row r="656" spans="1:13" ht="14.45" customHeight="1" x14ac:dyDescent="0.2">
      <c r="A656" s="822" t="s">
        <v>2800</v>
      </c>
      <c r="B656" s="823" t="s">
        <v>4843</v>
      </c>
      <c r="C656" s="823" t="s">
        <v>4126</v>
      </c>
      <c r="D656" s="823" t="s">
        <v>1928</v>
      </c>
      <c r="E656" s="823" t="s">
        <v>1929</v>
      </c>
      <c r="F656" s="832"/>
      <c r="G656" s="832"/>
      <c r="H656" s="828">
        <v>0</v>
      </c>
      <c r="I656" s="832">
        <v>3</v>
      </c>
      <c r="J656" s="832">
        <v>396</v>
      </c>
      <c r="K656" s="828">
        <v>1</v>
      </c>
      <c r="L656" s="832">
        <v>3</v>
      </c>
      <c r="M656" s="833">
        <v>396</v>
      </c>
    </row>
    <row r="657" spans="1:13" ht="14.45" customHeight="1" x14ac:dyDescent="0.2">
      <c r="A657" s="822" t="s">
        <v>2800</v>
      </c>
      <c r="B657" s="823" t="s">
        <v>2489</v>
      </c>
      <c r="C657" s="823" t="s">
        <v>3939</v>
      </c>
      <c r="D657" s="823" t="s">
        <v>3940</v>
      </c>
      <c r="E657" s="823" t="s">
        <v>3941</v>
      </c>
      <c r="F657" s="832">
        <v>3</v>
      </c>
      <c r="G657" s="832">
        <v>369.6</v>
      </c>
      <c r="H657" s="828">
        <v>1</v>
      </c>
      <c r="I657" s="832"/>
      <c r="J657" s="832"/>
      <c r="K657" s="828">
        <v>0</v>
      </c>
      <c r="L657" s="832">
        <v>3</v>
      </c>
      <c r="M657" s="833">
        <v>369.6</v>
      </c>
    </row>
    <row r="658" spans="1:13" ht="14.45" customHeight="1" x14ac:dyDescent="0.2">
      <c r="A658" s="822" t="s">
        <v>2800</v>
      </c>
      <c r="B658" s="823" t="s">
        <v>2489</v>
      </c>
      <c r="C658" s="823" t="s">
        <v>4133</v>
      </c>
      <c r="D658" s="823" t="s">
        <v>2491</v>
      </c>
      <c r="E658" s="823" t="s">
        <v>4134</v>
      </c>
      <c r="F658" s="832"/>
      <c r="G658" s="832"/>
      <c r="H658" s="828">
        <v>0</v>
      </c>
      <c r="I658" s="832">
        <v>10</v>
      </c>
      <c r="J658" s="832">
        <v>615.9</v>
      </c>
      <c r="K658" s="828">
        <v>1</v>
      </c>
      <c r="L658" s="832">
        <v>10</v>
      </c>
      <c r="M658" s="833">
        <v>615.9</v>
      </c>
    </row>
    <row r="659" spans="1:13" ht="14.45" customHeight="1" x14ac:dyDescent="0.2">
      <c r="A659" s="822" t="s">
        <v>2800</v>
      </c>
      <c r="B659" s="823" t="s">
        <v>2489</v>
      </c>
      <c r="C659" s="823" t="s">
        <v>2490</v>
      </c>
      <c r="D659" s="823" t="s">
        <v>2491</v>
      </c>
      <c r="E659" s="823" t="s">
        <v>2492</v>
      </c>
      <c r="F659" s="832"/>
      <c r="G659" s="832"/>
      <c r="H659" s="828">
        <v>0</v>
      </c>
      <c r="I659" s="832">
        <v>1</v>
      </c>
      <c r="J659" s="832">
        <v>431.18</v>
      </c>
      <c r="K659" s="828">
        <v>1</v>
      </c>
      <c r="L659" s="832">
        <v>1</v>
      </c>
      <c r="M659" s="833">
        <v>431.18</v>
      </c>
    </row>
    <row r="660" spans="1:13" ht="14.45" customHeight="1" x14ac:dyDescent="0.2">
      <c r="A660" s="822" t="s">
        <v>2800</v>
      </c>
      <c r="B660" s="823" t="s">
        <v>2500</v>
      </c>
      <c r="C660" s="823" t="s">
        <v>2504</v>
      </c>
      <c r="D660" s="823" t="s">
        <v>1329</v>
      </c>
      <c r="E660" s="823" t="s">
        <v>1261</v>
      </c>
      <c r="F660" s="832"/>
      <c r="G660" s="832"/>
      <c r="H660" s="828">
        <v>0</v>
      </c>
      <c r="I660" s="832">
        <v>4</v>
      </c>
      <c r="J660" s="832">
        <v>705.28</v>
      </c>
      <c r="K660" s="828">
        <v>1</v>
      </c>
      <c r="L660" s="832">
        <v>4</v>
      </c>
      <c r="M660" s="833">
        <v>705.28</v>
      </c>
    </row>
    <row r="661" spans="1:13" ht="14.45" customHeight="1" x14ac:dyDescent="0.2">
      <c r="A661" s="822" t="s">
        <v>2800</v>
      </c>
      <c r="B661" s="823" t="s">
        <v>2505</v>
      </c>
      <c r="C661" s="823" t="s">
        <v>4129</v>
      </c>
      <c r="D661" s="823" t="s">
        <v>2507</v>
      </c>
      <c r="E661" s="823" t="s">
        <v>3781</v>
      </c>
      <c r="F661" s="832"/>
      <c r="G661" s="832"/>
      <c r="H661" s="828">
        <v>0</v>
      </c>
      <c r="I661" s="832">
        <v>1</v>
      </c>
      <c r="J661" s="832">
        <v>176.32</v>
      </c>
      <c r="K661" s="828">
        <v>1</v>
      </c>
      <c r="L661" s="832">
        <v>1</v>
      </c>
      <c r="M661" s="833">
        <v>176.32</v>
      </c>
    </row>
    <row r="662" spans="1:13" ht="14.45" customHeight="1" x14ac:dyDescent="0.2">
      <c r="A662" s="822" t="s">
        <v>2800</v>
      </c>
      <c r="B662" s="823" t="s">
        <v>2255</v>
      </c>
      <c r="C662" s="823" t="s">
        <v>4202</v>
      </c>
      <c r="D662" s="823" t="s">
        <v>2257</v>
      </c>
      <c r="E662" s="823" t="s">
        <v>4203</v>
      </c>
      <c r="F662" s="832"/>
      <c r="G662" s="832"/>
      <c r="H662" s="828">
        <v>0</v>
      </c>
      <c r="I662" s="832">
        <v>2</v>
      </c>
      <c r="J662" s="832">
        <v>5339.5</v>
      </c>
      <c r="K662" s="828">
        <v>1</v>
      </c>
      <c r="L662" s="832">
        <v>2</v>
      </c>
      <c r="M662" s="833">
        <v>5339.5</v>
      </c>
    </row>
    <row r="663" spans="1:13" ht="14.45" customHeight="1" x14ac:dyDescent="0.2">
      <c r="A663" s="822" t="s">
        <v>2801</v>
      </c>
      <c r="B663" s="823" t="s">
        <v>2227</v>
      </c>
      <c r="C663" s="823" t="s">
        <v>3350</v>
      </c>
      <c r="D663" s="823" t="s">
        <v>3351</v>
      </c>
      <c r="E663" s="823" t="s">
        <v>3352</v>
      </c>
      <c r="F663" s="832">
        <v>2</v>
      </c>
      <c r="G663" s="832">
        <v>345.82</v>
      </c>
      <c r="H663" s="828">
        <v>1</v>
      </c>
      <c r="I663" s="832"/>
      <c r="J663" s="832"/>
      <c r="K663" s="828">
        <v>0</v>
      </c>
      <c r="L663" s="832">
        <v>2</v>
      </c>
      <c r="M663" s="833">
        <v>345.82</v>
      </c>
    </row>
    <row r="664" spans="1:13" ht="14.45" customHeight="1" x14ac:dyDescent="0.2">
      <c r="A664" s="822" t="s">
        <v>2801</v>
      </c>
      <c r="B664" s="823" t="s">
        <v>2227</v>
      </c>
      <c r="C664" s="823" t="s">
        <v>2230</v>
      </c>
      <c r="D664" s="823" t="s">
        <v>789</v>
      </c>
      <c r="E664" s="823" t="s">
        <v>2231</v>
      </c>
      <c r="F664" s="832"/>
      <c r="G664" s="832"/>
      <c r="H664" s="828">
        <v>0</v>
      </c>
      <c r="I664" s="832">
        <v>2</v>
      </c>
      <c r="J664" s="832">
        <v>205.86</v>
      </c>
      <c r="K664" s="828">
        <v>1</v>
      </c>
      <c r="L664" s="832">
        <v>2</v>
      </c>
      <c r="M664" s="833">
        <v>205.86</v>
      </c>
    </row>
    <row r="665" spans="1:13" ht="14.45" customHeight="1" x14ac:dyDescent="0.2">
      <c r="A665" s="822" t="s">
        <v>2801</v>
      </c>
      <c r="B665" s="823" t="s">
        <v>4863</v>
      </c>
      <c r="C665" s="823" t="s">
        <v>4078</v>
      </c>
      <c r="D665" s="823" t="s">
        <v>3965</v>
      </c>
      <c r="E665" s="823" t="s">
        <v>4079</v>
      </c>
      <c r="F665" s="832"/>
      <c r="G665" s="832"/>
      <c r="H665" s="828">
        <v>0</v>
      </c>
      <c r="I665" s="832">
        <v>4</v>
      </c>
      <c r="J665" s="832">
        <v>54.72</v>
      </c>
      <c r="K665" s="828">
        <v>1</v>
      </c>
      <c r="L665" s="832">
        <v>4</v>
      </c>
      <c r="M665" s="833">
        <v>54.72</v>
      </c>
    </row>
    <row r="666" spans="1:13" ht="14.45" customHeight="1" x14ac:dyDescent="0.2">
      <c r="A666" s="822" t="s">
        <v>2801</v>
      </c>
      <c r="B666" s="823" t="s">
        <v>4863</v>
      </c>
      <c r="C666" s="823" t="s">
        <v>3964</v>
      </c>
      <c r="D666" s="823" t="s">
        <v>3965</v>
      </c>
      <c r="E666" s="823" t="s">
        <v>3966</v>
      </c>
      <c r="F666" s="832"/>
      <c r="G666" s="832"/>
      <c r="H666" s="828">
        <v>0</v>
      </c>
      <c r="I666" s="832">
        <v>1</v>
      </c>
      <c r="J666" s="832">
        <v>115.27</v>
      </c>
      <c r="K666" s="828">
        <v>1</v>
      </c>
      <c r="L666" s="832">
        <v>1</v>
      </c>
      <c r="M666" s="833">
        <v>115.27</v>
      </c>
    </row>
    <row r="667" spans="1:13" ht="14.45" customHeight="1" x14ac:dyDescent="0.2">
      <c r="A667" s="822" t="s">
        <v>2801</v>
      </c>
      <c r="B667" s="823" t="s">
        <v>2232</v>
      </c>
      <c r="C667" s="823" t="s">
        <v>3984</v>
      </c>
      <c r="D667" s="823" t="s">
        <v>3348</v>
      </c>
      <c r="E667" s="823" t="s">
        <v>2548</v>
      </c>
      <c r="F667" s="832">
        <v>1</v>
      </c>
      <c r="G667" s="832">
        <v>453.18</v>
      </c>
      <c r="H667" s="828">
        <v>1</v>
      </c>
      <c r="I667" s="832"/>
      <c r="J667" s="832"/>
      <c r="K667" s="828">
        <v>0</v>
      </c>
      <c r="L667" s="832">
        <v>1</v>
      </c>
      <c r="M667" s="833">
        <v>453.18</v>
      </c>
    </row>
    <row r="668" spans="1:13" ht="14.45" customHeight="1" x14ac:dyDescent="0.2">
      <c r="A668" s="822" t="s">
        <v>2801</v>
      </c>
      <c r="B668" s="823" t="s">
        <v>4844</v>
      </c>
      <c r="C668" s="823" t="s">
        <v>4347</v>
      </c>
      <c r="D668" s="823" t="s">
        <v>4212</v>
      </c>
      <c r="E668" s="823" t="s">
        <v>4348</v>
      </c>
      <c r="F668" s="832">
        <v>2</v>
      </c>
      <c r="G668" s="832">
        <v>0</v>
      </c>
      <c r="H668" s="828"/>
      <c r="I668" s="832"/>
      <c r="J668" s="832"/>
      <c r="K668" s="828"/>
      <c r="L668" s="832">
        <v>2</v>
      </c>
      <c r="M668" s="833">
        <v>0</v>
      </c>
    </row>
    <row r="669" spans="1:13" ht="14.45" customHeight="1" x14ac:dyDescent="0.2">
      <c r="A669" s="822" t="s">
        <v>2801</v>
      </c>
      <c r="B669" s="823" t="s">
        <v>4844</v>
      </c>
      <c r="C669" s="823" t="s">
        <v>4349</v>
      </c>
      <c r="D669" s="823" t="s">
        <v>4350</v>
      </c>
      <c r="E669" s="823" t="s">
        <v>4351</v>
      </c>
      <c r="F669" s="832">
        <v>1</v>
      </c>
      <c r="G669" s="832">
        <v>0</v>
      </c>
      <c r="H669" s="828"/>
      <c r="I669" s="832"/>
      <c r="J669" s="832"/>
      <c r="K669" s="828"/>
      <c r="L669" s="832">
        <v>1</v>
      </c>
      <c r="M669" s="833">
        <v>0</v>
      </c>
    </row>
    <row r="670" spans="1:13" ht="14.45" customHeight="1" x14ac:dyDescent="0.2">
      <c r="A670" s="822" t="s">
        <v>2801</v>
      </c>
      <c r="B670" s="823" t="s">
        <v>2238</v>
      </c>
      <c r="C670" s="823" t="s">
        <v>2553</v>
      </c>
      <c r="D670" s="823" t="s">
        <v>2240</v>
      </c>
      <c r="E670" s="823" t="s">
        <v>1831</v>
      </c>
      <c r="F670" s="832"/>
      <c r="G670" s="832"/>
      <c r="H670" s="828">
        <v>0</v>
      </c>
      <c r="I670" s="832">
        <v>1</v>
      </c>
      <c r="J670" s="832">
        <v>86.43</v>
      </c>
      <c r="K670" s="828">
        <v>1</v>
      </c>
      <c r="L670" s="832">
        <v>1</v>
      </c>
      <c r="M670" s="833">
        <v>86.43</v>
      </c>
    </row>
    <row r="671" spans="1:13" ht="14.45" customHeight="1" x14ac:dyDescent="0.2">
      <c r="A671" s="822" t="s">
        <v>2801</v>
      </c>
      <c r="B671" s="823" t="s">
        <v>2238</v>
      </c>
      <c r="C671" s="823" t="s">
        <v>4295</v>
      </c>
      <c r="D671" s="823" t="s">
        <v>4165</v>
      </c>
      <c r="E671" s="823" t="s">
        <v>3736</v>
      </c>
      <c r="F671" s="832">
        <v>1</v>
      </c>
      <c r="G671" s="832">
        <v>43.21</v>
      </c>
      <c r="H671" s="828">
        <v>1</v>
      </c>
      <c r="I671" s="832"/>
      <c r="J671" s="832"/>
      <c r="K671" s="828">
        <v>0</v>
      </c>
      <c r="L671" s="832">
        <v>1</v>
      </c>
      <c r="M671" s="833">
        <v>43.21</v>
      </c>
    </row>
    <row r="672" spans="1:13" ht="14.45" customHeight="1" x14ac:dyDescent="0.2">
      <c r="A672" s="822" t="s">
        <v>2801</v>
      </c>
      <c r="B672" s="823" t="s">
        <v>2238</v>
      </c>
      <c r="C672" s="823" t="s">
        <v>2242</v>
      </c>
      <c r="D672" s="823" t="s">
        <v>2240</v>
      </c>
      <c r="E672" s="823" t="s">
        <v>2243</v>
      </c>
      <c r="F672" s="832"/>
      <c r="G672" s="832"/>
      <c r="H672" s="828">
        <v>0</v>
      </c>
      <c r="I672" s="832">
        <v>4</v>
      </c>
      <c r="J672" s="832">
        <v>172.84</v>
      </c>
      <c r="K672" s="828">
        <v>1</v>
      </c>
      <c r="L672" s="832">
        <v>4</v>
      </c>
      <c r="M672" s="833">
        <v>172.84</v>
      </c>
    </row>
    <row r="673" spans="1:13" ht="14.45" customHeight="1" x14ac:dyDescent="0.2">
      <c r="A673" s="822" t="s">
        <v>2801</v>
      </c>
      <c r="B673" s="823" t="s">
        <v>4837</v>
      </c>
      <c r="C673" s="823" t="s">
        <v>3097</v>
      </c>
      <c r="D673" s="823" t="s">
        <v>3098</v>
      </c>
      <c r="E673" s="823" t="s">
        <v>3099</v>
      </c>
      <c r="F673" s="832"/>
      <c r="G673" s="832"/>
      <c r="H673" s="828">
        <v>0</v>
      </c>
      <c r="I673" s="832">
        <v>2</v>
      </c>
      <c r="J673" s="832">
        <v>369.48</v>
      </c>
      <c r="K673" s="828">
        <v>1</v>
      </c>
      <c r="L673" s="832">
        <v>2</v>
      </c>
      <c r="M673" s="833">
        <v>369.48</v>
      </c>
    </row>
    <row r="674" spans="1:13" ht="14.45" customHeight="1" x14ac:dyDescent="0.2">
      <c r="A674" s="822" t="s">
        <v>2801</v>
      </c>
      <c r="B674" s="823" t="s">
        <v>2244</v>
      </c>
      <c r="C674" s="823" t="s">
        <v>2558</v>
      </c>
      <c r="D674" s="823" t="s">
        <v>1691</v>
      </c>
      <c r="E674" s="823" t="s">
        <v>2559</v>
      </c>
      <c r="F674" s="832"/>
      <c r="G674" s="832"/>
      <c r="H674" s="828">
        <v>0</v>
      </c>
      <c r="I674" s="832">
        <v>13</v>
      </c>
      <c r="J674" s="832">
        <v>18013.059999999998</v>
      </c>
      <c r="K674" s="828">
        <v>1</v>
      </c>
      <c r="L674" s="832">
        <v>13</v>
      </c>
      <c r="M674" s="833">
        <v>18013.059999999998</v>
      </c>
    </row>
    <row r="675" spans="1:13" ht="14.45" customHeight="1" x14ac:dyDescent="0.2">
      <c r="A675" s="822" t="s">
        <v>2801</v>
      </c>
      <c r="B675" s="823" t="s">
        <v>2244</v>
      </c>
      <c r="C675" s="823" t="s">
        <v>2247</v>
      </c>
      <c r="D675" s="823" t="s">
        <v>915</v>
      </c>
      <c r="E675" s="823" t="s">
        <v>2248</v>
      </c>
      <c r="F675" s="832"/>
      <c r="G675" s="832"/>
      <c r="H675" s="828">
        <v>0</v>
      </c>
      <c r="I675" s="832">
        <v>11</v>
      </c>
      <c r="J675" s="832">
        <v>4049.76</v>
      </c>
      <c r="K675" s="828">
        <v>1</v>
      </c>
      <c r="L675" s="832">
        <v>11</v>
      </c>
      <c r="M675" s="833">
        <v>4049.76</v>
      </c>
    </row>
    <row r="676" spans="1:13" ht="14.45" customHeight="1" x14ac:dyDescent="0.2">
      <c r="A676" s="822" t="s">
        <v>2801</v>
      </c>
      <c r="B676" s="823" t="s">
        <v>2244</v>
      </c>
      <c r="C676" s="823" t="s">
        <v>2249</v>
      </c>
      <c r="D676" s="823" t="s">
        <v>915</v>
      </c>
      <c r="E676" s="823" t="s">
        <v>2250</v>
      </c>
      <c r="F676" s="832"/>
      <c r="G676" s="832"/>
      <c r="H676" s="828">
        <v>0</v>
      </c>
      <c r="I676" s="832">
        <v>79</v>
      </c>
      <c r="J676" s="832">
        <v>58170.070000000007</v>
      </c>
      <c r="K676" s="828">
        <v>1</v>
      </c>
      <c r="L676" s="832">
        <v>79</v>
      </c>
      <c r="M676" s="833">
        <v>58170.070000000007</v>
      </c>
    </row>
    <row r="677" spans="1:13" ht="14.45" customHeight="1" x14ac:dyDescent="0.2">
      <c r="A677" s="822" t="s">
        <v>2801</v>
      </c>
      <c r="B677" s="823" t="s">
        <v>2244</v>
      </c>
      <c r="C677" s="823" t="s">
        <v>2253</v>
      </c>
      <c r="D677" s="823" t="s">
        <v>915</v>
      </c>
      <c r="E677" s="823" t="s">
        <v>2254</v>
      </c>
      <c r="F677" s="832"/>
      <c r="G677" s="832"/>
      <c r="H677" s="828">
        <v>0</v>
      </c>
      <c r="I677" s="832">
        <v>54</v>
      </c>
      <c r="J677" s="832">
        <v>26508.059999999998</v>
      </c>
      <c r="K677" s="828">
        <v>1</v>
      </c>
      <c r="L677" s="832">
        <v>54</v>
      </c>
      <c r="M677" s="833">
        <v>26508.059999999998</v>
      </c>
    </row>
    <row r="678" spans="1:13" ht="14.45" customHeight="1" x14ac:dyDescent="0.2">
      <c r="A678" s="822" t="s">
        <v>2801</v>
      </c>
      <c r="B678" s="823" t="s">
        <v>2244</v>
      </c>
      <c r="C678" s="823" t="s">
        <v>2560</v>
      </c>
      <c r="D678" s="823" t="s">
        <v>1691</v>
      </c>
      <c r="E678" s="823" t="s">
        <v>2561</v>
      </c>
      <c r="F678" s="832"/>
      <c r="G678" s="832"/>
      <c r="H678" s="828">
        <v>0</v>
      </c>
      <c r="I678" s="832">
        <v>37</v>
      </c>
      <c r="J678" s="832">
        <v>68357.13</v>
      </c>
      <c r="K678" s="828">
        <v>1</v>
      </c>
      <c r="L678" s="832">
        <v>37</v>
      </c>
      <c r="M678" s="833">
        <v>68357.13</v>
      </c>
    </row>
    <row r="679" spans="1:13" ht="14.45" customHeight="1" x14ac:dyDescent="0.2">
      <c r="A679" s="822" t="s">
        <v>2801</v>
      </c>
      <c r="B679" s="823" t="s">
        <v>2244</v>
      </c>
      <c r="C679" s="823" t="s">
        <v>2251</v>
      </c>
      <c r="D679" s="823" t="s">
        <v>915</v>
      </c>
      <c r="E679" s="823" t="s">
        <v>2252</v>
      </c>
      <c r="F679" s="832"/>
      <c r="G679" s="832"/>
      <c r="H679" s="828">
        <v>0</v>
      </c>
      <c r="I679" s="832">
        <v>1</v>
      </c>
      <c r="J679" s="832">
        <v>1154.68</v>
      </c>
      <c r="K679" s="828">
        <v>1</v>
      </c>
      <c r="L679" s="832">
        <v>1</v>
      </c>
      <c r="M679" s="833">
        <v>1154.68</v>
      </c>
    </row>
    <row r="680" spans="1:13" ht="14.45" customHeight="1" x14ac:dyDescent="0.2">
      <c r="A680" s="822" t="s">
        <v>2801</v>
      </c>
      <c r="B680" s="823" t="s">
        <v>4845</v>
      </c>
      <c r="C680" s="823" t="s">
        <v>4329</v>
      </c>
      <c r="D680" s="823" t="s">
        <v>4330</v>
      </c>
      <c r="E680" s="823" t="s">
        <v>4030</v>
      </c>
      <c r="F680" s="832">
        <v>2</v>
      </c>
      <c r="G680" s="832">
        <v>262.64</v>
      </c>
      <c r="H680" s="828">
        <v>1</v>
      </c>
      <c r="I680" s="832"/>
      <c r="J680" s="832"/>
      <c r="K680" s="828">
        <v>0</v>
      </c>
      <c r="L680" s="832">
        <v>2</v>
      </c>
      <c r="M680" s="833">
        <v>262.64</v>
      </c>
    </row>
    <row r="681" spans="1:13" ht="14.45" customHeight="1" x14ac:dyDescent="0.2">
      <c r="A681" s="822" t="s">
        <v>2801</v>
      </c>
      <c r="B681" s="823" t="s">
        <v>4864</v>
      </c>
      <c r="C681" s="823" t="s">
        <v>3979</v>
      </c>
      <c r="D681" s="823" t="s">
        <v>3980</v>
      </c>
      <c r="E681" s="823" t="s">
        <v>3981</v>
      </c>
      <c r="F681" s="832"/>
      <c r="G681" s="832"/>
      <c r="H681" s="828">
        <v>0</v>
      </c>
      <c r="I681" s="832">
        <v>2</v>
      </c>
      <c r="J681" s="832">
        <v>702.96</v>
      </c>
      <c r="K681" s="828">
        <v>1</v>
      </c>
      <c r="L681" s="832">
        <v>2</v>
      </c>
      <c r="M681" s="833">
        <v>702.96</v>
      </c>
    </row>
    <row r="682" spans="1:13" ht="14.45" customHeight="1" x14ac:dyDescent="0.2">
      <c r="A682" s="822" t="s">
        <v>2801</v>
      </c>
      <c r="B682" s="823" t="s">
        <v>2265</v>
      </c>
      <c r="C682" s="823" t="s">
        <v>2572</v>
      </c>
      <c r="D682" s="823" t="s">
        <v>921</v>
      </c>
      <c r="E682" s="823" t="s">
        <v>2573</v>
      </c>
      <c r="F682" s="832"/>
      <c r="G682" s="832"/>
      <c r="H682" s="828">
        <v>0</v>
      </c>
      <c r="I682" s="832">
        <v>4</v>
      </c>
      <c r="J682" s="832">
        <v>170.04</v>
      </c>
      <c r="K682" s="828">
        <v>1</v>
      </c>
      <c r="L682" s="832">
        <v>4</v>
      </c>
      <c r="M682" s="833">
        <v>170.04</v>
      </c>
    </row>
    <row r="683" spans="1:13" ht="14.45" customHeight="1" x14ac:dyDescent="0.2">
      <c r="A683" s="822" t="s">
        <v>2801</v>
      </c>
      <c r="B683" s="823" t="s">
        <v>2265</v>
      </c>
      <c r="C683" s="823" t="s">
        <v>2268</v>
      </c>
      <c r="D683" s="823" t="s">
        <v>921</v>
      </c>
      <c r="E683" s="823" t="s">
        <v>2269</v>
      </c>
      <c r="F683" s="832"/>
      <c r="G683" s="832"/>
      <c r="H683" s="828">
        <v>0</v>
      </c>
      <c r="I683" s="832">
        <v>3</v>
      </c>
      <c r="J683" s="832">
        <v>255.06</v>
      </c>
      <c r="K683" s="828">
        <v>1</v>
      </c>
      <c r="L683" s="832">
        <v>3</v>
      </c>
      <c r="M683" s="833">
        <v>255.06</v>
      </c>
    </row>
    <row r="684" spans="1:13" ht="14.45" customHeight="1" x14ac:dyDescent="0.2">
      <c r="A684" s="822" t="s">
        <v>2801</v>
      </c>
      <c r="B684" s="823" t="s">
        <v>2265</v>
      </c>
      <c r="C684" s="823" t="s">
        <v>3189</v>
      </c>
      <c r="D684" s="823" t="s">
        <v>3187</v>
      </c>
      <c r="E684" s="823" t="s">
        <v>3190</v>
      </c>
      <c r="F684" s="832"/>
      <c r="G684" s="832"/>
      <c r="H684" s="828">
        <v>0</v>
      </c>
      <c r="I684" s="832">
        <v>4</v>
      </c>
      <c r="J684" s="832">
        <v>786.24</v>
      </c>
      <c r="K684" s="828">
        <v>1</v>
      </c>
      <c r="L684" s="832">
        <v>4</v>
      </c>
      <c r="M684" s="833">
        <v>786.24</v>
      </c>
    </row>
    <row r="685" spans="1:13" ht="14.45" customHeight="1" x14ac:dyDescent="0.2">
      <c r="A685" s="822" t="s">
        <v>2801</v>
      </c>
      <c r="B685" s="823" t="s">
        <v>2265</v>
      </c>
      <c r="C685" s="823" t="s">
        <v>2917</v>
      </c>
      <c r="D685" s="823" t="s">
        <v>2918</v>
      </c>
      <c r="E685" s="823" t="s">
        <v>2573</v>
      </c>
      <c r="F685" s="832">
        <v>9</v>
      </c>
      <c r="G685" s="832">
        <v>382.59</v>
      </c>
      <c r="H685" s="828">
        <v>1</v>
      </c>
      <c r="I685" s="832"/>
      <c r="J685" s="832"/>
      <c r="K685" s="828">
        <v>0</v>
      </c>
      <c r="L685" s="832">
        <v>9</v>
      </c>
      <c r="M685" s="833">
        <v>382.59</v>
      </c>
    </row>
    <row r="686" spans="1:13" ht="14.45" customHeight="1" x14ac:dyDescent="0.2">
      <c r="A686" s="822" t="s">
        <v>2801</v>
      </c>
      <c r="B686" s="823" t="s">
        <v>2270</v>
      </c>
      <c r="C686" s="823" t="s">
        <v>4302</v>
      </c>
      <c r="D686" s="823" t="s">
        <v>4303</v>
      </c>
      <c r="E686" s="823" t="s">
        <v>4304</v>
      </c>
      <c r="F686" s="832">
        <v>2</v>
      </c>
      <c r="G686" s="832">
        <v>0</v>
      </c>
      <c r="H686" s="828"/>
      <c r="I686" s="832"/>
      <c r="J686" s="832"/>
      <c r="K686" s="828"/>
      <c r="L686" s="832">
        <v>2</v>
      </c>
      <c r="M686" s="833">
        <v>0</v>
      </c>
    </row>
    <row r="687" spans="1:13" ht="14.45" customHeight="1" x14ac:dyDescent="0.2">
      <c r="A687" s="822" t="s">
        <v>2801</v>
      </c>
      <c r="B687" s="823" t="s">
        <v>2277</v>
      </c>
      <c r="C687" s="823" t="s">
        <v>3649</v>
      </c>
      <c r="D687" s="823" t="s">
        <v>724</v>
      </c>
      <c r="E687" s="823" t="s">
        <v>725</v>
      </c>
      <c r="F687" s="832">
        <v>1</v>
      </c>
      <c r="G687" s="832">
        <v>38.04</v>
      </c>
      <c r="H687" s="828">
        <v>1</v>
      </c>
      <c r="I687" s="832"/>
      <c r="J687" s="832"/>
      <c r="K687" s="828">
        <v>0</v>
      </c>
      <c r="L687" s="832">
        <v>1</v>
      </c>
      <c r="M687" s="833">
        <v>38.04</v>
      </c>
    </row>
    <row r="688" spans="1:13" ht="14.45" customHeight="1" x14ac:dyDescent="0.2">
      <c r="A688" s="822" t="s">
        <v>2801</v>
      </c>
      <c r="B688" s="823" t="s">
        <v>2277</v>
      </c>
      <c r="C688" s="823" t="s">
        <v>3326</v>
      </c>
      <c r="D688" s="823" t="s">
        <v>724</v>
      </c>
      <c r="E688" s="823" t="s">
        <v>3327</v>
      </c>
      <c r="F688" s="832">
        <v>1</v>
      </c>
      <c r="G688" s="832">
        <v>58.52</v>
      </c>
      <c r="H688" s="828">
        <v>1</v>
      </c>
      <c r="I688" s="832"/>
      <c r="J688" s="832"/>
      <c r="K688" s="828">
        <v>0</v>
      </c>
      <c r="L688" s="832">
        <v>1</v>
      </c>
      <c r="M688" s="833">
        <v>58.52</v>
      </c>
    </row>
    <row r="689" spans="1:13" ht="14.45" customHeight="1" x14ac:dyDescent="0.2">
      <c r="A689" s="822" t="s">
        <v>2801</v>
      </c>
      <c r="B689" s="823" t="s">
        <v>2277</v>
      </c>
      <c r="C689" s="823" t="s">
        <v>4298</v>
      </c>
      <c r="D689" s="823" t="s">
        <v>724</v>
      </c>
      <c r="E689" s="823" t="s">
        <v>1615</v>
      </c>
      <c r="F689" s="832">
        <v>1</v>
      </c>
      <c r="G689" s="832">
        <v>234.07</v>
      </c>
      <c r="H689" s="828">
        <v>1</v>
      </c>
      <c r="I689" s="832"/>
      <c r="J689" s="832"/>
      <c r="K689" s="828">
        <v>0</v>
      </c>
      <c r="L689" s="832">
        <v>1</v>
      </c>
      <c r="M689" s="833">
        <v>234.07</v>
      </c>
    </row>
    <row r="690" spans="1:13" ht="14.45" customHeight="1" x14ac:dyDescent="0.2">
      <c r="A690" s="822" t="s">
        <v>2801</v>
      </c>
      <c r="B690" s="823" t="s">
        <v>2281</v>
      </c>
      <c r="C690" s="823" t="s">
        <v>4230</v>
      </c>
      <c r="D690" s="823" t="s">
        <v>3711</v>
      </c>
      <c r="E690" s="823" t="s">
        <v>738</v>
      </c>
      <c r="F690" s="832">
        <v>3</v>
      </c>
      <c r="G690" s="832">
        <v>210.69</v>
      </c>
      <c r="H690" s="828">
        <v>1</v>
      </c>
      <c r="I690" s="832"/>
      <c r="J690" s="832"/>
      <c r="K690" s="828">
        <v>0</v>
      </c>
      <c r="L690" s="832">
        <v>3</v>
      </c>
      <c r="M690" s="833">
        <v>210.69</v>
      </c>
    </row>
    <row r="691" spans="1:13" ht="14.45" customHeight="1" x14ac:dyDescent="0.2">
      <c r="A691" s="822" t="s">
        <v>2801</v>
      </c>
      <c r="B691" s="823" t="s">
        <v>2281</v>
      </c>
      <c r="C691" s="823" t="s">
        <v>3153</v>
      </c>
      <c r="D691" s="823" t="s">
        <v>737</v>
      </c>
      <c r="E691" s="823" t="s">
        <v>2296</v>
      </c>
      <c r="F691" s="832"/>
      <c r="G691" s="832"/>
      <c r="H691" s="828">
        <v>0</v>
      </c>
      <c r="I691" s="832">
        <v>3</v>
      </c>
      <c r="J691" s="832">
        <v>105.33</v>
      </c>
      <c r="K691" s="828">
        <v>1</v>
      </c>
      <c r="L691" s="832">
        <v>3</v>
      </c>
      <c r="M691" s="833">
        <v>105.33</v>
      </c>
    </row>
    <row r="692" spans="1:13" ht="14.45" customHeight="1" x14ac:dyDescent="0.2">
      <c r="A692" s="822" t="s">
        <v>2801</v>
      </c>
      <c r="B692" s="823" t="s">
        <v>2281</v>
      </c>
      <c r="C692" s="823" t="s">
        <v>4231</v>
      </c>
      <c r="D692" s="823" t="s">
        <v>1930</v>
      </c>
      <c r="E692" s="823" t="s">
        <v>1653</v>
      </c>
      <c r="F692" s="832">
        <v>1</v>
      </c>
      <c r="G692" s="832">
        <v>117.03</v>
      </c>
      <c r="H692" s="828">
        <v>1</v>
      </c>
      <c r="I692" s="832"/>
      <c r="J692" s="832"/>
      <c r="K692" s="828">
        <v>0</v>
      </c>
      <c r="L692" s="832">
        <v>1</v>
      </c>
      <c r="M692" s="833">
        <v>117.03</v>
      </c>
    </row>
    <row r="693" spans="1:13" ht="14.45" customHeight="1" x14ac:dyDescent="0.2">
      <c r="A693" s="822" t="s">
        <v>2801</v>
      </c>
      <c r="B693" s="823" t="s">
        <v>4846</v>
      </c>
      <c r="C693" s="823" t="s">
        <v>4299</v>
      </c>
      <c r="D693" s="823" t="s">
        <v>3983</v>
      </c>
      <c r="E693" s="823" t="s">
        <v>3580</v>
      </c>
      <c r="F693" s="832">
        <v>1</v>
      </c>
      <c r="G693" s="832">
        <v>32.76</v>
      </c>
      <c r="H693" s="828">
        <v>1</v>
      </c>
      <c r="I693" s="832"/>
      <c r="J693" s="832"/>
      <c r="K693" s="828">
        <v>0</v>
      </c>
      <c r="L693" s="832">
        <v>1</v>
      </c>
      <c r="M693" s="833">
        <v>32.76</v>
      </c>
    </row>
    <row r="694" spans="1:13" ht="14.45" customHeight="1" x14ac:dyDescent="0.2">
      <c r="A694" s="822" t="s">
        <v>2801</v>
      </c>
      <c r="B694" s="823" t="s">
        <v>2286</v>
      </c>
      <c r="C694" s="823" t="s">
        <v>2287</v>
      </c>
      <c r="D694" s="823" t="s">
        <v>2288</v>
      </c>
      <c r="E694" s="823" t="s">
        <v>2289</v>
      </c>
      <c r="F694" s="832"/>
      <c r="G694" s="832"/>
      <c r="H694" s="828">
        <v>0</v>
      </c>
      <c r="I694" s="832">
        <v>3</v>
      </c>
      <c r="J694" s="832">
        <v>279.81</v>
      </c>
      <c r="K694" s="828">
        <v>1</v>
      </c>
      <c r="L694" s="832">
        <v>3</v>
      </c>
      <c r="M694" s="833">
        <v>279.81</v>
      </c>
    </row>
    <row r="695" spans="1:13" ht="14.45" customHeight="1" x14ac:dyDescent="0.2">
      <c r="A695" s="822" t="s">
        <v>2801</v>
      </c>
      <c r="B695" s="823" t="s">
        <v>2286</v>
      </c>
      <c r="C695" s="823" t="s">
        <v>2859</v>
      </c>
      <c r="D695" s="823" t="s">
        <v>2860</v>
      </c>
      <c r="E695" s="823" t="s">
        <v>2291</v>
      </c>
      <c r="F695" s="832">
        <v>2</v>
      </c>
      <c r="G695" s="832">
        <v>62.18</v>
      </c>
      <c r="H695" s="828">
        <v>1</v>
      </c>
      <c r="I695" s="832"/>
      <c r="J695" s="832"/>
      <c r="K695" s="828">
        <v>0</v>
      </c>
      <c r="L695" s="832">
        <v>2</v>
      </c>
      <c r="M695" s="833">
        <v>62.18</v>
      </c>
    </row>
    <row r="696" spans="1:13" ht="14.45" customHeight="1" x14ac:dyDescent="0.2">
      <c r="A696" s="822" t="s">
        <v>2801</v>
      </c>
      <c r="B696" s="823" t="s">
        <v>2286</v>
      </c>
      <c r="C696" s="823" t="s">
        <v>4223</v>
      </c>
      <c r="D696" s="823" t="s">
        <v>4224</v>
      </c>
      <c r="E696" s="823" t="s">
        <v>3099</v>
      </c>
      <c r="F696" s="832">
        <v>1</v>
      </c>
      <c r="G696" s="832">
        <v>103.64</v>
      </c>
      <c r="H696" s="828">
        <v>1</v>
      </c>
      <c r="I696" s="832"/>
      <c r="J696" s="832"/>
      <c r="K696" s="828">
        <v>0</v>
      </c>
      <c r="L696" s="832">
        <v>1</v>
      </c>
      <c r="M696" s="833">
        <v>103.64</v>
      </c>
    </row>
    <row r="697" spans="1:13" ht="14.45" customHeight="1" x14ac:dyDescent="0.2">
      <c r="A697" s="822" t="s">
        <v>2801</v>
      </c>
      <c r="B697" s="823" t="s">
        <v>2286</v>
      </c>
      <c r="C697" s="823" t="s">
        <v>4225</v>
      </c>
      <c r="D697" s="823" t="s">
        <v>4224</v>
      </c>
      <c r="E697" s="823" t="s">
        <v>4226</v>
      </c>
      <c r="F697" s="832">
        <v>1</v>
      </c>
      <c r="G697" s="832">
        <v>207.27</v>
      </c>
      <c r="H697" s="828">
        <v>1</v>
      </c>
      <c r="I697" s="832"/>
      <c r="J697" s="832"/>
      <c r="K697" s="828">
        <v>0</v>
      </c>
      <c r="L697" s="832">
        <v>1</v>
      </c>
      <c r="M697" s="833">
        <v>207.27</v>
      </c>
    </row>
    <row r="698" spans="1:13" ht="14.45" customHeight="1" x14ac:dyDescent="0.2">
      <c r="A698" s="822" t="s">
        <v>2801</v>
      </c>
      <c r="B698" s="823" t="s">
        <v>2580</v>
      </c>
      <c r="C698" s="823" t="s">
        <v>4172</v>
      </c>
      <c r="D698" s="823" t="s">
        <v>4173</v>
      </c>
      <c r="E698" s="823" t="s">
        <v>4174</v>
      </c>
      <c r="F698" s="832">
        <v>2</v>
      </c>
      <c r="G698" s="832">
        <v>203.12</v>
      </c>
      <c r="H698" s="828">
        <v>1</v>
      </c>
      <c r="I698" s="832"/>
      <c r="J698" s="832"/>
      <c r="K698" s="828">
        <v>0</v>
      </c>
      <c r="L698" s="832">
        <v>2</v>
      </c>
      <c r="M698" s="833">
        <v>203.12</v>
      </c>
    </row>
    <row r="699" spans="1:13" ht="14.45" customHeight="1" x14ac:dyDescent="0.2">
      <c r="A699" s="822" t="s">
        <v>2801</v>
      </c>
      <c r="B699" s="823" t="s">
        <v>2580</v>
      </c>
      <c r="C699" s="823" t="s">
        <v>4175</v>
      </c>
      <c r="D699" s="823" t="s">
        <v>4173</v>
      </c>
      <c r="E699" s="823" t="s">
        <v>4146</v>
      </c>
      <c r="F699" s="832">
        <v>2</v>
      </c>
      <c r="G699" s="832">
        <v>58.04</v>
      </c>
      <c r="H699" s="828">
        <v>1</v>
      </c>
      <c r="I699" s="832"/>
      <c r="J699" s="832"/>
      <c r="K699" s="828">
        <v>0</v>
      </c>
      <c r="L699" s="832">
        <v>2</v>
      </c>
      <c r="M699" s="833">
        <v>58.04</v>
      </c>
    </row>
    <row r="700" spans="1:13" ht="14.45" customHeight="1" x14ac:dyDescent="0.2">
      <c r="A700" s="822" t="s">
        <v>2801</v>
      </c>
      <c r="B700" s="823" t="s">
        <v>4867</v>
      </c>
      <c r="C700" s="823" t="s">
        <v>4283</v>
      </c>
      <c r="D700" s="823" t="s">
        <v>4284</v>
      </c>
      <c r="E700" s="823" t="s">
        <v>4285</v>
      </c>
      <c r="F700" s="832"/>
      <c r="G700" s="832"/>
      <c r="H700" s="828">
        <v>0</v>
      </c>
      <c r="I700" s="832">
        <v>1</v>
      </c>
      <c r="J700" s="832">
        <v>103.64</v>
      </c>
      <c r="K700" s="828">
        <v>1</v>
      </c>
      <c r="L700" s="832">
        <v>1</v>
      </c>
      <c r="M700" s="833">
        <v>103.64</v>
      </c>
    </row>
    <row r="701" spans="1:13" ht="14.45" customHeight="1" x14ac:dyDescent="0.2">
      <c r="A701" s="822" t="s">
        <v>2801</v>
      </c>
      <c r="B701" s="823" t="s">
        <v>2294</v>
      </c>
      <c r="C701" s="823" t="s">
        <v>2295</v>
      </c>
      <c r="D701" s="823" t="s">
        <v>1197</v>
      </c>
      <c r="E701" s="823" t="s">
        <v>2296</v>
      </c>
      <c r="F701" s="832"/>
      <c r="G701" s="832"/>
      <c r="H701" s="828">
        <v>0</v>
      </c>
      <c r="I701" s="832">
        <v>1</v>
      </c>
      <c r="J701" s="832">
        <v>34.47</v>
      </c>
      <c r="K701" s="828">
        <v>1</v>
      </c>
      <c r="L701" s="832">
        <v>1</v>
      </c>
      <c r="M701" s="833">
        <v>34.47</v>
      </c>
    </row>
    <row r="702" spans="1:13" ht="14.45" customHeight="1" x14ac:dyDescent="0.2">
      <c r="A702" s="822" t="s">
        <v>2801</v>
      </c>
      <c r="B702" s="823" t="s">
        <v>2294</v>
      </c>
      <c r="C702" s="823" t="s">
        <v>2584</v>
      </c>
      <c r="D702" s="823" t="s">
        <v>1197</v>
      </c>
      <c r="E702" s="823" t="s">
        <v>2585</v>
      </c>
      <c r="F702" s="832"/>
      <c r="G702" s="832"/>
      <c r="H702" s="828">
        <v>0</v>
      </c>
      <c r="I702" s="832">
        <v>1</v>
      </c>
      <c r="J702" s="832">
        <v>103.4</v>
      </c>
      <c r="K702" s="828">
        <v>1</v>
      </c>
      <c r="L702" s="832">
        <v>1</v>
      </c>
      <c r="M702" s="833">
        <v>103.4</v>
      </c>
    </row>
    <row r="703" spans="1:13" ht="14.45" customHeight="1" x14ac:dyDescent="0.2">
      <c r="A703" s="822" t="s">
        <v>2801</v>
      </c>
      <c r="B703" s="823" t="s">
        <v>2294</v>
      </c>
      <c r="C703" s="823" t="s">
        <v>4308</v>
      </c>
      <c r="D703" s="823" t="s">
        <v>4309</v>
      </c>
      <c r="E703" s="823" t="s">
        <v>3921</v>
      </c>
      <c r="F703" s="832">
        <v>1</v>
      </c>
      <c r="G703" s="832">
        <v>114.88</v>
      </c>
      <c r="H703" s="828">
        <v>1</v>
      </c>
      <c r="I703" s="832"/>
      <c r="J703" s="832"/>
      <c r="K703" s="828">
        <v>0</v>
      </c>
      <c r="L703" s="832">
        <v>1</v>
      </c>
      <c r="M703" s="833">
        <v>114.88</v>
      </c>
    </row>
    <row r="704" spans="1:13" ht="14.45" customHeight="1" x14ac:dyDescent="0.2">
      <c r="A704" s="822" t="s">
        <v>2801</v>
      </c>
      <c r="B704" s="823" t="s">
        <v>2297</v>
      </c>
      <c r="C704" s="823" t="s">
        <v>4314</v>
      </c>
      <c r="D704" s="823" t="s">
        <v>4182</v>
      </c>
      <c r="E704" s="823" t="s">
        <v>4315</v>
      </c>
      <c r="F704" s="832">
        <v>1</v>
      </c>
      <c r="G704" s="832">
        <v>33.61</v>
      </c>
      <c r="H704" s="828">
        <v>1</v>
      </c>
      <c r="I704" s="832"/>
      <c r="J704" s="832"/>
      <c r="K704" s="828">
        <v>0</v>
      </c>
      <c r="L704" s="832">
        <v>1</v>
      </c>
      <c r="M704" s="833">
        <v>33.61</v>
      </c>
    </row>
    <row r="705" spans="1:13" ht="14.45" customHeight="1" x14ac:dyDescent="0.2">
      <c r="A705" s="822" t="s">
        <v>2801</v>
      </c>
      <c r="B705" s="823" t="s">
        <v>2306</v>
      </c>
      <c r="C705" s="823" t="s">
        <v>3988</v>
      </c>
      <c r="D705" s="823" t="s">
        <v>2308</v>
      </c>
      <c r="E705" s="823" t="s">
        <v>3989</v>
      </c>
      <c r="F705" s="832"/>
      <c r="G705" s="832"/>
      <c r="H705" s="828">
        <v>0</v>
      </c>
      <c r="I705" s="832">
        <v>1</v>
      </c>
      <c r="J705" s="832">
        <v>352.37</v>
      </c>
      <c r="K705" s="828">
        <v>1</v>
      </c>
      <c r="L705" s="832">
        <v>1</v>
      </c>
      <c r="M705" s="833">
        <v>352.37</v>
      </c>
    </row>
    <row r="706" spans="1:13" ht="14.45" customHeight="1" x14ac:dyDescent="0.2">
      <c r="A706" s="822" t="s">
        <v>2801</v>
      </c>
      <c r="B706" s="823" t="s">
        <v>2599</v>
      </c>
      <c r="C706" s="823" t="s">
        <v>4321</v>
      </c>
      <c r="D706" s="823" t="s">
        <v>4322</v>
      </c>
      <c r="E706" s="823" t="s">
        <v>4323</v>
      </c>
      <c r="F706" s="832">
        <v>1</v>
      </c>
      <c r="G706" s="832">
        <v>290.36</v>
      </c>
      <c r="H706" s="828">
        <v>1</v>
      </c>
      <c r="I706" s="832"/>
      <c r="J706" s="832"/>
      <c r="K706" s="828">
        <v>0</v>
      </c>
      <c r="L706" s="832">
        <v>1</v>
      </c>
      <c r="M706" s="833">
        <v>290.36</v>
      </c>
    </row>
    <row r="707" spans="1:13" ht="14.45" customHeight="1" x14ac:dyDescent="0.2">
      <c r="A707" s="822" t="s">
        <v>2801</v>
      </c>
      <c r="B707" s="823" t="s">
        <v>4839</v>
      </c>
      <c r="C707" s="823" t="s">
        <v>3072</v>
      </c>
      <c r="D707" s="823" t="s">
        <v>3073</v>
      </c>
      <c r="E707" s="823" t="s">
        <v>3074</v>
      </c>
      <c r="F707" s="832"/>
      <c r="G707" s="832"/>
      <c r="H707" s="828">
        <v>0</v>
      </c>
      <c r="I707" s="832">
        <v>3</v>
      </c>
      <c r="J707" s="832">
        <v>308.54999999999995</v>
      </c>
      <c r="K707" s="828">
        <v>1</v>
      </c>
      <c r="L707" s="832">
        <v>3</v>
      </c>
      <c r="M707" s="833">
        <v>308.54999999999995</v>
      </c>
    </row>
    <row r="708" spans="1:13" ht="14.45" customHeight="1" x14ac:dyDescent="0.2">
      <c r="A708" s="822" t="s">
        <v>2801</v>
      </c>
      <c r="B708" s="823" t="s">
        <v>2320</v>
      </c>
      <c r="C708" s="823" t="s">
        <v>4227</v>
      </c>
      <c r="D708" s="823" t="s">
        <v>4228</v>
      </c>
      <c r="E708" s="823" t="s">
        <v>1261</v>
      </c>
      <c r="F708" s="832">
        <v>1</v>
      </c>
      <c r="G708" s="832">
        <v>139.77000000000001</v>
      </c>
      <c r="H708" s="828">
        <v>1</v>
      </c>
      <c r="I708" s="832"/>
      <c r="J708" s="832"/>
      <c r="K708" s="828">
        <v>0</v>
      </c>
      <c r="L708" s="832">
        <v>1</v>
      </c>
      <c r="M708" s="833">
        <v>139.77000000000001</v>
      </c>
    </row>
    <row r="709" spans="1:13" ht="14.45" customHeight="1" x14ac:dyDescent="0.2">
      <c r="A709" s="822" t="s">
        <v>2801</v>
      </c>
      <c r="B709" s="823" t="s">
        <v>2320</v>
      </c>
      <c r="C709" s="823" t="s">
        <v>4229</v>
      </c>
      <c r="D709" s="823" t="s">
        <v>4228</v>
      </c>
      <c r="E709" s="823" t="s">
        <v>3703</v>
      </c>
      <c r="F709" s="832">
        <v>1</v>
      </c>
      <c r="G709" s="832">
        <v>279.52999999999997</v>
      </c>
      <c r="H709" s="828">
        <v>1</v>
      </c>
      <c r="I709" s="832"/>
      <c r="J709" s="832"/>
      <c r="K709" s="828">
        <v>0</v>
      </c>
      <c r="L709" s="832">
        <v>1</v>
      </c>
      <c r="M709" s="833">
        <v>279.52999999999997</v>
      </c>
    </row>
    <row r="710" spans="1:13" ht="14.45" customHeight="1" x14ac:dyDescent="0.2">
      <c r="A710" s="822" t="s">
        <v>2801</v>
      </c>
      <c r="B710" s="823" t="s">
        <v>2320</v>
      </c>
      <c r="C710" s="823" t="s">
        <v>2324</v>
      </c>
      <c r="D710" s="823" t="s">
        <v>2325</v>
      </c>
      <c r="E710" s="823" t="s">
        <v>2326</v>
      </c>
      <c r="F710" s="832"/>
      <c r="G710" s="832"/>
      <c r="H710" s="828">
        <v>0</v>
      </c>
      <c r="I710" s="832">
        <v>2</v>
      </c>
      <c r="J710" s="832">
        <v>330.82</v>
      </c>
      <c r="K710" s="828">
        <v>1</v>
      </c>
      <c r="L710" s="832">
        <v>2</v>
      </c>
      <c r="M710" s="833">
        <v>330.82</v>
      </c>
    </row>
    <row r="711" spans="1:13" ht="14.45" customHeight="1" x14ac:dyDescent="0.2">
      <c r="A711" s="822" t="s">
        <v>2801</v>
      </c>
      <c r="B711" s="823" t="s">
        <v>2320</v>
      </c>
      <c r="C711" s="823" t="s">
        <v>4119</v>
      </c>
      <c r="D711" s="823" t="s">
        <v>2322</v>
      </c>
      <c r="E711" s="823" t="s">
        <v>3107</v>
      </c>
      <c r="F711" s="832">
        <v>2</v>
      </c>
      <c r="G711" s="832">
        <v>310.60000000000002</v>
      </c>
      <c r="H711" s="828">
        <v>1</v>
      </c>
      <c r="I711" s="832"/>
      <c r="J711" s="832"/>
      <c r="K711" s="828">
        <v>0</v>
      </c>
      <c r="L711" s="832">
        <v>2</v>
      </c>
      <c r="M711" s="833">
        <v>310.60000000000002</v>
      </c>
    </row>
    <row r="712" spans="1:13" ht="14.45" customHeight="1" x14ac:dyDescent="0.2">
      <c r="A712" s="822" t="s">
        <v>2801</v>
      </c>
      <c r="B712" s="823" t="s">
        <v>2320</v>
      </c>
      <c r="C712" s="823" t="s">
        <v>4120</v>
      </c>
      <c r="D712" s="823" t="s">
        <v>2322</v>
      </c>
      <c r="E712" s="823" t="s">
        <v>3050</v>
      </c>
      <c r="F712" s="832">
        <v>4</v>
      </c>
      <c r="G712" s="832">
        <v>1115.56</v>
      </c>
      <c r="H712" s="828">
        <v>1</v>
      </c>
      <c r="I712" s="832"/>
      <c r="J712" s="832"/>
      <c r="K712" s="828">
        <v>0</v>
      </c>
      <c r="L712" s="832">
        <v>4</v>
      </c>
      <c r="M712" s="833">
        <v>1115.56</v>
      </c>
    </row>
    <row r="713" spans="1:13" ht="14.45" customHeight="1" x14ac:dyDescent="0.2">
      <c r="A713" s="822" t="s">
        <v>2801</v>
      </c>
      <c r="B713" s="823" t="s">
        <v>2320</v>
      </c>
      <c r="C713" s="823" t="s">
        <v>3901</v>
      </c>
      <c r="D713" s="823" t="s">
        <v>2322</v>
      </c>
      <c r="E713" s="823" t="s">
        <v>3902</v>
      </c>
      <c r="F713" s="832">
        <v>1</v>
      </c>
      <c r="G713" s="832">
        <v>477.84</v>
      </c>
      <c r="H713" s="828">
        <v>1</v>
      </c>
      <c r="I713" s="832"/>
      <c r="J713" s="832"/>
      <c r="K713" s="828">
        <v>0</v>
      </c>
      <c r="L713" s="832">
        <v>1</v>
      </c>
      <c r="M713" s="833">
        <v>477.84</v>
      </c>
    </row>
    <row r="714" spans="1:13" ht="14.45" customHeight="1" x14ac:dyDescent="0.2">
      <c r="A714" s="822" t="s">
        <v>2801</v>
      </c>
      <c r="B714" s="823" t="s">
        <v>4841</v>
      </c>
      <c r="C714" s="823" t="s">
        <v>4256</v>
      </c>
      <c r="D714" s="823" t="s">
        <v>4257</v>
      </c>
      <c r="E714" s="823" t="s">
        <v>4258</v>
      </c>
      <c r="F714" s="832"/>
      <c r="G714" s="832"/>
      <c r="H714" s="828">
        <v>0</v>
      </c>
      <c r="I714" s="832">
        <v>1</v>
      </c>
      <c r="J714" s="832">
        <v>314.01</v>
      </c>
      <c r="K714" s="828">
        <v>1</v>
      </c>
      <c r="L714" s="832">
        <v>1</v>
      </c>
      <c r="M714" s="833">
        <v>314.01</v>
      </c>
    </row>
    <row r="715" spans="1:13" ht="14.45" customHeight="1" x14ac:dyDescent="0.2">
      <c r="A715" s="822" t="s">
        <v>2801</v>
      </c>
      <c r="B715" s="823" t="s">
        <v>2339</v>
      </c>
      <c r="C715" s="823" t="s">
        <v>3119</v>
      </c>
      <c r="D715" s="823" t="s">
        <v>891</v>
      </c>
      <c r="E715" s="823" t="s">
        <v>3120</v>
      </c>
      <c r="F715" s="832">
        <v>1</v>
      </c>
      <c r="G715" s="832">
        <v>63.14</v>
      </c>
      <c r="H715" s="828">
        <v>1</v>
      </c>
      <c r="I715" s="832"/>
      <c r="J715" s="832"/>
      <c r="K715" s="828">
        <v>0</v>
      </c>
      <c r="L715" s="832">
        <v>1</v>
      </c>
      <c r="M715" s="833">
        <v>63.14</v>
      </c>
    </row>
    <row r="716" spans="1:13" ht="14.45" customHeight="1" x14ac:dyDescent="0.2">
      <c r="A716" s="822" t="s">
        <v>2801</v>
      </c>
      <c r="B716" s="823" t="s">
        <v>2339</v>
      </c>
      <c r="C716" s="823" t="s">
        <v>2832</v>
      </c>
      <c r="D716" s="823" t="s">
        <v>891</v>
      </c>
      <c r="E716" s="823" t="s">
        <v>2347</v>
      </c>
      <c r="F716" s="832">
        <v>2</v>
      </c>
      <c r="G716" s="832">
        <v>98.16</v>
      </c>
      <c r="H716" s="828">
        <v>1</v>
      </c>
      <c r="I716" s="832"/>
      <c r="J716" s="832"/>
      <c r="K716" s="828">
        <v>0</v>
      </c>
      <c r="L716" s="832">
        <v>2</v>
      </c>
      <c r="M716" s="833">
        <v>98.16</v>
      </c>
    </row>
    <row r="717" spans="1:13" ht="14.45" customHeight="1" x14ac:dyDescent="0.2">
      <c r="A717" s="822" t="s">
        <v>2801</v>
      </c>
      <c r="B717" s="823" t="s">
        <v>2339</v>
      </c>
      <c r="C717" s="823" t="s">
        <v>2350</v>
      </c>
      <c r="D717" s="823" t="s">
        <v>891</v>
      </c>
      <c r="E717" s="823" t="s">
        <v>892</v>
      </c>
      <c r="F717" s="832">
        <v>1</v>
      </c>
      <c r="G717" s="832">
        <v>84.18</v>
      </c>
      <c r="H717" s="828">
        <v>1</v>
      </c>
      <c r="I717" s="832"/>
      <c r="J717" s="832"/>
      <c r="K717" s="828">
        <v>0</v>
      </c>
      <c r="L717" s="832">
        <v>1</v>
      </c>
      <c r="M717" s="833">
        <v>84.18</v>
      </c>
    </row>
    <row r="718" spans="1:13" ht="14.45" customHeight="1" x14ac:dyDescent="0.2">
      <c r="A718" s="822" t="s">
        <v>2801</v>
      </c>
      <c r="B718" s="823" t="s">
        <v>2339</v>
      </c>
      <c r="C718" s="823" t="s">
        <v>2611</v>
      </c>
      <c r="D718" s="823" t="s">
        <v>2341</v>
      </c>
      <c r="E718" s="823" t="s">
        <v>2612</v>
      </c>
      <c r="F718" s="832"/>
      <c r="G718" s="832"/>
      <c r="H718" s="828">
        <v>0</v>
      </c>
      <c r="I718" s="832">
        <v>1</v>
      </c>
      <c r="J718" s="832">
        <v>63.14</v>
      </c>
      <c r="K718" s="828">
        <v>1</v>
      </c>
      <c r="L718" s="832">
        <v>1</v>
      </c>
      <c r="M718" s="833">
        <v>63.14</v>
      </c>
    </row>
    <row r="719" spans="1:13" ht="14.45" customHeight="1" x14ac:dyDescent="0.2">
      <c r="A719" s="822" t="s">
        <v>2801</v>
      </c>
      <c r="B719" s="823" t="s">
        <v>2339</v>
      </c>
      <c r="C719" s="823" t="s">
        <v>2340</v>
      </c>
      <c r="D719" s="823" t="s">
        <v>2341</v>
      </c>
      <c r="E719" s="823" t="s">
        <v>2342</v>
      </c>
      <c r="F719" s="832"/>
      <c r="G719" s="832"/>
      <c r="H719" s="828">
        <v>0</v>
      </c>
      <c r="I719" s="832">
        <v>1</v>
      </c>
      <c r="J719" s="832">
        <v>49.08</v>
      </c>
      <c r="K719" s="828">
        <v>1</v>
      </c>
      <c r="L719" s="832">
        <v>1</v>
      </c>
      <c r="M719" s="833">
        <v>49.08</v>
      </c>
    </row>
    <row r="720" spans="1:13" ht="14.45" customHeight="1" x14ac:dyDescent="0.2">
      <c r="A720" s="822" t="s">
        <v>2801</v>
      </c>
      <c r="B720" s="823" t="s">
        <v>2361</v>
      </c>
      <c r="C720" s="823" t="s">
        <v>4232</v>
      </c>
      <c r="D720" s="823" t="s">
        <v>3715</v>
      </c>
      <c r="E720" s="823" t="s">
        <v>771</v>
      </c>
      <c r="F720" s="832">
        <v>17</v>
      </c>
      <c r="G720" s="832">
        <v>1632.68</v>
      </c>
      <c r="H720" s="828">
        <v>1</v>
      </c>
      <c r="I720" s="832"/>
      <c r="J720" s="832"/>
      <c r="K720" s="828">
        <v>0</v>
      </c>
      <c r="L720" s="832">
        <v>17</v>
      </c>
      <c r="M720" s="833">
        <v>1632.68</v>
      </c>
    </row>
    <row r="721" spans="1:13" ht="14.45" customHeight="1" x14ac:dyDescent="0.2">
      <c r="A721" s="822" t="s">
        <v>2801</v>
      </c>
      <c r="B721" s="823" t="s">
        <v>2361</v>
      </c>
      <c r="C721" s="823" t="s">
        <v>4233</v>
      </c>
      <c r="D721" s="823" t="s">
        <v>3715</v>
      </c>
      <c r="E721" s="823" t="s">
        <v>771</v>
      </c>
      <c r="F721" s="832">
        <v>2</v>
      </c>
      <c r="G721" s="832">
        <v>192.08</v>
      </c>
      <c r="H721" s="828">
        <v>1</v>
      </c>
      <c r="I721" s="832"/>
      <c r="J721" s="832"/>
      <c r="K721" s="828">
        <v>0</v>
      </c>
      <c r="L721" s="832">
        <v>2</v>
      </c>
      <c r="M721" s="833">
        <v>192.08</v>
      </c>
    </row>
    <row r="722" spans="1:13" ht="14.45" customHeight="1" x14ac:dyDescent="0.2">
      <c r="A722" s="822" t="s">
        <v>2801</v>
      </c>
      <c r="B722" s="823" t="s">
        <v>2370</v>
      </c>
      <c r="C722" s="823" t="s">
        <v>2374</v>
      </c>
      <c r="D722" s="823" t="s">
        <v>2372</v>
      </c>
      <c r="E722" s="823" t="s">
        <v>2375</v>
      </c>
      <c r="F722" s="832"/>
      <c r="G722" s="832"/>
      <c r="H722" s="828">
        <v>0</v>
      </c>
      <c r="I722" s="832">
        <v>5</v>
      </c>
      <c r="J722" s="832">
        <v>598.5</v>
      </c>
      <c r="K722" s="828">
        <v>1</v>
      </c>
      <c r="L722" s="832">
        <v>5</v>
      </c>
      <c r="M722" s="833">
        <v>598.5</v>
      </c>
    </row>
    <row r="723" spans="1:13" ht="14.45" customHeight="1" x14ac:dyDescent="0.2">
      <c r="A723" s="822" t="s">
        <v>2801</v>
      </c>
      <c r="B723" s="823" t="s">
        <v>2397</v>
      </c>
      <c r="C723" s="823" t="s">
        <v>4259</v>
      </c>
      <c r="D723" s="823" t="s">
        <v>4136</v>
      </c>
      <c r="E723" s="823" t="s">
        <v>2404</v>
      </c>
      <c r="F723" s="832">
        <v>1</v>
      </c>
      <c r="G723" s="832">
        <v>846.47</v>
      </c>
      <c r="H723" s="828">
        <v>1</v>
      </c>
      <c r="I723" s="832"/>
      <c r="J723" s="832"/>
      <c r="K723" s="828">
        <v>0</v>
      </c>
      <c r="L723" s="832">
        <v>1</v>
      </c>
      <c r="M723" s="833">
        <v>846.47</v>
      </c>
    </row>
    <row r="724" spans="1:13" ht="14.45" customHeight="1" x14ac:dyDescent="0.2">
      <c r="A724" s="822" t="s">
        <v>2801</v>
      </c>
      <c r="B724" s="823" t="s">
        <v>2397</v>
      </c>
      <c r="C724" s="823" t="s">
        <v>4135</v>
      </c>
      <c r="D724" s="823" t="s">
        <v>4136</v>
      </c>
      <c r="E724" s="823" t="s">
        <v>4137</v>
      </c>
      <c r="F724" s="832">
        <v>9</v>
      </c>
      <c r="G724" s="832">
        <v>1904.4900000000002</v>
      </c>
      <c r="H724" s="828">
        <v>1</v>
      </c>
      <c r="I724" s="832"/>
      <c r="J724" s="832"/>
      <c r="K724" s="828">
        <v>0</v>
      </c>
      <c r="L724" s="832">
        <v>9</v>
      </c>
      <c r="M724" s="833">
        <v>1904.4900000000002</v>
      </c>
    </row>
    <row r="725" spans="1:13" ht="14.45" customHeight="1" x14ac:dyDescent="0.2">
      <c r="A725" s="822" t="s">
        <v>2801</v>
      </c>
      <c r="B725" s="823" t="s">
        <v>2397</v>
      </c>
      <c r="C725" s="823" t="s">
        <v>2403</v>
      </c>
      <c r="D725" s="823" t="s">
        <v>1477</v>
      </c>
      <c r="E725" s="823" t="s">
        <v>2404</v>
      </c>
      <c r="F725" s="832"/>
      <c r="G725" s="832"/>
      <c r="H725" s="828">
        <v>0</v>
      </c>
      <c r="I725" s="832">
        <v>12</v>
      </c>
      <c r="J725" s="832">
        <v>19699</v>
      </c>
      <c r="K725" s="828">
        <v>1</v>
      </c>
      <c r="L725" s="832">
        <v>12</v>
      </c>
      <c r="M725" s="833">
        <v>19699</v>
      </c>
    </row>
    <row r="726" spans="1:13" ht="14.45" customHeight="1" x14ac:dyDescent="0.2">
      <c r="A726" s="822" t="s">
        <v>2801</v>
      </c>
      <c r="B726" s="823" t="s">
        <v>2625</v>
      </c>
      <c r="C726" s="823" t="s">
        <v>2626</v>
      </c>
      <c r="D726" s="823" t="s">
        <v>1876</v>
      </c>
      <c r="E726" s="823" t="s">
        <v>1877</v>
      </c>
      <c r="F726" s="832"/>
      <c r="G726" s="832"/>
      <c r="H726" s="828">
        <v>0</v>
      </c>
      <c r="I726" s="832">
        <v>4</v>
      </c>
      <c r="J726" s="832">
        <v>3610.28</v>
      </c>
      <c r="K726" s="828">
        <v>1</v>
      </c>
      <c r="L726" s="832">
        <v>4</v>
      </c>
      <c r="M726" s="833">
        <v>3610.28</v>
      </c>
    </row>
    <row r="727" spans="1:13" ht="14.45" customHeight="1" x14ac:dyDescent="0.2">
      <c r="A727" s="822" t="s">
        <v>2801</v>
      </c>
      <c r="B727" s="823" t="s">
        <v>4849</v>
      </c>
      <c r="C727" s="823" t="s">
        <v>3138</v>
      </c>
      <c r="D727" s="823" t="s">
        <v>3139</v>
      </c>
      <c r="E727" s="823" t="s">
        <v>3140</v>
      </c>
      <c r="F727" s="832"/>
      <c r="G727" s="832"/>
      <c r="H727" s="828">
        <v>0</v>
      </c>
      <c r="I727" s="832">
        <v>1</v>
      </c>
      <c r="J727" s="832">
        <v>6696.51</v>
      </c>
      <c r="K727" s="828">
        <v>1</v>
      </c>
      <c r="L727" s="832">
        <v>1</v>
      </c>
      <c r="M727" s="833">
        <v>6696.51</v>
      </c>
    </row>
    <row r="728" spans="1:13" ht="14.45" customHeight="1" x14ac:dyDescent="0.2">
      <c r="A728" s="822" t="s">
        <v>2801</v>
      </c>
      <c r="B728" s="823" t="s">
        <v>2627</v>
      </c>
      <c r="C728" s="823" t="s">
        <v>4290</v>
      </c>
      <c r="D728" s="823" t="s">
        <v>4291</v>
      </c>
      <c r="E728" s="823" t="s">
        <v>4292</v>
      </c>
      <c r="F728" s="832">
        <v>2</v>
      </c>
      <c r="G728" s="832">
        <v>234.94</v>
      </c>
      <c r="H728" s="828">
        <v>1</v>
      </c>
      <c r="I728" s="832"/>
      <c r="J728" s="832"/>
      <c r="K728" s="828">
        <v>0</v>
      </c>
      <c r="L728" s="832">
        <v>2</v>
      </c>
      <c r="M728" s="833">
        <v>234.94</v>
      </c>
    </row>
    <row r="729" spans="1:13" ht="14.45" customHeight="1" x14ac:dyDescent="0.2">
      <c r="A729" s="822" t="s">
        <v>2801</v>
      </c>
      <c r="B729" s="823" t="s">
        <v>2443</v>
      </c>
      <c r="C729" s="823" t="s">
        <v>4220</v>
      </c>
      <c r="D729" s="823" t="s">
        <v>4221</v>
      </c>
      <c r="E729" s="823" t="s">
        <v>681</v>
      </c>
      <c r="F729" s="832">
        <v>4</v>
      </c>
      <c r="G729" s="832">
        <v>290.2</v>
      </c>
      <c r="H729" s="828">
        <v>1</v>
      </c>
      <c r="I729" s="832"/>
      <c r="J729" s="832"/>
      <c r="K729" s="828">
        <v>0</v>
      </c>
      <c r="L729" s="832">
        <v>4</v>
      </c>
      <c r="M729" s="833">
        <v>290.2</v>
      </c>
    </row>
    <row r="730" spans="1:13" ht="14.45" customHeight="1" x14ac:dyDescent="0.2">
      <c r="A730" s="822" t="s">
        <v>2801</v>
      </c>
      <c r="B730" s="823" t="s">
        <v>2443</v>
      </c>
      <c r="C730" s="823" t="s">
        <v>3896</v>
      </c>
      <c r="D730" s="823" t="s">
        <v>2852</v>
      </c>
      <c r="E730" s="823" t="s">
        <v>2854</v>
      </c>
      <c r="F730" s="832">
        <v>1</v>
      </c>
      <c r="G730" s="832">
        <v>36.270000000000003</v>
      </c>
      <c r="H730" s="828">
        <v>1</v>
      </c>
      <c r="I730" s="832"/>
      <c r="J730" s="832"/>
      <c r="K730" s="828">
        <v>0</v>
      </c>
      <c r="L730" s="832">
        <v>1</v>
      </c>
      <c r="M730" s="833">
        <v>36.270000000000003</v>
      </c>
    </row>
    <row r="731" spans="1:13" ht="14.45" customHeight="1" x14ac:dyDescent="0.2">
      <c r="A731" s="822" t="s">
        <v>2801</v>
      </c>
      <c r="B731" s="823" t="s">
        <v>2443</v>
      </c>
      <c r="C731" s="823" t="s">
        <v>3132</v>
      </c>
      <c r="D731" s="823" t="s">
        <v>2852</v>
      </c>
      <c r="E731" s="823" t="s">
        <v>3133</v>
      </c>
      <c r="F731" s="832">
        <v>11</v>
      </c>
      <c r="G731" s="832">
        <v>1339.25</v>
      </c>
      <c r="H731" s="828">
        <v>1</v>
      </c>
      <c r="I731" s="832"/>
      <c r="J731" s="832"/>
      <c r="K731" s="828">
        <v>0</v>
      </c>
      <c r="L731" s="832">
        <v>11</v>
      </c>
      <c r="M731" s="833">
        <v>1339.25</v>
      </c>
    </row>
    <row r="732" spans="1:13" ht="14.45" customHeight="1" x14ac:dyDescent="0.2">
      <c r="A732" s="822" t="s">
        <v>2801</v>
      </c>
      <c r="B732" s="823" t="s">
        <v>2443</v>
      </c>
      <c r="C732" s="823" t="s">
        <v>3699</v>
      </c>
      <c r="D732" s="823" t="s">
        <v>2852</v>
      </c>
      <c r="E732" s="823" t="s">
        <v>2854</v>
      </c>
      <c r="F732" s="832">
        <v>13</v>
      </c>
      <c r="G732" s="832">
        <v>471.51</v>
      </c>
      <c r="H732" s="828">
        <v>1</v>
      </c>
      <c r="I732" s="832"/>
      <c r="J732" s="832"/>
      <c r="K732" s="828">
        <v>0</v>
      </c>
      <c r="L732" s="832">
        <v>13</v>
      </c>
      <c r="M732" s="833">
        <v>471.51</v>
      </c>
    </row>
    <row r="733" spans="1:13" ht="14.45" customHeight="1" x14ac:dyDescent="0.2">
      <c r="A733" s="822" t="s">
        <v>2801</v>
      </c>
      <c r="B733" s="823" t="s">
        <v>2443</v>
      </c>
      <c r="C733" s="823" t="s">
        <v>2445</v>
      </c>
      <c r="D733" s="823" t="s">
        <v>682</v>
      </c>
      <c r="E733" s="823" t="s">
        <v>681</v>
      </c>
      <c r="F733" s="832"/>
      <c r="G733" s="832"/>
      <c r="H733" s="828">
        <v>0</v>
      </c>
      <c r="I733" s="832">
        <v>2</v>
      </c>
      <c r="J733" s="832">
        <v>145.1</v>
      </c>
      <c r="K733" s="828">
        <v>1</v>
      </c>
      <c r="L733" s="832">
        <v>2</v>
      </c>
      <c r="M733" s="833">
        <v>145.1</v>
      </c>
    </row>
    <row r="734" spans="1:13" ht="14.45" customHeight="1" x14ac:dyDescent="0.2">
      <c r="A734" s="822" t="s">
        <v>2801</v>
      </c>
      <c r="B734" s="823" t="s">
        <v>2443</v>
      </c>
      <c r="C734" s="823" t="s">
        <v>2446</v>
      </c>
      <c r="D734" s="823" t="s">
        <v>682</v>
      </c>
      <c r="E734" s="823" t="s">
        <v>684</v>
      </c>
      <c r="F734" s="832"/>
      <c r="G734" s="832"/>
      <c r="H734" s="828">
        <v>0</v>
      </c>
      <c r="I734" s="832">
        <v>10</v>
      </c>
      <c r="J734" s="832">
        <v>652.79999999999995</v>
      </c>
      <c r="K734" s="828">
        <v>1</v>
      </c>
      <c r="L734" s="832">
        <v>10</v>
      </c>
      <c r="M734" s="833">
        <v>652.79999999999995</v>
      </c>
    </row>
    <row r="735" spans="1:13" ht="14.45" customHeight="1" x14ac:dyDescent="0.2">
      <c r="A735" s="822" t="s">
        <v>2801</v>
      </c>
      <c r="B735" s="823" t="s">
        <v>2443</v>
      </c>
      <c r="C735" s="823" t="s">
        <v>4222</v>
      </c>
      <c r="D735" s="823" t="s">
        <v>680</v>
      </c>
      <c r="E735" s="823" t="s">
        <v>684</v>
      </c>
      <c r="F735" s="832">
        <v>2</v>
      </c>
      <c r="G735" s="832">
        <v>130.56</v>
      </c>
      <c r="H735" s="828">
        <v>1</v>
      </c>
      <c r="I735" s="832"/>
      <c r="J735" s="832"/>
      <c r="K735" s="828">
        <v>0</v>
      </c>
      <c r="L735" s="832">
        <v>2</v>
      </c>
      <c r="M735" s="833">
        <v>130.56</v>
      </c>
    </row>
    <row r="736" spans="1:13" ht="14.45" customHeight="1" x14ac:dyDescent="0.2">
      <c r="A736" s="822" t="s">
        <v>2801</v>
      </c>
      <c r="B736" s="823" t="s">
        <v>2542</v>
      </c>
      <c r="C736" s="823" t="s">
        <v>3962</v>
      </c>
      <c r="D736" s="823" t="s">
        <v>2545</v>
      </c>
      <c r="E736" s="823" t="s">
        <v>2699</v>
      </c>
      <c r="F736" s="832">
        <v>9</v>
      </c>
      <c r="G736" s="832">
        <v>26553.869999999995</v>
      </c>
      <c r="H736" s="828">
        <v>1</v>
      </c>
      <c r="I736" s="832"/>
      <c r="J736" s="832"/>
      <c r="K736" s="828">
        <v>0</v>
      </c>
      <c r="L736" s="832">
        <v>9</v>
      </c>
      <c r="M736" s="833">
        <v>26553.869999999995</v>
      </c>
    </row>
    <row r="737" spans="1:13" ht="14.45" customHeight="1" x14ac:dyDescent="0.2">
      <c r="A737" s="822" t="s">
        <v>2801</v>
      </c>
      <c r="B737" s="823" t="s">
        <v>2458</v>
      </c>
      <c r="C737" s="823" t="s">
        <v>2459</v>
      </c>
      <c r="D737" s="823" t="s">
        <v>1153</v>
      </c>
      <c r="E737" s="823" t="s">
        <v>1155</v>
      </c>
      <c r="F737" s="832"/>
      <c r="G737" s="832"/>
      <c r="H737" s="828"/>
      <c r="I737" s="832">
        <v>28</v>
      </c>
      <c r="J737" s="832">
        <v>0</v>
      </c>
      <c r="K737" s="828"/>
      <c r="L737" s="832">
        <v>28</v>
      </c>
      <c r="M737" s="833">
        <v>0</v>
      </c>
    </row>
    <row r="738" spans="1:13" ht="14.45" customHeight="1" x14ac:dyDescent="0.2">
      <c r="A738" s="822" t="s">
        <v>2801</v>
      </c>
      <c r="B738" s="823" t="s">
        <v>2468</v>
      </c>
      <c r="C738" s="823" t="s">
        <v>4262</v>
      </c>
      <c r="D738" s="823" t="s">
        <v>4263</v>
      </c>
      <c r="E738" s="823" t="s">
        <v>2473</v>
      </c>
      <c r="F738" s="832">
        <v>2</v>
      </c>
      <c r="G738" s="832">
        <v>678.94</v>
      </c>
      <c r="H738" s="828">
        <v>1</v>
      </c>
      <c r="I738" s="832"/>
      <c r="J738" s="832"/>
      <c r="K738" s="828">
        <v>0</v>
      </c>
      <c r="L738" s="832">
        <v>2</v>
      </c>
      <c r="M738" s="833">
        <v>678.94</v>
      </c>
    </row>
    <row r="739" spans="1:13" ht="14.45" customHeight="1" x14ac:dyDescent="0.2">
      <c r="A739" s="822" t="s">
        <v>2801</v>
      </c>
      <c r="B739" s="823" t="s">
        <v>4842</v>
      </c>
      <c r="C739" s="823" t="s">
        <v>3996</v>
      </c>
      <c r="D739" s="823" t="s">
        <v>3035</v>
      </c>
      <c r="E739" s="823" t="s">
        <v>3997</v>
      </c>
      <c r="F739" s="832">
        <v>2</v>
      </c>
      <c r="G739" s="832">
        <v>677.16</v>
      </c>
      <c r="H739" s="828">
        <v>1</v>
      </c>
      <c r="I739" s="832"/>
      <c r="J739" s="832"/>
      <c r="K739" s="828">
        <v>0</v>
      </c>
      <c r="L739" s="832">
        <v>2</v>
      </c>
      <c r="M739" s="833">
        <v>677.16</v>
      </c>
    </row>
    <row r="740" spans="1:13" ht="14.45" customHeight="1" x14ac:dyDescent="0.2">
      <c r="A740" s="822" t="s">
        <v>2801</v>
      </c>
      <c r="B740" s="823" t="s">
        <v>4842</v>
      </c>
      <c r="C740" s="823" t="s">
        <v>4312</v>
      </c>
      <c r="D740" s="823" t="s">
        <v>3035</v>
      </c>
      <c r="E740" s="823" t="s">
        <v>4313</v>
      </c>
      <c r="F740" s="832">
        <v>3</v>
      </c>
      <c r="G740" s="832">
        <v>507.87</v>
      </c>
      <c r="H740" s="828">
        <v>1</v>
      </c>
      <c r="I740" s="832"/>
      <c r="J740" s="832"/>
      <c r="K740" s="828">
        <v>0</v>
      </c>
      <c r="L740" s="832">
        <v>3</v>
      </c>
      <c r="M740" s="833">
        <v>507.87</v>
      </c>
    </row>
    <row r="741" spans="1:13" ht="14.45" customHeight="1" x14ac:dyDescent="0.2">
      <c r="A741" s="822" t="s">
        <v>2801</v>
      </c>
      <c r="B741" s="823" t="s">
        <v>2478</v>
      </c>
      <c r="C741" s="823" t="s">
        <v>2482</v>
      </c>
      <c r="D741" s="823" t="s">
        <v>2480</v>
      </c>
      <c r="E741" s="823" t="s">
        <v>2483</v>
      </c>
      <c r="F741" s="832"/>
      <c r="G741" s="832"/>
      <c r="H741" s="828">
        <v>0</v>
      </c>
      <c r="I741" s="832">
        <v>2</v>
      </c>
      <c r="J741" s="832">
        <v>23.42</v>
      </c>
      <c r="K741" s="828">
        <v>1</v>
      </c>
      <c r="L741" s="832">
        <v>2</v>
      </c>
      <c r="M741" s="833">
        <v>23.42</v>
      </c>
    </row>
    <row r="742" spans="1:13" ht="14.45" customHeight="1" x14ac:dyDescent="0.2">
      <c r="A742" s="822" t="s">
        <v>2801</v>
      </c>
      <c r="B742" s="823" t="s">
        <v>2484</v>
      </c>
      <c r="C742" s="823" t="s">
        <v>2487</v>
      </c>
      <c r="D742" s="823" t="s">
        <v>1333</v>
      </c>
      <c r="E742" s="823" t="s">
        <v>2488</v>
      </c>
      <c r="F742" s="832"/>
      <c r="G742" s="832"/>
      <c r="H742" s="828"/>
      <c r="I742" s="832">
        <v>10</v>
      </c>
      <c r="J742" s="832">
        <v>0</v>
      </c>
      <c r="K742" s="828"/>
      <c r="L742" s="832">
        <v>10</v>
      </c>
      <c r="M742" s="833">
        <v>0</v>
      </c>
    </row>
    <row r="743" spans="1:13" ht="14.45" customHeight="1" x14ac:dyDescent="0.2">
      <c r="A743" s="822" t="s">
        <v>2801</v>
      </c>
      <c r="B743" s="823" t="s">
        <v>2484</v>
      </c>
      <c r="C743" s="823" t="s">
        <v>2485</v>
      </c>
      <c r="D743" s="823" t="s">
        <v>1333</v>
      </c>
      <c r="E743" s="823" t="s">
        <v>2486</v>
      </c>
      <c r="F743" s="832"/>
      <c r="G743" s="832"/>
      <c r="H743" s="828"/>
      <c r="I743" s="832">
        <v>1</v>
      </c>
      <c r="J743" s="832">
        <v>0</v>
      </c>
      <c r="K743" s="828"/>
      <c r="L743" s="832">
        <v>1</v>
      </c>
      <c r="M743" s="833">
        <v>0</v>
      </c>
    </row>
    <row r="744" spans="1:13" ht="14.45" customHeight="1" x14ac:dyDescent="0.2">
      <c r="A744" s="822" t="s">
        <v>2801</v>
      </c>
      <c r="B744" s="823" t="s">
        <v>4843</v>
      </c>
      <c r="C744" s="823" t="s">
        <v>3158</v>
      </c>
      <c r="D744" s="823" t="s">
        <v>1928</v>
      </c>
      <c r="E744" s="823" t="s">
        <v>775</v>
      </c>
      <c r="F744" s="832"/>
      <c r="G744" s="832"/>
      <c r="H744" s="828">
        <v>0</v>
      </c>
      <c r="I744" s="832">
        <v>1</v>
      </c>
      <c r="J744" s="832">
        <v>264</v>
      </c>
      <c r="K744" s="828">
        <v>1</v>
      </c>
      <c r="L744" s="832">
        <v>1</v>
      </c>
      <c r="M744" s="833">
        <v>264</v>
      </c>
    </row>
    <row r="745" spans="1:13" ht="14.45" customHeight="1" x14ac:dyDescent="0.2">
      <c r="A745" s="822" t="s">
        <v>2801</v>
      </c>
      <c r="B745" s="823" t="s">
        <v>4843</v>
      </c>
      <c r="C745" s="823" t="s">
        <v>2872</v>
      </c>
      <c r="D745" s="823" t="s">
        <v>1928</v>
      </c>
      <c r="E745" s="823" t="s">
        <v>775</v>
      </c>
      <c r="F745" s="832"/>
      <c r="G745" s="832"/>
      <c r="H745" s="828">
        <v>0</v>
      </c>
      <c r="I745" s="832">
        <v>1</v>
      </c>
      <c r="J745" s="832">
        <v>264</v>
      </c>
      <c r="K745" s="828">
        <v>1</v>
      </c>
      <c r="L745" s="832">
        <v>1</v>
      </c>
      <c r="M745" s="833">
        <v>264</v>
      </c>
    </row>
    <row r="746" spans="1:13" ht="14.45" customHeight="1" x14ac:dyDescent="0.2">
      <c r="A746" s="822" t="s">
        <v>2801</v>
      </c>
      <c r="B746" s="823" t="s">
        <v>4843</v>
      </c>
      <c r="C746" s="823" t="s">
        <v>4237</v>
      </c>
      <c r="D746" s="823" t="s">
        <v>4238</v>
      </c>
      <c r="E746" s="823" t="s">
        <v>2908</v>
      </c>
      <c r="F746" s="832">
        <v>1</v>
      </c>
      <c r="G746" s="832">
        <v>123.18</v>
      </c>
      <c r="H746" s="828">
        <v>1</v>
      </c>
      <c r="I746" s="832"/>
      <c r="J746" s="832"/>
      <c r="K746" s="828">
        <v>0</v>
      </c>
      <c r="L746" s="832">
        <v>1</v>
      </c>
      <c r="M746" s="833">
        <v>123.18</v>
      </c>
    </row>
    <row r="747" spans="1:13" ht="14.45" customHeight="1" x14ac:dyDescent="0.2">
      <c r="A747" s="822" t="s">
        <v>2801</v>
      </c>
      <c r="B747" s="823" t="s">
        <v>2696</v>
      </c>
      <c r="C747" s="823" t="s">
        <v>4319</v>
      </c>
      <c r="D747" s="823" t="s">
        <v>4320</v>
      </c>
      <c r="E747" s="823" t="s">
        <v>3278</v>
      </c>
      <c r="F747" s="832">
        <v>2</v>
      </c>
      <c r="G747" s="832">
        <v>1478.34</v>
      </c>
      <c r="H747" s="828">
        <v>1</v>
      </c>
      <c r="I747" s="832"/>
      <c r="J747" s="832"/>
      <c r="K747" s="828">
        <v>0</v>
      </c>
      <c r="L747" s="832">
        <v>2</v>
      </c>
      <c r="M747" s="833">
        <v>1478.34</v>
      </c>
    </row>
    <row r="748" spans="1:13" ht="14.45" customHeight="1" x14ac:dyDescent="0.2">
      <c r="A748" s="822" t="s">
        <v>2801</v>
      </c>
      <c r="B748" s="823" t="s">
        <v>2489</v>
      </c>
      <c r="C748" s="823" t="s">
        <v>2907</v>
      </c>
      <c r="D748" s="823" t="s">
        <v>2491</v>
      </c>
      <c r="E748" s="823" t="s">
        <v>2908</v>
      </c>
      <c r="F748" s="832"/>
      <c r="G748" s="832"/>
      <c r="H748" s="828">
        <v>0</v>
      </c>
      <c r="I748" s="832">
        <v>2</v>
      </c>
      <c r="J748" s="832">
        <v>492.78</v>
      </c>
      <c r="K748" s="828">
        <v>1</v>
      </c>
      <c r="L748" s="832">
        <v>2</v>
      </c>
      <c r="M748" s="833">
        <v>492.78</v>
      </c>
    </row>
    <row r="749" spans="1:13" ht="14.45" customHeight="1" x14ac:dyDescent="0.2">
      <c r="A749" s="822" t="s">
        <v>2801</v>
      </c>
      <c r="B749" s="823" t="s">
        <v>2649</v>
      </c>
      <c r="C749" s="823" t="s">
        <v>4332</v>
      </c>
      <c r="D749" s="823" t="s">
        <v>1639</v>
      </c>
      <c r="E749" s="823" t="s">
        <v>3136</v>
      </c>
      <c r="F749" s="832"/>
      <c r="G749" s="832"/>
      <c r="H749" s="828"/>
      <c r="I749" s="832">
        <v>1</v>
      </c>
      <c r="J749" s="832">
        <v>0</v>
      </c>
      <c r="K749" s="828"/>
      <c r="L749" s="832">
        <v>1</v>
      </c>
      <c r="M749" s="833">
        <v>0</v>
      </c>
    </row>
    <row r="750" spans="1:13" ht="14.45" customHeight="1" x14ac:dyDescent="0.2">
      <c r="A750" s="822" t="s">
        <v>2801</v>
      </c>
      <c r="B750" s="823" t="s">
        <v>2649</v>
      </c>
      <c r="C750" s="823" t="s">
        <v>4333</v>
      </c>
      <c r="D750" s="823" t="s">
        <v>4334</v>
      </c>
      <c r="E750" s="823" t="s">
        <v>3005</v>
      </c>
      <c r="F750" s="832"/>
      <c r="G750" s="832"/>
      <c r="H750" s="828"/>
      <c r="I750" s="832">
        <v>2</v>
      </c>
      <c r="J750" s="832">
        <v>0</v>
      </c>
      <c r="K750" s="828"/>
      <c r="L750" s="832">
        <v>2</v>
      </c>
      <c r="M750" s="833">
        <v>0</v>
      </c>
    </row>
    <row r="751" spans="1:13" ht="14.45" customHeight="1" x14ac:dyDescent="0.2">
      <c r="A751" s="822" t="s">
        <v>2801</v>
      </c>
      <c r="B751" s="823" t="s">
        <v>2654</v>
      </c>
      <c r="C751" s="823" t="s">
        <v>2656</v>
      </c>
      <c r="D751" s="823" t="s">
        <v>1878</v>
      </c>
      <c r="E751" s="823" t="s">
        <v>1879</v>
      </c>
      <c r="F751" s="832"/>
      <c r="G751" s="832"/>
      <c r="H751" s="828">
        <v>0</v>
      </c>
      <c r="I751" s="832">
        <v>1</v>
      </c>
      <c r="J751" s="832">
        <v>63.75</v>
      </c>
      <c r="K751" s="828">
        <v>1</v>
      </c>
      <c r="L751" s="832">
        <v>1</v>
      </c>
      <c r="M751" s="833">
        <v>63.75</v>
      </c>
    </row>
    <row r="752" spans="1:13" ht="14.45" customHeight="1" x14ac:dyDescent="0.2">
      <c r="A752" s="822" t="s">
        <v>2801</v>
      </c>
      <c r="B752" s="823" t="s">
        <v>2657</v>
      </c>
      <c r="C752" s="823" t="s">
        <v>2658</v>
      </c>
      <c r="D752" s="823" t="s">
        <v>2659</v>
      </c>
      <c r="E752" s="823" t="s">
        <v>2660</v>
      </c>
      <c r="F752" s="832"/>
      <c r="G752" s="832"/>
      <c r="H752" s="828">
        <v>0</v>
      </c>
      <c r="I752" s="832">
        <v>1</v>
      </c>
      <c r="J752" s="832">
        <v>687.02</v>
      </c>
      <c r="K752" s="828">
        <v>1</v>
      </c>
      <c r="L752" s="832">
        <v>1</v>
      </c>
      <c r="M752" s="833">
        <v>687.02</v>
      </c>
    </row>
    <row r="753" spans="1:13" ht="14.45" customHeight="1" x14ac:dyDescent="0.2">
      <c r="A753" s="822" t="s">
        <v>2801</v>
      </c>
      <c r="B753" s="823" t="s">
        <v>2661</v>
      </c>
      <c r="C753" s="823" t="s">
        <v>4215</v>
      </c>
      <c r="D753" s="823" t="s">
        <v>4216</v>
      </c>
      <c r="E753" s="823" t="s">
        <v>4217</v>
      </c>
      <c r="F753" s="832"/>
      <c r="G753" s="832"/>
      <c r="H753" s="828"/>
      <c r="I753" s="832">
        <v>1</v>
      </c>
      <c r="J753" s="832">
        <v>0</v>
      </c>
      <c r="K753" s="828"/>
      <c r="L753" s="832">
        <v>1</v>
      </c>
      <c r="M753" s="833">
        <v>0</v>
      </c>
    </row>
    <row r="754" spans="1:13" ht="14.45" customHeight="1" x14ac:dyDescent="0.2">
      <c r="A754" s="822" t="s">
        <v>2801</v>
      </c>
      <c r="B754" s="823" t="s">
        <v>2661</v>
      </c>
      <c r="C754" s="823" t="s">
        <v>4218</v>
      </c>
      <c r="D754" s="823" t="s">
        <v>4216</v>
      </c>
      <c r="E754" s="823" t="s">
        <v>4219</v>
      </c>
      <c r="F754" s="832"/>
      <c r="G754" s="832"/>
      <c r="H754" s="828">
        <v>0</v>
      </c>
      <c r="I754" s="832">
        <v>1</v>
      </c>
      <c r="J754" s="832">
        <v>161.93</v>
      </c>
      <c r="K754" s="828">
        <v>1</v>
      </c>
      <c r="L754" s="832">
        <v>1</v>
      </c>
      <c r="M754" s="833">
        <v>161.93</v>
      </c>
    </row>
    <row r="755" spans="1:13" ht="14.45" customHeight="1" x14ac:dyDescent="0.2">
      <c r="A755" s="822" t="s">
        <v>2801</v>
      </c>
      <c r="B755" s="823" t="s">
        <v>2500</v>
      </c>
      <c r="C755" s="823" t="s">
        <v>2503</v>
      </c>
      <c r="D755" s="823" t="s">
        <v>1329</v>
      </c>
      <c r="E755" s="823" t="s">
        <v>738</v>
      </c>
      <c r="F755" s="832"/>
      <c r="G755" s="832"/>
      <c r="H755" s="828">
        <v>0</v>
      </c>
      <c r="I755" s="832">
        <v>3</v>
      </c>
      <c r="J755" s="832">
        <v>176.31</v>
      </c>
      <c r="K755" s="828">
        <v>1</v>
      </c>
      <c r="L755" s="832">
        <v>3</v>
      </c>
      <c r="M755" s="833">
        <v>176.31</v>
      </c>
    </row>
    <row r="756" spans="1:13" ht="14.45" customHeight="1" x14ac:dyDescent="0.2">
      <c r="A756" s="822" t="s">
        <v>2801</v>
      </c>
      <c r="B756" s="823" t="s">
        <v>2500</v>
      </c>
      <c r="C756" s="823" t="s">
        <v>2504</v>
      </c>
      <c r="D756" s="823" t="s">
        <v>1329</v>
      </c>
      <c r="E756" s="823" t="s">
        <v>1261</v>
      </c>
      <c r="F756" s="832"/>
      <c r="G756" s="832"/>
      <c r="H756" s="828">
        <v>0</v>
      </c>
      <c r="I756" s="832">
        <v>2</v>
      </c>
      <c r="J756" s="832">
        <v>352.64</v>
      </c>
      <c r="K756" s="828">
        <v>1</v>
      </c>
      <c r="L756" s="832">
        <v>2</v>
      </c>
      <c r="M756" s="833">
        <v>352.64</v>
      </c>
    </row>
    <row r="757" spans="1:13" ht="14.45" customHeight="1" x14ac:dyDescent="0.2">
      <c r="A757" s="822" t="s">
        <v>2801</v>
      </c>
      <c r="B757" s="823" t="s">
        <v>4868</v>
      </c>
      <c r="C757" s="823" t="s">
        <v>4287</v>
      </c>
      <c r="D757" s="823" t="s">
        <v>4288</v>
      </c>
      <c r="E757" s="823" t="s">
        <v>4289</v>
      </c>
      <c r="F757" s="832">
        <v>1</v>
      </c>
      <c r="G757" s="832">
        <v>117.55</v>
      </c>
      <c r="H757" s="828">
        <v>1</v>
      </c>
      <c r="I757" s="832"/>
      <c r="J757" s="832"/>
      <c r="K757" s="828">
        <v>0</v>
      </c>
      <c r="L757" s="832">
        <v>1</v>
      </c>
      <c r="M757" s="833">
        <v>117.55</v>
      </c>
    </row>
    <row r="758" spans="1:13" ht="14.45" customHeight="1" x14ac:dyDescent="0.2">
      <c r="A758" s="822" t="s">
        <v>2801</v>
      </c>
      <c r="B758" s="823" t="s">
        <v>2505</v>
      </c>
      <c r="C758" s="823" t="s">
        <v>4129</v>
      </c>
      <c r="D758" s="823" t="s">
        <v>2507</v>
      </c>
      <c r="E758" s="823" t="s">
        <v>3781</v>
      </c>
      <c r="F758" s="832"/>
      <c r="G758" s="832"/>
      <c r="H758" s="828">
        <v>0</v>
      </c>
      <c r="I758" s="832">
        <v>2</v>
      </c>
      <c r="J758" s="832">
        <v>352.64</v>
      </c>
      <c r="K758" s="828">
        <v>1</v>
      </c>
      <c r="L758" s="832">
        <v>2</v>
      </c>
      <c r="M758" s="833">
        <v>352.64</v>
      </c>
    </row>
    <row r="759" spans="1:13" ht="14.45" customHeight="1" x14ac:dyDescent="0.2">
      <c r="A759" s="822" t="s">
        <v>2801</v>
      </c>
      <c r="B759" s="823" t="s">
        <v>2509</v>
      </c>
      <c r="C759" s="823" t="s">
        <v>4356</v>
      </c>
      <c r="D759" s="823" t="s">
        <v>4357</v>
      </c>
      <c r="E759" s="823" t="s">
        <v>3554</v>
      </c>
      <c r="F759" s="832"/>
      <c r="G759" s="832"/>
      <c r="H759" s="828">
        <v>0</v>
      </c>
      <c r="I759" s="832">
        <v>14</v>
      </c>
      <c r="J759" s="832">
        <v>3275.44</v>
      </c>
      <c r="K759" s="828">
        <v>1</v>
      </c>
      <c r="L759" s="832">
        <v>14</v>
      </c>
      <c r="M759" s="833">
        <v>3275.44</v>
      </c>
    </row>
    <row r="760" spans="1:13" ht="14.45" customHeight="1" x14ac:dyDescent="0.2">
      <c r="A760" s="822" t="s">
        <v>2801</v>
      </c>
      <c r="B760" s="823" t="s">
        <v>2509</v>
      </c>
      <c r="C760" s="823" t="s">
        <v>3552</v>
      </c>
      <c r="D760" s="823" t="s">
        <v>3553</v>
      </c>
      <c r="E760" s="823" t="s">
        <v>3554</v>
      </c>
      <c r="F760" s="832"/>
      <c r="G760" s="832"/>
      <c r="H760" s="828">
        <v>0</v>
      </c>
      <c r="I760" s="832">
        <v>50</v>
      </c>
      <c r="J760" s="832">
        <v>11698</v>
      </c>
      <c r="K760" s="828">
        <v>1</v>
      </c>
      <c r="L760" s="832">
        <v>50</v>
      </c>
      <c r="M760" s="833">
        <v>11698</v>
      </c>
    </row>
    <row r="761" spans="1:13" ht="14.45" customHeight="1" x14ac:dyDescent="0.2">
      <c r="A761" s="822" t="s">
        <v>2801</v>
      </c>
      <c r="B761" s="823" t="s">
        <v>2509</v>
      </c>
      <c r="C761" s="823" t="s">
        <v>2529</v>
      </c>
      <c r="D761" s="823" t="s">
        <v>1353</v>
      </c>
      <c r="E761" s="823" t="s">
        <v>1354</v>
      </c>
      <c r="F761" s="832"/>
      <c r="G761" s="832"/>
      <c r="H761" s="828">
        <v>0</v>
      </c>
      <c r="I761" s="832">
        <v>2</v>
      </c>
      <c r="J761" s="832">
        <v>369.64</v>
      </c>
      <c r="K761" s="828">
        <v>1</v>
      </c>
      <c r="L761" s="832">
        <v>2</v>
      </c>
      <c r="M761" s="833">
        <v>369.64</v>
      </c>
    </row>
    <row r="762" spans="1:13" ht="14.45" customHeight="1" x14ac:dyDescent="0.2">
      <c r="A762" s="822" t="s">
        <v>2801</v>
      </c>
      <c r="B762" s="823" t="s">
        <v>2509</v>
      </c>
      <c r="C762" s="823" t="s">
        <v>2530</v>
      </c>
      <c r="D762" s="823" t="s">
        <v>1356</v>
      </c>
      <c r="E762" s="823" t="s">
        <v>1354</v>
      </c>
      <c r="F762" s="832"/>
      <c r="G762" s="832"/>
      <c r="H762" s="828">
        <v>0</v>
      </c>
      <c r="I762" s="832">
        <v>2</v>
      </c>
      <c r="J762" s="832">
        <v>369.64</v>
      </c>
      <c r="K762" s="828">
        <v>1</v>
      </c>
      <c r="L762" s="832">
        <v>2</v>
      </c>
      <c r="M762" s="833">
        <v>369.64</v>
      </c>
    </row>
    <row r="763" spans="1:13" ht="14.45" customHeight="1" x14ac:dyDescent="0.2">
      <c r="A763" s="822" t="s">
        <v>2801</v>
      </c>
      <c r="B763" s="823" t="s">
        <v>2509</v>
      </c>
      <c r="C763" s="823" t="s">
        <v>2528</v>
      </c>
      <c r="D763" s="823" t="s">
        <v>1355</v>
      </c>
      <c r="E763" s="823" t="s">
        <v>1354</v>
      </c>
      <c r="F763" s="832"/>
      <c r="G763" s="832"/>
      <c r="H763" s="828">
        <v>0</v>
      </c>
      <c r="I763" s="832">
        <v>2</v>
      </c>
      <c r="J763" s="832">
        <v>369.64</v>
      </c>
      <c r="K763" s="828">
        <v>1</v>
      </c>
      <c r="L763" s="832">
        <v>2</v>
      </c>
      <c r="M763" s="833">
        <v>369.64</v>
      </c>
    </row>
    <row r="764" spans="1:13" ht="14.45" customHeight="1" x14ac:dyDescent="0.2">
      <c r="A764" s="822" t="s">
        <v>2801</v>
      </c>
      <c r="B764" s="823" t="s">
        <v>2405</v>
      </c>
      <c r="C764" s="823" t="s">
        <v>2406</v>
      </c>
      <c r="D764" s="823" t="s">
        <v>2407</v>
      </c>
      <c r="E764" s="823" t="s">
        <v>2408</v>
      </c>
      <c r="F764" s="832"/>
      <c r="G764" s="832"/>
      <c r="H764" s="828">
        <v>0</v>
      </c>
      <c r="I764" s="832">
        <v>2</v>
      </c>
      <c r="J764" s="832">
        <v>20505.5</v>
      </c>
      <c r="K764" s="828">
        <v>1</v>
      </c>
      <c r="L764" s="832">
        <v>2</v>
      </c>
      <c r="M764" s="833">
        <v>20505.5</v>
      </c>
    </row>
    <row r="765" spans="1:13" ht="14.45" customHeight="1" x14ac:dyDescent="0.2">
      <c r="A765" s="822" t="s">
        <v>2801</v>
      </c>
      <c r="B765" s="823" t="s">
        <v>4869</v>
      </c>
      <c r="C765" s="823" t="s">
        <v>4338</v>
      </c>
      <c r="D765" s="823" t="s">
        <v>4339</v>
      </c>
      <c r="E765" s="823" t="s">
        <v>4340</v>
      </c>
      <c r="F765" s="832">
        <v>3</v>
      </c>
      <c r="G765" s="832">
        <v>230.13</v>
      </c>
      <c r="H765" s="828">
        <v>1</v>
      </c>
      <c r="I765" s="832"/>
      <c r="J765" s="832"/>
      <c r="K765" s="828">
        <v>0</v>
      </c>
      <c r="L765" s="832">
        <v>3</v>
      </c>
      <c r="M765" s="833">
        <v>230.13</v>
      </c>
    </row>
    <row r="766" spans="1:13" ht="14.45" customHeight="1" x14ac:dyDescent="0.2">
      <c r="A766" s="822" t="s">
        <v>2801</v>
      </c>
      <c r="B766" s="823" t="s">
        <v>4869</v>
      </c>
      <c r="C766" s="823" t="s">
        <v>4341</v>
      </c>
      <c r="D766" s="823" t="s">
        <v>4339</v>
      </c>
      <c r="E766" s="823" t="s">
        <v>4342</v>
      </c>
      <c r="F766" s="832">
        <v>1</v>
      </c>
      <c r="G766" s="832">
        <v>230.11</v>
      </c>
      <c r="H766" s="828">
        <v>1</v>
      </c>
      <c r="I766" s="832"/>
      <c r="J766" s="832"/>
      <c r="K766" s="828">
        <v>0</v>
      </c>
      <c r="L766" s="832">
        <v>1</v>
      </c>
      <c r="M766" s="833">
        <v>230.11</v>
      </c>
    </row>
    <row r="767" spans="1:13" ht="14.45" customHeight="1" x14ac:dyDescent="0.2">
      <c r="A767" s="822" t="s">
        <v>2801</v>
      </c>
      <c r="B767" s="823" t="s">
        <v>4851</v>
      </c>
      <c r="C767" s="823" t="s">
        <v>3421</v>
      </c>
      <c r="D767" s="823" t="s">
        <v>3422</v>
      </c>
      <c r="E767" s="823" t="s">
        <v>3423</v>
      </c>
      <c r="F767" s="832"/>
      <c r="G767" s="832"/>
      <c r="H767" s="828">
        <v>0</v>
      </c>
      <c r="I767" s="832">
        <v>2</v>
      </c>
      <c r="J767" s="832">
        <v>828.14</v>
      </c>
      <c r="K767" s="828">
        <v>1</v>
      </c>
      <c r="L767" s="832">
        <v>2</v>
      </c>
      <c r="M767" s="833">
        <v>828.14</v>
      </c>
    </row>
    <row r="768" spans="1:13" ht="14.45" customHeight="1" x14ac:dyDescent="0.2">
      <c r="A768" s="822" t="s">
        <v>2801</v>
      </c>
      <c r="B768" s="823" t="s">
        <v>4870</v>
      </c>
      <c r="C768" s="823" t="s">
        <v>4343</v>
      </c>
      <c r="D768" s="823" t="s">
        <v>4344</v>
      </c>
      <c r="E768" s="823" t="s">
        <v>4345</v>
      </c>
      <c r="F768" s="832">
        <v>2</v>
      </c>
      <c r="G768" s="832">
        <v>100.64</v>
      </c>
      <c r="H768" s="828">
        <v>1</v>
      </c>
      <c r="I768" s="832"/>
      <c r="J768" s="832"/>
      <c r="K768" s="828">
        <v>0</v>
      </c>
      <c r="L768" s="832">
        <v>2</v>
      </c>
      <c r="M768" s="833">
        <v>100.64</v>
      </c>
    </row>
    <row r="769" spans="1:13" ht="14.45" customHeight="1" x14ac:dyDescent="0.2">
      <c r="A769" s="822" t="s">
        <v>2802</v>
      </c>
      <c r="B769" s="823" t="s">
        <v>2227</v>
      </c>
      <c r="C769" s="823" t="s">
        <v>2230</v>
      </c>
      <c r="D769" s="823" t="s">
        <v>789</v>
      </c>
      <c r="E769" s="823" t="s">
        <v>2231</v>
      </c>
      <c r="F769" s="832"/>
      <c r="G769" s="832"/>
      <c r="H769" s="828">
        <v>0</v>
      </c>
      <c r="I769" s="832">
        <v>18</v>
      </c>
      <c r="J769" s="832">
        <v>1582.5400000000002</v>
      </c>
      <c r="K769" s="828">
        <v>1</v>
      </c>
      <c r="L769" s="832">
        <v>18</v>
      </c>
      <c r="M769" s="833">
        <v>1582.5400000000002</v>
      </c>
    </row>
    <row r="770" spans="1:13" ht="14.45" customHeight="1" x14ac:dyDescent="0.2">
      <c r="A770" s="822" t="s">
        <v>2802</v>
      </c>
      <c r="B770" s="823" t="s">
        <v>2227</v>
      </c>
      <c r="C770" s="823" t="s">
        <v>2667</v>
      </c>
      <c r="D770" s="823" t="s">
        <v>789</v>
      </c>
      <c r="E770" s="823" t="s">
        <v>2668</v>
      </c>
      <c r="F770" s="832"/>
      <c r="G770" s="832"/>
      <c r="H770" s="828">
        <v>0</v>
      </c>
      <c r="I770" s="832">
        <v>2</v>
      </c>
      <c r="J770" s="832">
        <v>57.62</v>
      </c>
      <c r="K770" s="828">
        <v>1</v>
      </c>
      <c r="L770" s="832">
        <v>2</v>
      </c>
      <c r="M770" s="833">
        <v>57.62</v>
      </c>
    </row>
    <row r="771" spans="1:13" ht="14.45" customHeight="1" x14ac:dyDescent="0.2">
      <c r="A771" s="822" t="s">
        <v>2802</v>
      </c>
      <c r="B771" s="823" t="s">
        <v>2232</v>
      </c>
      <c r="C771" s="823" t="s">
        <v>2546</v>
      </c>
      <c r="D771" s="823" t="s">
        <v>2547</v>
      </c>
      <c r="E771" s="823" t="s">
        <v>2548</v>
      </c>
      <c r="F771" s="832"/>
      <c r="G771" s="832"/>
      <c r="H771" s="828">
        <v>0</v>
      </c>
      <c r="I771" s="832">
        <v>1</v>
      </c>
      <c r="J771" s="832">
        <v>453.18</v>
      </c>
      <c r="K771" s="828">
        <v>1</v>
      </c>
      <c r="L771" s="832">
        <v>1</v>
      </c>
      <c r="M771" s="833">
        <v>453.18</v>
      </c>
    </row>
    <row r="772" spans="1:13" ht="14.45" customHeight="1" x14ac:dyDescent="0.2">
      <c r="A772" s="822" t="s">
        <v>2802</v>
      </c>
      <c r="B772" s="823" t="s">
        <v>4844</v>
      </c>
      <c r="C772" s="823" t="s">
        <v>4391</v>
      </c>
      <c r="D772" s="823" t="s">
        <v>845</v>
      </c>
      <c r="E772" s="823" t="s">
        <v>4392</v>
      </c>
      <c r="F772" s="832"/>
      <c r="G772" s="832"/>
      <c r="H772" s="828"/>
      <c r="I772" s="832">
        <v>1</v>
      </c>
      <c r="J772" s="832">
        <v>0</v>
      </c>
      <c r="K772" s="828"/>
      <c r="L772" s="832">
        <v>1</v>
      </c>
      <c r="M772" s="833">
        <v>0</v>
      </c>
    </row>
    <row r="773" spans="1:13" ht="14.45" customHeight="1" x14ac:dyDescent="0.2">
      <c r="A773" s="822" t="s">
        <v>2802</v>
      </c>
      <c r="B773" s="823" t="s">
        <v>4837</v>
      </c>
      <c r="C773" s="823" t="s">
        <v>3097</v>
      </c>
      <c r="D773" s="823" t="s">
        <v>3098</v>
      </c>
      <c r="E773" s="823" t="s">
        <v>3099</v>
      </c>
      <c r="F773" s="832"/>
      <c r="G773" s="832"/>
      <c r="H773" s="828">
        <v>0</v>
      </c>
      <c r="I773" s="832">
        <v>3</v>
      </c>
      <c r="J773" s="832">
        <v>554.22</v>
      </c>
      <c r="K773" s="828">
        <v>1</v>
      </c>
      <c r="L773" s="832">
        <v>3</v>
      </c>
      <c r="M773" s="833">
        <v>554.22</v>
      </c>
    </row>
    <row r="774" spans="1:13" ht="14.45" customHeight="1" x14ac:dyDescent="0.2">
      <c r="A774" s="822" t="s">
        <v>2802</v>
      </c>
      <c r="B774" s="823" t="s">
        <v>2244</v>
      </c>
      <c r="C774" s="823" t="s">
        <v>2558</v>
      </c>
      <c r="D774" s="823" t="s">
        <v>1691</v>
      </c>
      <c r="E774" s="823" t="s">
        <v>2559</v>
      </c>
      <c r="F774" s="832"/>
      <c r="G774" s="832"/>
      <c r="H774" s="828">
        <v>0</v>
      </c>
      <c r="I774" s="832">
        <v>2</v>
      </c>
      <c r="J774" s="832">
        <v>2771.24</v>
      </c>
      <c r="K774" s="828">
        <v>1</v>
      </c>
      <c r="L774" s="832">
        <v>2</v>
      </c>
      <c r="M774" s="833">
        <v>2771.24</v>
      </c>
    </row>
    <row r="775" spans="1:13" ht="14.45" customHeight="1" x14ac:dyDescent="0.2">
      <c r="A775" s="822" t="s">
        <v>2802</v>
      </c>
      <c r="B775" s="823" t="s">
        <v>2244</v>
      </c>
      <c r="C775" s="823" t="s">
        <v>2249</v>
      </c>
      <c r="D775" s="823" t="s">
        <v>915</v>
      </c>
      <c r="E775" s="823" t="s">
        <v>2250</v>
      </c>
      <c r="F775" s="832"/>
      <c r="G775" s="832"/>
      <c r="H775" s="828">
        <v>0</v>
      </c>
      <c r="I775" s="832">
        <v>5</v>
      </c>
      <c r="J775" s="832">
        <v>3681.6500000000005</v>
      </c>
      <c r="K775" s="828">
        <v>1</v>
      </c>
      <c r="L775" s="832">
        <v>5</v>
      </c>
      <c r="M775" s="833">
        <v>3681.6500000000005</v>
      </c>
    </row>
    <row r="776" spans="1:13" ht="14.45" customHeight="1" x14ac:dyDescent="0.2">
      <c r="A776" s="822" t="s">
        <v>2802</v>
      </c>
      <c r="B776" s="823" t="s">
        <v>2244</v>
      </c>
      <c r="C776" s="823" t="s">
        <v>2253</v>
      </c>
      <c r="D776" s="823" t="s">
        <v>915</v>
      </c>
      <c r="E776" s="823" t="s">
        <v>2254</v>
      </c>
      <c r="F776" s="832"/>
      <c r="G776" s="832"/>
      <c r="H776" s="828">
        <v>0</v>
      </c>
      <c r="I776" s="832">
        <v>23</v>
      </c>
      <c r="J776" s="832">
        <v>11290.470000000001</v>
      </c>
      <c r="K776" s="828">
        <v>1</v>
      </c>
      <c r="L776" s="832">
        <v>23</v>
      </c>
      <c r="M776" s="833">
        <v>11290.470000000001</v>
      </c>
    </row>
    <row r="777" spans="1:13" ht="14.45" customHeight="1" x14ac:dyDescent="0.2">
      <c r="A777" s="822" t="s">
        <v>2802</v>
      </c>
      <c r="B777" s="823" t="s">
        <v>2244</v>
      </c>
      <c r="C777" s="823" t="s">
        <v>2245</v>
      </c>
      <c r="D777" s="823" t="s">
        <v>915</v>
      </c>
      <c r="E777" s="823" t="s">
        <v>2246</v>
      </c>
      <c r="F777" s="832"/>
      <c r="G777" s="832"/>
      <c r="H777" s="828">
        <v>0</v>
      </c>
      <c r="I777" s="832">
        <v>8</v>
      </c>
      <c r="J777" s="832">
        <v>7389.92</v>
      </c>
      <c r="K777" s="828">
        <v>1</v>
      </c>
      <c r="L777" s="832">
        <v>8</v>
      </c>
      <c r="M777" s="833">
        <v>7389.92</v>
      </c>
    </row>
    <row r="778" spans="1:13" ht="14.45" customHeight="1" x14ac:dyDescent="0.2">
      <c r="A778" s="822" t="s">
        <v>2802</v>
      </c>
      <c r="B778" s="823" t="s">
        <v>2265</v>
      </c>
      <c r="C778" s="823" t="s">
        <v>2572</v>
      </c>
      <c r="D778" s="823" t="s">
        <v>921</v>
      </c>
      <c r="E778" s="823" t="s">
        <v>2573</v>
      </c>
      <c r="F778" s="832"/>
      <c r="G778" s="832"/>
      <c r="H778" s="828">
        <v>0</v>
      </c>
      <c r="I778" s="832">
        <v>5</v>
      </c>
      <c r="J778" s="832">
        <v>212.55</v>
      </c>
      <c r="K778" s="828">
        <v>1</v>
      </c>
      <c r="L778" s="832">
        <v>5</v>
      </c>
      <c r="M778" s="833">
        <v>212.55</v>
      </c>
    </row>
    <row r="779" spans="1:13" ht="14.45" customHeight="1" x14ac:dyDescent="0.2">
      <c r="A779" s="822" t="s">
        <v>2802</v>
      </c>
      <c r="B779" s="823" t="s">
        <v>2265</v>
      </c>
      <c r="C779" s="823" t="s">
        <v>2268</v>
      </c>
      <c r="D779" s="823" t="s">
        <v>921</v>
      </c>
      <c r="E779" s="823" t="s">
        <v>2269</v>
      </c>
      <c r="F779" s="832"/>
      <c r="G779" s="832"/>
      <c r="H779" s="828">
        <v>0</v>
      </c>
      <c r="I779" s="832">
        <v>3</v>
      </c>
      <c r="J779" s="832">
        <v>255.06</v>
      </c>
      <c r="K779" s="828">
        <v>1</v>
      </c>
      <c r="L779" s="832">
        <v>3</v>
      </c>
      <c r="M779" s="833">
        <v>255.06</v>
      </c>
    </row>
    <row r="780" spans="1:13" ht="14.45" customHeight="1" x14ac:dyDescent="0.2">
      <c r="A780" s="822" t="s">
        <v>2802</v>
      </c>
      <c r="B780" s="823" t="s">
        <v>2277</v>
      </c>
      <c r="C780" s="823" t="s">
        <v>3649</v>
      </c>
      <c r="D780" s="823" t="s">
        <v>724</v>
      </c>
      <c r="E780" s="823" t="s">
        <v>725</v>
      </c>
      <c r="F780" s="832">
        <v>1</v>
      </c>
      <c r="G780" s="832">
        <v>38.04</v>
      </c>
      <c r="H780" s="828">
        <v>1</v>
      </c>
      <c r="I780" s="832"/>
      <c r="J780" s="832"/>
      <c r="K780" s="828">
        <v>0</v>
      </c>
      <c r="L780" s="832">
        <v>1</v>
      </c>
      <c r="M780" s="833">
        <v>38.04</v>
      </c>
    </row>
    <row r="781" spans="1:13" ht="14.45" customHeight="1" x14ac:dyDescent="0.2">
      <c r="A781" s="822" t="s">
        <v>2802</v>
      </c>
      <c r="B781" s="823" t="s">
        <v>2277</v>
      </c>
      <c r="C781" s="823" t="s">
        <v>4374</v>
      </c>
      <c r="D781" s="823" t="s">
        <v>4375</v>
      </c>
      <c r="E781" s="823" t="s">
        <v>4376</v>
      </c>
      <c r="F781" s="832"/>
      <c r="G781" s="832"/>
      <c r="H781" s="828">
        <v>0</v>
      </c>
      <c r="I781" s="832">
        <v>1</v>
      </c>
      <c r="J781" s="832">
        <v>27.49</v>
      </c>
      <c r="K781" s="828">
        <v>1</v>
      </c>
      <c r="L781" s="832">
        <v>1</v>
      </c>
      <c r="M781" s="833">
        <v>27.49</v>
      </c>
    </row>
    <row r="782" spans="1:13" ht="14.45" customHeight="1" x14ac:dyDescent="0.2">
      <c r="A782" s="822" t="s">
        <v>2802</v>
      </c>
      <c r="B782" s="823" t="s">
        <v>2281</v>
      </c>
      <c r="C782" s="823" t="s">
        <v>2283</v>
      </c>
      <c r="D782" s="823" t="s">
        <v>737</v>
      </c>
      <c r="E782" s="823" t="s">
        <v>740</v>
      </c>
      <c r="F782" s="832"/>
      <c r="G782" s="832"/>
      <c r="H782" s="828">
        <v>0</v>
      </c>
      <c r="I782" s="832">
        <v>4</v>
      </c>
      <c r="J782" s="832">
        <v>70.239999999999995</v>
      </c>
      <c r="K782" s="828">
        <v>1</v>
      </c>
      <c r="L782" s="832">
        <v>4</v>
      </c>
      <c r="M782" s="833">
        <v>70.239999999999995</v>
      </c>
    </row>
    <row r="783" spans="1:13" ht="14.45" customHeight="1" x14ac:dyDescent="0.2">
      <c r="A783" s="822" t="s">
        <v>2802</v>
      </c>
      <c r="B783" s="823" t="s">
        <v>2286</v>
      </c>
      <c r="C783" s="823" t="s">
        <v>2287</v>
      </c>
      <c r="D783" s="823" t="s">
        <v>2288</v>
      </c>
      <c r="E783" s="823" t="s">
        <v>2289</v>
      </c>
      <c r="F783" s="832"/>
      <c r="G783" s="832"/>
      <c r="H783" s="828">
        <v>0</v>
      </c>
      <c r="I783" s="832">
        <v>1</v>
      </c>
      <c r="J783" s="832">
        <v>93.27</v>
      </c>
      <c r="K783" s="828">
        <v>1</v>
      </c>
      <c r="L783" s="832">
        <v>1</v>
      </c>
      <c r="M783" s="833">
        <v>93.27</v>
      </c>
    </row>
    <row r="784" spans="1:13" ht="14.45" customHeight="1" x14ac:dyDescent="0.2">
      <c r="A784" s="822" t="s">
        <v>2802</v>
      </c>
      <c r="B784" s="823" t="s">
        <v>2286</v>
      </c>
      <c r="C784" s="823" t="s">
        <v>2292</v>
      </c>
      <c r="D784" s="823" t="s">
        <v>2288</v>
      </c>
      <c r="E784" s="823" t="s">
        <v>2293</v>
      </c>
      <c r="F784" s="832"/>
      <c r="G784" s="832"/>
      <c r="H784" s="828">
        <v>0</v>
      </c>
      <c r="I784" s="832">
        <v>1</v>
      </c>
      <c r="J784" s="832">
        <v>62.18</v>
      </c>
      <c r="K784" s="828">
        <v>1</v>
      </c>
      <c r="L784" s="832">
        <v>1</v>
      </c>
      <c r="M784" s="833">
        <v>62.18</v>
      </c>
    </row>
    <row r="785" spans="1:13" ht="14.45" customHeight="1" x14ac:dyDescent="0.2">
      <c r="A785" s="822" t="s">
        <v>2802</v>
      </c>
      <c r="B785" s="823" t="s">
        <v>2294</v>
      </c>
      <c r="C785" s="823" t="s">
        <v>2295</v>
      </c>
      <c r="D785" s="823" t="s">
        <v>1197</v>
      </c>
      <c r="E785" s="823" t="s">
        <v>2296</v>
      </c>
      <c r="F785" s="832"/>
      <c r="G785" s="832"/>
      <c r="H785" s="828">
        <v>0</v>
      </c>
      <c r="I785" s="832">
        <v>1</v>
      </c>
      <c r="J785" s="832">
        <v>34.47</v>
      </c>
      <c r="K785" s="828">
        <v>1</v>
      </c>
      <c r="L785" s="832">
        <v>1</v>
      </c>
      <c r="M785" s="833">
        <v>34.47</v>
      </c>
    </row>
    <row r="786" spans="1:13" ht="14.45" customHeight="1" x14ac:dyDescent="0.2">
      <c r="A786" s="822" t="s">
        <v>2802</v>
      </c>
      <c r="B786" s="823" t="s">
        <v>2297</v>
      </c>
      <c r="C786" s="823" t="s">
        <v>2587</v>
      </c>
      <c r="D786" s="823" t="s">
        <v>2299</v>
      </c>
      <c r="E786" s="823" t="s">
        <v>2588</v>
      </c>
      <c r="F786" s="832"/>
      <c r="G786" s="832"/>
      <c r="H786" s="828">
        <v>0</v>
      </c>
      <c r="I786" s="832">
        <v>2</v>
      </c>
      <c r="J786" s="832">
        <v>22.96</v>
      </c>
      <c r="K786" s="828">
        <v>1</v>
      </c>
      <c r="L786" s="832">
        <v>2</v>
      </c>
      <c r="M786" s="833">
        <v>22.96</v>
      </c>
    </row>
    <row r="787" spans="1:13" ht="14.45" customHeight="1" x14ac:dyDescent="0.2">
      <c r="A787" s="822" t="s">
        <v>2802</v>
      </c>
      <c r="B787" s="823" t="s">
        <v>2312</v>
      </c>
      <c r="C787" s="823" t="s">
        <v>2315</v>
      </c>
      <c r="D787" s="823" t="s">
        <v>1075</v>
      </c>
      <c r="E787" s="823" t="s">
        <v>2316</v>
      </c>
      <c r="F787" s="832"/>
      <c r="G787" s="832"/>
      <c r="H787" s="828">
        <v>0</v>
      </c>
      <c r="I787" s="832">
        <v>1</v>
      </c>
      <c r="J787" s="832">
        <v>118.65</v>
      </c>
      <c r="K787" s="828">
        <v>1</v>
      </c>
      <c r="L787" s="832">
        <v>1</v>
      </c>
      <c r="M787" s="833">
        <v>118.65</v>
      </c>
    </row>
    <row r="788" spans="1:13" ht="14.45" customHeight="1" x14ac:dyDescent="0.2">
      <c r="A788" s="822" t="s">
        <v>2802</v>
      </c>
      <c r="B788" s="823" t="s">
        <v>2317</v>
      </c>
      <c r="C788" s="823" t="s">
        <v>4372</v>
      </c>
      <c r="D788" s="823" t="s">
        <v>3291</v>
      </c>
      <c r="E788" s="823" t="s">
        <v>4373</v>
      </c>
      <c r="F788" s="832">
        <v>1</v>
      </c>
      <c r="G788" s="832">
        <v>61.24</v>
      </c>
      <c r="H788" s="828">
        <v>1</v>
      </c>
      <c r="I788" s="832"/>
      <c r="J788" s="832"/>
      <c r="K788" s="828">
        <v>0</v>
      </c>
      <c r="L788" s="832">
        <v>1</v>
      </c>
      <c r="M788" s="833">
        <v>61.24</v>
      </c>
    </row>
    <row r="789" spans="1:13" ht="14.45" customHeight="1" x14ac:dyDescent="0.2">
      <c r="A789" s="822" t="s">
        <v>2802</v>
      </c>
      <c r="B789" s="823" t="s">
        <v>2327</v>
      </c>
      <c r="C789" s="823" t="s">
        <v>2328</v>
      </c>
      <c r="D789" s="823" t="s">
        <v>909</v>
      </c>
      <c r="E789" s="823" t="s">
        <v>2329</v>
      </c>
      <c r="F789" s="832"/>
      <c r="G789" s="832"/>
      <c r="H789" s="828">
        <v>0</v>
      </c>
      <c r="I789" s="832">
        <v>1</v>
      </c>
      <c r="J789" s="832">
        <v>100.1</v>
      </c>
      <c r="K789" s="828">
        <v>1</v>
      </c>
      <c r="L789" s="832">
        <v>1</v>
      </c>
      <c r="M789" s="833">
        <v>100.1</v>
      </c>
    </row>
    <row r="790" spans="1:13" ht="14.45" customHeight="1" x14ac:dyDescent="0.2">
      <c r="A790" s="822" t="s">
        <v>2802</v>
      </c>
      <c r="B790" s="823" t="s">
        <v>2327</v>
      </c>
      <c r="C790" s="823" t="s">
        <v>2330</v>
      </c>
      <c r="D790" s="823" t="s">
        <v>909</v>
      </c>
      <c r="E790" s="823" t="s">
        <v>2331</v>
      </c>
      <c r="F790" s="832"/>
      <c r="G790" s="832"/>
      <c r="H790" s="828">
        <v>0</v>
      </c>
      <c r="I790" s="832">
        <v>2</v>
      </c>
      <c r="J790" s="832">
        <v>600.62</v>
      </c>
      <c r="K790" s="828">
        <v>1</v>
      </c>
      <c r="L790" s="832">
        <v>2</v>
      </c>
      <c r="M790" s="833">
        <v>600.62</v>
      </c>
    </row>
    <row r="791" spans="1:13" ht="14.45" customHeight="1" x14ac:dyDescent="0.2">
      <c r="A791" s="822" t="s">
        <v>2802</v>
      </c>
      <c r="B791" s="823" t="s">
        <v>2339</v>
      </c>
      <c r="C791" s="823" t="s">
        <v>2611</v>
      </c>
      <c r="D791" s="823" t="s">
        <v>2341</v>
      </c>
      <c r="E791" s="823" t="s">
        <v>2612</v>
      </c>
      <c r="F791" s="832"/>
      <c r="G791" s="832"/>
      <c r="H791" s="828">
        <v>0</v>
      </c>
      <c r="I791" s="832">
        <v>3</v>
      </c>
      <c r="J791" s="832">
        <v>189.42000000000002</v>
      </c>
      <c r="K791" s="828">
        <v>1</v>
      </c>
      <c r="L791" s="832">
        <v>3</v>
      </c>
      <c r="M791" s="833">
        <v>189.42000000000002</v>
      </c>
    </row>
    <row r="792" spans="1:13" ht="14.45" customHeight="1" x14ac:dyDescent="0.2">
      <c r="A792" s="822" t="s">
        <v>2802</v>
      </c>
      <c r="B792" s="823" t="s">
        <v>2339</v>
      </c>
      <c r="C792" s="823" t="s">
        <v>2340</v>
      </c>
      <c r="D792" s="823" t="s">
        <v>2341</v>
      </c>
      <c r="E792" s="823" t="s">
        <v>2342</v>
      </c>
      <c r="F792" s="832"/>
      <c r="G792" s="832"/>
      <c r="H792" s="828">
        <v>0</v>
      </c>
      <c r="I792" s="832">
        <v>1</v>
      </c>
      <c r="J792" s="832">
        <v>49.08</v>
      </c>
      <c r="K792" s="828">
        <v>1</v>
      </c>
      <c r="L792" s="832">
        <v>1</v>
      </c>
      <c r="M792" s="833">
        <v>49.08</v>
      </c>
    </row>
    <row r="793" spans="1:13" ht="14.45" customHeight="1" x14ac:dyDescent="0.2">
      <c r="A793" s="822" t="s">
        <v>2802</v>
      </c>
      <c r="B793" s="823" t="s">
        <v>2355</v>
      </c>
      <c r="C793" s="823" t="s">
        <v>2356</v>
      </c>
      <c r="D793" s="823" t="s">
        <v>1403</v>
      </c>
      <c r="E793" s="823" t="s">
        <v>2357</v>
      </c>
      <c r="F793" s="832"/>
      <c r="G793" s="832"/>
      <c r="H793" s="828">
        <v>0</v>
      </c>
      <c r="I793" s="832">
        <v>14</v>
      </c>
      <c r="J793" s="832">
        <v>2161.04</v>
      </c>
      <c r="K793" s="828">
        <v>1</v>
      </c>
      <c r="L793" s="832">
        <v>14</v>
      </c>
      <c r="M793" s="833">
        <v>2161.04</v>
      </c>
    </row>
    <row r="794" spans="1:13" ht="14.45" customHeight="1" x14ac:dyDescent="0.2">
      <c r="A794" s="822" t="s">
        <v>2802</v>
      </c>
      <c r="B794" s="823" t="s">
        <v>2361</v>
      </c>
      <c r="C794" s="823" t="s">
        <v>2362</v>
      </c>
      <c r="D794" s="823" t="s">
        <v>1318</v>
      </c>
      <c r="E794" s="823" t="s">
        <v>771</v>
      </c>
      <c r="F794" s="832"/>
      <c r="G794" s="832"/>
      <c r="H794" s="828">
        <v>0</v>
      </c>
      <c r="I794" s="832">
        <v>1</v>
      </c>
      <c r="J794" s="832">
        <v>96.04</v>
      </c>
      <c r="K794" s="828">
        <v>1</v>
      </c>
      <c r="L794" s="832">
        <v>1</v>
      </c>
      <c r="M794" s="833">
        <v>96.04</v>
      </c>
    </row>
    <row r="795" spans="1:13" ht="14.45" customHeight="1" x14ac:dyDescent="0.2">
      <c r="A795" s="822" t="s">
        <v>2802</v>
      </c>
      <c r="B795" s="823" t="s">
        <v>2370</v>
      </c>
      <c r="C795" s="823" t="s">
        <v>2371</v>
      </c>
      <c r="D795" s="823" t="s">
        <v>2372</v>
      </c>
      <c r="E795" s="823" t="s">
        <v>2373</v>
      </c>
      <c r="F795" s="832"/>
      <c r="G795" s="832"/>
      <c r="H795" s="828">
        <v>0</v>
      </c>
      <c r="I795" s="832">
        <v>6</v>
      </c>
      <c r="J795" s="832">
        <v>718.2</v>
      </c>
      <c r="K795" s="828">
        <v>1</v>
      </c>
      <c r="L795" s="832">
        <v>6</v>
      </c>
      <c r="M795" s="833">
        <v>718.2</v>
      </c>
    </row>
    <row r="796" spans="1:13" ht="14.45" customHeight="1" x14ac:dyDescent="0.2">
      <c r="A796" s="822" t="s">
        <v>2802</v>
      </c>
      <c r="B796" s="823" t="s">
        <v>2397</v>
      </c>
      <c r="C796" s="823" t="s">
        <v>2403</v>
      </c>
      <c r="D796" s="823" t="s">
        <v>1477</v>
      </c>
      <c r="E796" s="823" t="s">
        <v>2404</v>
      </c>
      <c r="F796" s="832"/>
      <c r="G796" s="832"/>
      <c r="H796" s="828">
        <v>0</v>
      </c>
      <c r="I796" s="832">
        <v>16</v>
      </c>
      <c r="J796" s="832">
        <v>13543.520000000002</v>
      </c>
      <c r="K796" s="828">
        <v>1</v>
      </c>
      <c r="L796" s="832">
        <v>16</v>
      </c>
      <c r="M796" s="833">
        <v>13543.520000000002</v>
      </c>
    </row>
    <row r="797" spans="1:13" ht="14.45" customHeight="1" x14ac:dyDescent="0.2">
      <c r="A797" s="822" t="s">
        <v>2802</v>
      </c>
      <c r="B797" s="823" t="s">
        <v>2625</v>
      </c>
      <c r="C797" s="823" t="s">
        <v>2626</v>
      </c>
      <c r="D797" s="823" t="s">
        <v>1876</v>
      </c>
      <c r="E797" s="823" t="s">
        <v>1877</v>
      </c>
      <c r="F797" s="832"/>
      <c r="G797" s="832"/>
      <c r="H797" s="828">
        <v>0</v>
      </c>
      <c r="I797" s="832">
        <v>3</v>
      </c>
      <c r="J797" s="832">
        <v>2707.71</v>
      </c>
      <c r="K797" s="828">
        <v>1</v>
      </c>
      <c r="L797" s="832">
        <v>3</v>
      </c>
      <c r="M797" s="833">
        <v>2707.71</v>
      </c>
    </row>
    <row r="798" spans="1:13" ht="14.45" customHeight="1" x14ac:dyDescent="0.2">
      <c r="A798" s="822" t="s">
        <v>2802</v>
      </c>
      <c r="B798" s="823" t="s">
        <v>2443</v>
      </c>
      <c r="C798" s="823" t="s">
        <v>2445</v>
      </c>
      <c r="D798" s="823" t="s">
        <v>682</v>
      </c>
      <c r="E798" s="823" t="s">
        <v>681</v>
      </c>
      <c r="F798" s="832"/>
      <c r="G798" s="832"/>
      <c r="H798" s="828">
        <v>0</v>
      </c>
      <c r="I798" s="832">
        <v>11</v>
      </c>
      <c r="J798" s="832">
        <v>798.05</v>
      </c>
      <c r="K798" s="828">
        <v>1</v>
      </c>
      <c r="L798" s="832">
        <v>11</v>
      </c>
      <c r="M798" s="833">
        <v>798.05</v>
      </c>
    </row>
    <row r="799" spans="1:13" ht="14.45" customHeight="1" x14ac:dyDescent="0.2">
      <c r="A799" s="822" t="s">
        <v>2802</v>
      </c>
      <c r="B799" s="823" t="s">
        <v>2443</v>
      </c>
      <c r="C799" s="823" t="s">
        <v>2446</v>
      </c>
      <c r="D799" s="823" t="s">
        <v>682</v>
      </c>
      <c r="E799" s="823" t="s">
        <v>684</v>
      </c>
      <c r="F799" s="832"/>
      <c r="G799" s="832"/>
      <c r="H799" s="828">
        <v>0</v>
      </c>
      <c r="I799" s="832">
        <v>14</v>
      </c>
      <c r="J799" s="832">
        <v>913.92</v>
      </c>
      <c r="K799" s="828">
        <v>1</v>
      </c>
      <c r="L799" s="832">
        <v>14</v>
      </c>
      <c r="M799" s="833">
        <v>913.92</v>
      </c>
    </row>
    <row r="800" spans="1:13" ht="14.45" customHeight="1" x14ac:dyDescent="0.2">
      <c r="A800" s="822" t="s">
        <v>2802</v>
      </c>
      <c r="B800" s="823" t="s">
        <v>2458</v>
      </c>
      <c r="C800" s="823" t="s">
        <v>2459</v>
      </c>
      <c r="D800" s="823" t="s">
        <v>1153</v>
      </c>
      <c r="E800" s="823" t="s">
        <v>1155</v>
      </c>
      <c r="F800" s="832"/>
      <c r="G800" s="832"/>
      <c r="H800" s="828"/>
      <c r="I800" s="832">
        <v>5</v>
      </c>
      <c r="J800" s="832">
        <v>0</v>
      </c>
      <c r="K800" s="828"/>
      <c r="L800" s="832">
        <v>5</v>
      </c>
      <c r="M800" s="833">
        <v>0</v>
      </c>
    </row>
    <row r="801" spans="1:13" ht="14.45" customHeight="1" x14ac:dyDescent="0.2">
      <c r="A801" s="822" t="s">
        <v>2802</v>
      </c>
      <c r="B801" s="823" t="s">
        <v>2484</v>
      </c>
      <c r="C801" s="823" t="s">
        <v>2487</v>
      </c>
      <c r="D801" s="823" t="s">
        <v>1333</v>
      </c>
      <c r="E801" s="823" t="s">
        <v>2488</v>
      </c>
      <c r="F801" s="832"/>
      <c r="G801" s="832"/>
      <c r="H801" s="828"/>
      <c r="I801" s="832">
        <v>2</v>
      </c>
      <c r="J801" s="832">
        <v>0</v>
      </c>
      <c r="K801" s="828"/>
      <c r="L801" s="832">
        <v>2</v>
      </c>
      <c r="M801" s="833">
        <v>0</v>
      </c>
    </row>
    <row r="802" spans="1:13" ht="14.45" customHeight="1" x14ac:dyDescent="0.2">
      <c r="A802" s="822" t="s">
        <v>2802</v>
      </c>
      <c r="B802" s="823" t="s">
        <v>2484</v>
      </c>
      <c r="C802" s="823" t="s">
        <v>2485</v>
      </c>
      <c r="D802" s="823" t="s">
        <v>1333</v>
      </c>
      <c r="E802" s="823" t="s">
        <v>2486</v>
      </c>
      <c r="F802" s="832"/>
      <c r="G802" s="832"/>
      <c r="H802" s="828"/>
      <c r="I802" s="832">
        <v>2</v>
      </c>
      <c r="J802" s="832">
        <v>0</v>
      </c>
      <c r="K802" s="828"/>
      <c r="L802" s="832">
        <v>2</v>
      </c>
      <c r="M802" s="833">
        <v>0</v>
      </c>
    </row>
    <row r="803" spans="1:13" ht="14.45" customHeight="1" x14ac:dyDescent="0.2">
      <c r="A803" s="822" t="s">
        <v>2802</v>
      </c>
      <c r="B803" s="823" t="s">
        <v>4843</v>
      </c>
      <c r="C803" s="823" t="s">
        <v>4126</v>
      </c>
      <c r="D803" s="823" t="s">
        <v>1928</v>
      </c>
      <c r="E803" s="823" t="s">
        <v>1929</v>
      </c>
      <c r="F803" s="832"/>
      <c r="G803" s="832"/>
      <c r="H803" s="828">
        <v>0</v>
      </c>
      <c r="I803" s="832">
        <v>3</v>
      </c>
      <c r="J803" s="832">
        <v>396</v>
      </c>
      <c r="K803" s="828">
        <v>1</v>
      </c>
      <c r="L803" s="832">
        <v>3</v>
      </c>
      <c r="M803" s="833">
        <v>396</v>
      </c>
    </row>
    <row r="804" spans="1:13" ht="14.45" customHeight="1" x14ac:dyDescent="0.2">
      <c r="A804" s="822" t="s">
        <v>2802</v>
      </c>
      <c r="B804" s="823" t="s">
        <v>4843</v>
      </c>
      <c r="C804" s="823" t="s">
        <v>2872</v>
      </c>
      <c r="D804" s="823" t="s">
        <v>1928</v>
      </c>
      <c r="E804" s="823" t="s">
        <v>775</v>
      </c>
      <c r="F804" s="832"/>
      <c r="G804" s="832"/>
      <c r="H804" s="828">
        <v>0</v>
      </c>
      <c r="I804" s="832">
        <v>1</v>
      </c>
      <c r="J804" s="832">
        <v>264</v>
      </c>
      <c r="K804" s="828">
        <v>1</v>
      </c>
      <c r="L804" s="832">
        <v>1</v>
      </c>
      <c r="M804" s="833">
        <v>264</v>
      </c>
    </row>
    <row r="805" spans="1:13" ht="14.45" customHeight="1" x14ac:dyDescent="0.2">
      <c r="A805" s="822" t="s">
        <v>2802</v>
      </c>
      <c r="B805" s="823" t="s">
        <v>2704</v>
      </c>
      <c r="C805" s="823" t="s">
        <v>2705</v>
      </c>
      <c r="D805" s="823" t="s">
        <v>2706</v>
      </c>
      <c r="E805" s="823" t="s">
        <v>2707</v>
      </c>
      <c r="F805" s="832"/>
      <c r="G805" s="832"/>
      <c r="H805" s="828">
        <v>0</v>
      </c>
      <c r="I805" s="832">
        <v>1</v>
      </c>
      <c r="J805" s="832">
        <v>141.25</v>
      </c>
      <c r="K805" s="828">
        <v>1</v>
      </c>
      <c r="L805" s="832">
        <v>1</v>
      </c>
      <c r="M805" s="833">
        <v>141.25</v>
      </c>
    </row>
    <row r="806" spans="1:13" ht="14.45" customHeight="1" x14ac:dyDescent="0.2">
      <c r="A806" s="822" t="s">
        <v>2802</v>
      </c>
      <c r="B806" s="823" t="s">
        <v>2654</v>
      </c>
      <c r="C806" s="823" t="s">
        <v>2656</v>
      </c>
      <c r="D806" s="823" t="s">
        <v>1878</v>
      </c>
      <c r="E806" s="823" t="s">
        <v>1879</v>
      </c>
      <c r="F806" s="832"/>
      <c r="G806" s="832"/>
      <c r="H806" s="828">
        <v>0</v>
      </c>
      <c r="I806" s="832">
        <v>2</v>
      </c>
      <c r="J806" s="832">
        <v>127.5</v>
      </c>
      <c r="K806" s="828">
        <v>1</v>
      </c>
      <c r="L806" s="832">
        <v>2</v>
      </c>
      <c r="M806" s="833">
        <v>127.5</v>
      </c>
    </row>
    <row r="807" spans="1:13" ht="14.45" customHeight="1" x14ac:dyDescent="0.2">
      <c r="A807" s="822" t="s">
        <v>2802</v>
      </c>
      <c r="B807" s="823" t="s">
        <v>2509</v>
      </c>
      <c r="C807" s="823" t="s">
        <v>3552</v>
      </c>
      <c r="D807" s="823" t="s">
        <v>3553</v>
      </c>
      <c r="E807" s="823" t="s">
        <v>3554</v>
      </c>
      <c r="F807" s="832"/>
      <c r="G807" s="832"/>
      <c r="H807" s="828">
        <v>0</v>
      </c>
      <c r="I807" s="832">
        <v>15</v>
      </c>
      <c r="J807" s="832">
        <v>3509.4</v>
      </c>
      <c r="K807" s="828">
        <v>1</v>
      </c>
      <c r="L807" s="832">
        <v>15</v>
      </c>
      <c r="M807" s="833">
        <v>3509.4</v>
      </c>
    </row>
    <row r="808" spans="1:13" ht="14.45" customHeight="1" x14ac:dyDescent="0.2">
      <c r="A808" s="822" t="s">
        <v>2802</v>
      </c>
      <c r="B808" s="823" t="s">
        <v>2509</v>
      </c>
      <c r="C808" s="823" t="s">
        <v>2529</v>
      </c>
      <c r="D808" s="823" t="s">
        <v>1353</v>
      </c>
      <c r="E808" s="823" t="s">
        <v>1354</v>
      </c>
      <c r="F808" s="832"/>
      <c r="G808" s="832"/>
      <c r="H808" s="828">
        <v>0</v>
      </c>
      <c r="I808" s="832">
        <v>3</v>
      </c>
      <c r="J808" s="832">
        <v>554.46</v>
      </c>
      <c r="K808" s="828">
        <v>1</v>
      </c>
      <c r="L808" s="832">
        <v>3</v>
      </c>
      <c r="M808" s="833">
        <v>554.46</v>
      </c>
    </row>
    <row r="809" spans="1:13" ht="14.45" customHeight="1" x14ac:dyDescent="0.2">
      <c r="A809" s="822" t="s">
        <v>2802</v>
      </c>
      <c r="B809" s="823" t="s">
        <v>2405</v>
      </c>
      <c r="C809" s="823" t="s">
        <v>2406</v>
      </c>
      <c r="D809" s="823" t="s">
        <v>2407</v>
      </c>
      <c r="E809" s="823" t="s">
        <v>2408</v>
      </c>
      <c r="F809" s="832"/>
      <c r="G809" s="832"/>
      <c r="H809" s="828">
        <v>0</v>
      </c>
      <c r="I809" s="832">
        <v>5</v>
      </c>
      <c r="J809" s="832">
        <v>51263.75</v>
      </c>
      <c r="K809" s="828">
        <v>1</v>
      </c>
      <c r="L809" s="832">
        <v>5</v>
      </c>
      <c r="M809" s="833">
        <v>51263.75</v>
      </c>
    </row>
    <row r="810" spans="1:13" ht="14.45" customHeight="1" x14ac:dyDescent="0.2">
      <c r="A810" s="822" t="s">
        <v>2802</v>
      </c>
      <c r="B810" s="823" t="s">
        <v>2255</v>
      </c>
      <c r="C810" s="823" t="s">
        <v>4106</v>
      </c>
      <c r="D810" s="823" t="s">
        <v>2257</v>
      </c>
      <c r="E810" s="823" t="s">
        <v>4107</v>
      </c>
      <c r="F810" s="832"/>
      <c r="G810" s="832"/>
      <c r="H810" s="828">
        <v>0</v>
      </c>
      <c r="I810" s="832">
        <v>1</v>
      </c>
      <c r="J810" s="832">
        <v>1544.99</v>
      </c>
      <c r="K810" s="828">
        <v>1</v>
      </c>
      <c r="L810" s="832">
        <v>1</v>
      </c>
      <c r="M810" s="833">
        <v>1544.99</v>
      </c>
    </row>
    <row r="811" spans="1:13" ht="14.45" customHeight="1" x14ac:dyDescent="0.2">
      <c r="A811" s="822" t="s">
        <v>2803</v>
      </c>
      <c r="B811" s="823" t="s">
        <v>2227</v>
      </c>
      <c r="C811" s="823" t="s">
        <v>2230</v>
      </c>
      <c r="D811" s="823" t="s">
        <v>789</v>
      </c>
      <c r="E811" s="823" t="s">
        <v>2231</v>
      </c>
      <c r="F811" s="832"/>
      <c r="G811" s="832"/>
      <c r="H811" s="828">
        <v>0</v>
      </c>
      <c r="I811" s="832">
        <v>5</v>
      </c>
      <c r="J811" s="832">
        <v>460.61</v>
      </c>
      <c r="K811" s="828">
        <v>1</v>
      </c>
      <c r="L811" s="832">
        <v>5</v>
      </c>
      <c r="M811" s="833">
        <v>460.61</v>
      </c>
    </row>
    <row r="812" spans="1:13" ht="14.45" customHeight="1" x14ac:dyDescent="0.2">
      <c r="A812" s="822" t="s">
        <v>2803</v>
      </c>
      <c r="B812" s="823" t="s">
        <v>2227</v>
      </c>
      <c r="C812" s="823" t="s">
        <v>2667</v>
      </c>
      <c r="D812" s="823" t="s">
        <v>789</v>
      </c>
      <c r="E812" s="823" t="s">
        <v>2668</v>
      </c>
      <c r="F812" s="832"/>
      <c r="G812" s="832"/>
      <c r="H812" s="828">
        <v>0</v>
      </c>
      <c r="I812" s="832">
        <v>1</v>
      </c>
      <c r="J812" s="832">
        <v>28.81</v>
      </c>
      <c r="K812" s="828">
        <v>1</v>
      </c>
      <c r="L812" s="832">
        <v>1</v>
      </c>
      <c r="M812" s="833">
        <v>28.81</v>
      </c>
    </row>
    <row r="813" spans="1:13" ht="14.45" customHeight="1" x14ac:dyDescent="0.2">
      <c r="A813" s="822" t="s">
        <v>2803</v>
      </c>
      <c r="B813" s="823" t="s">
        <v>4863</v>
      </c>
      <c r="C813" s="823" t="s">
        <v>3964</v>
      </c>
      <c r="D813" s="823" t="s">
        <v>3965</v>
      </c>
      <c r="E813" s="823" t="s">
        <v>3966</v>
      </c>
      <c r="F813" s="832"/>
      <c r="G813" s="832"/>
      <c r="H813" s="828">
        <v>0</v>
      </c>
      <c r="I813" s="832">
        <v>2</v>
      </c>
      <c r="J813" s="832">
        <v>230.54</v>
      </c>
      <c r="K813" s="828">
        <v>1</v>
      </c>
      <c r="L813" s="832">
        <v>2</v>
      </c>
      <c r="M813" s="833">
        <v>230.54</v>
      </c>
    </row>
    <row r="814" spans="1:13" ht="14.45" customHeight="1" x14ac:dyDescent="0.2">
      <c r="A814" s="822" t="s">
        <v>2803</v>
      </c>
      <c r="B814" s="823" t="s">
        <v>4837</v>
      </c>
      <c r="C814" s="823" t="s">
        <v>4444</v>
      </c>
      <c r="D814" s="823" t="s">
        <v>3098</v>
      </c>
      <c r="E814" s="823" t="s">
        <v>4445</v>
      </c>
      <c r="F814" s="832"/>
      <c r="G814" s="832"/>
      <c r="H814" s="828">
        <v>0</v>
      </c>
      <c r="I814" s="832">
        <v>8</v>
      </c>
      <c r="J814" s="832">
        <v>750</v>
      </c>
      <c r="K814" s="828">
        <v>1</v>
      </c>
      <c r="L814" s="832">
        <v>8</v>
      </c>
      <c r="M814" s="833">
        <v>750</v>
      </c>
    </row>
    <row r="815" spans="1:13" ht="14.45" customHeight="1" x14ac:dyDescent="0.2">
      <c r="A815" s="822" t="s">
        <v>2803</v>
      </c>
      <c r="B815" s="823" t="s">
        <v>4837</v>
      </c>
      <c r="C815" s="823" t="s">
        <v>3097</v>
      </c>
      <c r="D815" s="823" t="s">
        <v>3098</v>
      </c>
      <c r="E815" s="823" t="s">
        <v>3099</v>
      </c>
      <c r="F815" s="832"/>
      <c r="G815" s="832"/>
      <c r="H815" s="828">
        <v>0</v>
      </c>
      <c r="I815" s="832">
        <v>1</v>
      </c>
      <c r="J815" s="832">
        <v>184.74</v>
      </c>
      <c r="K815" s="828">
        <v>1</v>
      </c>
      <c r="L815" s="832">
        <v>1</v>
      </c>
      <c r="M815" s="833">
        <v>184.74</v>
      </c>
    </row>
    <row r="816" spans="1:13" ht="14.45" customHeight="1" x14ac:dyDescent="0.2">
      <c r="A816" s="822" t="s">
        <v>2803</v>
      </c>
      <c r="B816" s="823" t="s">
        <v>4837</v>
      </c>
      <c r="C816" s="823" t="s">
        <v>3100</v>
      </c>
      <c r="D816" s="823" t="s">
        <v>3101</v>
      </c>
      <c r="E816" s="823" t="s">
        <v>3102</v>
      </c>
      <c r="F816" s="832"/>
      <c r="G816" s="832"/>
      <c r="H816" s="828">
        <v>0</v>
      </c>
      <c r="I816" s="832">
        <v>3</v>
      </c>
      <c r="J816" s="832">
        <v>361.83</v>
      </c>
      <c r="K816" s="828">
        <v>1</v>
      </c>
      <c r="L816" s="832">
        <v>3</v>
      </c>
      <c r="M816" s="833">
        <v>361.83</v>
      </c>
    </row>
    <row r="817" spans="1:13" ht="14.45" customHeight="1" x14ac:dyDescent="0.2">
      <c r="A817" s="822" t="s">
        <v>2803</v>
      </c>
      <c r="B817" s="823" t="s">
        <v>4837</v>
      </c>
      <c r="C817" s="823" t="s">
        <v>3103</v>
      </c>
      <c r="D817" s="823" t="s">
        <v>3101</v>
      </c>
      <c r="E817" s="823" t="s">
        <v>2590</v>
      </c>
      <c r="F817" s="832">
        <v>3</v>
      </c>
      <c r="G817" s="832">
        <v>554.22</v>
      </c>
      <c r="H817" s="828">
        <v>1</v>
      </c>
      <c r="I817" s="832"/>
      <c r="J817" s="832"/>
      <c r="K817" s="828">
        <v>0</v>
      </c>
      <c r="L817" s="832">
        <v>3</v>
      </c>
      <c r="M817" s="833">
        <v>554.22</v>
      </c>
    </row>
    <row r="818" spans="1:13" ht="14.45" customHeight="1" x14ac:dyDescent="0.2">
      <c r="A818" s="822" t="s">
        <v>2803</v>
      </c>
      <c r="B818" s="823" t="s">
        <v>2244</v>
      </c>
      <c r="C818" s="823" t="s">
        <v>2558</v>
      </c>
      <c r="D818" s="823" t="s">
        <v>1691</v>
      </c>
      <c r="E818" s="823" t="s">
        <v>2559</v>
      </c>
      <c r="F818" s="832"/>
      <c r="G818" s="832"/>
      <c r="H818" s="828">
        <v>0</v>
      </c>
      <c r="I818" s="832">
        <v>17</v>
      </c>
      <c r="J818" s="832">
        <v>23555.539999999994</v>
      </c>
      <c r="K818" s="828">
        <v>1</v>
      </c>
      <c r="L818" s="832">
        <v>17</v>
      </c>
      <c r="M818" s="833">
        <v>23555.539999999994</v>
      </c>
    </row>
    <row r="819" spans="1:13" ht="14.45" customHeight="1" x14ac:dyDescent="0.2">
      <c r="A819" s="822" t="s">
        <v>2803</v>
      </c>
      <c r="B819" s="823" t="s">
        <v>2244</v>
      </c>
      <c r="C819" s="823" t="s">
        <v>2562</v>
      </c>
      <c r="D819" s="823" t="s">
        <v>1691</v>
      </c>
      <c r="E819" s="823" t="s">
        <v>2563</v>
      </c>
      <c r="F819" s="832"/>
      <c r="G819" s="832"/>
      <c r="H819" s="828">
        <v>0</v>
      </c>
      <c r="I819" s="832">
        <v>3</v>
      </c>
      <c r="J819" s="832">
        <v>6928.08</v>
      </c>
      <c r="K819" s="828">
        <v>1</v>
      </c>
      <c r="L819" s="832">
        <v>3</v>
      </c>
      <c r="M819" s="833">
        <v>6928.08</v>
      </c>
    </row>
    <row r="820" spans="1:13" ht="14.45" customHeight="1" x14ac:dyDescent="0.2">
      <c r="A820" s="822" t="s">
        <v>2803</v>
      </c>
      <c r="B820" s="823" t="s">
        <v>2244</v>
      </c>
      <c r="C820" s="823" t="s">
        <v>2247</v>
      </c>
      <c r="D820" s="823" t="s">
        <v>915</v>
      </c>
      <c r="E820" s="823" t="s">
        <v>2248</v>
      </c>
      <c r="F820" s="832"/>
      <c r="G820" s="832"/>
      <c r="H820" s="828">
        <v>0</v>
      </c>
      <c r="I820" s="832">
        <v>3</v>
      </c>
      <c r="J820" s="832">
        <v>1104.48</v>
      </c>
      <c r="K820" s="828">
        <v>1</v>
      </c>
      <c r="L820" s="832">
        <v>3</v>
      </c>
      <c r="M820" s="833">
        <v>1104.48</v>
      </c>
    </row>
    <row r="821" spans="1:13" ht="14.45" customHeight="1" x14ac:dyDescent="0.2">
      <c r="A821" s="822" t="s">
        <v>2803</v>
      </c>
      <c r="B821" s="823" t="s">
        <v>2244</v>
      </c>
      <c r="C821" s="823" t="s">
        <v>2249</v>
      </c>
      <c r="D821" s="823" t="s">
        <v>915</v>
      </c>
      <c r="E821" s="823" t="s">
        <v>2250</v>
      </c>
      <c r="F821" s="832"/>
      <c r="G821" s="832"/>
      <c r="H821" s="828">
        <v>0</v>
      </c>
      <c r="I821" s="832">
        <v>37</v>
      </c>
      <c r="J821" s="832">
        <v>27244.210000000003</v>
      </c>
      <c r="K821" s="828">
        <v>1</v>
      </c>
      <c r="L821" s="832">
        <v>37</v>
      </c>
      <c r="M821" s="833">
        <v>27244.210000000003</v>
      </c>
    </row>
    <row r="822" spans="1:13" ht="14.45" customHeight="1" x14ac:dyDescent="0.2">
      <c r="A822" s="822" t="s">
        <v>2803</v>
      </c>
      <c r="B822" s="823" t="s">
        <v>2244</v>
      </c>
      <c r="C822" s="823" t="s">
        <v>2253</v>
      </c>
      <c r="D822" s="823" t="s">
        <v>915</v>
      </c>
      <c r="E822" s="823" t="s">
        <v>2254</v>
      </c>
      <c r="F822" s="832"/>
      <c r="G822" s="832"/>
      <c r="H822" s="828">
        <v>0</v>
      </c>
      <c r="I822" s="832">
        <v>28</v>
      </c>
      <c r="J822" s="832">
        <v>13744.92</v>
      </c>
      <c r="K822" s="828">
        <v>1</v>
      </c>
      <c r="L822" s="832">
        <v>28</v>
      </c>
      <c r="M822" s="833">
        <v>13744.92</v>
      </c>
    </row>
    <row r="823" spans="1:13" ht="14.45" customHeight="1" x14ac:dyDescent="0.2">
      <c r="A823" s="822" t="s">
        <v>2803</v>
      </c>
      <c r="B823" s="823" t="s">
        <v>2244</v>
      </c>
      <c r="C823" s="823" t="s">
        <v>2560</v>
      </c>
      <c r="D823" s="823" t="s">
        <v>1691</v>
      </c>
      <c r="E823" s="823" t="s">
        <v>2561</v>
      </c>
      <c r="F823" s="832"/>
      <c r="G823" s="832"/>
      <c r="H823" s="828">
        <v>0</v>
      </c>
      <c r="I823" s="832">
        <v>3</v>
      </c>
      <c r="J823" s="832">
        <v>5542.47</v>
      </c>
      <c r="K823" s="828">
        <v>1</v>
      </c>
      <c r="L823" s="832">
        <v>3</v>
      </c>
      <c r="M823" s="833">
        <v>5542.47</v>
      </c>
    </row>
    <row r="824" spans="1:13" ht="14.45" customHeight="1" x14ac:dyDescent="0.2">
      <c r="A824" s="822" t="s">
        <v>2803</v>
      </c>
      <c r="B824" s="823" t="s">
        <v>2244</v>
      </c>
      <c r="C824" s="823" t="s">
        <v>2245</v>
      </c>
      <c r="D824" s="823" t="s">
        <v>915</v>
      </c>
      <c r="E824" s="823" t="s">
        <v>2246</v>
      </c>
      <c r="F824" s="832"/>
      <c r="G824" s="832"/>
      <c r="H824" s="828">
        <v>0</v>
      </c>
      <c r="I824" s="832">
        <v>7</v>
      </c>
      <c r="J824" s="832">
        <v>6466.18</v>
      </c>
      <c r="K824" s="828">
        <v>1</v>
      </c>
      <c r="L824" s="832">
        <v>7</v>
      </c>
      <c r="M824" s="833">
        <v>6466.18</v>
      </c>
    </row>
    <row r="825" spans="1:13" ht="14.45" customHeight="1" x14ac:dyDescent="0.2">
      <c r="A825" s="822" t="s">
        <v>2803</v>
      </c>
      <c r="B825" s="823" t="s">
        <v>4838</v>
      </c>
      <c r="C825" s="823" t="s">
        <v>2948</v>
      </c>
      <c r="D825" s="823" t="s">
        <v>2949</v>
      </c>
      <c r="E825" s="823" t="s">
        <v>2950</v>
      </c>
      <c r="F825" s="832"/>
      <c r="G825" s="832"/>
      <c r="H825" s="828">
        <v>0</v>
      </c>
      <c r="I825" s="832">
        <v>3</v>
      </c>
      <c r="J825" s="832">
        <v>560.61</v>
      </c>
      <c r="K825" s="828">
        <v>1</v>
      </c>
      <c r="L825" s="832">
        <v>3</v>
      </c>
      <c r="M825" s="833">
        <v>560.61</v>
      </c>
    </row>
    <row r="826" spans="1:13" ht="14.45" customHeight="1" x14ac:dyDescent="0.2">
      <c r="A826" s="822" t="s">
        <v>2803</v>
      </c>
      <c r="B826" s="823" t="s">
        <v>2259</v>
      </c>
      <c r="C826" s="823" t="s">
        <v>2568</v>
      </c>
      <c r="D826" s="823" t="s">
        <v>797</v>
      </c>
      <c r="E826" s="823" t="s">
        <v>2569</v>
      </c>
      <c r="F826" s="832"/>
      <c r="G826" s="832"/>
      <c r="H826" s="828">
        <v>0</v>
      </c>
      <c r="I826" s="832">
        <v>1</v>
      </c>
      <c r="J826" s="832">
        <v>160.03</v>
      </c>
      <c r="K826" s="828">
        <v>1</v>
      </c>
      <c r="L826" s="832">
        <v>1</v>
      </c>
      <c r="M826" s="833">
        <v>160.03</v>
      </c>
    </row>
    <row r="827" spans="1:13" ht="14.45" customHeight="1" x14ac:dyDescent="0.2">
      <c r="A827" s="822" t="s">
        <v>2803</v>
      </c>
      <c r="B827" s="823" t="s">
        <v>2265</v>
      </c>
      <c r="C827" s="823" t="s">
        <v>2572</v>
      </c>
      <c r="D827" s="823" t="s">
        <v>921</v>
      </c>
      <c r="E827" s="823" t="s">
        <v>2573</v>
      </c>
      <c r="F827" s="832"/>
      <c r="G827" s="832"/>
      <c r="H827" s="828">
        <v>0</v>
      </c>
      <c r="I827" s="832">
        <v>2</v>
      </c>
      <c r="J827" s="832">
        <v>85.02</v>
      </c>
      <c r="K827" s="828">
        <v>1</v>
      </c>
      <c r="L827" s="832">
        <v>2</v>
      </c>
      <c r="M827" s="833">
        <v>85.02</v>
      </c>
    </row>
    <row r="828" spans="1:13" ht="14.45" customHeight="1" x14ac:dyDescent="0.2">
      <c r="A828" s="822" t="s">
        <v>2803</v>
      </c>
      <c r="B828" s="823" t="s">
        <v>2265</v>
      </c>
      <c r="C828" s="823" t="s">
        <v>2917</v>
      </c>
      <c r="D828" s="823" t="s">
        <v>2918</v>
      </c>
      <c r="E828" s="823" t="s">
        <v>2573</v>
      </c>
      <c r="F828" s="832">
        <v>1</v>
      </c>
      <c r="G828" s="832">
        <v>42.51</v>
      </c>
      <c r="H828" s="828">
        <v>1</v>
      </c>
      <c r="I828" s="832"/>
      <c r="J828" s="832"/>
      <c r="K828" s="828">
        <v>0</v>
      </c>
      <c r="L828" s="832">
        <v>1</v>
      </c>
      <c r="M828" s="833">
        <v>42.51</v>
      </c>
    </row>
    <row r="829" spans="1:13" ht="14.45" customHeight="1" x14ac:dyDescent="0.2">
      <c r="A829" s="822" t="s">
        <v>2803</v>
      </c>
      <c r="B829" s="823" t="s">
        <v>2286</v>
      </c>
      <c r="C829" s="823" t="s">
        <v>2287</v>
      </c>
      <c r="D829" s="823" t="s">
        <v>2288</v>
      </c>
      <c r="E829" s="823" t="s">
        <v>2289</v>
      </c>
      <c r="F829" s="832"/>
      <c r="G829" s="832"/>
      <c r="H829" s="828">
        <v>0</v>
      </c>
      <c r="I829" s="832">
        <v>1</v>
      </c>
      <c r="J829" s="832">
        <v>93.27</v>
      </c>
      <c r="K829" s="828">
        <v>1</v>
      </c>
      <c r="L829" s="832">
        <v>1</v>
      </c>
      <c r="M829" s="833">
        <v>93.27</v>
      </c>
    </row>
    <row r="830" spans="1:13" ht="14.45" customHeight="1" x14ac:dyDescent="0.2">
      <c r="A830" s="822" t="s">
        <v>2803</v>
      </c>
      <c r="B830" s="823" t="s">
        <v>2294</v>
      </c>
      <c r="C830" s="823" t="s">
        <v>2584</v>
      </c>
      <c r="D830" s="823" t="s">
        <v>1197</v>
      </c>
      <c r="E830" s="823" t="s">
        <v>2585</v>
      </c>
      <c r="F830" s="832"/>
      <c r="G830" s="832"/>
      <c r="H830" s="828">
        <v>0</v>
      </c>
      <c r="I830" s="832">
        <v>1</v>
      </c>
      <c r="J830" s="832">
        <v>103.4</v>
      </c>
      <c r="K830" s="828">
        <v>1</v>
      </c>
      <c r="L830" s="832">
        <v>1</v>
      </c>
      <c r="M830" s="833">
        <v>103.4</v>
      </c>
    </row>
    <row r="831" spans="1:13" ht="14.45" customHeight="1" x14ac:dyDescent="0.2">
      <c r="A831" s="822" t="s">
        <v>2803</v>
      </c>
      <c r="B831" s="823" t="s">
        <v>2294</v>
      </c>
      <c r="C831" s="823" t="s">
        <v>4434</v>
      </c>
      <c r="D831" s="823" t="s">
        <v>4435</v>
      </c>
      <c r="E831" s="823" t="s">
        <v>738</v>
      </c>
      <c r="F831" s="832"/>
      <c r="G831" s="832"/>
      <c r="H831" s="828">
        <v>0</v>
      </c>
      <c r="I831" s="832">
        <v>1</v>
      </c>
      <c r="J831" s="832">
        <v>68.930000000000007</v>
      </c>
      <c r="K831" s="828">
        <v>1</v>
      </c>
      <c r="L831" s="832">
        <v>1</v>
      </c>
      <c r="M831" s="833">
        <v>68.930000000000007</v>
      </c>
    </row>
    <row r="832" spans="1:13" ht="14.45" customHeight="1" x14ac:dyDescent="0.2">
      <c r="A832" s="822" t="s">
        <v>2803</v>
      </c>
      <c r="B832" s="823" t="s">
        <v>4839</v>
      </c>
      <c r="C832" s="823" t="s">
        <v>3072</v>
      </c>
      <c r="D832" s="823" t="s">
        <v>3073</v>
      </c>
      <c r="E832" s="823" t="s">
        <v>3074</v>
      </c>
      <c r="F832" s="832"/>
      <c r="G832" s="832"/>
      <c r="H832" s="828">
        <v>0</v>
      </c>
      <c r="I832" s="832">
        <v>3</v>
      </c>
      <c r="J832" s="832">
        <v>308.54999999999995</v>
      </c>
      <c r="K832" s="828">
        <v>1</v>
      </c>
      <c r="L832" s="832">
        <v>3</v>
      </c>
      <c r="M832" s="833">
        <v>308.54999999999995</v>
      </c>
    </row>
    <row r="833" spans="1:13" ht="14.45" customHeight="1" x14ac:dyDescent="0.2">
      <c r="A833" s="822" t="s">
        <v>2803</v>
      </c>
      <c r="B833" s="823" t="s">
        <v>2332</v>
      </c>
      <c r="C833" s="823" t="s">
        <v>3316</v>
      </c>
      <c r="D833" s="823" t="s">
        <v>3317</v>
      </c>
      <c r="E833" s="823" t="s">
        <v>3318</v>
      </c>
      <c r="F833" s="832"/>
      <c r="G833" s="832"/>
      <c r="H833" s="828">
        <v>0</v>
      </c>
      <c r="I833" s="832">
        <v>1</v>
      </c>
      <c r="J833" s="832">
        <v>219.18</v>
      </c>
      <c r="K833" s="828">
        <v>1</v>
      </c>
      <c r="L833" s="832">
        <v>1</v>
      </c>
      <c r="M833" s="833">
        <v>219.18</v>
      </c>
    </row>
    <row r="834" spans="1:13" ht="14.45" customHeight="1" x14ac:dyDescent="0.2">
      <c r="A834" s="822" t="s">
        <v>2803</v>
      </c>
      <c r="B834" s="823" t="s">
        <v>2339</v>
      </c>
      <c r="C834" s="823" t="s">
        <v>2832</v>
      </c>
      <c r="D834" s="823" t="s">
        <v>891</v>
      </c>
      <c r="E834" s="823" t="s">
        <v>2347</v>
      </c>
      <c r="F834" s="832">
        <v>1</v>
      </c>
      <c r="G834" s="832">
        <v>49.08</v>
      </c>
      <c r="H834" s="828">
        <v>1</v>
      </c>
      <c r="I834" s="832"/>
      <c r="J834" s="832"/>
      <c r="K834" s="828">
        <v>0</v>
      </c>
      <c r="L834" s="832">
        <v>1</v>
      </c>
      <c r="M834" s="833">
        <v>49.08</v>
      </c>
    </row>
    <row r="835" spans="1:13" ht="14.45" customHeight="1" x14ac:dyDescent="0.2">
      <c r="A835" s="822" t="s">
        <v>2803</v>
      </c>
      <c r="B835" s="823" t="s">
        <v>2355</v>
      </c>
      <c r="C835" s="823" t="s">
        <v>2356</v>
      </c>
      <c r="D835" s="823" t="s">
        <v>1403</v>
      </c>
      <c r="E835" s="823" t="s">
        <v>2357</v>
      </c>
      <c r="F835" s="832"/>
      <c r="G835" s="832"/>
      <c r="H835" s="828">
        <v>0</v>
      </c>
      <c r="I835" s="832">
        <v>12</v>
      </c>
      <c r="J835" s="832">
        <v>1852.32</v>
      </c>
      <c r="K835" s="828">
        <v>1</v>
      </c>
      <c r="L835" s="832">
        <v>12</v>
      </c>
      <c r="M835" s="833">
        <v>1852.32</v>
      </c>
    </row>
    <row r="836" spans="1:13" ht="14.45" customHeight="1" x14ac:dyDescent="0.2">
      <c r="A836" s="822" t="s">
        <v>2803</v>
      </c>
      <c r="B836" s="823" t="s">
        <v>2370</v>
      </c>
      <c r="C836" s="823" t="s">
        <v>2371</v>
      </c>
      <c r="D836" s="823" t="s">
        <v>2372</v>
      </c>
      <c r="E836" s="823" t="s">
        <v>2373</v>
      </c>
      <c r="F836" s="832"/>
      <c r="G836" s="832"/>
      <c r="H836" s="828">
        <v>0</v>
      </c>
      <c r="I836" s="832">
        <v>4</v>
      </c>
      <c r="J836" s="832">
        <v>478.8</v>
      </c>
      <c r="K836" s="828">
        <v>1</v>
      </c>
      <c r="L836" s="832">
        <v>4</v>
      </c>
      <c r="M836" s="833">
        <v>478.8</v>
      </c>
    </row>
    <row r="837" spans="1:13" ht="14.45" customHeight="1" x14ac:dyDescent="0.2">
      <c r="A837" s="822" t="s">
        <v>2803</v>
      </c>
      <c r="B837" s="823" t="s">
        <v>2370</v>
      </c>
      <c r="C837" s="823" t="s">
        <v>2374</v>
      </c>
      <c r="D837" s="823" t="s">
        <v>2372</v>
      </c>
      <c r="E837" s="823" t="s">
        <v>2375</v>
      </c>
      <c r="F837" s="832"/>
      <c r="G837" s="832"/>
      <c r="H837" s="828">
        <v>0</v>
      </c>
      <c r="I837" s="832">
        <v>8</v>
      </c>
      <c r="J837" s="832">
        <v>957.6</v>
      </c>
      <c r="K837" s="828">
        <v>1</v>
      </c>
      <c r="L837" s="832">
        <v>8</v>
      </c>
      <c r="M837" s="833">
        <v>957.6</v>
      </c>
    </row>
    <row r="838" spans="1:13" ht="14.45" customHeight="1" x14ac:dyDescent="0.2">
      <c r="A838" s="822" t="s">
        <v>2803</v>
      </c>
      <c r="B838" s="823" t="s">
        <v>2397</v>
      </c>
      <c r="C838" s="823" t="s">
        <v>2403</v>
      </c>
      <c r="D838" s="823" t="s">
        <v>1477</v>
      </c>
      <c r="E838" s="823" t="s">
        <v>2404</v>
      </c>
      <c r="F838" s="832"/>
      <c r="G838" s="832"/>
      <c r="H838" s="828">
        <v>0</v>
      </c>
      <c r="I838" s="832">
        <v>15</v>
      </c>
      <c r="J838" s="832">
        <v>12697.05</v>
      </c>
      <c r="K838" s="828">
        <v>1</v>
      </c>
      <c r="L838" s="832">
        <v>15</v>
      </c>
      <c r="M838" s="833">
        <v>12697.05</v>
      </c>
    </row>
    <row r="839" spans="1:13" ht="14.45" customHeight="1" x14ac:dyDescent="0.2">
      <c r="A839" s="822" t="s">
        <v>2803</v>
      </c>
      <c r="B839" s="823" t="s">
        <v>2625</v>
      </c>
      <c r="C839" s="823" t="s">
        <v>4443</v>
      </c>
      <c r="D839" s="823" t="s">
        <v>3087</v>
      </c>
      <c r="E839" s="823" t="s">
        <v>771</v>
      </c>
      <c r="F839" s="832"/>
      <c r="G839" s="832"/>
      <c r="H839" s="828">
        <v>0</v>
      </c>
      <c r="I839" s="832">
        <v>1</v>
      </c>
      <c r="J839" s="832">
        <v>146.47999999999999</v>
      </c>
      <c r="K839" s="828">
        <v>1</v>
      </c>
      <c r="L839" s="832">
        <v>1</v>
      </c>
      <c r="M839" s="833">
        <v>146.47999999999999</v>
      </c>
    </row>
    <row r="840" spans="1:13" ht="14.45" customHeight="1" x14ac:dyDescent="0.2">
      <c r="A840" s="822" t="s">
        <v>2803</v>
      </c>
      <c r="B840" s="823" t="s">
        <v>2625</v>
      </c>
      <c r="C840" s="823" t="s">
        <v>2626</v>
      </c>
      <c r="D840" s="823" t="s">
        <v>1876</v>
      </c>
      <c r="E840" s="823" t="s">
        <v>1877</v>
      </c>
      <c r="F840" s="832"/>
      <c r="G840" s="832"/>
      <c r="H840" s="828">
        <v>0</v>
      </c>
      <c r="I840" s="832">
        <v>7</v>
      </c>
      <c r="J840" s="832">
        <v>6317.9900000000007</v>
      </c>
      <c r="K840" s="828">
        <v>1</v>
      </c>
      <c r="L840" s="832">
        <v>7</v>
      </c>
      <c r="M840" s="833">
        <v>6317.9900000000007</v>
      </c>
    </row>
    <row r="841" spans="1:13" ht="14.45" customHeight="1" x14ac:dyDescent="0.2">
      <c r="A841" s="822" t="s">
        <v>2803</v>
      </c>
      <c r="B841" s="823" t="s">
        <v>4849</v>
      </c>
      <c r="C841" s="823" t="s">
        <v>3138</v>
      </c>
      <c r="D841" s="823" t="s">
        <v>3139</v>
      </c>
      <c r="E841" s="823" t="s">
        <v>3140</v>
      </c>
      <c r="F841" s="832"/>
      <c r="G841" s="832"/>
      <c r="H841" s="828">
        <v>0</v>
      </c>
      <c r="I841" s="832">
        <v>7</v>
      </c>
      <c r="J841" s="832">
        <v>46875.570000000007</v>
      </c>
      <c r="K841" s="828">
        <v>1</v>
      </c>
      <c r="L841" s="832">
        <v>7</v>
      </c>
      <c r="M841" s="833">
        <v>46875.570000000007</v>
      </c>
    </row>
    <row r="842" spans="1:13" ht="14.45" customHeight="1" x14ac:dyDescent="0.2">
      <c r="A842" s="822" t="s">
        <v>2803</v>
      </c>
      <c r="B842" s="823" t="s">
        <v>4849</v>
      </c>
      <c r="C842" s="823" t="s">
        <v>3141</v>
      </c>
      <c r="D842" s="823" t="s">
        <v>3142</v>
      </c>
      <c r="E842" s="823" t="s">
        <v>3140</v>
      </c>
      <c r="F842" s="832"/>
      <c r="G842" s="832"/>
      <c r="H842" s="828">
        <v>0</v>
      </c>
      <c r="I842" s="832">
        <v>11</v>
      </c>
      <c r="J842" s="832">
        <v>73661.610000000015</v>
      </c>
      <c r="K842" s="828">
        <v>1</v>
      </c>
      <c r="L842" s="832">
        <v>11</v>
      </c>
      <c r="M842" s="833">
        <v>73661.610000000015</v>
      </c>
    </row>
    <row r="843" spans="1:13" ht="14.45" customHeight="1" x14ac:dyDescent="0.2">
      <c r="A843" s="822" t="s">
        <v>2803</v>
      </c>
      <c r="B843" s="823" t="s">
        <v>2687</v>
      </c>
      <c r="C843" s="823" t="s">
        <v>4451</v>
      </c>
      <c r="D843" s="823" t="s">
        <v>1124</v>
      </c>
      <c r="E843" s="823" t="s">
        <v>1125</v>
      </c>
      <c r="F843" s="832"/>
      <c r="G843" s="832"/>
      <c r="H843" s="828">
        <v>0</v>
      </c>
      <c r="I843" s="832">
        <v>1</v>
      </c>
      <c r="J843" s="832">
        <v>1030.97</v>
      </c>
      <c r="K843" s="828">
        <v>1</v>
      </c>
      <c r="L843" s="832">
        <v>1</v>
      </c>
      <c r="M843" s="833">
        <v>1030.97</v>
      </c>
    </row>
    <row r="844" spans="1:13" ht="14.45" customHeight="1" x14ac:dyDescent="0.2">
      <c r="A844" s="822" t="s">
        <v>2803</v>
      </c>
      <c r="B844" s="823" t="s">
        <v>2439</v>
      </c>
      <c r="C844" s="823" t="s">
        <v>2440</v>
      </c>
      <c r="D844" s="823" t="s">
        <v>1017</v>
      </c>
      <c r="E844" s="823" t="s">
        <v>1018</v>
      </c>
      <c r="F844" s="832"/>
      <c r="G844" s="832"/>
      <c r="H844" s="828">
        <v>0</v>
      </c>
      <c r="I844" s="832">
        <v>6</v>
      </c>
      <c r="J844" s="832">
        <v>2215.7400000000002</v>
      </c>
      <c r="K844" s="828">
        <v>1</v>
      </c>
      <c r="L844" s="832">
        <v>6</v>
      </c>
      <c r="M844" s="833">
        <v>2215.7400000000002</v>
      </c>
    </row>
    <row r="845" spans="1:13" ht="14.45" customHeight="1" x14ac:dyDescent="0.2">
      <c r="A845" s="822" t="s">
        <v>2803</v>
      </c>
      <c r="B845" s="823" t="s">
        <v>2443</v>
      </c>
      <c r="C845" s="823" t="s">
        <v>2851</v>
      </c>
      <c r="D845" s="823" t="s">
        <v>2852</v>
      </c>
      <c r="E845" s="823" t="s">
        <v>684</v>
      </c>
      <c r="F845" s="832">
        <v>3</v>
      </c>
      <c r="G845" s="832">
        <v>195.84</v>
      </c>
      <c r="H845" s="828">
        <v>1</v>
      </c>
      <c r="I845" s="832"/>
      <c r="J845" s="832"/>
      <c r="K845" s="828">
        <v>0</v>
      </c>
      <c r="L845" s="832">
        <v>3</v>
      </c>
      <c r="M845" s="833">
        <v>195.84</v>
      </c>
    </row>
    <row r="846" spans="1:13" ht="14.45" customHeight="1" x14ac:dyDescent="0.2">
      <c r="A846" s="822" t="s">
        <v>2803</v>
      </c>
      <c r="B846" s="823" t="s">
        <v>2443</v>
      </c>
      <c r="C846" s="823" t="s">
        <v>3132</v>
      </c>
      <c r="D846" s="823" t="s">
        <v>2852</v>
      </c>
      <c r="E846" s="823" t="s">
        <v>3133</v>
      </c>
      <c r="F846" s="832">
        <v>3</v>
      </c>
      <c r="G846" s="832">
        <v>365.25</v>
      </c>
      <c r="H846" s="828">
        <v>1</v>
      </c>
      <c r="I846" s="832"/>
      <c r="J846" s="832"/>
      <c r="K846" s="828">
        <v>0</v>
      </c>
      <c r="L846" s="832">
        <v>3</v>
      </c>
      <c r="M846" s="833">
        <v>365.25</v>
      </c>
    </row>
    <row r="847" spans="1:13" ht="14.45" customHeight="1" x14ac:dyDescent="0.2">
      <c r="A847" s="822" t="s">
        <v>2803</v>
      </c>
      <c r="B847" s="823" t="s">
        <v>2443</v>
      </c>
      <c r="C847" s="823" t="s">
        <v>2445</v>
      </c>
      <c r="D847" s="823" t="s">
        <v>682</v>
      </c>
      <c r="E847" s="823" t="s">
        <v>681</v>
      </c>
      <c r="F847" s="832"/>
      <c r="G847" s="832"/>
      <c r="H847" s="828">
        <v>0</v>
      </c>
      <c r="I847" s="832">
        <v>19</v>
      </c>
      <c r="J847" s="832">
        <v>1378.4499999999998</v>
      </c>
      <c r="K847" s="828">
        <v>1</v>
      </c>
      <c r="L847" s="832">
        <v>19</v>
      </c>
      <c r="M847" s="833">
        <v>1378.4499999999998</v>
      </c>
    </row>
    <row r="848" spans="1:13" ht="14.45" customHeight="1" x14ac:dyDescent="0.2">
      <c r="A848" s="822" t="s">
        <v>2803</v>
      </c>
      <c r="B848" s="823" t="s">
        <v>2443</v>
      </c>
      <c r="C848" s="823" t="s">
        <v>2446</v>
      </c>
      <c r="D848" s="823" t="s">
        <v>682</v>
      </c>
      <c r="E848" s="823" t="s">
        <v>684</v>
      </c>
      <c r="F848" s="832"/>
      <c r="G848" s="832"/>
      <c r="H848" s="828">
        <v>0</v>
      </c>
      <c r="I848" s="832">
        <v>9</v>
      </c>
      <c r="J848" s="832">
        <v>587.52</v>
      </c>
      <c r="K848" s="828">
        <v>1</v>
      </c>
      <c r="L848" s="832">
        <v>9</v>
      </c>
      <c r="M848" s="833">
        <v>587.52</v>
      </c>
    </row>
    <row r="849" spans="1:13" ht="14.45" customHeight="1" x14ac:dyDescent="0.2">
      <c r="A849" s="822" t="s">
        <v>2803</v>
      </c>
      <c r="B849" s="823" t="s">
        <v>2458</v>
      </c>
      <c r="C849" s="823" t="s">
        <v>2459</v>
      </c>
      <c r="D849" s="823" t="s">
        <v>1153</v>
      </c>
      <c r="E849" s="823" t="s">
        <v>1155</v>
      </c>
      <c r="F849" s="832"/>
      <c r="G849" s="832"/>
      <c r="H849" s="828"/>
      <c r="I849" s="832">
        <v>1</v>
      </c>
      <c r="J849" s="832">
        <v>0</v>
      </c>
      <c r="K849" s="828"/>
      <c r="L849" s="832">
        <v>1</v>
      </c>
      <c r="M849" s="833">
        <v>0</v>
      </c>
    </row>
    <row r="850" spans="1:13" ht="14.45" customHeight="1" x14ac:dyDescent="0.2">
      <c r="A850" s="822" t="s">
        <v>2803</v>
      </c>
      <c r="B850" s="823" t="s">
        <v>2478</v>
      </c>
      <c r="C850" s="823" t="s">
        <v>2482</v>
      </c>
      <c r="D850" s="823" t="s">
        <v>2480</v>
      </c>
      <c r="E850" s="823" t="s">
        <v>2483</v>
      </c>
      <c r="F850" s="832"/>
      <c r="G850" s="832"/>
      <c r="H850" s="828">
        <v>0</v>
      </c>
      <c r="I850" s="832">
        <v>1</v>
      </c>
      <c r="J850" s="832">
        <v>11.71</v>
      </c>
      <c r="K850" s="828">
        <v>1</v>
      </c>
      <c r="L850" s="832">
        <v>1</v>
      </c>
      <c r="M850" s="833">
        <v>11.71</v>
      </c>
    </row>
    <row r="851" spans="1:13" ht="14.45" customHeight="1" x14ac:dyDescent="0.2">
      <c r="A851" s="822" t="s">
        <v>2803</v>
      </c>
      <c r="B851" s="823" t="s">
        <v>2484</v>
      </c>
      <c r="C851" s="823" t="s">
        <v>2487</v>
      </c>
      <c r="D851" s="823" t="s">
        <v>1333</v>
      </c>
      <c r="E851" s="823" t="s">
        <v>2488</v>
      </c>
      <c r="F851" s="832"/>
      <c r="G851" s="832"/>
      <c r="H851" s="828"/>
      <c r="I851" s="832">
        <v>2</v>
      </c>
      <c r="J851" s="832">
        <v>0</v>
      </c>
      <c r="K851" s="828"/>
      <c r="L851" s="832">
        <v>2</v>
      </c>
      <c r="M851" s="833">
        <v>0</v>
      </c>
    </row>
    <row r="852" spans="1:13" ht="14.45" customHeight="1" x14ac:dyDescent="0.2">
      <c r="A852" s="822" t="s">
        <v>2803</v>
      </c>
      <c r="B852" s="823" t="s">
        <v>4843</v>
      </c>
      <c r="C852" s="823" t="s">
        <v>2816</v>
      </c>
      <c r="D852" s="823" t="s">
        <v>776</v>
      </c>
      <c r="E852" s="823" t="s">
        <v>738</v>
      </c>
      <c r="F852" s="832"/>
      <c r="G852" s="832"/>
      <c r="H852" s="828">
        <v>0</v>
      </c>
      <c r="I852" s="832">
        <v>2</v>
      </c>
      <c r="J852" s="832">
        <v>131.97999999999999</v>
      </c>
      <c r="K852" s="828">
        <v>1</v>
      </c>
      <c r="L852" s="832">
        <v>2</v>
      </c>
      <c r="M852" s="833">
        <v>131.97999999999999</v>
      </c>
    </row>
    <row r="853" spans="1:13" ht="14.45" customHeight="1" x14ac:dyDescent="0.2">
      <c r="A853" s="822" t="s">
        <v>2803</v>
      </c>
      <c r="B853" s="823" t="s">
        <v>2649</v>
      </c>
      <c r="C853" s="823" t="s">
        <v>4333</v>
      </c>
      <c r="D853" s="823" t="s">
        <v>4334</v>
      </c>
      <c r="E853" s="823" t="s">
        <v>3005</v>
      </c>
      <c r="F853" s="832"/>
      <c r="G853" s="832"/>
      <c r="H853" s="828"/>
      <c r="I853" s="832">
        <v>2</v>
      </c>
      <c r="J853" s="832">
        <v>0</v>
      </c>
      <c r="K853" s="828"/>
      <c r="L853" s="832">
        <v>2</v>
      </c>
      <c r="M853" s="833">
        <v>0</v>
      </c>
    </row>
    <row r="854" spans="1:13" ht="14.45" customHeight="1" x14ac:dyDescent="0.2">
      <c r="A854" s="822" t="s">
        <v>2803</v>
      </c>
      <c r="B854" s="823" t="s">
        <v>2654</v>
      </c>
      <c r="C854" s="823" t="s">
        <v>3667</v>
      </c>
      <c r="D854" s="823" t="s">
        <v>3668</v>
      </c>
      <c r="E854" s="823" t="s">
        <v>3669</v>
      </c>
      <c r="F854" s="832">
        <v>1</v>
      </c>
      <c r="G854" s="832">
        <v>25.5</v>
      </c>
      <c r="H854" s="828">
        <v>1</v>
      </c>
      <c r="I854" s="832"/>
      <c r="J854" s="832"/>
      <c r="K854" s="828">
        <v>0</v>
      </c>
      <c r="L854" s="832">
        <v>1</v>
      </c>
      <c r="M854" s="833">
        <v>25.5</v>
      </c>
    </row>
    <row r="855" spans="1:13" ht="14.45" customHeight="1" x14ac:dyDescent="0.2">
      <c r="A855" s="822" t="s">
        <v>2803</v>
      </c>
      <c r="B855" s="823" t="s">
        <v>2661</v>
      </c>
      <c r="C855" s="823" t="s">
        <v>4402</v>
      </c>
      <c r="D855" s="823" t="s">
        <v>4216</v>
      </c>
      <c r="E855" s="823" t="s">
        <v>4403</v>
      </c>
      <c r="F855" s="832"/>
      <c r="G855" s="832"/>
      <c r="H855" s="828"/>
      <c r="I855" s="832">
        <v>1</v>
      </c>
      <c r="J855" s="832">
        <v>0</v>
      </c>
      <c r="K855" s="828"/>
      <c r="L855" s="832">
        <v>1</v>
      </c>
      <c r="M855" s="833">
        <v>0</v>
      </c>
    </row>
    <row r="856" spans="1:13" ht="14.45" customHeight="1" x14ac:dyDescent="0.2">
      <c r="A856" s="822" t="s">
        <v>2803</v>
      </c>
      <c r="B856" s="823" t="s">
        <v>2500</v>
      </c>
      <c r="C856" s="823" t="s">
        <v>2504</v>
      </c>
      <c r="D856" s="823" t="s">
        <v>1329</v>
      </c>
      <c r="E856" s="823" t="s">
        <v>1261</v>
      </c>
      <c r="F856" s="832"/>
      <c r="G856" s="832"/>
      <c r="H856" s="828">
        <v>0</v>
      </c>
      <c r="I856" s="832">
        <v>1</v>
      </c>
      <c r="J856" s="832">
        <v>176.32</v>
      </c>
      <c r="K856" s="828">
        <v>1</v>
      </c>
      <c r="L856" s="832">
        <v>1</v>
      </c>
      <c r="M856" s="833">
        <v>176.32</v>
      </c>
    </row>
    <row r="857" spans="1:13" ht="14.45" customHeight="1" x14ac:dyDescent="0.2">
      <c r="A857" s="822" t="s">
        <v>2803</v>
      </c>
      <c r="B857" s="823" t="s">
        <v>2255</v>
      </c>
      <c r="C857" s="823" t="s">
        <v>2256</v>
      </c>
      <c r="D857" s="823" t="s">
        <v>2257</v>
      </c>
      <c r="E857" s="823" t="s">
        <v>2258</v>
      </c>
      <c r="F857" s="832"/>
      <c r="G857" s="832"/>
      <c r="H857" s="828">
        <v>0</v>
      </c>
      <c r="I857" s="832">
        <v>1</v>
      </c>
      <c r="J857" s="832">
        <v>1771.84</v>
      </c>
      <c r="K857" s="828">
        <v>1</v>
      </c>
      <c r="L857" s="832">
        <v>1</v>
      </c>
      <c r="M857" s="833">
        <v>1771.84</v>
      </c>
    </row>
    <row r="858" spans="1:13" ht="14.45" customHeight="1" x14ac:dyDescent="0.2">
      <c r="A858" s="822" t="s">
        <v>2803</v>
      </c>
      <c r="B858" s="823" t="s">
        <v>2255</v>
      </c>
      <c r="C858" s="823" t="s">
        <v>3411</v>
      </c>
      <c r="D858" s="823" t="s">
        <v>2257</v>
      </c>
      <c r="E858" s="823" t="s">
        <v>3412</v>
      </c>
      <c r="F858" s="832"/>
      <c r="G858" s="832"/>
      <c r="H858" s="828">
        <v>0</v>
      </c>
      <c r="I858" s="832">
        <v>1</v>
      </c>
      <c r="J858" s="832">
        <v>4961.1400000000003</v>
      </c>
      <c r="K858" s="828">
        <v>1</v>
      </c>
      <c r="L858" s="832">
        <v>1</v>
      </c>
      <c r="M858" s="833">
        <v>4961.1400000000003</v>
      </c>
    </row>
    <row r="859" spans="1:13" ht="14.45" customHeight="1" x14ac:dyDescent="0.2">
      <c r="A859" s="822" t="s">
        <v>2804</v>
      </c>
      <c r="B859" s="823" t="s">
        <v>2227</v>
      </c>
      <c r="C859" s="823" t="s">
        <v>2230</v>
      </c>
      <c r="D859" s="823" t="s">
        <v>789</v>
      </c>
      <c r="E859" s="823" t="s">
        <v>2231</v>
      </c>
      <c r="F859" s="832"/>
      <c r="G859" s="832"/>
      <c r="H859" s="828">
        <v>0</v>
      </c>
      <c r="I859" s="832">
        <v>1</v>
      </c>
      <c r="J859" s="832">
        <v>102.93</v>
      </c>
      <c r="K859" s="828">
        <v>1</v>
      </c>
      <c r="L859" s="832">
        <v>1</v>
      </c>
      <c r="M859" s="833">
        <v>102.93</v>
      </c>
    </row>
    <row r="860" spans="1:13" ht="14.45" customHeight="1" x14ac:dyDescent="0.2">
      <c r="A860" s="822" t="s">
        <v>2804</v>
      </c>
      <c r="B860" s="823" t="s">
        <v>2227</v>
      </c>
      <c r="C860" s="823" t="s">
        <v>2667</v>
      </c>
      <c r="D860" s="823" t="s">
        <v>789</v>
      </c>
      <c r="E860" s="823" t="s">
        <v>2668</v>
      </c>
      <c r="F860" s="832"/>
      <c r="G860" s="832"/>
      <c r="H860" s="828">
        <v>0</v>
      </c>
      <c r="I860" s="832">
        <v>7</v>
      </c>
      <c r="J860" s="832">
        <v>171.41</v>
      </c>
      <c r="K860" s="828">
        <v>1</v>
      </c>
      <c r="L860" s="832">
        <v>7</v>
      </c>
      <c r="M860" s="833">
        <v>171.41</v>
      </c>
    </row>
    <row r="861" spans="1:13" ht="14.45" customHeight="1" x14ac:dyDescent="0.2">
      <c r="A861" s="822" t="s">
        <v>2804</v>
      </c>
      <c r="B861" s="823" t="s">
        <v>4837</v>
      </c>
      <c r="C861" s="823" t="s">
        <v>3097</v>
      </c>
      <c r="D861" s="823" t="s">
        <v>3098</v>
      </c>
      <c r="E861" s="823" t="s">
        <v>3099</v>
      </c>
      <c r="F861" s="832"/>
      <c r="G861" s="832"/>
      <c r="H861" s="828">
        <v>0</v>
      </c>
      <c r="I861" s="832">
        <v>2</v>
      </c>
      <c r="J861" s="832">
        <v>369.48</v>
      </c>
      <c r="K861" s="828">
        <v>1</v>
      </c>
      <c r="L861" s="832">
        <v>2</v>
      </c>
      <c r="M861" s="833">
        <v>369.48</v>
      </c>
    </row>
    <row r="862" spans="1:13" ht="14.45" customHeight="1" x14ac:dyDescent="0.2">
      <c r="A862" s="822" t="s">
        <v>2804</v>
      </c>
      <c r="B862" s="823" t="s">
        <v>4837</v>
      </c>
      <c r="C862" s="823" t="s">
        <v>3100</v>
      </c>
      <c r="D862" s="823" t="s">
        <v>3101</v>
      </c>
      <c r="E862" s="823" t="s">
        <v>3102</v>
      </c>
      <c r="F862" s="832"/>
      <c r="G862" s="832"/>
      <c r="H862" s="828">
        <v>0</v>
      </c>
      <c r="I862" s="832">
        <v>1</v>
      </c>
      <c r="J862" s="832">
        <v>120.61</v>
      </c>
      <c r="K862" s="828">
        <v>1</v>
      </c>
      <c r="L862" s="832">
        <v>1</v>
      </c>
      <c r="M862" s="833">
        <v>120.61</v>
      </c>
    </row>
    <row r="863" spans="1:13" ht="14.45" customHeight="1" x14ac:dyDescent="0.2">
      <c r="A863" s="822" t="s">
        <v>2804</v>
      </c>
      <c r="B863" s="823" t="s">
        <v>2244</v>
      </c>
      <c r="C863" s="823" t="s">
        <v>2558</v>
      </c>
      <c r="D863" s="823" t="s">
        <v>1691</v>
      </c>
      <c r="E863" s="823" t="s">
        <v>2559</v>
      </c>
      <c r="F863" s="832"/>
      <c r="G863" s="832"/>
      <c r="H863" s="828">
        <v>0</v>
      </c>
      <c r="I863" s="832">
        <v>1</v>
      </c>
      <c r="J863" s="832">
        <v>1385.62</v>
      </c>
      <c r="K863" s="828">
        <v>1</v>
      </c>
      <c r="L863" s="832">
        <v>1</v>
      </c>
      <c r="M863" s="833">
        <v>1385.62</v>
      </c>
    </row>
    <row r="864" spans="1:13" ht="14.45" customHeight="1" x14ac:dyDescent="0.2">
      <c r="A864" s="822" t="s">
        <v>2804</v>
      </c>
      <c r="B864" s="823" t="s">
        <v>2244</v>
      </c>
      <c r="C864" s="823" t="s">
        <v>2249</v>
      </c>
      <c r="D864" s="823" t="s">
        <v>915</v>
      </c>
      <c r="E864" s="823" t="s">
        <v>2250</v>
      </c>
      <c r="F864" s="832"/>
      <c r="G864" s="832"/>
      <c r="H864" s="828">
        <v>0</v>
      </c>
      <c r="I864" s="832">
        <v>4</v>
      </c>
      <c r="J864" s="832">
        <v>2945.32</v>
      </c>
      <c r="K864" s="828">
        <v>1</v>
      </c>
      <c r="L864" s="832">
        <v>4</v>
      </c>
      <c r="M864" s="833">
        <v>2945.32</v>
      </c>
    </row>
    <row r="865" spans="1:13" ht="14.45" customHeight="1" x14ac:dyDescent="0.2">
      <c r="A865" s="822" t="s">
        <v>2804</v>
      </c>
      <c r="B865" s="823" t="s">
        <v>2244</v>
      </c>
      <c r="C865" s="823" t="s">
        <v>2560</v>
      </c>
      <c r="D865" s="823" t="s">
        <v>1691</v>
      </c>
      <c r="E865" s="823" t="s">
        <v>2561</v>
      </c>
      <c r="F865" s="832"/>
      <c r="G865" s="832"/>
      <c r="H865" s="828">
        <v>0</v>
      </c>
      <c r="I865" s="832">
        <v>1</v>
      </c>
      <c r="J865" s="832">
        <v>1847.49</v>
      </c>
      <c r="K865" s="828">
        <v>1</v>
      </c>
      <c r="L865" s="832">
        <v>1</v>
      </c>
      <c r="M865" s="833">
        <v>1847.49</v>
      </c>
    </row>
    <row r="866" spans="1:13" ht="14.45" customHeight="1" x14ac:dyDescent="0.2">
      <c r="A866" s="822" t="s">
        <v>2804</v>
      </c>
      <c r="B866" s="823" t="s">
        <v>2244</v>
      </c>
      <c r="C866" s="823" t="s">
        <v>4465</v>
      </c>
      <c r="D866" s="823" t="s">
        <v>1691</v>
      </c>
      <c r="E866" s="823" t="s">
        <v>4466</v>
      </c>
      <c r="F866" s="832"/>
      <c r="G866" s="832"/>
      <c r="H866" s="828">
        <v>0</v>
      </c>
      <c r="I866" s="832">
        <v>2</v>
      </c>
      <c r="J866" s="832">
        <v>554.24</v>
      </c>
      <c r="K866" s="828">
        <v>1</v>
      </c>
      <c r="L866" s="832">
        <v>2</v>
      </c>
      <c r="M866" s="833">
        <v>554.24</v>
      </c>
    </row>
    <row r="867" spans="1:13" ht="14.45" customHeight="1" x14ac:dyDescent="0.2">
      <c r="A867" s="822" t="s">
        <v>2804</v>
      </c>
      <c r="B867" s="823" t="s">
        <v>2244</v>
      </c>
      <c r="C867" s="823" t="s">
        <v>2245</v>
      </c>
      <c r="D867" s="823" t="s">
        <v>915</v>
      </c>
      <c r="E867" s="823" t="s">
        <v>2246</v>
      </c>
      <c r="F867" s="832"/>
      <c r="G867" s="832"/>
      <c r="H867" s="828">
        <v>0</v>
      </c>
      <c r="I867" s="832">
        <v>1</v>
      </c>
      <c r="J867" s="832">
        <v>923.74</v>
      </c>
      <c r="K867" s="828">
        <v>1</v>
      </c>
      <c r="L867" s="832">
        <v>1</v>
      </c>
      <c r="M867" s="833">
        <v>923.74</v>
      </c>
    </row>
    <row r="868" spans="1:13" ht="14.45" customHeight="1" x14ac:dyDescent="0.2">
      <c r="A868" s="822" t="s">
        <v>2804</v>
      </c>
      <c r="B868" s="823" t="s">
        <v>4838</v>
      </c>
      <c r="C868" s="823" t="s">
        <v>2948</v>
      </c>
      <c r="D868" s="823" t="s">
        <v>2949</v>
      </c>
      <c r="E868" s="823" t="s">
        <v>2950</v>
      </c>
      <c r="F868" s="832"/>
      <c r="G868" s="832"/>
      <c r="H868" s="828">
        <v>0</v>
      </c>
      <c r="I868" s="832">
        <v>2</v>
      </c>
      <c r="J868" s="832">
        <v>373.74</v>
      </c>
      <c r="K868" s="828">
        <v>1</v>
      </c>
      <c r="L868" s="832">
        <v>2</v>
      </c>
      <c r="M868" s="833">
        <v>373.74</v>
      </c>
    </row>
    <row r="869" spans="1:13" ht="14.45" customHeight="1" x14ac:dyDescent="0.2">
      <c r="A869" s="822" t="s">
        <v>2804</v>
      </c>
      <c r="B869" s="823" t="s">
        <v>2265</v>
      </c>
      <c r="C869" s="823" t="s">
        <v>2572</v>
      </c>
      <c r="D869" s="823" t="s">
        <v>921</v>
      </c>
      <c r="E869" s="823" t="s">
        <v>2573</v>
      </c>
      <c r="F869" s="832"/>
      <c r="G869" s="832"/>
      <c r="H869" s="828">
        <v>0</v>
      </c>
      <c r="I869" s="832">
        <v>2</v>
      </c>
      <c r="J869" s="832">
        <v>85.02</v>
      </c>
      <c r="K869" s="828">
        <v>1</v>
      </c>
      <c r="L869" s="832">
        <v>2</v>
      </c>
      <c r="M869" s="833">
        <v>85.02</v>
      </c>
    </row>
    <row r="870" spans="1:13" ht="14.45" customHeight="1" x14ac:dyDescent="0.2">
      <c r="A870" s="822" t="s">
        <v>2804</v>
      </c>
      <c r="B870" s="823" t="s">
        <v>2277</v>
      </c>
      <c r="C870" s="823" t="s">
        <v>3322</v>
      </c>
      <c r="D870" s="823" t="s">
        <v>724</v>
      </c>
      <c r="E870" s="823" t="s">
        <v>3323</v>
      </c>
      <c r="F870" s="832">
        <v>5</v>
      </c>
      <c r="G870" s="832">
        <v>53.25</v>
      </c>
      <c r="H870" s="828">
        <v>1</v>
      </c>
      <c r="I870" s="832"/>
      <c r="J870" s="832"/>
      <c r="K870" s="828">
        <v>0</v>
      </c>
      <c r="L870" s="832">
        <v>5</v>
      </c>
      <c r="M870" s="833">
        <v>53.25</v>
      </c>
    </row>
    <row r="871" spans="1:13" ht="14.45" customHeight="1" x14ac:dyDescent="0.2">
      <c r="A871" s="822" t="s">
        <v>2804</v>
      </c>
      <c r="B871" s="823" t="s">
        <v>2286</v>
      </c>
      <c r="C871" s="823" t="s">
        <v>2290</v>
      </c>
      <c r="D871" s="823" t="s">
        <v>2288</v>
      </c>
      <c r="E871" s="823" t="s">
        <v>2291</v>
      </c>
      <c r="F871" s="832"/>
      <c r="G871" s="832"/>
      <c r="H871" s="828">
        <v>0</v>
      </c>
      <c r="I871" s="832">
        <v>1</v>
      </c>
      <c r="J871" s="832">
        <v>31.09</v>
      </c>
      <c r="K871" s="828">
        <v>1</v>
      </c>
      <c r="L871" s="832">
        <v>1</v>
      </c>
      <c r="M871" s="833">
        <v>31.09</v>
      </c>
    </row>
    <row r="872" spans="1:13" ht="14.45" customHeight="1" x14ac:dyDescent="0.2">
      <c r="A872" s="822" t="s">
        <v>2804</v>
      </c>
      <c r="B872" s="823" t="s">
        <v>2286</v>
      </c>
      <c r="C872" s="823" t="s">
        <v>2292</v>
      </c>
      <c r="D872" s="823" t="s">
        <v>2288</v>
      </c>
      <c r="E872" s="823" t="s">
        <v>2293</v>
      </c>
      <c r="F872" s="832"/>
      <c r="G872" s="832"/>
      <c r="H872" s="828">
        <v>0</v>
      </c>
      <c r="I872" s="832">
        <v>2</v>
      </c>
      <c r="J872" s="832">
        <v>124.36</v>
      </c>
      <c r="K872" s="828">
        <v>1</v>
      </c>
      <c r="L872" s="832">
        <v>2</v>
      </c>
      <c r="M872" s="833">
        <v>124.36</v>
      </c>
    </row>
    <row r="873" spans="1:13" ht="14.45" customHeight="1" x14ac:dyDescent="0.2">
      <c r="A873" s="822" t="s">
        <v>2804</v>
      </c>
      <c r="B873" s="823" t="s">
        <v>2297</v>
      </c>
      <c r="C873" s="823" t="s">
        <v>2587</v>
      </c>
      <c r="D873" s="823" t="s">
        <v>2299</v>
      </c>
      <c r="E873" s="823" t="s">
        <v>2588</v>
      </c>
      <c r="F873" s="832"/>
      <c r="G873" s="832"/>
      <c r="H873" s="828">
        <v>0</v>
      </c>
      <c r="I873" s="832">
        <v>1</v>
      </c>
      <c r="J873" s="832">
        <v>11.48</v>
      </c>
      <c r="K873" s="828">
        <v>1</v>
      </c>
      <c r="L873" s="832">
        <v>1</v>
      </c>
      <c r="M873" s="833">
        <v>11.48</v>
      </c>
    </row>
    <row r="874" spans="1:13" ht="14.45" customHeight="1" x14ac:dyDescent="0.2">
      <c r="A874" s="822" t="s">
        <v>2804</v>
      </c>
      <c r="B874" s="823" t="s">
        <v>4861</v>
      </c>
      <c r="C874" s="823" t="s">
        <v>4472</v>
      </c>
      <c r="D874" s="823" t="s">
        <v>4473</v>
      </c>
      <c r="E874" s="823" t="s">
        <v>4474</v>
      </c>
      <c r="F874" s="832">
        <v>1</v>
      </c>
      <c r="G874" s="832">
        <v>196.14</v>
      </c>
      <c r="H874" s="828">
        <v>1</v>
      </c>
      <c r="I874" s="832"/>
      <c r="J874" s="832"/>
      <c r="K874" s="828">
        <v>0</v>
      </c>
      <c r="L874" s="832">
        <v>1</v>
      </c>
      <c r="M874" s="833">
        <v>196.14</v>
      </c>
    </row>
    <row r="875" spans="1:13" ht="14.45" customHeight="1" x14ac:dyDescent="0.2">
      <c r="A875" s="822" t="s">
        <v>2804</v>
      </c>
      <c r="B875" s="823" t="s">
        <v>2355</v>
      </c>
      <c r="C875" s="823" t="s">
        <v>2356</v>
      </c>
      <c r="D875" s="823" t="s">
        <v>1403</v>
      </c>
      <c r="E875" s="823" t="s">
        <v>2357</v>
      </c>
      <c r="F875" s="832"/>
      <c r="G875" s="832"/>
      <c r="H875" s="828">
        <v>0</v>
      </c>
      <c r="I875" s="832">
        <v>1</v>
      </c>
      <c r="J875" s="832">
        <v>154.36000000000001</v>
      </c>
      <c r="K875" s="828">
        <v>1</v>
      </c>
      <c r="L875" s="832">
        <v>1</v>
      </c>
      <c r="M875" s="833">
        <v>154.36000000000001</v>
      </c>
    </row>
    <row r="876" spans="1:13" ht="14.45" customHeight="1" x14ac:dyDescent="0.2">
      <c r="A876" s="822" t="s">
        <v>2804</v>
      </c>
      <c r="B876" s="823" t="s">
        <v>2370</v>
      </c>
      <c r="C876" s="823" t="s">
        <v>2374</v>
      </c>
      <c r="D876" s="823" t="s">
        <v>2372</v>
      </c>
      <c r="E876" s="823" t="s">
        <v>2375</v>
      </c>
      <c r="F876" s="832"/>
      <c r="G876" s="832"/>
      <c r="H876" s="828">
        <v>0</v>
      </c>
      <c r="I876" s="832">
        <v>62</v>
      </c>
      <c r="J876" s="832">
        <v>7421.4</v>
      </c>
      <c r="K876" s="828">
        <v>1</v>
      </c>
      <c r="L876" s="832">
        <v>62</v>
      </c>
      <c r="M876" s="833">
        <v>7421.4</v>
      </c>
    </row>
    <row r="877" spans="1:13" ht="14.45" customHeight="1" x14ac:dyDescent="0.2">
      <c r="A877" s="822" t="s">
        <v>2804</v>
      </c>
      <c r="B877" s="823" t="s">
        <v>2397</v>
      </c>
      <c r="C877" s="823" t="s">
        <v>2403</v>
      </c>
      <c r="D877" s="823" t="s">
        <v>1477</v>
      </c>
      <c r="E877" s="823" t="s">
        <v>2404</v>
      </c>
      <c r="F877" s="832"/>
      <c r="G877" s="832"/>
      <c r="H877" s="828">
        <v>0</v>
      </c>
      <c r="I877" s="832">
        <v>29</v>
      </c>
      <c r="J877" s="832">
        <v>41245.010000000009</v>
      </c>
      <c r="K877" s="828">
        <v>1</v>
      </c>
      <c r="L877" s="832">
        <v>29</v>
      </c>
      <c r="M877" s="833">
        <v>41245.010000000009</v>
      </c>
    </row>
    <row r="878" spans="1:13" ht="14.45" customHeight="1" x14ac:dyDescent="0.2">
      <c r="A878" s="822" t="s">
        <v>2804</v>
      </c>
      <c r="B878" s="823" t="s">
        <v>2625</v>
      </c>
      <c r="C878" s="823" t="s">
        <v>2626</v>
      </c>
      <c r="D878" s="823" t="s">
        <v>1876</v>
      </c>
      <c r="E878" s="823" t="s">
        <v>1877</v>
      </c>
      <c r="F878" s="832"/>
      <c r="G878" s="832"/>
      <c r="H878" s="828">
        <v>0</v>
      </c>
      <c r="I878" s="832">
        <v>37</v>
      </c>
      <c r="J878" s="832">
        <v>33395.089999999997</v>
      </c>
      <c r="K878" s="828">
        <v>1</v>
      </c>
      <c r="L878" s="832">
        <v>37</v>
      </c>
      <c r="M878" s="833">
        <v>33395.089999999997</v>
      </c>
    </row>
    <row r="879" spans="1:13" ht="14.45" customHeight="1" x14ac:dyDescent="0.2">
      <c r="A879" s="822" t="s">
        <v>2804</v>
      </c>
      <c r="B879" s="823" t="s">
        <v>4849</v>
      </c>
      <c r="C879" s="823" t="s">
        <v>3138</v>
      </c>
      <c r="D879" s="823" t="s">
        <v>3139</v>
      </c>
      <c r="E879" s="823" t="s">
        <v>3140</v>
      </c>
      <c r="F879" s="832"/>
      <c r="G879" s="832"/>
      <c r="H879" s="828">
        <v>0</v>
      </c>
      <c r="I879" s="832">
        <v>3</v>
      </c>
      <c r="J879" s="832">
        <v>20089.53</v>
      </c>
      <c r="K879" s="828">
        <v>1</v>
      </c>
      <c r="L879" s="832">
        <v>3</v>
      </c>
      <c r="M879" s="833">
        <v>20089.53</v>
      </c>
    </row>
    <row r="880" spans="1:13" ht="14.45" customHeight="1" x14ac:dyDescent="0.2">
      <c r="A880" s="822" t="s">
        <v>2804</v>
      </c>
      <c r="B880" s="823" t="s">
        <v>4849</v>
      </c>
      <c r="C880" s="823" t="s">
        <v>3141</v>
      </c>
      <c r="D880" s="823" t="s">
        <v>3142</v>
      </c>
      <c r="E880" s="823" t="s">
        <v>3140</v>
      </c>
      <c r="F880" s="832"/>
      <c r="G880" s="832"/>
      <c r="H880" s="828">
        <v>0</v>
      </c>
      <c r="I880" s="832">
        <v>5</v>
      </c>
      <c r="J880" s="832">
        <v>33482.550000000003</v>
      </c>
      <c r="K880" s="828">
        <v>1</v>
      </c>
      <c r="L880" s="832">
        <v>5</v>
      </c>
      <c r="M880" s="833">
        <v>33482.550000000003</v>
      </c>
    </row>
    <row r="881" spans="1:13" ht="14.45" customHeight="1" x14ac:dyDescent="0.2">
      <c r="A881" s="822" t="s">
        <v>2804</v>
      </c>
      <c r="B881" s="823" t="s">
        <v>2443</v>
      </c>
      <c r="C881" s="823" t="s">
        <v>2445</v>
      </c>
      <c r="D881" s="823" t="s">
        <v>682</v>
      </c>
      <c r="E881" s="823" t="s">
        <v>681</v>
      </c>
      <c r="F881" s="832"/>
      <c r="G881" s="832"/>
      <c r="H881" s="828">
        <v>0</v>
      </c>
      <c r="I881" s="832">
        <v>2</v>
      </c>
      <c r="J881" s="832">
        <v>145.1</v>
      </c>
      <c r="K881" s="828">
        <v>1</v>
      </c>
      <c r="L881" s="832">
        <v>2</v>
      </c>
      <c r="M881" s="833">
        <v>145.1</v>
      </c>
    </row>
    <row r="882" spans="1:13" ht="14.45" customHeight="1" x14ac:dyDescent="0.2">
      <c r="A882" s="822" t="s">
        <v>2804</v>
      </c>
      <c r="B882" s="823" t="s">
        <v>2443</v>
      </c>
      <c r="C882" s="823" t="s">
        <v>2446</v>
      </c>
      <c r="D882" s="823" t="s">
        <v>682</v>
      </c>
      <c r="E882" s="823" t="s">
        <v>684</v>
      </c>
      <c r="F882" s="832"/>
      <c r="G882" s="832"/>
      <c r="H882" s="828">
        <v>0</v>
      </c>
      <c r="I882" s="832">
        <v>1</v>
      </c>
      <c r="J882" s="832">
        <v>65.28</v>
      </c>
      <c r="K882" s="828">
        <v>1</v>
      </c>
      <c r="L882" s="832">
        <v>1</v>
      </c>
      <c r="M882" s="833">
        <v>65.28</v>
      </c>
    </row>
    <row r="883" spans="1:13" ht="14.45" customHeight="1" x14ac:dyDescent="0.2">
      <c r="A883" s="822" t="s">
        <v>2804</v>
      </c>
      <c r="B883" s="823" t="s">
        <v>2478</v>
      </c>
      <c r="C883" s="823" t="s">
        <v>2482</v>
      </c>
      <c r="D883" s="823" t="s">
        <v>2480</v>
      </c>
      <c r="E883" s="823" t="s">
        <v>2483</v>
      </c>
      <c r="F883" s="832"/>
      <c r="G883" s="832"/>
      <c r="H883" s="828">
        <v>0</v>
      </c>
      <c r="I883" s="832">
        <v>1</v>
      </c>
      <c r="J883" s="832">
        <v>11.71</v>
      </c>
      <c r="K883" s="828">
        <v>1</v>
      </c>
      <c r="L883" s="832">
        <v>1</v>
      </c>
      <c r="M883" s="833">
        <v>11.71</v>
      </c>
    </row>
    <row r="884" spans="1:13" ht="14.45" customHeight="1" x14ac:dyDescent="0.2">
      <c r="A884" s="822" t="s">
        <v>2804</v>
      </c>
      <c r="B884" s="823" t="s">
        <v>2484</v>
      </c>
      <c r="C884" s="823" t="s">
        <v>2485</v>
      </c>
      <c r="D884" s="823" t="s">
        <v>1333</v>
      </c>
      <c r="E884" s="823" t="s">
        <v>2486</v>
      </c>
      <c r="F884" s="832"/>
      <c r="G884" s="832"/>
      <c r="H884" s="828"/>
      <c r="I884" s="832">
        <v>1</v>
      </c>
      <c r="J884" s="832">
        <v>0</v>
      </c>
      <c r="K884" s="828"/>
      <c r="L884" s="832">
        <v>1</v>
      </c>
      <c r="M884" s="833">
        <v>0</v>
      </c>
    </row>
    <row r="885" spans="1:13" ht="14.45" customHeight="1" x14ac:dyDescent="0.2">
      <c r="A885" s="822" t="s">
        <v>2804</v>
      </c>
      <c r="B885" s="823" t="s">
        <v>4871</v>
      </c>
      <c r="C885" s="823" t="s">
        <v>4470</v>
      </c>
      <c r="D885" s="823" t="s">
        <v>4471</v>
      </c>
      <c r="E885" s="823" t="s">
        <v>3050</v>
      </c>
      <c r="F885" s="832"/>
      <c r="G885" s="832"/>
      <c r="H885" s="828">
        <v>0</v>
      </c>
      <c r="I885" s="832">
        <v>1</v>
      </c>
      <c r="J885" s="832">
        <v>439.98</v>
      </c>
      <c r="K885" s="828">
        <v>1</v>
      </c>
      <c r="L885" s="832">
        <v>1</v>
      </c>
      <c r="M885" s="833">
        <v>439.98</v>
      </c>
    </row>
    <row r="886" spans="1:13" ht="14.45" customHeight="1" x14ac:dyDescent="0.2">
      <c r="A886" s="822" t="s">
        <v>2804</v>
      </c>
      <c r="B886" s="823" t="s">
        <v>2489</v>
      </c>
      <c r="C886" s="823" t="s">
        <v>2701</v>
      </c>
      <c r="D886" s="823" t="s">
        <v>2491</v>
      </c>
      <c r="E886" s="823" t="s">
        <v>2702</v>
      </c>
      <c r="F886" s="832"/>
      <c r="G886" s="832"/>
      <c r="H886" s="828">
        <v>0</v>
      </c>
      <c r="I886" s="832">
        <v>2</v>
      </c>
      <c r="J886" s="832">
        <v>246.4</v>
      </c>
      <c r="K886" s="828">
        <v>1</v>
      </c>
      <c r="L886" s="832">
        <v>2</v>
      </c>
      <c r="M886" s="833">
        <v>246.4</v>
      </c>
    </row>
    <row r="887" spans="1:13" ht="14.45" customHeight="1" x14ac:dyDescent="0.2">
      <c r="A887" s="822" t="s">
        <v>2804</v>
      </c>
      <c r="B887" s="823" t="s">
        <v>2489</v>
      </c>
      <c r="C887" s="823" t="s">
        <v>3628</v>
      </c>
      <c r="D887" s="823" t="s">
        <v>2491</v>
      </c>
      <c r="E887" s="823" t="s">
        <v>3629</v>
      </c>
      <c r="F887" s="832"/>
      <c r="G887" s="832"/>
      <c r="H887" s="828">
        <v>0</v>
      </c>
      <c r="I887" s="832">
        <v>2</v>
      </c>
      <c r="J887" s="832">
        <v>492.78</v>
      </c>
      <c r="K887" s="828">
        <v>1</v>
      </c>
      <c r="L887" s="832">
        <v>2</v>
      </c>
      <c r="M887" s="833">
        <v>492.78</v>
      </c>
    </row>
    <row r="888" spans="1:13" ht="14.45" customHeight="1" x14ac:dyDescent="0.2">
      <c r="A888" s="822" t="s">
        <v>2804</v>
      </c>
      <c r="B888" s="823" t="s">
        <v>2657</v>
      </c>
      <c r="C888" s="823" t="s">
        <v>2658</v>
      </c>
      <c r="D888" s="823" t="s">
        <v>2659</v>
      </c>
      <c r="E888" s="823" t="s">
        <v>2660</v>
      </c>
      <c r="F888" s="832"/>
      <c r="G888" s="832"/>
      <c r="H888" s="828">
        <v>0</v>
      </c>
      <c r="I888" s="832">
        <v>1</v>
      </c>
      <c r="J888" s="832">
        <v>687.02</v>
      </c>
      <c r="K888" s="828">
        <v>1</v>
      </c>
      <c r="L888" s="832">
        <v>1</v>
      </c>
      <c r="M888" s="833">
        <v>687.02</v>
      </c>
    </row>
    <row r="889" spans="1:13" ht="14.45" customHeight="1" x14ac:dyDescent="0.2">
      <c r="A889" s="822" t="s">
        <v>2804</v>
      </c>
      <c r="B889" s="823" t="s">
        <v>2500</v>
      </c>
      <c r="C889" s="823" t="s">
        <v>2503</v>
      </c>
      <c r="D889" s="823" t="s">
        <v>1329</v>
      </c>
      <c r="E889" s="823" t="s">
        <v>738</v>
      </c>
      <c r="F889" s="832"/>
      <c r="G889" s="832"/>
      <c r="H889" s="828">
        <v>0</v>
      </c>
      <c r="I889" s="832">
        <v>1</v>
      </c>
      <c r="J889" s="832">
        <v>58.77</v>
      </c>
      <c r="K889" s="828">
        <v>1</v>
      </c>
      <c r="L889" s="832">
        <v>1</v>
      </c>
      <c r="M889" s="833">
        <v>58.77</v>
      </c>
    </row>
    <row r="890" spans="1:13" ht="14.45" customHeight="1" x14ac:dyDescent="0.2">
      <c r="A890" s="822" t="s">
        <v>2804</v>
      </c>
      <c r="B890" s="823" t="s">
        <v>2405</v>
      </c>
      <c r="C890" s="823" t="s">
        <v>2406</v>
      </c>
      <c r="D890" s="823" t="s">
        <v>2407</v>
      </c>
      <c r="E890" s="823" t="s">
        <v>2408</v>
      </c>
      <c r="F890" s="832"/>
      <c r="G890" s="832"/>
      <c r="H890" s="828">
        <v>0</v>
      </c>
      <c r="I890" s="832">
        <v>28</v>
      </c>
      <c r="J890" s="832">
        <v>287077</v>
      </c>
      <c r="K890" s="828">
        <v>1</v>
      </c>
      <c r="L890" s="832">
        <v>28</v>
      </c>
      <c r="M890" s="833">
        <v>287077</v>
      </c>
    </row>
    <row r="891" spans="1:13" ht="14.45" customHeight="1" x14ac:dyDescent="0.2">
      <c r="A891" s="822" t="s">
        <v>2805</v>
      </c>
      <c r="B891" s="823" t="s">
        <v>2227</v>
      </c>
      <c r="C891" s="823" t="s">
        <v>2230</v>
      </c>
      <c r="D891" s="823" t="s">
        <v>789</v>
      </c>
      <c r="E891" s="823" t="s">
        <v>2231</v>
      </c>
      <c r="F891" s="832"/>
      <c r="G891" s="832"/>
      <c r="H891" s="828">
        <v>0</v>
      </c>
      <c r="I891" s="832">
        <v>3</v>
      </c>
      <c r="J891" s="832">
        <v>254.75</v>
      </c>
      <c r="K891" s="828">
        <v>1</v>
      </c>
      <c r="L891" s="832">
        <v>3</v>
      </c>
      <c r="M891" s="833">
        <v>254.75</v>
      </c>
    </row>
    <row r="892" spans="1:13" ht="14.45" customHeight="1" x14ac:dyDescent="0.2">
      <c r="A892" s="822" t="s">
        <v>2805</v>
      </c>
      <c r="B892" s="823" t="s">
        <v>4837</v>
      </c>
      <c r="C892" s="823" t="s">
        <v>4444</v>
      </c>
      <c r="D892" s="823" t="s">
        <v>3098</v>
      </c>
      <c r="E892" s="823" t="s">
        <v>4445</v>
      </c>
      <c r="F892" s="832"/>
      <c r="G892" s="832"/>
      <c r="H892" s="828">
        <v>0</v>
      </c>
      <c r="I892" s="832">
        <v>1</v>
      </c>
      <c r="J892" s="832">
        <v>93.75</v>
      </c>
      <c r="K892" s="828">
        <v>1</v>
      </c>
      <c r="L892" s="832">
        <v>1</v>
      </c>
      <c r="M892" s="833">
        <v>93.75</v>
      </c>
    </row>
    <row r="893" spans="1:13" ht="14.45" customHeight="1" x14ac:dyDescent="0.2">
      <c r="A893" s="822" t="s">
        <v>2805</v>
      </c>
      <c r="B893" s="823" t="s">
        <v>2244</v>
      </c>
      <c r="C893" s="823" t="s">
        <v>2558</v>
      </c>
      <c r="D893" s="823" t="s">
        <v>1691</v>
      </c>
      <c r="E893" s="823" t="s">
        <v>2559</v>
      </c>
      <c r="F893" s="832"/>
      <c r="G893" s="832"/>
      <c r="H893" s="828">
        <v>0</v>
      </c>
      <c r="I893" s="832">
        <v>3</v>
      </c>
      <c r="J893" s="832">
        <v>4156.8599999999997</v>
      </c>
      <c r="K893" s="828">
        <v>1</v>
      </c>
      <c r="L893" s="832">
        <v>3</v>
      </c>
      <c r="M893" s="833">
        <v>4156.8599999999997</v>
      </c>
    </row>
    <row r="894" spans="1:13" ht="14.45" customHeight="1" x14ac:dyDescent="0.2">
      <c r="A894" s="822" t="s">
        <v>2805</v>
      </c>
      <c r="B894" s="823" t="s">
        <v>2244</v>
      </c>
      <c r="C894" s="823" t="s">
        <v>2247</v>
      </c>
      <c r="D894" s="823" t="s">
        <v>915</v>
      </c>
      <c r="E894" s="823" t="s">
        <v>2248</v>
      </c>
      <c r="F894" s="832"/>
      <c r="G894" s="832"/>
      <c r="H894" s="828">
        <v>0</v>
      </c>
      <c r="I894" s="832">
        <v>1</v>
      </c>
      <c r="J894" s="832">
        <v>368.16</v>
      </c>
      <c r="K894" s="828">
        <v>1</v>
      </c>
      <c r="L894" s="832">
        <v>1</v>
      </c>
      <c r="M894" s="833">
        <v>368.16</v>
      </c>
    </row>
    <row r="895" spans="1:13" ht="14.45" customHeight="1" x14ac:dyDescent="0.2">
      <c r="A895" s="822" t="s">
        <v>2805</v>
      </c>
      <c r="B895" s="823" t="s">
        <v>2244</v>
      </c>
      <c r="C895" s="823" t="s">
        <v>2249</v>
      </c>
      <c r="D895" s="823" t="s">
        <v>915</v>
      </c>
      <c r="E895" s="823" t="s">
        <v>2250</v>
      </c>
      <c r="F895" s="832"/>
      <c r="G895" s="832"/>
      <c r="H895" s="828">
        <v>0</v>
      </c>
      <c r="I895" s="832">
        <v>1</v>
      </c>
      <c r="J895" s="832">
        <v>736.33</v>
      </c>
      <c r="K895" s="828">
        <v>1</v>
      </c>
      <c r="L895" s="832">
        <v>1</v>
      </c>
      <c r="M895" s="833">
        <v>736.33</v>
      </c>
    </row>
    <row r="896" spans="1:13" ht="14.45" customHeight="1" x14ac:dyDescent="0.2">
      <c r="A896" s="822" t="s">
        <v>2805</v>
      </c>
      <c r="B896" s="823" t="s">
        <v>2244</v>
      </c>
      <c r="C896" s="823" t="s">
        <v>2253</v>
      </c>
      <c r="D896" s="823" t="s">
        <v>915</v>
      </c>
      <c r="E896" s="823" t="s">
        <v>2254</v>
      </c>
      <c r="F896" s="832"/>
      <c r="G896" s="832"/>
      <c r="H896" s="828">
        <v>0</v>
      </c>
      <c r="I896" s="832">
        <v>11</v>
      </c>
      <c r="J896" s="832">
        <v>5399.79</v>
      </c>
      <c r="K896" s="828">
        <v>1</v>
      </c>
      <c r="L896" s="832">
        <v>11</v>
      </c>
      <c r="M896" s="833">
        <v>5399.79</v>
      </c>
    </row>
    <row r="897" spans="1:13" ht="14.45" customHeight="1" x14ac:dyDescent="0.2">
      <c r="A897" s="822" t="s">
        <v>2805</v>
      </c>
      <c r="B897" s="823" t="s">
        <v>2244</v>
      </c>
      <c r="C897" s="823" t="s">
        <v>2245</v>
      </c>
      <c r="D897" s="823" t="s">
        <v>915</v>
      </c>
      <c r="E897" s="823" t="s">
        <v>2246</v>
      </c>
      <c r="F897" s="832"/>
      <c r="G897" s="832"/>
      <c r="H897" s="828">
        <v>0</v>
      </c>
      <c r="I897" s="832">
        <v>10</v>
      </c>
      <c r="J897" s="832">
        <v>9237.4</v>
      </c>
      <c r="K897" s="828">
        <v>1</v>
      </c>
      <c r="L897" s="832">
        <v>10</v>
      </c>
      <c r="M897" s="833">
        <v>9237.4</v>
      </c>
    </row>
    <row r="898" spans="1:13" ht="14.45" customHeight="1" x14ac:dyDescent="0.2">
      <c r="A898" s="822" t="s">
        <v>2805</v>
      </c>
      <c r="B898" s="823" t="s">
        <v>4838</v>
      </c>
      <c r="C898" s="823" t="s">
        <v>3254</v>
      </c>
      <c r="D898" s="823" t="s">
        <v>3255</v>
      </c>
      <c r="E898" s="823" t="s">
        <v>3256</v>
      </c>
      <c r="F898" s="832">
        <v>1</v>
      </c>
      <c r="G898" s="832">
        <v>300.33</v>
      </c>
      <c r="H898" s="828">
        <v>1</v>
      </c>
      <c r="I898" s="832"/>
      <c r="J898" s="832"/>
      <c r="K898" s="828">
        <v>0</v>
      </c>
      <c r="L898" s="832">
        <v>1</v>
      </c>
      <c r="M898" s="833">
        <v>300.33</v>
      </c>
    </row>
    <row r="899" spans="1:13" ht="14.45" customHeight="1" x14ac:dyDescent="0.2">
      <c r="A899" s="822" t="s">
        <v>2805</v>
      </c>
      <c r="B899" s="823" t="s">
        <v>4838</v>
      </c>
      <c r="C899" s="823" t="s">
        <v>2948</v>
      </c>
      <c r="D899" s="823" t="s">
        <v>2949</v>
      </c>
      <c r="E899" s="823" t="s">
        <v>2950</v>
      </c>
      <c r="F899" s="832"/>
      <c r="G899" s="832"/>
      <c r="H899" s="828">
        <v>0</v>
      </c>
      <c r="I899" s="832">
        <v>1</v>
      </c>
      <c r="J899" s="832">
        <v>186.87</v>
      </c>
      <c r="K899" s="828">
        <v>1</v>
      </c>
      <c r="L899" s="832">
        <v>1</v>
      </c>
      <c r="M899" s="833">
        <v>186.87</v>
      </c>
    </row>
    <row r="900" spans="1:13" ht="14.45" customHeight="1" x14ac:dyDescent="0.2">
      <c r="A900" s="822" t="s">
        <v>2805</v>
      </c>
      <c r="B900" s="823" t="s">
        <v>2265</v>
      </c>
      <c r="C900" s="823" t="s">
        <v>2572</v>
      </c>
      <c r="D900" s="823" t="s">
        <v>921</v>
      </c>
      <c r="E900" s="823" t="s">
        <v>2573</v>
      </c>
      <c r="F900" s="832"/>
      <c r="G900" s="832"/>
      <c r="H900" s="828">
        <v>0</v>
      </c>
      <c r="I900" s="832">
        <v>1</v>
      </c>
      <c r="J900" s="832">
        <v>42.51</v>
      </c>
      <c r="K900" s="828">
        <v>1</v>
      </c>
      <c r="L900" s="832">
        <v>1</v>
      </c>
      <c r="M900" s="833">
        <v>42.51</v>
      </c>
    </row>
    <row r="901" spans="1:13" ht="14.45" customHeight="1" x14ac:dyDescent="0.2">
      <c r="A901" s="822" t="s">
        <v>2805</v>
      </c>
      <c r="B901" s="823" t="s">
        <v>2265</v>
      </c>
      <c r="C901" s="823" t="s">
        <v>2268</v>
      </c>
      <c r="D901" s="823" t="s">
        <v>921</v>
      </c>
      <c r="E901" s="823" t="s">
        <v>2269</v>
      </c>
      <c r="F901" s="832"/>
      <c r="G901" s="832"/>
      <c r="H901" s="828">
        <v>0</v>
      </c>
      <c r="I901" s="832">
        <v>1</v>
      </c>
      <c r="J901" s="832">
        <v>85.02</v>
      </c>
      <c r="K901" s="828">
        <v>1</v>
      </c>
      <c r="L901" s="832">
        <v>1</v>
      </c>
      <c r="M901" s="833">
        <v>85.02</v>
      </c>
    </row>
    <row r="902" spans="1:13" ht="14.45" customHeight="1" x14ac:dyDescent="0.2">
      <c r="A902" s="822" t="s">
        <v>2805</v>
      </c>
      <c r="B902" s="823" t="s">
        <v>2281</v>
      </c>
      <c r="C902" s="823" t="s">
        <v>2284</v>
      </c>
      <c r="D902" s="823" t="s">
        <v>737</v>
      </c>
      <c r="E902" s="823" t="s">
        <v>1653</v>
      </c>
      <c r="F902" s="832"/>
      <c r="G902" s="832"/>
      <c r="H902" s="828">
        <v>0</v>
      </c>
      <c r="I902" s="832">
        <v>1</v>
      </c>
      <c r="J902" s="832">
        <v>117.03</v>
      </c>
      <c r="K902" s="828">
        <v>1</v>
      </c>
      <c r="L902" s="832">
        <v>1</v>
      </c>
      <c r="M902" s="833">
        <v>117.03</v>
      </c>
    </row>
    <row r="903" spans="1:13" ht="14.45" customHeight="1" x14ac:dyDescent="0.2">
      <c r="A903" s="822" t="s">
        <v>2805</v>
      </c>
      <c r="B903" s="823" t="s">
        <v>2286</v>
      </c>
      <c r="C903" s="823" t="s">
        <v>2287</v>
      </c>
      <c r="D903" s="823" t="s">
        <v>2288</v>
      </c>
      <c r="E903" s="823" t="s">
        <v>2289</v>
      </c>
      <c r="F903" s="832"/>
      <c r="G903" s="832"/>
      <c r="H903" s="828">
        <v>0</v>
      </c>
      <c r="I903" s="832">
        <v>1</v>
      </c>
      <c r="J903" s="832">
        <v>93.27</v>
      </c>
      <c r="K903" s="828">
        <v>1</v>
      </c>
      <c r="L903" s="832">
        <v>1</v>
      </c>
      <c r="M903" s="833">
        <v>93.27</v>
      </c>
    </row>
    <row r="904" spans="1:13" ht="14.45" customHeight="1" x14ac:dyDescent="0.2">
      <c r="A904" s="822" t="s">
        <v>2805</v>
      </c>
      <c r="B904" s="823" t="s">
        <v>2286</v>
      </c>
      <c r="C904" s="823" t="s">
        <v>4477</v>
      </c>
      <c r="D904" s="823" t="s">
        <v>4478</v>
      </c>
      <c r="E904" s="823" t="s">
        <v>2590</v>
      </c>
      <c r="F904" s="832">
        <v>1</v>
      </c>
      <c r="G904" s="832">
        <v>103.64</v>
      </c>
      <c r="H904" s="828">
        <v>1</v>
      </c>
      <c r="I904" s="832"/>
      <c r="J904" s="832"/>
      <c r="K904" s="828">
        <v>0</v>
      </c>
      <c r="L904" s="832">
        <v>1</v>
      </c>
      <c r="M904" s="833">
        <v>103.64</v>
      </c>
    </row>
    <row r="905" spans="1:13" ht="14.45" customHeight="1" x14ac:dyDescent="0.2">
      <c r="A905" s="822" t="s">
        <v>2805</v>
      </c>
      <c r="B905" s="823" t="s">
        <v>2294</v>
      </c>
      <c r="C905" s="823" t="s">
        <v>2584</v>
      </c>
      <c r="D905" s="823" t="s">
        <v>1197</v>
      </c>
      <c r="E905" s="823" t="s">
        <v>2585</v>
      </c>
      <c r="F905" s="832"/>
      <c r="G905" s="832"/>
      <c r="H905" s="828">
        <v>0</v>
      </c>
      <c r="I905" s="832">
        <v>1</v>
      </c>
      <c r="J905" s="832">
        <v>103.4</v>
      </c>
      <c r="K905" s="828">
        <v>1</v>
      </c>
      <c r="L905" s="832">
        <v>1</v>
      </c>
      <c r="M905" s="833">
        <v>103.4</v>
      </c>
    </row>
    <row r="906" spans="1:13" ht="14.45" customHeight="1" x14ac:dyDescent="0.2">
      <c r="A906" s="822" t="s">
        <v>2805</v>
      </c>
      <c r="B906" s="823" t="s">
        <v>2320</v>
      </c>
      <c r="C906" s="823" t="s">
        <v>2324</v>
      </c>
      <c r="D906" s="823" t="s">
        <v>2325</v>
      </c>
      <c r="E906" s="823" t="s">
        <v>2326</v>
      </c>
      <c r="F906" s="832"/>
      <c r="G906" s="832"/>
      <c r="H906" s="828">
        <v>0</v>
      </c>
      <c r="I906" s="832">
        <v>1</v>
      </c>
      <c r="J906" s="832">
        <v>279.52999999999997</v>
      </c>
      <c r="K906" s="828">
        <v>1</v>
      </c>
      <c r="L906" s="832">
        <v>1</v>
      </c>
      <c r="M906" s="833">
        <v>279.52999999999997</v>
      </c>
    </row>
    <row r="907" spans="1:13" ht="14.45" customHeight="1" x14ac:dyDescent="0.2">
      <c r="A907" s="822" t="s">
        <v>2805</v>
      </c>
      <c r="B907" s="823" t="s">
        <v>2339</v>
      </c>
      <c r="C907" s="823" t="s">
        <v>3119</v>
      </c>
      <c r="D907" s="823" t="s">
        <v>891</v>
      </c>
      <c r="E907" s="823" t="s">
        <v>3120</v>
      </c>
      <c r="F907" s="832">
        <v>1</v>
      </c>
      <c r="G907" s="832">
        <v>63.14</v>
      </c>
      <c r="H907" s="828">
        <v>1</v>
      </c>
      <c r="I907" s="832"/>
      <c r="J907" s="832"/>
      <c r="K907" s="828">
        <v>0</v>
      </c>
      <c r="L907" s="832">
        <v>1</v>
      </c>
      <c r="M907" s="833">
        <v>63.14</v>
      </c>
    </row>
    <row r="908" spans="1:13" ht="14.45" customHeight="1" x14ac:dyDescent="0.2">
      <c r="A908" s="822" t="s">
        <v>2805</v>
      </c>
      <c r="B908" s="823" t="s">
        <v>2339</v>
      </c>
      <c r="C908" s="823" t="s">
        <v>2832</v>
      </c>
      <c r="D908" s="823" t="s">
        <v>891</v>
      </c>
      <c r="E908" s="823" t="s">
        <v>2347</v>
      </c>
      <c r="F908" s="832">
        <v>3</v>
      </c>
      <c r="G908" s="832">
        <v>147.24</v>
      </c>
      <c r="H908" s="828">
        <v>1</v>
      </c>
      <c r="I908" s="832"/>
      <c r="J908" s="832"/>
      <c r="K908" s="828">
        <v>0</v>
      </c>
      <c r="L908" s="832">
        <v>3</v>
      </c>
      <c r="M908" s="833">
        <v>147.24</v>
      </c>
    </row>
    <row r="909" spans="1:13" ht="14.45" customHeight="1" x14ac:dyDescent="0.2">
      <c r="A909" s="822" t="s">
        <v>2805</v>
      </c>
      <c r="B909" s="823" t="s">
        <v>2361</v>
      </c>
      <c r="C909" s="823" t="s">
        <v>2362</v>
      </c>
      <c r="D909" s="823" t="s">
        <v>1318</v>
      </c>
      <c r="E909" s="823" t="s">
        <v>771</v>
      </c>
      <c r="F909" s="832"/>
      <c r="G909" s="832"/>
      <c r="H909" s="828">
        <v>0</v>
      </c>
      <c r="I909" s="832">
        <v>3</v>
      </c>
      <c r="J909" s="832">
        <v>288.12</v>
      </c>
      <c r="K909" s="828">
        <v>1</v>
      </c>
      <c r="L909" s="832">
        <v>3</v>
      </c>
      <c r="M909" s="833">
        <v>288.12</v>
      </c>
    </row>
    <row r="910" spans="1:13" ht="14.45" customHeight="1" x14ac:dyDescent="0.2">
      <c r="A910" s="822" t="s">
        <v>2805</v>
      </c>
      <c r="B910" s="823" t="s">
        <v>2370</v>
      </c>
      <c r="C910" s="823" t="s">
        <v>2371</v>
      </c>
      <c r="D910" s="823" t="s">
        <v>2372</v>
      </c>
      <c r="E910" s="823" t="s">
        <v>2373</v>
      </c>
      <c r="F910" s="832"/>
      <c r="G910" s="832"/>
      <c r="H910" s="828">
        <v>0</v>
      </c>
      <c r="I910" s="832">
        <v>9</v>
      </c>
      <c r="J910" s="832">
        <v>1077.3000000000002</v>
      </c>
      <c r="K910" s="828">
        <v>1</v>
      </c>
      <c r="L910" s="832">
        <v>9</v>
      </c>
      <c r="M910" s="833">
        <v>1077.3000000000002</v>
      </c>
    </row>
    <row r="911" spans="1:13" ht="14.45" customHeight="1" x14ac:dyDescent="0.2">
      <c r="A911" s="822" t="s">
        <v>2805</v>
      </c>
      <c r="B911" s="823" t="s">
        <v>2397</v>
      </c>
      <c r="C911" s="823" t="s">
        <v>2403</v>
      </c>
      <c r="D911" s="823" t="s">
        <v>1477</v>
      </c>
      <c r="E911" s="823" t="s">
        <v>2404</v>
      </c>
      <c r="F911" s="832"/>
      <c r="G911" s="832"/>
      <c r="H911" s="828">
        <v>0</v>
      </c>
      <c r="I911" s="832">
        <v>13</v>
      </c>
      <c r="J911" s="832">
        <v>18160.13</v>
      </c>
      <c r="K911" s="828">
        <v>1</v>
      </c>
      <c r="L911" s="832">
        <v>13</v>
      </c>
      <c r="M911" s="833">
        <v>18160.13</v>
      </c>
    </row>
    <row r="912" spans="1:13" ht="14.45" customHeight="1" x14ac:dyDescent="0.2">
      <c r="A912" s="822" t="s">
        <v>2805</v>
      </c>
      <c r="B912" s="823" t="s">
        <v>2625</v>
      </c>
      <c r="C912" s="823" t="s">
        <v>2626</v>
      </c>
      <c r="D912" s="823" t="s">
        <v>1876</v>
      </c>
      <c r="E912" s="823" t="s">
        <v>1877</v>
      </c>
      <c r="F912" s="832"/>
      <c r="G912" s="832"/>
      <c r="H912" s="828">
        <v>0</v>
      </c>
      <c r="I912" s="832">
        <v>3</v>
      </c>
      <c r="J912" s="832">
        <v>2707.71</v>
      </c>
      <c r="K912" s="828">
        <v>1</v>
      </c>
      <c r="L912" s="832">
        <v>3</v>
      </c>
      <c r="M912" s="833">
        <v>2707.71</v>
      </c>
    </row>
    <row r="913" spans="1:13" ht="14.45" customHeight="1" x14ac:dyDescent="0.2">
      <c r="A913" s="822" t="s">
        <v>2805</v>
      </c>
      <c r="B913" s="823" t="s">
        <v>2439</v>
      </c>
      <c r="C913" s="823" t="s">
        <v>4483</v>
      </c>
      <c r="D913" s="823" t="s">
        <v>2442</v>
      </c>
      <c r="E913" s="823" t="s">
        <v>3705</v>
      </c>
      <c r="F913" s="832">
        <v>1</v>
      </c>
      <c r="G913" s="832">
        <v>184.65</v>
      </c>
      <c r="H913" s="828">
        <v>1</v>
      </c>
      <c r="I913" s="832"/>
      <c r="J913" s="832"/>
      <c r="K913" s="828">
        <v>0</v>
      </c>
      <c r="L913" s="832">
        <v>1</v>
      </c>
      <c r="M913" s="833">
        <v>184.65</v>
      </c>
    </row>
    <row r="914" spans="1:13" ht="14.45" customHeight="1" x14ac:dyDescent="0.2">
      <c r="A914" s="822" t="s">
        <v>2805</v>
      </c>
      <c r="B914" s="823" t="s">
        <v>2443</v>
      </c>
      <c r="C914" s="823" t="s">
        <v>3132</v>
      </c>
      <c r="D914" s="823" t="s">
        <v>2852</v>
      </c>
      <c r="E914" s="823" t="s">
        <v>3133</v>
      </c>
      <c r="F914" s="832">
        <v>6</v>
      </c>
      <c r="G914" s="832">
        <v>730.5</v>
      </c>
      <c r="H914" s="828">
        <v>1</v>
      </c>
      <c r="I914" s="832"/>
      <c r="J914" s="832"/>
      <c r="K914" s="828">
        <v>0</v>
      </c>
      <c r="L914" s="832">
        <v>6</v>
      </c>
      <c r="M914" s="833">
        <v>730.5</v>
      </c>
    </row>
    <row r="915" spans="1:13" ht="14.45" customHeight="1" x14ac:dyDescent="0.2">
      <c r="A915" s="822" t="s">
        <v>2805</v>
      </c>
      <c r="B915" s="823" t="s">
        <v>2443</v>
      </c>
      <c r="C915" s="823" t="s">
        <v>2445</v>
      </c>
      <c r="D915" s="823" t="s">
        <v>682</v>
      </c>
      <c r="E915" s="823" t="s">
        <v>681</v>
      </c>
      <c r="F915" s="832"/>
      <c r="G915" s="832"/>
      <c r="H915" s="828">
        <v>0</v>
      </c>
      <c r="I915" s="832">
        <v>18</v>
      </c>
      <c r="J915" s="832">
        <v>1305.8999999999999</v>
      </c>
      <c r="K915" s="828">
        <v>1</v>
      </c>
      <c r="L915" s="832">
        <v>18</v>
      </c>
      <c r="M915" s="833">
        <v>1305.8999999999999</v>
      </c>
    </row>
    <row r="916" spans="1:13" ht="14.45" customHeight="1" x14ac:dyDescent="0.2">
      <c r="A916" s="822" t="s">
        <v>2805</v>
      </c>
      <c r="B916" s="823" t="s">
        <v>2443</v>
      </c>
      <c r="C916" s="823" t="s">
        <v>2446</v>
      </c>
      <c r="D916" s="823" t="s">
        <v>682</v>
      </c>
      <c r="E916" s="823" t="s">
        <v>684</v>
      </c>
      <c r="F916" s="832"/>
      <c r="G916" s="832"/>
      <c r="H916" s="828">
        <v>0</v>
      </c>
      <c r="I916" s="832">
        <v>8</v>
      </c>
      <c r="J916" s="832">
        <v>522.24</v>
      </c>
      <c r="K916" s="828">
        <v>1</v>
      </c>
      <c r="L916" s="832">
        <v>8</v>
      </c>
      <c r="M916" s="833">
        <v>522.24</v>
      </c>
    </row>
    <row r="917" spans="1:13" ht="14.45" customHeight="1" x14ac:dyDescent="0.2">
      <c r="A917" s="822" t="s">
        <v>2805</v>
      </c>
      <c r="B917" s="823" t="s">
        <v>2443</v>
      </c>
      <c r="C917" s="823" t="s">
        <v>2444</v>
      </c>
      <c r="D917" s="823" t="s">
        <v>682</v>
      </c>
      <c r="E917" s="823" t="s">
        <v>683</v>
      </c>
      <c r="F917" s="832"/>
      <c r="G917" s="832"/>
      <c r="H917" s="828">
        <v>0</v>
      </c>
      <c r="I917" s="832">
        <v>1</v>
      </c>
      <c r="J917" s="832">
        <v>21.76</v>
      </c>
      <c r="K917" s="828">
        <v>1</v>
      </c>
      <c r="L917" s="832">
        <v>1</v>
      </c>
      <c r="M917" s="833">
        <v>21.76</v>
      </c>
    </row>
    <row r="918" spans="1:13" ht="14.45" customHeight="1" x14ac:dyDescent="0.2">
      <c r="A918" s="822" t="s">
        <v>2805</v>
      </c>
      <c r="B918" s="823" t="s">
        <v>2458</v>
      </c>
      <c r="C918" s="823" t="s">
        <v>2459</v>
      </c>
      <c r="D918" s="823" t="s">
        <v>1153</v>
      </c>
      <c r="E918" s="823" t="s">
        <v>1155</v>
      </c>
      <c r="F918" s="832"/>
      <c r="G918" s="832"/>
      <c r="H918" s="828"/>
      <c r="I918" s="832">
        <v>1</v>
      </c>
      <c r="J918" s="832">
        <v>0</v>
      </c>
      <c r="K918" s="828"/>
      <c r="L918" s="832">
        <v>1</v>
      </c>
      <c r="M918" s="833">
        <v>0</v>
      </c>
    </row>
    <row r="919" spans="1:13" ht="14.45" customHeight="1" x14ac:dyDescent="0.2">
      <c r="A919" s="822" t="s">
        <v>2805</v>
      </c>
      <c r="B919" s="823" t="s">
        <v>4842</v>
      </c>
      <c r="C919" s="823" t="s">
        <v>3037</v>
      </c>
      <c r="D919" s="823" t="s">
        <v>3038</v>
      </c>
      <c r="E919" s="823" t="s">
        <v>3039</v>
      </c>
      <c r="F919" s="832"/>
      <c r="G919" s="832"/>
      <c r="H919" s="828">
        <v>0</v>
      </c>
      <c r="I919" s="832">
        <v>2</v>
      </c>
      <c r="J919" s="832">
        <v>5146.4399999999996</v>
      </c>
      <c r="K919" s="828">
        <v>1</v>
      </c>
      <c r="L919" s="832">
        <v>2</v>
      </c>
      <c r="M919" s="833">
        <v>5146.4399999999996</v>
      </c>
    </row>
    <row r="920" spans="1:13" ht="14.45" customHeight="1" x14ac:dyDescent="0.2">
      <c r="A920" s="822" t="s">
        <v>2805</v>
      </c>
      <c r="B920" s="823" t="s">
        <v>2478</v>
      </c>
      <c r="C920" s="823" t="s">
        <v>2482</v>
      </c>
      <c r="D920" s="823" t="s">
        <v>2480</v>
      </c>
      <c r="E920" s="823" t="s">
        <v>2483</v>
      </c>
      <c r="F920" s="832"/>
      <c r="G920" s="832"/>
      <c r="H920" s="828">
        <v>0</v>
      </c>
      <c r="I920" s="832">
        <v>5</v>
      </c>
      <c r="J920" s="832">
        <v>58.550000000000004</v>
      </c>
      <c r="K920" s="828">
        <v>1</v>
      </c>
      <c r="L920" s="832">
        <v>5</v>
      </c>
      <c r="M920" s="833">
        <v>58.550000000000004</v>
      </c>
    </row>
    <row r="921" spans="1:13" ht="14.45" customHeight="1" x14ac:dyDescent="0.2">
      <c r="A921" s="822" t="s">
        <v>2805</v>
      </c>
      <c r="B921" s="823" t="s">
        <v>2484</v>
      </c>
      <c r="C921" s="823" t="s">
        <v>2487</v>
      </c>
      <c r="D921" s="823" t="s">
        <v>1333</v>
      </c>
      <c r="E921" s="823" t="s">
        <v>2488</v>
      </c>
      <c r="F921" s="832"/>
      <c r="G921" s="832"/>
      <c r="H921" s="828"/>
      <c r="I921" s="832">
        <v>10</v>
      </c>
      <c r="J921" s="832">
        <v>0</v>
      </c>
      <c r="K921" s="828"/>
      <c r="L921" s="832">
        <v>10</v>
      </c>
      <c r="M921" s="833">
        <v>0</v>
      </c>
    </row>
    <row r="922" spans="1:13" ht="14.45" customHeight="1" x14ac:dyDescent="0.2">
      <c r="A922" s="822" t="s">
        <v>2805</v>
      </c>
      <c r="B922" s="823" t="s">
        <v>4843</v>
      </c>
      <c r="C922" s="823" t="s">
        <v>4484</v>
      </c>
      <c r="D922" s="823" t="s">
        <v>4485</v>
      </c>
      <c r="E922" s="823" t="s">
        <v>3050</v>
      </c>
      <c r="F922" s="832">
        <v>1</v>
      </c>
      <c r="G922" s="832">
        <v>439.98</v>
      </c>
      <c r="H922" s="828">
        <v>1</v>
      </c>
      <c r="I922" s="832"/>
      <c r="J922" s="832"/>
      <c r="K922" s="828">
        <v>0</v>
      </c>
      <c r="L922" s="832">
        <v>1</v>
      </c>
      <c r="M922" s="833">
        <v>439.98</v>
      </c>
    </row>
    <row r="923" spans="1:13" ht="14.45" customHeight="1" x14ac:dyDescent="0.2">
      <c r="A923" s="822" t="s">
        <v>2805</v>
      </c>
      <c r="B923" s="823" t="s">
        <v>4843</v>
      </c>
      <c r="C923" s="823" t="s">
        <v>4490</v>
      </c>
      <c r="D923" s="823" t="s">
        <v>4489</v>
      </c>
      <c r="E923" s="823" t="s">
        <v>2492</v>
      </c>
      <c r="F923" s="832">
        <v>1</v>
      </c>
      <c r="G923" s="832">
        <v>215.59</v>
      </c>
      <c r="H923" s="828">
        <v>1</v>
      </c>
      <c r="I923" s="832"/>
      <c r="J923" s="832"/>
      <c r="K923" s="828">
        <v>0</v>
      </c>
      <c r="L923" s="832">
        <v>1</v>
      </c>
      <c r="M923" s="833">
        <v>215.59</v>
      </c>
    </row>
    <row r="924" spans="1:13" ht="14.45" customHeight="1" x14ac:dyDescent="0.2">
      <c r="A924" s="822" t="s">
        <v>2805</v>
      </c>
      <c r="B924" s="823" t="s">
        <v>4843</v>
      </c>
      <c r="C924" s="823" t="s">
        <v>4486</v>
      </c>
      <c r="D924" s="823" t="s">
        <v>4487</v>
      </c>
      <c r="E924" s="823" t="s">
        <v>3050</v>
      </c>
      <c r="F924" s="832">
        <v>1</v>
      </c>
      <c r="G924" s="832">
        <v>439.98</v>
      </c>
      <c r="H924" s="828">
        <v>1</v>
      </c>
      <c r="I924" s="832"/>
      <c r="J924" s="832"/>
      <c r="K924" s="828">
        <v>0</v>
      </c>
      <c r="L924" s="832">
        <v>1</v>
      </c>
      <c r="M924" s="833">
        <v>439.98</v>
      </c>
    </row>
    <row r="925" spans="1:13" ht="14.45" customHeight="1" x14ac:dyDescent="0.2">
      <c r="A925" s="822" t="s">
        <v>2805</v>
      </c>
      <c r="B925" s="823" t="s">
        <v>4843</v>
      </c>
      <c r="C925" s="823" t="s">
        <v>4488</v>
      </c>
      <c r="D925" s="823" t="s">
        <v>4489</v>
      </c>
      <c r="E925" s="823" t="s">
        <v>2579</v>
      </c>
      <c r="F925" s="832">
        <v>1</v>
      </c>
      <c r="G925" s="832">
        <v>431.18</v>
      </c>
      <c r="H925" s="828">
        <v>1</v>
      </c>
      <c r="I925" s="832"/>
      <c r="J925" s="832"/>
      <c r="K925" s="828">
        <v>0</v>
      </c>
      <c r="L925" s="832">
        <v>1</v>
      </c>
      <c r="M925" s="833">
        <v>431.18</v>
      </c>
    </row>
    <row r="926" spans="1:13" ht="14.45" customHeight="1" x14ac:dyDescent="0.2">
      <c r="A926" s="822" t="s">
        <v>2805</v>
      </c>
      <c r="B926" s="823" t="s">
        <v>2500</v>
      </c>
      <c r="C926" s="823" t="s">
        <v>2504</v>
      </c>
      <c r="D926" s="823" t="s">
        <v>1329</v>
      </c>
      <c r="E926" s="823" t="s">
        <v>1261</v>
      </c>
      <c r="F926" s="832"/>
      <c r="G926" s="832"/>
      <c r="H926" s="828">
        <v>0</v>
      </c>
      <c r="I926" s="832">
        <v>1</v>
      </c>
      <c r="J926" s="832">
        <v>176.32</v>
      </c>
      <c r="K926" s="828">
        <v>1</v>
      </c>
      <c r="L926" s="832">
        <v>1</v>
      </c>
      <c r="M926" s="833">
        <v>176.32</v>
      </c>
    </row>
    <row r="927" spans="1:13" ht="14.45" customHeight="1" x14ac:dyDescent="0.2">
      <c r="A927" s="822" t="s">
        <v>2805</v>
      </c>
      <c r="B927" s="823" t="s">
        <v>2505</v>
      </c>
      <c r="C927" s="823" t="s">
        <v>2506</v>
      </c>
      <c r="D927" s="823" t="s">
        <v>2507</v>
      </c>
      <c r="E927" s="823" t="s">
        <v>2508</v>
      </c>
      <c r="F927" s="832"/>
      <c r="G927" s="832"/>
      <c r="H927" s="828">
        <v>0</v>
      </c>
      <c r="I927" s="832">
        <v>1</v>
      </c>
      <c r="J927" s="832">
        <v>58.77</v>
      </c>
      <c r="K927" s="828">
        <v>1</v>
      </c>
      <c r="L927" s="832">
        <v>1</v>
      </c>
      <c r="M927" s="833">
        <v>58.77</v>
      </c>
    </row>
    <row r="928" spans="1:13" ht="14.45" customHeight="1" x14ac:dyDescent="0.2">
      <c r="A928" s="822" t="s">
        <v>2805</v>
      </c>
      <c r="B928" s="823" t="s">
        <v>2505</v>
      </c>
      <c r="C928" s="823" t="s">
        <v>4491</v>
      </c>
      <c r="D928" s="823" t="s">
        <v>3619</v>
      </c>
      <c r="E928" s="823" t="s">
        <v>1653</v>
      </c>
      <c r="F928" s="832">
        <v>2</v>
      </c>
      <c r="G928" s="832">
        <v>461.02</v>
      </c>
      <c r="H928" s="828">
        <v>1</v>
      </c>
      <c r="I928" s="832"/>
      <c r="J928" s="832"/>
      <c r="K928" s="828">
        <v>0</v>
      </c>
      <c r="L928" s="832">
        <v>2</v>
      </c>
      <c r="M928" s="833">
        <v>461.02</v>
      </c>
    </row>
    <row r="929" spans="1:13" ht="14.45" customHeight="1" x14ac:dyDescent="0.2">
      <c r="A929" s="822" t="s">
        <v>2805</v>
      </c>
      <c r="B929" s="823" t="s">
        <v>2505</v>
      </c>
      <c r="C929" s="823" t="s">
        <v>4492</v>
      </c>
      <c r="D929" s="823" t="s">
        <v>2507</v>
      </c>
      <c r="E929" s="823" t="s">
        <v>4493</v>
      </c>
      <c r="F929" s="832"/>
      <c r="G929" s="832"/>
      <c r="H929" s="828">
        <v>0</v>
      </c>
      <c r="I929" s="832">
        <v>2</v>
      </c>
      <c r="J929" s="832">
        <v>39.18</v>
      </c>
      <c r="K929" s="828">
        <v>1</v>
      </c>
      <c r="L929" s="832">
        <v>2</v>
      </c>
      <c r="M929" s="833">
        <v>39.18</v>
      </c>
    </row>
    <row r="930" spans="1:13" ht="14.45" customHeight="1" x14ac:dyDescent="0.2">
      <c r="A930" s="822" t="s">
        <v>2805</v>
      </c>
      <c r="B930" s="823" t="s">
        <v>2509</v>
      </c>
      <c r="C930" s="823" t="s">
        <v>2512</v>
      </c>
      <c r="D930" s="823" t="s">
        <v>1360</v>
      </c>
      <c r="E930" s="823" t="s">
        <v>1354</v>
      </c>
      <c r="F930" s="832"/>
      <c r="G930" s="832"/>
      <c r="H930" s="828">
        <v>0</v>
      </c>
      <c r="I930" s="832">
        <v>1</v>
      </c>
      <c r="J930" s="832">
        <v>127.34</v>
      </c>
      <c r="K930" s="828">
        <v>1</v>
      </c>
      <c r="L930" s="832">
        <v>1</v>
      </c>
      <c r="M930" s="833">
        <v>127.34</v>
      </c>
    </row>
    <row r="931" spans="1:13" ht="14.45" customHeight="1" x14ac:dyDescent="0.2">
      <c r="A931" s="822" t="s">
        <v>2805</v>
      </c>
      <c r="B931" s="823" t="s">
        <v>2509</v>
      </c>
      <c r="C931" s="823" t="s">
        <v>2515</v>
      </c>
      <c r="D931" s="823" t="s">
        <v>1358</v>
      </c>
      <c r="E931" s="823" t="s">
        <v>1354</v>
      </c>
      <c r="F931" s="832"/>
      <c r="G931" s="832"/>
      <c r="H931" s="828">
        <v>0</v>
      </c>
      <c r="I931" s="832">
        <v>7</v>
      </c>
      <c r="J931" s="832">
        <v>891.38</v>
      </c>
      <c r="K931" s="828">
        <v>1</v>
      </c>
      <c r="L931" s="832">
        <v>7</v>
      </c>
      <c r="M931" s="833">
        <v>891.38</v>
      </c>
    </row>
    <row r="932" spans="1:13" ht="14.45" customHeight="1" x14ac:dyDescent="0.2">
      <c r="A932" s="822" t="s">
        <v>2805</v>
      </c>
      <c r="B932" s="823" t="s">
        <v>2509</v>
      </c>
      <c r="C932" s="823" t="s">
        <v>3437</v>
      </c>
      <c r="D932" s="823" t="s">
        <v>1355</v>
      </c>
      <c r="E932" s="823" t="s">
        <v>1354</v>
      </c>
      <c r="F932" s="832">
        <v>1</v>
      </c>
      <c r="G932" s="832">
        <v>185.95</v>
      </c>
      <c r="H932" s="828">
        <v>1</v>
      </c>
      <c r="I932" s="832"/>
      <c r="J932" s="832"/>
      <c r="K932" s="828">
        <v>0</v>
      </c>
      <c r="L932" s="832">
        <v>1</v>
      </c>
      <c r="M932" s="833">
        <v>185.95</v>
      </c>
    </row>
    <row r="933" spans="1:13" ht="14.45" customHeight="1" x14ac:dyDescent="0.2">
      <c r="A933" s="822" t="s">
        <v>2805</v>
      </c>
      <c r="B933" s="823" t="s">
        <v>2509</v>
      </c>
      <c r="C933" s="823" t="s">
        <v>3889</v>
      </c>
      <c r="D933" s="823" t="s">
        <v>3890</v>
      </c>
      <c r="E933" s="823" t="s">
        <v>1354</v>
      </c>
      <c r="F933" s="832"/>
      <c r="G933" s="832"/>
      <c r="H933" s="828">
        <v>0</v>
      </c>
      <c r="I933" s="832">
        <v>4</v>
      </c>
      <c r="J933" s="832">
        <v>623.88</v>
      </c>
      <c r="K933" s="828">
        <v>1</v>
      </c>
      <c r="L933" s="832">
        <v>4</v>
      </c>
      <c r="M933" s="833">
        <v>623.88</v>
      </c>
    </row>
    <row r="934" spans="1:13" ht="14.45" customHeight="1" x14ac:dyDescent="0.2">
      <c r="A934" s="822" t="s">
        <v>2805</v>
      </c>
      <c r="B934" s="823" t="s">
        <v>2509</v>
      </c>
      <c r="C934" s="823" t="s">
        <v>2713</v>
      </c>
      <c r="D934" s="823" t="s">
        <v>2714</v>
      </c>
      <c r="E934" s="823" t="s">
        <v>1354</v>
      </c>
      <c r="F934" s="832"/>
      <c r="G934" s="832"/>
      <c r="H934" s="828">
        <v>0</v>
      </c>
      <c r="I934" s="832">
        <v>6</v>
      </c>
      <c r="J934" s="832">
        <v>764.04</v>
      </c>
      <c r="K934" s="828">
        <v>1</v>
      </c>
      <c r="L934" s="832">
        <v>6</v>
      </c>
      <c r="M934" s="833">
        <v>764.04</v>
      </c>
    </row>
    <row r="935" spans="1:13" ht="14.45" customHeight="1" x14ac:dyDescent="0.2">
      <c r="A935" s="822" t="s">
        <v>2805</v>
      </c>
      <c r="B935" s="823" t="s">
        <v>4851</v>
      </c>
      <c r="C935" s="823" t="s">
        <v>3421</v>
      </c>
      <c r="D935" s="823" t="s">
        <v>3422</v>
      </c>
      <c r="E935" s="823" t="s">
        <v>3423</v>
      </c>
      <c r="F935" s="832"/>
      <c r="G935" s="832"/>
      <c r="H935" s="828">
        <v>0</v>
      </c>
      <c r="I935" s="832">
        <v>7</v>
      </c>
      <c r="J935" s="832">
        <v>2898.4900000000002</v>
      </c>
      <c r="K935" s="828">
        <v>1</v>
      </c>
      <c r="L935" s="832">
        <v>7</v>
      </c>
      <c r="M935" s="833">
        <v>2898.4900000000002</v>
      </c>
    </row>
    <row r="936" spans="1:13" ht="14.45" customHeight="1" x14ac:dyDescent="0.2">
      <c r="A936" s="822" t="s">
        <v>2806</v>
      </c>
      <c r="B936" s="823" t="s">
        <v>2227</v>
      </c>
      <c r="C936" s="823" t="s">
        <v>2667</v>
      </c>
      <c r="D936" s="823" t="s">
        <v>789</v>
      </c>
      <c r="E936" s="823" t="s">
        <v>2668</v>
      </c>
      <c r="F936" s="832"/>
      <c r="G936" s="832"/>
      <c r="H936" s="828">
        <v>0</v>
      </c>
      <c r="I936" s="832">
        <v>1</v>
      </c>
      <c r="J936" s="832">
        <v>13.68</v>
      </c>
      <c r="K936" s="828">
        <v>1</v>
      </c>
      <c r="L936" s="832">
        <v>1</v>
      </c>
      <c r="M936" s="833">
        <v>13.68</v>
      </c>
    </row>
    <row r="937" spans="1:13" ht="14.45" customHeight="1" x14ac:dyDescent="0.2">
      <c r="A937" s="822" t="s">
        <v>2806</v>
      </c>
      <c r="B937" s="823" t="s">
        <v>2244</v>
      </c>
      <c r="C937" s="823" t="s">
        <v>2562</v>
      </c>
      <c r="D937" s="823" t="s">
        <v>1691</v>
      </c>
      <c r="E937" s="823" t="s">
        <v>2563</v>
      </c>
      <c r="F937" s="832"/>
      <c r="G937" s="832"/>
      <c r="H937" s="828">
        <v>0</v>
      </c>
      <c r="I937" s="832">
        <v>2</v>
      </c>
      <c r="J937" s="832">
        <v>4618.72</v>
      </c>
      <c r="K937" s="828">
        <v>1</v>
      </c>
      <c r="L937" s="832">
        <v>2</v>
      </c>
      <c r="M937" s="833">
        <v>4618.72</v>
      </c>
    </row>
    <row r="938" spans="1:13" ht="14.45" customHeight="1" x14ac:dyDescent="0.2">
      <c r="A938" s="822" t="s">
        <v>2806</v>
      </c>
      <c r="B938" s="823" t="s">
        <v>2244</v>
      </c>
      <c r="C938" s="823" t="s">
        <v>2247</v>
      </c>
      <c r="D938" s="823" t="s">
        <v>915</v>
      </c>
      <c r="E938" s="823" t="s">
        <v>2248</v>
      </c>
      <c r="F938" s="832"/>
      <c r="G938" s="832"/>
      <c r="H938" s="828">
        <v>0</v>
      </c>
      <c r="I938" s="832">
        <v>5</v>
      </c>
      <c r="J938" s="832">
        <v>1840.8000000000002</v>
      </c>
      <c r="K938" s="828">
        <v>1</v>
      </c>
      <c r="L938" s="832">
        <v>5</v>
      </c>
      <c r="M938" s="833">
        <v>1840.8000000000002</v>
      </c>
    </row>
    <row r="939" spans="1:13" ht="14.45" customHeight="1" x14ac:dyDescent="0.2">
      <c r="A939" s="822" t="s">
        <v>2806</v>
      </c>
      <c r="B939" s="823" t="s">
        <v>2244</v>
      </c>
      <c r="C939" s="823" t="s">
        <v>2249</v>
      </c>
      <c r="D939" s="823" t="s">
        <v>915</v>
      </c>
      <c r="E939" s="823" t="s">
        <v>2250</v>
      </c>
      <c r="F939" s="832"/>
      <c r="G939" s="832"/>
      <c r="H939" s="828">
        <v>0</v>
      </c>
      <c r="I939" s="832">
        <v>8</v>
      </c>
      <c r="J939" s="832">
        <v>5890.64</v>
      </c>
      <c r="K939" s="828">
        <v>1</v>
      </c>
      <c r="L939" s="832">
        <v>8</v>
      </c>
      <c r="M939" s="833">
        <v>5890.64</v>
      </c>
    </row>
    <row r="940" spans="1:13" ht="14.45" customHeight="1" x14ac:dyDescent="0.2">
      <c r="A940" s="822" t="s">
        <v>2806</v>
      </c>
      <c r="B940" s="823" t="s">
        <v>2244</v>
      </c>
      <c r="C940" s="823" t="s">
        <v>2253</v>
      </c>
      <c r="D940" s="823" t="s">
        <v>915</v>
      </c>
      <c r="E940" s="823" t="s">
        <v>2254</v>
      </c>
      <c r="F940" s="832"/>
      <c r="G940" s="832"/>
      <c r="H940" s="828">
        <v>0</v>
      </c>
      <c r="I940" s="832">
        <v>1</v>
      </c>
      <c r="J940" s="832">
        <v>490.89</v>
      </c>
      <c r="K940" s="828">
        <v>1</v>
      </c>
      <c r="L940" s="832">
        <v>1</v>
      </c>
      <c r="M940" s="833">
        <v>490.89</v>
      </c>
    </row>
    <row r="941" spans="1:13" ht="14.45" customHeight="1" x14ac:dyDescent="0.2">
      <c r="A941" s="822" t="s">
        <v>2806</v>
      </c>
      <c r="B941" s="823" t="s">
        <v>2244</v>
      </c>
      <c r="C941" s="823" t="s">
        <v>2560</v>
      </c>
      <c r="D941" s="823" t="s">
        <v>1691</v>
      </c>
      <c r="E941" s="823" t="s">
        <v>2561</v>
      </c>
      <c r="F941" s="832"/>
      <c r="G941" s="832"/>
      <c r="H941" s="828">
        <v>0</v>
      </c>
      <c r="I941" s="832">
        <v>4</v>
      </c>
      <c r="J941" s="832">
        <v>7389.96</v>
      </c>
      <c r="K941" s="828">
        <v>1</v>
      </c>
      <c r="L941" s="832">
        <v>4</v>
      </c>
      <c r="M941" s="833">
        <v>7389.96</v>
      </c>
    </row>
    <row r="942" spans="1:13" ht="14.45" customHeight="1" x14ac:dyDescent="0.2">
      <c r="A942" s="822" t="s">
        <v>2806</v>
      </c>
      <c r="B942" s="823" t="s">
        <v>2244</v>
      </c>
      <c r="C942" s="823" t="s">
        <v>2245</v>
      </c>
      <c r="D942" s="823" t="s">
        <v>915</v>
      </c>
      <c r="E942" s="823" t="s">
        <v>2246</v>
      </c>
      <c r="F942" s="832"/>
      <c r="G942" s="832"/>
      <c r="H942" s="828">
        <v>0</v>
      </c>
      <c r="I942" s="832">
        <v>3</v>
      </c>
      <c r="J942" s="832">
        <v>2771.2200000000003</v>
      </c>
      <c r="K942" s="828">
        <v>1</v>
      </c>
      <c r="L942" s="832">
        <v>3</v>
      </c>
      <c r="M942" s="833">
        <v>2771.2200000000003</v>
      </c>
    </row>
    <row r="943" spans="1:13" ht="14.45" customHeight="1" x14ac:dyDescent="0.2">
      <c r="A943" s="822" t="s">
        <v>2806</v>
      </c>
      <c r="B943" s="823" t="s">
        <v>2265</v>
      </c>
      <c r="C943" s="823" t="s">
        <v>2572</v>
      </c>
      <c r="D943" s="823" t="s">
        <v>921</v>
      </c>
      <c r="E943" s="823" t="s">
        <v>2573</v>
      </c>
      <c r="F943" s="832"/>
      <c r="G943" s="832"/>
      <c r="H943" s="828">
        <v>0</v>
      </c>
      <c r="I943" s="832">
        <v>2</v>
      </c>
      <c r="J943" s="832">
        <v>85.02</v>
      </c>
      <c r="K943" s="828">
        <v>1</v>
      </c>
      <c r="L943" s="832">
        <v>2</v>
      </c>
      <c r="M943" s="833">
        <v>85.02</v>
      </c>
    </row>
    <row r="944" spans="1:13" ht="14.45" customHeight="1" x14ac:dyDescent="0.2">
      <c r="A944" s="822" t="s">
        <v>2806</v>
      </c>
      <c r="B944" s="823" t="s">
        <v>2265</v>
      </c>
      <c r="C944" s="823" t="s">
        <v>2917</v>
      </c>
      <c r="D944" s="823" t="s">
        <v>2918</v>
      </c>
      <c r="E944" s="823" t="s">
        <v>2573</v>
      </c>
      <c r="F944" s="832">
        <v>5</v>
      </c>
      <c r="G944" s="832">
        <v>212.55</v>
      </c>
      <c r="H944" s="828">
        <v>1</v>
      </c>
      <c r="I944" s="832"/>
      <c r="J944" s="832"/>
      <c r="K944" s="828">
        <v>0</v>
      </c>
      <c r="L944" s="832">
        <v>5</v>
      </c>
      <c r="M944" s="833">
        <v>212.55</v>
      </c>
    </row>
    <row r="945" spans="1:13" ht="14.45" customHeight="1" x14ac:dyDescent="0.2">
      <c r="A945" s="822" t="s">
        <v>2806</v>
      </c>
      <c r="B945" s="823" t="s">
        <v>2277</v>
      </c>
      <c r="C945" s="823" t="s">
        <v>3578</v>
      </c>
      <c r="D945" s="823" t="s">
        <v>724</v>
      </c>
      <c r="E945" s="823" t="s">
        <v>726</v>
      </c>
      <c r="F945" s="832">
        <v>2</v>
      </c>
      <c r="G945" s="832">
        <v>234.06</v>
      </c>
      <c r="H945" s="828">
        <v>1</v>
      </c>
      <c r="I945" s="832"/>
      <c r="J945" s="832"/>
      <c r="K945" s="828">
        <v>0</v>
      </c>
      <c r="L945" s="832">
        <v>2</v>
      </c>
      <c r="M945" s="833">
        <v>234.06</v>
      </c>
    </row>
    <row r="946" spans="1:13" ht="14.45" customHeight="1" x14ac:dyDescent="0.2">
      <c r="A946" s="822" t="s">
        <v>2806</v>
      </c>
      <c r="B946" s="823" t="s">
        <v>2286</v>
      </c>
      <c r="C946" s="823" t="s">
        <v>2290</v>
      </c>
      <c r="D946" s="823" t="s">
        <v>2288</v>
      </c>
      <c r="E946" s="823" t="s">
        <v>2291</v>
      </c>
      <c r="F946" s="832"/>
      <c r="G946" s="832"/>
      <c r="H946" s="828">
        <v>0</v>
      </c>
      <c r="I946" s="832">
        <v>1</v>
      </c>
      <c r="J946" s="832">
        <v>31.09</v>
      </c>
      <c r="K946" s="828">
        <v>1</v>
      </c>
      <c r="L946" s="832">
        <v>1</v>
      </c>
      <c r="M946" s="833">
        <v>31.09</v>
      </c>
    </row>
    <row r="947" spans="1:13" ht="14.45" customHeight="1" x14ac:dyDescent="0.2">
      <c r="A947" s="822" t="s">
        <v>2806</v>
      </c>
      <c r="B947" s="823" t="s">
        <v>2294</v>
      </c>
      <c r="C947" s="823" t="s">
        <v>2295</v>
      </c>
      <c r="D947" s="823" t="s">
        <v>1197</v>
      </c>
      <c r="E947" s="823" t="s">
        <v>2296</v>
      </c>
      <c r="F947" s="832"/>
      <c r="G947" s="832"/>
      <c r="H947" s="828">
        <v>0</v>
      </c>
      <c r="I947" s="832">
        <v>1</v>
      </c>
      <c r="J947" s="832">
        <v>34.47</v>
      </c>
      <c r="K947" s="828">
        <v>1</v>
      </c>
      <c r="L947" s="832">
        <v>1</v>
      </c>
      <c r="M947" s="833">
        <v>34.47</v>
      </c>
    </row>
    <row r="948" spans="1:13" ht="14.45" customHeight="1" x14ac:dyDescent="0.2">
      <c r="A948" s="822" t="s">
        <v>2806</v>
      </c>
      <c r="B948" s="823" t="s">
        <v>2297</v>
      </c>
      <c r="C948" s="823" t="s">
        <v>2298</v>
      </c>
      <c r="D948" s="823" t="s">
        <v>2299</v>
      </c>
      <c r="E948" s="823" t="s">
        <v>2293</v>
      </c>
      <c r="F948" s="832"/>
      <c r="G948" s="832"/>
      <c r="H948" s="828">
        <v>0</v>
      </c>
      <c r="I948" s="832">
        <v>1</v>
      </c>
      <c r="J948" s="832">
        <v>68.930000000000007</v>
      </c>
      <c r="K948" s="828">
        <v>1</v>
      </c>
      <c r="L948" s="832">
        <v>1</v>
      </c>
      <c r="M948" s="833">
        <v>68.930000000000007</v>
      </c>
    </row>
    <row r="949" spans="1:13" ht="14.45" customHeight="1" x14ac:dyDescent="0.2">
      <c r="A949" s="822" t="s">
        <v>2806</v>
      </c>
      <c r="B949" s="823" t="s">
        <v>2599</v>
      </c>
      <c r="C949" s="823" t="s">
        <v>3543</v>
      </c>
      <c r="D949" s="823" t="s">
        <v>3544</v>
      </c>
      <c r="E949" s="823" t="s">
        <v>3545</v>
      </c>
      <c r="F949" s="832">
        <v>6</v>
      </c>
      <c r="G949" s="832">
        <v>580.79999999999995</v>
      </c>
      <c r="H949" s="828">
        <v>1</v>
      </c>
      <c r="I949" s="832"/>
      <c r="J949" s="832"/>
      <c r="K949" s="828">
        <v>0</v>
      </c>
      <c r="L949" s="832">
        <v>6</v>
      </c>
      <c r="M949" s="833">
        <v>580.79999999999995</v>
      </c>
    </row>
    <row r="950" spans="1:13" ht="14.45" customHeight="1" x14ac:dyDescent="0.2">
      <c r="A950" s="822" t="s">
        <v>2806</v>
      </c>
      <c r="B950" s="823" t="s">
        <v>2599</v>
      </c>
      <c r="C950" s="823" t="s">
        <v>2600</v>
      </c>
      <c r="D950" s="823" t="s">
        <v>2601</v>
      </c>
      <c r="E950" s="823" t="s">
        <v>2602</v>
      </c>
      <c r="F950" s="832"/>
      <c r="G950" s="832"/>
      <c r="H950" s="828">
        <v>0</v>
      </c>
      <c r="I950" s="832">
        <v>2</v>
      </c>
      <c r="J950" s="832">
        <v>207.44</v>
      </c>
      <c r="K950" s="828">
        <v>1</v>
      </c>
      <c r="L950" s="832">
        <v>2</v>
      </c>
      <c r="M950" s="833">
        <v>207.44</v>
      </c>
    </row>
    <row r="951" spans="1:13" ht="14.45" customHeight="1" x14ac:dyDescent="0.2">
      <c r="A951" s="822" t="s">
        <v>2806</v>
      </c>
      <c r="B951" s="823" t="s">
        <v>2320</v>
      </c>
      <c r="C951" s="823" t="s">
        <v>3901</v>
      </c>
      <c r="D951" s="823" t="s">
        <v>2322</v>
      </c>
      <c r="E951" s="823" t="s">
        <v>3902</v>
      </c>
      <c r="F951" s="832">
        <v>2</v>
      </c>
      <c r="G951" s="832">
        <v>955.68</v>
      </c>
      <c r="H951" s="828">
        <v>1</v>
      </c>
      <c r="I951" s="832"/>
      <c r="J951" s="832"/>
      <c r="K951" s="828">
        <v>0</v>
      </c>
      <c r="L951" s="832">
        <v>2</v>
      </c>
      <c r="M951" s="833">
        <v>955.68</v>
      </c>
    </row>
    <row r="952" spans="1:13" ht="14.45" customHeight="1" x14ac:dyDescent="0.2">
      <c r="A952" s="822" t="s">
        <v>2806</v>
      </c>
      <c r="B952" s="823" t="s">
        <v>2355</v>
      </c>
      <c r="C952" s="823" t="s">
        <v>4566</v>
      </c>
      <c r="D952" s="823" t="s">
        <v>4567</v>
      </c>
      <c r="E952" s="823" t="s">
        <v>4568</v>
      </c>
      <c r="F952" s="832">
        <v>2</v>
      </c>
      <c r="G952" s="832">
        <v>308.72000000000003</v>
      </c>
      <c r="H952" s="828">
        <v>1</v>
      </c>
      <c r="I952" s="832"/>
      <c r="J952" s="832"/>
      <c r="K952" s="828">
        <v>0</v>
      </c>
      <c r="L952" s="832">
        <v>2</v>
      </c>
      <c r="M952" s="833">
        <v>308.72000000000003</v>
      </c>
    </row>
    <row r="953" spans="1:13" ht="14.45" customHeight="1" x14ac:dyDescent="0.2">
      <c r="A953" s="822" t="s">
        <v>2806</v>
      </c>
      <c r="B953" s="823" t="s">
        <v>2355</v>
      </c>
      <c r="C953" s="823" t="s">
        <v>2356</v>
      </c>
      <c r="D953" s="823" t="s">
        <v>1403</v>
      </c>
      <c r="E953" s="823" t="s">
        <v>2357</v>
      </c>
      <c r="F953" s="832"/>
      <c r="G953" s="832"/>
      <c r="H953" s="828">
        <v>0</v>
      </c>
      <c r="I953" s="832">
        <v>3</v>
      </c>
      <c r="J953" s="832">
        <v>463.08000000000004</v>
      </c>
      <c r="K953" s="828">
        <v>1</v>
      </c>
      <c r="L953" s="832">
        <v>3</v>
      </c>
      <c r="M953" s="833">
        <v>463.08000000000004</v>
      </c>
    </row>
    <row r="954" spans="1:13" ht="14.45" customHeight="1" x14ac:dyDescent="0.2">
      <c r="A954" s="822" t="s">
        <v>2806</v>
      </c>
      <c r="B954" s="823" t="s">
        <v>2370</v>
      </c>
      <c r="C954" s="823" t="s">
        <v>4543</v>
      </c>
      <c r="D954" s="823" t="s">
        <v>2372</v>
      </c>
      <c r="E954" s="823" t="s">
        <v>4544</v>
      </c>
      <c r="F954" s="832">
        <v>10</v>
      </c>
      <c r="G954" s="832">
        <v>4251.7</v>
      </c>
      <c r="H954" s="828">
        <v>1</v>
      </c>
      <c r="I954" s="832"/>
      <c r="J954" s="832"/>
      <c r="K954" s="828">
        <v>0</v>
      </c>
      <c r="L954" s="832">
        <v>10</v>
      </c>
      <c r="M954" s="833">
        <v>4251.7</v>
      </c>
    </row>
    <row r="955" spans="1:13" ht="14.45" customHeight="1" x14ac:dyDescent="0.2">
      <c r="A955" s="822" t="s">
        <v>2806</v>
      </c>
      <c r="B955" s="823" t="s">
        <v>4852</v>
      </c>
      <c r="C955" s="823" t="s">
        <v>4124</v>
      </c>
      <c r="D955" s="823" t="s">
        <v>4125</v>
      </c>
      <c r="E955" s="823" t="s">
        <v>771</v>
      </c>
      <c r="F955" s="832"/>
      <c r="G955" s="832"/>
      <c r="H955" s="828"/>
      <c r="I955" s="832">
        <v>3</v>
      </c>
      <c r="J955" s="832">
        <v>0</v>
      </c>
      <c r="K955" s="828"/>
      <c r="L955" s="832">
        <v>3</v>
      </c>
      <c r="M955" s="833">
        <v>0</v>
      </c>
    </row>
    <row r="956" spans="1:13" ht="14.45" customHeight="1" x14ac:dyDescent="0.2">
      <c r="A956" s="822" t="s">
        <v>2806</v>
      </c>
      <c r="B956" s="823" t="s">
        <v>2397</v>
      </c>
      <c r="C956" s="823" t="s">
        <v>2403</v>
      </c>
      <c r="D956" s="823" t="s">
        <v>1477</v>
      </c>
      <c r="E956" s="823" t="s">
        <v>2404</v>
      </c>
      <c r="F956" s="832"/>
      <c r="G956" s="832"/>
      <c r="H956" s="828">
        <v>0</v>
      </c>
      <c r="I956" s="832">
        <v>15</v>
      </c>
      <c r="J956" s="832">
        <v>17467.73</v>
      </c>
      <c r="K956" s="828">
        <v>1</v>
      </c>
      <c r="L956" s="832">
        <v>15</v>
      </c>
      <c r="M956" s="833">
        <v>17467.73</v>
      </c>
    </row>
    <row r="957" spans="1:13" ht="14.45" customHeight="1" x14ac:dyDescent="0.2">
      <c r="A957" s="822" t="s">
        <v>2806</v>
      </c>
      <c r="B957" s="823" t="s">
        <v>2625</v>
      </c>
      <c r="C957" s="823" t="s">
        <v>2626</v>
      </c>
      <c r="D957" s="823" t="s">
        <v>1876</v>
      </c>
      <c r="E957" s="823" t="s">
        <v>1877</v>
      </c>
      <c r="F957" s="832"/>
      <c r="G957" s="832"/>
      <c r="H957" s="828">
        <v>0</v>
      </c>
      <c r="I957" s="832">
        <v>12</v>
      </c>
      <c r="J957" s="832">
        <v>10830.84</v>
      </c>
      <c r="K957" s="828">
        <v>1</v>
      </c>
      <c r="L957" s="832">
        <v>12</v>
      </c>
      <c r="M957" s="833">
        <v>10830.84</v>
      </c>
    </row>
    <row r="958" spans="1:13" ht="14.45" customHeight="1" x14ac:dyDescent="0.2">
      <c r="A958" s="822" t="s">
        <v>2806</v>
      </c>
      <c r="B958" s="823" t="s">
        <v>2443</v>
      </c>
      <c r="C958" s="823" t="s">
        <v>2445</v>
      </c>
      <c r="D958" s="823" t="s">
        <v>682</v>
      </c>
      <c r="E958" s="823" t="s">
        <v>681</v>
      </c>
      <c r="F958" s="832"/>
      <c r="G958" s="832"/>
      <c r="H958" s="828">
        <v>0</v>
      </c>
      <c r="I958" s="832">
        <v>3</v>
      </c>
      <c r="J958" s="832">
        <v>217.64999999999998</v>
      </c>
      <c r="K958" s="828">
        <v>1</v>
      </c>
      <c r="L958" s="832">
        <v>3</v>
      </c>
      <c r="M958" s="833">
        <v>217.64999999999998</v>
      </c>
    </row>
    <row r="959" spans="1:13" ht="14.45" customHeight="1" x14ac:dyDescent="0.2">
      <c r="A959" s="822" t="s">
        <v>2806</v>
      </c>
      <c r="B959" s="823" t="s">
        <v>2443</v>
      </c>
      <c r="C959" s="823" t="s">
        <v>2446</v>
      </c>
      <c r="D959" s="823" t="s">
        <v>682</v>
      </c>
      <c r="E959" s="823" t="s">
        <v>684</v>
      </c>
      <c r="F959" s="832"/>
      <c r="G959" s="832"/>
      <c r="H959" s="828">
        <v>0</v>
      </c>
      <c r="I959" s="832">
        <v>7</v>
      </c>
      <c r="J959" s="832">
        <v>456.96000000000004</v>
      </c>
      <c r="K959" s="828">
        <v>1</v>
      </c>
      <c r="L959" s="832">
        <v>7</v>
      </c>
      <c r="M959" s="833">
        <v>456.96000000000004</v>
      </c>
    </row>
    <row r="960" spans="1:13" ht="14.45" customHeight="1" x14ac:dyDescent="0.2">
      <c r="A960" s="822" t="s">
        <v>2806</v>
      </c>
      <c r="B960" s="823" t="s">
        <v>2443</v>
      </c>
      <c r="C960" s="823" t="s">
        <v>2444</v>
      </c>
      <c r="D960" s="823" t="s">
        <v>682</v>
      </c>
      <c r="E960" s="823" t="s">
        <v>683</v>
      </c>
      <c r="F960" s="832"/>
      <c r="G960" s="832"/>
      <c r="H960" s="828">
        <v>0</v>
      </c>
      <c r="I960" s="832">
        <v>3</v>
      </c>
      <c r="J960" s="832">
        <v>65.28</v>
      </c>
      <c r="K960" s="828">
        <v>1</v>
      </c>
      <c r="L960" s="832">
        <v>3</v>
      </c>
      <c r="M960" s="833">
        <v>65.28</v>
      </c>
    </row>
    <row r="961" spans="1:13" ht="14.45" customHeight="1" x14ac:dyDescent="0.2">
      <c r="A961" s="822" t="s">
        <v>2806</v>
      </c>
      <c r="B961" s="823" t="s">
        <v>2458</v>
      </c>
      <c r="C961" s="823" t="s">
        <v>2459</v>
      </c>
      <c r="D961" s="823" t="s">
        <v>1153</v>
      </c>
      <c r="E961" s="823" t="s">
        <v>1155</v>
      </c>
      <c r="F961" s="832"/>
      <c r="G961" s="832"/>
      <c r="H961" s="828"/>
      <c r="I961" s="832">
        <v>2</v>
      </c>
      <c r="J961" s="832">
        <v>0</v>
      </c>
      <c r="K961" s="828"/>
      <c r="L961" s="832">
        <v>2</v>
      </c>
      <c r="M961" s="833">
        <v>0</v>
      </c>
    </row>
    <row r="962" spans="1:13" ht="14.45" customHeight="1" x14ac:dyDescent="0.2">
      <c r="A962" s="822" t="s">
        <v>2806</v>
      </c>
      <c r="B962" s="823" t="s">
        <v>2493</v>
      </c>
      <c r="C962" s="823" t="s">
        <v>3656</v>
      </c>
      <c r="D962" s="823" t="s">
        <v>2495</v>
      </c>
      <c r="E962" s="823" t="s">
        <v>2496</v>
      </c>
      <c r="F962" s="832"/>
      <c r="G962" s="832"/>
      <c r="H962" s="828">
        <v>0</v>
      </c>
      <c r="I962" s="832">
        <v>1</v>
      </c>
      <c r="J962" s="832">
        <v>161.06</v>
      </c>
      <c r="K962" s="828">
        <v>1</v>
      </c>
      <c r="L962" s="832">
        <v>1</v>
      </c>
      <c r="M962" s="833">
        <v>161.06</v>
      </c>
    </row>
    <row r="963" spans="1:13" ht="14.45" customHeight="1" x14ac:dyDescent="0.2">
      <c r="A963" s="822" t="s">
        <v>2806</v>
      </c>
      <c r="B963" s="823" t="s">
        <v>2649</v>
      </c>
      <c r="C963" s="823" t="s">
        <v>2650</v>
      </c>
      <c r="D963" s="823" t="s">
        <v>1639</v>
      </c>
      <c r="E963" s="823" t="s">
        <v>2293</v>
      </c>
      <c r="F963" s="832"/>
      <c r="G963" s="832"/>
      <c r="H963" s="828"/>
      <c r="I963" s="832">
        <v>1</v>
      </c>
      <c r="J963" s="832">
        <v>0</v>
      </c>
      <c r="K963" s="828"/>
      <c r="L963" s="832">
        <v>1</v>
      </c>
      <c r="M963" s="833">
        <v>0</v>
      </c>
    </row>
    <row r="964" spans="1:13" ht="14.45" customHeight="1" x14ac:dyDescent="0.2">
      <c r="A964" s="822" t="s">
        <v>2806</v>
      </c>
      <c r="B964" s="823" t="s">
        <v>2704</v>
      </c>
      <c r="C964" s="823" t="s">
        <v>2705</v>
      </c>
      <c r="D964" s="823" t="s">
        <v>2706</v>
      </c>
      <c r="E964" s="823" t="s">
        <v>2707</v>
      </c>
      <c r="F964" s="832"/>
      <c r="G964" s="832"/>
      <c r="H964" s="828">
        <v>0</v>
      </c>
      <c r="I964" s="832">
        <v>1</v>
      </c>
      <c r="J964" s="832">
        <v>141.25</v>
      </c>
      <c r="K964" s="828">
        <v>1</v>
      </c>
      <c r="L964" s="832">
        <v>1</v>
      </c>
      <c r="M964" s="833">
        <v>141.25</v>
      </c>
    </row>
    <row r="965" spans="1:13" ht="14.45" customHeight="1" x14ac:dyDescent="0.2">
      <c r="A965" s="822" t="s">
        <v>2806</v>
      </c>
      <c r="B965" s="823" t="s">
        <v>4868</v>
      </c>
      <c r="C965" s="823" t="s">
        <v>4554</v>
      </c>
      <c r="D965" s="823" t="s">
        <v>4555</v>
      </c>
      <c r="E965" s="823" t="s">
        <v>2293</v>
      </c>
      <c r="F965" s="832"/>
      <c r="G965" s="832"/>
      <c r="H965" s="828">
        <v>0</v>
      </c>
      <c r="I965" s="832">
        <v>1</v>
      </c>
      <c r="J965" s="832">
        <v>58.77</v>
      </c>
      <c r="K965" s="828">
        <v>1</v>
      </c>
      <c r="L965" s="832">
        <v>1</v>
      </c>
      <c r="M965" s="833">
        <v>58.77</v>
      </c>
    </row>
    <row r="966" spans="1:13" ht="14.45" customHeight="1" x14ac:dyDescent="0.2">
      <c r="A966" s="822" t="s">
        <v>2806</v>
      </c>
      <c r="B966" s="823" t="s">
        <v>2505</v>
      </c>
      <c r="C966" s="823" t="s">
        <v>4545</v>
      </c>
      <c r="D966" s="823" t="s">
        <v>4546</v>
      </c>
      <c r="E966" s="823" t="s">
        <v>3284</v>
      </c>
      <c r="F966" s="832">
        <v>1</v>
      </c>
      <c r="G966" s="832">
        <v>176.32</v>
      </c>
      <c r="H966" s="828">
        <v>1</v>
      </c>
      <c r="I966" s="832"/>
      <c r="J966" s="832"/>
      <c r="K966" s="828">
        <v>0</v>
      </c>
      <c r="L966" s="832">
        <v>1</v>
      </c>
      <c r="M966" s="833">
        <v>176.32</v>
      </c>
    </row>
    <row r="967" spans="1:13" ht="14.45" customHeight="1" x14ac:dyDescent="0.2">
      <c r="A967" s="822" t="s">
        <v>2806</v>
      </c>
      <c r="B967" s="823" t="s">
        <v>2509</v>
      </c>
      <c r="C967" s="823" t="s">
        <v>2512</v>
      </c>
      <c r="D967" s="823" t="s">
        <v>1360</v>
      </c>
      <c r="E967" s="823" t="s">
        <v>1354</v>
      </c>
      <c r="F967" s="832"/>
      <c r="G967" s="832"/>
      <c r="H967" s="828">
        <v>0</v>
      </c>
      <c r="I967" s="832">
        <v>10</v>
      </c>
      <c r="J967" s="832">
        <v>1273.4000000000001</v>
      </c>
      <c r="K967" s="828">
        <v>1</v>
      </c>
      <c r="L967" s="832">
        <v>10</v>
      </c>
      <c r="M967" s="833">
        <v>1273.4000000000001</v>
      </c>
    </row>
    <row r="968" spans="1:13" ht="14.45" customHeight="1" x14ac:dyDescent="0.2">
      <c r="A968" s="822" t="s">
        <v>2806</v>
      </c>
      <c r="B968" s="823" t="s">
        <v>2509</v>
      </c>
      <c r="C968" s="823" t="s">
        <v>2514</v>
      </c>
      <c r="D968" s="823" t="s">
        <v>1357</v>
      </c>
      <c r="E968" s="823" t="s">
        <v>1354</v>
      </c>
      <c r="F968" s="832"/>
      <c r="G968" s="832"/>
      <c r="H968" s="828">
        <v>0</v>
      </c>
      <c r="I968" s="832">
        <v>13</v>
      </c>
      <c r="J968" s="832">
        <v>1916.9700000000003</v>
      </c>
      <c r="K968" s="828">
        <v>1</v>
      </c>
      <c r="L968" s="832">
        <v>13</v>
      </c>
      <c r="M968" s="833">
        <v>1916.9700000000003</v>
      </c>
    </row>
    <row r="969" spans="1:13" ht="14.45" customHeight="1" x14ac:dyDescent="0.2">
      <c r="A969" s="822" t="s">
        <v>2806</v>
      </c>
      <c r="B969" s="823" t="s">
        <v>2509</v>
      </c>
      <c r="C969" s="823" t="s">
        <v>2515</v>
      </c>
      <c r="D969" s="823" t="s">
        <v>1358</v>
      </c>
      <c r="E969" s="823" t="s">
        <v>1354</v>
      </c>
      <c r="F969" s="832"/>
      <c r="G969" s="832"/>
      <c r="H969" s="828">
        <v>0</v>
      </c>
      <c r="I969" s="832">
        <v>15</v>
      </c>
      <c r="J969" s="832">
        <v>2171.65</v>
      </c>
      <c r="K969" s="828">
        <v>1</v>
      </c>
      <c r="L969" s="832">
        <v>15</v>
      </c>
      <c r="M969" s="833">
        <v>2171.65</v>
      </c>
    </row>
    <row r="970" spans="1:13" ht="14.45" customHeight="1" x14ac:dyDescent="0.2">
      <c r="A970" s="822" t="s">
        <v>2806</v>
      </c>
      <c r="B970" s="823" t="s">
        <v>2509</v>
      </c>
      <c r="C970" s="823" t="s">
        <v>2520</v>
      </c>
      <c r="D970" s="823" t="s">
        <v>2521</v>
      </c>
      <c r="E970" s="823" t="s">
        <v>2517</v>
      </c>
      <c r="F970" s="832"/>
      <c r="G970" s="832"/>
      <c r="H970" s="828">
        <v>0</v>
      </c>
      <c r="I970" s="832">
        <v>2</v>
      </c>
      <c r="J970" s="832">
        <v>169.78</v>
      </c>
      <c r="K970" s="828">
        <v>1</v>
      </c>
      <c r="L970" s="832">
        <v>2</v>
      </c>
      <c r="M970" s="833">
        <v>169.78</v>
      </c>
    </row>
    <row r="971" spans="1:13" ht="14.45" customHeight="1" x14ac:dyDescent="0.2">
      <c r="A971" s="822" t="s">
        <v>2806</v>
      </c>
      <c r="B971" s="823" t="s">
        <v>2509</v>
      </c>
      <c r="C971" s="823" t="s">
        <v>2513</v>
      </c>
      <c r="D971" s="823" t="s">
        <v>1359</v>
      </c>
      <c r="E971" s="823" t="s">
        <v>1354</v>
      </c>
      <c r="F971" s="832"/>
      <c r="G971" s="832"/>
      <c r="H971" s="828">
        <v>0</v>
      </c>
      <c r="I971" s="832">
        <v>12</v>
      </c>
      <c r="J971" s="832">
        <v>1685.01</v>
      </c>
      <c r="K971" s="828">
        <v>1</v>
      </c>
      <c r="L971" s="832">
        <v>12</v>
      </c>
      <c r="M971" s="833">
        <v>1685.01</v>
      </c>
    </row>
    <row r="972" spans="1:13" ht="14.45" customHeight="1" x14ac:dyDescent="0.2">
      <c r="A972" s="822" t="s">
        <v>2806</v>
      </c>
      <c r="B972" s="823" t="s">
        <v>2509</v>
      </c>
      <c r="C972" s="823" t="s">
        <v>3437</v>
      </c>
      <c r="D972" s="823" t="s">
        <v>1355</v>
      </c>
      <c r="E972" s="823" t="s">
        <v>1354</v>
      </c>
      <c r="F972" s="832">
        <v>17</v>
      </c>
      <c r="G972" s="832">
        <v>3161.1499999999996</v>
      </c>
      <c r="H972" s="828">
        <v>1</v>
      </c>
      <c r="I972" s="832"/>
      <c r="J972" s="832"/>
      <c r="K972" s="828">
        <v>0</v>
      </c>
      <c r="L972" s="832">
        <v>17</v>
      </c>
      <c r="M972" s="833">
        <v>3161.1499999999996</v>
      </c>
    </row>
    <row r="973" spans="1:13" ht="14.45" customHeight="1" x14ac:dyDescent="0.2">
      <c r="A973" s="822" t="s">
        <v>2806</v>
      </c>
      <c r="B973" s="823" t="s">
        <v>2509</v>
      </c>
      <c r="C973" s="823" t="s">
        <v>2516</v>
      </c>
      <c r="D973" s="823" t="s">
        <v>1361</v>
      </c>
      <c r="E973" s="823" t="s">
        <v>2517</v>
      </c>
      <c r="F973" s="832"/>
      <c r="G973" s="832"/>
      <c r="H973" s="828">
        <v>0</v>
      </c>
      <c r="I973" s="832">
        <v>2</v>
      </c>
      <c r="J973" s="832">
        <v>169.78</v>
      </c>
      <c r="K973" s="828">
        <v>1</v>
      </c>
      <c r="L973" s="832">
        <v>2</v>
      </c>
      <c r="M973" s="833">
        <v>169.78</v>
      </c>
    </row>
    <row r="974" spans="1:13" ht="14.45" customHeight="1" x14ac:dyDescent="0.2">
      <c r="A974" s="822" t="s">
        <v>2806</v>
      </c>
      <c r="B974" s="823" t="s">
        <v>2509</v>
      </c>
      <c r="C974" s="823" t="s">
        <v>2518</v>
      </c>
      <c r="D974" s="823" t="s">
        <v>1366</v>
      </c>
      <c r="E974" s="823" t="s">
        <v>2517</v>
      </c>
      <c r="F974" s="832"/>
      <c r="G974" s="832"/>
      <c r="H974" s="828">
        <v>0</v>
      </c>
      <c r="I974" s="832">
        <v>2</v>
      </c>
      <c r="J974" s="832">
        <v>169.78</v>
      </c>
      <c r="K974" s="828">
        <v>1</v>
      </c>
      <c r="L974" s="832">
        <v>2</v>
      </c>
      <c r="M974" s="833">
        <v>169.78</v>
      </c>
    </row>
    <row r="975" spans="1:13" ht="14.45" customHeight="1" x14ac:dyDescent="0.2">
      <c r="A975" s="822" t="s">
        <v>2806</v>
      </c>
      <c r="B975" s="823" t="s">
        <v>2509</v>
      </c>
      <c r="C975" s="823" t="s">
        <v>3886</v>
      </c>
      <c r="D975" s="823" t="s">
        <v>1353</v>
      </c>
      <c r="E975" s="823" t="s">
        <v>1354</v>
      </c>
      <c r="F975" s="832">
        <v>21</v>
      </c>
      <c r="G975" s="832">
        <v>3904.95</v>
      </c>
      <c r="H975" s="828">
        <v>1</v>
      </c>
      <c r="I975" s="832"/>
      <c r="J975" s="832"/>
      <c r="K975" s="828">
        <v>0</v>
      </c>
      <c r="L975" s="832">
        <v>21</v>
      </c>
      <c r="M975" s="833">
        <v>3904.95</v>
      </c>
    </row>
    <row r="976" spans="1:13" ht="14.45" customHeight="1" x14ac:dyDescent="0.2">
      <c r="A976" s="822" t="s">
        <v>2806</v>
      </c>
      <c r="B976" s="823" t="s">
        <v>2509</v>
      </c>
      <c r="C976" s="823" t="s">
        <v>4090</v>
      </c>
      <c r="D976" s="823" t="s">
        <v>4091</v>
      </c>
      <c r="E976" s="823" t="s">
        <v>1354</v>
      </c>
      <c r="F976" s="832"/>
      <c r="G976" s="832"/>
      <c r="H976" s="828">
        <v>0</v>
      </c>
      <c r="I976" s="832">
        <v>2</v>
      </c>
      <c r="J976" s="832">
        <v>311.94</v>
      </c>
      <c r="K976" s="828">
        <v>1</v>
      </c>
      <c r="L976" s="832">
        <v>2</v>
      </c>
      <c r="M976" s="833">
        <v>311.94</v>
      </c>
    </row>
    <row r="977" spans="1:13" ht="14.45" customHeight="1" x14ac:dyDescent="0.2">
      <c r="A977" s="822" t="s">
        <v>2806</v>
      </c>
      <c r="B977" s="823" t="s">
        <v>2509</v>
      </c>
      <c r="C977" s="823" t="s">
        <v>2526</v>
      </c>
      <c r="D977" s="823" t="s">
        <v>1377</v>
      </c>
      <c r="E977" s="823" t="s">
        <v>1348</v>
      </c>
      <c r="F977" s="832"/>
      <c r="G977" s="832"/>
      <c r="H977" s="828">
        <v>0</v>
      </c>
      <c r="I977" s="832">
        <v>1</v>
      </c>
      <c r="J977" s="832">
        <v>191.9</v>
      </c>
      <c r="K977" s="828">
        <v>1</v>
      </c>
      <c r="L977" s="832">
        <v>1</v>
      </c>
      <c r="M977" s="833">
        <v>191.9</v>
      </c>
    </row>
    <row r="978" spans="1:13" ht="14.45" customHeight="1" x14ac:dyDescent="0.2">
      <c r="A978" s="822" t="s">
        <v>2806</v>
      </c>
      <c r="B978" s="823" t="s">
        <v>2509</v>
      </c>
      <c r="C978" s="823" t="s">
        <v>3438</v>
      </c>
      <c r="D978" s="823" t="s">
        <v>1356</v>
      </c>
      <c r="E978" s="823" t="s">
        <v>1354</v>
      </c>
      <c r="F978" s="832">
        <v>15</v>
      </c>
      <c r="G978" s="832">
        <v>2789.2499999999995</v>
      </c>
      <c r="H978" s="828">
        <v>1</v>
      </c>
      <c r="I978" s="832"/>
      <c r="J978" s="832"/>
      <c r="K978" s="828">
        <v>0</v>
      </c>
      <c r="L978" s="832">
        <v>15</v>
      </c>
      <c r="M978" s="833">
        <v>2789.2499999999995</v>
      </c>
    </row>
    <row r="979" spans="1:13" ht="14.45" customHeight="1" x14ac:dyDescent="0.2">
      <c r="A979" s="822" t="s">
        <v>2806</v>
      </c>
      <c r="B979" s="823" t="s">
        <v>2509</v>
      </c>
      <c r="C979" s="823" t="s">
        <v>2529</v>
      </c>
      <c r="D979" s="823" t="s">
        <v>1353</v>
      </c>
      <c r="E979" s="823" t="s">
        <v>1354</v>
      </c>
      <c r="F979" s="832"/>
      <c r="G979" s="832"/>
      <c r="H979" s="828">
        <v>0</v>
      </c>
      <c r="I979" s="832">
        <v>15</v>
      </c>
      <c r="J979" s="832">
        <v>2772.3</v>
      </c>
      <c r="K979" s="828">
        <v>1</v>
      </c>
      <c r="L979" s="832">
        <v>15</v>
      </c>
      <c r="M979" s="833">
        <v>2772.3</v>
      </c>
    </row>
    <row r="980" spans="1:13" ht="14.45" customHeight="1" x14ac:dyDescent="0.2">
      <c r="A980" s="822" t="s">
        <v>2806</v>
      </c>
      <c r="B980" s="823" t="s">
        <v>2509</v>
      </c>
      <c r="C980" s="823" t="s">
        <v>2530</v>
      </c>
      <c r="D980" s="823" t="s">
        <v>1356</v>
      </c>
      <c r="E980" s="823" t="s">
        <v>1354</v>
      </c>
      <c r="F980" s="832"/>
      <c r="G980" s="832"/>
      <c r="H980" s="828">
        <v>0</v>
      </c>
      <c r="I980" s="832">
        <v>22</v>
      </c>
      <c r="J980" s="832">
        <v>4066.04</v>
      </c>
      <c r="K980" s="828">
        <v>1</v>
      </c>
      <c r="L980" s="832">
        <v>22</v>
      </c>
      <c r="M980" s="833">
        <v>4066.04</v>
      </c>
    </row>
    <row r="981" spans="1:13" ht="14.45" customHeight="1" x14ac:dyDescent="0.2">
      <c r="A981" s="822" t="s">
        <v>2806</v>
      </c>
      <c r="B981" s="823" t="s">
        <v>2509</v>
      </c>
      <c r="C981" s="823" t="s">
        <v>2528</v>
      </c>
      <c r="D981" s="823" t="s">
        <v>1355</v>
      </c>
      <c r="E981" s="823" t="s">
        <v>1354</v>
      </c>
      <c r="F981" s="832"/>
      <c r="G981" s="832"/>
      <c r="H981" s="828">
        <v>0</v>
      </c>
      <c r="I981" s="832">
        <v>23</v>
      </c>
      <c r="J981" s="832">
        <v>4250.8599999999997</v>
      </c>
      <c r="K981" s="828">
        <v>1</v>
      </c>
      <c r="L981" s="832">
        <v>23</v>
      </c>
      <c r="M981" s="833">
        <v>4250.8599999999997</v>
      </c>
    </row>
    <row r="982" spans="1:13" ht="14.45" customHeight="1" x14ac:dyDescent="0.2">
      <c r="A982" s="822" t="s">
        <v>2806</v>
      </c>
      <c r="B982" s="823" t="s">
        <v>2405</v>
      </c>
      <c r="C982" s="823" t="s">
        <v>2406</v>
      </c>
      <c r="D982" s="823" t="s">
        <v>2407</v>
      </c>
      <c r="E982" s="823" t="s">
        <v>2408</v>
      </c>
      <c r="F982" s="832"/>
      <c r="G982" s="832"/>
      <c r="H982" s="828">
        <v>0</v>
      </c>
      <c r="I982" s="832">
        <v>6</v>
      </c>
      <c r="J982" s="832">
        <v>61516.5</v>
      </c>
      <c r="K982" s="828">
        <v>1</v>
      </c>
      <c r="L982" s="832">
        <v>6</v>
      </c>
      <c r="M982" s="833">
        <v>61516.5</v>
      </c>
    </row>
    <row r="983" spans="1:13" ht="14.45" customHeight="1" x14ac:dyDescent="0.2">
      <c r="A983" s="822" t="s">
        <v>2807</v>
      </c>
      <c r="B983" s="823" t="s">
        <v>2227</v>
      </c>
      <c r="C983" s="823" t="s">
        <v>2230</v>
      </c>
      <c r="D983" s="823" t="s">
        <v>789</v>
      </c>
      <c r="E983" s="823" t="s">
        <v>2231</v>
      </c>
      <c r="F983" s="832"/>
      <c r="G983" s="832"/>
      <c r="H983" s="828">
        <v>0</v>
      </c>
      <c r="I983" s="832">
        <v>6</v>
      </c>
      <c r="J983" s="832">
        <v>563.54</v>
      </c>
      <c r="K983" s="828">
        <v>1</v>
      </c>
      <c r="L983" s="832">
        <v>6</v>
      </c>
      <c r="M983" s="833">
        <v>563.54</v>
      </c>
    </row>
    <row r="984" spans="1:13" ht="14.45" customHeight="1" x14ac:dyDescent="0.2">
      <c r="A984" s="822" t="s">
        <v>2807</v>
      </c>
      <c r="B984" s="823" t="s">
        <v>4844</v>
      </c>
      <c r="C984" s="823" t="s">
        <v>4585</v>
      </c>
      <c r="D984" s="823" t="s">
        <v>845</v>
      </c>
      <c r="E984" s="823" t="s">
        <v>4586</v>
      </c>
      <c r="F984" s="832"/>
      <c r="G984" s="832"/>
      <c r="H984" s="828"/>
      <c r="I984" s="832">
        <v>4</v>
      </c>
      <c r="J984" s="832">
        <v>0</v>
      </c>
      <c r="K984" s="828"/>
      <c r="L984" s="832">
        <v>4</v>
      </c>
      <c r="M984" s="833">
        <v>0</v>
      </c>
    </row>
    <row r="985" spans="1:13" ht="14.45" customHeight="1" x14ac:dyDescent="0.2">
      <c r="A985" s="822" t="s">
        <v>2807</v>
      </c>
      <c r="B985" s="823" t="s">
        <v>2244</v>
      </c>
      <c r="C985" s="823" t="s">
        <v>2558</v>
      </c>
      <c r="D985" s="823" t="s">
        <v>1691</v>
      </c>
      <c r="E985" s="823" t="s">
        <v>2559</v>
      </c>
      <c r="F985" s="832"/>
      <c r="G985" s="832"/>
      <c r="H985" s="828">
        <v>0</v>
      </c>
      <c r="I985" s="832">
        <v>3</v>
      </c>
      <c r="J985" s="832">
        <v>4156.8599999999997</v>
      </c>
      <c r="K985" s="828">
        <v>1</v>
      </c>
      <c r="L985" s="832">
        <v>3</v>
      </c>
      <c r="M985" s="833">
        <v>4156.8599999999997</v>
      </c>
    </row>
    <row r="986" spans="1:13" ht="14.45" customHeight="1" x14ac:dyDescent="0.2">
      <c r="A986" s="822" t="s">
        <v>2807</v>
      </c>
      <c r="B986" s="823" t="s">
        <v>2244</v>
      </c>
      <c r="C986" s="823" t="s">
        <v>2562</v>
      </c>
      <c r="D986" s="823" t="s">
        <v>1691</v>
      </c>
      <c r="E986" s="823" t="s">
        <v>2563</v>
      </c>
      <c r="F986" s="832"/>
      <c r="G986" s="832"/>
      <c r="H986" s="828">
        <v>0</v>
      </c>
      <c r="I986" s="832">
        <v>4</v>
      </c>
      <c r="J986" s="832">
        <v>9237.44</v>
      </c>
      <c r="K986" s="828">
        <v>1</v>
      </c>
      <c r="L986" s="832">
        <v>4</v>
      </c>
      <c r="M986" s="833">
        <v>9237.44</v>
      </c>
    </row>
    <row r="987" spans="1:13" ht="14.45" customHeight="1" x14ac:dyDescent="0.2">
      <c r="A987" s="822" t="s">
        <v>2807</v>
      </c>
      <c r="B987" s="823" t="s">
        <v>2244</v>
      </c>
      <c r="C987" s="823" t="s">
        <v>2249</v>
      </c>
      <c r="D987" s="823" t="s">
        <v>915</v>
      </c>
      <c r="E987" s="823" t="s">
        <v>2250</v>
      </c>
      <c r="F987" s="832"/>
      <c r="G987" s="832"/>
      <c r="H987" s="828">
        <v>0</v>
      </c>
      <c r="I987" s="832">
        <v>1</v>
      </c>
      <c r="J987" s="832">
        <v>736.33</v>
      </c>
      <c r="K987" s="828">
        <v>1</v>
      </c>
      <c r="L987" s="832">
        <v>1</v>
      </c>
      <c r="M987" s="833">
        <v>736.33</v>
      </c>
    </row>
    <row r="988" spans="1:13" ht="14.45" customHeight="1" x14ac:dyDescent="0.2">
      <c r="A988" s="822" t="s">
        <v>2807</v>
      </c>
      <c r="B988" s="823" t="s">
        <v>2564</v>
      </c>
      <c r="C988" s="823" t="s">
        <v>4180</v>
      </c>
      <c r="D988" s="823" t="s">
        <v>1821</v>
      </c>
      <c r="E988" s="823" t="s">
        <v>4003</v>
      </c>
      <c r="F988" s="832"/>
      <c r="G988" s="832"/>
      <c r="H988" s="828">
        <v>0</v>
      </c>
      <c r="I988" s="832">
        <v>3</v>
      </c>
      <c r="J988" s="832">
        <v>960.62999999999988</v>
      </c>
      <c r="K988" s="828">
        <v>1</v>
      </c>
      <c r="L988" s="832">
        <v>3</v>
      </c>
      <c r="M988" s="833">
        <v>960.62999999999988</v>
      </c>
    </row>
    <row r="989" spans="1:13" ht="14.45" customHeight="1" x14ac:dyDescent="0.2">
      <c r="A989" s="822" t="s">
        <v>2807</v>
      </c>
      <c r="B989" s="823" t="s">
        <v>2277</v>
      </c>
      <c r="C989" s="823" t="s">
        <v>3649</v>
      </c>
      <c r="D989" s="823" t="s">
        <v>724</v>
      </c>
      <c r="E989" s="823" t="s">
        <v>725</v>
      </c>
      <c r="F989" s="832">
        <v>1</v>
      </c>
      <c r="G989" s="832">
        <v>38.04</v>
      </c>
      <c r="H989" s="828">
        <v>1</v>
      </c>
      <c r="I989" s="832"/>
      <c r="J989" s="832"/>
      <c r="K989" s="828">
        <v>0</v>
      </c>
      <c r="L989" s="832">
        <v>1</v>
      </c>
      <c r="M989" s="833">
        <v>38.04</v>
      </c>
    </row>
    <row r="990" spans="1:13" ht="14.45" customHeight="1" x14ac:dyDescent="0.2">
      <c r="A990" s="822" t="s">
        <v>2807</v>
      </c>
      <c r="B990" s="823" t="s">
        <v>2286</v>
      </c>
      <c r="C990" s="823" t="s">
        <v>2287</v>
      </c>
      <c r="D990" s="823" t="s">
        <v>2288</v>
      </c>
      <c r="E990" s="823" t="s">
        <v>2289</v>
      </c>
      <c r="F990" s="832"/>
      <c r="G990" s="832"/>
      <c r="H990" s="828">
        <v>0</v>
      </c>
      <c r="I990" s="832">
        <v>1</v>
      </c>
      <c r="J990" s="832">
        <v>93.27</v>
      </c>
      <c r="K990" s="828">
        <v>1</v>
      </c>
      <c r="L990" s="832">
        <v>1</v>
      </c>
      <c r="M990" s="833">
        <v>93.27</v>
      </c>
    </row>
    <row r="991" spans="1:13" ht="14.45" customHeight="1" x14ac:dyDescent="0.2">
      <c r="A991" s="822" t="s">
        <v>2807</v>
      </c>
      <c r="B991" s="823" t="s">
        <v>2297</v>
      </c>
      <c r="C991" s="823" t="s">
        <v>2589</v>
      </c>
      <c r="D991" s="823" t="s">
        <v>2299</v>
      </c>
      <c r="E991" s="823" t="s">
        <v>2590</v>
      </c>
      <c r="F991" s="832"/>
      <c r="G991" s="832"/>
      <c r="H991" s="828">
        <v>0</v>
      </c>
      <c r="I991" s="832">
        <v>1</v>
      </c>
      <c r="J991" s="832">
        <v>114.88</v>
      </c>
      <c r="K991" s="828">
        <v>1</v>
      </c>
      <c r="L991" s="832">
        <v>1</v>
      </c>
      <c r="M991" s="833">
        <v>114.88</v>
      </c>
    </row>
    <row r="992" spans="1:13" ht="14.45" customHeight="1" x14ac:dyDescent="0.2">
      <c r="A992" s="822" t="s">
        <v>2807</v>
      </c>
      <c r="B992" s="823" t="s">
        <v>2312</v>
      </c>
      <c r="C992" s="823" t="s">
        <v>2313</v>
      </c>
      <c r="D992" s="823" t="s">
        <v>1075</v>
      </c>
      <c r="E992" s="823" t="s">
        <v>2314</v>
      </c>
      <c r="F992" s="832"/>
      <c r="G992" s="832"/>
      <c r="H992" s="828">
        <v>0</v>
      </c>
      <c r="I992" s="832">
        <v>2</v>
      </c>
      <c r="J992" s="832">
        <v>79.099999999999994</v>
      </c>
      <c r="K992" s="828">
        <v>1</v>
      </c>
      <c r="L992" s="832">
        <v>2</v>
      </c>
      <c r="M992" s="833">
        <v>79.099999999999994</v>
      </c>
    </row>
    <row r="993" spans="1:13" ht="14.45" customHeight="1" x14ac:dyDescent="0.2">
      <c r="A993" s="822" t="s">
        <v>2807</v>
      </c>
      <c r="B993" s="823" t="s">
        <v>2339</v>
      </c>
      <c r="C993" s="823" t="s">
        <v>2832</v>
      </c>
      <c r="D993" s="823" t="s">
        <v>891</v>
      </c>
      <c r="E993" s="823" t="s">
        <v>2347</v>
      </c>
      <c r="F993" s="832">
        <v>1</v>
      </c>
      <c r="G993" s="832">
        <v>49.08</v>
      </c>
      <c r="H993" s="828">
        <v>1</v>
      </c>
      <c r="I993" s="832"/>
      <c r="J993" s="832"/>
      <c r="K993" s="828">
        <v>0</v>
      </c>
      <c r="L993" s="832">
        <v>1</v>
      </c>
      <c r="M993" s="833">
        <v>49.08</v>
      </c>
    </row>
    <row r="994" spans="1:13" ht="14.45" customHeight="1" x14ac:dyDescent="0.2">
      <c r="A994" s="822" t="s">
        <v>2807</v>
      </c>
      <c r="B994" s="823" t="s">
        <v>2355</v>
      </c>
      <c r="C994" s="823" t="s">
        <v>2356</v>
      </c>
      <c r="D994" s="823" t="s">
        <v>1403</v>
      </c>
      <c r="E994" s="823" t="s">
        <v>2357</v>
      </c>
      <c r="F994" s="832"/>
      <c r="G994" s="832"/>
      <c r="H994" s="828">
        <v>0</v>
      </c>
      <c r="I994" s="832">
        <v>3</v>
      </c>
      <c r="J994" s="832">
        <v>463.08000000000004</v>
      </c>
      <c r="K994" s="828">
        <v>1</v>
      </c>
      <c r="L994" s="832">
        <v>3</v>
      </c>
      <c r="M994" s="833">
        <v>463.08000000000004</v>
      </c>
    </row>
    <row r="995" spans="1:13" ht="14.45" customHeight="1" x14ac:dyDescent="0.2">
      <c r="A995" s="822" t="s">
        <v>2807</v>
      </c>
      <c r="B995" s="823" t="s">
        <v>2361</v>
      </c>
      <c r="C995" s="823" t="s">
        <v>3716</v>
      </c>
      <c r="D995" s="823" t="s">
        <v>1318</v>
      </c>
      <c r="E995" s="823" t="s">
        <v>3717</v>
      </c>
      <c r="F995" s="832"/>
      <c r="G995" s="832"/>
      <c r="H995" s="828">
        <v>0</v>
      </c>
      <c r="I995" s="832">
        <v>1</v>
      </c>
      <c r="J995" s="832">
        <v>48.01</v>
      </c>
      <c r="K995" s="828">
        <v>1</v>
      </c>
      <c r="L995" s="832">
        <v>1</v>
      </c>
      <c r="M995" s="833">
        <v>48.01</v>
      </c>
    </row>
    <row r="996" spans="1:13" ht="14.45" customHeight="1" x14ac:dyDescent="0.2">
      <c r="A996" s="822" t="s">
        <v>2807</v>
      </c>
      <c r="B996" s="823" t="s">
        <v>4852</v>
      </c>
      <c r="C996" s="823" t="s">
        <v>4124</v>
      </c>
      <c r="D996" s="823" t="s">
        <v>4125</v>
      </c>
      <c r="E996" s="823" t="s">
        <v>771</v>
      </c>
      <c r="F996" s="832"/>
      <c r="G996" s="832"/>
      <c r="H996" s="828"/>
      <c r="I996" s="832">
        <v>2</v>
      </c>
      <c r="J996" s="832">
        <v>0</v>
      </c>
      <c r="K996" s="828"/>
      <c r="L996" s="832">
        <v>2</v>
      </c>
      <c r="M996" s="833">
        <v>0</v>
      </c>
    </row>
    <row r="997" spans="1:13" ht="14.45" customHeight="1" x14ac:dyDescent="0.2">
      <c r="A997" s="822" t="s">
        <v>2807</v>
      </c>
      <c r="B997" s="823" t="s">
        <v>2397</v>
      </c>
      <c r="C997" s="823" t="s">
        <v>2403</v>
      </c>
      <c r="D997" s="823" t="s">
        <v>1477</v>
      </c>
      <c r="E997" s="823" t="s">
        <v>2404</v>
      </c>
      <c r="F997" s="832"/>
      <c r="G997" s="832"/>
      <c r="H997" s="828">
        <v>0</v>
      </c>
      <c r="I997" s="832">
        <v>4</v>
      </c>
      <c r="J997" s="832">
        <v>3385.88</v>
      </c>
      <c r="K997" s="828">
        <v>1</v>
      </c>
      <c r="L997" s="832">
        <v>4</v>
      </c>
      <c r="M997" s="833">
        <v>3385.88</v>
      </c>
    </row>
    <row r="998" spans="1:13" ht="14.45" customHeight="1" x14ac:dyDescent="0.2">
      <c r="A998" s="822" t="s">
        <v>2807</v>
      </c>
      <c r="B998" s="823" t="s">
        <v>2625</v>
      </c>
      <c r="C998" s="823" t="s">
        <v>2626</v>
      </c>
      <c r="D998" s="823" t="s">
        <v>1876</v>
      </c>
      <c r="E998" s="823" t="s">
        <v>1877</v>
      </c>
      <c r="F998" s="832"/>
      <c r="G998" s="832"/>
      <c r="H998" s="828">
        <v>0</v>
      </c>
      <c r="I998" s="832">
        <v>1</v>
      </c>
      <c r="J998" s="832">
        <v>902.57</v>
      </c>
      <c r="K998" s="828">
        <v>1</v>
      </c>
      <c r="L998" s="832">
        <v>1</v>
      </c>
      <c r="M998" s="833">
        <v>902.57</v>
      </c>
    </row>
    <row r="999" spans="1:13" ht="14.45" customHeight="1" x14ac:dyDescent="0.2">
      <c r="A999" s="822" t="s">
        <v>2807</v>
      </c>
      <c r="B999" s="823" t="s">
        <v>4849</v>
      </c>
      <c r="C999" s="823" t="s">
        <v>3138</v>
      </c>
      <c r="D999" s="823" t="s">
        <v>3139</v>
      </c>
      <c r="E999" s="823" t="s">
        <v>3140</v>
      </c>
      <c r="F999" s="832"/>
      <c r="G999" s="832"/>
      <c r="H999" s="828">
        <v>0</v>
      </c>
      <c r="I999" s="832">
        <v>3</v>
      </c>
      <c r="J999" s="832">
        <v>20089.53</v>
      </c>
      <c r="K999" s="828">
        <v>1</v>
      </c>
      <c r="L999" s="832">
        <v>3</v>
      </c>
      <c r="M999" s="833">
        <v>20089.53</v>
      </c>
    </row>
    <row r="1000" spans="1:13" ht="14.45" customHeight="1" x14ac:dyDescent="0.2">
      <c r="A1000" s="822" t="s">
        <v>2807</v>
      </c>
      <c r="B1000" s="823" t="s">
        <v>4849</v>
      </c>
      <c r="C1000" s="823" t="s">
        <v>3141</v>
      </c>
      <c r="D1000" s="823" t="s">
        <v>3142</v>
      </c>
      <c r="E1000" s="823" t="s">
        <v>3140</v>
      </c>
      <c r="F1000" s="832"/>
      <c r="G1000" s="832"/>
      <c r="H1000" s="828">
        <v>0</v>
      </c>
      <c r="I1000" s="832">
        <v>2</v>
      </c>
      <c r="J1000" s="832">
        <v>13393.02</v>
      </c>
      <c r="K1000" s="828">
        <v>1</v>
      </c>
      <c r="L1000" s="832">
        <v>2</v>
      </c>
      <c r="M1000" s="833">
        <v>13393.02</v>
      </c>
    </row>
    <row r="1001" spans="1:13" ht="14.45" customHeight="1" x14ac:dyDescent="0.2">
      <c r="A1001" s="822" t="s">
        <v>2807</v>
      </c>
      <c r="B1001" s="823" t="s">
        <v>2443</v>
      </c>
      <c r="C1001" s="823" t="s">
        <v>2445</v>
      </c>
      <c r="D1001" s="823" t="s">
        <v>682</v>
      </c>
      <c r="E1001" s="823" t="s">
        <v>681</v>
      </c>
      <c r="F1001" s="832"/>
      <c r="G1001" s="832"/>
      <c r="H1001" s="828">
        <v>0</v>
      </c>
      <c r="I1001" s="832">
        <v>2</v>
      </c>
      <c r="J1001" s="832">
        <v>145.1</v>
      </c>
      <c r="K1001" s="828">
        <v>1</v>
      </c>
      <c r="L1001" s="832">
        <v>2</v>
      </c>
      <c r="M1001" s="833">
        <v>145.1</v>
      </c>
    </row>
    <row r="1002" spans="1:13" ht="14.45" customHeight="1" x14ac:dyDescent="0.2">
      <c r="A1002" s="822" t="s">
        <v>2807</v>
      </c>
      <c r="B1002" s="823" t="s">
        <v>2443</v>
      </c>
      <c r="C1002" s="823" t="s">
        <v>2446</v>
      </c>
      <c r="D1002" s="823" t="s">
        <v>682</v>
      </c>
      <c r="E1002" s="823" t="s">
        <v>684</v>
      </c>
      <c r="F1002" s="832"/>
      <c r="G1002" s="832"/>
      <c r="H1002" s="828">
        <v>0</v>
      </c>
      <c r="I1002" s="832">
        <v>16</v>
      </c>
      <c r="J1002" s="832">
        <v>1044.48</v>
      </c>
      <c r="K1002" s="828">
        <v>1</v>
      </c>
      <c r="L1002" s="832">
        <v>16</v>
      </c>
      <c r="M1002" s="833">
        <v>1044.48</v>
      </c>
    </row>
    <row r="1003" spans="1:13" ht="14.45" customHeight="1" x14ac:dyDescent="0.2">
      <c r="A1003" s="822" t="s">
        <v>2807</v>
      </c>
      <c r="B1003" s="823" t="s">
        <v>2458</v>
      </c>
      <c r="C1003" s="823" t="s">
        <v>2459</v>
      </c>
      <c r="D1003" s="823" t="s">
        <v>1153</v>
      </c>
      <c r="E1003" s="823" t="s">
        <v>1155</v>
      </c>
      <c r="F1003" s="832"/>
      <c r="G1003" s="832"/>
      <c r="H1003" s="828"/>
      <c r="I1003" s="832">
        <v>3</v>
      </c>
      <c r="J1003" s="832">
        <v>0</v>
      </c>
      <c r="K1003" s="828"/>
      <c r="L1003" s="832">
        <v>3</v>
      </c>
      <c r="M1003" s="833">
        <v>0</v>
      </c>
    </row>
    <row r="1004" spans="1:13" ht="14.45" customHeight="1" x14ac:dyDescent="0.2">
      <c r="A1004" s="822" t="s">
        <v>2807</v>
      </c>
      <c r="B1004" s="823" t="s">
        <v>2468</v>
      </c>
      <c r="C1004" s="823" t="s">
        <v>2472</v>
      </c>
      <c r="D1004" s="823" t="s">
        <v>2470</v>
      </c>
      <c r="E1004" s="823" t="s">
        <v>2473</v>
      </c>
      <c r="F1004" s="832"/>
      <c r="G1004" s="832"/>
      <c r="H1004" s="828">
        <v>0</v>
      </c>
      <c r="I1004" s="832">
        <v>1</v>
      </c>
      <c r="J1004" s="832">
        <v>339.47</v>
      </c>
      <c r="K1004" s="828">
        <v>1</v>
      </c>
      <c r="L1004" s="832">
        <v>1</v>
      </c>
      <c r="M1004" s="833">
        <v>339.47</v>
      </c>
    </row>
    <row r="1005" spans="1:13" ht="14.45" customHeight="1" x14ac:dyDescent="0.2">
      <c r="A1005" s="822" t="s">
        <v>2807</v>
      </c>
      <c r="B1005" s="823" t="s">
        <v>2478</v>
      </c>
      <c r="C1005" s="823" t="s">
        <v>2479</v>
      </c>
      <c r="D1005" s="823" t="s">
        <v>2480</v>
      </c>
      <c r="E1005" s="823" t="s">
        <v>2481</v>
      </c>
      <c r="F1005" s="832"/>
      <c r="G1005" s="832"/>
      <c r="H1005" s="828">
        <v>0</v>
      </c>
      <c r="I1005" s="832">
        <v>2</v>
      </c>
      <c r="J1005" s="832">
        <v>46.8</v>
      </c>
      <c r="K1005" s="828">
        <v>1</v>
      </c>
      <c r="L1005" s="832">
        <v>2</v>
      </c>
      <c r="M1005" s="833">
        <v>46.8</v>
      </c>
    </row>
    <row r="1006" spans="1:13" ht="14.45" customHeight="1" x14ac:dyDescent="0.2">
      <c r="A1006" s="822" t="s">
        <v>2807</v>
      </c>
      <c r="B1006" s="823" t="s">
        <v>2484</v>
      </c>
      <c r="C1006" s="823" t="s">
        <v>2487</v>
      </c>
      <c r="D1006" s="823" t="s">
        <v>1333</v>
      </c>
      <c r="E1006" s="823" t="s">
        <v>2488</v>
      </c>
      <c r="F1006" s="832"/>
      <c r="G1006" s="832"/>
      <c r="H1006" s="828"/>
      <c r="I1006" s="832">
        <v>3</v>
      </c>
      <c r="J1006" s="832">
        <v>0</v>
      </c>
      <c r="K1006" s="828"/>
      <c r="L1006" s="832">
        <v>3</v>
      </c>
      <c r="M1006" s="833">
        <v>0</v>
      </c>
    </row>
    <row r="1007" spans="1:13" ht="14.45" customHeight="1" x14ac:dyDescent="0.2">
      <c r="A1007" s="822" t="s">
        <v>2807</v>
      </c>
      <c r="B1007" s="823" t="s">
        <v>2255</v>
      </c>
      <c r="C1007" s="823" t="s">
        <v>2256</v>
      </c>
      <c r="D1007" s="823" t="s">
        <v>2257</v>
      </c>
      <c r="E1007" s="823" t="s">
        <v>2258</v>
      </c>
      <c r="F1007" s="832"/>
      <c r="G1007" s="832"/>
      <c r="H1007" s="828">
        <v>0</v>
      </c>
      <c r="I1007" s="832">
        <v>4</v>
      </c>
      <c r="J1007" s="832">
        <v>7087.36</v>
      </c>
      <c r="K1007" s="828">
        <v>1</v>
      </c>
      <c r="L1007" s="832">
        <v>4</v>
      </c>
      <c r="M1007" s="833">
        <v>7087.36</v>
      </c>
    </row>
    <row r="1008" spans="1:13" ht="14.45" customHeight="1" x14ac:dyDescent="0.2">
      <c r="A1008" s="822" t="s">
        <v>2808</v>
      </c>
      <c r="B1008" s="823" t="s">
        <v>2244</v>
      </c>
      <c r="C1008" s="823" t="s">
        <v>2558</v>
      </c>
      <c r="D1008" s="823" t="s">
        <v>1691</v>
      </c>
      <c r="E1008" s="823" t="s">
        <v>2559</v>
      </c>
      <c r="F1008" s="832"/>
      <c r="G1008" s="832"/>
      <c r="H1008" s="828">
        <v>0</v>
      </c>
      <c r="I1008" s="832">
        <v>1</v>
      </c>
      <c r="J1008" s="832">
        <v>1385.62</v>
      </c>
      <c r="K1008" s="828">
        <v>1</v>
      </c>
      <c r="L1008" s="832">
        <v>1</v>
      </c>
      <c r="M1008" s="833">
        <v>1385.62</v>
      </c>
    </row>
    <row r="1009" spans="1:13" ht="14.45" customHeight="1" x14ac:dyDescent="0.2">
      <c r="A1009" s="822" t="s">
        <v>2808</v>
      </c>
      <c r="B1009" s="823" t="s">
        <v>2244</v>
      </c>
      <c r="C1009" s="823" t="s">
        <v>2247</v>
      </c>
      <c r="D1009" s="823" t="s">
        <v>915</v>
      </c>
      <c r="E1009" s="823" t="s">
        <v>2248</v>
      </c>
      <c r="F1009" s="832"/>
      <c r="G1009" s="832"/>
      <c r="H1009" s="828">
        <v>0</v>
      </c>
      <c r="I1009" s="832">
        <v>4</v>
      </c>
      <c r="J1009" s="832">
        <v>1472.64</v>
      </c>
      <c r="K1009" s="828">
        <v>1</v>
      </c>
      <c r="L1009" s="832">
        <v>4</v>
      </c>
      <c r="M1009" s="833">
        <v>1472.64</v>
      </c>
    </row>
    <row r="1010" spans="1:13" ht="14.45" customHeight="1" x14ac:dyDescent="0.2">
      <c r="A1010" s="822" t="s">
        <v>2808</v>
      </c>
      <c r="B1010" s="823" t="s">
        <v>2244</v>
      </c>
      <c r="C1010" s="823" t="s">
        <v>2253</v>
      </c>
      <c r="D1010" s="823" t="s">
        <v>915</v>
      </c>
      <c r="E1010" s="823" t="s">
        <v>2254</v>
      </c>
      <c r="F1010" s="832"/>
      <c r="G1010" s="832"/>
      <c r="H1010" s="828">
        <v>0</v>
      </c>
      <c r="I1010" s="832">
        <v>3</v>
      </c>
      <c r="J1010" s="832">
        <v>1472.67</v>
      </c>
      <c r="K1010" s="828">
        <v>1</v>
      </c>
      <c r="L1010" s="832">
        <v>3</v>
      </c>
      <c r="M1010" s="833">
        <v>1472.67</v>
      </c>
    </row>
    <row r="1011" spans="1:13" ht="14.45" customHeight="1" x14ac:dyDescent="0.2">
      <c r="A1011" s="822" t="s">
        <v>2808</v>
      </c>
      <c r="B1011" s="823" t="s">
        <v>2244</v>
      </c>
      <c r="C1011" s="823" t="s">
        <v>2560</v>
      </c>
      <c r="D1011" s="823" t="s">
        <v>1691</v>
      </c>
      <c r="E1011" s="823" t="s">
        <v>2561</v>
      </c>
      <c r="F1011" s="832"/>
      <c r="G1011" s="832"/>
      <c r="H1011" s="828">
        <v>0</v>
      </c>
      <c r="I1011" s="832">
        <v>4</v>
      </c>
      <c r="J1011" s="832">
        <v>7389.96</v>
      </c>
      <c r="K1011" s="828">
        <v>1</v>
      </c>
      <c r="L1011" s="832">
        <v>4</v>
      </c>
      <c r="M1011" s="833">
        <v>7389.96</v>
      </c>
    </row>
    <row r="1012" spans="1:13" ht="14.45" customHeight="1" x14ac:dyDescent="0.2">
      <c r="A1012" s="822" t="s">
        <v>2808</v>
      </c>
      <c r="B1012" s="823" t="s">
        <v>2265</v>
      </c>
      <c r="C1012" s="823" t="s">
        <v>2268</v>
      </c>
      <c r="D1012" s="823" t="s">
        <v>921</v>
      </c>
      <c r="E1012" s="823" t="s">
        <v>2269</v>
      </c>
      <c r="F1012" s="832"/>
      <c r="G1012" s="832"/>
      <c r="H1012" s="828">
        <v>0</v>
      </c>
      <c r="I1012" s="832">
        <v>1</v>
      </c>
      <c r="J1012" s="832">
        <v>85.02</v>
      </c>
      <c r="K1012" s="828">
        <v>1</v>
      </c>
      <c r="L1012" s="832">
        <v>1</v>
      </c>
      <c r="M1012" s="833">
        <v>85.02</v>
      </c>
    </row>
    <row r="1013" spans="1:13" ht="14.45" customHeight="1" x14ac:dyDescent="0.2">
      <c r="A1013" s="822" t="s">
        <v>2808</v>
      </c>
      <c r="B1013" s="823" t="s">
        <v>2277</v>
      </c>
      <c r="C1013" s="823" t="s">
        <v>3649</v>
      </c>
      <c r="D1013" s="823" t="s">
        <v>724</v>
      </c>
      <c r="E1013" s="823" t="s">
        <v>725</v>
      </c>
      <c r="F1013" s="832">
        <v>1</v>
      </c>
      <c r="G1013" s="832">
        <v>38.04</v>
      </c>
      <c r="H1013" s="828">
        <v>1</v>
      </c>
      <c r="I1013" s="832"/>
      <c r="J1013" s="832"/>
      <c r="K1013" s="828">
        <v>0</v>
      </c>
      <c r="L1013" s="832">
        <v>1</v>
      </c>
      <c r="M1013" s="833">
        <v>38.04</v>
      </c>
    </row>
    <row r="1014" spans="1:13" ht="14.45" customHeight="1" x14ac:dyDescent="0.2">
      <c r="A1014" s="822" t="s">
        <v>2808</v>
      </c>
      <c r="B1014" s="823" t="s">
        <v>2286</v>
      </c>
      <c r="C1014" s="823" t="s">
        <v>2287</v>
      </c>
      <c r="D1014" s="823" t="s">
        <v>2288</v>
      </c>
      <c r="E1014" s="823" t="s">
        <v>2289</v>
      </c>
      <c r="F1014" s="832"/>
      <c r="G1014" s="832"/>
      <c r="H1014" s="828">
        <v>0</v>
      </c>
      <c r="I1014" s="832">
        <v>1</v>
      </c>
      <c r="J1014" s="832">
        <v>93.27</v>
      </c>
      <c r="K1014" s="828">
        <v>1</v>
      </c>
      <c r="L1014" s="832">
        <v>1</v>
      </c>
      <c r="M1014" s="833">
        <v>93.27</v>
      </c>
    </row>
    <row r="1015" spans="1:13" ht="14.45" customHeight="1" x14ac:dyDescent="0.2">
      <c r="A1015" s="822" t="s">
        <v>2808</v>
      </c>
      <c r="B1015" s="823" t="s">
        <v>2286</v>
      </c>
      <c r="C1015" s="823" t="s">
        <v>2290</v>
      </c>
      <c r="D1015" s="823" t="s">
        <v>2288</v>
      </c>
      <c r="E1015" s="823" t="s">
        <v>2291</v>
      </c>
      <c r="F1015" s="832"/>
      <c r="G1015" s="832"/>
      <c r="H1015" s="828">
        <v>0</v>
      </c>
      <c r="I1015" s="832">
        <v>1</v>
      </c>
      <c r="J1015" s="832">
        <v>31.09</v>
      </c>
      <c r="K1015" s="828">
        <v>1</v>
      </c>
      <c r="L1015" s="832">
        <v>1</v>
      </c>
      <c r="M1015" s="833">
        <v>31.09</v>
      </c>
    </row>
    <row r="1016" spans="1:13" ht="14.45" customHeight="1" x14ac:dyDescent="0.2">
      <c r="A1016" s="822" t="s">
        <v>2808</v>
      </c>
      <c r="B1016" s="823" t="s">
        <v>2320</v>
      </c>
      <c r="C1016" s="823" t="s">
        <v>4587</v>
      </c>
      <c r="D1016" s="823" t="s">
        <v>2325</v>
      </c>
      <c r="E1016" s="823" t="s">
        <v>4588</v>
      </c>
      <c r="F1016" s="832"/>
      <c r="G1016" s="832"/>
      <c r="H1016" s="828">
        <v>0</v>
      </c>
      <c r="I1016" s="832">
        <v>1</v>
      </c>
      <c r="J1016" s="832">
        <v>93.18</v>
      </c>
      <c r="K1016" s="828">
        <v>1</v>
      </c>
      <c r="L1016" s="832">
        <v>1</v>
      </c>
      <c r="M1016" s="833">
        <v>93.18</v>
      </c>
    </row>
    <row r="1017" spans="1:13" ht="14.45" customHeight="1" x14ac:dyDescent="0.2">
      <c r="A1017" s="822" t="s">
        <v>2808</v>
      </c>
      <c r="B1017" s="823" t="s">
        <v>2339</v>
      </c>
      <c r="C1017" s="823" t="s">
        <v>2609</v>
      </c>
      <c r="D1017" s="823" t="s">
        <v>2341</v>
      </c>
      <c r="E1017" s="823" t="s">
        <v>2610</v>
      </c>
      <c r="F1017" s="832"/>
      <c r="G1017" s="832"/>
      <c r="H1017" s="828">
        <v>0</v>
      </c>
      <c r="I1017" s="832">
        <v>1</v>
      </c>
      <c r="J1017" s="832">
        <v>105.23</v>
      </c>
      <c r="K1017" s="828">
        <v>1</v>
      </c>
      <c r="L1017" s="832">
        <v>1</v>
      </c>
      <c r="M1017" s="833">
        <v>105.23</v>
      </c>
    </row>
    <row r="1018" spans="1:13" ht="14.45" customHeight="1" x14ac:dyDescent="0.2">
      <c r="A1018" s="822" t="s">
        <v>2808</v>
      </c>
      <c r="B1018" s="823" t="s">
        <v>2339</v>
      </c>
      <c r="C1018" s="823" t="s">
        <v>2832</v>
      </c>
      <c r="D1018" s="823" t="s">
        <v>891</v>
      </c>
      <c r="E1018" s="823" t="s">
        <v>2347</v>
      </c>
      <c r="F1018" s="832">
        <v>1</v>
      </c>
      <c r="G1018" s="832">
        <v>49.08</v>
      </c>
      <c r="H1018" s="828">
        <v>1</v>
      </c>
      <c r="I1018" s="832"/>
      <c r="J1018" s="832"/>
      <c r="K1018" s="828">
        <v>0</v>
      </c>
      <c r="L1018" s="832">
        <v>1</v>
      </c>
      <c r="M1018" s="833">
        <v>49.08</v>
      </c>
    </row>
    <row r="1019" spans="1:13" ht="14.45" customHeight="1" x14ac:dyDescent="0.2">
      <c r="A1019" s="822" t="s">
        <v>2808</v>
      </c>
      <c r="B1019" s="823" t="s">
        <v>2339</v>
      </c>
      <c r="C1019" s="823" t="s">
        <v>2340</v>
      </c>
      <c r="D1019" s="823" t="s">
        <v>2341</v>
      </c>
      <c r="E1019" s="823" t="s">
        <v>2342</v>
      </c>
      <c r="F1019" s="832"/>
      <c r="G1019" s="832"/>
      <c r="H1019" s="828">
        <v>0</v>
      </c>
      <c r="I1019" s="832">
        <v>1</v>
      </c>
      <c r="J1019" s="832">
        <v>49.08</v>
      </c>
      <c r="K1019" s="828">
        <v>1</v>
      </c>
      <c r="L1019" s="832">
        <v>1</v>
      </c>
      <c r="M1019" s="833">
        <v>49.08</v>
      </c>
    </row>
    <row r="1020" spans="1:13" ht="14.45" customHeight="1" x14ac:dyDescent="0.2">
      <c r="A1020" s="822" t="s">
        <v>2808</v>
      </c>
      <c r="B1020" s="823" t="s">
        <v>2355</v>
      </c>
      <c r="C1020" s="823" t="s">
        <v>2356</v>
      </c>
      <c r="D1020" s="823" t="s">
        <v>1403</v>
      </c>
      <c r="E1020" s="823" t="s">
        <v>2357</v>
      </c>
      <c r="F1020" s="832"/>
      <c r="G1020" s="832"/>
      <c r="H1020" s="828">
        <v>0</v>
      </c>
      <c r="I1020" s="832">
        <v>42</v>
      </c>
      <c r="J1020" s="832">
        <v>6483.1200000000017</v>
      </c>
      <c r="K1020" s="828">
        <v>1</v>
      </c>
      <c r="L1020" s="832">
        <v>42</v>
      </c>
      <c r="M1020" s="833">
        <v>6483.1200000000017</v>
      </c>
    </row>
    <row r="1021" spans="1:13" ht="14.45" customHeight="1" x14ac:dyDescent="0.2">
      <c r="A1021" s="822" t="s">
        <v>2808</v>
      </c>
      <c r="B1021" s="823" t="s">
        <v>2361</v>
      </c>
      <c r="C1021" s="823" t="s">
        <v>2362</v>
      </c>
      <c r="D1021" s="823" t="s">
        <v>1318</v>
      </c>
      <c r="E1021" s="823" t="s">
        <v>771</v>
      </c>
      <c r="F1021" s="832"/>
      <c r="G1021" s="832"/>
      <c r="H1021" s="828">
        <v>0</v>
      </c>
      <c r="I1021" s="832">
        <v>2</v>
      </c>
      <c r="J1021" s="832">
        <v>192.08</v>
      </c>
      <c r="K1021" s="828">
        <v>1</v>
      </c>
      <c r="L1021" s="832">
        <v>2</v>
      </c>
      <c r="M1021" s="833">
        <v>192.08</v>
      </c>
    </row>
    <row r="1022" spans="1:13" ht="14.45" customHeight="1" x14ac:dyDescent="0.2">
      <c r="A1022" s="822" t="s">
        <v>2808</v>
      </c>
      <c r="B1022" s="823" t="s">
        <v>2397</v>
      </c>
      <c r="C1022" s="823" t="s">
        <v>2403</v>
      </c>
      <c r="D1022" s="823" t="s">
        <v>1477</v>
      </c>
      <c r="E1022" s="823" t="s">
        <v>2404</v>
      </c>
      <c r="F1022" s="832"/>
      <c r="G1022" s="832"/>
      <c r="H1022" s="828">
        <v>0</v>
      </c>
      <c r="I1022" s="832">
        <v>15</v>
      </c>
      <c r="J1022" s="832">
        <v>19853.07</v>
      </c>
      <c r="K1022" s="828">
        <v>1</v>
      </c>
      <c r="L1022" s="832">
        <v>15</v>
      </c>
      <c r="M1022" s="833">
        <v>19853.07</v>
      </c>
    </row>
    <row r="1023" spans="1:13" ht="14.45" customHeight="1" x14ac:dyDescent="0.2">
      <c r="A1023" s="822" t="s">
        <v>2808</v>
      </c>
      <c r="B1023" s="823" t="s">
        <v>2443</v>
      </c>
      <c r="C1023" s="823" t="s">
        <v>3132</v>
      </c>
      <c r="D1023" s="823" t="s">
        <v>2852</v>
      </c>
      <c r="E1023" s="823" t="s">
        <v>3133</v>
      </c>
      <c r="F1023" s="832">
        <v>1</v>
      </c>
      <c r="G1023" s="832">
        <v>121.75</v>
      </c>
      <c r="H1023" s="828">
        <v>1</v>
      </c>
      <c r="I1023" s="832"/>
      <c r="J1023" s="832"/>
      <c r="K1023" s="828">
        <v>0</v>
      </c>
      <c r="L1023" s="832">
        <v>1</v>
      </c>
      <c r="M1023" s="833">
        <v>121.75</v>
      </c>
    </row>
    <row r="1024" spans="1:13" ht="14.45" customHeight="1" x14ac:dyDescent="0.2">
      <c r="A1024" s="822" t="s">
        <v>2808</v>
      </c>
      <c r="B1024" s="823" t="s">
        <v>2443</v>
      </c>
      <c r="C1024" s="823" t="s">
        <v>2445</v>
      </c>
      <c r="D1024" s="823" t="s">
        <v>682</v>
      </c>
      <c r="E1024" s="823" t="s">
        <v>681</v>
      </c>
      <c r="F1024" s="832"/>
      <c r="G1024" s="832"/>
      <c r="H1024" s="828">
        <v>0</v>
      </c>
      <c r="I1024" s="832">
        <v>16</v>
      </c>
      <c r="J1024" s="832">
        <v>1160.8</v>
      </c>
      <c r="K1024" s="828">
        <v>1</v>
      </c>
      <c r="L1024" s="832">
        <v>16</v>
      </c>
      <c r="M1024" s="833">
        <v>1160.8</v>
      </c>
    </row>
    <row r="1025" spans="1:13" ht="14.45" customHeight="1" x14ac:dyDescent="0.2">
      <c r="A1025" s="822" t="s">
        <v>2808</v>
      </c>
      <c r="B1025" s="823" t="s">
        <v>2443</v>
      </c>
      <c r="C1025" s="823" t="s">
        <v>2446</v>
      </c>
      <c r="D1025" s="823" t="s">
        <v>682</v>
      </c>
      <c r="E1025" s="823" t="s">
        <v>684</v>
      </c>
      <c r="F1025" s="832"/>
      <c r="G1025" s="832"/>
      <c r="H1025" s="828">
        <v>0</v>
      </c>
      <c r="I1025" s="832">
        <v>48</v>
      </c>
      <c r="J1025" s="832">
        <v>3133.44</v>
      </c>
      <c r="K1025" s="828">
        <v>1</v>
      </c>
      <c r="L1025" s="832">
        <v>48</v>
      </c>
      <c r="M1025" s="833">
        <v>3133.44</v>
      </c>
    </row>
    <row r="1026" spans="1:13" ht="14.45" customHeight="1" x14ac:dyDescent="0.2">
      <c r="A1026" s="822" t="s">
        <v>2808</v>
      </c>
      <c r="B1026" s="823" t="s">
        <v>2484</v>
      </c>
      <c r="C1026" s="823" t="s">
        <v>2487</v>
      </c>
      <c r="D1026" s="823" t="s">
        <v>1333</v>
      </c>
      <c r="E1026" s="823" t="s">
        <v>2488</v>
      </c>
      <c r="F1026" s="832"/>
      <c r="G1026" s="832"/>
      <c r="H1026" s="828"/>
      <c r="I1026" s="832">
        <v>1</v>
      </c>
      <c r="J1026" s="832">
        <v>0</v>
      </c>
      <c r="K1026" s="828"/>
      <c r="L1026" s="832">
        <v>1</v>
      </c>
      <c r="M1026" s="833">
        <v>0</v>
      </c>
    </row>
    <row r="1027" spans="1:13" ht="14.45" customHeight="1" x14ac:dyDescent="0.2">
      <c r="A1027" s="822" t="s">
        <v>2808</v>
      </c>
      <c r="B1027" s="823" t="s">
        <v>4843</v>
      </c>
      <c r="C1027" s="823" t="s">
        <v>2872</v>
      </c>
      <c r="D1027" s="823" t="s">
        <v>1928</v>
      </c>
      <c r="E1027" s="823" t="s">
        <v>775</v>
      </c>
      <c r="F1027" s="832"/>
      <c r="G1027" s="832"/>
      <c r="H1027" s="828">
        <v>0</v>
      </c>
      <c r="I1027" s="832">
        <v>2</v>
      </c>
      <c r="J1027" s="832">
        <v>528</v>
      </c>
      <c r="K1027" s="828">
        <v>1</v>
      </c>
      <c r="L1027" s="832">
        <v>2</v>
      </c>
      <c r="M1027" s="833">
        <v>528</v>
      </c>
    </row>
    <row r="1028" spans="1:13" ht="14.45" customHeight="1" x14ac:dyDescent="0.2">
      <c r="A1028" s="822" t="s">
        <v>2808</v>
      </c>
      <c r="B1028" s="823" t="s">
        <v>2649</v>
      </c>
      <c r="C1028" s="823" t="s">
        <v>4332</v>
      </c>
      <c r="D1028" s="823" t="s">
        <v>1639</v>
      </c>
      <c r="E1028" s="823" t="s">
        <v>3136</v>
      </c>
      <c r="F1028" s="832"/>
      <c r="G1028" s="832"/>
      <c r="H1028" s="828"/>
      <c r="I1028" s="832">
        <v>1</v>
      </c>
      <c r="J1028" s="832">
        <v>0</v>
      </c>
      <c r="K1028" s="828"/>
      <c r="L1028" s="832">
        <v>1</v>
      </c>
      <c r="M1028" s="833">
        <v>0</v>
      </c>
    </row>
    <row r="1029" spans="1:13" ht="14.45" customHeight="1" x14ac:dyDescent="0.2">
      <c r="A1029" s="822" t="s">
        <v>2808</v>
      </c>
      <c r="B1029" s="823" t="s">
        <v>2509</v>
      </c>
      <c r="C1029" s="823" t="s">
        <v>3886</v>
      </c>
      <c r="D1029" s="823" t="s">
        <v>1353</v>
      </c>
      <c r="E1029" s="823" t="s">
        <v>1354</v>
      </c>
      <c r="F1029" s="832">
        <v>3</v>
      </c>
      <c r="G1029" s="832">
        <v>557.84999999999991</v>
      </c>
      <c r="H1029" s="828">
        <v>1</v>
      </c>
      <c r="I1029" s="832"/>
      <c r="J1029" s="832"/>
      <c r="K1029" s="828">
        <v>0</v>
      </c>
      <c r="L1029" s="832">
        <v>3</v>
      </c>
      <c r="M1029" s="833">
        <v>557.84999999999991</v>
      </c>
    </row>
    <row r="1030" spans="1:13" ht="14.45" customHeight="1" x14ac:dyDescent="0.2">
      <c r="A1030" s="822" t="s">
        <v>2808</v>
      </c>
      <c r="B1030" s="823" t="s">
        <v>2405</v>
      </c>
      <c r="C1030" s="823" t="s">
        <v>2406</v>
      </c>
      <c r="D1030" s="823" t="s">
        <v>2407</v>
      </c>
      <c r="E1030" s="823" t="s">
        <v>2408</v>
      </c>
      <c r="F1030" s="832"/>
      <c r="G1030" s="832"/>
      <c r="H1030" s="828">
        <v>0</v>
      </c>
      <c r="I1030" s="832">
        <v>11</v>
      </c>
      <c r="J1030" s="832">
        <v>112780.25</v>
      </c>
      <c r="K1030" s="828">
        <v>1</v>
      </c>
      <c r="L1030" s="832">
        <v>11</v>
      </c>
      <c r="M1030" s="833">
        <v>112780.25</v>
      </c>
    </row>
    <row r="1031" spans="1:13" ht="14.45" customHeight="1" x14ac:dyDescent="0.2">
      <c r="A1031" s="822" t="s">
        <v>2808</v>
      </c>
      <c r="B1031" s="823" t="s">
        <v>2255</v>
      </c>
      <c r="C1031" s="823" t="s">
        <v>4202</v>
      </c>
      <c r="D1031" s="823" t="s">
        <v>2257</v>
      </c>
      <c r="E1031" s="823" t="s">
        <v>4203</v>
      </c>
      <c r="F1031" s="832"/>
      <c r="G1031" s="832"/>
      <c r="H1031" s="828">
        <v>0</v>
      </c>
      <c r="I1031" s="832">
        <v>2</v>
      </c>
      <c r="J1031" s="832">
        <v>5339.5</v>
      </c>
      <c r="K1031" s="828">
        <v>1</v>
      </c>
      <c r="L1031" s="832">
        <v>2</v>
      </c>
      <c r="M1031" s="833">
        <v>5339.5</v>
      </c>
    </row>
    <row r="1032" spans="1:13" ht="14.45" customHeight="1" x14ac:dyDescent="0.2">
      <c r="A1032" s="822" t="s">
        <v>2808</v>
      </c>
      <c r="B1032" s="823" t="s">
        <v>4851</v>
      </c>
      <c r="C1032" s="823" t="s">
        <v>3421</v>
      </c>
      <c r="D1032" s="823" t="s">
        <v>3422</v>
      </c>
      <c r="E1032" s="823" t="s">
        <v>3423</v>
      </c>
      <c r="F1032" s="832"/>
      <c r="G1032" s="832"/>
      <c r="H1032" s="828">
        <v>0</v>
      </c>
      <c r="I1032" s="832">
        <v>1</v>
      </c>
      <c r="J1032" s="832">
        <v>414.07</v>
      </c>
      <c r="K1032" s="828">
        <v>1</v>
      </c>
      <c r="L1032" s="832">
        <v>1</v>
      </c>
      <c r="M1032" s="833">
        <v>414.07</v>
      </c>
    </row>
    <row r="1033" spans="1:13" ht="14.45" customHeight="1" x14ac:dyDescent="0.2">
      <c r="A1033" s="822" t="s">
        <v>2809</v>
      </c>
      <c r="B1033" s="823" t="s">
        <v>2227</v>
      </c>
      <c r="C1033" s="823" t="s">
        <v>2667</v>
      </c>
      <c r="D1033" s="823" t="s">
        <v>789</v>
      </c>
      <c r="E1033" s="823" t="s">
        <v>2668</v>
      </c>
      <c r="F1033" s="832"/>
      <c r="G1033" s="832"/>
      <c r="H1033" s="828">
        <v>0</v>
      </c>
      <c r="I1033" s="832">
        <v>5</v>
      </c>
      <c r="J1033" s="832">
        <v>144.04999999999998</v>
      </c>
      <c r="K1033" s="828">
        <v>1</v>
      </c>
      <c r="L1033" s="832">
        <v>5</v>
      </c>
      <c r="M1033" s="833">
        <v>144.04999999999998</v>
      </c>
    </row>
    <row r="1034" spans="1:13" ht="14.45" customHeight="1" x14ac:dyDescent="0.2">
      <c r="A1034" s="822" t="s">
        <v>2809</v>
      </c>
      <c r="B1034" s="823" t="s">
        <v>4855</v>
      </c>
      <c r="C1034" s="823" t="s">
        <v>4637</v>
      </c>
      <c r="D1034" s="823" t="s">
        <v>4638</v>
      </c>
      <c r="E1034" s="823" t="s">
        <v>3013</v>
      </c>
      <c r="F1034" s="832">
        <v>1</v>
      </c>
      <c r="G1034" s="832">
        <v>87.98</v>
      </c>
      <c r="H1034" s="828">
        <v>1</v>
      </c>
      <c r="I1034" s="832"/>
      <c r="J1034" s="832"/>
      <c r="K1034" s="828">
        <v>0</v>
      </c>
      <c r="L1034" s="832">
        <v>1</v>
      </c>
      <c r="M1034" s="833">
        <v>87.98</v>
      </c>
    </row>
    <row r="1035" spans="1:13" ht="14.45" customHeight="1" x14ac:dyDescent="0.2">
      <c r="A1035" s="822" t="s">
        <v>2809</v>
      </c>
      <c r="B1035" s="823" t="s">
        <v>4844</v>
      </c>
      <c r="C1035" s="823" t="s">
        <v>4673</v>
      </c>
      <c r="D1035" s="823" t="s">
        <v>4674</v>
      </c>
      <c r="E1035" s="823" t="s">
        <v>4675</v>
      </c>
      <c r="F1035" s="832">
        <v>1</v>
      </c>
      <c r="G1035" s="832">
        <v>0</v>
      </c>
      <c r="H1035" s="828"/>
      <c r="I1035" s="832"/>
      <c r="J1035" s="832"/>
      <c r="K1035" s="828"/>
      <c r="L1035" s="832">
        <v>1</v>
      </c>
      <c r="M1035" s="833">
        <v>0</v>
      </c>
    </row>
    <row r="1036" spans="1:13" ht="14.45" customHeight="1" x14ac:dyDescent="0.2">
      <c r="A1036" s="822" t="s">
        <v>2809</v>
      </c>
      <c r="B1036" s="823" t="s">
        <v>2238</v>
      </c>
      <c r="C1036" s="823" t="s">
        <v>2553</v>
      </c>
      <c r="D1036" s="823" t="s">
        <v>2240</v>
      </c>
      <c r="E1036" s="823" t="s">
        <v>1831</v>
      </c>
      <c r="F1036" s="832"/>
      <c r="G1036" s="832"/>
      <c r="H1036" s="828">
        <v>0</v>
      </c>
      <c r="I1036" s="832">
        <v>1</v>
      </c>
      <c r="J1036" s="832">
        <v>86.43</v>
      </c>
      <c r="K1036" s="828">
        <v>1</v>
      </c>
      <c r="L1036" s="832">
        <v>1</v>
      </c>
      <c r="M1036" s="833">
        <v>86.43</v>
      </c>
    </row>
    <row r="1037" spans="1:13" ht="14.45" customHeight="1" x14ac:dyDescent="0.2">
      <c r="A1037" s="822" t="s">
        <v>2809</v>
      </c>
      <c r="B1037" s="823" t="s">
        <v>2244</v>
      </c>
      <c r="C1037" s="823" t="s">
        <v>2558</v>
      </c>
      <c r="D1037" s="823" t="s">
        <v>1691</v>
      </c>
      <c r="E1037" s="823" t="s">
        <v>2559</v>
      </c>
      <c r="F1037" s="832"/>
      <c r="G1037" s="832"/>
      <c r="H1037" s="828">
        <v>0</v>
      </c>
      <c r="I1037" s="832">
        <v>4</v>
      </c>
      <c r="J1037" s="832">
        <v>5542.48</v>
      </c>
      <c r="K1037" s="828">
        <v>1</v>
      </c>
      <c r="L1037" s="832">
        <v>4</v>
      </c>
      <c r="M1037" s="833">
        <v>5542.48</v>
      </c>
    </row>
    <row r="1038" spans="1:13" ht="14.45" customHeight="1" x14ac:dyDescent="0.2">
      <c r="A1038" s="822" t="s">
        <v>2809</v>
      </c>
      <c r="B1038" s="823" t="s">
        <v>2244</v>
      </c>
      <c r="C1038" s="823" t="s">
        <v>2247</v>
      </c>
      <c r="D1038" s="823" t="s">
        <v>915</v>
      </c>
      <c r="E1038" s="823" t="s">
        <v>2248</v>
      </c>
      <c r="F1038" s="832"/>
      <c r="G1038" s="832"/>
      <c r="H1038" s="828">
        <v>0</v>
      </c>
      <c r="I1038" s="832">
        <v>4</v>
      </c>
      <c r="J1038" s="832">
        <v>1472.64</v>
      </c>
      <c r="K1038" s="828">
        <v>1</v>
      </c>
      <c r="L1038" s="832">
        <v>4</v>
      </c>
      <c r="M1038" s="833">
        <v>1472.64</v>
      </c>
    </row>
    <row r="1039" spans="1:13" ht="14.45" customHeight="1" x14ac:dyDescent="0.2">
      <c r="A1039" s="822" t="s">
        <v>2809</v>
      </c>
      <c r="B1039" s="823" t="s">
        <v>2244</v>
      </c>
      <c r="C1039" s="823" t="s">
        <v>2249</v>
      </c>
      <c r="D1039" s="823" t="s">
        <v>915</v>
      </c>
      <c r="E1039" s="823" t="s">
        <v>2250</v>
      </c>
      <c r="F1039" s="832"/>
      <c r="G1039" s="832"/>
      <c r="H1039" s="828">
        <v>0</v>
      </c>
      <c r="I1039" s="832">
        <v>4</v>
      </c>
      <c r="J1039" s="832">
        <v>2945.32</v>
      </c>
      <c r="K1039" s="828">
        <v>1</v>
      </c>
      <c r="L1039" s="832">
        <v>4</v>
      </c>
      <c r="M1039" s="833">
        <v>2945.32</v>
      </c>
    </row>
    <row r="1040" spans="1:13" ht="14.45" customHeight="1" x14ac:dyDescent="0.2">
      <c r="A1040" s="822" t="s">
        <v>2809</v>
      </c>
      <c r="B1040" s="823" t="s">
        <v>2244</v>
      </c>
      <c r="C1040" s="823" t="s">
        <v>2245</v>
      </c>
      <c r="D1040" s="823" t="s">
        <v>915</v>
      </c>
      <c r="E1040" s="823" t="s">
        <v>2246</v>
      </c>
      <c r="F1040" s="832"/>
      <c r="G1040" s="832"/>
      <c r="H1040" s="828">
        <v>0</v>
      </c>
      <c r="I1040" s="832">
        <v>2</v>
      </c>
      <c r="J1040" s="832">
        <v>1847.48</v>
      </c>
      <c r="K1040" s="828">
        <v>1</v>
      </c>
      <c r="L1040" s="832">
        <v>2</v>
      </c>
      <c r="M1040" s="833">
        <v>1847.48</v>
      </c>
    </row>
    <row r="1041" spans="1:13" ht="14.45" customHeight="1" x14ac:dyDescent="0.2">
      <c r="A1041" s="822" t="s">
        <v>2809</v>
      </c>
      <c r="B1041" s="823" t="s">
        <v>2265</v>
      </c>
      <c r="C1041" s="823" t="s">
        <v>2917</v>
      </c>
      <c r="D1041" s="823" t="s">
        <v>2918</v>
      </c>
      <c r="E1041" s="823" t="s">
        <v>2573</v>
      </c>
      <c r="F1041" s="832">
        <v>3</v>
      </c>
      <c r="G1041" s="832">
        <v>127.53</v>
      </c>
      <c r="H1041" s="828">
        <v>1</v>
      </c>
      <c r="I1041" s="832"/>
      <c r="J1041" s="832"/>
      <c r="K1041" s="828">
        <v>0</v>
      </c>
      <c r="L1041" s="832">
        <v>3</v>
      </c>
      <c r="M1041" s="833">
        <v>127.53</v>
      </c>
    </row>
    <row r="1042" spans="1:13" ht="14.45" customHeight="1" x14ac:dyDescent="0.2">
      <c r="A1042" s="822" t="s">
        <v>2809</v>
      </c>
      <c r="B1042" s="823" t="s">
        <v>4865</v>
      </c>
      <c r="C1042" s="823" t="s">
        <v>4629</v>
      </c>
      <c r="D1042" s="823" t="s">
        <v>3900</v>
      </c>
      <c r="E1042" s="823" t="s">
        <v>4630</v>
      </c>
      <c r="F1042" s="832"/>
      <c r="G1042" s="832"/>
      <c r="H1042" s="828">
        <v>0</v>
      </c>
      <c r="I1042" s="832">
        <v>1</v>
      </c>
      <c r="J1042" s="832">
        <v>27.49</v>
      </c>
      <c r="K1042" s="828">
        <v>1</v>
      </c>
      <c r="L1042" s="832">
        <v>1</v>
      </c>
      <c r="M1042" s="833">
        <v>27.49</v>
      </c>
    </row>
    <row r="1043" spans="1:13" ht="14.45" customHeight="1" x14ac:dyDescent="0.2">
      <c r="A1043" s="822" t="s">
        <v>2809</v>
      </c>
      <c r="B1043" s="823" t="s">
        <v>2281</v>
      </c>
      <c r="C1043" s="823" t="s">
        <v>4631</v>
      </c>
      <c r="D1043" s="823" t="s">
        <v>737</v>
      </c>
      <c r="E1043" s="823" t="s">
        <v>1653</v>
      </c>
      <c r="F1043" s="832">
        <v>1</v>
      </c>
      <c r="G1043" s="832">
        <v>117.03</v>
      </c>
      <c r="H1043" s="828">
        <v>1</v>
      </c>
      <c r="I1043" s="832"/>
      <c r="J1043" s="832"/>
      <c r="K1043" s="828">
        <v>0</v>
      </c>
      <c r="L1043" s="832">
        <v>1</v>
      </c>
      <c r="M1043" s="833">
        <v>117.03</v>
      </c>
    </row>
    <row r="1044" spans="1:13" ht="14.45" customHeight="1" x14ac:dyDescent="0.2">
      <c r="A1044" s="822" t="s">
        <v>2809</v>
      </c>
      <c r="B1044" s="823" t="s">
        <v>2286</v>
      </c>
      <c r="C1044" s="823" t="s">
        <v>2290</v>
      </c>
      <c r="D1044" s="823" t="s">
        <v>2288</v>
      </c>
      <c r="E1044" s="823" t="s">
        <v>2291</v>
      </c>
      <c r="F1044" s="832"/>
      <c r="G1044" s="832"/>
      <c r="H1044" s="828">
        <v>0</v>
      </c>
      <c r="I1044" s="832">
        <v>1</v>
      </c>
      <c r="J1044" s="832">
        <v>31.09</v>
      </c>
      <c r="K1044" s="828">
        <v>1</v>
      </c>
      <c r="L1044" s="832">
        <v>1</v>
      </c>
      <c r="M1044" s="833">
        <v>31.09</v>
      </c>
    </row>
    <row r="1045" spans="1:13" ht="14.45" customHeight="1" x14ac:dyDescent="0.2">
      <c r="A1045" s="822" t="s">
        <v>2809</v>
      </c>
      <c r="B1045" s="823" t="s">
        <v>2317</v>
      </c>
      <c r="C1045" s="823" t="s">
        <v>4654</v>
      </c>
      <c r="D1045" s="823" t="s">
        <v>3291</v>
      </c>
      <c r="E1045" s="823" t="s">
        <v>4655</v>
      </c>
      <c r="F1045" s="832">
        <v>1</v>
      </c>
      <c r="G1045" s="832">
        <v>24.2</v>
      </c>
      <c r="H1045" s="828">
        <v>1</v>
      </c>
      <c r="I1045" s="832"/>
      <c r="J1045" s="832"/>
      <c r="K1045" s="828">
        <v>0</v>
      </c>
      <c r="L1045" s="832">
        <v>1</v>
      </c>
      <c r="M1045" s="833">
        <v>24.2</v>
      </c>
    </row>
    <row r="1046" spans="1:13" ht="14.45" customHeight="1" x14ac:dyDescent="0.2">
      <c r="A1046" s="822" t="s">
        <v>2809</v>
      </c>
      <c r="B1046" s="823" t="s">
        <v>2339</v>
      </c>
      <c r="C1046" s="823" t="s">
        <v>4676</v>
      </c>
      <c r="D1046" s="823" t="s">
        <v>891</v>
      </c>
      <c r="E1046" s="823" t="s">
        <v>4677</v>
      </c>
      <c r="F1046" s="832">
        <v>1</v>
      </c>
      <c r="G1046" s="832">
        <v>105.23</v>
      </c>
      <c r="H1046" s="828">
        <v>1</v>
      </c>
      <c r="I1046" s="832"/>
      <c r="J1046" s="832"/>
      <c r="K1046" s="828">
        <v>0</v>
      </c>
      <c r="L1046" s="832">
        <v>1</v>
      </c>
      <c r="M1046" s="833">
        <v>105.23</v>
      </c>
    </row>
    <row r="1047" spans="1:13" ht="14.45" customHeight="1" x14ac:dyDescent="0.2">
      <c r="A1047" s="822" t="s">
        <v>2809</v>
      </c>
      <c r="B1047" s="823" t="s">
        <v>2339</v>
      </c>
      <c r="C1047" s="823" t="s">
        <v>2832</v>
      </c>
      <c r="D1047" s="823" t="s">
        <v>891</v>
      </c>
      <c r="E1047" s="823" t="s">
        <v>2347</v>
      </c>
      <c r="F1047" s="832">
        <v>2</v>
      </c>
      <c r="G1047" s="832">
        <v>98.16</v>
      </c>
      <c r="H1047" s="828">
        <v>1</v>
      </c>
      <c r="I1047" s="832"/>
      <c r="J1047" s="832"/>
      <c r="K1047" s="828">
        <v>0</v>
      </c>
      <c r="L1047" s="832">
        <v>2</v>
      </c>
      <c r="M1047" s="833">
        <v>98.16</v>
      </c>
    </row>
    <row r="1048" spans="1:13" ht="14.45" customHeight="1" x14ac:dyDescent="0.2">
      <c r="A1048" s="822" t="s">
        <v>2809</v>
      </c>
      <c r="B1048" s="823" t="s">
        <v>2355</v>
      </c>
      <c r="C1048" s="823" t="s">
        <v>2356</v>
      </c>
      <c r="D1048" s="823" t="s">
        <v>1403</v>
      </c>
      <c r="E1048" s="823" t="s">
        <v>2357</v>
      </c>
      <c r="F1048" s="832"/>
      <c r="G1048" s="832"/>
      <c r="H1048" s="828">
        <v>0</v>
      </c>
      <c r="I1048" s="832">
        <v>5</v>
      </c>
      <c r="J1048" s="832">
        <v>771.80000000000007</v>
      </c>
      <c r="K1048" s="828">
        <v>1</v>
      </c>
      <c r="L1048" s="832">
        <v>5</v>
      </c>
      <c r="M1048" s="833">
        <v>771.80000000000007</v>
      </c>
    </row>
    <row r="1049" spans="1:13" ht="14.45" customHeight="1" x14ac:dyDescent="0.2">
      <c r="A1049" s="822" t="s">
        <v>2809</v>
      </c>
      <c r="B1049" s="823" t="s">
        <v>2361</v>
      </c>
      <c r="C1049" s="823" t="s">
        <v>4632</v>
      </c>
      <c r="D1049" s="823" t="s">
        <v>3715</v>
      </c>
      <c r="E1049" s="823" t="s">
        <v>3717</v>
      </c>
      <c r="F1049" s="832">
        <v>3</v>
      </c>
      <c r="G1049" s="832">
        <v>144.03</v>
      </c>
      <c r="H1049" s="828">
        <v>1</v>
      </c>
      <c r="I1049" s="832"/>
      <c r="J1049" s="832"/>
      <c r="K1049" s="828">
        <v>0</v>
      </c>
      <c r="L1049" s="832">
        <v>3</v>
      </c>
      <c r="M1049" s="833">
        <v>144.03</v>
      </c>
    </row>
    <row r="1050" spans="1:13" ht="14.45" customHeight="1" x14ac:dyDescent="0.2">
      <c r="A1050" s="822" t="s">
        <v>2809</v>
      </c>
      <c r="B1050" s="823" t="s">
        <v>2361</v>
      </c>
      <c r="C1050" s="823" t="s">
        <v>4232</v>
      </c>
      <c r="D1050" s="823" t="s">
        <v>3715</v>
      </c>
      <c r="E1050" s="823" t="s">
        <v>771</v>
      </c>
      <c r="F1050" s="832">
        <v>3</v>
      </c>
      <c r="G1050" s="832">
        <v>288.12</v>
      </c>
      <c r="H1050" s="828">
        <v>1</v>
      </c>
      <c r="I1050" s="832"/>
      <c r="J1050" s="832"/>
      <c r="K1050" s="828">
        <v>0</v>
      </c>
      <c r="L1050" s="832">
        <v>3</v>
      </c>
      <c r="M1050" s="833">
        <v>288.12</v>
      </c>
    </row>
    <row r="1051" spans="1:13" ht="14.45" customHeight="1" x14ac:dyDescent="0.2">
      <c r="A1051" s="822" t="s">
        <v>2809</v>
      </c>
      <c r="B1051" s="823" t="s">
        <v>2361</v>
      </c>
      <c r="C1051" s="823" t="s">
        <v>3714</v>
      </c>
      <c r="D1051" s="823" t="s">
        <v>3715</v>
      </c>
      <c r="E1051" s="823" t="s">
        <v>1319</v>
      </c>
      <c r="F1051" s="832">
        <v>3</v>
      </c>
      <c r="G1051" s="832">
        <v>403.34999999999997</v>
      </c>
      <c r="H1051" s="828">
        <v>1</v>
      </c>
      <c r="I1051" s="832"/>
      <c r="J1051" s="832"/>
      <c r="K1051" s="828">
        <v>0</v>
      </c>
      <c r="L1051" s="832">
        <v>3</v>
      </c>
      <c r="M1051" s="833">
        <v>403.34999999999997</v>
      </c>
    </row>
    <row r="1052" spans="1:13" ht="14.45" customHeight="1" x14ac:dyDescent="0.2">
      <c r="A1052" s="822" t="s">
        <v>2809</v>
      </c>
      <c r="B1052" s="823" t="s">
        <v>2361</v>
      </c>
      <c r="C1052" s="823" t="s">
        <v>2362</v>
      </c>
      <c r="D1052" s="823" t="s">
        <v>1318</v>
      </c>
      <c r="E1052" s="823" t="s">
        <v>771</v>
      </c>
      <c r="F1052" s="832"/>
      <c r="G1052" s="832"/>
      <c r="H1052" s="828">
        <v>0</v>
      </c>
      <c r="I1052" s="832">
        <v>7</v>
      </c>
      <c r="J1052" s="832">
        <v>672.28000000000009</v>
      </c>
      <c r="K1052" s="828">
        <v>1</v>
      </c>
      <c r="L1052" s="832">
        <v>7</v>
      </c>
      <c r="M1052" s="833">
        <v>672.28000000000009</v>
      </c>
    </row>
    <row r="1053" spans="1:13" ht="14.45" customHeight="1" x14ac:dyDescent="0.2">
      <c r="A1053" s="822" t="s">
        <v>2809</v>
      </c>
      <c r="B1053" s="823" t="s">
        <v>2397</v>
      </c>
      <c r="C1053" s="823" t="s">
        <v>2403</v>
      </c>
      <c r="D1053" s="823" t="s">
        <v>1477</v>
      </c>
      <c r="E1053" s="823" t="s">
        <v>2404</v>
      </c>
      <c r="F1053" s="832"/>
      <c r="G1053" s="832"/>
      <c r="H1053" s="828">
        <v>0</v>
      </c>
      <c r="I1053" s="832">
        <v>7</v>
      </c>
      <c r="J1053" s="832">
        <v>15466.65</v>
      </c>
      <c r="K1053" s="828">
        <v>1</v>
      </c>
      <c r="L1053" s="832">
        <v>7</v>
      </c>
      <c r="M1053" s="833">
        <v>15466.65</v>
      </c>
    </row>
    <row r="1054" spans="1:13" ht="14.45" customHeight="1" x14ac:dyDescent="0.2">
      <c r="A1054" s="822" t="s">
        <v>2809</v>
      </c>
      <c r="B1054" s="823" t="s">
        <v>2625</v>
      </c>
      <c r="C1054" s="823" t="s">
        <v>2626</v>
      </c>
      <c r="D1054" s="823" t="s">
        <v>1876</v>
      </c>
      <c r="E1054" s="823" t="s">
        <v>1877</v>
      </c>
      <c r="F1054" s="832"/>
      <c r="G1054" s="832"/>
      <c r="H1054" s="828">
        <v>0</v>
      </c>
      <c r="I1054" s="832">
        <v>4</v>
      </c>
      <c r="J1054" s="832">
        <v>3610.28</v>
      </c>
      <c r="K1054" s="828">
        <v>1</v>
      </c>
      <c r="L1054" s="832">
        <v>4</v>
      </c>
      <c r="M1054" s="833">
        <v>3610.28</v>
      </c>
    </row>
    <row r="1055" spans="1:13" ht="14.45" customHeight="1" x14ac:dyDescent="0.2">
      <c r="A1055" s="822" t="s">
        <v>2809</v>
      </c>
      <c r="B1055" s="823" t="s">
        <v>2443</v>
      </c>
      <c r="C1055" s="823" t="s">
        <v>2851</v>
      </c>
      <c r="D1055" s="823" t="s">
        <v>2852</v>
      </c>
      <c r="E1055" s="823" t="s">
        <v>684</v>
      </c>
      <c r="F1055" s="832">
        <v>1</v>
      </c>
      <c r="G1055" s="832">
        <v>65.28</v>
      </c>
      <c r="H1055" s="828">
        <v>1</v>
      </c>
      <c r="I1055" s="832"/>
      <c r="J1055" s="832"/>
      <c r="K1055" s="828">
        <v>0</v>
      </c>
      <c r="L1055" s="832">
        <v>1</v>
      </c>
      <c r="M1055" s="833">
        <v>65.28</v>
      </c>
    </row>
    <row r="1056" spans="1:13" ht="14.45" customHeight="1" x14ac:dyDescent="0.2">
      <c r="A1056" s="822" t="s">
        <v>2809</v>
      </c>
      <c r="B1056" s="823" t="s">
        <v>2443</v>
      </c>
      <c r="C1056" s="823" t="s">
        <v>3132</v>
      </c>
      <c r="D1056" s="823" t="s">
        <v>2852</v>
      </c>
      <c r="E1056" s="823" t="s">
        <v>3133</v>
      </c>
      <c r="F1056" s="832">
        <v>1</v>
      </c>
      <c r="G1056" s="832">
        <v>121.75</v>
      </c>
      <c r="H1056" s="828">
        <v>1</v>
      </c>
      <c r="I1056" s="832"/>
      <c r="J1056" s="832"/>
      <c r="K1056" s="828">
        <v>0</v>
      </c>
      <c r="L1056" s="832">
        <v>1</v>
      </c>
      <c r="M1056" s="833">
        <v>121.75</v>
      </c>
    </row>
    <row r="1057" spans="1:13" ht="14.45" customHeight="1" x14ac:dyDescent="0.2">
      <c r="A1057" s="822" t="s">
        <v>2809</v>
      </c>
      <c r="B1057" s="823" t="s">
        <v>2443</v>
      </c>
      <c r="C1057" s="823" t="s">
        <v>2445</v>
      </c>
      <c r="D1057" s="823" t="s">
        <v>682</v>
      </c>
      <c r="E1057" s="823" t="s">
        <v>681</v>
      </c>
      <c r="F1057" s="832"/>
      <c r="G1057" s="832"/>
      <c r="H1057" s="828">
        <v>0</v>
      </c>
      <c r="I1057" s="832">
        <v>2</v>
      </c>
      <c r="J1057" s="832">
        <v>145.1</v>
      </c>
      <c r="K1057" s="828">
        <v>1</v>
      </c>
      <c r="L1057" s="832">
        <v>2</v>
      </c>
      <c r="M1057" s="833">
        <v>145.1</v>
      </c>
    </row>
    <row r="1058" spans="1:13" ht="14.45" customHeight="1" x14ac:dyDescent="0.2">
      <c r="A1058" s="822" t="s">
        <v>2809</v>
      </c>
      <c r="B1058" s="823" t="s">
        <v>2443</v>
      </c>
      <c r="C1058" s="823" t="s">
        <v>2446</v>
      </c>
      <c r="D1058" s="823" t="s">
        <v>682</v>
      </c>
      <c r="E1058" s="823" t="s">
        <v>684</v>
      </c>
      <c r="F1058" s="832"/>
      <c r="G1058" s="832"/>
      <c r="H1058" s="828">
        <v>0</v>
      </c>
      <c r="I1058" s="832">
        <v>11</v>
      </c>
      <c r="J1058" s="832">
        <v>718.07999999999993</v>
      </c>
      <c r="K1058" s="828">
        <v>1</v>
      </c>
      <c r="L1058" s="832">
        <v>11</v>
      </c>
      <c r="M1058" s="833">
        <v>718.07999999999993</v>
      </c>
    </row>
    <row r="1059" spans="1:13" ht="14.45" customHeight="1" x14ac:dyDescent="0.2">
      <c r="A1059" s="822" t="s">
        <v>2809</v>
      </c>
      <c r="B1059" s="823" t="s">
        <v>2443</v>
      </c>
      <c r="C1059" s="823" t="s">
        <v>4222</v>
      </c>
      <c r="D1059" s="823" t="s">
        <v>680</v>
      </c>
      <c r="E1059" s="823" t="s">
        <v>684</v>
      </c>
      <c r="F1059" s="832">
        <v>6</v>
      </c>
      <c r="G1059" s="832">
        <v>391.68</v>
      </c>
      <c r="H1059" s="828">
        <v>1</v>
      </c>
      <c r="I1059" s="832"/>
      <c r="J1059" s="832"/>
      <c r="K1059" s="828">
        <v>0</v>
      </c>
      <c r="L1059" s="832">
        <v>6</v>
      </c>
      <c r="M1059" s="833">
        <v>391.68</v>
      </c>
    </row>
    <row r="1060" spans="1:13" ht="14.45" customHeight="1" x14ac:dyDescent="0.2">
      <c r="A1060" s="822" t="s">
        <v>2809</v>
      </c>
      <c r="B1060" s="823" t="s">
        <v>2458</v>
      </c>
      <c r="C1060" s="823" t="s">
        <v>2459</v>
      </c>
      <c r="D1060" s="823" t="s">
        <v>1153</v>
      </c>
      <c r="E1060" s="823" t="s">
        <v>1155</v>
      </c>
      <c r="F1060" s="832"/>
      <c r="G1060" s="832"/>
      <c r="H1060" s="828"/>
      <c r="I1060" s="832">
        <v>7</v>
      </c>
      <c r="J1060" s="832">
        <v>0</v>
      </c>
      <c r="K1060" s="828"/>
      <c r="L1060" s="832">
        <v>7</v>
      </c>
      <c r="M1060" s="833">
        <v>0</v>
      </c>
    </row>
    <row r="1061" spans="1:13" ht="14.45" customHeight="1" x14ac:dyDescent="0.2">
      <c r="A1061" s="822" t="s">
        <v>2809</v>
      </c>
      <c r="B1061" s="823" t="s">
        <v>2484</v>
      </c>
      <c r="C1061" s="823" t="s">
        <v>4671</v>
      </c>
      <c r="D1061" s="823" t="s">
        <v>4672</v>
      </c>
      <c r="E1061" s="823" t="s">
        <v>2486</v>
      </c>
      <c r="F1061" s="832">
        <v>2</v>
      </c>
      <c r="G1061" s="832">
        <v>0</v>
      </c>
      <c r="H1061" s="828"/>
      <c r="I1061" s="832"/>
      <c r="J1061" s="832"/>
      <c r="K1061" s="828"/>
      <c r="L1061" s="832">
        <v>2</v>
      </c>
      <c r="M1061" s="833">
        <v>0</v>
      </c>
    </row>
    <row r="1062" spans="1:13" ht="14.45" customHeight="1" x14ac:dyDescent="0.2">
      <c r="A1062" s="822" t="s">
        <v>2809</v>
      </c>
      <c r="B1062" s="823" t="s">
        <v>4872</v>
      </c>
      <c r="C1062" s="823" t="s">
        <v>4644</v>
      </c>
      <c r="D1062" s="823" t="s">
        <v>4645</v>
      </c>
      <c r="E1062" s="823" t="s">
        <v>4646</v>
      </c>
      <c r="F1062" s="832">
        <v>1</v>
      </c>
      <c r="G1062" s="832">
        <v>386.89</v>
      </c>
      <c r="H1062" s="828">
        <v>1</v>
      </c>
      <c r="I1062" s="832"/>
      <c r="J1062" s="832"/>
      <c r="K1062" s="828">
        <v>0</v>
      </c>
      <c r="L1062" s="832">
        <v>1</v>
      </c>
      <c r="M1062" s="833">
        <v>386.89</v>
      </c>
    </row>
    <row r="1063" spans="1:13" ht="14.45" customHeight="1" x14ac:dyDescent="0.2">
      <c r="A1063" s="822" t="s">
        <v>2809</v>
      </c>
      <c r="B1063" s="823" t="s">
        <v>2509</v>
      </c>
      <c r="C1063" s="823" t="s">
        <v>2711</v>
      </c>
      <c r="D1063" s="823" t="s">
        <v>2026</v>
      </c>
      <c r="E1063" s="823" t="s">
        <v>1348</v>
      </c>
      <c r="F1063" s="832"/>
      <c r="G1063" s="832"/>
      <c r="H1063" s="828">
        <v>0</v>
      </c>
      <c r="I1063" s="832">
        <v>2</v>
      </c>
      <c r="J1063" s="832">
        <v>208.8</v>
      </c>
      <c r="K1063" s="828">
        <v>1</v>
      </c>
      <c r="L1063" s="832">
        <v>2</v>
      </c>
      <c r="M1063" s="833">
        <v>208.8</v>
      </c>
    </row>
    <row r="1064" spans="1:13" ht="14.45" customHeight="1" x14ac:dyDescent="0.2">
      <c r="A1064" s="822" t="s">
        <v>2809</v>
      </c>
      <c r="B1064" s="823" t="s">
        <v>2509</v>
      </c>
      <c r="C1064" s="823" t="s">
        <v>2510</v>
      </c>
      <c r="D1064" s="823" t="s">
        <v>1347</v>
      </c>
      <c r="E1064" s="823" t="s">
        <v>1348</v>
      </c>
      <c r="F1064" s="832"/>
      <c r="G1064" s="832"/>
      <c r="H1064" s="828">
        <v>0</v>
      </c>
      <c r="I1064" s="832">
        <v>2</v>
      </c>
      <c r="J1064" s="832">
        <v>208.8</v>
      </c>
      <c r="K1064" s="828">
        <v>1</v>
      </c>
      <c r="L1064" s="832">
        <v>2</v>
      </c>
      <c r="M1064" s="833">
        <v>208.8</v>
      </c>
    </row>
    <row r="1065" spans="1:13" ht="14.45" customHeight="1" x14ac:dyDescent="0.2">
      <c r="A1065" s="822" t="s">
        <v>2809</v>
      </c>
      <c r="B1065" s="823" t="s">
        <v>2405</v>
      </c>
      <c r="C1065" s="823" t="s">
        <v>2406</v>
      </c>
      <c r="D1065" s="823" t="s">
        <v>2407</v>
      </c>
      <c r="E1065" s="823" t="s">
        <v>2408</v>
      </c>
      <c r="F1065" s="832"/>
      <c r="G1065" s="832"/>
      <c r="H1065" s="828">
        <v>0</v>
      </c>
      <c r="I1065" s="832">
        <v>1</v>
      </c>
      <c r="J1065" s="832">
        <v>10252.75</v>
      </c>
      <c r="K1065" s="828">
        <v>1</v>
      </c>
      <c r="L1065" s="832">
        <v>1</v>
      </c>
      <c r="M1065" s="833">
        <v>10252.75</v>
      </c>
    </row>
    <row r="1066" spans="1:13" ht="14.45" customHeight="1" x14ac:dyDescent="0.2">
      <c r="A1066" s="822" t="s">
        <v>2810</v>
      </c>
      <c r="B1066" s="823" t="s">
        <v>2227</v>
      </c>
      <c r="C1066" s="823" t="s">
        <v>2667</v>
      </c>
      <c r="D1066" s="823" t="s">
        <v>789</v>
      </c>
      <c r="E1066" s="823" t="s">
        <v>2668</v>
      </c>
      <c r="F1066" s="832"/>
      <c r="G1066" s="832"/>
      <c r="H1066" s="828">
        <v>0</v>
      </c>
      <c r="I1066" s="832">
        <v>3</v>
      </c>
      <c r="J1066" s="832">
        <v>86.429999999999993</v>
      </c>
      <c r="K1066" s="828">
        <v>1</v>
      </c>
      <c r="L1066" s="832">
        <v>3</v>
      </c>
      <c r="M1066" s="833">
        <v>86.429999999999993</v>
      </c>
    </row>
    <row r="1067" spans="1:13" ht="14.45" customHeight="1" x14ac:dyDescent="0.2">
      <c r="A1067" s="822" t="s">
        <v>2810</v>
      </c>
      <c r="B1067" s="823" t="s">
        <v>2244</v>
      </c>
      <c r="C1067" s="823" t="s">
        <v>2558</v>
      </c>
      <c r="D1067" s="823" t="s">
        <v>1691</v>
      </c>
      <c r="E1067" s="823" t="s">
        <v>2559</v>
      </c>
      <c r="F1067" s="832"/>
      <c r="G1067" s="832"/>
      <c r="H1067" s="828">
        <v>0</v>
      </c>
      <c r="I1067" s="832">
        <v>2</v>
      </c>
      <c r="J1067" s="832">
        <v>2771.24</v>
      </c>
      <c r="K1067" s="828">
        <v>1</v>
      </c>
      <c r="L1067" s="832">
        <v>2</v>
      </c>
      <c r="M1067" s="833">
        <v>2771.24</v>
      </c>
    </row>
    <row r="1068" spans="1:13" ht="14.45" customHeight="1" x14ac:dyDescent="0.2">
      <c r="A1068" s="822" t="s">
        <v>2810</v>
      </c>
      <c r="B1068" s="823" t="s">
        <v>2244</v>
      </c>
      <c r="C1068" s="823" t="s">
        <v>2247</v>
      </c>
      <c r="D1068" s="823" t="s">
        <v>915</v>
      </c>
      <c r="E1068" s="823" t="s">
        <v>2248</v>
      </c>
      <c r="F1068" s="832"/>
      <c r="G1068" s="832"/>
      <c r="H1068" s="828">
        <v>0</v>
      </c>
      <c r="I1068" s="832">
        <v>6</v>
      </c>
      <c r="J1068" s="832">
        <v>2208.96</v>
      </c>
      <c r="K1068" s="828">
        <v>1</v>
      </c>
      <c r="L1068" s="832">
        <v>6</v>
      </c>
      <c r="M1068" s="833">
        <v>2208.96</v>
      </c>
    </row>
    <row r="1069" spans="1:13" ht="14.45" customHeight="1" x14ac:dyDescent="0.2">
      <c r="A1069" s="822" t="s">
        <v>2810</v>
      </c>
      <c r="B1069" s="823" t="s">
        <v>2244</v>
      </c>
      <c r="C1069" s="823" t="s">
        <v>2249</v>
      </c>
      <c r="D1069" s="823" t="s">
        <v>915</v>
      </c>
      <c r="E1069" s="823" t="s">
        <v>2250</v>
      </c>
      <c r="F1069" s="832"/>
      <c r="G1069" s="832"/>
      <c r="H1069" s="828">
        <v>0</v>
      </c>
      <c r="I1069" s="832">
        <v>2</v>
      </c>
      <c r="J1069" s="832">
        <v>1472.66</v>
      </c>
      <c r="K1069" s="828">
        <v>1</v>
      </c>
      <c r="L1069" s="832">
        <v>2</v>
      </c>
      <c r="M1069" s="833">
        <v>1472.66</v>
      </c>
    </row>
    <row r="1070" spans="1:13" ht="14.45" customHeight="1" x14ac:dyDescent="0.2">
      <c r="A1070" s="822" t="s">
        <v>2810</v>
      </c>
      <c r="B1070" s="823" t="s">
        <v>2244</v>
      </c>
      <c r="C1070" s="823" t="s">
        <v>2253</v>
      </c>
      <c r="D1070" s="823" t="s">
        <v>915</v>
      </c>
      <c r="E1070" s="823" t="s">
        <v>2254</v>
      </c>
      <c r="F1070" s="832"/>
      <c r="G1070" s="832"/>
      <c r="H1070" s="828">
        <v>0</v>
      </c>
      <c r="I1070" s="832">
        <v>7</v>
      </c>
      <c r="J1070" s="832">
        <v>3436.23</v>
      </c>
      <c r="K1070" s="828">
        <v>1</v>
      </c>
      <c r="L1070" s="832">
        <v>7</v>
      </c>
      <c r="M1070" s="833">
        <v>3436.23</v>
      </c>
    </row>
    <row r="1071" spans="1:13" ht="14.45" customHeight="1" x14ac:dyDescent="0.2">
      <c r="A1071" s="822" t="s">
        <v>2810</v>
      </c>
      <c r="B1071" s="823" t="s">
        <v>2244</v>
      </c>
      <c r="C1071" s="823" t="s">
        <v>2245</v>
      </c>
      <c r="D1071" s="823" t="s">
        <v>915</v>
      </c>
      <c r="E1071" s="823" t="s">
        <v>2246</v>
      </c>
      <c r="F1071" s="832"/>
      <c r="G1071" s="832"/>
      <c r="H1071" s="828">
        <v>0</v>
      </c>
      <c r="I1071" s="832">
        <v>2</v>
      </c>
      <c r="J1071" s="832">
        <v>1847.48</v>
      </c>
      <c r="K1071" s="828">
        <v>1</v>
      </c>
      <c r="L1071" s="832">
        <v>2</v>
      </c>
      <c r="M1071" s="833">
        <v>1847.48</v>
      </c>
    </row>
    <row r="1072" spans="1:13" ht="14.45" customHeight="1" x14ac:dyDescent="0.2">
      <c r="A1072" s="822" t="s">
        <v>2810</v>
      </c>
      <c r="B1072" s="823" t="s">
        <v>2265</v>
      </c>
      <c r="C1072" s="823" t="s">
        <v>2572</v>
      </c>
      <c r="D1072" s="823" t="s">
        <v>921</v>
      </c>
      <c r="E1072" s="823" t="s">
        <v>2573</v>
      </c>
      <c r="F1072" s="832"/>
      <c r="G1072" s="832"/>
      <c r="H1072" s="828">
        <v>0</v>
      </c>
      <c r="I1072" s="832">
        <v>1</v>
      </c>
      <c r="J1072" s="832">
        <v>42.51</v>
      </c>
      <c r="K1072" s="828">
        <v>1</v>
      </c>
      <c r="L1072" s="832">
        <v>1</v>
      </c>
      <c r="M1072" s="833">
        <v>42.51</v>
      </c>
    </row>
    <row r="1073" spans="1:13" ht="14.45" customHeight="1" x14ac:dyDescent="0.2">
      <c r="A1073" s="822" t="s">
        <v>2810</v>
      </c>
      <c r="B1073" s="823" t="s">
        <v>2277</v>
      </c>
      <c r="C1073" s="823" t="s">
        <v>3326</v>
      </c>
      <c r="D1073" s="823" t="s">
        <v>724</v>
      </c>
      <c r="E1073" s="823" t="s">
        <v>3327</v>
      </c>
      <c r="F1073" s="832">
        <v>3</v>
      </c>
      <c r="G1073" s="832">
        <v>175.56</v>
      </c>
      <c r="H1073" s="828">
        <v>1</v>
      </c>
      <c r="I1073" s="832"/>
      <c r="J1073" s="832"/>
      <c r="K1073" s="828">
        <v>0</v>
      </c>
      <c r="L1073" s="832">
        <v>3</v>
      </c>
      <c r="M1073" s="833">
        <v>175.56</v>
      </c>
    </row>
    <row r="1074" spans="1:13" ht="14.45" customHeight="1" x14ac:dyDescent="0.2">
      <c r="A1074" s="822" t="s">
        <v>2810</v>
      </c>
      <c r="B1074" s="823" t="s">
        <v>2286</v>
      </c>
      <c r="C1074" s="823" t="s">
        <v>2290</v>
      </c>
      <c r="D1074" s="823" t="s">
        <v>2288</v>
      </c>
      <c r="E1074" s="823" t="s">
        <v>2291</v>
      </c>
      <c r="F1074" s="832"/>
      <c r="G1074" s="832"/>
      <c r="H1074" s="828">
        <v>0</v>
      </c>
      <c r="I1074" s="832">
        <v>1</v>
      </c>
      <c r="J1074" s="832">
        <v>31.09</v>
      </c>
      <c r="K1074" s="828">
        <v>1</v>
      </c>
      <c r="L1074" s="832">
        <v>1</v>
      </c>
      <c r="M1074" s="833">
        <v>31.09</v>
      </c>
    </row>
    <row r="1075" spans="1:13" ht="14.45" customHeight="1" x14ac:dyDescent="0.2">
      <c r="A1075" s="822" t="s">
        <v>2810</v>
      </c>
      <c r="B1075" s="823" t="s">
        <v>2355</v>
      </c>
      <c r="C1075" s="823" t="s">
        <v>2356</v>
      </c>
      <c r="D1075" s="823" t="s">
        <v>1403</v>
      </c>
      <c r="E1075" s="823" t="s">
        <v>2357</v>
      </c>
      <c r="F1075" s="832"/>
      <c r="G1075" s="832"/>
      <c r="H1075" s="828">
        <v>0</v>
      </c>
      <c r="I1075" s="832">
        <v>2</v>
      </c>
      <c r="J1075" s="832">
        <v>308.72000000000003</v>
      </c>
      <c r="K1075" s="828">
        <v>1</v>
      </c>
      <c r="L1075" s="832">
        <v>2</v>
      </c>
      <c r="M1075" s="833">
        <v>308.72000000000003</v>
      </c>
    </row>
    <row r="1076" spans="1:13" ht="14.45" customHeight="1" x14ac:dyDescent="0.2">
      <c r="A1076" s="822" t="s">
        <v>2810</v>
      </c>
      <c r="B1076" s="823" t="s">
        <v>2397</v>
      </c>
      <c r="C1076" s="823" t="s">
        <v>2403</v>
      </c>
      <c r="D1076" s="823" t="s">
        <v>1477</v>
      </c>
      <c r="E1076" s="823" t="s">
        <v>2404</v>
      </c>
      <c r="F1076" s="832"/>
      <c r="G1076" s="832"/>
      <c r="H1076" s="828">
        <v>0</v>
      </c>
      <c r="I1076" s="832">
        <v>5</v>
      </c>
      <c r="J1076" s="832">
        <v>4232.3500000000004</v>
      </c>
      <c r="K1076" s="828">
        <v>1</v>
      </c>
      <c r="L1076" s="832">
        <v>5</v>
      </c>
      <c r="M1076" s="833">
        <v>4232.3500000000004</v>
      </c>
    </row>
    <row r="1077" spans="1:13" ht="14.45" customHeight="1" x14ac:dyDescent="0.2">
      <c r="A1077" s="822" t="s">
        <v>2810</v>
      </c>
      <c r="B1077" s="823" t="s">
        <v>2443</v>
      </c>
      <c r="C1077" s="823" t="s">
        <v>2445</v>
      </c>
      <c r="D1077" s="823" t="s">
        <v>682</v>
      </c>
      <c r="E1077" s="823" t="s">
        <v>681</v>
      </c>
      <c r="F1077" s="832"/>
      <c r="G1077" s="832"/>
      <c r="H1077" s="828">
        <v>0</v>
      </c>
      <c r="I1077" s="832">
        <v>1</v>
      </c>
      <c r="J1077" s="832">
        <v>72.55</v>
      </c>
      <c r="K1077" s="828">
        <v>1</v>
      </c>
      <c r="L1077" s="832">
        <v>1</v>
      </c>
      <c r="M1077" s="833">
        <v>72.55</v>
      </c>
    </row>
    <row r="1078" spans="1:13" ht="14.45" customHeight="1" x14ac:dyDescent="0.2">
      <c r="A1078" s="822" t="s">
        <v>2810</v>
      </c>
      <c r="B1078" s="823" t="s">
        <v>2443</v>
      </c>
      <c r="C1078" s="823" t="s">
        <v>2446</v>
      </c>
      <c r="D1078" s="823" t="s">
        <v>682</v>
      </c>
      <c r="E1078" s="823" t="s">
        <v>684</v>
      </c>
      <c r="F1078" s="832"/>
      <c r="G1078" s="832"/>
      <c r="H1078" s="828">
        <v>0</v>
      </c>
      <c r="I1078" s="832">
        <v>4</v>
      </c>
      <c r="J1078" s="832">
        <v>261.12</v>
      </c>
      <c r="K1078" s="828">
        <v>1</v>
      </c>
      <c r="L1078" s="832">
        <v>4</v>
      </c>
      <c r="M1078" s="833">
        <v>261.12</v>
      </c>
    </row>
    <row r="1079" spans="1:13" ht="14.45" customHeight="1" x14ac:dyDescent="0.2">
      <c r="A1079" s="822" t="s">
        <v>2810</v>
      </c>
      <c r="B1079" s="823" t="s">
        <v>2443</v>
      </c>
      <c r="C1079" s="823" t="s">
        <v>2444</v>
      </c>
      <c r="D1079" s="823" t="s">
        <v>682</v>
      </c>
      <c r="E1079" s="823" t="s">
        <v>683</v>
      </c>
      <c r="F1079" s="832"/>
      <c r="G1079" s="832"/>
      <c r="H1079" s="828">
        <v>0</v>
      </c>
      <c r="I1079" s="832">
        <v>2</v>
      </c>
      <c r="J1079" s="832">
        <v>43.52</v>
      </c>
      <c r="K1079" s="828">
        <v>1</v>
      </c>
      <c r="L1079" s="832">
        <v>2</v>
      </c>
      <c r="M1079" s="833">
        <v>43.52</v>
      </c>
    </row>
    <row r="1080" spans="1:13" ht="14.45" customHeight="1" thickBot="1" x14ac:dyDescent="0.25">
      <c r="A1080" s="814" t="s">
        <v>2810</v>
      </c>
      <c r="B1080" s="815" t="s">
        <v>2500</v>
      </c>
      <c r="C1080" s="815" t="s">
        <v>2503</v>
      </c>
      <c r="D1080" s="815" t="s">
        <v>1329</v>
      </c>
      <c r="E1080" s="815" t="s">
        <v>738</v>
      </c>
      <c r="F1080" s="834"/>
      <c r="G1080" s="834"/>
      <c r="H1080" s="820">
        <v>0</v>
      </c>
      <c r="I1080" s="834">
        <v>1</v>
      </c>
      <c r="J1080" s="834">
        <v>58.77</v>
      </c>
      <c r="K1080" s="820">
        <v>1</v>
      </c>
      <c r="L1080" s="834">
        <v>1</v>
      </c>
      <c r="M1080" s="835">
        <v>58.77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8B996C17-820C-41F6-94D7-2D16562D2D5B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24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705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2" t="s">
        <v>599</v>
      </c>
      <c r="B5" s="713" t="s">
        <v>600</v>
      </c>
      <c r="C5" s="714" t="s">
        <v>329</v>
      </c>
      <c r="D5" s="714" t="s">
        <v>329</v>
      </c>
      <c r="E5" s="714"/>
      <c r="F5" s="714" t="s">
        <v>329</v>
      </c>
      <c r="G5" s="714" t="s">
        <v>329</v>
      </c>
      <c r="H5" s="714" t="s">
        <v>329</v>
      </c>
      <c r="I5" s="715" t="s">
        <v>329</v>
      </c>
      <c r="J5" s="716" t="s">
        <v>73</v>
      </c>
    </row>
    <row r="6" spans="1:10" ht="14.45" customHeight="1" x14ac:dyDescent="0.2">
      <c r="A6" s="712" t="s">
        <v>599</v>
      </c>
      <c r="B6" s="713" t="s">
        <v>4874</v>
      </c>
      <c r="C6" s="714">
        <v>21.218</v>
      </c>
      <c r="D6" s="714">
        <v>0</v>
      </c>
      <c r="E6" s="714"/>
      <c r="F6" s="714">
        <v>0</v>
      </c>
      <c r="G6" s="714">
        <v>0</v>
      </c>
      <c r="H6" s="714">
        <v>0</v>
      </c>
      <c r="I6" s="715" t="s">
        <v>329</v>
      </c>
      <c r="J6" s="716" t="s">
        <v>1</v>
      </c>
    </row>
    <row r="7" spans="1:10" ht="14.45" customHeight="1" x14ac:dyDescent="0.2">
      <c r="A7" s="712" t="s">
        <v>599</v>
      </c>
      <c r="B7" s="713" t="s">
        <v>4875</v>
      </c>
      <c r="C7" s="714">
        <v>10721.319769999998</v>
      </c>
      <c r="D7" s="714">
        <v>11492.397399999996</v>
      </c>
      <c r="E7" s="714"/>
      <c r="F7" s="714">
        <v>9951.0116499999986</v>
      </c>
      <c r="G7" s="714">
        <v>0</v>
      </c>
      <c r="H7" s="714">
        <v>9951.0116499999986</v>
      </c>
      <c r="I7" s="715" t="s">
        <v>329</v>
      </c>
      <c r="J7" s="716" t="s">
        <v>1</v>
      </c>
    </row>
    <row r="8" spans="1:10" ht="14.45" customHeight="1" x14ac:dyDescent="0.2">
      <c r="A8" s="712" t="s">
        <v>599</v>
      </c>
      <c r="B8" s="713" t="s">
        <v>4876</v>
      </c>
      <c r="C8" s="714">
        <v>0</v>
      </c>
      <c r="D8" s="714">
        <v>0</v>
      </c>
      <c r="E8" s="714"/>
      <c r="F8" s="714">
        <v>11.894400000000001</v>
      </c>
      <c r="G8" s="714">
        <v>0</v>
      </c>
      <c r="H8" s="714">
        <v>11.894400000000001</v>
      </c>
      <c r="I8" s="715" t="s">
        <v>329</v>
      </c>
      <c r="J8" s="716" t="s">
        <v>1</v>
      </c>
    </row>
    <row r="9" spans="1:10" ht="14.45" customHeight="1" x14ac:dyDescent="0.2">
      <c r="A9" s="712" t="s">
        <v>599</v>
      </c>
      <c r="B9" s="713" t="s">
        <v>4877</v>
      </c>
      <c r="C9" s="714">
        <v>305.61731999999995</v>
      </c>
      <c r="D9" s="714">
        <v>283.68111999999996</v>
      </c>
      <c r="E9" s="714"/>
      <c r="F9" s="714">
        <v>289.92059</v>
      </c>
      <c r="G9" s="714">
        <v>0</v>
      </c>
      <c r="H9" s="714">
        <v>289.92059</v>
      </c>
      <c r="I9" s="715" t="s">
        <v>329</v>
      </c>
      <c r="J9" s="716" t="s">
        <v>1</v>
      </c>
    </row>
    <row r="10" spans="1:10" ht="14.45" customHeight="1" x14ac:dyDescent="0.2">
      <c r="A10" s="712" t="s">
        <v>599</v>
      </c>
      <c r="B10" s="713" t="s">
        <v>4878</v>
      </c>
      <c r="C10" s="714">
        <v>486.43262000000004</v>
      </c>
      <c r="D10" s="714">
        <v>522.85527999999999</v>
      </c>
      <c r="E10" s="714"/>
      <c r="F10" s="714">
        <v>457.10989000000001</v>
      </c>
      <c r="G10" s="714">
        <v>0</v>
      </c>
      <c r="H10" s="714">
        <v>457.10989000000001</v>
      </c>
      <c r="I10" s="715" t="s">
        <v>329</v>
      </c>
      <c r="J10" s="716" t="s">
        <v>1</v>
      </c>
    </row>
    <row r="11" spans="1:10" ht="14.45" customHeight="1" x14ac:dyDescent="0.2">
      <c r="A11" s="712" t="s">
        <v>599</v>
      </c>
      <c r="B11" s="713" t="s">
        <v>4879</v>
      </c>
      <c r="C11" s="714">
        <v>1883.0075300000001</v>
      </c>
      <c r="D11" s="714">
        <v>2243.82332</v>
      </c>
      <c r="E11" s="714"/>
      <c r="F11" s="714">
        <v>1994.0324900000001</v>
      </c>
      <c r="G11" s="714">
        <v>0</v>
      </c>
      <c r="H11" s="714">
        <v>1994.0324900000001</v>
      </c>
      <c r="I11" s="715" t="s">
        <v>329</v>
      </c>
      <c r="J11" s="716" t="s">
        <v>1</v>
      </c>
    </row>
    <row r="12" spans="1:10" ht="14.45" customHeight="1" x14ac:dyDescent="0.2">
      <c r="A12" s="712" t="s">
        <v>599</v>
      </c>
      <c r="B12" s="713" t="s">
        <v>4880</v>
      </c>
      <c r="C12" s="714">
        <v>304.90975000000003</v>
      </c>
      <c r="D12" s="714">
        <v>380.73528999999996</v>
      </c>
      <c r="E12" s="714"/>
      <c r="F12" s="714">
        <v>803.2349999999999</v>
      </c>
      <c r="G12" s="714">
        <v>0</v>
      </c>
      <c r="H12" s="714">
        <v>803.2349999999999</v>
      </c>
      <c r="I12" s="715" t="s">
        <v>329</v>
      </c>
      <c r="J12" s="716" t="s">
        <v>1</v>
      </c>
    </row>
    <row r="13" spans="1:10" ht="14.45" customHeight="1" x14ac:dyDescent="0.2">
      <c r="A13" s="712" t="s">
        <v>599</v>
      </c>
      <c r="B13" s="713" t="s">
        <v>4881</v>
      </c>
      <c r="C13" s="714">
        <v>10.322340000000001</v>
      </c>
      <c r="D13" s="714">
        <v>10.62003</v>
      </c>
      <c r="E13" s="714"/>
      <c r="F13" s="714">
        <v>8.8949700000000007</v>
      </c>
      <c r="G13" s="714">
        <v>0</v>
      </c>
      <c r="H13" s="714">
        <v>8.8949700000000007</v>
      </c>
      <c r="I13" s="715" t="s">
        <v>329</v>
      </c>
      <c r="J13" s="716" t="s">
        <v>1</v>
      </c>
    </row>
    <row r="14" spans="1:10" ht="14.45" customHeight="1" x14ac:dyDescent="0.2">
      <c r="A14" s="712" t="s">
        <v>599</v>
      </c>
      <c r="B14" s="713" t="s">
        <v>4882</v>
      </c>
      <c r="C14" s="714">
        <v>382.59860999999995</v>
      </c>
      <c r="D14" s="714">
        <v>400.94873999999999</v>
      </c>
      <c r="E14" s="714"/>
      <c r="F14" s="714">
        <v>421.83075000000008</v>
      </c>
      <c r="G14" s="714">
        <v>0</v>
      </c>
      <c r="H14" s="714">
        <v>421.83075000000008</v>
      </c>
      <c r="I14" s="715" t="s">
        <v>329</v>
      </c>
      <c r="J14" s="716" t="s">
        <v>1</v>
      </c>
    </row>
    <row r="15" spans="1:10" ht="14.45" customHeight="1" x14ac:dyDescent="0.2">
      <c r="A15" s="712" t="s">
        <v>599</v>
      </c>
      <c r="B15" s="713" t="s">
        <v>4883</v>
      </c>
      <c r="C15" s="714">
        <v>209.40930000000003</v>
      </c>
      <c r="D15" s="714">
        <v>170.34234000000001</v>
      </c>
      <c r="E15" s="714"/>
      <c r="F15" s="714">
        <v>250.4135</v>
      </c>
      <c r="G15" s="714">
        <v>0</v>
      </c>
      <c r="H15" s="714">
        <v>250.4135</v>
      </c>
      <c r="I15" s="715" t="s">
        <v>329</v>
      </c>
      <c r="J15" s="716" t="s">
        <v>1</v>
      </c>
    </row>
    <row r="16" spans="1:10" ht="14.45" customHeight="1" x14ac:dyDescent="0.2">
      <c r="A16" s="712" t="s">
        <v>599</v>
      </c>
      <c r="B16" s="713" t="s">
        <v>4884</v>
      </c>
      <c r="C16" s="714">
        <v>404.83333000000005</v>
      </c>
      <c r="D16" s="714">
        <v>399.68433999999996</v>
      </c>
      <c r="E16" s="714"/>
      <c r="F16" s="714">
        <v>139.43935999999999</v>
      </c>
      <c r="G16" s="714">
        <v>0</v>
      </c>
      <c r="H16" s="714">
        <v>139.43935999999999</v>
      </c>
      <c r="I16" s="715" t="s">
        <v>329</v>
      </c>
      <c r="J16" s="716" t="s">
        <v>1</v>
      </c>
    </row>
    <row r="17" spans="1:10" ht="14.45" customHeight="1" x14ac:dyDescent="0.2">
      <c r="A17" s="712" t="s">
        <v>599</v>
      </c>
      <c r="B17" s="713" t="s">
        <v>4885</v>
      </c>
      <c r="C17" s="714">
        <v>154.51084000000003</v>
      </c>
      <c r="D17" s="714">
        <v>39.857830000000007</v>
      </c>
      <c r="E17" s="714"/>
      <c r="F17" s="714">
        <v>65.748329999999996</v>
      </c>
      <c r="G17" s="714">
        <v>0</v>
      </c>
      <c r="H17" s="714">
        <v>65.748329999999996</v>
      </c>
      <c r="I17" s="715" t="s">
        <v>329</v>
      </c>
      <c r="J17" s="716" t="s">
        <v>1</v>
      </c>
    </row>
    <row r="18" spans="1:10" ht="14.45" customHeight="1" x14ac:dyDescent="0.2">
      <c r="A18" s="712" t="s">
        <v>599</v>
      </c>
      <c r="B18" s="713" t="s">
        <v>4886</v>
      </c>
      <c r="C18" s="714">
        <v>1.5775999999999999</v>
      </c>
      <c r="D18" s="714">
        <v>11.233099999999999</v>
      </c>
      <c r="E18" s="714"/>
      <c r="F18" s="714">
        <v>62.83267</v>
      </c>
      <c r="G18" s="714">
        <v>0</v>
      </c>
      <c r="H18" s="714">
        <v>62.83267</v>
      </c>
      <c r="I18" s="715" t="s">
        <v>329</v>
      </c>
      <c r="J18" s="716" t="s">
        <v>1</v>
      </c>
    </row>
    <row r="19" spans="1:10" ht="14.45" customHeight="1" x14ac:dyDescent="0.2">
      <c r="A19" s="712" t="s">
        <v>599</v>
      </c>
      <c r="B19" s="713" t="s">
        <v>4887</v>
      </c>
      <c r="C19" s="714">
        <v>190.71705</v>
      </c>
      <c r="D19" s="714">
        <v>228.02636999999999</v>
      </c>
      <c r="E19" s="714"/>
      <c r="F19" s="714">
        <v>159.03432999999998</v>
      </c>
      <c r="G19" s="714">
        <v>0</v>
      </c>
      <c r="H19" s="714">
        <v>159.03432999999998</v>
      </c>
      <c r="I19" s="715" t="s">
        <v>329</v>
      </c>
      <c r="J19" s="716" t="s">
        <v>1</v>
      </c>
    </row>
    <row r="20" spans="1:10" ht="14.45" customHeight="1" x14ac:dyDescent="0.2">
      <c r="A20" s="712" t="s">
        <v>599</v>
      </c>
      <c r="B20" s="713" t="s">
        <v>613</v>
      </c>
      <c r="C20" s="714">
        <v>15076.474059999999</v>
      </c>
      <c r="D20" s="714">
        <v>16184.205159999994</v>
      </c>
      <c r="E20" s="714"/>
      <c r="F20" s="714">
        <v>14615.397929999997</v>
      </c>
      <c r="G20" s="714">
        <v>0</v>
      </c>
      <c r="H20" s="714">
        <v>14615.397929999997</v>
      </c>
      <c r="I20" s="715" t="s">
        <v>329</v>
      </c>
      <c r="J20" s="716" t="s">
        <v>614</v>
      </c>
    </row>
    <row r="22" spans="1:10" ht="14.45" customHeight="1" x14ac:dyDescent="0.2">
      <c r="A22" s="712" t="s">
        <v>599</v>
      </c>
      <c r="B22" s="713" t="s">
        <v>600</v>
      </c>
      <c r="C22" s="714" t="s">
        <v>329</v>
      </c>
      <c r="D22" s="714" t="s">
        <v>329</v>
      </c>
      <c r="E22" s="714"/>
      <c r="F22" s="714" t="s">
        <v>329</v>
      </c>
      <c r="G22" s="714" t="s">
        <v>329</v>
      </c>
      <c r="H22" s="714" t="s">
        <v>329</v>
      </c>
      <c r="I22" s="715" t="s">
        <v>329</v>
      </c>
      <c r="J22" s="716" t="s">
        <v>73</v>
      </c>
    </row>
    <row r="23" spans="1:10" ht="14.45" customHeight="1" x14ac:dyDescent="0.2">
      <c r="A23" s="712" t="s">
        <v>615</v>
      </c>
      <c r="B23" s="713" t="s">
        <v>616</v>
      </c>
      <c r="C23" s="714" t="s">
        <v>329</v>
      </c>
      <c r="D23" s="714" t="s">
        <v>329</v>
      </c>
      <c r="E23" s="714"/>
      <c r="F23" s="714" t="s">
        <v>329</v>
      </c>
      <c r="G23" s="714" t="s">
        <v>329</v>
      </c>
      <c r="H23" s="714" t="s">
        <v>329</v>
      </c>
      <c r="I23" s="715" t="s">
        <v>329</v>
      </c>
      <c r="J23" s="716" t="s">
        <v>0</v>
      </c>
    </row>
    <row r="24" spans="1:10" ht="14.45" customHeight="1" x14ac:dyDescent="0.2">
      <c r="A24" s="712" t="s">
        <v>615</v>
      </c>
      <c r="B24" s="713" t="s">
        <v>4875</v>
      </c>
      <c r="C24" s="714">
        <v>41.420520000000003</v>
      </c>
      <c r="D24" s="714">
        <v>32.485400000000006</v>
      </c>
      <c r="E24" s="714"/>
      <c r="F24" s="714">
        <v>26.623289999999994</v>
      </c>
      <c r="G24" s="714">
        <v>0</v>
      </c>
      <c r="H24" s="714">
        <v>26.623289999999994</v>
      </c>
      <c r="I24" s="715" t="s">
        <v>329</v>
      </c>
      <c r="J24" s="716" t="s">
        <v>1</v>
      </c>
    </row>
    <row r="25" spans="1:10" ht="14.45" customHeight="1" x14ac:dyDescent="0.2">
      <c r="A25" s="712" t="s">
        <v>615</v>
      </c>
      <c r="B25" s="713" t="s">
        <v>4876</v>
      </c>
      <c r="C25" s="714">
        <v>0</v>
      </c>
      <c r="D25" s="714">
        <v>0</v>
      </c>
      <c r="E25" s="714"/>
      <c r="F25" s="714">
        <v>6.3719999999999999</v>
      </c>
      <c r="G25" s="714">
        <v>0</v>
      </c>
      <c r="H25" s="714">
        <v>6.3719999999999999</v>
      </c>
      <c r="I25" s="715" t="s">
        <v>329</v>
      </c>
      <c r="J25" s="716" t="s">
        <v>1</v>
      </c>
    </row>
    <row r="26" spans="1:10" ht="14.45" customHeight="1" x14ac:dyDescent="0.2">
      <c r="A26" s="712" t="s">
        <v>615</v>
      </c>
      <c r="B26" s="713" t="s">
        <v>4877</v>
      </c>
      <c r="C26" s="714">
        <v>0.89858999999999989</v>
      </c>
      <c r="D26" s="714">
        <v>0</v>
      </c>
      <c r="E26" s="714"/>
      <c r="F26" s="714">
        <v>0.40615999999999997</v>
      </c>
      <c r="G26" s="714">
        <v>0</v>
      </c>
      <c r="H26" s="714">
        <v>0.40615999999999997</v>
      </c>
      <c r="I26" s="715" t="s">
        <v>329</v>
      </c>
      <c r="J26" s="716" t="s">
        <v>1</v>
      </c>
    </row>
    <row r="27" spans="1:10" ht="14.45" customHeight="1" x14ac:dyDescent="0.2">
      <c r="A27" s="712" t="s">
        <v>615</v>
      </c>
      <c r="B27" s="713" t="s">
        <v>4878</v>
      </c>
      <c r="C27" s="714">
        <v>61.57273</v>
      </c>
      <c r="D27" s="714">
        <v>95.733000000000004</v>
      </c>
      <c r="E27" s="714"/>
      <c r="F27" s="714">
        <v>58.006099999999996</v>
      </c>
      <c r="G27" s="714">
        <v>0</v>
      </c>
      <c r="H27" s="714">
        <v>58.006099999999996</v>
      </c>
      <c r="I27" s="715" t="s">
        <v>329</v>
      </c>
      <c r="J27" s="716" t="s">
        <v>1</v>
      </c>
    </row>
    <row r="28" spans="1:10" ht="14.45" customHeight="1" x14ac:dyDescent="0.2">
      <c r="A28" s="712" t="s">
        <v>615</v>
      </c>
      <c r="B28" s="713" t="s">
        <v>4879</v>
      </c>
      <c r="C28" s="714">
        <v>325.83962000000014</v>
      </c>
      <c r="D28" s="714">
        <v>364.69644000000005</v>
      </c>
      <c r="E28" s="714"/>
      <c r="F28" s="714">
        <v>306.20532999999995</v>
      </c>
      <c r="G28" s="714">
        <v>0</v>
      </c>
      <c r="H28" s="714">
        <v>306.20532999999995</v>
      </c>
      <c r="I28" s="715" t="s">
        <v>329</v>
      </c>
      <c r="J28" s="716" t="s">
        <v>1</v>
      </c>
    </row>
    <row r="29" spans="1:10" ht="14.45" customHeight="1" x14ac:dyDescent="0.2">
      <c r="A29" s="712" t="s">
        <v>615</v>
      </c>
      <c r="B29" s="713" t="s">
        <v>4880</v>
      </c>
      <c r="C29" s="714">
        <v>38.674999999999997</v>
      </c>
      <c r="D29" s="714">
        <v>34.97054</v>
      </c>
      <c r="E29" s="714"/>
      <c r="F29" s="714">
        <v>258.71120999999999</v>
      </c>
      <c r="G29" s="714">
        <v>0</v>
      </c>
      <c r="H29" s="714">
        <v>258.71120999999999</v>
      </c>
      <c r="I29" s="715" t="s">
        <v>329</v>
      </c>
      <c r="J29" s="716" t="s">
        <v>1</v>
      </c>
    </row>
    <row r="30" spans="1:10" ht="14.45" customHeight="1" x14ac:dyDescent="0.2">
      <c r="A30" s="712" t="s">
        <v>615</v>
      </c>
      <c r="B30" s="713" t="s">
        <v>4881</v>
      </c>
      <c r="C30" s="714">
        <v>1.7438499999999999</v>
      </c>
      <c r="D30" s="714">
        <v>1.27098</v>
      </c>
      <c r="E30" s="714"/>
      <c r="F30" s="714">
        <v>0</v>
      </c>
      <c r="G30" s="714">
        <v>0</v>
      </c>
      <c r="H30" s="714">
        <v>0</v>
      </c>
      <c r="I30" s="715" t="s">
        <v>329</v>
      </c>
      <c r="J30" s="716" t="s">
        <v>1</v>
      </c>
    </row>
    <row r="31" spans="1:10" ht="14.45" customHeight="1" x14ac:dyDescent="0.2">
      <c r="A31" s="712" t="s">
        <v>615</v>
      </c>
      <c r="B31" s="713" t="s">
        <v>4882</v>
      </c>
      <c r="C31" s="714">
        <v>67.281980000000004</v>
      </c>
      <c r="D31" s="714">
        <v>45.746830000000003</v>
      </c>
      <c r="E31" s="714"/>
      <c r="F31" s="714">
        <v>46.435269999999996</v>
      </c>
      <c r="G31" s="714">
        <v>0</v>
      </c>
      <c r="H31" s="714">
        <v>46.435269999999996</v>
      </c>
      <c r="I31" s="715" t="s">
        <v>329</v>
      </c>
      <c r="J31" s="716" t="s">
        <v>1</v>
      </c>
    </row>
    <row r="32" spans="1:10" ht="14.45" customHeight="1" x14ac:dyDescent="0.2">
      <c r="A32" s="712" t="s">
        <v>615</v>
      </c>
      <c r="B32" s="713" t="s">
        <v>4883</v>
      </c>
      <c r="C32" s="714">
        <v>60.707000000000001</v>
      </c>
      <c r="D32" s="714">
        <v>45.481000000000002</v>
      </c>
      <c r="E32" s="714"/>
      <c r="F32" s="714">
        <v>80.378500000000003</v>
      </c>
      <c r="G32" s="714">
        <v>0</v>
      </c>
      <c r="H32" s="714">
        <v>80.378500000000003</v>
      </c>
      <c r="I32" s="715" t="s">
        <v>329</v>
      </c>
      <c r="J32" s="716" t="s">
        <v>1</v>
      </c>
    </row>
    <row r="33" spans="1:10" ht="14.45" customHeight="1" x14ac:dyDescent="0.2">
      <c r="A33" s="712" t="s">
        <v>615</v>
      </c>
      <c r="B33" s="713" t="s">
        <v>4884</v>
      </c>
      <c r="C33" s="714">
        <v>9.8480499999999989</v>
      </c>
      <c r="D33" s="714">
        <v>0</v>
      </c>
      <c r="E33" s="714"/>
      <c r="F33" s="714">
        <v>0</v>
      </c>
      <c r="G33" s="714">
        <v>0</v>
      </c>
      <c r="H33" s="714">
        <v>0</v>
      </c>
      <c r="I33" s="715" t="s">
        <v>329</v>
      </c>
      <c r="J33" s="716" t="s">
        <v>1</v>
      </c>
    </row>
    <row r="34" spans="1:10" ht="14.45" customHeight="1" x14ac:dyDescent="0.2">
      <c r="A34" s="712" t="s">
        <v>615</v>
      </c>
      <c r="B34" s="713" t="s">
        <v>4885</v>
      </c>
      <c r="C34" s="714">
        <v>26.333890000000004</v>
      </c>
      <c r="D34" s="714">
        <v>15.234500000000001</v>
      </c>
      <c r="E34" s="714"/>
      <c r="F34" s="714">
        <v>15.77858</v>
      </c>
      <c r="G34" s="714">
        <v>0</v>
      </c>
      <c r="H34" s="714">
        <v>15.77858</v>
      </c>
      <c r="I34" s="715" t="s">
        <v>329</v>
      </c>
      <c r="J34" s="716" t="s">
        <v>1</v>
      </c>
    </row>
    <row r="35" spans="1:10" ht="14.45" customHeight="1" x14ac:dyDescent="0.2">
      <c r="A35" s="712" t="s">
        <v>615</v>
      </c>
      <c r="B35" s="713" t="s">
        <v>4886</v>
      </c>
      <c r="C35" s="714">
        <v>0.9788</v>
      </c>
      <c r="D35" s="714">
        <v>7.3689999999999992E-2</v>
      </c>
      <c r="E35" s="714"/>
      <c r="F35" s="714">
        <v>5.18973</v>
      </c>
      <c r="G35" s="714">
        <v>0</v>
      </c>
      <c r="H35" s="714">
        <v>5.18973</v>
      </c>
      <c r="I35" s="715" t="s">
        <v>329</v>
      </c>
      <c r="J35" s="716" t="s">
        <v>1</v>
      </c>
    </row>
    <row r="36" spans="1:10" ht="14.45" customHeight="1" x14ac:dyDescent="0.2">
      <c r="A36" s="712" t="s">
        <v>615</v>
      </c>
      <c r="B36" s="713" t="s">
        <v>617</v>
      </c>
      <c r="C36" s="714">
        <v>635.30003000000011</v>
      </c>
      <c r="D36" s="714">
        <v>635.69238000000018</v>
      </c>
      <c r="E36" s="714"/>
      <c r="F36" s="714">
        <v>804.10616999999991</v>
      </c>
      <c r="G36" s="714">
        <v>0</v>
      </c>
      <c r="H36" s="714">
        <v>804.10616999999991</v>
      </c>
      <c r="I36" s="715" t="s">
        <v>329</v>
      </c>
      <c r="J36" s="716" t="s">
        <v>618</v>
      </c>
    </row>
    <row r="37" spans="1:10" ht="14.45" customHeight="1" x14ac:dyDescent="0.2">
      <c r="A37" s="712" t="s">
        <v>329</v>
      </c>
      <c r="B37" s="713" t="s">
        <v>329</v>
      </c>
      <c r="C37" s="714" t="s">
        <v>329</v>
      </c>
      <c r="D37" s="714" t="s">
        <v>329</v>
      </c>
      <c r="E37" s="714"/>
      <c r="F37" s="714" t="s">
        <v>329</v>
      </c>
      <c r="G37" s="714" t="s">
        <v>329</v>
      </c>
      <c r="H37" s="714" t="s">
        <v>329</v>
      </c>
      <c r="I37" s="715" t="s">
        <v>329</v>
      </c>
      <c r="J37" s="716" t="s">
        <v>619</v>
      </c>
    </row>
    <row r="38" spans="1:10" ht="14.45" customHeight="1" x14ac:dyDescent="0.2">
      <c r="A38" s="712" t="s">
        <v>620</v>
      </c>
      <c r="B38" s="713" t="s">
        <v>621</v>
      </c>
      <c r="C38" s="714" t="s">
        <v>329</v>
      </c>
      <c r="D38" s="714" t="s">
        <v>329</v>
      </c>
      <c r="E38" s="714"/>
      <c r="F38" s="714" t="s">
        <v>329</v>
      </c>
      <c r="G38" s="714" t="s">
        <v>329</v>
      </c>
      <c r="H38" s="714" t="s">
        <v>329</v>
      </c>
      <c r="I38" s="715" t="s">
        <v>329</v>
      </c>
      <c r="J38" s="716" t="s">
        <v>0</v>
      </c>
    </row>
    <row r="39" spans="1:10" ht="14.45" customHeight="1" x14ac:dyDescent="0.2">
      <c r="A39" s="712" t="s">
        <v>620</v>
      </c>
      <c r="B39" s="713" t="s">
        <v>4875</v>
      </c>
      <c r="C39" s="714">
        <v>5.4755599999999998</v>
      </c>
      <c r="D39" s="714">
        <v>7.5495900000000002</v>
      </c>
      <c r="E39" s="714"/>
      <c r="F39" s="714">
        <v>7.2888799999999989</v>
      </c>
      <c r="G39" s="714">
        <v>0</v>
      </c>
      <c r="H39" s="714">
        <v>7.2888799999999989</v>
      </c>
      <c r="I39" s="715" t="s">
        <v>329</v>
      </c>
      <c r="J39" s="716" t="s">
        <v>1</v>
      </c>
    </row>
    <row r="40" spans="1:10" ht="14.45" customHeight="1" x14ac:dyDescent="0.2">
      <c r="A40" s="712" t="s">
        <v>620</v>
      </c>
      <c r="B40" s="713" t="s">
        <v>4876</v>
      </c>
      <c r="C40" s="714">
        <v>0</v>
      </c>
      <c r="D40" s="714">
        <v>0</v>
      </c>
      <c r="E40" s="714"/>
      <c r="F40" s="714">
        <v>1.2744000000000002</v>
      </c>
      <c r="G40" s="714">
        <v>0</v>
      </c>
      <c r="H40" s="714">
        <v>1.2744000000000002</v>
      </c>
      <c r="I40" s="715" t="s">
        <v>329</v>
      </c>
      <c r="J40" s="716" t="s">
        <v>1</v>
      </c>
    </row>
    <row r="41" spans="1:10" ht="14.45" customHeight="1" x14ac:dyDescent="0.2">
      <c r="A41" s="712" t="s">
        <v>620</v>
      </c>
      <c r="B41" s="713" t="s">
        <v>4877</v>
      </c>
      <c r="C41" s="714">
        <v>0.47373999999999999</v>
      </c>
      <c r="D41" s="714">
        <v>1.0738399999999999</v>
      </c>
      <c r="E41" s="714"/>
      <c r="F41" s="714">
        <v>0</v>
      </c>
      <c r="G41" s="714">
        <v>0</v>
      </c>
      <c r="H41" s="714">
        <v>0</v>
      </c>
      <c r="I41" s="715" t="s">
        <v>329</v>
      </c>
      <c r="J41" s="716" t="s">
        <v>1</v>
      </c>
    </row>
    <row r="42" spans="1:10" ht="14.45" customHeight="1" x14ac:dyDescent="0.2">
      <c r="A42" s="712" t="s">
        <v>620</v>
      </c>
      <c r="B42" s="713" t="s">
        <v>4878</v>
      </c>
      <c r="C42" s="714">
        <v>88.615679999999998</v>
      </c>
      <c r="D42" s="714">
        <v>95.24954000000001</v>
      </c>
      <c r="E42" s="714"/>
      <c r="F42" s="714">
        <v>100.68845999999999</v>
      </c>
      <c r="G42" s="714">
        <v>0</v>
      </c>
      <c r="H42" s="714">
        <v>100.68845999999999</v>
      </c>
      <c r="I42" s="715" t="s">
        <v>329</v>
      </c>
      <c r="J42" s="716" t="s">
        <v>1</v>
      </c>
    </row>
    <row r="43" spans="1:10" ht="14.45" customHeight="1" x14ac:dyDescent="0.2">
      <c r="A43" s="712" t="s">
        <v>620</v>
      </c>
      <c r="B43" s="713" t="s">
        <v>4879</v>
      </c>
      <c r="C43" s="714">
        <v>218.74807000000001</v>
      </c>
      <c r="D43" s="714">
        <v>281.34323000000006</v>
      </c>
      <c r="E43" s="714"/>
      <c r="F43" s="714">
        <v>239.31182000000001</v>
      </c>
      <c r="G43" s="714">
        <v>0</v>
      </c>
      <c r="H43" s="714">
        <v>239.31182000000001</v>
      </c>
      <c r="I43" s="715" t="s">
        <v>329</v>
      </c>
      <c r="J43" s="716" t="s">
        <v>1</v>
      </c>
    </row>
    <row r="44" spans="1:10" ht="14.45" customHeight="1" x14ac:dyDescent="0.2">
      <c r="A44" s="712" t="s">
        <v>620</v>
      </c>
      <c r="B44" s="713" t="s">
        <v>4880</v>
      </c>
      <c r="C44" s="714">
        <v>16.155999999999999</v>
      </c>
      <c r="D44" s="714">
        <v>10.6175</v>
      </c>
      <c r="E44" s="714"/>
      <c r="F44" s="714">
        <v>257.17381999999998</v>
      </c>
      <c r="G44" s="714">
        <v>0</v>
      </c>
      <c r="H44" s="714">
        <v>257.17381999999998</v>
      </c>
      <c r="I44" s="715" t="s">
        <v>329</v>
      </c>
      <c r="J44" s="716" t="s">
        <v>1</v>
      </c>
    </row>
    <row r="45" spans="1:10" ht="14.45" customHeight="1" x14ac:dyDescent="0.2">
      <c r="A45" s="712" t="s">
        <v>620</v>
      </c>
      <c r="B45" s="713" t="s">
        <v>4882</v>
      </c>
      <c r="C45" s="714">
        <v>262.75313</v>
      </c>
      <c r="D45" s="714">
        <v>288.9556</v>
      </c>
      <c r="E45" s="714"/>
      <c r="F45" s="714">
        <v>294.09639000000004</v>
      </c>
      <c r="G45" s="714">
        <v>0</v>
      </c>
      <c r="H45" s="714">
        <v>294.09639000000004</v>
      </c>
      <c r="I45" s="715" t="s">
        <v>329</v>
      </c>
      <c r="J45" s="716" t="s">
        <v>1</v>
      </c>
    </row>
    <row r="46" spans="1:10" ht="14.45" customHeight="1" x14ac:dyDescent="0.2">
      <c r="A46" s="712" t="s">
        <v>620</v>
      </c>
      <c r="B46" s="713" t="s">
        <v>4883</v>
      </c>
      <c r="C46" s="714">
        <v>28.754800000000003</v>
      </c>
      <c r="D46" s="714">
        <v>28.518000000000001</v>
      </c>
      <c r="E46" s="714"/>
      <c r="F46" s="714">
        <v>37.104999999999997</v>
      </c>
      <c r="G46" s="714">
        <v>0</v>
      </c>
      <c r="H46" s="714">
        <v>37.104999999999997</v>
      </c>
      <c r="I46" s="715" t="s">
        <v>329</v>
      </c>
      <c r="J46" s="716" t="s">
        <v>1</v>
      </c>
    </row>
    <row r="47" spans="1:10" ht="14.45" customHeight="1" x14ac:dyDescent="0.2">
      <c r="A47" s="712" t="s">
        <v>620</v>
      </c>
      <c r="B47" s="713" t="s">
        <v>4887</v>
      </c>
      <c r="C47" s="714">
        <v>16.90006</v>
      </c>
      <c r="D47" s="714">
        <v>9.3149999999999995</v>
      </c>
      <c r="E47" s="714"/>
      <c r="F47" s="714">
        <v>0</v>
      </c>
      <c r="G47" s="714">
        <v>0</v>
      </c>
      <c r="H47" s="714">
        <v>0</v>
      </c>
      <c r="I47" s="715" t="s">
        <v>329</v>
      </c>
      <c r="J47" s="716" t="s">
        <v>1</v>
      </c>
    </row>
    <row r="48" spans="1:10" ht="14.45" customHeight="1" x14ac:dyDescent="0.2">
      <c r="A48" s="712" t="s">
        <v>620</v>
      </c>
      <c r="B48" s="713" t="s">
        <v>622</v>
      </c>
      <c r="C48" s="714">
        <v>637.87704000000008</v>
      </c>
      <c r="D48" s="714">
        <v>722.62230000000022</v>
      </c>
      <c r="E48" s="714"/>
      <c r="F48" s="714">
        <v>936.93877000000009</v>
      </c>
      <c r="G48" s="714">
        <v>0</v>
      </c>
      <c r="H48" s="714">
        <v>936.93877000000009</v>
      </c>
      <c r="I48" s="715" t="s">
        <v>329</v>
      </c>
      <c r="J48" s="716" t="s">
        <v>618</v>
      </c>
    </row>
    <row r="49" spans="1:10" ht="14.45" customHeight="1" x14ac:dyDescent="0.2">
      <c r="A49" s="712" t="s">
        <v>329</v>
      </c>
      <c r="B49" s="713" t="s">
        <v>329</v>
      </c>
      <c r="C49" s="714" t="s">
        <v>329</v>
      </c>
      <c r="D49" s="714" t="s">
        <v>329</v>
      </c>
      <c r="E49" s="714"/>
      <c r="F49" s="714" t="s">
        <v>329</v>
      </c>
      <c r="G49" s="714" t="s">
        <v>329</v>
      </c>
      <c r="H49" s="714" t="s">
        <v>329</v>
      </c>
      <c r="I49" s="715" t="s">
        <v>329</v>
      </c>
      <c r="J49" s="716" t="s">
        <v>619</v>
      </c>
    </row>
    <row r="50" spans="1:10" ht="14.45" customHeight="1" x14ac:dyDescent="0.2">
      <c r="A50" s="712" t="s">
        <v>623</v>
      </c>
      <c r="B50" s="713" t="s">
        <v>624</v>
      </c>
      <c r="C50" s="714" t="s">
        <v>329</v>
      </c>
      <c r="D50" s="714" t="s">
        <v>329</v>
      </c>
      <c r="E50" s="714"/>
      <c r="F50" s="714" t="s">
        <v>329</v>
      </c>
      <c r="G50" s="714" t="s">
        <v>329</v>
      </c>
      <c r="H50" s="714" t="s">
        <v>329</v>
      </c>
      <c r="I50" s="715" t="s">
        <v>329</v>
      </c>
      <c r="J50" s="716" t="s">
        <v>0</v>
      </c>
    </row>
    <row r="51" spans="1:10" ht="14.45" customHeight="1" x14ac:dyDescent="0.2">
      <c r="A51" s="712" t="s">
        <v>623</v>
      </c>
      <c r="B51" s="713" t="s">
        <v>4874</v>
      </c>
      <c r="C51" s="714">
        <v>21.218</v>
      </c>
      <c r="D51" s="714">
        <v>0</v>
      </c>
      <c r="E51" s="714"/>
      <c r="F51" s="714">
        <v>0</v>
      </c>
      <c r="G51" s="714">
        <v>0</v>
      </c>
      <c r="H51" s="714">
        <v>0</v>
      </c>
      <c r="I51" s="715" t="s">
        <v>329</v>
      </c>
      <c r="J51" s="716" t="s">
        <v>1</v>
      </c>
    </row>
    <row r="52" spans="1:10" ht="14.45" customHeight="1" x14ac:dyDescent="0.2">
      <c r="A52" s="712" t="s">
        <v>623</v>
      </c>
      <c r="B52" s="713" t="s">
        <v>4875</v>
      </c>
      <c r="C52" s="714">
        <v>37.136149999999994</v>
      </c>
      <c r="D52" s="714">
        <v>35.015189999999997</v>
      </c>
      <c r="E52" s="714"/>
      <c r="F52" s="714">
        <v>21.274259999999991</v>
      </c>
      <c r="G52" s="714">
        <v>0</v>
      </c>
      <c r="H52" s="714">
        <v>21.274259999999991</v>
      </c>
      <c r="I52" s="715" t="s">
        <v>329</v>
      </c>
      <c r="J52" s="716" t="s">
        <v>1</v>
      </c>
    </row>
    <row r="53" spans="1:10" ht="14.45" customHeight="1" x14ac:dyDescent="0.2">
      <c r="A53" s="712" t="s">
        <v>623</v>
      </c>
      <c r="B53" s="713" t="s">
        <v>4876</v>
      </c>
      <c r="C53" s="714">
        <v>0</v>
      </c>
      <c r="D53" s="714">
        <v>0</v>
      </c>
      <c r="E53" s="714"/>
      <c r="F53" s="714">
        <v>2.1240000000000001</v>
      </c>
      <c r="G53" s="714">
        <v>0</v>
      </c>
      <c r="H53" s="714">
        <v>2.1240000000000001</v>
      </c>
      <c r="I53" s="715" t="s">
        <v>329</v>
      </c>
      <c r="J53" s="716" t="s">
        <v>1</v>
      </c>
    </row>
    <row r="54" spans="1:10" ht="14.45" customHeight="1" x14ac:dyDescent="0.2">
      <c r="A54" s="712" t="s">
        <v>623</v>
      </c>
      <c r="B54" s="713" t="s">
        <v>4877</v>
      </c>
      <c r="C54" s="714">
        <v>0</v>
      </c>
      <c r="D54" s="714">
        <v>0.29064000000000001</v>
      </c>
      <c r="E54" s="714"/>
      <c r="F54" s="714">
        <v>0.17399999999999999</v>
      </c>
      <c r="G54" s="714">
        <v>0</v>
      </c>
      <c r="H54" s="714">
        <v>0.17399999999999999</v>
      </c>
      <c r="I54" s="715" t="s">
        <v>329</v>
      </c>
      <c r="J54" s="716" t="s">
        <v>1</v>
      </c>
    </row>
    <row r="55" spans="1:10" ht="14.45" customHeight="1" x14ac:dyDescent="0.2">
      <c r="A55" s="712" t="s">
        <v>623</v>
      </c>
      <c r="B55" s="713" t="s">
        <v>4878</v>
      </c>
      <c r="C55" s="714">
        <v>167.72652999999997</v>
      </c>
      <c r="D55" s="714">
        <v>191.94896000000003</v>
      </c>
      <c r="E55" s="714"/>
      <c r="F55" s="714">
        <v>170.73712999999998</v>
      </c>
      <c r="G55" s="714">
        <v>0</v>
      </c>
      <c r="H55" s="714">
        <v>170.73712999999998</v>
      </c>
      <c r="I55" s="715" t="s">
        <v>329</v>
      </c>
      <c r="J55" s="716" t="s">
        <v>1</v>
      </c>
    </row>
    <row r="56" spans="1:10" ht="14.45" customHeight="1" x14ac:dyDescent="0.2">
      <c r="A56" s="712" t="s">
        <v>623</v>
      </c>
      <c r="B56" s="713" t="s">
        <v>4879</v>
      </c>
      <c r="C56" s="714">
        <v>376.87036000000001</v>
      </c>
      <c r="D56" s="714">
        <v>362.30660999999998</v>
      </c>
      <c r="E56" s="714"/>
      <c r="F56" s="714">
        <v>302.04793000000001</v>
      </c>
      <c r="G56" s="714">
        <v>0</v>
      </c>
      <c r="H56" s="714">
        <v>302.04793000000001</v>
      </c>
      <c r="I56" s="715" t="s">
        <v>329</v>
      </c>
      <c r="J56" s="716" t="s">
        <v>1</v>
      </c>
    </row>
    <row r="57" spans="1:10" ht="14.45" customHeight="1" x14ac:dyDescent="0.2">
      <c r="A57" s="712" t="s">
        <v>623</v>
      </c>
      <c r="B57" s="713" t="s">
        <v>4880</v>
      </c>
      <c r="C57" s="714">
        <v>51.169319999999999</v>
      </c>
      <c r="D57" s="714">
        <v>46.403860000000002</v>
      </c>
      <c r="E57" s="714"/>
      <c r="F57" s="714">
        <v>78.251380000000012</v>
      </c>
      <c r="G57" s="714">
        <v>0</v>
      </c>
      <c r="H57" s="714">
        <v>78.251380000000012</v>
      </c>
      <c r="I57" s="715" t="s">
        <v>329</v>
      </c>
      <c r="J57" s="716" t="s">
        <v>1</v>
      </c>
    </row>
    <row r="58" spans="1:10" ht="14.45" customHeight="1" x14ac:dyDescent="0.2">
      <c r="A58" s="712" t="s">
        <v>623</v>
      </c>
      <c r="B58" s="713" t="s">
        <v>4881</v>
      </c>
      <c r="C58" s="714">
        <v>8.5784900000000004</v>
      </c>
      <c r="D58" s="714">
        <v>7.2376499999999995</v>
      </c>
      <c r="E58" s="714"/>
      <c r="F58" s="714">
        <v>7.62399</v>
      </c>
      <c r="G58" s="714">
        <v>0</v>
      </c>
      <c r="H58" s="714">
        <v>7.62399</v>
      </c>
      <c r="I58" s="715" t="s">
        <v>329</v>
      </c>
      <c r="J58" s="716" t="s">
        <v>1</v>
      </c>
    </row>
    <row r="59" spans="1:10" ht="14.45" customHeight="1" x14ac:dyDescent="0.2">
      <c r="A59" s="712" t="s">
        <v>623</v>
      </c>
      <c r="B59" s="713" t="s">
        <v>4882</v>
      </c>
      <c r="C59" s="714">
        <v>35.951500000000003</v>
      </c>
      <c r="D59" s="714">
        <v>39.824560000000005</v>
      </c>
      <c r="E59" s="714"/>
      <c r="F59" s="714">
        <v>51.24</v>
      </c>
      <c r="G59" s="714">
        <v>0</v>
      </c>
      <c r="H59" s="714">
        <v>51.24</v>
      </c>
      <c r="I59" s="715" t="s">
        <v>329</v>
      </c>
      <c r="J59" s="716" t="s">
        <v>1</v>
      </c>
    </row>
    <row r="60" spans="1:10" ht="14.45" customHeight="1" x14ac:dyDescent="0.2">
      <c r="A60" s="712" t="s">
        <v>623</v>
      </c>
      <c r="B60" s="713" t="s">
        <v>4883</v>
      </c>
      <c r="C60" s="714">
        <v>50.182000000000002</v>
      </c>
      <c r="D60" s="714">
        <v>54.226500000000001</v>
      </c>
      <c r="E60" s="714"/>
      <c r="F60" s="714">
        <v>60.519500000000001</v>
      </c>
      <c r="G60" s="714">
        <v>0</v>
      </c>
      <c r="H60" s="714">
        <v>60.519500000000001</v>
      </c>
      <c r="I60" s="715" t="s">
        <v>329</v>
      </c>
      <c r="J60" s="716" t="s">
        <v>1</v>
      </c>
    </row>
    <row r="61" spans="1:10" ht="14.45" customHeight="1" x14ac:dyDescent="0.2">
      <c r="A61" s="712" t="s">
        <v>623</v>
      </c>
      <c r="B61" s="713" t="s">
        <v>4884</v>
      </c>
      <c r="C61" s="714">
        <v>394.98528000000005</v>
      </c>
      <c r="D61" s="714">
        <v>399.68433999999996</v>
      </c>
      <c r="E61" s="714"/>
      <c r="F61" s="714">
        <v>139.43935999999999</v>
      </c>
      <c r="G61" s="714">
        <v>0</v>
      </c>
      <c r="H61" s="714">
        <v>139.43935999999999</v>
      </c>
      <c r="I61" s="715" t="s">
        <v>329</v>
      </c>
      <c r="J61" s="716" t="s">
        <v>1</v>
      </c>
    </row>
    <row r="62" spans="1:10" ht="14.45" customHeight="1" x14ac:dyDescent="0.2">
      <c r="A62" s="712" t="s">
        <v>623</v>
      </c>
      <c r="B62" s="713" t="s">
        <v>4885</v>
      </c>
      <c r="C62" s="714">
        <v>64.349450000000019</v>
      </c>
      <c r="D62" s="714">
        <v>38.753250000000008</v>
      </c>
      <c r="E62" s="714"/>
      <c r="F62" s="714">
        <v>33.144649999999999</v>
      </c>
      <c r="G62" s="714">
        <v>0</v>
      </c>
      <c r="H62" s="714">
        <v>33.144649999999999</v>
      </c>
      <c r="I62" s="715" t="s">
        <v>329</v>
      </c>
      <c r="J62" s="716" t="s">
        <v>1</v>
      </c>
    </row>
    <row r="63" spans="1:10" ht="14.45" customHeight="1" x14ac:dyDescent="0.2">
      <c r="A63" s="712" t="s">
        <v>623</v>
      </c>
      <c r="B63" s="713" t="s">
        <v>4886</v>
      </c>
      <c r="C63" s="714">
        <v>0.5988</v>
      </c>
      <c r="D63" s="714">
        <v>0.22100999999999998</v>
      </c>
      <c r="E63" s="714"/>
      <c r="F63" s="714">
        <v>3.3494000000000002</v>
      </c>
      <c r="G63" s="714">
        <v>0</v>
      </c>
      <c r="H63" s="714">
        <v>3.3494000000000002</v>
      </c>
      <c r="I63" s="715" t="s">
        <v>329</v>
      </c>
      <c r="J63" s="716" t="s">
        <v>1</v>
      </c>
    </row>
    <row r="64" spans="1:10" ht="14.45" customHeight="1" x14ac:dyDescent="0.2">
      <c r="A64" s="712" t="s">
        <v>623</v>
      </c>
      <c r="B64" s="713" t="s">
        <v>4887</v>
      </c>
      <c r="C64" s="714">
        <v>173.81699</v>
      </c>
      <c r="D64" s="714">
        <v>218.71136999999999</v>
      </c>
      <c r="E64" s="714"/>
      <c r="F64" s="714">
        <v>159.03432999999998</v>
      </c>
      <c r="G64" s="714">
        <v>0</v>
      </c>
      <c r="H64" s="714">
        <v>159.03432999999998</v>
      </c>
      <c r="I64" s="715" t="s">
        <v>329</v>
      </c>
      <c r="J64" s="716" t="s">
        <v>1</v>
      </c>
    </row>
    <row r="65" spans="1:10" ht="14.45" customHeight="1" x14ac:dyDescent="0.2">
      <c r="A65" s="712" t="s">
        <v>623</v>
      </c>
      <c r="B65" s="713" t="s">
        <v>625</v>
      </c>
      <c r="C65" s="714">
        <v>1382.58287</v>
      </c>
      <c r="D65" s="714">
        <v>1394.6239399999999</v>
      </c>
      <c r="E65" s="714"/>
      <c r="F65" s="714">
        <v>1028.95993</v>
      </c>
      <c r="G65" s="714">
        <v>0</v>
      </c>
      <c r="H65" s="714">
        <v>1028.95993</v>
      </c>
      <c r="I65" s="715" t="s">
        <v>329</v>
      </c>
      <c r="J65" s="716" t="s">
        <v>618</v>
      </c>
    </row>
    <row r="66" spans="1:10" ht="14.45" customHeight="1" x14ac:dyDescent="0.2">
      <c r="A66" s="712" t="s">
        <v>329</v>
      </c>
      <c r="B66" s="713" t="s">
        <v>329</v>
      </c>
      <c r="C66" s="714" t="s">
        <v>329</v>
      </c>
      <c r="D66" s="714" t="s">
        <v>329</v>
      </c>
      <c r="E66" s="714"/>
      <c r="F66" s="714" t="s">
        <v>329</v>
      </c>
      <c r="G66" s="714" t="s">
        <v>329</v>
      </c>
      <c r="H66" s="714" t="s">
        <v>329</v>
      </c>
      <c r="I66" s="715" t="s">
        <v>329</v>
      </c>
      <c r="J66" s="716" t="s">
        <v>619</v>
      </c>
    </row>
    <row r="67" spans="1:10" ht="14.45" customHeight="1" x14ac:dyDescent="0.2">
      <c r="A67" s="712" t="s">
        <v>626</v>
      </c>
      <c r="B67" s="713" t="s">
        <v>627</v>
      </c>
      <c r="C67" s="714" t="s">
        <v>329</v>
      </c>
      <c r="D67" s="714" t="s">
        <v>329</v>
      </c>
      <c r="E67" s="714"/>
      <c r="F67" s="714" t="s">
        <v>329</v>
      </c>
      <c r="G67" s="714" t="s">
        <v>329</v>
      </c>
      <c r="H67" s="714" t="s">
        <v>329</v>
      </c>
      <c r="I67" s="715" t="s">
        <v>329</v>
      </c>
      <c r="J67" s="716" t="s">
        <v>0</v>
      </c>
    </row>
    <row r="68" spans="1:10" ht="14.45" customHeight="1" x14ac:dyDescent="0.2">
      <c r="A68" s="712" t="s">
        <v>626</v>
      </c>
      <c r="B68" s="713" t="s">
        <v>4875</v>
      </c>
      <c r="C68" s="714">
        <v>16.654150000000001</v>
      </c>
      <c r="D68" s="714">
        <v>16.104780000000002</v>
      </c>
      <c r="E68" s="714"/>
      <c r="F68" s="714">
        <v>20.623889999999999</v>
      </c>
      <c r="G68" s="714">
        <v>0</v>
      </c>
      <c r="H68" s="714">
        <v>20.623889999999999</v>
      </c>
      <c r="I68" s="715" t="s">
        <v>329</v>
      </c>
      <c r="J68" s="716" t="s">
        <v>1</v>
      </c>
    </row>
    <row r="69" spans="1:10" ht="14.45" customHeight="1" x14ac:dyDescent="0.2">
      <c r="A69" s="712" t="s">
        <v>626</v>
      </c>
      <c r="B69" s="713" t="s">
        <v>4876</v>
      </c>
      <c r="C69" s="714">
        <v>0</v>
      </c>
      <c r="D69" s="714">
        <v>0</v>
      </c>
      <c r="E69" s="714"/>
      <c r="F69" s="714">
        <v>2.1240000000000001</v>
      </c>
      <c r="G69" s="714">
        <v>0</v>
      </c>
      <c r="H69" s="714">
        <v>2.1240000000000001</v>
      </c>
      <c r="I69" s="715" t="s">
        <v>329</v>
      </c>
      <c r="J69" s="716" t="s">
        <v>1</v>
      </c>
    </row>
    <row r="70" spans="1:10" ht="14.45" customHeight="1" x14ac:dyDescent="0.2">
      <c r="A70" s="712" t="s">
        <v>626</v>
      </c>
      <c r="B70" s="713" t="s">
        <v>4877</v>
      </c>
      <c r="C70" s="714">
        <v>0.80592999999999992</v>
      </c>
      <c r="D70" s="714">
        <v>0.44750999999999996</v>
      </c>
      <c r="E70" s="714"/>
      <c r="F70" s="714">
        <v>0.17488000000000001</v>
      </c>
      <c r="G70" s="714">
        <v>0</v>
      </c>
      <c r="H70" s="714">
        <v>0.17488000000000001</v>
      </c>
      <c r="I70" s="715" t="s">
        <v>329</v>
      </c>
      <c r="J70" s="716" t="s">
        <v>1</v>
      </c>
    </row>
    <row r="71" spans="1:10" ht="14.45" customHeight="1" x14ac:dyDescent="0.2">
      <c r="A71" s="712" t="s">
        <v>626</v>
      </c>
      <c r="B71" s="713" t="s">
        <v>4878</v>
      </c>
      <c r="C71" s="714">
        <v>160.09325000000004</v>
      </c>
      <c r="D71" s="714">
        <v>119.49771999999999</v>
      </c>
      <c r="E71" s="714"/>
      <c r="F71" s="714">
        <v>123.04509999999998</v>
      </c>
      <c r="G71" s="714">
        <v>0</v>
      </c>
      <c r="H71" s="714">
        <v>123.04509999999998</v>
      </c>
      <c r="I71" s="715" t="s">
        <v>329</v>
      </c>
      <c r="J71" s="716" t="s">
        <v>1</v>
      </c>
    </row>
    <row r="72" spans="1:10" ht="14.45" customHeight="1" x14ac:dyDescent="0.2">
      <c r="A72" s="712" t="s">
        <v>626</v>
      </c>
      <c r="B72" s="713" t="s">
        <v>4879</v>
      </c>
      <c r="C72" s="714">
        <v>275.20531</v>
      </c>
      <c r="D72" s="714">
        <v>269.69301999999993</v>
      </c>
      <c r="E72" s="714"/>
      <c r="F72" s="714">
        <v>365.24537000000004</v>
      </c>
      <c r="G72" s="714">
        <v>0</v>
      </c>
      <c r="H72" s="714">
        <v>365.24537000000004</v>
      </c>
      <c r="I72" s="715" t="s">
        <v>329</v>
      </c>
      <c r="J72" s="716" t="s">
        <v>1</v>
      </c>
    </row>
    <row r="73" spans="1:10" ht="14.45" customHeight="1" x14ac:dyDescent="0.2">
      <c r="A73" s="712" t="s">
        <v>626</v>
      </c>
      <c r="B73" s="713" t="s">
        <v>4880</v>
      </c>
      <c r="C73" s="714">
        <v>30.537929999999996</v>
      </c>
      <c r="D73" s="714">
        <v>36.651989999999998</v>
      </c>
      <c r="E73" s="714"/>
      <c r="F73" s="714">
        <v>48.604489999999991</v>
      </c>
      <c r="G73" s="714">
        <v>0</v>
      </c>
      <c r="H73" s="714">
        <v>48.604489999999991</v>
      </c>
      <c r="I73" s="715" t="s">
        <v>329</v>
      </c>
      <c r="J73" s="716" t="s">
        <v>1</v>
      </c>
    </row>
    <row r="74" spans="1:10" ht="14.45" customHeight="1" x14ac:dyDescent="0.2">
      <c r="A74" s="712" t="s">
        <v>626</v>
      </c>
      <c r="B74" s="713" t="s">
        <v>4881</v>
      </c>
      <c r="C74" s="714">
        <v>0</v>
      </c>
      <c r="D74" s="714">
        <v>2.1114000000000002</v>
      </c>
      <c r="E74" s="714"/>
      <c r="F74" s="714">
        <v>1.27098</v>
      </c>
      <c r="G74" s="714">
        <v>0</v>
      </c>
      <c r="H74" s="714">
        <v>1.27098</v>
      </c>
      <c r="I74" s="715" t="s">
        <v>329</v>
      </c>
      <c r="J74" s="716" t="s">
        <v>1</v>
      </c>
    </row>
    <row r="75" spans="1:10" ht="14.45" customHeight="1" x14ac:dyDescent="0.2">
      <c r="A75" s="712" t="s">
        <v>626</v>
      </c>
      <c r="B75" s="713" t="s">
        <v>4882</v>
      </c>
      <c r="C75" s="714">
        <v>4.7</v>
      </c>
      <c r="D75" s="714">
        <v>26.367750000000001</v>
      </c>
      <c r="E75" s="714"/>
      <c r="F75" s="714">
        <v>29.951090000000001</v>
      </c>
      <c r="G75" s="714">
        <v>0</v>
      </c>
      <c r="H75" s="714">
        <v>29.951090000000001</v>
      </c>
      <c r="I75" s="715" t="s">
        <v>329</v>
      </c>
      <c r="J75" s="716" t="s">
        <v>1</v>
      </c>
    </row>
    <row r="76" spans="1:10" ht="14.45" customHeight="1" x14ac:dyDescent="0.2">
      <c r="A76" s="712" t="s">
        <v>626</v>
      </c>
      <c r="B76" s="713" t="s">
        <v>4883</v>
      </c>
      <c r="C76" s="714">
        <v>46.415500000000002</v>
      </c>
      <c r="D76" s="714">
        <v>30.07084</v>
      </c>
      <c r="E76" s="714"/>
      <c r="F76" s="714">
        <v>39.392499999999998</v>
      </c>
      <c r="G76" s="714">
        <v>0</v>
      </c>
      <c r="H76" s="714">
        <v>39.392499999999998</v>
      </c>
      <c r="I76" s="715" t="s">
        <v>329</v>
      </c>
      <c r="J76" s="716" t="s">
        <v>1</v>
      </c>
    </row>
    <row r="77" spans="1:10" ht="14.45" customHeight="1" x14ac:dyDescent="0.2">
      <c r="A77" s="712" t="s">
        <v>626</v>
      </c>
      <c r="B77" s="713" t="s">
        <v>4885</v>
      </c>
      <c r="C77" s="714">
        <v>63.827500000000001</v>
      </c>
      <c r="D77" s="714">
        <v>-14.129920000000002</v>
      </c>
      <c r="E77" s="714"/>
      <c r="F77" s="714">
        <v>16.825099999999999</v>
      </c>
      <c r="G77" s="714">
        <v>0</v>
      </c>
      <c r="H77" s="714">
        <v>16.825099999999999</v>
      </c>
      <c r="I77" s="715" t="s">
        <v>329</v>
      </c>
      <c r="J77" s="716" t="s">
        <v>1</v>
      </c>
    </row>
    <row r="78" spans="1:10" ht="14.45" customHeight="1" x14ac:dyDescent="0.2">
      <c r="A78" s="712" t="s">
        <v>626</v>
      </c>
      <c r="B78" s="713" t="s">
        <v>4886</v>
      </c>
      <c r="C78" s="714">
        <v>0</v>
      </c>
      <c r="D78" s="714">
        <v>10.9384</v>
      </c>
      <c r="E78" s="714"/>
      <c r="F78" s="714">
        <v>54.29354</v>
      </c>
      <c r="G78" s="714">
        <v>0</v>
      </c>
      <c r="H78" s="714">
        <v>54.29354</v>
      </c>
      <c r="I78" s="715" t="s">
        <v>329</v>
      </c>
      <c r="J78" s="716" t="s">
        <v>1</v>
      </c>
    </row>
    <row r="79" spans="1:10" ht="14.45" customHeight="1" x14ac:dyDescent="0.2">
      <c r="A79" s="712" t="s">
        <v>626</v>
      </c>
      <c r="B79" s="713" t="s">
        <v>628</v>
      </c>
      <c r="C79" s="714">
        <v>598.23956999999996</v>
      </c>
      <c r="D79" s="714">
        <v>497.75348999999989</v>
      </c>
      <c r="E79" s="714"/>
      <c r="F79" s="714">
        <v>701.55094000000008</v>
      </c>
      <c r="G79" s="714">
        <v>0</v>
      </c>
      <c r="H79" s="714">
        <v>701.55094000000008</v>
      </c>
      <c r="I79" s="715" t="s">
        <v>329</v>
      </c>
      <c r="J79" s="716" t="s">
        <v>618</v>
      </c>
    </row>
    <row r="80" spans="1:10" ht="14.45" customHeight="1" x14ac:dyDescent="0.2">
      <c r="A80" s="712" t="s">
        <v>329</v>
      </c>
      <c r="B80" s="713" t="s">
        <v>329</v>
      </c>
      <c r="C80" s="714" t="s">
        <v>329</v>
      </c>
      <c r="D80" s="714" t="s">
        <v>329</v>
      </c>
      <c r="E80" s="714"/>
      <c r="F80" s="714" t="s">
        <v>329</v>
      </c>
      <c r="G80" s="714" t="s">
        <v>329</v>
      </c>
      <c r="H80" s="714" t="s">
        <v>329</v>
      </c>
      <c r="I80" s="715" t="s">
        <v>329</v>
      </c>
      <c r="J80" s="716" t="s">
        <v>619</v>
      </c>
    </row>
    <row r="81" spans="1:10" ht="14.45" customHeight="1" x14ac:dyDescent="0.2">
      <c r="A81" s="712" t="s">
        <v>629</v>
      </c>
      <c r="B81" s="713" t="s">
        <v>630</v>
      </c>
      <c r="C81" s="714" t="s">
        <v>329</v>
      </c>
      <c r="D81" s="714" t="s">
        <v>329</v>
      </c>
      <c r="E81" s="714"/>
      <c r="F81" s="714" t="s">
        <v>329</v>
      </c>
      <c r="G81" s="714" t="s">
        <v>329</v>
      </c>
      <c r="H81" s="714" t="s">
        <v>329</v>
      </c>
      <c r="I81" s="715" t="s">
        <v>329</v>
      </c>
      <c r="J81" s="716" t="s">
        <v>0</v>
      </c>
    </row>
    <row r="82" spans="1:10" ht="14.45" customHeight="1" x14ac:dyDescent="0.2">
      <c r="A82" s="712" t="s">
        <v>629</v>
      </c>
      <c r="B82" s="713" t="s">
        <v>4877</v>
      </c>
      <c r="C82" s="714">
        <v>303.43905999999993</v>
      </c>
      <c r="D82" s="714">
        <v>281.86912999999998</v>
      </c>
      <c r="E82" s="714"/>
      <c r="F82" s="714">
        <v>289.16555</v>
      </c>
      <c r="G82" s="714">
        <v>0</v>
      </c>
      <c r="H82" s="714">
        <v>289.16555</v>
      </c>
      <c r="I82" s="715" t="s">
        <v>329</v>
      </c>
      <c r="J82" s="716" t="s">
        <v>1</v>
      </c>
    </row>
    <row r="83" spans="1:10" ht="14.45" customHeight="1" x14ac:dyDescent="0.2">
      <c r="A83" s="712" t="s">
        <v>629</v>
      </c>
      <c r="B83" s="713" t="s">
        <v>4878</v>
      </c>
      <c r="C83" s="714">
        <v>8.4244299999999992</v>
      </c>
      <c r="D83" s="714">
        <v>20.426059999999996</v>
      </c>
      <c r="E83" s="714"/>
      <c r="F83" s="714">
        <v>4.6331000000000007</v>
      </c>
      <c r="G83" s="714">
        <v>0</v>
      </c>
      <c r="H83" s="714">
        <v>4.6331000000000007</v>
      </c>
      <c r="I83" s="715" t="s">
        <v>329</v>
      </c>
      <c r="J83" s="716" t="s">
        <v>1</v>
      </c>
    </row>
    <row r="84" spans="1:10" ht="14.45" customHeight="1" x14ac:dyDescent="0.2">
      <c r="A84" s="712" t="s">
        <v>629</v>
      </c>
      <c r="B84" s="713" t="s">
        <v>4879</v>
      </c>
      <c r="C84" s="714">
        <v>511.95926000000009</v>
      </c>
      <c r="D84" s="714">
        <v>537.41093000000001</v>
      </c>
      <c r="E84" s="714"/>
      <c r="F84" s="714">
        <v>504.54461000000003</v>
      </c>
      <c r="G84" s="714">
        <v>0</v>
      </c>
      <c r="H84" s="714">
        <v>504.54461000000003</v>
      </c>
      <c r="I84" s="715" t="s">
        <v>329</v>
      </c>
      <c r="J84" s="716" t="s">
        <v>1</v>
      </c>
    </row>
    <row r="85" spans="1:10" ht="14.45" customHeight="1" x14ac:dyDescent="0.2">
      <c r="A85" s="712" t="s">
        <v>629</v>
      </c>
      <c r="B85" s="713" t="s">
        <v>4880</v>
      </c>
      <c r="C85" s="714">
        <v>0</v>
      </c>
      <c r="D85" s="714">
        <v>0</v>
      </c>
      <c r="E85" s="714"/>
      <c r="F85" s="714">
        <v>0</v>
      </c>
      <c r="G85" s="714">
        <v>0</v>
      </c>
      <c r="H85" s="714">
        <v>0</v>
      </c>
      <c r="I85" s="715" t="s">
        <v>329</v>
      </c>
      <c r="J85" s="716" t="s">
        <v>1</v>
      </c>
    </row>
    <row r="86" spans="1:10" ht="14.45" customHeight="1" x14ac:dyDescent="0.2">
      <c r="A86" s="712" t="s">
        <v>629</v>
      </c>
      <c r="B86" s="713" t="s">
        <v>4882</v>
      </c>
      <c r="C86" s="714">
        <v>11.912000000000001</v>
      </c>
      <c r="D86" s="714">
        <v>5.3999999999999999E-2</v>
      </c>
      <c r="E86" s="714"/>
      <c r="F86" s="714">
        <v>0.108</v>
      </c>
      <c r="G86" s="714">
        <v>0</v>
      </c>
      <c r="H86" s="714">
        <v>0.108</v>
      </c>
      <c r="I86" s="715" t="s">
        <v>329</v>
      </c>
      <c r="J86" s="716" t="s">
        <v>1</v>
      </c>
    </row>
    <row r="87" spans="1:10" ht="14.45" customHeight="1" x14ac:dyDescent="0.2">
      <c r="A87" s="712" t="s">
        <v>629</v>
      </c>
      <c r="B87" s="713" t="s">
        <v>4883</v>
      </c>
      <c r="C87" s="714">
        <v>23.35</v>
      </c>
      <c r="D87" s="714">
        <v>12.045999999999999</v>
      </c>
      <c r="E87" s="714"/>
      <c r="F87" s="714">
        <v>33.018000000000001</v>
      </c>
      <c r="G87" s="714">
        <v>0</v>
      </c>
      <c r="H87" s="714">
        <v>33.018000000000001</v>
      </c>
      <c r="I87" s="715" t="s">
        <v>329</v>
      </c>
      <c r="J87" s="716" t="s">
        <v>1</v>
      </c>
    </row>
    <row r="88" spans="1:10" ht="14.45" customHeight="1" x14ac:dyDescent="0.2">
      <c r="A88" s="712" t="s">
        <v>629</v>
      </c>
      <c r="B88" s="713" t="s">
        <v>631</v>
      </c>
      <c r="C88" s="714">
        <v>859.0847500000001</v>
      </c>
      <c r="D88" s="714">
        <v>851.80612000000008</v>
      </c>
      <c r="E88" s="714"/>
      <c r="F88" s="714">
        <v>831.46926000000008</v>
      </c>
      <c r="G88" s="714">
        <v>0</v>
      </c>
      <c r="H88" s="714">
        <v>831.46926000000008</v>
      </c>
      <c r="I88" s="715" t="s">
        <v>329</v>
      </c>
      <c r="J88" s="716" t="s">
        <v>618</v>
      </c>
    </row>
    <row r="89" spans="1:10" ht="14.45" customHeight="1" x14ac:dyDescent="0.2">
      <c r="A89" s="712" t="s">
        <v>329</v>
      </c>
      <c r="B89" s="713" t="s">
        <v>329</v>
      </c>
      <c r="C89" s="714" t="s">
        <v>329</v>
      </c>
      <c r="D89" s="714" t="s">
        <v>329</v>
      </c>
      <c r="E89" s="714"/>
      <c r="F89" s="714" t="s">
        <v>329</v>
      </c>
      <c r="G89" s="714" t="s">
        <v>329</v>
      </c>
      <c r="H89" s="714" t="s">
        <v>329</v>
      </c>
      <c r="I89" s="715" t="s">
        <v>329</v>
      </c>
      <c r="J89" s="716" t="s">
        <v>619</v>
      </c>
    </row>
    <row r="90" spans="1:10" ht="14.45" customHeight="1" x14ac:dyDescent="0.2">
      <c r="A90" s="712" t="s">
        <v>4888</v>
      </c>
      <c r="B90" s="713" t="s">
        <v>4889</v>
      </c>
      <c r="C90" s="714" t="s">
        <v>329</v>
      </c>
      <c r="D90" s="714" t="s">
        <v>329</v>
      </c>
      <c r="E90" s="714"/>
      <c r="F90" s="714" t="s">
        <v>329</v>
      </c>
      <c r="G90" s="714" t="s">
        <v>329</v>
      </c>
      <c r="H90" s="714" t="s">
        <v>329</v>
      </c>
      <c r="I90" s="715" t="s">
        <v>329</v>
      </c>
      <c r="J90" s="716" t="s">
        <v>0</v>
      </c>
    </row>
    <row r="91" spans="1:10" ht="14.45" customHeight="1" x14ac:dyDescent="0.2">
      <c r="A91" s="712" t="s">
        <v>4888</v>
      </c>
      <c r="B91" s="713" t="s">
        <v>4879</v>
      </c>
      <c r="C91" s="714">
        <v>174.38490999999999</v>
      </c>
      <c r="D91" s="714">
        <v>428.3730900000001</v>
      </c>
      <c r="E91" s="714"/>
      <c r="F91" s="714">
        <v>276.67743000000007</v>
      </c>
      <c r="G91" s="714">
        <v>0</v>
      </c>
      <c r="H91" s="714">
        <v>276.67743000000007</v>
      </c>
      <c r="I91" s="715" t="s">
        <v>329</v>
      </c>
      <c r="J91" s="716" t="s">
        <v>1</v>
      </c>
    </row>
    <row r="92" spans="1:10" ht="14.45" customHeight="1" x14ac:dyDescent="0.2">
      <c r="A92" s="712" t="s">
        <v>4888</v>
      </c>
      <c r="B92" s="713" t="s">
        <v>4880</v>
      </c>
      <c r="C92" s="714">
        <v>168.3715</v>
      </c>
      <c r="D92" s="714">
        <v>252.09139999999999</v>
      </c>
      <c r="E92" s="714"/>
      <c r="F92" s="714">
        <v>160.49409999999997</v>
      </c>
      <c r="G92" s="714">
        <v>0</v>
      </c>
      <c r="H92" s="714">
        <v>160.49409999999997</v>
      </c>
      <c r="I92" s="715" t="s">
        <v>329</v>
      </c>
      <c r="J92" s="716" t="s">
        <v>1</v>
      </c>
    </row>
    <row r="93" spans="1:10" ht="14.45" customHeight="1" x14ac:dyDescent="0.2">
      <c r="A93" s="712" t="s">
        <v>4888</v>
      </c>
      <c r="B93" s="713" t="s">
        <v>4882</v>
      </c>
      <c r="C93" s="714">
        <v>0</v>
      </c>
      <c r="D93" s="714">
        <v>0</v>
      </c>
      <c r="E93" s="714"/>
      <c r="F93" s="714">
        <v>0</v>
      </c>
      <c r="G93" s="714">
        <v>0</v>
      </c>
      <c r="H93" s="714">
        <v>0</v>
      </c>
      <c r="I93" s="715" t="s">
        <v>329</v>
      </c>
      <c r="J93" s="716" t="s">
        <v>1</v>
      </c>
    </row>
    <row r="94" spans="1:10" ht="14.45" customHeight="1" x14ac:dyDescent="0.2">
      <c r="A94" s="712" t="s">
        <v>4888</v>
      </c>
      <c r="B94" s="713" t="s">
        <v>4890</v>
      </c>
      <c r="C94" s="714">
        <v>342.75640999999996</v>
      </c>
      <c r="D94" s="714">
        <v>680.46449000000007</v>
      </c>
      <c r="E94" s="714"/>
      <c r="F94" s="714">
        <v>437.17153000000008</v>
      </c>
      <c r="G94" s="714">
        <v>0</v>
      </c>
      <c r="H94" s="714">
        <v>437.17153000000008</v>
      </c>
      <c r="I94" s="715" t="s">
        <v>329</v>
      </c>
      <c r="J94" s="716" t="s">
        <v>618</v>
      </c>
    </row>
    <row r="95" spans="1:10" ht="14.45" customHeight="1" x14ac:dyDescent="0.2">
      <c r="A95" s="712" t="s">
        <v>329</v>
      </c>
      <c r="B95" s="713" t="s">
        <v>329</v>
      </c>
      <c r="C95" s="714" t="s">
        <v>329</v>
      </c>
      <c r="D95" s="714" t="s">
        <v>329</v>
      </c>
      <c r="E95" s="714"/>
      <c r="F95" s="714" t="s">
        <v>329</v>
      </c>
      <c r="G95" s="714" t="s">
        <v>329</v>
      </c>
      <c r="H95" s="714" t="s">
        <v>329</v>
      </c>
      <c r="I95" s="715" t="s">
        <v>329</v>
      </c>
      <c r="J95" s="716" t="s">
        <v>619</v>
      </c>
    </row>
    <row r="96" spans="1:10" ht="14.45" customHeight="1" x14ac:dyDescent="0.2">
      <c r="A96" s="712" t="s">
        <v>632</v>
      </c>
      <c r="B96" s="713" t="s">
        <v>633</v>
      </c>
      <c r="C96" s="714" t="s">
        <v>329</v>
      </c>
      <c r="D96" s="714" t="s">
        <v>329</v>
      </c>
      <c r="E96" s="714"/>
      <c r="F96" s="714" t="s">
        <v>329</v>
      </c>
      <c r="G96" s="714" t="s">
        <v>329</v>
      </c>
      <c r="H96" s="714" t="s">
        <v>329</v>
      </c>
      <c r="I96" s="715" t="s">
        <v>329</v>
      </c>
      <c r="J96" s="716" t="s">
        <v>0</v>
      </c>
    </row>
    <row r="97" spans="1:10" ht="14.45" customHeight="1" x14ac:dyDescent="0.2">
      <c r="A97" s="712" t="s">
        <v>632</v>
      </c>
      <c r="B97" s="713" t="s">
        <v>4875</v>
      </c>
      <c r="C97" s="714">
        <v>2162.3439000000003</v>
      </c>
      <c r="D97" s="714">
        <v>2414.5281499999996</v>
      </c>
      <c r="E97" s="714"/>
      <c r="F97" s="714">
        <v>1895.3126399999999</v>
      </c>
      <c r="G97" s="714">
        <v>0</v>
      </c>
      <c r="H97" s="714">
        <v>1895.3126399999999</v>
      </c>
      <c r="I97" s="715" t="s">
        <v>329</v>
      </c>
      <c r="J97" s="716" t="s">
        <v>1</v>
      </c>
    </row>
    <row r="98" spans="1:10" ht="14.45" customHeight="1" x14ac:dyDescent="0.2">
      <c r="A98" s="712" t="s">
        <v>632</v>
      </c>
      <c r="B98" s="713" t="s">
        <v>634</v>
      </c>
      <c r="C98" s="714">
        <v>2162.3439000000003</v>
      </c>
      <c r="D98" s="714">
        <v>2414.5281499999996</v>
      </c>
      <c r="E98" s="714"/>
      <c r="F98" s="714">
        <v>1895.3126399999999</v>
      </c>
      <c r="G98" s="714">
        <v>0</v>
      </c>
      <c r="H98" s="714">
        <v>1895.3126399999999</v>
      </c>
      <c r="I98" s="715" t="s">
        <v>329</v>
      </c>
      <c r="J98" s="716" t="s">
        <v>618</v>
      </c>
    </row>
    <row r="99" spans="1:10" ht="14.45" customHeight="1" x14ac:dyDescent="0.2">
      <c r="A99" s="712" t="s">
        <v>329</v>
      </c>
      <c r="B99" s="713" t="s">
        <v>329</v>
      </c>
      <c r="C99" s="714" t="s">
        <v>329</v>
      </c>
      <c r="D99" s="714" t="s">
        <v>329</v>
      </c>
      <c r="E99" s="714"/>
      <c r="F99" s="714" t="s">
        <v>329</v>
      </c>
      <c r="G99" s="714" t="s">
        <v>329</v>
      </c>
      <c r="H99" s="714" t="s">
        <v>329</v>
      </c>
      <c r="I99" s="715" t="s">
        <v>329</v>
      </c>
      <c r="J99" s="716" t="s">
        <v>619</v>
      </c>
    </row>
    <row r="100" spans="1:10" ht="14.45" customHeight="1" x14ac:dyDescent="0.2">
      <c r="A100" s="712" t="s">
        <v>4891</v>
      </c>
      <c r="B100" s="713" t="s">
        <v>4892</v>
      </c>
      <c r="C100" s="714" t="s">
        <v>329</v>
      </c>
      <c r="D100" s="714" t="s">
        <v>329</v>
      </c>
      <c r="E100" s="714"/>
      <c r="F100" s="714" t="s">
        <v>329</v>
      </c>
      <c r="G100" s="714" t="s">
        <v>329</v>
      </c>
      <c r="H100" s="714" t="s">
        <v>329</v>
      </c>
      <c r="I100" s="715" t="s">
        <v>329</v>
      </c>
      <c r="J100" s="716" t="s">
        <v>0</v>
      </c>
    </row>
    <row r="101" spans="1:10" ht="14.45" customHeight="1" x14ac:dyDescent="0.2">
      <c r="A101" s="712" t="s">
        <v>4891</v>
      </c>
      <c r="B101" s="713" t="s">
        <v>4875</v>
      </c>
      <c r="C101" s="714">
        <v>3530.0424699999999</v>
      </c>
      <c r="D101" s="714">
        <v>3705.0620999999983</v>
      </c>
      <c r="E101" s="714"/>
      <c r="F101" s="714">
        <v>3587.6820499999999</v>
      </c>
      <c r="G101" s="714">
        <v>0</v>
      </c>
      <c r="H101" s="714">
        <v>3587.6820499999999</v>
      </c>
      <c r="I101" s="715" t="s">
        <v>329</v>
      </c>
      <c r="J101" s="716" t="s">
        <v>1</v>
      </c>
    </row>
    <row r="102" spans="1:10" ht="14.45" customHeight="1" x14ac:dyDescent="0.2">
      <c r="A102" s="712" t="s">
        <v>4891</v>
      </c>
      <c r="B102" s="713" t="s">
        <v>4893</v>
      </c>
      <c r="C102" s="714">
        <v>3530.0424699999999</v>
      </c>
      <c r="D102" s="714">
        <v>3705.0620999999983</v>
      </c>
      <c r="E102" s="714"/>
      <c r="F102" s="714">
        <v>3587.6820499999999</v>
      </c>
      <c r="G102" s="714">
        <v>0</v>
      </c>
      <c r="H102" s="714">
        <v>3587.6820499999999</v>
      </c>
      <c r="I102" s="715" t="s">
        <v>329</v>
      </c>
      <c r="J102" s="716" t="s">
        <v>618</v>
      </c>
    </row>
    <row r="103" spans="1:10" ht="14.45" customHeight="1" x14ac:dyDescent="0.2">
      <c r="A103" s="712" t="s">
        <v>329</v>
      </c>
      <c r="B103" s="713" t="s">
        <v>329</v>
      </c>
      <c r="C103" s="714" t="s">
        <v>329</v>
      </c>
      <c r="D103" s="714" t="s">
        <v>329</v>
      </c>
      <c r="E103" s="714"/>
      <c r="F103" s="714" t="s">
        <v>329</v>
      </c>
      <c r="G103" s="714" t="s">
        <v>329</v>
      </c>
      <c r="H103" s="714" t="s">
        <v>329</v>
      </c>
      <c r="I103" s="715" t="s">
        <v>329</v>
      </c>
      <c r="J103" s="716" t="s">
        <v>619</v>
      </c>
    </row>
    <row r="104" spans="1:10" ht="14.45" customHeight="1" x14ac:dyDescent="0.2">
      <c r="A104" s="712" t="s">
        <v>635</v>
      </c>
      <c r="B104" s="713" t="s">
        <v>636</v>
      </c>
      <c r="C104" s="714" t="s">
        <v>329</v>
      </c>
      <c r="D104" s="714" t="s">
        <v>329</v>
      </c>
      <c r="E104" s="714"/>
      <c r="F104" s="714" t="s">
        <v>329</v>
      </c>
      <c r="G104" s="714" t="s">
        <v>329</v>
      </c>
      <c r="H104" s="714" t="s">
        <v>329</v>
      </c>
      <c r="I104" s="715" t="s">
        <v>329</v>
      </c>
      <c r="J104" s="716" t="s">
        <v>0</v>
      </c>
    </row>
    <row r="105" spans="1:10" ht="14.45" customHeight="1" x14ac:dyDescent="0.2">
      <c r="A105" s="712" t="s">
        <v>635</v>
      </c>
      <c r="B105" s="713" t="s">
        <v>4875</v>
      </c>
      <c r="C105" s="714">
        <v>1341.8021699999997</v>
      </c>
      <c r="D105" s="714">
        <v>1615.0980399999999</v>
      </c>
      <c r="E105" s="714"/>
      <c r="F105" s="714">
        <v>1294.3901800000001</v>
      </c>
      <c r="G105" s="714">
        <v>0</v>
      </c>
      <c r="H105" s="714">
        <v>1294.3901800000001</v>
      </c>
      <c r="I105" s="715" t="s">
        <v>329</v>
      </c>
      <c r="J105" s="716" t="s">
        <v>1</v>
      </c>
    </row>
    <row r="106" spans="1:10" ht="14.45" customHeight="1" x14ac:dyDescent="0.2">
      <c r="A106" s="712" t="s">
        <v>635</v>
      </c>
      <c r="B106" s="713" t="s">
        <v>637</v>
      </c>
      <c r="C106" s="714">
        <v>1341.8021699999997</v>
      </c>
      <c r="D106" s="714">
        <v>1615.0980399999999</v>
      </c>
      <c r="E106" s="714"/>
      <c r="F106" s="714">
        <v>1294.3901800000001</v>
      </c>
      <c r="G106" s="714">
        <v>0</v>
      </c>
      <c r="H106" s="714">
        <v>1294.3901800000001</v>
      </c>
      <c r="I106" s="715" t="s">
        <v>329</v>
      </c>
      <c r="J106" s="716" t="s">
        <v>618</v>
      </c>
    </row>
    <row r="107" spans="1:10" ht="14.45" customHeight="1" x14ac:dyDescent="0.2">
      <c r="A107" s="712" t="s">
        <v>329</v>
      </c>
      <c r="B107" s="713" t="s">
        <v>329</v>
      </c>
      <c r="C107" s="714" t="s">
        <v>329</v>
      </c>
      <c r="D107" s="714" t="s">
        <v>329</v>
      </c>
      <c r="E107" s="714"/>
      <c r="F107" s="714" t="s">
        <v>329</v>
      </c>
      <c r="G107" s="714" t="s">
        <v>329</v>
      </c>
      <c r="H107" s="714" t="s">
        <v>329</v>
      </c>
      <c r="I107" s="715" t="s">
        <v>329</v>
      </c>
      <c r="J107" s="716" t="s">
        <v>619</v>
      </c>
    </row>
    <row r="108" spans="1:10" ht="14.45" customHeight="1" x14ac:dyDescent="0.2">
      <c r="A108" s="712" t="s">
        <v>638</v>
      </c>
      <c r="B108" s="713" t="s">
        <v>639</v>
      </c>
      <c r="C108" s="714" t="s">
        <v>329</v>
      </c>
      <c r="D108" s="714" t="s">
        <v>329</v>
      </c>
      <c r="E108" s="714"/>
      <c r="F108" s="714" t="s">
        <v>329</v>
      </c>
      <c r="G108" s="714" t="s">
        <v>329</v>
      </c>
      <c r="H108" s="714" t="s">
        <v>329</v>
      </c>
      <c r="I108" s="715" t="s">
        <v>329</v>
      </c>
      <c r="J108" s="716" t="s">
        <v>0</v>
      </c>
    </row>
    <row r="109" spans="1:10" ht="14.45" customHeight="1" x14ac:dyDescent="0.2">
      <c r="A109" s="712" t="s">
        <v>638</v>
      </c>
      <c r="B109" s="713" t="s">
        <v>4875</v>
      </c>
      <c r="C109" s="714">
        <v>827.75159999999983</v>
      </c>
      <c r="D109" s="714">
        <v>927.35248999999976</v>
      </c>
      <c r="E109" s="714"/>
      <c r="F109" s="714">
        <v>854.14288999999985</v>
      </c>
      <c r="G109" s="714">
        <v>0</v>
      </c>
      <c r="H109" s="714">
        <v>854.14288999999985</v>
      </c>
      <c r="I109" s="715" t="s">
        <v>329</v>
      </c>
      <c r="J109" s="716" t="s">
        <v>1</v>
      </c>
    </row>
    <row r="110" spans="1:10" ht="14.45" customHeight="1" x14ac:dyDescent="0.2">
      <c r="A110" s="712" t="s">
        <v>638</v>
      </c>
      <c r="B110" s="713" t="s">
        <v>640</v>
      </c>
      <c r="C110" s="714">
        <v>827.75159999999983</v>
      </c>
      <c r="D110" s="714">
        <v>927.35248999999976</v>
      </c>
      <c r="E110" s="714"/>
      <c r="F110" s="714">
        <v>854.14288999999985</v>
      </c>
      <c r="G110" s="714">
        <v>0</v>
      </c>
      <c r="H110" s="714">
        <v>854.14288999999985</v>
      </c>
      <c r="I110" s="715" t="s">
        <v>329</v>
      </c>
      <c r="J110" s="716" t="s">
        <v>618</v>
      </c>
    </row>
    <row r="111" spans="1:10" ht="14.45" customHeight="1" x14ac:dyDescent="0.2">
      <c r="A111" s="712" t="s">
        <v>329</v>
      </c>
      <c r="B111" s="713" t="s">
        <v>329</v>
      </c>
      <c r="C111" s="714" t="s">
        <v>329</v>
      </c>
      <c r="D111" s="714" t="s">
        <v>329</v>
      </c>
      <c r="E111" s="714"/>
      <c r="F111" s="714" t="s">
        <v>329</v>
      </c>
      <c r="G111" s="714" t="s">
        <v>329</v>
      </c>
      <c r="H111" s="714" t="s">
        <v>329</v>
      </c>
      <c r="I111" s="715" t="s">
        <v>329</v>
      </c>
      <c r="J111" s="716" t="s">
        <v>619</v>
      </c>
    </row>
    <row r="112" spans="1:10" ht="14.45" customHeight="1" x14ac:dyDescent="0.2">
      <c r="A112" s="712" t="s">
        <v>641</v>
      </c>
      <c r="B112" s="713" t="s">
        <v>642</v>
      </c>
      <c r="C112" s="714" t="s">
        <v>329</v>
      </c>
      <c r="D112" s="714" t="s">
        <v>329</v>
      </c>
      <c r="E112" s="714"/>
      <c r="F112" s="714" t="s">
        <v>329</v>
      </c>
      <c r="G112" s="714" t="s">
        <v>329</v>
      </c>
      <c r="H112" s="714" t="s">
        <v>329</v>
      </c>
      <c r="I112" s="715" t="s">
        <v>329</v>
      </c>
      <c r="J112" s="716" t="s">
        <v>0</v>
      </c>
    </row>
    <row r="113" spans="1:10" ht="14.45" customHeight="1" x14ac:dyDescent="0.2">
      <c r="A113" s="712" t="s">
        <v>641</v>
      </c>
      <c r="B113" s="713" t="s">
        <v>4875</v>
      </c>
      <c r="C113" s="714">
        <v>1237.9543199999998</v>
      </c>
      <c r="D113" s="714">
        <v>1666.80998</v>
      </c>
      <c r="E113" s="714"/>
      <c r="F113" s="714">
        <v>1707.4600999999998</v>
      </c>
      <c r="G113" s="714">
        <v>0</v>
      </c>
      <c r="H113" s="714">
        <v>1707.4600999999998</v>
      </c>
      <c r="I113" s="715" t="s">
        <v>329</v>
      </c>
      <c r="J113" s="716" t="s">
        <v>1</v>
      </c>
    </row>
    <row r="114" spans="1:10" ht="14.45" customHeight="1" x14ac:dyDescent="0.2">
      <c r="A114" s="712" t="s">
        <v>641</v>
      </c>
      <c r="B114" s="713" t="s">
        <v>643</v>
      </c>
      <c r="C114" s="714">
        <v>1237.9543199999998</v>
      </c>
      <c r="D114" s="714">
        <v>1666.80998</v>
      </c>
      <c r="E114" s="714"/>
      <c r="F114" s="714">
        <v>1707.4600999999998</v>
      </c>
      <c r="G114" s="714">
        <v>0</v>
      </c>
      <c r="H114" s="714">
        <v>1707.4600999999998</v>
      </c>
      <c r="I114" s="715" t="s">
        <v>329</v>
      </c>
      <c r="J114" s="716" t="s">
        <v>618</v>
      </c>
    </row>
    <row r="115" spans="1:10" ht="14.45" customHeight="1" x14ac:dyDescent="0.2">
      <c r="A115" s="712" t="s">
        <v>329</v>
      </c>
      <c r="B115" s="713" t="s">
        <v>329</v>
      </c>
      <c r="C115" s="714" t="s">
        <v>329</v>
      </c>
      <c r="D115" s="714" t="s">
        <v>329</v>
      </c>
      <c r="E115" s="714"/>
      <c r="F115" s="714" t="s">
        <v>329</v>
      </c>
      <c r="G115" s="714" t="s">
        <v>329</v>
      </c>
      <c r="H115" s="714" t="s">
        <v>329</v>
      </c>
      <c r="I115" s="715" t="s">
        <v>329</v>
      </c>
      <c r="J115" s="716" t="s">
        <v>619</v>
      </c>
    </row>
    <row r="116" spans="1:10" ht="14.45" customHeight="1" x14ac:dyDescent="0.2">
      <c r="A116" s="712" t="s">
        <v>644</v>
      </c>
      <c r="B116" s="713" t="s">
        <v>645</v>
      </c>
      <c r="C116" s="714" t="s">
        <v>329</v>
      </c>
      <c r="D116" s="714" t="s">
        <v>329</v>
      </c>
      <c r="E116" s="714"/>
      <c r="F116" s="714" t="s">
        <v>329</v>
      </c>
      <c r="G116" s="714" t="s">
        <v>329</v>
      </c>
      <c r="H116" s="714" t="s">
        <v>329</v>
      </c>
      <c r="I116" s="715" t="s">
        <v>329</v>
      </c>
      <c r="J116" s="716" t="s">
        <v>0</v>
      </c>
    </row>
    <row r="117" spans="1:10" ht="14.45" customHeight="1" x14ac:dyDescent="0.2">
      <c r="A117" s="712" t="s">
        <v>644</v>
      </c>
      <c r="B117" s="713" t="s">
        <v>4875</v>
      </c>
      <c r="C117" s="714">
        <v>88.909630000000007</v>
      </c>
      <c r="D117" s="714">
        <v>211.72957000000002</v>
      </c>
      <c r="E117" s="714"/>
      <c r="F117" s="714">
        <v>79.127960000000016</v>
      </c>
      <c r="G117" s="714">
        <v>0</v>
      </c>
      <c r="H117" s="714">
        <v>79.127960000000016</v>
      </c>
      <c r="I117" s="715" t="s">
        <v>329</v>
      </c>
      <c r="J117" s="716" t="s">
        <v>1</v>
      </c>
    </row>
    <row r="118" spans="1:10" ht="14.45" customHeight="1" x14ac:dyDescent="0.2">
      <c r="A118" s="712" t="s">
        <v>644</v>
      </c>
      <c r="B118" s="713" t="s">
        <v>646</v>
      </c>
      <c r="C118" s="714">
        <v>88.909630000000007</v>
      </c>
      <c r="D118" s="714">
        <v>211.72957000000002</v>
      </c>
      <c r="E118" s="714"/>
      <c r="F118" s="714">
        <v>79.127960000000016</v>
      </c>
      <c r="G118" s="714">
        <v>0</v>
      </c>
      <c r="H118" s="714">
        <v>79.127960000000016</v>
      </c>
      <c r="I118" s="715" t="s">
        <v>329</v>
      </c>
      <c r="J118" s="716" t="s">
        <v>618</v>
      </c>
    </row>
    <row r="119" spans="1:10" ht="14.45" customHeight="1" x14ac:dyDescent="0.2">
      <c r="A119" s="712" t="s">
        <v>329</v>
      </c>
      <c r="B119" s="713" t="s">
        <v>329</v>
      </c>
      <c r="C119" s="714" t="s">
        <v>329</v>
      </c>
      <c r="D119" s="714" t="s">
        <v>329</v>
      </c>
      <c r="E119" s="714"/>
      <c r="F119" s="714" t="s">
        <v>329</v>
      </c>
      <c r="G119" s="714" t="s">
        <v>329</v>
      </c>
      <c r="H119" s="714" t="s">
        <v>329</v>
      </c>
      <c r="I119" s="715" t="s">
        <v>329</v>
      </c>
      <c r="J119" s="716" t="s">
        <v>619</v>
      </c>
    </row>
    <row r="120" spans="1:10" ht="14.45" customHeight="1" x14ac:dyDescent="0.2">
      <c r="A120" s="712" t="s">
        <v>4894</v>
      </c>
      <c r="B120" s="713" t="s">
        <v>4895</v>
      </c>
      <c r="C120" s="714" t="s">
        <v>329</v>
      </c>
      <c r="D120" s="714" t="s">
        <v>329</v>
      </c>
      <c r="E120" s="714"/>
      <c r="F120" s="714" t="s">
        <v>329</v>
      </c>
      <c r="G120" s="714" t="s">
        <v>329</v>
      </c>
      <c r="H120" s="714" t="s">
        <v>329</v>
      </c>
      <c r="I120" s="715" t="s">
        <v>329</v>
      </c>
      <c r="J120" s="716" t="s">
        <v>0</v>
      </c>
    </row>
    <row r="121" spans="1:10" ht="14.45" customHeight="1" x14ac:dyDescent="0.2">
      <c r="A121" s="712" t="s">
        <v>4894</v>
      </c>
      <c r="B121" s="713" t="s">
        <v>4875</v>
      </c>
      <c r="C121" s="714">
        <v>1431.8293000000001</v>
      </c>
      <c r="D121" s="714">
        <v>860.66210999999987</v>
      </c>
      <c r="E121" s="714"/>
      <c r="F121" s="714">
        <v>457.08551</v>
      </c>
      <c r="G121" s="714">
        <v>0</v>
      </c>
      <c r="H121" s="714">
        <v>457.08551</v>
      </c>
      <c r="I121" s="715" t="s">
        <v>329</v>
      </c>
      <c r="J121" s="716" t="s">
        <v>1</v>
      </c>
    </row>
    <row r="122" spans="1:10" ht="14.45" customHeight="1" x14ac:dyDescent="0.2">
      <c r="A122" s="712" t="s">
        <v>4894</v>
      </c>
      <c r="B122" s="713" t="s">
        <v>4896</v>
      </c>
      <c r="C122" s="714">
        <v>1431.8293000000001</v>
      </c>
      <c r="D122" s="714">
        <v>860.66210999999987</v>
      </c>
      <c r="E122" s="714"/>
      <c r="F122" s="714">
        <v>457.08551</v>
      </c>
      <c r="G122" s="714">
        <v>0</v>
      </c>
      <c r="H122" s="714">
        <v>457.08551</v>
      </c>
      <c r="I122" s="715" t="s">
        <v>329</v>
      </c>
      <c r="J122" s="716" t="s">
        <v>618</v>
      </c>
    </row>
    <row r="123" spans="1:10" ht="14.45" customHeight="1" x14ac:dyDescent="0.2">
      <c r="A123" s="712" t="s">
        <v>329</v>
      </c>
      <c r="B123" s="713" t="s">
        <v>329</v>
      </c>
      <c r="C123" s="714" t="s">
        <v>329</v>
      </c>
      <c r="D123" s="714" t="s">
        <v>329</v>
      </c>
      <c r="E123" s="714"/>
      <c r="F123" s="714" t="s">
        <v>329</v>
      </c>
      <c r="G123" s="714" t="s">
        <v>329</v>
      </c>
      <c r="H123" s="714" t="s">
        <v>329</v>
      </c>
      <c r="I123" s="715" t="s">
        <v>329</v>
      </c>
      <c r="J123" s="716" t="s">
        <v>619</v>
      </c>
    </row>
    <row r="124" spans="1:10" ht="14.45" customHeight="1" x14ac:dyDescent="0.2">
      <c r="A124" s="712" t="s">
        <v>599</v>
      </c>
      <c r="B124" s="713" t="s">
        <v>613</v>
      </c>
      <c r="C124" s="714">
        <v>15076.474059999997</v>
      </c>
      <c r="D124" s="714">
        <v>16184.205159999996</v>
      </c>
      <c r="E124" s="714"/>
      <c r="F124" s="714">
        <v>14615.397929999999</v>
      </c>
      <c r="G124" s="714">
        <v>0</v>
      </c>
      <c r="H124" s="714">
        <v>14615.397929999999</v>
      </c>
      <c r="I124" s="715" t="s">
        <v>329</v>
      </c>
      <c r="J124" s="716" t="s">
        <v>614</v>
      </c>
    </row>
  </sheetData>
  <mergeCells count="3">
    <mergeCell ref="A1:I1"/>
    <mergeCell ref="F3:I3"/>
    <mergeCell ref="C4:D4"/>
  </mergeCells>
  <conditionalFormatting sqref="F21 F125:F65537">
    <cfRule type="cellIs" dxfId="41" priority="18" stopIfTrue="1" operator="greaterThan">
      <formula>1</formula>
    </cfRule>
  </conditionalFormatting>
  <conditionalFormatting sqref="H5:H20">
    <cfRule type="expression" dxfId="40" priority="14">
      <formula>$H5&gt;0</formula>
    </cfRule>
  </conditionalFormatting>
  <conditionalFormatting sqref="I5:I20">
    <cfRule type="expression" dxfId="39" priority="15">
      <formula>$I5&gt;1</formula>
    </cfRule>
  </conditionalFormatting>
  <conditionalFormatting sqref="B5:B20">
    <cfRule type="expression" dxfId="38" priority="11">
      <formula>OR($J5="NS",$J5="SumaNS",$J5="Účet")</formula>
    </cfRule>
  </conditionalFormatting>
  <conditionalFormatting sqref="F5:I20 B5:D20">
    <cfRule type="expression" dxfId="37" priority="17">
      <formula>AND($J5&lt;&gt;"",$J5&lt;&gt;"mezeraKL")</formula>
    </cfRule>
  </conditionalFormatting>
  <conditionalFormatting sqref="B5:D20 F5:I20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0 F5:I20">
    <cfRule type="expression" dxfId="35" priority="13">
      <formula>OR($J5="SumaNS",$J5="NS")</formula>
    </cfRule>
  </conditionalFormatting>
  <conditionalFormatting sqref="A5:A20">
    <cfRule type="expression" dxfId="34" priority="9">
      <formula>AND($J5&lt;&gt;"mezeraKL",$J5&lt;&gt;"")</formula>
    </cfRule>
  </conditionalFormatting>
  <conditionalFormatting sqref="A5:A20">
    <cfRule type="expression" dxfId="33" priority="10">
      <formula>AND($J5&lt;&gt;"",$J5&lt;&gt;"mezeraKL")</formula>
    </cfRule>
  </conditionalFormatting>
  <conditionalFormatting sqref="H22:H124">
    <cfRule type="expression" dxfId="32" priority="6">
      <formula>$H22&gt;0</formula>
    </cfRule>
  </conditionalFormatting>
  <conditionalFormatting sqref="A22:A124">
    <cfRule type="expression" dxfId="31" priority="5">
      <formula>AND($J22&lt;&gt;"mezeraKL",$J22&lt;&gt;"")</formula>
    </cfRule>
  </conditionalFormatting>
  <conditionalFormatting sqref="I22:I124">
    <cfRule type="expression" dxfId="30" priority="7">
      <formula>$I22&gt;1</formula>
    </cfRule>
  </conditionalFormatting>
  <conditionalFormatting sqref="B22:B124">
    <cfRule type="expression" dxfId="29" priority="4">
      <formula>OR($J22="NS",$J22="SumaNS",$J22="Účet")</formula>
    </cfRule>
  </conditionalFormatting>
  <conditionalFormatting sqref="A22:D124 F22:I124">
    <cfRule type="expression" dxfId="28" priority="8">
      <formula>AND($J22&lt;&gt;"",$J22&lt;&gt;"mezeraKL")</formula>
    </cfRule>
  </conditionalFormatting>
  <conditionalFormatting sqref="B22:D124 F22:I124">
    <cfRule type="expression" dxfId="27" priority="1">
      <formula>OR($J22="KL",$J22="SumaKL")</formula>
    </cfRule>
    <cfRule type="expression" priority="3" stopIfTrue="1">
      <formula>OR($J22="mezeraNS",$J22="mezeraKL")</formula>
    </cfRule>
  </conditionalFormatting>
  <conditionalFormatting sqref="B22:D124 F22:I124">
    <cfRule type="expression" dxfId="26" priority="2">
      <formula>OR($J22="SumaNS",$J22="NS")</formula>
    </cfRule>
  </conditionalFormatting>
  <hyperlinks>
    <hyperlink ref="A2" location="Obsah!A1" display="Zpět na Obsah  KL 01  1.-4.měsíc" xr:uid="{98487910-2B2A-4693-9DCC-CE32623372F5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1972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53" t="s">
        <v>7197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705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14.652418454232489</v>
      </c>
      <c r="J3" s="203">
        <f>SUBTOTAL(9,J5:J1048576)</f>
        <v>3582374</v>
      </c>
      <c r="K3" s="204">
        <f>SUBTOTAL(9,K5:K1048576)</f>
        <v>52490442.907562658</v>
      </c>
    </row>
    <row r="4" spans="1:11" s="330" customFormat="1" ht="14.45" customHeight="1" thickBot="1" x14ac:dyDescent="0.25">
      <c r="A4" s="838" t="s">
        <v>4</v>
      </c>
      <c r="B4" s="718" t="s">
        <v>5</v>
      </c>
      <c r="C4" s="718" t="s">
        <v>0</v>
      </c>
      <c r="D4" s="718" t="s">
        <v>6</v>
      </c>
      <c r="E4" s="718" t="s">
        <v>7</v>
      </c>
      <c r="F4" s="718" t="s">
        <v>1</v>
      </c>
      <c r="G4" s="718" t="s">
        <v>89</v>
      </c>
      <c r="H4" s="720" t="s">
        <v>11</v>
      </c>
      <c r="I4" s="721" t="s">
        <v>183</v>
      </c>
      <c r="J4" s="721" t="s">
        <v>13</v>
      </c>
      <c r="K4" s="722" t="s">
        <v>200</v>
      </c>
    </row>
    <row r="5" spans="1:11" ht="14.45" customHeight="1" x14ac:dyDescent="0.2">
      <c r="A5" s="807" t="s">
        <v>599</v>
      </c>
      <c r="B5" s="808" t="s">
        <v>600</v>
      </c>
      <c r="C5" s="811" t="s">
        <v>615</v>
      </c>
      <c r="D5" s="839" t="s">
        <v>616</v>
      </c>
      <c r="E5" s="811" t="s">
        <v>4897</v>
      </c>
      <c r="F5" s="839" t="s">
        <v>4898</v>
      </c>
      <c r="G5" s="811" t="s">
        <v>4899</v>
      </c>
      <c r="H5" s="811" t="s">
        <v>4900</v>
      </c>
      <c r="I5" s="225">
        <v>147.18019911822151</v>
      </c>
      <c r="J5" s="225">
        <v>335</v>
      </c>
      <c r="K5" s="831">
        <v>49305.8994140625</v>
      </c>
    </row>
    <row r="6" spans="1:11" ht="14.45" customHeight="1" x14ac:dyDescent="0.2">
      <c r="A6" s="822" t="s">
        <v>599</v>
      </c>
      <c r="B6" s="823" t="s">
        <v>600</v>
      </c>
      <c r="C6" s="826" t="s">
        <v>615</v>
      </c>
      <c r="D6" s="840" t="s">
        <v>616</v>
      </c>
      <c r="E6" s="826" t="s">
        <v>4897</v>
      </c>
      <c r="F6" s="840" t="s">
        <v>4898</v>
      </c>
      <c r="G6" s="826" t="s">
        <v>4901</v>
      </c>
      <c r="H6" s="826" t="s">
        <v>4902</v>
      </c>
      <c r="I6" s="832">
        <v>147.17999267578125</v>
      </c>
      <c r="J6" s="832">
        <v>335</v>
      </c>
      <c r="K6" s="833">
        <v>49305.769287109375</v>
      </c>
    </row>
    <row r="7" spans="1:11" ht="14.45" customHeight="1" x14ac:dyDescent="0.2">
      <c r="A7" s="822" t="s">
        <v>599</v>
      </c>
      <c r="B7" s="823" t="s">
        <v>600</v>
      </c>
      <c r="C7" s="826" t="s">
        <v>615</v>
      </c>
      <c r="D7" s="840" t="s">
        <v>616</v>
      </c>
      <c r="E7" s="826" t="s">
        <v>4897</v>
      </c>
      <c r="F7" s="840" t="s">
        <v>4898</v>
      </c>
      <c r="G7" s="826" t="s">
        <v>4903</v>
      </c>
      <c r="H7" s="826" t="s">
        <v>4904</v>
      </c>
      <c r="I7" s="832">
        <v>141.58000183105469</v>
      </c>
      <c r="J7" s="832">
        <v>14</v>
      </c>
      <c r="K7" s="833">
        <v>1982.1199798583984</v>
      </c>
    </row>
    <row r="8" spans="1:11" ht="14.45" customHeight="1" x14ac:dyDescent="0.2">
      <c r="A8" s="822" t="s">
        <v>599</v>
      </c>
      <c r="B8" s="823" t="s">
        <v>600</v>
      </c>
      <c r="C8" s="826" t="s">
        <v>615</v>
      </c>
      <c r="D8" s="840" t="s">
        <v>616</v>
      </c>
      <c r="E8" s="826" t="s">
        <v>4897</v>
      </c>
      <c r="F8" s="840" t="s">
        <v>4898</v>
      </c>
      <c r="G8" s="826" t="s">
        <v>4903</v>
      </c>
      <c r="H8" s="826" t="s">
        <v>4905</v>
      </c>
      <c r="I8" s="832">
        <v>159.1511760038488</v>
      </c>
      <c r="J8" s="832">
        <v>39</v>
      </c>
      <c r="K8" s="833">
        <v>6187.989990234375</v>
      </c>
    </row>
    <row r="9" spans="1:11" ht="14.45" customHeight="1" x14ac:dyDescent="0.2">
      <c r="A9" s="822" t="s">
        <v>599</v>
      </c>
      <c r="B9" s="823" t="s">
        <v>600</v>
      </c>
      <c r="C9" s="826" t="s">
        <v>615</v>
      </c>
      <c r="D9" s="840" t="s">
        <v>616</v>
      </c>
      <c r="E9" s="826" t="s">
        <v>4897</v>
      </c>
      <c r="F9" s="840" t="s">
        <v>4898</v>
      </c>
      <c r="G9" s="826" t="s">
        <v>4906</v>
      </c>
      <c r="H9" s="826" t="s">
        <v>4907</v>
      </c>
      <c r="I9" s="832">
        <v>271.58995782263321</v>
      </c>
      <c r="J9" s="832">
        <v>2</v>
      </c>
      <c r="K9" s="833">
        <v>543.17991564526642</v>
      </c>
    </row>
    <row r="10" spans="1:11" ht="14.45" customHeight="1" x14ac:dyDescent="0.2">
      <c r="A10" s="822" t="s">
        <v>599</v>
      </c>
      <c r="B10" s="823" t="s">
        <v>600</v>
      </c>
      <c r="C10" s="826" t="s">
        <v>615</v>
      </c>
      <c r="D10" s="840" t="s">
        <v>616</v>
      </c>
      <c r="E10" s="826" t="s">
        <v>4897</v>
      </c>
      <c r="F10" s="840" t="s">
        <v>4898</v>
      </c>
      <c r="G10" s="826" t="s">
        <v>4908</v>
      </c>
      <c r="H10" s="826" t="s">
        <v>4909</v>
      </c>
      <c r="I10" s="832">
        <v>317.74621978840946</v>
      </c>
      <c r="J10" s="832">
        <v>2</v>
      </c>
      <c r="K10" s="833">
        <v>635.49243957681892</v>
      </c>
    </row>
    <row r="11" spans="1:11" ht="14.45" customHeight="1" x14ac:dyDescent="0.2">
      <c r="A11" s="822" t="s">
        <v>599</v>
      </c>
      <c r="B11" s="823" t="s">
        <v>600</v>
      </c>
      <c r="C11" s="826" t="s">
        <v>615</v>
      </c>
      <c r="D11" s="840" t="s">
        <v>616</v>
      </c>
      <c r="E11" s="826" t="s">
        <v>4910</v>
      </c>
      <c r="F11" s="840" t="s">
        <v>4911</v>
      </c>
      <c r="G11" s="826" t="s">
        <v>4912</v>
      </c>
      <c r="H11" s="826" t="s">
        <v>4913</v>
      </c>
      <c r="I11" s="832">
        <v>21.239999771118164</v>
      </c>
      <c r="J11" s="832">
        <v>300</v>
      </c>
      <c r="K11" s="833">
        <v>6372</v>
      </c>
    </row>
    <row r="12" spans="1:11" ht="14.45" customHeight="1" x14ac:dyDescent="0.2">
      <c r="A12" s="822" t="s">
        <v>599</v>
      </c>
      <c r="B12" s="823" t="s">
        <v>600</v>
      </c>
      <c r="C12" s="826" t="s">
        <v>615</v>
      </c>
      <c r="D12" s="840" t="s">
        <v>616</v>
      </c>
      <c r="E12" s="826" t="s">
        <v>4914</v>
      </c>
      <c r="F12" s="840" t="s">
        <v>4915</v>
      </c>
      <c r="G12" s="826" t="s">
        <v>4916</v>
      </c>
      <c r="H12" s="826" t="s">
        <v>4917</v>
      </c>
      <c r="I12" s="832">
        <v>0.57999998331069946</v>
      </c>
      <c r="J12" s="832">
        <v>700</v>
      </c>
      <c r="K12" s="833">
        <v>406.16000366210938</v>
      </c>
    </row>
    <row r="13" spans="1:11" ht="14.45" customHeight="1" x14ac:dyDescent="0.2">
      <c r="A13" s="822" t="s">
        <v>599</v>
      </c>
      <c r="B13" s="823" t="s">
        <v>600</v>
      </c>
      <c r="C13" s="826" t="s">
        <v>615</v>
      </c>
      <c r="D13" s="840" t="s">
        <v>616</v>
      </c>
      <c r="E13" s="826" t="s">
        <v>4918</v>
      </c>
      <c r="F13" s="840" t="s">
        <v>4919</v>
      </c>
      <c r="G13" s="826" t="s">
        <v>4920</v>
      </c>
      <c r="H13" s="826" t="s">
        <v>4921</v>
      </c>
      <c r="I13" s="832">
        <v>4.1050000190734863</v>
      </c>
      <c r="J13" s="832">
        <v>60</v>
      </c>
      <c r="K13" s="833">
        <v>246.30000305175781</v>
      </c>
    </row>
    <row r="14" spans="1:11" ht="14.45" customHeight="1" x14ac:dyDescent="0.2">
      <c r="A14" s="822" t="s">
        <v>599</v>
      </c>
      <c r="B14" s="823" t="s">
        <v>600</v>
      </c>
      <c r="C14" s="826" t="s">
        <v>615</v>
      </c>
      <c r="D14" s="840" t="s">
        <v>616</v>
      </c>
      <c r="E14" s="826" t="s">
        <v>4918</v>
      </c>
      <c r="F14" s="840" t="s">
        <v>4919</v>
      </c>
      <c r="G14" s="826" t="s">
        <v>4922</v>
      </c>
      <c r="H14" s="826" t="s">
        <v>4923</v>
      </c>
      <c r="I14" s="832">
        <v>13.039999961853027</v>
      </c>
      <c r="J14" s="832">
        <v>110</v>
      </c>
      <c r="K14" s="833">
        <v>1434.4000244140625</v>
      </c>
    </row>
    <row r="15" spans="1:11" ht="14.45" customHeight="1" x14ac:dyDescent="0.2">
      <c r="A15" s="822" t="s">
        <v>599</v>
      </c>
      <c r="B15" s="823" t="s">
        <v>600</v>
      </c>
      <c r="C15" s="826" t="s">
        <v>615</v>
      </c>
      <c r="D15" s="840" t="s">
        <v>616</v>
      </c>
      <c r="E15" s="826" t="s">
        <v>4918</v>
      </c>
      <c r="F15" s="840" t="s">
        <v>4919</v>
      </c>
      <c r="G15" s="826" t="s">
        <v>4924</v>
      </c>
      <c r="H15" s="826" t="s">
        <v>4925</v>
      </c>
      <c r="I15" s="832">
        <v>0.98181819915771484</v>
      </c>
      <c r="J15" s="832">
        <v>10500</v>
      </c>
      <c r="K15" s="833">
        <v>10295</v>
      </c>
    </row>
    <row r="16" spans="1:11" ht="14.45" customHeight="1" x14ac:dyDescent="0.2">
      <c r="A16" s="822" t="s">
        <v>599</v>
      </c>
      <c r="B16" s="823" t="s">
        <v>600</v>
      </c>
      <c r="C16" s="826" t="s">
        <v>615</v>
      </c>
      <c r="D16" s="840" t="s">
        <v>616</v>
      </c>
      <c r="E16" s="826" t="s">
        <v>4918</v>
      </c>
      <c r="F16" s="840" t="s">
        <v>4919</v>
      </c>
      <c r="G16" s="826" t="s">
        <v>4926</v>
      </c>
      <c r="H16" s="826" t="s">
        <v>4927</v>
      </c>
      <c r="I16" s="832">
        <v>0.50999999046325684</v>
      </c>
      <c r="J16" s="832">
        <v>10000</v>
      </c>
      <c r="K16" s="833">
        <v>5100</v>
      </c>
    </row>
    <row r="17" spans="1:11" ht="14.45" customHeight="1" x14ac:dyDescent="0.2">
      <c r="A17" s="822" t="s">
        <v>599</v>
      </c>
      <c r="B17" s="823" t="s">
        <v>600</v>
      </c>
      <c r="C17" s="826" t="s">
        <v>615</v>
      </c>
      <c r="D17" s="840" t="s">
        <v>616</v>
      </c>
      <c r="E17" s="826" t="s">
        <v>4918</v>
      </c>
      <c r="F17" s="840" t="s">
        <v>4919</v>
      </c>
      <c r="G17" s="826" t="s">
        <v>4924</v>
      </c>
      <c r="H17" s="826" t="s">
        <v>4928</v>
      </c>
      <c r="I17" s="832">
        <v>0.9725000262260437</v>
      </c>
      <c r="J17" s="832">
        <v>3500</v>
      </c>
      <c r="K17" s="833">
        <v>3400</v>
      </c>
    </row>
    <row r="18" spans="1:11" ht="14.45" customHeight="1" x14ac:dyDescent="0.2">
      <c r="A18" s="822" t="s">
        <v>599</v>
      </c>
      <c r="B18" s="823" t="s">
        <v>600</v>
      </c>
      <c r="C18" s="826" t="s">
        <v>615</v>
      </c>
      <c r="D18" s="840" t="s">
        <v>616</v>
      </c>
      <c r="E18" s="826" t="s">
        <v>4918</v>
      </c>
      <c r="F18" s="840" t="s">
        <v>4919</v>
      </c>
      <c r="G18" s="826" t="s">
        <v>4929</v>
      </c>
      <c r="H18" s="826" t="s">
        <v>4930</v>
      </c>
      <c r="I18" s="832">
        <v>0.43285714728491648</v>
      </c>
      <c r="J18" s="832">
        <v>35000</v>
      </c>
      <c r="K18" s="833">
        <v>15150</v>
      </c>
    </row>
    <row r="19" spans="1:11" ht="14.45" customHeight="1" x14ac:dyDescent="0.2">
      <c r="A19" s="822" t="s">
        <v>599</v>
      </c>
      <c r="B19" s="823" t="s">
        <v>600</v>
      </c>
      <c r="C19" s="826" t="s">
        <v>615</v>
      </c>
      <c r="D19" s="840" t="s">
        <v>616</v>
      </c>
      <c r="E19" s="826" t="s">
        <v>4918</v>
      </c>
      <c r="F19" s="840" t="s">
        <v>4919</v>
      </c>
      <c r="G19" s="826" t="s">
        <v>4929</v>
      </c>
      <c r="H19" s="826" t="s">
        <v>4931</v>
      </c>
      <c r="I19" s="832">
        <v>0.43999999761581421</v>
      </c>
      <c r="J19" s="832">
        <v>10000</v>
      </c>
      <c r="K19" s="833">
        <v>4400</v>
      </c>
    </row>
    <row r="20" spans="1:11" ht="14.45" customHeight="1" x14ac:dyDescent="0.2">
      <c r="A20" s="822" t="s">
        <v>599</v>
      </c>
      <c r="B20" s="823" t="s">
        <v>600</v>
      </c>
      <c r="C20" s="826" t="s">
        <v>615</v>
      </c>
      <c r="D20" s="840" t="s">
        <v>616</v>
      </c>
      <c r="E20" s="826" t="s">
        <v>4918</v>
      </c>
      <c r="F20" s="840" t="s">
        <v>4919</v>
      </c>
      <c r="G20" s="826" t="s">
        <v>4932</v>
      </c>
      <c r="H20" s="826" t="s">
        <v>4933</v>
      </c>
      <c r="I20" s="832">
        <v>157.62000274658203</v>
      </c>
      <c r="J20" s="832">
        <v>10</v>
      </c>
      <c r="K20" s="833">
        <v>1575.6000366210938</v>
      </c>
    </row>
    <row r="21" spans="1:11" ht="14.45" customHeight="1" x14ac:dyDescent="0.2">
      <c r="A21" s="822" t="s">
        <v>599</v>
      </c>
      <c r="B21" s="823" t="s">
        <v>600</v>
      </c>
      <c r="C21" s="826" t="s">
        <v>615</v>
      </c>
      <c r="D21" s="840" t="s">
        <v>616</v>
      </c>
      <c r="E21" s="826" t="s">
        <v>4918</v>
      </c>
      <c r="F21" s="840" t="s">
        <v>4919</v>
      </c>
      <c r="G21" s="826" t="s">
        <v>4932</v>
      </c>
      <c r="H21" s="826" t="s">
        <v>4934</v>
      </c>
      <c r="I21" s="832">
        <v>157.91000366210938</v>
      </c>
      <c r="J21" s="832">
        <v>2</v>
      </c>
      <c r="K21" s="833">
        <v>315.82000732421875</v>
      </c>
    </row>
    <row r="22" spans="1:11" ht="14.45" customHeight="1" x14ac:dyDescent="0.2">
      <c r="A22" s="822" t="s">
        <v>599</v>
      </c>
      <c r="B22" s="823" t="s">
        <v>600</v>
      </c>
      <c r="C22" s="826" t="s">
        <v>615</v>
      </c>
      <c r="D22" s="840" t="s">
        <v>616</v>
      </c>
      <c r="E22" s="826" t="s">
        <v>4918</v>
      </c>
      <c r="F22" s="840" t="s">
        <v>4919</v>
      </c>
      <c r="G22" s="826" t="s">
        <v>4932</v>
      </c>
      <c r="H22" s="826" t="s">
        <v>4935</v>
      </c>
      <c r="I22" s="832">
        <v>157.26400146484374</v>
      </c>
      <c r="J22" s="832">
        <v>22</v>
      </c>
      <c r="K22" s="833">
        <v>3459.4400024414063</v>
      </c>
    </row>
    <row r="23" spans="1:11" ht="14.45" customHeight="1" x14ac:dyDescent="0.2">
      <c r="A23" s="822" t="s">
        <v>599</v>
      </c>
      <c r="B23" s="823" t="s">
        <v>600</v>
      </c>
      <c r="C23" s="826" t="s">
        <v>615</v>
      </c>
      <c r="D23" s="840" t="s">
        <v>616</v>
      </c>
      <c r="E23" s="826" t="s">
        <v>4918</v>
      </c>
      <c r="F23" s="840" t="s">
        <v>4919</v>
      </c>
      <c r="G23" s="826" t="s">
        <v>4936</v>
      </c>
      <c r="H23" s="826" t="s">
        <v>4937</v>
      </c>
      <c r="I23" s="832">
        <v>6.440000057220459</v>
      </c>
      <c r="J23" s="832">
        <v>200</v>
      </c>
      <c r="K23" s="833">
        <v>1288</v>
      </c>
    </row>
    <row r="24" spans="1:11" ht="14.45" customHeight="1" x14ac:dyDescent="0.2">
      <c r="A24" s="822" t="s">
        <v>599</v>
      </c>
      <c r="B24" s="823" t="s">
        <v>600</v>
      </c>
      <c r="C24" s="826" t="s">
        <v>615</v>
      </c>
      <c r="D24" s="840" t="s">
        <v>616</v>
      </c>
      <c r="E24" s="826" t="s">
        <v>4918</v>
      </c>
      <c r="F24" s="840" t="s">
        <v>4919</v>
      </c>
      <c r="G24" s="826" t="s">
        <v>4938</v>
      </c>
      <c r="H24" s="826" t="s">
        <v>4939</v>
      </c>
      <c r="I24" s="832">
        <v>63.600000381469727</v>
      </c>
      <c r="J24" s="832">
        <v>310</v>
      </c>
      <c r="K24" s="833">
        <v>19687.280029296875</v>
      </c>
    </row>
    <row r="25" spans="1:11" ht="14.45" customHeight="1" x14ac:dyDescent="0.2">
      <c r="A25" s="822" t="s">
        <v>599</v>
      </c>
      <c r="B25" s="823" t="s">
        <v>600</v>
      </c>
      <c r="C25" s="826" t="s">
        <v>615</v>
      </c>
      <c r="D25" s="840" t="s">
        <v>616</v>
      </c>
      <c r="E25" s="826" t="s">
        <v>4918</v>
      </c>
      <c r="F25" s="840" t="s">
        <v>4919</v>
      </c>
      <c r="G25" s="826" t="s">
        <v>4940</v>
      </c>
      <c r="H25" s="826" t="s">
        <v>4941</v>
      </c>
      <c r="I25" s="832">
        <v>22.148888481987846</v>
      </c>
      <c r="J25" s="832">
        <v>350</v>
      </c>
      <c r="K25" s="833">
        <v>7752.25</v>
      </c>
    </row>
    <row r="26" spans="1:11" ht="14.45" customHeight="1" x14ac:dyDescent="0.2">
      <c r="A26" s="822" t="s">
        <v>599</v>
      </c>
      <c r="B26" s="823" t="s">
        <v>600</v>
      </c>
      <c r="C26" s="826" t="s">
        <v>615</v>
      </c>
      <c r="D26" s="840" t="s">
        <v>616</v>
      </c>
      <c r="E26" s="826" t="s">
        <v>4918</v>
      </c>
      <c r="F26" s="840" t="s">
        <v>4919</v>
      </c>
      <c r="G26" s="826" t="s">
        <v>4942</v>
      </c>
      <c r="H26" s="826" t="s">
        <v>4943</v>
      </c>
      <c r="I26" s="832">
        <v>233.80000305175781</v>
      </c>
      <c r="J26" s="832">
        <v>20</v>
      </c>
      <c r="K26" s="833">
        <v>4675.89990234375</v>
      </c>
    </row>
    <row r="27" spans="1:11" ht="14.45" customHeight="1" x14ac:dyDescent="0.2">
      <c r="A27" s="822" t="s">
        <v>599</v>
      </c>
      <c r="B27" s="823" t="s">
        <v>600</v>
      </c>
      <c r="C27" s="826" t="s">
        <v>615</v>
      </c>
      <c r="D27" s="840" t="s">
        <v>616</v>
      </c>
      <c r="E27" s="826" t="s">
        <v>4918</v>
      </c>
      <c r="F27" s="840" t="s">
        <v>4919</v>
      </c>
      <c r="G27" s="826" t="s">
        <v>4944</v>
      </c>
      <c r="H27" s="826" t="s">
        <v>4945</v>
      </c>
      <c r="I27" s="832">
        <v>85.419998168945313</v>
      </c>
      <c r="J27" s="832">
        <v>10</v>
      </c>
      <c r="K27" s="833">
        <v>854.219970703125</v>
      </c>
    </row>
    <row r="28" spans="1:11" ht="14.45" customHeight="1" x14ac:dyDescent="0.2">
      <c r="A28" s="822" t="s">
        <v>599</v>
      </c>
      <c r="B28" s="823" t="s">
        <v>600</v>
      </c>
      <c r="C28" s="826" t="s">
        <v>615</v>
      </c>
      <c r="D28" s="840" t="s">
        <v>616</v>
      </c>
      <c r="E28" s="826" t="s">
        <v>4918</v>
      </c>
      <c r="F28" s="840" t="s">
        <v>4919</v>
      </c>
      <c r="G28" s="826" t="s">
        <v>4946</v>
      </c>
      <c r="H28" s="826" t="s">
        <v>4947</v>
      </c>
      <c r="I28" s="832">
        <v>179.20090692693537</v>
      </c>
      <c r="J28" s="832">
        <v>52</v>
      </c>
      <c r="K28" s="833">
        <v>9326.9200134277344</v>
      </c>
    </row>
    <row r="29" spans="1:11" ht="14.45" customHeight="1" x14ac:dyDescent="0.2">
      <c r="A29" s="822" t="s">
        <v>599</v>
      </c>
      <c r="B29" s="823" t="s">
        <v>600</v>
      </c>
      <c r="C29" s="826" t="s">
        <v>615</v>
      </c>
      <c r="D29" s="840" t="s">
        <v>616</v>
      </c>
      <c r="E29" s="826" t="s">
        <v>4918</v>
      </c>
      <c r="F29" s="840" t="s">
        <v>4919</v>
      </c>
      <c r="G29" s="826" t="s">
        <v>4948</v>
      </c>
      <c r="H29" s="826" t="s">
        <v>4949</v>
      </c>
      <c r="I29" s="832">
        <v>235.8800048828125</v>
      </c>
      <c r="J29" s="832">
        <v>20</v>
      </c>
      <c r="K29" s="833">
        <v>4717.60009765625</v>
      </c>
    </row>
    <row r="30" spans="1:11" ht="14.45" customHeight="1" x14ac:dyDescent="0.2">
      <c r="A30" s="822" t="s">
        <v>599</v>
      </c>
      <c r="B30" s="823" t="s">
        <v>600</v>
      </c>
      <c r="C30" s="826" t="s">
        <v>615</v>
      </c>
      <c r="D30" s="840" t="s">
        <v>616</v>
      </c>
      <c r="E30" s="826" t="s">
        <v>4918</v>
      </c>
      <c r="F30" s="840" t="s">
        <v>4919</v>
      </c>
      <c r="G30" s="826" t="s">
        <v>4950</v>
      </c>
      <c r="H30" s="826" t="s">
        <v>4951</v>
      </c>
      <c r="I30" s="832">
        <v>380.8800048828125</v>
      </c>
      <c r="J30" s="832">
        <v>10</v>
      </c>
      <c r="K30" s="833">
        <v>3808.800048828125</v>
      </c>
    </row>
    <row r="31" spans="1:11" ht="14.45" customHeight="1" x14ac:dyDescent="0.2">
      <c r="A31" s="822" t="s">
        <v>599</v>
      </c>
      <c r="B31" s="823" t="s">
        <v>600</v>
      </c>
      <c r="C31" s="826" t="s">
        <v>615</v>
      </c>
      <c r="D31" s="840" t="s">
        <v>616</v>
      </c>
      <c r="E31" s="826" t="s">
        <v>4918</v>
      </c>
      <c r="F31" s="840" t="s">
        <v>4919</v>
      </c>
      <c r="G31" s="826" t="s">
        <v>4952</v>
      </c>
      <c r="H31" s="826" t="s">
        <v>4953</v>
      </c>
      <c r="I31" s="832">
        <v>5.8400001525878906</v>
      </c>
      <c r="J31" s="832">
        <v>100</v>
      </c>
      <c r="K31" s="833">
        <v>584</v>
      </c>
    </row>
    <row r="32" spans="1:11" ht="14.45" customHeight="1" x14ac:dyDescent="0.2">
      <c r="A32" s="822" t="s">
        <v>599</v>
      </c>
      <c r="B32" s="823" t="s">
        <v>600</v>
      </c>
      <c r="C32" s="826" t="s">
        <v>615</v>
      </c>
      <c r="D32" s="840" t="s">
        <v>616</v>
      </c>
      <c r="E32" s="826" t="s">
        <v>4918</v>
      </c>
      <c r="F32" s="840" t="s">
        <v>4919</v>
      </c>
      <c r="G32" s="826" t="s">
        <v>4954</v>
      </c>
      <c r="H32" s="826" t="s">
        <v>4955</v>
      </c>
      <c r="I32" s="832">
        <v>6.5350000858306885</v>
      </c>
      <c r="J32" s="832">
        <v>200</v>
      </c>
      <c r="K32" s="833">
        <v>1307</v>
      </c>
    </row>
    <row r="33" spans="1:11" ht="14.45" customHeight="1" x14ac:dyDescent="0.2">
      <c r="A33" s="822" t="s">
        <v>599</v>
      </c>
      <c r="B33" s="823" t="s">
        <v>600</v>
      </c>
      <c r="C33" s="826" t="s">
        <v>615</v>
      </c>
      <c r="D33" s="840" t="s">
        <v>616</v>
      </c>
      <c r="E33" s="826" t="s">
        <v>4918</v>
      </c>
      <c r="F33" s="840" t="s">
        <v>4919</v>
      </c>
      <c r="G33" s="826" t="s">
        <v>4956</v>
      </c>
      <c r="H33" s="826" t="s">
        <v>4957</v>
      </c>
      <c r="I33" s="832">
        <v>13.754285676138741</v>
      </c>
      <c r="J33" s="832">
        <v>400</v>
      </c>
      <c r="K33" s="833">
        <v>5501.39990234375</v>
      </c>
    </row>
    <row r="34" spans="1:11" ht="14.45" customHeight="1" x14ac:dyDescent="0.2">
      <c r="A34" s="822" t="s">
        <v>599</v>
      </c>
      <c r="B34" s="823" t="s">
        <v>600</v>
      </c>
      <c r="C34" s="826" t="s">
        <v>615</v>
      </c>
      <c r="D34" s="840" t="s">
        <v>616</v>
      </c>
      <c r="E34" s="826" t="s">
        <v>4918</v>
      </c>
      <c r="F34" s="840" t="s">
        <v>4919</v>
      </c>
      <c r="G34" s="826" t="s">
        <v>4958</v>
      </c>
      <c r="H34" s="826" t="s">
        <v>4959</v>
      </c>
      <c r="I34" s="832">
        <v>215.27999877929688</v>
      </c>
      <c r="J34" s="832">
        <v>50</v>
      </c>
      <c r="K34" s="833">
        <v>10764</v>
      </c>
    </row>
    <row r="35" spans="1:11" ht="14.45" customHeight="1" x14ac:dyDescent="0.2">
      <c r="A35" s="822" t="s">
        <v>599</v>
      </c>
      <c r="B35" s="823" t="s">
        <v>600</v>
      </c>
      <c r="C35" s="826" t="s">
        <v>615</v>
      </c>
      <c r="D35" s="840" t="s">
        <v>616</v>
      </c>
      <c r="E35" s="826" t="s">
        <v>4918</v>
      </c>
      <c r="F35" s="840" t="s">
        <v>4919</v>
      </c>
      <c r="G35" s="826" t="s">
        <v>4960</v>
      </c>
      <c r="H35" s="826" t="s">
        <v>4961</v>
      </c>
      <c r="I35" s="832">
        <v>12.313999938964844</v>
      </c>
      <c r="J35" s="832">
        <v>800</v>
      </c>
      <c r="K35" s="833">
        <v>12341.389692395926</v>
      </c>
    </row>
    <row r="36" spans="1:11" ht="14.45" customHeight="1" x14ac:dyDescent="0.2">
      <c r="A36" s="822" t="s">
        <v>599</v>
      </c>
      <c r="B36" s="823" t="s">
        <v>600</v>
      </c>
      <c r="C36" s="826" t="s">
        <v>615</v>
      </c>
      <c r="D36" s="840" t="s">
        <v>616</v>
      </c>
      <c r="E36" s="826" t="s">
        <v>4918</v>
      </c>
      <c r="F36" s="840" t="s">
        <v>4919</v>
      </c>
      <c r="G36" s="826" t="s">
        <v>4962</v>
      </c>
      <c r="H36" s="826" t="s">
        <v>4963</v>
      </c>
      <c r="I36" s="832">
        <v>259.89999389648438</v>
      </c>
      <c r="J36" s="832">
        <v>4</v>
      </c>
      <c r="K36" s="833">
        <v>1039.5999755859375</v>
      </c>
    </row>
    <row r="37" spans="1:11" ht="14.45" customHeight="1" x14ac:dyDescent="0.2">
      <c r="A37" s="822" t="s">
        <v>599</v>
      </c>
      <c r="B37" s="823" t="s">
        <v>600</v>
      </c>
      <c r="C37" s="826" t="s">
        <v>615</v>
      </c>
      <c r="D37" s="840" t="s">
        <v>616</v>
      </c>
      <c r="E37" s="826" t="s">
        <v>4918</v>
      </c>
      <c r="F37" s="840" t="s">
        <v>4919</v>
      </c>
      <c r="G37" s="826" t="s">
        <v>4964</v>
      </c>
      <c r="H37" s="826" t="s">
        <v>4965</v>
      </c>
      <c r="I37" s="832">
        <v>2.6614286558968678</v>
      </c>
      <c r="J37" s="832">
        <v>3290</v>
      </c>
      <c r="K37" s="833">
        <v>8757.5599365234375</v>
      </c>
    </row>
    <row r="38" spans="1:11" ht="14.45" customHeight="1" x14ac:dyDescent="0.2">
      <c r="A38" s="822" t="s">
        <v>599</v>
      </c>
      <c r="B38" s="823" t="s">
        <v>600</v>
      </c>
      <c r="C38" s="826" t="s">
        <v>615</v>
      </c>
      <c r="D38" s="840" t="s">
        <v>616</v>
      </c>
      <c r="E38" s="826" t="s">
        <v>4918</v>
      </c>
      <c r="F38" s="840" t="s">
        <v>4919</v>
      </c>
      <c r="G38" s="826" t="s">
        <v>4966</v>
      </c>
      <c r="H38" s="826" t="s">
        <v>4967</v>
      </c>
      <c r="I38" s="832">
        <v>790.8699951171875</v>
      </c>
      <c r="J38" s="832">
        <v>1</v>
      </c>
      <c r="K38" s="833">
        <v>790.8699951171875</v>
      </c>
    </row>
    <row r="39" spans="1:11" ht="14.45" customHeight="1" x14ac:dyDescent="0.2">
      <c r="A39" s="822" t="s">
        <v>599</v>
      </c>
      <c r="B39" s="823" t="s">
        <v>600</v>
      </c>
      <c r="C39" s="826" t="s">
        <v>615</v>
      </c>
      <c r="D39" s="840" t="s">
        <v>616</v>
      </c>
      <c r="E39" s="826" t="s">
        <v>4918</v>
      </c>
      <c r="F39" s="840" t="s">
        <v>4919</v>
      </c>
      <c r="G39" s="826" t="s">
        <v>4938</v>
      </c>
      <c r="H39" s="826" t="s">
        <v>4968</v>
      </c>
      <c r="I39" s="832">
        <v>63.366667429606117</v>
      </c>
      <c r="J39" s="832">
        <v>110</v>
      </c>
      <c r="K39" s="833">
        <v>6969.5701904296875</v>
      </c>
    </row>
    <row r="40" spans="1:11" ht="14.45" customHeight="1" x14ac:dyDescent="0.2">
      <c r="A40" s="822" t="s">
        <v>599</v>
      </c>
      <c r="B40" s="823" t="s">
        <v>600</v>
      </c>
      <c r="C40" s="826" t="s">
        <v>615</v>
      </c>
      <c r="D40" s="840" t="s">
        <v>616</v>
      </c>
      <c r="E40" s="826" t="s">
        <v>4918</v>
      </c>
      <c r="F40" s="840" t="s">
        <v>4919</v>
      </c>
      <c r="G40" s="826" t="s">
        <v>4940</v>
      </c>
      <c r="H40" s="826" t="s">
        <v>4969</v>
      </c>
      <c r="I40" s="832">
        <v>22.149999618530273</v>
      </c>
      <c r="J40" s="832">
        <v>85</v>
      </c>
      <c r="K40" s="833">
        <v>1882.75</v>
      </c>
    </row>
    <row r="41" spans="1:11" ht="14.45" customHeight="1" x14ac:dyDescent="0.2">
      <c r="A41" s="822" t="s">
        <v>599</v>
      </c>
      <c r="B41" s="823" t="s">
        <v>600</v>
      </c>
      <c r="C41" s="826" t="s">
        <v>615</v>
      </c>
      <c r="D41" s="840" t="s">
        <v>616</v>
      </c>
      <c r="E41" s="826" t="s">
        <v>4918</v>
      </c>
      <c r="F41" s="840" t="s">
        <v>4919</v>
      </c>
      <c r="G41" s="826" t="s">
        <v>4970</v>
      </c>
      <c r="H41" s="826" t="s">
        <v>4971</v>
      </c>
      <c r="I41" s="832">
        <v>92</v>
      </c>
      <c r="J41" s="832">
        <v>5</v>
      </c>
      <c r="K41" s="833">
        <v>460</v>
      </c>
    </row>
    <row r="42" spans="1:11" ht="14.45" customHeight="1" x14ac:dyDescent="0.2">
      <c r="A42" s="822" t="s">
        <v>599</v>
      </c>
      <c r="B42" s="823" t="s">
        <v>600</v>
      </c>
      <c r="C42" s="826" t="s">
        <v>615</v>
      </c>
      <c r="D42" s="840" t="s">
        <v>616</v>
      </c>
      <c r="E42" s="826" t="s">
        <v>4918</v>
      </c>
      <c r="F42" s="840" t="s">
        <v>4919</v>
      </c>
      <c r="G42" s="826" t="s">
        <v>4972</v>
      </c>
      <c r="H42" s="826" t="s">
        <v>4973</v>
      </c>
      <c r="I42" s="832">
        <v>129.25999450683594</v>
      </c>
      <c r="J42" s="832">
        <v>10</v>
      </c>
      <c r="K42" s="833">
        <v>1292.5999755859375</v>
      </c>
    </row>
    <row r="43" spans="1:11" ht="14.45" customHeight="1" x14ac:dyDescent="0.2">
      <c r="A43" s="822" t="s">
        <v>599</v>
      </c>
      <c r="B43" s="823" t="s">
        <v>600</v>
      </c>
      <c r="C43" s="826" t="s">
        <v>615</v>
      </c>
      <c r="D43" s="840" t="s">
        <v>616</v>
      </c>
      <c r="E43" s="826" t="s">
        <v>4918</v>
      </c>
      <c r="F43" s="840" t="s">
        <v>4919</v>
      </c>
      <c r="G43" s="826" t="s">
        <v>4974</v>
      </c>
      <c r="H43" s="826" t="s">
        <v>4975</v>
      </c>
      <c r="I43" s="832">
        <v>55.369998931884766</v>
      </c>
      <c r="J43" s="832">
        <v>20</v>
      </c>
      <c r="K43" s="833">
        <v>1107.4599609375</v>
      </c>
    </row>
    <row r="44" spans="1:11" ht="14.45" customHeight="1" x14ac:dyDescent="0.2">
      <c r="A44" s="822" t="s">
        <v>599</v>
      </c>
      <c r="B44" s="823" t="s">
        <v>600</v>
      </c>
      <c r="C44" s="826" t="s">
        <v>615</v>
      </c>
      <c r="D44" s="840" t="s">
        <v>616</v>
      </c>
      <c r="E44" s="826" t="s">
        <v>4918</v>
      </c>
      <c r="F44" s="840" t="s">
        <v>4919</v>
      </c>
      <c r="G44" s="826" t="s">
        <v>4948</v>
      </c>
      <c r="H44" s="826" t="s">
        <v>4976</v>
      </c>
      <c r="I44" s="832">
        <v>235.88999176025391</v>
      </c>
      <c r="J44" s="832">
        <v>20</v>
      </c>
      <c r="K44" s="833">
        <v>4717.7999267578125</v>
      </c>
    </row>
    <row r="45" spans="1:11" ht="14.45" customHeight="1" x14ac:dyDescent="0.2">
      <c r="A45" s="822" t="s">
        <v>599</v>
      </c>
      <c r="B45" s="823" t="s">
        <v>600</v>
      </c>
      <c r="C45" s="826" t="s">
        <v>615</v>
      </c>
      <c r="D45" s="840" t="s">
        <v>616</v>
      </c>
      <c r="E45" s="826" t="s">
        <v>4918</v>
      </c>
      <c r="F45" s="840" t="s">
        <v>4919</v>
      </c>
      <c r="G45" s="826" t="s">
        <v>4950</v>
      </c>
      <c r="H45" s="826" t="s">
        <v>4977</v>
      </c>
      <c r="I45" s="832">
        <v>380.8800048828125</v>
      </c>
      <c r="J45" s="832">
        <v>20</v>
      </c>
      <c r="K45" s="833">
        <v>7617.60009765625</v>
      </c>
    </row>
    <row r="46" spans="1:11" ht="14.45" customHeight="1" x14ac:dyDescent="0.2">
      <c r="A46" s="822" t="s">
        <v>599</v>
      </c>
      <c r="B46" s="823" t="s">
        <v>600</v>
      </c>
      <c r="C46" s="826" t="s">
        <v>615</v>
      </c>
      <c r="D46" s="840" t="s">
        <v>616</v>
      </c>
      <c r="E46" s="826" t="s">
        <v>4918</v>
      </c>
      <c r="F46" s="840" t="s">
        <v>4919</v>
      </c>
      <c r="G46" s="826" t="s">
        <v>4942</v>
      </c>
      <c r="H46" s="826" t="s">
        <v>4978</v>
      </c>
      <c r="I46" s="832">
        <v>233.80000305175781</v>
      </c>
      <c r="J46" s="832">
        <v>5</v>
      </c>
      <c r="K46" s="833">
        <v>1168.97998046875</v>
      </c>
    </row>
    <row r="47" spans="1:11" ht="14.45" customHeight="1" x14ac:dyDescent="0.2">
      <c r="A47" s="822" t="s">
        <v>599</v>
      </c>
      <c r="B47" s="823" t="s">
        <v>600</v>
      </c>
      <c r="C47" s="826" t="s">
        <v>615</v>
      </c>
      <c r="D47" s="840" t="s">
        <v>616</v>
      </c>
      <c r="E47" s="826" t="s">
        <v>4918</v>
      </c>
      <c r="F47" s="840" t="s">
        <v>4919</v>
      </c>
      <c r="G47" s="826" t="s">
        <v>4946</v>
      </c>
      <c r="H47" s="826" t="s">
        <v>4979</v>
      </c>
      <c r="I47" s="832">
        <v>139.17332967122397</v>
      </c>
      <c r="J47" s="832">
        <v>14</v>
      </c>
      <c r="K47" s="833">
        <v>1948.4400329589844</v>
      </c>
    </row>
    <row r="48" spans="1:11" ht="14.45" customHeight="1" x14ac:dyDescent="0.2">
      <c r="A48" s="822" t="s">
        <v>599</v>
      </c>
      <c r="B48" s="823" t="s">
        <v>600</v>
      </c>
      <c r="C48" s="826" t="s">
        <v>615</v>
      </c>
      <c r="D48" s="840" t="s">
        <v>616</v>
      </c>
      <c r="E48" s="826" t="s">
        <v>4918</v>
      </c>
      <c r="F48" s="840" t="s">
        <v>4919</v>
      </c>
      <c r="G48" s="826" t="s">
        <v>4952</v>
      </c>
      <c r="H48" s="826" t="s">
        <v>4980</v>
      </c>
      <c r="I48" s="832">
        <v>5.8450000286102295</v>
      </c>
      <c r="J48" s="832">
        <v>200</v>
      </c>
      <c r="K48" s="833">
        <v>1169</v>
      </c>
    </row>
    <row r="49" spans="1:11" ht="14.45" customHeight="1" x14ac:dyDescent="0.2">
      <c r="A49" s="822" t="s">
        <v>599</v>
      </c>
      <c r="B49" s="823" t="s">
        <v>600</v>
      </c>
      <c r="C49" s="826" t="s">
        <v>615</v>
      </c>
      <c r="D49" s="840" t="s">
        <v>616</v>
      </c>
      <c r="E49" s="826" t="s">
        <v>4918</v>
      </c>
      <c r="F49" s="840" t="s">
        <v>4919</v>
      </c>
      <c r="G49" s="826" t="s">
        <v>4956</v>
      </c>
      <c r="H49" s="826" t="s">
        <v>4981</v>
      </c>
      <c r="I49" s="832">
        <v>13.739999771118164</v>
      </c>
      <c r="J49" s="832">
        <v>300</v>
      </c>
      <c r="K49" s="833">
        <v>4122</v>
      </c>
    </row>
    <row r="50" spans="1:11" ht="14.45" customHeight="1" x14ac:dyDescent="0.2">
      <c r="A50" s="822" t="s">
        <v>599</v>
      </c>
      <c r="B50" s="823" t="s">
        <v>600</v>
      </c>
      <c r="C50" s="826" t="s">
        <v>615</v>
      </c>
      <c r="D50" s="840" t="s">
        <v>616</v>
      </c>
      <c r="E50" s="826" t="s">
        <v>4918</v>
      </c>
      <c r="F50" s="840" t="s">
        <v>4919</v>
      </c>
      <c r="G50" s="826" t="s">
        <v>4982</v>
      </c>
      <c r="H50" s="826" t="s">
        <v>4983</v>
      </c>
      <c r="I50" s="832">
        <v>229.08000183105469</v>
      </c>
      <c r="J50" s="832">
        <v>50</v>
      </c>
      <c r="K50" s="833">
        <v>11454</v>
      </c>
    </row>
    <row r="51" spans="1:11" ht="14.45" customHeight="1" x14ac:dyDescent="0.2">
      <c r="A51" s="822" t="s">
        <v>599</v>
      </c>
      <c r="B51" s="823" t="s">
        <v>600</v>
      </c>
      <c r="C51" s="826" t="s">
        <v>615</v>
      </c>
      <c r="D51" s="840" t="s">
        <v>616</v>
      </c>
      <c r="E51" s="826" t="s">
        <v>4918</v>
      </c>
      <c r="F51" s="840" t="s">
        <v>4919</v>
      </c>
      <c r="G51" s="826" t="s">
        <v>4960</v>
      </c>
      <c r="H51" s="826" t="s">
        <v>4984</v>
      </c>
      <c r="I51" s="832">
        <v>15.359999656677246</v>
      </c>
      <c r="J51" s="832">
        <v>700</v>
      </c>
      <c r="K51" s="833">
        <v>10751.489868164063</v>
      </c>
    </row>
    <row r="52" spans="1:11" ht="14.45" customHeight="1" x14ac:dyDescent="0.2">
      <c r="A52" s="822" t="s">
        <v>599</v>
      </c>
      <c r="B52" s="823" t="s">
        <v>600</v>
      </c>
      <c r="C52" s="826" t="s">
        <v>615</v>
      </c>
      <c r="D52" s="840" t="s">
        <v>616</v>
      </c>
      <c r="E52" s="826" t="s">
        <v>4918</v>
      </c>
      <c r="F52" s="840" t="s">
        <v>4919</v>
      </c>
      <c r="G52" s="826" t="s">
        <v>4962</v>
      </c>
      <c r="H52" s="826" t="s">
        <v>4985</v>
      </c>
      <c r="I52" s="832">
        <v>259.89999389648438</v>
      </c>
      <c r="J52" s="832">
        <v>6</v>
      </c>
      <c r="K52" s="833">
        <v>1559.3999633789063</v>
      </c>
    </row>
    <row r="53" spans="1:11" ht="14.45" customHeight="1" x14ac:dyDescent="0.2">
      <c r="A53" s="822" t="s">
        <v>599</v>
      </c>
      <c r="B53" s="823" t="s">
        <v>600</v>
      </c>
      <c r="C53" s="826" t="s">
        <v>615</v>
      </c>
      <c r="D53" s="840" t="s">
        <v>616</v>
      </c>
      <c r="E53" s="826" t="s">
        <v>4918</v>
      </c>
      <c r="F53" s="840" t="s">
        <v>4919</v>
      </c>
      <c r="G53" s="826" t="s">
        <v>4986</v>
      </c>
      <c r="H53" s="826" t="s">
        <v>4987</v>
      </c>
      <c r="I53" s="832">
        <v>0.9100000262260437</v>
      </c>
      <c r="J53" s="832">
        <v>1000</v>
      </c>
      <c r="K53" s="833">
        <v>910.79998779296875</v>
      </c>
    </row>
    <row r="54" spans="1:11" ht="14.45" customHeight="1" x14ac:dyDescent="0.2">
      <c r="A54" s="822" t="s">
        <v>599</v>
      </c>
      <c r="B54" s="823" t="s">
        <v>600</v>
      </c>
      <c r="C54" s="826" t="s">
        <v>615</v>
      </c>
      <c r="D54" s="840" t="s">
        <v>616</v>
      </c>
      <c r="E54" s="826" t="s">
        <v>4918</v>
      </c>
      <c r="F54" s="840" t="s">
        <v>4919</v>
      </c>
      <c r="G54" s="826" t="s">
        <v>4988</v>
      </c>
      <c r="H54" s="826" t="s">
        <v>4989</v>
      </c>
      <c r="I54" s="832">
        <v>0.85636365413665771</v>
      </c>
      <c r="J54" s="832">
        <v>2700</v>
      </c>
      <c r="K54" s="833">
        <v>2310</v>
      </c>
    </row>
    <row r="55" spans="1:11" ht="14.45" customHeight="1" x14ac:dyDescent="0.2">
      <c r="A55" s="822" t="s">
        <v>599</v>
      </c>
      <c r="B55" s="823" t="s">
        <v>600</v>
      </c>
      <c r="C55" s="826" t="s">
        <v>615</v>
      </c>
      <c r="D55" s="840" t="s">
        <v>616</v>
      </c>
      <c r="E55" s="826" t="s">
        <v>4918</v>
      </c>
      <c r="F55" s="840" t="s">
        <v>4919</v>
      </c>
      <c r="G55" s="826" t="s">
        <v>4990</v>
      </c>
      <c r="H55" s="826" t="s">
        <v>4991</v>
      </c>
      <c r="I55" s="832">
        <v>1.5133333206176758</v>
      </c>
      <c r="J55" s="832">
        <v>650</v>
      </c>
      <c r="K55" s="833">
        <v>982</v>
      </c>
    </row>
    <row r="56" spans="1:11" ht="14.45" customHeight="1" x14ac:dyDescent="0.2">
      <c r="A56" s="822" t="s">
        <v>599</v>
      </c>
      <c r="B56" s="823" t="s">
        <v>600</v>
      </c>
      <c r="C56" s="826" t="s">
        <v>615</v>
      </c>
      <c r="D56" s="840" t="s">
        <v>616</v>
      </c>
      <c r="E56" s="826" t="s">
        <v>4918</v>
      </c>
      <c r="F56" s="840" t="s">
        <v>4919</v>
      </c>
      <c r="G56" s="826" t="s">
        <v>4992</v>
      </c>
      <c r="H56" s="826" t="s">
        <v>4993</v>
      </c>
      <c r="I56" s="832">
        <v>2.0649999380111694</v>
      </c>
      <c r="J56" s="832">
        <v>700</v>
      </c>
      <c r="K56" s="833">
        <v>1443</v>
      </c>
    </row>
    <row r="57" spans="1:11" ht="14.45" customHeight="1" x14ac:dyDescent="0.2">
      <c r="A57" s="822" t="s">
        <v>599</v>
      </c>
      <c r="B57" s="823" t="s">
        <v>600</v>
      </c>
      <c r="C57" s="826" t="s">
        <v>615</v>
      </c>
      <c r="D57" s="840" t="s">
        <v>616</v>
      </c>
      <c r="E57" s="826" t="s">
        <v>4918</v>
      </c>
      <c r="F57" s="840" t="s">
        <v>4919</v>
      </c>
      <c r="G57" s="826" t="s">
        <v>4994</v>
      </c>
      <c r="H57" s="826" t="s">
        <v>4995</v>
      </c>
      <c r="I57" s="832">
        <v>0.31000000238418579</v>
      </c>
      <c r="J57" s="832">
        <v>500</v>
      </c>
      <c r="K57" s="833">
        <v>155.25</v>
      </c>
    </row>
    <row r="58" spans="1:11" ht="14.45" customHeight="1" x14ac:dyDescent="0.2">
      <c r="A58" s="822" t="s">
        <v>599</v>
      </c>
      <c r="B58" s="823" t="s">
        <v>600</v>
      </c>
      <c r="C58" s="826" t="s">
        <v>615</v>
      </c>
      <c r="D58" s="840" t="s">
        <v>616</v>
      </c>
      <c r="E58" s="826" t="s">
        <v>4918</v>
      </c>
      <c r="F58" s="840" t="s">
        <v>4919</v>
      </c>
      <c r="G58" s="826" t="s">
        <v>4996</v>
      </c>
      <c r="H58" s="826" t="s">
        <v>4997</v>
      </c>
      <c r="I58" s="832">
        <v>0.37999999523162842</v>
      </c>
      <c r="J58" s="832">
        <v>400</v>
      </c>
      <c r="K58" s="833">
        <v>152</v>
      </c>
    </row>
    <row r="59" spans="1:11" ht="14.45" customHeight="1" x14ac:dyDescent="0.2">
      <c r="A59" s="822" t="s">
        <v>599</v>
      </c>
      <c r="B59" s="823" t="s">
        <v>600</v>
      </c>
      <c r="C59" s="826" t="s">
        <v>615</v>
      </c>
      <c r="D59" s="840" t="s">
        <v>616</v>
      </c>
      <c r="E59" s="826" t="s">
        <v>4918</v>
      </c>
      <c r="F59" s="840" t="s">
        <v>4919</v>
      </c>
      <c r="G59" s="826" t="s">
        <v>4998</v>
      </c>
      <c r="H59" s="826" t="s">
        <v>4999</v>
      </c>
      <c r="I59" s="832">
        <v>8.3949999809265137</v>
      </c>
      <c r="J59" s="832">
        <v>72</v>
      </c>
      <c r="K59" s="833">
        <v>604.32000732421875</v>
      </c>
    </row>
    <row r="60" spans="1:11" ht="14.45" customHeight="1" x14ac:dyDescent="0.2">
      <c r="A60" s="822" t="s">
        <v>599</v>
      </c>
      <c r="B60" s="823" t="s">
        <v>600</v>
      </c>
      <c r="C60" s="826" t="s">
        <v>615</v>
      </c>
      <c r="D60" s="840" t="s">
        <v>616</v>
      </c>
      <c r="E60" s="826" t="s">
        <v>4918</v>
      </c>
      <c r="F60" s="840" t="s">
        <v>4919</v>
      </c>
      <c r="G60" s="826" t="s">
        <v>5000</v>
      </c>
      <c r="H60" s="826" t="s">
        <v>5001</v>
      </c>
      <c r="I60" s="832">
        <v>18.959999084472656</v>
      </c>
      <c r="J60" s="832">
        <v>828</v>
      </c>
      <c r="K60" s="833">
        <v>15699.78955078125</v>
      </c>
    </row>
    <row r="61" spans="1:11" ht="14.45" customHeight="1" x14ac:dyDescent="0.2">
      <c r="A61" s="822" t="s">
        <v>599</v>
      </c>
      <c r="B61" s="823" t="s">
        <v>600</v>
      </c>
      <c r="C61" s="826" t="s">
        <v>615</v>
      </c>
      <c r="D61" s="840" t="s">
        <v>616</v>
      </c>
      <c r="E61" s="826" t="s">
        <v>4918</v>
      </c>
      <c r="F61" s="840" t="s">
        <v>4919</v>
      </c>
      <c r="G61" s="826" t="s">
        <v>4988</v>
      </c>
      <c r="H61" s="826" t="s">
        <v>5002</v>
      </c>
      <c r="I61" s="832">
        <v>0.85285716397421696</v>
      </c>
      <c r="J61" s="832">
        <v>1200</v>
      </c>
      <c r="K61" s="833">
        <v>1021.1000003814697</v>
      </c>
    </row>
    <row r="62" spans="1:11" ht="14.45" customHeight="1" x14ac:dyDescent="0.2">
      <c r="A62" s="822" t="s">
        <v>599</v>
      </c>
      <c r="B62" s="823" t="s">
        <v>600</v>
      </c>
      <c r="C62" s="826" t="s">
        <v>615</v>
      </c>
      <c r="D62" s="840" t="s">
        <v>616</v>
      </c>
      <c r="E62" s="826" t="s">
        <v>4918</v>
      </c>
      <c r="F62" s="840" t="s">
        <v>4919</v>
      </c>
      <c r="G62" s="826" t="s">
        <v>4990</v>
      </c>
      <c r="H62" s="826" t="s">
        <v>5003</v>
      </c>
      <c r="I62" s="832">
        <v>1.5199999809265137</v>
      </c>
      <c r="J62" s="832">
        <v>300</v>
      </c>
      <c r="K62" s="833">
        <v>456</v>
      </c>
    </row>
    <row r="63" spans="1:11" ht="14.45" customHeight="1" x14ac:dyDescent="0.2">
      <c r="A63" s="822" t="s">
        <v>599</v>
      </c>
      <c r="B63" s="823" t="s">
        <v>600</v>
      </c>
      <c r="C63" s="826" t="s">
        <v>615</v>
      </c>
      <c r="D63" s="840" t="s">
        <v>616</v>
      </c>
      <c r="E63" s="826" t="s">
        <v>4918</v>
      </c>
      <c r="F63" s="840" t="s">
        <v>4919</v>
      </c>
      <c r="G63" s="826" t="s">
        <v>4992</v>
      </c>
      <c r="H63" s="826" t="s">
        <v>5004</v>
      </c>
      <c r="I63" s="832">
        <v>2.0649999380111694</v>
      </c>
      <c r="J63" s="832">
        <v>350</v>
      </c>
      <c r="K63" s="833">
        <v>723.5</v>
      </c>
    </row>
    <row r="64" spans="1:11" ht="14.45" customHeight="1" x14ac:dyDescent="0.2">
      <c r="A64" s="822" t="s">
        <v>599</v>
      </c>
      <c r="B64" s="823" t="s">
        <v>600</v>
      </c>
      <c r="C64" s="826" t="s">
        <v>615</v>
      </c>
      <c r="D64" s="840" t="s">
        <v>616</v>
      </c>
      <c r="E64" s="826" t="s">
        <v>4918</v>
      </c>
      <c r="F64" s="840" t="s">
        <v>4919</v>
      </c>
      <c r="G64" s="826" t="s">
        <v>4996</v>
      </c>
      <c r="H64" s="826" t="s">
        <v>5005</v>
      </c>
      <c r="I64" s="832">
        <v>0.37999999523162842</v>
      </c>
      <c r="J64" s="832">
        <v>1200</v>
      </c>
      <c r="K64" s="833">
        <v>456</v>
      </c>
    </row>
    <row r="65" spans="1:11" ht="14.45" customHeight="1" x14ac:dyDescent="0.2">
      <c r="A65" s="822" t="s">
        <v>599</v>
      </c>
      <c r="B65" s="823" t="s">
        <v>600</v>
      </c>
      <c r="C65" s="826" t="s">
        <v>615</v>
      </c>
      <c r="D65" s="840" t="s">
        <v>616</v>
      </c>
      <c r="E65" s="826" t="s">
        <v>4918</v>
      </c>
      <c r="F65" s="840" t="s">
        <v>4919</v>
      </c>
      <c r="G65" s="826" t="s">
        <v>5000</v>
      </c>
      <c r="H65" s="826" t="s">
        <v>5006</v>
      </c>
      <c r="I65" s="832">
        <v>18.944999217987061</v>
      </c>
      <c r="J65" s="832">
        <v>192</v>
      </c>
      <c r="K65" s="833">
        <v>3636.4300537109375</v>
      </c>
    </row>
    <row r="66" spans="1:11" ht="14.45" customHeight="1" x14ac:dyDescent="0.2">
      <c r="A66" s="822" t="s">
        <v>599</v>
      </c>
      <c r="B66" s="823" t="s">
        <v>600</v>
      </c>
      <c r="C66" s="826" t="s">
        <v>615</v>
      </c>
      <c r="D66" s="840" t="s">
        <v>616</v>
      </c>
      <c r="E66" s="826" t="s">
        <v>4918</v>
      </c>
      <c r="F66" s="840" t="s">
        <v>4919</v>
      </c>
      <c r="G66" s="826" t="s">
        <v>5007</v>
      </c>
      <c r="H66" s="826" t="s">
        <v>5008</v>
      </c>
      <c r="I66" s="832">
        <v>16.680000305175781</v>
      </c>
      <c r="J66" s="832">
        <v>100</v>
      </c>
      <c r="K66" s="833">
        <v>1667.5</v>
      </c>
    </row>
    <row r="67" spans="1:11" ht="14.45" customHeight="1" x14ac:dyDescent="0.2">
      <c r="A67" s="822" t="s">
        <v>599</v>
      </c>
      <c r="B67" s="823" t="s">
        <v>600</v>
      </c>
      <c r="C67" s="826" t="s">
        <v>615</v>
      </c>
      <c r="D67" s="840" t="s">
        <v>616</v>
      </c>
      <c r="E67" s="826" t="s">
        <v>4918</v>
      </c>
      <c r="F67" s="840" t="s">
        <v>4919</v>
      </c>
      <c r="G67" s="826" t="s">
        <v>5009</v>
      </c>
      <c r="H67" s="826" t="s">
        <v>5010</v>
      </c>
      <c r="I67" s="832">
        <v>12.159999847412109</v>
      </c>
      <c r="J67" s="832">
        <v>40</v>
      </c>
      <c r="K67" s="833">
        <v>486.57000732421875</v>
      </c>
    </row>
    <row r="68" spans="1:11" ht="14.45" customHeight="1" x14ac:dyDescent="0.2">
      <c r="A68" s="822" t="s">
        <v>599</v>
      </c>
      <c r="B68" s="823" t="s">
        <v>600</v>
      </c>
      <c r="C68" s="826" t="s">
        <v>615</v>
      </c>
      <c r="D68" s="840" t="s">
        <v>616</v>
      </c>
      <c r="E68" s="826" t="s">
        <v>4918</v>
      </c>
      <c r="F68" s="840" t="s">
        <v>4919</v>
      </c>
      <c r="G68" s="826" t="s">
        <v>5011</v>
      </c>
      <c r="H68" s="826" t="s">
        <v>5012</v>
      </c>
      <c r="I68" s="832">
        <v>7.5900001525878906</v>
      </c>
      <c r="J68" s="832">
        <v>2</v>
      </c>
      <c r="K68" s="833">
        <v>15.180000305175781</v>
      </c>
    </row>
    <row r="69" spans="1:11" ht="14.45" customHeight="1" x14ac:dyDescent="0.2">
      <c r="A69" s="822" t="s">
        <v>599</v>
      </c>
      <c r="B69" s="823" t="s">
        <v>600</v>
      </c>
      <c r="C69" s="826" t="s">
        <v>615</v>
      </c>
      <c r="D69" s="840" t="s">
        <v>616</v>
      </c>
      <c r="E69" s="826" t="s">
        <v>4918</v>
      </c>
      <c r="F69" s="840" t="s">
        <v>4919</v>
      </c>
      <c r="G69" s="826" t="s">
        <v>5013</v>
      </c>
      <c r="H69" s="826" t="s">
        <v>5014</v>
      </c>
      <c r="I69" s="832">
        <v>10.525000095367432</v>
      </c>
      <c r="J69" s="832">
        <v>70</v>
      </c>
      <c r="K69" s="833">
        <v>736.69998168945313</v>
      </c>
    </row>
    <row r="70" spans="1:11" ht="14.45" customHeight="1" x14ac:dyDescent="0.2">
      <c r="A70" s="822" t="s">
        <v>599</v>
      </c>
      <c r="B70" s="823" t="s">
        <v>600</v>
      </c>
      <c r="C70" s="826" t="s">
        <v>615</v>
      </c>
      <c r="D70" s="840" t="s">
        <v>616</v>
      </c>
      <c r="E70" s="826" t="s">
        <v>4918</v>
      </c>
      <c r="F70" s="840" t="s">
        <v>4919</v>
      </c>
      <c r="G70" s="826" t="s">
        <v>5007</v>
      </c>
      <c r="H70" s="826" t="s">
        <v>5015</v>
      </c>
      <c r="I70" s="832">
        <v>16.680000305175781</v>
      </c>
      <c r="J70" s="832">
        <v>40</v>
      </c>
      <c r="K70" s="833">
        <v>667</v>
      </c>
    </row>
    <row r="71" spans="1:11" ht="14.45" customHeight="1" x14ac:dyDescent="0.2">
      <c r="A71" s="822" t="s">
        <v>599</v>
      </c>
      <c r="B71" s="823" t="s">
        <v>600</v>
      </c>
      <c r="C71" s="826" t="s">
        <v>615</v>
      </c>
      <c r="D71" s="840" t="s">
        <v>616</v>
      </c>
      <c r="E71" s="826" t="s">
        <v>4918</v>
      </c>
      <c r="F71" s="840" t="s">
        <v>4919</v>
      </c>
      <c r="G71" s="826" t="s">
        <v>5016</v>
      </c>
      <c r="H71" s="826" t="s">
        <v>5017</v>
      </c>
      <c r="I71" s="832">
        <v>3.2649999856948853</v>
      </c>
      <c r="J71" s="832">
        <v>260</v>
      </c>
      <c r="K71" s="833">
        <v>848.99998474121094</v>
      </c>
    </row>
    <row r="72" spans="1:11" ht="14.45" customHeight="1" x14ac:dyDescent="0.2">
      <c r="A72" s="822" t="s">
        <v>599</v>
      </c>
      <c r="B72" s="823" t="s">
        <v>600</v>
      </c>
      <c r="C72" s="826" t="s">
        <v>615</v>
      </c>
      <c r="D72" s="840" t="s">
        <v>616</v>
      </c>
      <c r="E72" s="826" t="s">
        <v>4918</v>
      </c>
      <c r="F72" s="840" t="s">
        <v>4919</v>
      </c>
      <c r="G72" s="826" t="s">
        <v>5018</v>
      </c>
      <c r="H72" s="826" t="s">
        <v>5019</v>
      </c>
      <c r="I72" s="832">
        <v>3.9770000219345092</v>
      </c>
      <c r="J72" s="832">
        <v>440</v>
      </c>
      <c r="K72" s="833">
        <v>1751.2000122070313</v>
      </c>
    </row>
    <row r="73" spans="1:11" ht="14.45" customHeight="1" x14ac:dyDescent="0.2">
      <c r="A73" s="822" t="s">
        <v>599</v>
      </c>
      <c r="B73" s="823" t="s">
        <v>600</v>
      </c>
      <c r="C73" s="826" t="s">
        <v>615</v>
      </c>
      <c r="D73" s="840" t="s">
        <v>616</v>
      </c>
      <c r="E73" s="826" t="s">
        <v>4918</v>
      </c>
      <c r="F73" s="840" t="s">
        <v>4919</v>
      </c>
      <c r="G73" s="826" t="s">
        <v>5020</v>
      </c>
      <c r="H73" s="826" t="s">
        <v>5021</v>
      </c>
      <c r="I73" s="832">
        <v>4.4839999198913576</v>
      </c>
      <c r="J73" s="832">
        <v>140</v>
      </c>
      <c r="K73" s="833">
        <v>627.59999847412109</v>
      </c>
    </row>
    <row r="74" spans="1:11" ht="14.45" customHeight="1" x14ac:dyDescent="0.2">
      <c r="A74" s="822" t="s">
        <v>599</v>
      </c>
      <c r="B74" s="823" t="s">
        <v>600</v>
      </c>
      <c r="C74" s="826" t="s">
        <v>615</v>
      </c>
      <c r="D74" s="840" t="s">
        <v>616</v>
      </c>
      <c r="E74" s="826" t="s">
        <v>4918</v>
      </c>
      <c r="F74" s="840" t="s">
        <v>4919</v>
      </c>
      <c r="G74" s="826" t="s">
        <v>5022</v>
      </c>
      <c r="H74" s="826" t="s">
        <v>5023</v>
      </c>
      <c r="I74" s="832">
        <v>42.453332265218101</v>
      </c>
      <c r="J74" s="832">
        <v>32</v>
      </c>
      <c r="K74" s="833">
        <v>1358.3199920654297</v>
      </c>
    </row>
    <row r="75" spans="1:11" ht="14.45" customHeight="1" x14ac:dyDescent="0.2">
      <c r="A75" s="822" t="s">
        <v>599</v>
      </c>
      <c r="B75" s="823" t="s">
        <v>600</v>
      </c>
      <c r="C75" s="826" t="s">
        <v>615</v>
      </c>
      <c r="D75" s="840" t="s">
        <v>616</v>
      </c>
      <c r="E75" s="826" t="s">
        <v>4918</v>
      </c>
      <c r="F75" s="840" t="s">
        <v>4919</v>
      </c>
      <c r="G75" s="826" t="s">
        <v>5024</v>
      </c>
      <c r="H75" s="826" t="s">
        <v>5025</v>
      </c>
      <c r="I75" s="832">
        <v>72.220001220703125</v>
      </c>
      <c r="J75" s="832">
        <v>18</v>
      </c>
      <c r="K75" s="833">
        <v>1299.9600219726563</v>
      </c>
    </row>
    <row r="76" spans="1:11" ht="14.45" customHeight="1" x14ac:dyDescent="0.2">
      <c r="A76" s="822" t="s">
        <v>599</v>
      </c>
      <c r="B76" s="823" t="s">
        <v>600</v>
      </c>
      <c r="C76" s="826" t="s">
        <v>615</v>
      </c>
      <c r="D76" s="840" t="s">
        <v>616</v>
      </c>
      <c r="E76" s="826" t="s">
        <v>4918</v>
      </c>
      <c r="F76" s="840" t="s">
        <v>4919</v>
      </c>
      <c r="G76" s="826" t="s">
        <v>5024</v>
      </c>
      <c r="H76" s="826" t="s">
        <v>5026</v>
      </c>
      <c r="I76" s="832">
        <v>72.220001220703125</v>
      </c>
      <c r="J76" s="832">
        <v>4</v>
      </c>
      <c r="K76" s="833">
        <v>288.8800048828125</v>
      </c>
    </row>
    <row r="77" spans="1:11" ht="14.45" customHeight="1" x14ac:dyDescent="0.2">
      <c r="A77" s="822" t="s">
        <v>599</v>
      </c>
      <c r="B77" s="823" t="s">
        <v>600</v>
      </c>
      <c r="C77" s="826" t="s">
        <v>615</v>
      </c>
      <c r="D77" s="840" t="s">
        <v>616</v>
      </c>
      <c r="E77" s="826" t="s">
        <v>4918</v>
      </c>
      <c r="F77" s="840" t="s">
        <v>4919</v>
      </c>
      <c r="G77" s="826" t="s">
        <v>5027</v>
      </c>
      <c r="H77" s="826" t="s">
        <v>5028</v>
      </c>
      <c r="I77" s="832">
        <v>138.46000671386719</v>
      </c>
      <c r="J77" s="832">
        <v>2</v>
      </c>
      <c r="K77" s="833">
        <v>276.92001342773438</v>
      </c>
    </row>
    <row r="78" spans="1:11" ht="14.45" customHeight="1" x14ac:dyDescent="0.2">
      <c r="A78" s="822" t="s">
        <v>599</v>
      </c>
      <c r="B78" s="823" t="s">
        <v>600</v>
      </c>
      <c r="C78" s="826" t="s">
        <v>615</v>
      </c>
      <c r="D78" s="840" t="s">
        <v>616</v>
      </c>
      <c r="E78" s="826" t="s">
        <v>4918</v>
      </c>
      <c r="F78" s="840" t="s">
        <v>4919</v>
      </c>
      <c r="G78" s="826" t="s">
        <v>5029</v>
      </c>
      <c r="H78" s="826" t="s">
        <v>5030</v>
      </c>
      <c r="I78" s="832">
        <v>12.020000457763672</v>
      </c>
      <c r="J78" s="832">
        <v>20</v>
      </c>
      <c r="K78" s="833">
        <v>240.39999389648438</v>
      </c>
    </row>
    <row r="79" spans="1:11" ht="14.45" customHeight="1" x14ac:dyDescent="0.2">
      <c r="A79" s="822" t="s">
        <v>599</v>
      </c>
      <c r="B79" s="823" t="s">
        <v>600</v>
      </c>
      <c r="C79" s="826" t="s">
        <v>615</v>
      </c>
      <c r="D79" s="840" t="s">
        <v>616</v>
      </c>
      <c r="E79" s="826" t="s">
        <v>4918</v>
      </c>
      <c r="F79" s="840" t="s">
        <v>4919</v>
      </c>
      <c r="G79" s="826" t="s">
        <v>5031</v>
      </c>
      <c r="H79" s="826" t="s">
        <v>5032</v>
      </c>
      <c r="I79" s="832">
        <v>0.49909090995788574</v>
      </c>
      <c r="J79" s="832">
        <v>10800</v>
      </c>
      <c r="K79" s="833">
        <v>5394</v>
      </c>
    </row>
    <row r="80" spans="1:11" ht="14.45" customHeight="1" x14ac:dyDescent="0.2">
      <c r="A80" s="822" t="s">
        <v>599</v>
      </c>
      <c r="B80" s="823" t="s">
        <v>600</v>
      </c>
      <c r="C80" s="826" t="s">
        <v>615</v>
      </c>
      <c r="D80" s="840" t="s">
        <v>616</v>
      </c>
      <c r="E80" s="826" t="s">
        <v>4918</v>
      </c>
      <c r="F80" s="840" t="s">
        <v>4919</v>
      </c>
      <c r="G80" s="826" t="s">
        <v>5031</v>
      </c>
      <c r="H80" s="826" t="s">
        <v>5033</v>
      </c>
      <c r="I80" s="832">
        <v>0.49333333969116211</v>
      </c>
      <c r="J80" s="832">
        <v>5600</v>
      </c>
      <c r="K80" s="833">
        <v>2762</v>
      </c>
    </row>
    <row r="81" spans="1:11" ht="14.45" customHeight="1" x14ac:dyDescent="0.2">
      <c r="A81" s="822" t="s">
        <v>599</v>
      </c>
      <c r="B81" s="823" t="s">
        <v>600</v>
      </c>
      <c r="C81" s="826" t="s">
        <v>615</v>
      </c>
      <c r="D81" s="840" t="s">
        <v>616</v>
      </c>
      <c r="E81" s="826" t="s">
        <v>4918</v>
      </c>
      <c r="F81" s="840" t="s">
        <v>4919</v>
      </c>
      <c r="G81" s="826" t="s">
        <v>5034</v>
      </c>
      <c r="H81" s="826" t="s">
        <v>5035</v>
      </c>
      <c r="I81" s="832">
        <v>0.67100002169609074</v>
      </c>
      <c r="J81" s="832">
        <v>9000</v>
      </c>
      <c r="K81" s="833">
        <v>6045</v>
      </c>
    </row>
    <row r="82" spans="1:11" ht="14.45" customHeight="1" x14ac:dyDescent="0.2">
      <c r="A82" s="822" t="s">
        <v>599</v>
      </c>
      <c r="B82" s="823" t="s">
        <v>600</v>
      </c>
      <c r="C82" s="826" t="s">
        <v>615</v>
      </c>
      <c r="D82" s="840" t="s">
        <v>616</v>
      </c>
      <c r="E82" s="826" t="s">
        <v>4918</v>
      </c>
      <c r="F82" s="840" t="s">
        <v>4919</v>
      </c>
      <c r="G82" s="826" t="s">
        <v>5034</v>
      </c>
      <c r="H82" s="826" t="s">
        <v>5036</v>
      </c>
      <c r="I82" s="832">
        <v>0.6600000262260437</v>
      </c>
      <c r="J82" s="832">
        <v>3500</v>
      </c>
      <c r="K82" s="833">
        <v>2310</v>
      </c>
    </row>
    <row r="83" spans="1:11" ht="14.45" customHeight="1" x14ac:dyDescent="0.2">
      <c r="A83" s="822" t="s">
        <v>599</v>
      </c>
      <c r="B83" s="823" t="s">
        <v>600</v>
      </c>
      <c r="C83" s="826" t="s">
        <v>615</v>
      </c>
      <c r="D83" s="840" t="s">
        <v>616</v>
      </c>
      <c r="E83" s="826" t="s">
        <v>4918</v>
      </c>
      <c r="F83" s="840" t="s">
        <v>4919</v>
      </c>
      <c r="G83" s="826" t="s">
        <v>5037</v>
      </c>
      <c r="H83" s="826" t="s">
        <v>5038</v>
      </c>
      <c r="I83" s="832">
        <v>1.2100000381469727</v>
      </c>
      <c r="J83" s="832">
        <v>2000</v>
      </c>
      <c r="K83" s="833">
        <v>2420</v>
      </c>
    </row>
    <row r="84" spans="1:11" ht="14.45" customHeight="1" x14ac:dyDescent="0.2">
      <c r="A84" s="822" t="s">
        <v>599</v>
      </c>
      <c r="B84" s="823" t="s">
        <v>600</v>
      </c>
      <c r="C84" s="826" t="s">
        <v>615</v>
      </c>
      <c r="D84" s="840" t="s">
        <v>616</v>
      </c>
      <c r="E84" s="826" t="s">
        <v>4918</v>
      </c>
      <c r="F84" s="840" t="s">
        <v>4919</v>
      </c>
      <c r="G84" s="826" t="s">
        <v>5037</v>
      </c>
      <c r="H84" s="826" t="s">
        <v>5039</v>
      </c>
      <c r="I84" s="832">
        <v>1.2100000381469727</v>
      </c>
      <c r="J84" s="832">
        <v>1500</v>
      </c>
      <c r="K84" s="833">
        <v>1815</v>
      </c>
    </row>
    <row r="85" spans="1:11" ht="14.45" customHeight="1" x14ac:dyDescent="0.2">
      <c r="A85" s="822" t="s">
        <v>599</v>
      </c>
      <c r="B85" s="823" t="s">
        <v>600</v>
      </c>
      <c r="C85" s="826" t="s">
        <v>615</v>
      </c>
      <c r="D85" s="840" t="s">
        <v>616</v>
      </c>
      <c r="E85" s="826" t="s">
        <v>4918</v>
      </c>
      <c r="F85" s="840" t="s">
        <v>4919</v>
      </c>
      <c r="G85" s="826" t="s">
        <v>5040</v>
      </c>
      <c r="H85" s="826" t="s">
        <v>5041</v>
      </c>
      <c r="I85" s="832">
        <v>7.5</v>
      </c>
      <c r="J85" s="832">
        <v>384</v>
      </c>
      <c r="K85" s="833">
        <v>2878.780029296875</v>
      </c>
    </row>
    <row r="86" spans="1:11" ht="14.45" customHeight="1" x14ac:dyDescent="0.2">
      <c r="A86" s="822" t="s">
        <v>599</v>
      </c>
      <c r="B86" s="823" t="s">
        <v>600</v>
      </c>
      <c r="C86" s="826" t="s">
        <v>615</v>
      </c>
      <c r="D86" s="840" t="s">
        <v>616</v>
      </c>
      <c r="E86" s="826" t="s">
        <v>4918</v>
      </c>
      <c r="F86" s="840" t="s">
        <v>4919</v>
      </c>
      <c r="G86" s="826" t="s">
        <v>5042</v>
      </c>
      <c r="H86" s="826" t="s">
        <v>5043</v>
      </c>
      <c r="I86" s="832">
        <v>30.214999675750732</v>
      </c>
      <c r="J86" s="832">
        <v>124</v>
      </c>
      <c r="K86" s="833">
        <v>3732.2199401855469</v>
      </c>
    </row>
    <row r="87" spans="1:11" ht="14.45" customHeight="1" x14ac:dyDescent="0.2">
      <c r="A87" s="822" t="s">
        <v>599</v>
      </c>
      <c r="B87" s="823" t="s">
        <v>600</v>
      </c>
      <c r="C87" s="826" t="s">
        <v>615</v>
      </c>
      <c r="D87" s="840" t="s">
        <v>616</v>
      </c>
      <c r="E87" s="826" t="s">
        <v>4918</v>
      </c>
      <c r="F87" s="840" t="s">
        <v>4919</v>
      </c>
      <c r="G87" s="826" t="s">
        <v>5042</v>
      </c>
      <c r="H87" s="826" t="s">
        <v>5044</v>
      </c>
      <c r="I87" s="832">
        <v>29.554999828338623</v>
      </c>
      <c r="J87" s="832">
        <v>77</v>
      </c>
      <c r="K87" s="833">
        <v>2272.2200164794922</v>
      </c>
    </row>
    <row r="88" spans="1:11" ht="14.45" customHeight="1" x14ac:dyDescent="0.2">
      <c r="A88" s="822" t="s">
        <v>599</v>
      </c>
      <c r="B88" s="823" t="s">
        <v>600</v>
      </c>
      <c r="C88" s="826" t="s">
        <v>615</v>
      </c>
      <c r="D88" s="840" t="s">
        <v>616</v>
      </c>
      <c r="E88" s="826" t="s">
        <v>5045</v>
      </c>
      <c r="F88" s="840" t="s">
        <v>5046</v>
      </c>
      <c r="G88" s="826" t="s">
        <v>5047</v>
      </c>
      <c r="H88" s="826" t="s">
        <v>5048</v>
      </c>
      <c r="I88" s="832">
        <v>47.189998626708984</v>
      </c>
      <c r="J88" s="832">
        <v>249</v>
      </c>
      <c r="K88" s="833">
        <v>11750.309875488281</v>
      </c>
    </row>
    <row r="89" spans="1:11" ht="14.45" customHeight="1" x14ac:dyDescent="0.2">
      <c r="A89" s="822" t="s">
        <v>599</v>
      </c>
      <c r="B89" s="823" t="s">
        <v>600</v>
      </c>
      <c r="C89" s="826" t="s">
        <v>615</v>
      </c>
      <c r="D89" s="840" t="s">
        <v>616</v>
      </c>
      <c r="E89" s="826" t="s">
        <v>5045</v>
      </c>
      <c r="F89" s="840" t="s">
        <v>5046</v>
      </c>
      <c r="G89" s="826" t="s">
        <v>5047</v>
      </c>
      <c r="H89" s="826" t="s">
        <v>5049</v>
      </c>
      <c r="I89" s="832">
        <v>47.189998626708984</v>
      </c>
      <c r="J89" s="832">
        <v>80</v>
      </c>
      <c r="K89" s="833">
        <v>3775.199951171875</v>
      </c>
    </row>
    <row r="90" spans="1:11" ht="14.45" customHeight="1" x14ac:dyDescent="0.2">
      <c r="A90" s="822" t="s">
        <v>599</v>
      </c>
      <c r="B90" s="823" t="s">
        <v>600</v>
      </c>
      <c r="C90" s="826" t="s">
        <v>615</v>
      </c>
      <c r="D90" s="840" t="s">
        <v>616</v>
      </c>
      <c r="E90" s="826" t="s">
        <v>5045</v>
      </c>
      <c r="F90" s="840" t="s">
        <v>5046</v>
      </c>
      <c r="G90" s="826" t="s">
        <v>5050</v>
      </c>
      <c r="H90" s="826" t="s">
        <v>5051</v>
      </c>
      <c r="I90" s="832">
        <v>6.2899999618530273</v>
      </c>
      <c r="J90" s="832">
        <v>150</v>
      </c>
      <c r="K90" s="833">
        <v>943.5</v>
      </c>
    </row>
    <row r="91" spans="1:11" ht="14.45" customHeight="1" x14ac:dyDescent="0.2">
      <c r="A91" s="822" t="s">
        <v>599</v>
      </c>
      <c r="B91" s="823" t="s">
        <v>600</v>
      </c>
      <c r="C91" s="826" t="s">
        <v>615</v>
      </c>
      <c r="D91" s="840" t="s">
        <v>616</v>
      </c>
      <c r="E91" s="826" t="s">
        <v>5045</v>
      </c>
      <c r="F91" s="840" t="s">
        <v>5046</v>
      </c>
      <c r="G91" s="826" t="s">
        <v>5052</v>
      </c>
      <c r="H91" s="826" t="s">
        <v>5053</v>
      </c>
      <c r="I91" s="832">
        <v>13.810000419616699</v>
      </c>
      <c r="J91" s="832">
        <v>50</v>
      </c>
      <c r="K91" s="833">
        <v>690.30999755859375</v>
      </c>
    </row>
    <row r="92" spans="1:11" ht="14.45" customHeight="1" x14ac:dyDescent="0.2">
      <c r="A92" s="822" t="s">
        <v>599</v>
      </c>
      <c r="B92" s="823" t="s">
        <v>600</v>
      </c>
      <c r="C92" s="826" t="s">
        <v>615</v>
      </c>
      <c r="D92" s="840" t="s">
        <v>616</v>
      </c>
      <c r="E92" s="826" t="s">
        <v>5045</v>
      </c>
      <c r="F92" s="840" t="s">
        <v>5046</v>
      </c>
      <c r="G92" s="826" t="s">
        <v>5054</v>
      </c>
      <c r="H92" s="826" t="s">
        <v>5055</v>
      </c>
      <c r="I92" s="832">
        <v>2.3599998950958252</v>
      </c>
      <c r="J92" s="832">
        <v>10</v>
      </c>
      <c r="K92" s="833">
        <v>23.600000381469727</v>
      </c>
    </row>
    <row r="93" spans="1:11" ht="14.45" customHeight="1" x14ac:dyDescent="0.2">
      <c r="A93" s="822" t="s">
        <v>599</v>
      </c>
      <c r="B93" s="823" t="s">
        <v>600</v>
      </c>
      <c r="C93" s="826" t="s">
        <v>615</v>
      </c>
      <c r="D93" s="840" t="s">
        <v>616</v>
      </c>
      <c r="E93" s="826" t="s">
        <v>5045</v>
      </c>
      <c r="F93" s="840" t="s">
        <v>5046</v>
      </c>
      <c r="G93" s="826" t="s">
        <v>5056</v>
      </c>
      <c r="H93" s="826" t="s">
        <v>5057</v>
      </c>
      <c r="I93" s="832">
        <v>2.3599998950958252</v>
      </c>
      <c r="J93" s="832">
        <v>10</v>
      </c>
      <c r="K93" s="833">
        <v>23.600000381469727</v>
      </c>
    </row>
    <row r="94" spans="1:11" ht="14.45" customHeight="1" x14ac:dyDescent="0.2">
      <c r="A94" s="822" t="s">
        <v>599</v>
      </c>
      <c r="B94" s="823" t="s">
        <v>600</v>
      </c>
      <c r="C94" s="826" t="s">
        <v>615</v>
      </c>
      <c r="D94" s="840" t="s">
        <v>616</v>
      </c>
      <c r="E94" s="826" t="s">
        <v>5045</v>
      </c>
      <c r="F94" s="840" t="s">
        <v>5046</v>
      </c>
      <c r="G94" s="826" t="s">
        <v>5058</v>
      </c>
      <c r="H94" s="826" t="s">
        <v>5059</v>
      </c>
      <c r="I94" s="832">
        <v>4.8158334096272783</v>
      </c>
      <c r="J94" s="832">
        <v>6500</v>
      </c>
      <c r="K94" s="833">
        <v>31301.260009765625</v>
      </c>
    </row>
    <row r="95" spans="1:11" ht="14.45" customHeight="1" x14ac:dyDescent="0.2">
      <c r="A95" s="822" t="s">
        <v>599</v>
      </c>
      <c r="B95" s="823" t="s">
        <v>600</v>
      </c>
      <c r="C95" s="826" t="s">
        <v>615</v>
      </c>
      <c r="D95" s="840" t="s">
        <v>616</v>
      </c>
      <c r="E95" s="826" t="s">
        <v>5045</v>
      </c>
      <c r="F95" s="840" t="s">
        <v>5046</v>
      </c>
      <c r="G95" s="826" t="s">
        <v>5060</v>
      </c>
      <c r="H95" s="826" t="s">
        <v>5061</v>
      </c>
      <c r="I95" s="832">
        <v>6.0500001907348633</v>
      </c>
      <c r="J95" s="832">
        <v>20</v>
      </c>
      <c r="K95" s="833">
        <v>121</v>
      </c>
    </row>
    <row r="96" spans="1:11" ht="14.45" customHeight="1" x14ac:dyDescent="0.2">
      <c r="A96" s="822" t="s">
        <v>599</v>
      </c>
      <c r="B96" s="823" t="s">
        <v>600</v>
      </c>
      <c r="C96" s="826" t="s">
        <v>615</v>
      </c>
      <c r="D96" s="840" t="s">
        <v>616</v>
      </c>
      <c r="E96" s="826" t="s">
        <v>5045</v>
      </c>
      <c r="F96" s="840" t="s">
        <v>5046</v>
      </c>
      <c r="G96" s="826" t="s">
        <v>5058</v>
      </c>
      <c r="H96" s="826" t="s">
        <v>5062</v>
      </c>
      <c r="I96" s="832">
        <v>4.8183334668477373</v>
      </c>
      <c r="J96" s="832">
        <v>3800</v>
      </c>
      <c r="K96" s="833">
        <v>18312</v>
      </c>
    </row>
    <row r="97" spans="1:11" ht="14.45" customHeight="1" x14ac:dyDescent="0.2">
      <c r="A97" s="822" t="s">
        <v>599</v>
      </c>
      <c r="B97" s="823" t="s">
        <v>600</v>
      </c>
      <c r="C97" s="826" t="s">
        <v>615</v>
      </c>
      <c r="D97" s="840" t="s">
        <v>616</v>
      </c>
      <c r="E97" s="826" t="s">
        <v>5045</v>
      </c>
      <c r="F97" s="840" t="s">
        <v>5046</v>
      </c>
      <c r="G97" s="826" t="s">
        <v>5060</v>
      </c>
      <c r="H97" s="826" t="s">
        <v>5063</v>
      </c>
      <c r="I97" s="832">
        <v>6.0500001907348633</v>
      </c>
      <c r="J97" s="832">
        <v>10</v>
      </c>
      <c r="K97" s="833">
        <v>60.5</v>
      </c>
    </row>
    <row r="98" spans="1:11" ht="14.45" customHeight="1" x14ac:dyDescent="0.2">
      <c r="A98" s="822" t="s">
        <v>599</v>
      </c>
      <c r="B98" s="823" t="s">
        <v>600</v>
      </c>
      <c r="C98" s="826" t="s">
        <v>615</v>
      </c>
      <c r="D98" s="840" t="s">
        <v>616</v>
      </c>
      <c r="E98" s="826" t="s">
        <v>5045</v>
      </c>
      <c r="F98" s="840" t="s">
        <v>5046</v>
      </c>
      <c r="G98" s="826" t="s">
        <v>5064</v>
      </c>
      <c r="H98" s="826" t="s">
        <v>5065</v>
      </c>
      <c r="I98" s="832">
        <v>1.690000057220459</v>
      </c>
      <c r="J98" s="832">
        <v>200</v>
      </c>
      <c r="K98" s="833">
        <v>338</v>
      </c>
    </row>
    <row r="99" spans="1:11" ht="14.45" customHeight="1" x14ac:dyDescent="0.2">
      <c r="A99" s="822" t="s">
        <v>599</v>
      </c>
      <c r="B99" s="823" t="s">
        <v>600</v>
      </c>
      <c r="C99" s="826" t="s">
        <v>615</v>
      </c>
      <c r="D99" s="840" t="s">
        <v>616</v>
      </c>
      <c r="E99" s="826" t="s">
        <v>5045</v>
      </c>
      <c r="F99" s="840" t="s">
        <v>5046</v>
      </c>
      <c r="G99" s="826" t="s">
        <v>5064</v>
      </c>
      <c r="H99" s="826" t="s">
        <v>5066</v>
      </c>
      <c r="I99" s="832">
        <v>1.690000057220459</v>
      </c>
      <c r="J99" s="832">
        <v>150</v>
      </c>
      <c r="K99" s="833">
        <v>253.5</v>
      </c>
    </row>
    <row r="100" spans="1:11" ht="14.45" customHeight="1" x14ac:dyDescent="0.2">
      <c r="A100" s="822" t="s">
        <v>599</v>
      </c>
      <c r="B100" s="823" t="s">
        <v>600</v>
      </c>
      <c r="C100" s="826" t="s">
        <v>615</v>
      </c>
      <c r="D100" s="840" t="s">
        <v>616</v>
      </c>
      <c r="E100" s="826" t="s">
        <v>5045</v>
      </c>
      <c r="F100" s="840" t="s">
        <v>5046</v>
      </c>
      <c r="G100" s="826" t="s">
        <v>5067</v>
      </c>
      <c r="H100" s="826" t="s">
        <v>5068</v>
      </c>
      <c r="I100" s="832">
        <v>33.880001068115234</v>
      </c>
      <c r="J100" s="832">
        <v>20</v>
      </c>
      <c r="K100" s="833">
        <v>677.5999755859375</v>
      </c>
    </row>
    <row r="101" spans="1:11" ht="14.45" customHeight="1" x14ac:dyDescent="0.2">
      <c r="A101" s="822" t="s">
        <v>599</v>
      </c>
      <c r="B101" s="823" t="s">
        <v>600</v>
      </c>
      <c r="C101" s="826" t="s">
        <v>615</v>
      </c>
      <c r="D101" s="840" t="s">
        <v>616</v>
      </c>
      <c r="E101" s="826" t="s">
        <v>5045</v>
      </c>
      <c r="F101" s="840" t="s">
        <v>5046</v>
      </c>
      <c r="G101" s="826" t="s">
        <v>5067</v>
      </c>
      <c r="H101" s="826" t="s">
        <v>5069</v>
      </c>
      <c r="I101" s="832">
        <v>33.880001068115234</v>
      </c>
      <c r="J101" s="832">
        <v>30</v>
      </c>
      <c r="K101" s="833">
        <v>1016.4000244140625</v>
      </c>
    </row>
    <row r="102" spans="1:11" ht="14.45" customHeight="1" x14ac:dyDescent="0.2">
      <c r="A102" s="822" t="s">
        <v>599</v>
      </c>
      <c r="B102" s="823" t="s">
        <v>600</v>
      </c>
      <c r="C102" s="826" t="s">
        <v>615</v>
      </c>
      <c r="D102" s="840" t="s">
        <v>616</v>
      </c>
      <c r="E102" s="826" t="s">
        <v>5045</v>
      </c>
      <c r="F102" s="840" t="s">
        <v>5046</v>
      </c>
      <c r="G102" s="826" t="s">
        <v>5070</v>
      </c>
      <c r="H102" s="826" t="s">
        <v>5071</v>
      </c>
      <c r="I102" s="832">
        <v>11.375</v>
      </c>
      <c r="J102" s="832">
        <v>8</v>
      </c>
      <c r="K102" s="833">
        <v>90.989997863769531</v>
      </c>
    </row>
    <row r="103" spans="1:11" ht="14.45" customHeight="1" x14ac:dyDescent="0.2">
      <c r="A103" s="822" t="s">
        <v>599</v>
      </c>
      <c r="B103" s="823" t="s">
        <v>600</v>
      </c>
      <c r="C103" s="826" t="s">
        <v>615</v>
      </c>
      <c r="D103" s="840" t="s">
        <v>616</v>
      </c>
      <c r="E103" s="826" t="s">
        <v>5045</v>
      </c>
      <c r="F103" s="840" t="s">
        <v>5046</v>
      </c>
      <c r="G103" s="826" t="s">
        <v>5070</v>
      </c>
      <c r="H103" s="826" t="s">
        <v>5072</v>
      </c>
      <c r="I103" s="832">
        <v>11.479999542236328</v>
      </c>
      <c r="J103" s="832">
        <v>4</v>
      </c>
      <c r="K103" s="833">
        <v>45.919998168945313</v>
      </c>
    </row>
    <row r="104" spans="1:11" ht="14.45" customHeight="1" x14ac:dyDescent="0.2">
      <c r="A104" s="822" t="s">
        <v>599</v>
      </c>
      <c r="B104" s="823" t="s">
        <v>600</v>
      </c>
      <c r="C104" s="826" t="s">
        <v>615</v>
      </c>
      <c r="D104" s="840" t="s">
        <v>616</v>
      </c>
      <c r="E104" s="826" t="s">
        <v>5045</v>
      </c>
      <c r="F104" s="840" t="s">
        <v>5046</v>
      </c>
      <c r="G104" s="826" t="s">
        <v>5073</v>
      </c>
      <c r="H104" s="826" t="s">
        <v>5074</v>
      </c>
      <c r="I104" s="832">
        <v>15.923333485921225</v>
      </c>
      <c r="J104" s="832">
        <v>1400</v>
      </c>
      <c r="K104" s="833">
        <v>22298</v>
      </c>
    </row>
    <row r="105" spans="1:11" ht="14.45" customHeight="1" x14ac:dyDescent="0.2">
      <c r="A105" s="822" t="s">
        <v>599</v>
      </c>
      <c r="B105" s="823" t="s">
        <v>600</v>
      </c>
      <c r="C105" s="826" t="s">
        <v>615</v>
      </c>
      <c r="D105" s="840" t="s">
        <v>616</v>
      </c>
      <c r="E105" s="826" t="s">
        <v>5045</v>
      </c>
      <c r="F105" s="840" t="s">
        <v>5046</v>
      </c>
      <c r="G105" s="826" t="s">
        <v>5073</v>
      </c>
      <c r="H105" s="826" t="s">
        <v>5075</v>
      </c>
      <c r="I105" s="832">
        <v>15.928333600362143</v>
      </c>
      <c r="J105" s="832">
        <v>700</v>
      </c>
      <c r="K105" s="833">
        <v>11150</v>
      </c>
    </row>
    <row r="106" spans="1:11" ht="14.45" customHeight="1" x14ac:dyDescent="0.2">
      <c r="A106" s="822" t="s">
        <v>599</v>
      </c>
      <c r="B106" s="823" t="s">
        <v>600</v>
      </c>
      <c r="C106" s="826" t="s">
        <v>615</v>
      </c>
      <c r="D106" s="840" t="s">
        <v>616</v>
      </c>
      <c r="E106" s="826" t="s">
        <v>5045</v>
      </c>
      <c r="F106" s="840" t="s">
        <v>5046</v>
      </c>
      <c r="G106" s="826" t="s">
        <v>5076</v>
      </c>
      <c r="H106" s="826" t="s">
        <v>5077</v>
      </c>
      <c r="I106" s="832">
        <v>140.3699951171875</v>
      </c>
      <c r="J106" s="832">
        <v>10</v>
      </c>
      <c r="K106" s="833">
        <v>1403.6800537109375</v>
      </c>
    </row>
    <row r="107" spans="1:11" ht="14.45" customHeight="1" x14ac:dyDescent="0.2">
      <c r="A107" s="822" t="s">
        <v>599</v>
      </c>
      <c r="B107" s="823" t="s">
        <v>600</v>
      </c>
      <c r="C107" s="826" t="s">
        <v>615</v>
      </c>
      <c r="D107" s="840" t="s">
        <v>616</v>
      </c>
      <c r="E107" s="826" t="s">
        <v>5045</v>
      </c>
      <c r="F107" s="840" t="s">
        <v>5046</v>
      </c>
      <c r="G107" s="826" t="s">
        <v>5078</v>
      </c>
      <c r="H107" s="826" t="s">
        <v>5079</v>
      </c>
      <c r="I107" s="832">
        <v>11.739999771118164</v>
      </c>
      <c r="J107" s="832">
        <v>1700</v>
      </c>
      <c r="K107" s="833">
        <v>19957.39990234375</v>
      </c>
    </row>
    <row r="108" spans="1:11" ht="14.45" customHeight="1" x14ac:dyDescent="0.2">
      <c r="A108" s="822" t="s">
        <v>599</v>
      </c>
      <c r="B108" s="823" t="s">
        <v>600</v>
      </c>
      <c r="C108" s="826" t="s">
        <v>615</v>
      </c>
      <c r="D108" s="840" t="s">
        <v>616</v>
      </c>
      <c r="E108" s="826" t="s">
        <v>5045</v>
      </c>
      <c r="F108" s="840" t="s">
        <v>5046</v>
      </c>
      <c r="G108" s="826" t="s">
        <v>5080</v>
      </c>
      <c r="H108" s="826" t="s">
        <v>5081</v>
      </c>
      <c r="I108" s="832">
        <v>12.711999893188477</v>
      </c>
      <c r="J108" s="832">
        <v>4000</v>
      </c>
      <c r="K108" s="833">
        <v>50847</v>
      </c>
    </row>
    <row r="109" spans="1:11" ht="14.45" customHeight="1" x14ac:dyDescent="0.2">
      <c r="A109" s="822" t="s">
        <v>599</v>
      </c>
      <c r="B109" s="823" t="s">
        <v>600</v>
      </c>
      <c r="C109" s="826" t="s">
        <v>615</v>
      </c>
      <c r="D109" s="840" t="s">
        <v>616</v>
      </c>
      <c r="E109" s="826" t="s">
        <v>5045</v>
      </c>
      <c r="F109" s="840" t="s">
        <v>5046</v>
      </c>
      <c r="G109" s="826" t="s">
        <v>5082</v>
      </c>
      <c r="H109" s="826" t="s">
        <v>5083</v>
      </c>
      <c r="I109" s="832">
        <v>17.663999938964842</v>
      </c>
      <c r="J109" s="832">
        <v>220</v>
      </c>
      <c r="K109" s="833">
        <v>3885.9999694824219</v>
      </c>
    </row>
    <row r="110" spans="1:11" ht="14.45" customHeight="1" x14ac:dyDescent="0.2">
      <c r="A110" s="822" t="s">
        <v>599</v>
      </c>
      <c r="B110" s="823" t="s">
        <v>600</v>
      </c>
      <c r="C110" s="826" t="s">
        <v>615</v>
      </c>
      <c r="D110" s="840" t="s">
        <v>616</v>
      </c>
      <c r="E110" s="826" t="s">
        <v>5045</v>
      </c>
      <c r="F110" s="840" t="s">
        <v>5046</v>
      </c>
      <c r="G110" s="826" t="s">
        <v>5078</v>
      </c>
      <c r="H110" s="826" t="s">
        <v>5084</v>
      </c>
      <c r="I110" s="832">
        <v>12.413999938964844</v>
      </c>
      <c r="J110" s="832">
        <v>1020</v>
      </c>
      <c r="K110" s="833">
        <v>12666.60009765625</v>
      </c>
    </row>
    <row r="111" spans="1:11" ht="14.45" customHeight="1" x14ac:dyDescent="0.2">
      <c r="A111" s="822" t="s">
        <v>599</v>
      </c>
      <c r="B111" s="823" t="s">
        <v>600</v>
      </c>
      <c r="C111" s="826" t="s">
        <v>615</v>
      </c>
      <c r="D111" s="840" t="s">
        <v>616</v>
      </c>
      <c r="E111" s="826" t="s">
        <v>5045</v>
      </c>
      <c r="F111" s="840" t="s">
        <v>5046</v>
      </c>
      <c r="G111" s="826" t="s">
        <v>5080</v>
      </c>
      <c r="H111" s="826" t="s">
        <v>5085</v>
      </c>
      <c r="I111" s="832">
        <v>13.430000146230062</v>
      </c>
      <c r="J111" s="832">
        <v>2400</v>
      </c>
      <c r="K111" s="833">
        <v>32232</v>
      </c>
    </row>
    <row r="112" spans="1:11" ht="14.45" customHeight="1" x14ac:dyDescent="0.2">
      <c r="A112" s="822" t="s">
        <v>599</v>
      </c>
      <c r="B112" s="823" t="s">
        <v>600</v>
      </c>
      <c r="C112" s="826" t="s">
        <v>615</v>
      </c>
      <c r="D112" s="840" t="s">
        <v>616</v>
      </c>
      <c r="E112" s="826" t="s">
        <v>5045</v>
      </c>
      <c r="F112" s="840" t="s">
        <v>5046</v>
      </c>
      <c r="G112" s="826" t="s">
        <v>5086</v>
      </c>
      <c r="H112" s="826" t="s">
        <v>5087</v>
      </c>
      <c r="I112" s="832">
        <v>45.979999542236328</v>
      </c>
      <c r="J112" s="832">
        <v>150</v>
      </c>
      <c r="K112" s="833">
        <v>6897.0001220703125</v>
      </c>
    </row>
    <row r="113" spans="1:11" ht="14.45" customHeight="1" x14ac:dyDescent="0.2">
      <c r="A113" s="822" t="s">
        <v>599</v>
      </c>
      <c r="B113" s="823" t="s">
        <v>600</v>
      </c>
      <c r="C113" s="826" t="s">
        <v>615</v>
      </c>
      <c r="D113" s="840" t="s">
        <v>616</v>
      </c>
      <c r="E113" s="826" t="s">
        <v>5045</v>
      </c>
      <c r="F113" s="840" t="s">
        <v>5046</v>
      </c>
      <c r="G113" s="826" t="s">
        <v>5082</v>
      </c>
      <c r="H113" s="826" t="s">
        <v>5088</v>
      </c>
      <c r="I113" s="832">
        <v>16.690000534057617</v>
      </c>
      <c r="J113" s="832">
        <v>60</v>
      </c>
      <c r="K113" s="833">
        <v>1001.3999633789063</v>
      </c>
    </row>
    <row r="114" spans="1:11" ht="14.45" customHeight="1" x14ac:dyDescent="0.2">
      <c r="A114" s="822" t="s">
        <v>599</v>
      </c>
      <c r="B114" s="823" t="s">
        <v>600</v>
      </c>
      <c r="C114" s="826" t="s">
        <v>615</v>
      </c>
      <c r="D114" s="840" t="s">
        <v>616</v>
      </c>
      <c r="E114" s="826" t="s">
        <v>5045</v>
      </c>
      <c r="F114" s="840" t="s">
        <v>5046</v>
      </c>
      <c r="G114" s="826" t="s">
        <v>5089</v>
      </c>
      <c r="H114" s="826" t="s">
        <v>5090</v>
      </c>
      <c r="I114" s="832">
        <v>2986.780029296875</v>
      </c>
      <c r="J114" s="832">
        <v>1</v>
      </c>
      <c r="K114" s="833">
        <v>2986.780029296875</v>
      </c>
    </row>
    <row r="115" spans="1:11" ht="14.45" customHeight="1" x14ac:dyDescent="0.2">
      <c r="A115" s="822" t="s">
        <v>599</v>
      </c>
      <c r="B115" s="823" t="s">
        <v>600</v>
      </c>
      <c r="C115" s="826" t="s">
        <v>615</v>
      </c>
      <c r="D115" s="840" t="s">
        <v>616</v>
      </c>
      <c r="E115" s="826" t="s">
        <v>5045</v>
      </c>
      <c r="F115" s="840" t="s">
        <v>5046</v>
      </c>
      <c r="G115" s="826" t="s">
        <v>5091</v>
      </c>
      <c r="H115" s="826" t="s">
        <v>5092</v>
      </c>
      <c r="I115" s="832">
        <v>2986.77001953125</v>
      </c>
      <c r="J115" s="832">
        <v>2</v>
      </c>
      <c r="K115" s="833">
        <v>5973.5400390625</v>
      </c>
    </row>
    <row r="116" spans="1:11" ht="14.45" customHeight="1" x14ac:dyDescent="0.2">
      <c r="A116" s="822" t="s">
        <v>599</v>
      </c>
      <c r="B116" s="823" t="s">
        <v>600</v>
      </c>
      <c r="C116" s="826" t="s">
        <v>615</v>
      </c>
      <c r="D116" s="840" t="s">
        <v>616</v>
      </c>
      <c r="E116" s="826" t="s">
        <v>5045</v>
      </c>
      <c r="F116" s="840" t="s">
        <v>5046</v>
      </c>
      <c r="G116" s="826" t="s">
        <v>5093</v>
      </c>
      <c r="H116" s="826" t="s">
        <v>5094</v>
      </c>
      <c r="I116" s="832">
        <v>17.979999542236328</v>
      </c>
      <c r="J116" s="832">
        <v>50</v>
      </c>
      <c r="K116" s="833">
        <v>899</v>
      </c>
    </row>
    <row r="117" spans="1:11" ht="14.45" customHeight="1" x14ac:dyDescent="0.2">
      <c r="A117" s="822" t="s">
        <v>599</v>
      </c>
      <c r="B117" s="823" t="s">
        <v>600</v>
      </c>
      <c r="C117" s="826" t="s">
        <v>615</v>
      </c>
      <c r="D117" s="840" t="s">
        <v>616</v>
      </c>
      <c r="E117" s="826" t="s">
        <v>5045</v>
      </c>
      <c r="F117" s="840" t="s">
        <v>5046</v>
      </c>
      <c r="G117" s="826" t="s">
        <v>5095</v>
      </c>
      <c r="H117" s="826" t="s">
        <v>5096</v>
      </c>
      <c r="I117" s="832">
        <v>17.979999542236328</v>
      </c>
      <c r="J117" s="832">
        <v>250</v>
      </c>
      <c r="K117" s="833">
        <v>4495</v>
      </c>
    </row>
    <row r="118" spans="1:11" ht="14.45" customHeight="1" x14ac:dyDescent="0.2">
      <c r="A118" s="822" t="s">
        <v>599</v>
      </c>
      <c r="B118" s="823" t="s">
        <v>600</v>
      </c>
      <c r="C118" s="826" t="s">
        <v>615</v>
      </c>
      <c r="D118" s="840" t="s">
        <v>616</v>
      </c>
      <c r="E118" s="826" t="s">
        <v>5045</v>
      </c>
      <c r="F118" s="840" t="s">
        <v>5046</v>
      </c>
      <c r="G118" s="826" t="s">
        <v>5095</v>
      </c>
      <c r="H118" s="826" t="s">
        <v>5097</v>
      </c>
      <c r="I118" s="832">
        <v>17.979999542236328</v>
      </c>
      <c r="J118" s="832">
        <v>900</v>
      </c>
      <c r="K118" s="833">
        <v>16182</v>
      </c>
    </row>
    <row r="119" spans="1:11" ht="14.45" customHeight="1" x14ac:dyDescent="0.2">
      <c r="A119" s="822" t="s">
        <v>599</v>
      </c>
      <c r="B119" s="823" t="s">
        <v>600</v>
      </c>
      <c r="C119" s="826" t="s">
        <v>615</v>
      </c>
      <c r="D119" s="840" t="s">
        <v>616</v>
      </c>
      <c r="E119" s="826" t="s">
        <v>5045</v>
      </c>
      <c r="F119" s="840" t="s">
        <v>5046</v>
      </c>
      <c r="G119" s="826" t="s">
        <v>5098</v>
      </c>
      <c r="H119" s="826" t="s">
        <v>5099</v>
      </c>
      <c r="I119" s="832">
        <v>1.809999942779541</v>
      </c>
      <c r="J119" s="832">
        <v>30</v>
      </c>
      <c r="K119" s="833">
        <v>54.299999237060547</v>
      </c>
    </row>
    <row r="120" spans="1:11" ht="14.45" customHeight="1" x14ac:dyDescent="0.2">
      <c r="A120" s="822" t="s">
        <v>599</v>
      </c>
      <c r="B120" s="823" t="s">
        <v>600</v>
      </c>
      <c r="C120" s="826" t="s">
        <v>615</v>
      </c>
      <c r="D120" s="840" t="s">
        <v>616</v>
      </c>
      <c r="E120" s="826" t="s">
        <v>5045</v>
      </c>
      <c r="F120" s="840" t="s">
        <v>5046</v>
      </c>
      <c r="G120" s="826" t="s">
        <v>5100</v>
      </c>
      <c r="H120" s="826" t="s">
        <v>5101</v>
      </c>
      <c r="I120" s="832">
        <v>13.199999809265137</v>
      </c>
      <c r="J120" s="832">
        <v>22</v>
      </c>
      <c r="K120" s="833">
        <v>290.39999389648438</v>
      </c>
    </row>
    <row r="121" spans="1:11" ht="14.45" customHeight="1" x14ac:dyDescent="0.2">
      <c r="A121" s="822" t="s">
        <v>599</v>
      </c>
      <c r="B121" s="823" t="s">
        <v>600</v>
      </c>
      <c r="C121" s="826" t="s">
        <v>615</v>
      </c>
      <c r="D121" s="840" t="s">
        <v>616</v>
      </c>
      <c r="E121" s="826" t="s">
        <v>5045</v>
      </c>
      <c r="F121" s="840" t="s">
        <v>5046</v>
      </c>
      <c r="G121" s="826" t="s">
        <v>5102</v>
      </c>
      <c r="H121" s="826" t="s">
        <v>5103</v>
      </c>
      <c r="I121" s="832">
        <v>13.199999809265137</v>
      </c>
      <c r="J121" s="832">
        <v>20</v>
      </c>
      <c r="K121" s="833">
        <v>264</v>
      </c>
    </row>
    <row r="122" spans="1:11" ht="14.45" customHeight="1" x14ac:dyDescent="0.2">
      <c r="A122" s="822" t="s">
        <v>599</v>
      </c>
      <c r="B122" s="823" t="s">
        <v>600</v>
      </c>
      <c r="C122" s="826" t="s">
        <v>615</v>
      </c>
      <c r="D122" s="840" t="s">
        <v>616</v>
      </c>
      <c r="E122" s="826" t="s">
        <v>5045</v>
      </c>
      <c r="F122" s="840" t="s">
        <v>5046</v>
      </c>
      <c r="G122" s="826" t="s">
        <v>5104</v>
      </c>
      <c r="H122" s="826" t="s">
        <v>5105</v>
      </c>
      <c r="I122" s="832">
        <v>13.199999809265137</v>
      </c>
      <c r="J122" s="832">
        <v>44</v>
      </c>
      <c r="K122" s="833">
        <v>580.79998779296875</v>
      </c>
    </row>
    <row r="123" spans="1:11" ht="14.45" customHeight="1" x14ac:dyDescent="0.2">
      <c r="A123" s="822" t="s">
        <v>599</v>
      </c>
      <c r="B123" s="823" t="s">
        <v>600</v>
      </c>
      <c r="C123" s="826" t="s">
        <v>615</v>
      </c>
      <c r="D123" s="840" t="s">
        <v>616</v>
      </c>
      <c r="E123" s="826" t="s">
        <v>5045</v>
      </c>
      <c r="F123" s="840" t="s">
        <v>5046</v>
      </c>
      <c r="G123" s="826" t="s">
        <v>5106</v>
      </c>
      <c r="H123" s="826" t="s">
        <v>5107</v>
      </c>
      <c r="I123" s="832">
        <v>13.199999809265137</v>
      </c>
      <c r="J123" s="832">
        <v>20</v>
      </c>
      <c r="K123" s="833">
        <v>264</v>
      </c>
    </row>
    <row r="124" spans="1:11" ht="14.45" customHeight="1" x14ac:dyDescent="0.2">
      <c r="A124" s="822" t="s">
        <v>599</v>
      </c>
      <c r="B124" s="823" t="s">
        <v>600</v>
      </c>
      <c r="C124" s="826" t="s">
        <v>615</v>
      </c>
      <c r="D124" s="840" t="s">
        <v>616</v>
      </c>
      <c r="E124" s="826" t="s">
        <v>5045</v>
      </c>
      <c r="F124" s="840" t="s">
        <v>5046</v>
      </c>
      <c r="G124" s="826" t="s">
        <v>5108</v>
      </c>
      <c r="H124" s="826" t="s">
        <v>5109</v>
      </c>
      <c r="I124" s="832">
        <v>22.840000152587891</v>
      </c>
      <c r="J124" s="832">
        <v>12</v>
      </c>
      <c r="K124" s="833">
        <v>274.07998657226563</v>
      </c>
    </row>
    <row r="125" spans="1:11" ht="14.45" customHeight="1" x14ac:dyDescent="0.2">
      <c r="A125" s="822" t="s">
        <v>599</v>
      </c>
      <c r="B125" s="823" t="s">
        <v>600</v>
      </c>
      <c r="C125" s="826" t="s">
        <v>615</v>
      </c>
      <c r="D125" s="840" t="s">
        <v>616</v>
      </c>
      <c r="E125" s="826" t="s">
        <v>5045</v>
      </c>
      <c r="F125" s="840" t="s">
        <v>5046</v>
      </c>
      <c r="G125" s="826" t="s">
        <v>5108</v>
      </c>
      <c r="H125" s="826" t="s">
        <v>5110</v>
      </c>
      <c r="I125" s="832">
        <v>25.120000839233398</v>
      </c>
      <c r="J125" s="832">
        <v>12</v>
      </c>
      <c r="K125" s="833">
        <v>301.39999389648438</v>
      </c>
    </row>
    <row r="126" spans="1:11" ht="14.45" customHeight="1" x14ac:dyDescent="0.2">
      <c r="A126" s="822" t="s">
        <v>599</v>
      </c>
      <c r="B126" s="823" t="s">
        <v>600</v>
      </c>
      <c r="C126" s="826" t="s">
        <v>615</v>
      </c>
      <c r="D126" s="840" t="s">
        <v>616</v>
      </c>
      <c r="E126" s="826" t="s">
        <v>5045</v>
      </c>
      <c r="F126" s="840" t="s">
        <v>5046</v>
      </c>
      <c r="G126" s="826" t="s">
        <v>5111</v>
      </c>
      <c r="H126" s="826" t="s">
        <v>5112</v>
      </c>
      <c r="I126" s="832">
        <v>13.204999923706055</v>
      </c>
      <c r="J126" s="832">
        <v>47</v>
      </c>
      <c r="K126" s="833">
        <v>620.72001647949219</v>
      </c>
    </row>
    <row r="127" spans="1:11" ht="14.45" customHeight="1" x14ac:dyDescent="0.2">
      <c r="A127" s="822" t="s">
        <v>599</v>
      </c>
      <c r="B127" s="823" t="s">
        <v>600</v>
      </c>
      <c r="C127" s="826" t="s">
        <v>615</v>
      </c>
      <c r="D127" s="840" t="s">
        <v>616</v>
      </c>
      <c r="E127" s="826" t="s">
        <v>5045</v>
      </c>
      <c r="F127" s="840" t="s">
        <v>5046</v>
      </c>
      <c r="G127" s="826" t="s">
        <v>5102</v>
      </c>
      <c r="H127" s="826" t="s">
        <v>5113</v>
      </c>
      <c r="I127" s="832">
        <v>13.199999809265137</v>
      </c>
      <c r="J127" s="832">
        <v>20</v>
      </c>
      <c r="K127" s="833">
        <v>264</v>
      </c>
    </row>
    <row r="128" spans="1:11" ht="14.45" customHeight="1" x14ac:dyDescent="0.2">
      <c r="A128" s="822" t="s">
        <v>599</v>
      </c>
      <c r="B128" s="823" t="s">
        <v>600</v>
      </c>
      <c r="C128" s="826" t="s">
        <v>615</v>
      </c>
      <c r="D128" s="840" t="s">
        <v>616</v>
      </c>
      <c r="E128" s="826" t="s">
        <v>5045</v>
      </c>
      <c r="F128" s="840" t="s">
        <v>5046</v>
      </c>
      <c r="G128" s="826" t="s">
        <v>5106</v>
      </c>
      <c r="H128" s="826" t="s">
        <v>5114</v>
      </c>
      <c r="I128" s="832">
        <v>13.210000038146973</v>
      </c>
      <c r="J128" s="832">
        <v>10</v>
      </c>
      <c r="K128" s="833">
        <v>132.10000610351563</v>
      </c>
    </row>
    <row r="129" spans="1:11" ht="14.45" customHeight="1" x14ac:dyDescent="0.2">
      <c r="A129" s="822" t="s">
        <v>599</v>
      </c>
      <c r="B129" s="823" t="s">
        <v>600</v>
      </c>
      <c r="C129" s="826" t="s">
        <v>615</v>
      </c>
      <c r="D129" s="840" t="s">
        <v>616</v>
      </c>
      <c r="E129" s="826" t="s">
        <v>5045</v>
      </c>
      <c r="F129" s="840" t="s">
        <v>5046</v>
      </c>
      <c r="G129" s="826" t="s">
        <v>5115</v>
      </c>
      <c r="H129" s="826" t="s">
        <v>5116</v>
      </c>
      <c r="I129" s="832">
        <v>4.0266668001810713</v>
      </c>
      <c r="J129" s="832">
        <v>1000</v>
      </c>
      <c r="K129" s="833">
        <v>4028</v>
      </c>
    </row>
    <row r="130" spans="1:11" ht="14.45" customHeight="1" x14ac:dyDescent="0.2">
      <c r="A130" s="822" t="s">
        <v>599</v>
      </c>
      <c r="B130" s="823" t="s">
        <v>600</v>
      </c>
      <c r="C130" s="826" t="s">
        <v>615</v>
      </c>
      <c r="D130" s="840" t="s">
        <v>616</v>
      </c>
      <c r="E130" s="826" t="s">
        <v>5045</v>
      </c>
      <c r="F130" s="840" t="s">
        <v>5046</v>
      </c>
      <c r="G130" s="826" t="s">
        <v>5115</v>
      </c>
      <c r="H130" s="826" t="s">
        <v>5117</v>
      </c>
      <c r="I130" s="832">
        <v>4.0266668001810713</v>
      </c>
      <c r="J130" s="832">
        <v>250</v>
      </c>
      <c r="K130" s="833">
        <v>1007.1000061035156</v>
      </c>
    </row>
    <row r="131" spans="1:11" ht="14.45" customHeight="1" x14ac:dyDescent="0.2">
      <c r="A131" s="822" t="s">
        <v>599</v>
      </c>
      <c r="B131" s="823" t="s">
        <v>600</v>
      </c>
      <c r="C131" s="826" t="s">
        <v>615</v>
      </c>
      <c r="D131" s="840" t="s">
        <v>616</v>
      </c>
      <c r="E131" s="826" t="s">
        <v>5045</v>
      </c>
      <c r="F131" s="840" t="s">
        <v>5046</v>
      </c>
      <c r="G131" s="826" t="s">
        <v>5118</v>
      </c>
      <c r="H131" s="826" t="s">
        <v>5119</v>
      </c>
      <c r="I131" s="832">
        <v>15.729999542236328</v>
      </c>
      <c r="J131" s="832">
        <v>500</v>
      </c>
      <c r="K131" s="833">
        <v>7865</v>
      </c>
    </row>
    <row r="132" spans="1:11" ht="14.45" customHeight="1" x14ac:dyDescent="0.2">
      <c r="A132" s="822" t="s">
        <v>599</v>
      </c>
      <c r="B132" s="823" t="s">
        <v>600</v>
      </c>
      <c r="C132" s="826" t="s">
        <v>615</v>
      </c>
      <c r="D132" s="840" t="s">
        <v>616</v>
      </c>
      <c r="E132" s="826" t="s">
        <v>5045</v>
      </c>
      <c r="F132" s="840" t="s">
        <v>5046</v>
      </c>
      <c r="G132" s="826" t="s">
        <v>5120</v>
      </c>
      <c r="H132" s="826" t="s">
        <v>5121</v>
      </c>
      <c r="I132" s="832">
        <v>8.4700002670288086</v>
      </c>
      <c r="J132" s="832">
        <v>300</v>
      </c>
      <c r="K132" s="833">
        <v>2541</v>
      </c>
    </row>
    <row r="133" spans="1:11" ht="14.45" customHeight="1" x14ac:dyDescent="0.2">
      <c r="A133" s="822" t="s">
        <v>599</v>
      </c>
      <c r="B133" s="823" t="s">
        <v>600</v>
      </c>
      <c r="C133" s="826" t="s">
        <v>615</v>
      </c>
      <c r="D133" s="840" t="s">
        <v>616</v>
      </c>
      <c r="E133" s="826" t="s">
        <v>5045</v>
      </c>
      <c r="F133" s="840" t="s">
        <v>5046</v>
      </c>
      <c r="G133" s="826" t="s">
        <v>5122</v>
      </c>
      <c r="H133" s="826" t="s">
        <v>5123</v>
      </c>
      <c r="I133" s="832">
        <v>7.8671428135463168</v>
      </c>
      <c r="J133" s="832">
        <v>1300</v>
      </c>
      <c r="K133" s="833">
        <v>10226.999923706055</v>
      </c>
    </row>
    <row r="134" spans="1:11" ht="14.45" customHeight="1" x14ac:dyDescent="0.2">
      <c r="A134" s="822" t="s">
        <v>599</v>
      </c>
      <c r="B134" s="823" t="s">
        <v>600</v>
      </c>
      <c r="C134" s="826" t="s">
        <v>615</v>
      </c>
      <c r="D134" s="840" t="s">
        <v>616</v>
      </c>
      <c r="E134" s="826" t="s">
        <v>5045</v>
      </c>
      <c r="F134" s="840" t="s">
        <v>5046</v>
      </c>
      <c r="G134" s="826" t="s">
        <v>5118</v>
      </c>
      <c r="H134" s="826" t="s">
        <v>5124</v>
      </c>
      <c r="I134" s="832">
        <v>15.729999542236328</v>
      </c>
      <c r="J134" s="832">
        <v>200</v>
      </c>
      <c r="K134" s="833">
        <v>3146</v>
      </c>
    </row>
    <row r="135" spans="1:11" ht="14.45" customHeight="1" x14ac:dyDescent="0.2">
      <c r="A135" s="822" t="s">
        <v>599</v>
      </c>
      <c r="B135" s="823" t="s">
        <v>600</v>
      </c>
      <c r="C135" s="826" t="s">
        <v>615</v>
      </c>
      <c r="D135" s="840" t="s">
        <v>616</v>
      </c>
      <c r="E135" s="826" t="s">
        <v>5045</v>
      </c>
      <c r="F135" s="840" t="s">
        <v>5046</v>
      </c>
      <c r="G135" s="826" t="s">
        <v>5122</v>
      </c>
      <c r="H135" s="826" t="s">
        <v>5125</v>
      </c>
      <c r="I135" s="832">
        <v>9.4666665395100917</v>
      </c>
      <c r="J135" s="832">
        <v>600</v>
      </c>
      <c r="K135" s="833">
        <v>5680</v>
      </c>
    </row>
    <row r="136" spans="1:11" ht="14.45" customHeight="1" x14ac:dyDescent="0.2">
      <c r="A136" s="822" t="s">
        <v>599</v>
      </c>
      <c r="B136" s="823" t="s">
        <v>600</v>
      </c>
      <c r="C136" s="826" t="s">
        <v>615</v>
      </c>
      <c r="D136" s="840" t="s">
        <v>616</v>
      </c>
      <c r="E136" s="826" t="s">
        <v>5045</v>
      </c>
      <c r="F136" s="840" t="s">
        <v>5046</v>
      </c>
      <c r="G136" s="826" t="s">
        <v>5126</v>
      </c>
      <c r="H136" s="826" t="s">
        <v>5127</v>
      </c>
      <c r="I136" s="832">
        <v>3.1400001049041748</v>
      </c>
      <c r="J136" s="832">
        <v>50</v>
      </c>
      <c r="K136" s="833">
        <v>157</v>
      </c>
    </row>
    <row r="137" spans="1:11" ht="14.45" customHeight="1" x14ac:dyDescent="0.2">
      <c r="A137" s="822" t="s">
        <v>599</v>
      </c>
      <c r="B137" s="823" t="s">
        <v>600</v>
      </c>
      <c r="C137" s="826" t="s">
        <v>615</v>
      </c>
      <c r="D137" s="840" t="s">
        <v>616</v>
      </c>
      <c r="E137" s="826" t="s">
        <v>5045</v>
      </c>
      <c r="F137" s="840" t="s">
        <v>5046</v>
      </c>
      <c r="G137" s="826" t="s">
        <v>5128</v>
      </c>
      <c r="H137" s="826" t="s">
        <v>5129</v>
      </c>
      <c r="I137" s="832">
        <v>3</v>
      </c>
      <c r="J137" s="832">
        <v>500</v>
      </c>
      <c r="K137" s="833">
        <v>1500.4000244140625</v>
      </c>
    </row>
    <row r="138" spans="1:11" ht="14.45" customHeight="1" x14ac:dyDescent="0.2">
      <c r="A138" s="822" t="s">
        <v>599</v>
      </c>
      <c r="B138" s="823" t="s">
        <v>600</v>
      </c>
      <c r="C138" s="826" t="s">
        <v>615</v>
      </c>
      <c r="D138" s="840" t="s">
        <v>616</v>
      </c>
      <c r="E138" s="826" t="s">
        <v>5045</v>
      </c>
      <c r="F138" s="840" t="s">
        <v>5046</v>
      </c>
      <c r="G138" s="826" t="s">
        <v>5130</v>
      </c>
      <c r="H138" s="826" t="s">
        <v>5131</v>
      </c>
      <c r="I138" s="832">
        <v>2.1762500405311584</v>
      </c>
      <c r="J138" s="832">
        <v>380</v>
      </c>
      <c r="K138" s="833">
        <v>829.29999923706055</v>
      </c>
    </row>
    <row r="139" spans="1:11" ht="14.45" customHeight="1" x14ac:dyDescent="0.2">
      <c r="A139" s="822" t="s">
        <v>599</v>
      </c>
      <c r="B139" s="823" t="s">
        <v>600</v>
      </c>
      <c r="C139" s="826" t="s">
        <v>615</v>
      </c>
      <c r="D139" s="840" t="s">
        <v>616</v>
      </c>
      <c r="E139" s="826" t="s">
        <v>5045</v>
      </c>
      <c r="F139" s="840" t="s">
        <v>5046</v>
      </c>
      <c r="G139" s="826" t="s">
        <v>5130</v>
      </c>
      <c r="H139" s="826" t="s">
        <v>5132</v>
      </c>
      <c r="I139" s="832">
        <v>2.059999942779541</v>
      </c>
      <c r="J139" s="832">
        <v>100</v>
      </c>
      <c r="K139" s="833">
        <v>206</v>
      </c>
    </row>
    <row r="140" spans="1:11" ht="14.45" customHeight="1" x14ac:dyDescent="0.2">
      <c r="A140" s="822" t="s">
        <v>599</v>
      </c>
      <c r="B140" s="823" t="s">
        <v>600</v>
      </c>
      <c r="C140" s="826" t="s">
        <v>615</v>
      </c>
      <c r="D140" s="840" t="s">
        <v>616</v>
      </c>
      <c r="E140" s="826" t="s">
        <v>5045</v>
      </c>
      <c r="F140" s="840" t="s">
        <v>5046</v>
      </c>
      <c r="G140" s="826" t="s">
        <v>5133</v>
      </c>
      <c r="H140" s="826" t="s">
        <v>5134</v>
      </c>
      <c r="I140" s="832">
        <v>80.569999694824219</v>
      </c>
      <c r="J140" s="832">
        <v>20</v>
      </c>
      <c r="K140" s="833">
        <v>1611.4000244140625</v>
      </c>
    </row>
    <row r="141" spans="1:11" ht="14.45" customHeight="1" x14ac:dyDescent="0.2">
      <c r="A141" s="822" t="s">
        <v>599</v>
      </c>
      <c r="B141" s="823" t="s">
        <v>600</v>
      </c>
      <c r="C141" s="826" t="s">
        <v>615</v>
      </c>
      <c r="D141" s="840" t="s">
        <v>616</v>
      </c>
      <c r="E141" s="826" t="s">
        <v>5045</v>
      </c>
      <c r="F141" s="840" t="s">
        <v>5046</v>
      </c>
      <c r="G141" s="826" t="s">
        <v>5135</v>
      </c>
      <c r="H141" s="826" t="s">
        <v>5136</v>
      </c>
      <c r="I141" s="832">
        <v>1.8160000085830688</v>
      </c>
      <c r="J141" s="832">
        <v>1400</v>
      </c>
      <c r="K141" s="833">
        <v>2544</v>
      </c>
    </row>
    <row r="142" spans="1:11" ht="14.45" customHeight="1" x14ac:dyDescent="0.2">
      <c r="A142" s="822" t="s">
        <v>599</v>
      </c>
      <c r="B142" s="823" t="s">
        <v>600</v>
      </c>
      <c r="C142" s="826" t="s">
        <v>615</v>
      </c>
      <c r="D142" s="840" t="s">
        <v>616</v>
      </c>
      <c r="E142" s="826" t="s">
        <v>5045</v>
      </c>
      <c r="F142" s="840" t="s">
        <v>5046</v>
      </c>
      <c r="G142" s="826" t="s">
        <v>5137</v>
      </c>
      <c r="H142" s="826" t="s">
        <v>5138</v>
      </c>
      <c r="I142" s="832">
        <v>2.4600000381469727</v>
      </c>
      <c r="J142" s="832">
        <v>1800</v>
      </c>
      <c r="K142" s="833">
        <v>4428</v>
      </c>
    </row>
    <row r="143" spans="1:11" ht="14.45" customHeight="1" x14ac:dyDescent="0.2">
      <c r="A143" s="822" t="s">
        <v>599</v>
      </c>
      <c r="B143" s="823" t="s">
        <v>600</v>
      </c>
      <c r="C143" s="826" t="s">
        <v>615</v>
      </c>
      <c r="D143" s="840" t="s">
        <v>616</v>
      </c>
      <c r="E143" s="826" t="s">
        <v>5045</v>
      </c>
      <c r="F143" s="840" t="s">
        <v>5046</v>
      </c>
      <c r="G143" s="826" t="s">
        <v>5137</v>
      </c>
      <c r="H143" s="826" t="s">
        <v>5139</v>
      </c>
      <c r="I143" s="832">
        <v>2.4600000381469727</v>
      </c>
      <c r="J143" s="832">
        <v>1500</v>
      </c>
      <c r="K143" s="833">
        <v>3690</v>
      </c>
    </row>
    <row r="144" spans="1:11" ht="14.45" customHeight="1" x14ac:dyDescent="0.2">
      <c r="A144" s="822" t="s">
        <v>599</v>
      </c>
      <c r="B144" s="823" t="s">
        <v>600</v>
      </c>
      <c r="C144" s="826" t="s">
        <v>615</v>
      </c>
      <c r="D144" s="840" t="s">
        <v>616</v>
      </c>
      <c r="E144" s="826" t="s">
        <v>5045</v>
      </c>
      <c r="F144" s="840" t="s">
        <v>5046</v>
      </c>
      <c r="G144" s="826" t="s">
        <v>5137</v>
      </c>
      <c r="H144" s="826" t="s">
        <v>5140</v>
      </c>
      <c r="I144" s="832">
        <v>2.4600000381469727</v>
      </c>
      <c r="J144" s="832">
        <v>400</v>
      </c>
      <c r="K144" s="833">
        <v>984</v>
      </c>
    </row>
    <row r="145" spans="1:11" ht="14.45" customHeight="1" x14ac:dyDescent="0.2">
      <c r="A145" s="822" t="s">
        <v>599</v>
      </c>
      <c r="B145" s="823" t="s">
        <v>600</v>
      </c>
      <c r="C145" s="826" t="s">
        <v>615</v>
      </c>
      <c r="D145" s="840" t="s">
        <v>616</v>
      </c>
      <c r="E145" s="826" t="s">
        <v>5045</v>
      </c>
      <c r="F145" s="840" t="s">
        <v>5046</v>
      </c>
      <c r="G145" s="826" t="s">
        <v>5141</v>
      </c>
      <c r="H145" s="826" t="s">
        <v>5142</v>
      </c>
      <c r="I145" s="832">
        <v>713.9000244140625</v>
      </c>
      <c r="J145" s="832">
        <v>3</v>
      </c>
      <c r="K145" s="833">
        <v>2141.7000732421875</v>
      </c>
    </row>
    <row r="146" spans="1:11" ht="14.45" customHeight="1" x14ac:dyDescent="0.2">
      <c r="A146" s="822" t="s">
        <v>599</v>
      </c>
      <c r="B146" s="823" t="s">
        <v>600</v>
      </c>
      <c r="C146" s="826" t="s">
        <v>615</v>
      </c>
      <c r="D146" s="840" t="s">
        <v>616</v>
      </c>
      <c r="E146" s="826" t="s">
        <v>5045</v>
      </c>
      <c r="F146" s="840" t="s">
        <v>5046</v>
      </c>
      <c r="G146" s="826" t="s">
        <v>5143</v>
      </c>
      <c r="H146" s="826" t="s">
        <v>5144</v>
      </c>
      <c r="I146" s="832">
        <v>1.8899999856948853</v>
      </c>
      <c r="J146" s="832">
        <v>40</v>
      </c>
      <c r="K146" s="833">
        <v>75.599998474121094</v>
      </c>
    </row>
    <row r="147" spans="1:11" ht="14.45" customHeight="1" x14ac:dyDescent="0.2">
      <c r="A147" s="822" t="s">
        <v>599</v>
      </c>
      <c r="B147" s="823" t="s">
        <v>600</v>
      </c>
      <c r="C147" s="826" t="s">
        <v>615</v>
      </c>
      <c r="D147" s="840" t="s">
        <v>616</v>
      </c>
      <c r="E147" s="826" t="s">
        <v>5045</v>
      </c>
      <c r="F147" s="840" t="s">
        <v>5046</v>
      </c>
      <c r="G147" s="826" t="s">
        <v>5143</v>
      </c>
      <c r="H147" s="826" t="s">
        <v>5145</v>
      </c>
      <c r="I147" s="832">
        <v>1.8899999856948853</v>
      </c>
      <c r="J147" s="832">
        <v>60</v>
      </c>
      <c r="K147" s="833">
        <v>113.40000152587891</v>
      </c>
    </row>
    <row r="148" spans="1:11" ht="14.45" customHeight="1" x14ac:dyDescent="0.2">
      <c r="A148" s="822" t="s">
        <v>599</v>
      </c>
      <c r="B148" s="823" t="s">
        <v>600</v>
      </c>
      <c r="C148" s="826" t="s">
        <v>615</v>
      </c>
      <c r="D148" s="840" t="s">
        <v>616</v>
      </c>
      <c r="E148" s="826" t="s">
        <v>5045</v>
      </c>
      <c r="F148" s="840" t="s">
        <v>5046</v>
      </c>
      <c r="G148" s="826" t="s">
        <v>5146</v>
      </c>
      <c r="H148" s="826" t="s">
        <v>5147</v>
      </c>
      <c r="I148" s="832">
        <v>11.736363324252041</v>
      </c>
      <c r="J148" s="832">
        <v>360</v>
      </c>
      <c r="K148" s="833">
        <v>4225.1000671386719</v>
      </c>
    </row>
    <row r="149" spans="1:11" ht="14.45" customHeight="1" x14ac:dyDescent="0.2">
      <c r="A149" s="822" t="s">
        <v>599</v>
      </c>
      <c r="B149" s="823" t="s">
        <v>600</v>
      </c>
      <c r="C149" s="826" t="s">
        <v>615</v>
      </c>
      <c r="D149" s="840" t="s">
        <v>616</v>
      </c>
      <c r="E149" s="826" t="s">
        <v>5045</v>
      </c>
      <c r="F149" s="840" t="s">
        <v>5046</v>
      </c>
      <c r="G149" s="826" t="s">
        <v>5148</v>
      </c>
      <c r="H149" s="826" t="s">
        <v>5149</v>
      </c>
      <c r="I149" s="832">
        <v>13.310000419616699</v>
      </c>
      <c r="J149" s="832">
        <v>400</v>
      </c>
      <c r="K149" s="833">
        <v>5323.9998779296875</v>
      </c>
    </row>
    <row r="150" spans="1:11" ht="14.45" customHeight="1" x14ac:dyDescent="0.2">
      <c r="A150" s="822" t="s">
        <v>599</v>
      </c>
      <c r="B150" s="823" t="s">
        <v>600</v>
      </c>
      <c r="C150" s="826" t="s">
        <v>615</v>
      </c>
      <c r="D150" s="840" t="s">
        <v>616</v>
      </c>
      <c r="E150" s="826" t="s">
        <v>5045</v>
      </c>
      <c r="F150" s="840" t="s">
        <v>5046</v>
      </c>
      <c r="G150" s="826" t="s">
        <v>5150</v>
      </c>
      <c r="H150" s="826" t="s">
        <v>5151</v>
      </c>
      <c r="I150" s="832">
        <v>25.530000686645508</v>
      </c>
      <c r="J150" s="832">
        <v>20</v>
      </c>
      <c r="K150" s="833">
        <v>510.60000610351563</v>
      </c>
    </row>
    <row r="151" spans="1:11" ht="14.45" customHeight="1" x14ac:dyDescent="0.2">
      <c r="A151" s="822" t="s">
        <v>599</v>
      </c>
      <c r="B151" s="823" t="s">
        <v>600</v>
      </c>
      <c r="C151" s="826" t="s">
        <v>615</v>
      </c>
      <c r="D151" s="840" t="s">
        <v>616</v>
      </c>
      <c r="E151" s="826" t="s">
        <v>5045</v>
      </c>
      <c r="F151" s="840" t="s">
        <v>5046</v>
      </c>
      <c r="G151" s="826" t="s">
        <v>5152</v>
      </c>
      <c r="H151" s="826" t="s">
        <v>5153</v>
      </c>
      <c r="I151" s="832">
        <v>2.2899999618530273</v>
      </c>
      <c r="J151" s="832">
        <v>1150</v>
      </c>
      <c r="K151" s="833">
        <v>2633.5</v>
      </c>
    </row>
    <row r="152" spans="1:11" ht="14.45" customHeight="1" x14ac:dyDescent="0.2">
      <c r="A152" s="822" t="s">
        <v>599</v>
      </c>
      <c r="B152" s="823" t="s">
        <v>600</v>
      </c>
      <c r="C152" s="826" t="s">
        <v>615</v>
      </c>
      <c r="D152" s="840" t="s">
        <v>616</v>
      </c>
      <c r="E152" s="826" t="s">
        <v>5045</v>
      </c>
      <c r="F152" s="840" t="s">
        <v>5046</v>
      </c>
      <c r="G152" s="826" t="s">
        <v>5154</v>
      </c>
      <c r="H152" s="826" t="s">
        <v>5155</v>
      </c>
      <c r="I152" s="832">
        <v>6.2899999618530273</v>
      </c>
      <c r="J152" s="832">
        <v>100</v>
      </c>
      <c r="K152" s="833">
        <v>629</v>
      </c>
    </row>
    <row r="153" spans="1:11" ht="14.45" customHeight="1" x14ac:dyDescent="0.2">
      <c r="A153" s="822" t="s">
        <v>599</v>
      </c>
      <c r="B153" s="823" t="s">
        <v>600</v>
      </c>
      <c r="C153" s="826" t="s">
        <v>615</v>
      </c>
      <c r="D153" s="840" t="s">
        <v>616</v>
      </c>
      <c r="E153" s="826" t="s">
        <v>5045</v>
      </c>
      <c r="F153" s="840" t="s">
        <v>5046</v>
      </c>
      <c r="G153" s="826" t="s">
        <v>5146</v>
      </c>
      <c r="H153" s="826" t="s">
        <v>5156</v>
      </c>
      <c r="I153" s="832">
        <v>11.734999656677246</v>
      </c>
      <c r="J153" s="832">
        <v>290</v>
      </c>
      <c r="K153" s="833">
        <v>3403.3000183105469</v>
      </c>
    </row>
    <row r="154" spans="1:11" ht="14.45" customHeight="1" x14ac:dyDescent="0.2">
      <c r="A154" s="822" t="s">
        <v>599</v>
      </c>
      <c r="B154" s="823" t="s">
        <v>600</v>
      </c>
      <c r="C154" s="826" t="s">
        <v>615</v>
      </c>
      <c r="D154" s="840" t="s">
        <v>616</v>
      </c>
      <c r="E154" s="826" t="s">
        <v>5045</v>
      </c>
      <c r="F154" s="840" t="s">
        <v>5046</v>
      </c>
      <c r="G154" s="826" t="s">
        <v>5148</v>
      </c>
      <c r="H154" s="826" t="s">
        <v>5157</v>
      </c>
      <c r="I154" s="832">
        <v>13.310000419616699</v>
      </c>
      <c r="J154" s="832">
        <v>190</v>
      </c>
      <c r="K154" s="833">
        <v>2528.8999633789063</v>
      </c>
    </row>
    <row r="155" spans="1:11" ht="14.45" customHeight="1" x14ac:dyDescent="0.2">
      <c r="A155" s="822" t="s">
        <v>599</v>
      </c>
      <c r="B155" s="823" t="s">
        <v>600</v>
      </c>
      <c r="C155" s="826" t="s">
        <v>615</v>
      </c>
      <c r="D155" s="840" t="s">
        <v>616</v>
      </c>
      <c r="E155" s="826" t="s">
        <v>5045</v>
      </c>
      <c r="F155" s="840" t="s">
        <v>5046</v>
      </c>
      <c r="G155" s="826" t="s">
        <v>5152</v>
      </c>
      <c r="H155" s="826" t="s">
        <v>5158</v>
      </c>
      <c r="I155" s="832">
        <v>2.2849999666213989</v>
      </c>
      <c r="J155" s="832">
        <v>300</v>
      </c>
      <c r="K155" s="833">
        <v>686</v>
      </c>
    </row>
    <row r="156" spans="1:11" ht="14.45" customHeight="1" x14ac:dyDescent="0.2">
      <c r="A156" s="822" t="s">
        <v>599</v>
      </c>
      <c r="B156" s="823" t="s">
        <v>600</v>
      </c>
      <c r="C156" s="826" t="s">
        <v>615</v>
      </c>
      <c r="D156" s="840" t="s">
        <v>616</v>
      </c>
      <c r="E156" s="826" t="s">
        <v>5045</v>
      </c>
      <c r="F156" s="840" t="s">
        <v>5046</v>
      </c>
      <c r="G156" s="826" t="s">
        <v>5159</v>
      </c>
      <c r="H156" s="826" t="s">
        <v>5160</v>
      </c>
      <c r="I156" s="832">
        <v>4.8000001907348633</v>
      </c>
      <c r="J156" s="832">
        <v>600</v>
      </c>
      <c r="K156" s="833">
        <v>2879.97998046875</v>
      </c>
    </row>
    <row r="157" spans="1:11" ht="14.45" customHeight="1" x14ac:dyDescent="0.2">
      <c r="A157" s="822" t="s">
        <v>599</v>
      </c>
      <c r="B157" s="823" t="s">
        <v>600</v>
      </c>
      <c r="C157" s="826" t="s">
        <v>615</v>
      </c>
      <c r="D157" s="840" t="s">
        <v>616</v>
      </c>
      <c r="E157" s="826" t="s">
        <v>5045</v>
      </c>
      <c r="F157" s="840" t="s">
        <v>5046</v>
      </c>
      <c r="G157" s="826" t="s">
        <v>5159</v>
      </c>
      <c r="H157" s="826" t="s">
        <v>5161</v>
      </c>
      <c r="I157" s="832">
        <v>4.8850001096725464</v>
      </c>
      <c r="J157" s="832">
        <v>600</v>
      </c>
      <c r="K157" s="833">
        <v>2913.3999938964844</v>
      </c>
    </row>
    <row r="158" spans="1:11" ht="14.45" customHeight="1" x14ac:dyDescent="0.2">
      <c r="A158" s="822" t="s">
        <v>599</v>
      </c>
      <c r="B158" s="823" t="s">
        <v>600</v>
      </c>
      <c r="C158" s="826" t="s">
        <v>615</v>
      </c>
      <c r="D158" s="840" t="s">
        <v>616</v>
      </c>
      <c r="E158" s="826" t="s">
        <v>5045</v>
      </c>
      <c r="F158" s="840" t="s">
        <v>5046</v>
      </c>
      <c r="G158" s="826" t="s">
        <v>5162</v>
      </c>
      <c r="H158" s="826" t="s">
        <v>5163</v>
      </c>
      <c r="I158" s="832">
        <v>1.5</v>
      </c>
      <c r="J158" s="832">
        <v>150</v>
      </c>
      <c r="K158" s="833">
        <v>225</v>
      </c>
    </row>
    <row r="159" spans="1:11" ht="14.45" customHeight="1" x14ac:dyDescent="0.2">
      <c r="A159" s="822" t="s">
        <v>599</v>
      </c>
      <c r="B159" s="823" t="s">
        <v>600</v>
      </c>
      <c r="C159" s="826" t="s">
        <v>615</v>
      </c>
      <c r="D159" s="840" t="s">
        <v>616</v>
      </c>
      <c r="E159" s="826" t="s">
        <v>5045</v>
      </c>
      <c r="F159" s="840" t="s">
        <v>5046</v>
      </c>
      <c r="G159" s="826" t="s">
        <v>5164</v>
      </c>
      <c r="H159" s="826" t="s">
        <v>5165</v>
      </c>
      <c r="I159" s="832">
        <v>637.66998291015625</v>
      </c>
      <c r="J159" s="832">
        <v>2</v>
      </c>
      <c r="K159" s="833">
        <v>1275.3399658203125</v>
      </c>
    </row>
    <row r="160" spans="1:11" ht="14.45" customHeight="1" x14ac:dyDescent="0.2">
      <c r="A160" s="822" t="s">
        <v>599</v>
      </c>
      <c r="B160" s="823" t="s">
        <v>600</v>
      </c>
      <c r="C160" s="826" t="s">
        <v>615</v>
      </c>
      <c r="D160" s="840" t="s">
        <v>616</v>
      </c>
      <c r="E160" s="826" t="s">
        <v>5045</v>
      </c>
      <c r="F160" s="840" t="s">
        <v>5046</v>
      </c>
      <c r="G160" s="826" t="s">
        <v>5166</v>
      </c>
      <c r="H160" s="826" t="s">
        <v>5167</v>
      </c>
      <c r="I160" s="832">
        <v>26.170000076293945</v>
      </c>
      <c r="J160" s="832">
        <v>6</v>
      </c>
      <c r="K160" s="833">
        <v>157.02000427246094</v>
      </c>
    </row>
    <row r="161" spans="1:11" ht="14.45" customHeight="1" x14ac:dyDescent="0.2">
      <c r="A161" s="822" t="s">
        <v>599</v>
      </c>
      <c r="B161" s="823" t="s">
        <v>600</v>
      </c>
      <c r="C161" s="826" t="s">
        <v>615</v>
      </c>
      <c r="D161" s="840" t="s">
        <v>616</v>
      </c>
      <c r="E161" s="826" t="s">
        <v>5045</v>
      </c>
      <c r="F161" s="840" t="s">
        <v>5046</v>
      </c>
      <c r="G161" s="826" t="s">
        <v>5168</v>
      </c>
      <c r="H161" s="826" t="s">
        <v>5169</v>
      </c>
      <c r="I161" s="832">
        <v>9.1999998092651367</v>
      </c>
      <c r="J161" s="832">
        <v>5000</v>
      </c>
      <c r="K161" s="833">
        <v>46000</v>
      </c>
    </row>
    <row r="162" spans="1:11" ht="14.45" customHeight="1" x14ac:dyDescent="0.2">
      <c r="A162" s="822" t="s">
        <v>599</v>
      </c>
      <c r="B162" s="823" t="s">
        <v>600</v>
      </c>
      <c r="C162" s="826" t="s">
        <v>615</v>
      </c>
      <c r="D162" s="840" t="s">
        <v>616</v>
      </c>
      <c r="E162" s="826" t="s">
        <v>5045</v>
      </c>
      <c r="F162" s="840" t="s">
        <v>5046</v>
      </c>
      <c r="G162" s="826" t="s">
        <v>5168</v>
      </c>
      <c r="H162" s="826" t="s">
        <v>5170</v>
      </c>
      <c r="I162" s="832">
        <v>9.1999998092651367</v>
      </c>
      <c r="J162" s="832">
        <v>1400</v>
      </c>
      <c r="K162" s="833">
        <v>12880</v>
      </c>
    </row>
    <row r="163" spans="1:11" ht="14.45" customHeight="1" x14ac:dyDescent="0.2">
      <c r="A163" s="822" t="s">
        <v>599</v>
      </c>
      <c r="B163" s="823" t="s">
        <v>600</v>
      </c>
      <c r="C163" s="826" t="s">
        <v>615</v>
      </c>
      <c r="D163" s="840" t="s">
        <v>616</v>
      </c>
      <c r="E163" s="826" t="s">
        <v>5045</v>
      </c>
      <c r="F163" s="840" t="s">
        <v>5046</v>
      </c>
      <c r="G163" s="826" t="s">
        <v>5168</v>
      </c>
      <c r="H163" s="826" t="s">
        <v>5171</v>
      </c>
      <c r="I163" s="832">
        <v>9.1999998092651367</v>
      </c>
      <c r="J163" s="832">
        <v>500</v>
      </c>
      <c r="K163" s="833">
        <v>4600</v>
      </c>
    </row>
    <row r="164" spans="1:11" ht="14.45" customHeight="1" x14ac:dyDescent="0.2">
      <c r="A164" s="822" t="s">
        <v>599</v>
      </c>
      <c r="B164" s="823" t="s">
        <v>600</v>
      </c>
      <c r="C164" s="826" t="s">
        <v>615</v>
      </c>
      <c r="D164" s="840" t="s">
        <v>616</v>
      </c>
      <c r="E164" s="826" t="s">
        <v>5045</v>
      </c>
      <c r="F164" s="840" t="s">
        <v>5046</v>
      </c>
      <c r="G164" s="826" t="s">
        <v>5172</v>
      </c>
      <c r="H164" s="826" t="s">
        <v>5173</v>
      </c>
      <c r="I164" s="832">
        <v>172.5</v>
      </c>
      <c r="J164" s="832">
        <v>3</v>
      </c>
      <c r="K164" s="833">
        <v>517.5</v>
      </c>
    </row>
    <row r="165" spans="1:11" ht="14.45" customHeight="1" x14ac:dyDescent="0.2">
      <c r="A165" s="822" t="s">
        <v>599</v>
      </c>
      <c r="B165" s="823" t="s">
        <v>600</v>
      </c>
      <c r="C165" s="826" t="s">
        <v>615</v>
      </c>
      <c r="D165" s="840" t="s">
        <v>616</v>
      </c>
      <c r="E165" s="826" t="s">
        <v>5045</v>
      </c>
      <c r="F165" s="840" t="s">
        <v>5046</v>
      </c>
      <c r="G165" s="826" t="s">
        <v>5174</v>
      </c>
      <c r="H165" s="826" t="s">
        <v>5175</v>
      </c>
      <c r="I165" s="832">
        <v>284.35000610351563</v>
      </c>
      <c r="J165" s="832">
        <v>8</v>
      </c>
      <c r="K165" s="833">
        <v>2274.800048828125</v>
      </c>
    </row>
    <row r="166" spans="1:11" ht="14.45" customHeight="1" x14ac:dyDescent="0.2">
      <c r="A166" s="822" t="s">
        <v>599</v>
      </c>
      <c r="B166" s="823" t="s">
        <v>600</v>
      </c>
      <c r="C166" s="826" t="s">
        <v>615</v>
      </c>
      <c r="D166" s="840" t="s">
        <v>616</v>
      </c>
      <c r="E166" s="826" t="s">
        <v>5045</v>
      </c>
      <c r="F166" s="840" t="s">
        <v>5046</v>
      </c>
      <c r="G166" s="826" t="s">
        <v>5176</v>
      </c>
      <c r="H166" s="826" t="s">
        <v>5177</v>
      </c>
      <c r="I166" s="832">
        <v>6.1700000762939453</v>
      </c>
      <c r="J166" s="832">
        <v>770</v>
      </c>
      <c r="K166" s="833">
        <v>4750.9000549316406</v>
      </c>
    </row>
    <row r="167" spans="1:11" ht="14.45" customHeight="1" x14ac:dyDescent="0.2">
      <c r="A167" s="822" t="s">
        <v>599</v>
      </c>
      <c r="B167" s="823" t="s">
        <v>600</v>
      </c>
      <c r="C167" s="826" t="s">
        <v>615</v>
      </c>
      <c r="D167" s="840" t="s">
        <v>616</v>
      </c>
      <c r="E167" s="826" t="s">
        <v>5045</v>
      </c>
      <c r="F167" s="840" t="s">
        <v>5046</v>
      </c>
      <c r="G167" s="826" t="s">
        <v>5176</v>
      </c>
      <c r="H167" s="826" t="s">
        <v>5178</v>
      </c>
      <c r="I167" s="832">
        <v>6.1700000762939453</v>
      </c>
      <c r="J167" s="832">
        <v>450</v>
      </c>
      <c r="K167" s="833">
        <v>2776.5000686645508</v>
      </c>
    </row>
    <row r="168" spans="1:11" ht="14.45" customHeight="1" x14ac:dyDescent="0.2">
      <c r="A168" s="822" t="s">
        <v>599</v>
      </c>
      <c r="B168" s="823" t="s">
        <v>600</v>
      </c>
      <c r="C168" s="826" t="s">
        <v>615</v>
      </c>
      <c r="D168" s="840" t="s">
        <v>616</v>
      </c>
      <c r="E168" s="826" t="s">
        <v>5045</v>
      </c>
      <c r="F168" s="840" t="s">
        <v>5046</v>
      </c>
      <c r="G168" s="826" t="s">
        <v>5179</v>
      </c>
      <c r="H168" s="826" t="s">
        <v>5180</v>
      </c>
      <c r="I168" s="832">
        <v>148.69999694824219</v>
      </c>
      <c r="J168" s="832">
        <v>10</v>
      </c>
      <c r="K168" s="833">
        <v>1487</v>
      </c>
    </row>
    <row r="169" spans="1:11" ht="14.45" customHeight="1" x14ac:dyDescent="0.2">
      <c r="A169" s="822" t="s">
        <v>599</v>
      </c>
      <c r="B169" s="823" t="s">
        <v>600</v>
      </c>
      <c r="C169" s="826" t="s">
        <v>615</v>
      </c>
      <c r="D169" s="840" t="s">
        <v>616</v>
      </c>
      <c r="E169" s="826" t="s">
        <v>5045</v>
      </c>
      <c r="F169" s="840" t="s">
        <v>5046</v>
      </c>
      <c r="G169" s="826" t="s">
        <v>5179</v>
      </c>
      <c r="H169" s="826" t="s">
        <v>5181</v>
      </c>
      <c r="I169" s="832">
        <v>148.69999694824219</v>
      </c>
      <c r="J169" s="832">
        <v>10</v>
      </c>
      <c r="K169" s="833">
        <v>1487</v>
      </c>
    </row>
    <row r="170" spans="1:11" ht="14.45" customHeight="1" x14ac:dyDescent="0.2">
      <c r="A170" s="822" t="s">
        <v>599</v>
      </c>
      <c r="B170" s="823" t="s">
        <v>600</v>
      </c>
      <c r="C170" s="826" t="s">
        <v>615</v>
      </c>
      <c r="D170" s="840" t="s">
        <v>616</v>
      </c>
      <c r="E170" s="826" t="s">
        <v>5045</v>
      </c>
      <c r="F170" s="840" t="s">
        <v>5046</v>
      </c>
      <c r="G170" s="826" t="s">
        <v>5182</v>
      </c>
      <c r="H170" s="826" t="s">
        <v>5183</v>
      </c>
      <c r="I170" s="832">
        <v>197.57000732421875</v>
      </c>
      <c r="J170" s="832">
        <v>26</v>
      </c>
      <c r="K170" s="833">
        <v>5136.8201904296875</v>
      </c>
    </row>
    <row r="171" spans="1:11" ht="14.45" customHeight="1" x14ac:dyDescent="0.2">
      <c r="A171" s="822" t="s">
        <v>599</v>
      </c>
      <c r="B171" s="823" t="s">
        <v>600</v>
      </c>
      <c r="C171" s="826" t="s">
        <v>615</v>
      </c>
      <c r="D171" s="840" t="s">
        <v>616</v>
      </c>
      <c r="E171" s="826" t="s">
        <v>5045</v>
      </c>
      <c r="F171" s="840" t="s">
        <v>5046</v>
      </c>
      <c r="G171" s="826" t="s">
        <v>5182</v>
      </c>
      <c r="H171" s="826" t="s">
        <v>5184</v>
      </c>
      <c r="I171" s="832">
        <v>198.07400512695313</v>
      </c>
      <c r="J171" s="832">
        <v>48</v>
      </c>
      <c r="K171" s="833">
        <v>9509.1202392578125</v>
      </c>
    </row>
    <row r="172" spans="1:11" ht="14.45" customHeight="1" x14ac:dyDescent="0.2">
      <c r="A172" s="822" t="s">
        <v>599</v>
      </c>
      <c r="B172" s="823" t="s">
        <v>600</v>
      </c>
      <c r="C172" s="826" t="s">
        <v>615</v>
      </c>
      <c r="D172" s="840" t="s">
        <v>616</v>
      </c>
      <c r="E172" s="826" t="s">
        <v>5045</v>
      </c>
      <c r="F172" s="840" t="s">
        <v>5046</v>
      </c>
      <c r="G172" s="826" t="s">
        <v>5182</v>
      </c>
      <c r="H172" s="826" t="s">
        <v>5185</v>
      </c>
      <c r="I172" s="832">
        <v>197.57000732421875</v>
      </c>
      <c r="J172" s="832">
        <v>6</v>
      </c>
      <c r="K172" s="833">
        <v>1185.4200439453125</v>
      </c>
    </row>
    <row r="173" spans="1:11" ht="14.45" customHeight="1" x14ac:dyDescent="0.2">
      <c r="A173" s="822" t="s">
        <v>599</v>
      </c>
      <c r="B173" s="823" t="s">
        <v>600</v>
      </c>
      <c r="C173" s="826" t="s">
        <v>615</v>
      </c>
      <c r="D173" s="840" t="s">
        <v>616</v>
      </c>
      <c r="E173" s="826" t="s">
        <v>5045</v>
      </c>
      <c r="F173" s="840" t="s">
        <v>5046</v>
      </c>
      <c r="G173" s="826" t="s">
        <v>5186</v>
      </c>
      <c r="H173" s="826" t="s">
        <v>5187</v>
      </c>
      <c r="I173" s="832">
        <v>3.6049999594688416</v>
      </c>
      <c r="J173" s="832">
        <v>2000</v>
      </c>
      <c r="K173" s="833">
        <v>7211.599853515625</v>
      </c>
    </row>
    <row r="174" spans="1:11" ht="14.45" customHeight="1" x14ac:dyDescent="0.2">
      <c r="A174" s="822" t="s">
        <v>599</v>
      </c>
      <c r="B174" s="823" t="s">
        <v>600</v>
      </c>
      <c r="C174" s="826" t="s">
        <v>615</v>
      </c>
      <c r="D174" s="840" t="s">
        <v>616</v>
      </c>
      <c r="E174" s="826" t="s">
        <v>5045</v>
      </c>
      <c r="F174" s="840" t="s">
        <v>5046</v>
      </c>
      <c r="G174" s="826" t="s">
        <v>5188</v>
      </c>
      <c r="H174" s="826" t="s">
        <v>5189</v>
      </c>
      <c r="I174" s="832">
        <v>0.82285713297980168</v>
      </c>
      <c r="J174" s="832">
        <v>9600</v>
      </c>
      <c r="K174" s="833">
        <v>7896</v>
      </c>
    </row>
    <row r="175" spans="1:11" ht="14.45" customHeight="1" x14ac:dyDescent="0.2">
      <c r="A175" s="822" t="s">
        <v>599</v>
      </c>
      <c r="B175" s="823" t="s">
        <v>600</v>
      </c>
      <c r="C175" s="826" t="s">
        <v>615</v>
      </c>
      <c r="D175" s="840" t="s">
        <v>616</v>
      </c>
      <c r="E175" s="826" t="s">
        <v>5045</v>
      </c>
      <c r="F175" s="840" t="s">
        <v>5046</v>
      </c>
      <c r="G175" s="826" t="s">
        <v>5190</v>
      </c>
      <c r="H175" s="826" t="s">
        <v>5191</v>
      </c>
      <c r="I175" s="832">
        <v>1.0900000333786011</v>
      </c>
      <c r="J175" s="832">
        <v>1200</v>
      </c>
      <c r="K175" s="833">
        <v>1308</v>
      </c>
    </row>
    <row r="176" spans="1:11" ht="14.45" customHeight="1" x14ac:dyDescent="0.2">
      <c r="A176" s="822" t="s">
        <v>599</v>
      </c>
      <c r="B176" s="823" t="s">
        <v>600</v>
      </c>
      <c r="C176" s="826" t="s">
        <v>615</v>
      </c>
      <c r="D176" s="840" t="s">
        <v>616</v>
      </c>
      <c r="E176" s="826" t="s">
        <v>5045</v>
      </c>
      <c r="F176" s="840" t="s">
        <v>5046</v>
      </c>
      <c r="G176" s="826" t="s">
        <v>5190</v>
      </c>
      <c r="H176" s="826" t="s">
        <v>5192</v>
      </c>
      <c r="I176" s="832">
        <v>1.0900000333786011</v>
      </c>
      <c r="J176" s="832">
        <v>1200</v>
      </c>
      <c r="K176" s="833">
        <v>1308</v>
      </c>
    </row>
    <row r="177" spans="1:11" ht="14.45" customHeight="1" x14ac:dyDescent="0.2">
      <c r="A177" s="822" t="s">
        <v>599</v>
      </c>
      <c r="B177" s="823" t="s">
        <v>600</v>
      </c>
      <c r="C177" s="826" t="s">
        <v>615</v>
      </c>
      <c r="D177" s="840" t="s">
        <v>616</v>
      </c>
      <c r="E177" s="826" t="s">
        <v>5045</v>
      </c>
      <c r="F177" s="840" t="s">
        <v>5046</v>
      </c>
      <c r="G177" s="826" t="s">
        <v>5193</v>
      </c>
      <c r="H177" s="826" t="s">
        <v>5194</v>
      </c>
      <c r="I177" s="832">
        <v>0.47999998927116394</v>
      </c>
      <c r="J177" s="832">
        <v>400</v>
      </c>
      <c r="K177" s="833">
        <v>192</v>
      </c>
    </row>
    <row r="178" spans="1:11" ht="14.45" customHeight="1" x14ac:dyDescent="0.2">
      <c r="A178" s="822" t="s">
        <v>599</v>
      </c>
      <c r="B178" s="823" t="s">
        <v>600</v>
      </c>
      <c r="C178" s="826" t="s">
        <v>615</v>
      </c>
      <c r="D178" s="840" t="s">
        <v>616</v>
      </c>
      <c r="E178" s="826" t="s">
        <v>5045</v>
      </c>
      <c r="F178" s="840" t="s">
        <v>5046</v>
      </c>
      <c r="G178" s="826" t="s">
        <v>5195</v>
      </c>
      <c r="H178" s="826" t="s">
        <v>5196</v>
      </c>
      <c r="I178" s="832">
        <v>1.131428565297808</v>
      </c>
      <c r="J178" s="832">
        <v>8960</v>
      </c>
      <c r="K178" s="833">
        <v>10121.600128173828</v>
      </c>
    </row>
    <row r="179" spans="1:11" ht="14.45" customHeight="1" x14ac:dyDescent="0.2">
      <c r="A179" s="822" t="s">
        <v>599</v>
      </c>
      <c r="B179" s="823" t="s">
        <v>600</v>
      </c>
      <c r="C179" s="826" t="s">
        <v>615</v>
      </c>
      <c r="D179" s="840" t="s">
        <v>616</v>
      </c>
      <c r="E179" s="826" t="s">
        <v>5045</v>
      </c>
      <c r="F179" s="840" t="s">
        <v>5046</v>
      </c>
      <c r="G179" s="826" t="s">
        <v>5197</v>
      </c>
      <c r="H179" s="826" t="s">
        <v>5198</v>
      </c>
      <c r="I179" s="832">
        <v>1.6799999475479126</v>
      </c>
      <c r="J179" s="832">
        <v>1600</v>
      </c>
      <c r="K179" s="833">
        <v>2688</v>
      </c>
    </row>
    <row r="180" spans="1:11" ht="14.45" customHeight="1" x14ac:dyDescent="0.2">
      <c r="A180" s="822" t="s">
        <v>599</v>
      </c>
      <c r="B180" s="823" t="s">
        <v>600</v>
      </c>
      <c r="C180" s="826" t="s">
        <v>615</v>
      </c>
      <c r="D180" s="840" t="s">
        <v>616</v>
      </c>
      <c r="E180" s="826" t="s">
        <v>5045</v>
      </c>
      <c r="F180" s="840" t="s">
        <v>5046</v>
      </c>
      <c r="G180" s="826" t="s">
        <v>5197</v>
      </c>
      <c r="H180" s="826" t="s">
        <v>5199</v>
      </c>
      <c r="I180" s="832">
        <v>1.6699999570846558</v>
      </c>
      <c r="J180" s="832">
        <v>800</v>
      </c>
      <c r="K180" s="833">
        <v>1336</v>
      </c>
    </row>
    <row r="181" spans="1:11" ht="14.45" customHeight="1" x14ac:dyDescent="0.2">
      <c r="A181" s="822" t="s">
        <v>599</v>
      </c>
      <c r="B181" s="823" t="s">
        <v>600</v>
      </c>
      <c r="C181" s="826" t="s">
        <v>615</v>
      </c>
      <c r="D181" s="840" t="s">
        <v>616</v>
      </c>
      <c r="E181" s="826" t="s">
        <v>5045</v>
      </c>
      <c r="F181" s="840" t="s">
        <v>5046</v>
      </c>
      <c r="G181" s="826" t="s">
        <v>5200</v>
      </c>
      <c r="H181" s="826" t="s">
        <v>5201</v>
      </c>
      <c r="I181" s="832">
        <v>0.57999998331069946</v>
      </c>
      <c r="J181" s="832">
        <v>5300</v>
      </c>
      <c r="K181" s="833">
        <v>3074</v>
      </c>
    </row>
    <row r="182" spans="1:11" ht="14.45" customHeight="1" x14ac:dyDescent="0.2">
      <c r="A182" s="822" t="s">
        <v>599</v>
      </c>
      <c r="B182" s="823" t="s">
        <v>600</v>
      </c>
      <c r="C182" s="826" t="s">
        <v>615</v>
      </c>
      <c r="D182" s="840" t="s">
        <v>616</v>
      </c>
      <c r="E182" s="826" t="s">
        <v>5045</v>
      </c>
      <c r="F182" s="840" t="s">
        <v>5046</v>
      </c>
      <c r="G182" s="826" t="s">
        <v>5202</v>
      </c>
      <c r="H182" s="826" t="s">
        <v>5203</v>
      </c>
      <c r="I182" s="832">
        <v>0.67000001668930054</v>
      </c>
      <c r="J182" s="832">
        <v>1000</v>
      </c>
      <c r="K182" s="833">
        <v>670</v>
      </c>
    </row>
    <row r="183" spans="1:11" ht="14.45" customHeight="1" x14ac:dyDescent="0.2">
      <c r="A183" s="822" t="s">
        <v>599</v>
      </c>
      <c r="B183" s="823" t="s">
        <v>600</v>
      </c>
      <c r="C183" s="826" t="s">
        <v>615</v>
      </c>
      <c r="D183" s="840" t="s">
        <v>616</v>
      </c>
      <c r="E183" s="826" t="s">
        <v>5045</v>
      </c>
      <c r="F183" s="840" t="s">
        <v>5046</v>
      </c>
      <c r="G183" s="826" t="s">
        <v>5204</v>
      </c>
      <c r="H183" s="826" t="s">
        <v>5205</v>
      </c>
      <c r="I183" s="832">
        <v>7.4266665776570635</v>
      </c>
      <c r="J183" s="832">
        <v>175</v>
      </c>
      <c r="K183" s="833">
        <v>1299.25</v>
      </c>
    </row>
    <row r="184" spans="1:11" ht="14.45" customHeight="1" x14ac:dyDescent="0.2">
      <c r="A184" s="822" t="s">
        <v>599</v>
      </c>
      <c r="B184" s="823" t="s">
        <v>600</v>
      </c>
      <c r="C184" s="826" t="s">
        <v>615</v>
      </c>
      <c r="D184" s="840" t="s">
        <v>616</v>
      </c>
      <c r="E184" s="826" t="s">
        <v>5045</v>
      </c>
      <c r="F184" s="840" t="s">
        <v>5046</v>
      </c>
      <c r="G184" s="826" t="s">
        <v>5206</v>
      </c>
      <c r="H184" s="826" t="s">
        <v>5207</v>
      </c>
      <c r="I184" s="832">
        <v>15.729999542236328</v>
      </c>
      <c r="J184" s="832">
        <v>240</v>
      </c>
      <c r="K184" s="833">
        <v>3775.199951171875</v>
      </c>
    </row>
    <row r="185" spans="1:11" ht="14.45" customHeight="1" x14ac:dyDescent="0.2">
      <c r="A185" s="822" t="s">
        <v>599</v>
      </c>
      <c r="B185" s="823" t="s">
        <v>600</v>
      </c>
      <c r="C185" s="826" t="s">
        <v>615</v>
      </c>
      <c r="D185" s="840" t="s">
        <v>616</v>
      </c>
      <c r="E185" s="826" t="s">
        <v>5045</v>
      </c>
      <c r="F185" s="840" t="s">
        <v>5046</v>
      </c>
      <c r="G185" s="826" t="s">
        <v>5208</v>
      </c>
      <c r="H185" s="826" t="s">
        <v>5209</v>
      </c>
      <c r="I185" s="832">
        <v>8.8324999809265137</v>
      </c>
      <c r="J185" s="832">
        <v>300</v>
      </c>
      <c r="K185" s="833">
        <v>2649.75</v>
      </c>
    </row>
    <row r="186" spans="1:11" ht="14.45" customHeight="1" x14ac:dyDescent="0.2">
      <c r="A186" s="822" t="s">
        <v>599</v>
      </c>
      <c r="B186" s="823" t="s">
        <v>600</v>
      </c>
      <c r="C186" s="826" t="s">
        <v>615</v>
      </c>
      <c r="D186" s="840" t="s">
        <v>616</v>
      </c>
      <c r="E186" s="826" t="s">
        <v>5045</v>
      </c>
      <c r="F186" s="840" t="s">
        <v>5046</v>
      </c>
      <c r="G186" s="826" t="s">
        <v>5210</v>
      </c>
      <c r="H186" s="826" t="s">
        <v>5211</v>
      </c>
      <c r="I186" s="832">
        <v>8.4700002670288086</v>
      </c>
      <c r="J186" s="832">
        <v>35370</v>
      </c>
      <c r="K186" s="833">
        <v>299583.89868164063</v>
      </c>
    </row>
    <row r="187" spans="1:11" ht="14.45" customHeight="1" x14ac:dyDescent="0.2">
      <c r="A187" s="822" t="s">
        <v>599</v>
      </c>
      <c r="B187" s="823" t="s">
        <v>600</v>
      </c>
      <c r="C187" s="826" t="s">
        <v>615</v>
      </c>
      <c r="D187" s="840" t="s">
        <v>616</v>
      </c>
      <c r="E187" s="826" t="s">
        <v>5045</v>
      </c>
      <c r="F187" s="840" t="s">
        <v>5046</v>
      </c>
      <c r="G187" s="826" t="s">
        <v>5212</v>
      </c>
      <c r="H187" s="826" t="s">
        <v>5213</v>
      </c>
      <c r="I187" s="832">
        <v>1.5519999504089355</v>
      </c>
      <c r="J187" s="832">
        <v>1200</v>
      </c>
      <c r="K187" s="833">
        <v>1864</v>
      </c>
    </row>
    <row r="188" spans="1:11" ht="14.45" customHeight="1" x14ac:dyDescent="0.2">
      <c r="A188" s="822" t="s">
        <v>599</v>
      </c>
      <c r="B188" s="823" t="s">
        <v>600</v>
      </c>
      <c r="C188" s="826" t="s">
        <v>615</v>
      </c>
      <c r="D188" s="840" t="s">
        <v>616</v>
      </c>
      <c r="E188" s="826" t="s">
        <v>5045</v>
      </c>
      <c r="F188" s="840" t="s">
        <v>5046</v>
      </c>
      <c r="G188" s="826" t="s">
        <v>5214</v>
      </c>
      <c r="H188" s="826" t="s">
        <v>5215</v>
      </c>
      <c r="I188" s="832">
        <v>6.2300000190734863</v>
      </c>
      <c r="J188" s="832">
        <v>25</v>
      </c>
      <c r="K188" s="833">
        <v>155.75</v>
      </c>
    </row>
    <row r="189" spans="1:11" ht="14.45" customHeight="1" x14ac:dyDescent="0.2">
      <c r="A189" s="822" t="s">
        <v>599</v>
      </c>
      <c r="B189" s="823" t="s">
        <v>600</v>
      </c>
      <c r="C189" s="826" t="s">
        <v>615</v>
      </c>
      <c r="D189" s="840" t="s">
        <v>616</v>
      </c>
      <c r="E189" s="826" t="s">
        <v>5045</v>
      </c>
      <c r="F189" s="840" t="s">
        <v>5046</v>
      </c>
      <c r="G189" s="826" t="s">
        <v>5190</v>
      </c>
      <c r="H189" s="826" t="s">
        <v>5216</v>
      </c>
      <c r="I189" s="832">
        <v>1.0900000333786011</v>
      </c>
      <c r="J189" s="832">
        <v>7200</v>
      </c>
      <c r="K189" s="833">
        <v>7848</v>
      </c>
    </row>
    <row r="190" spans="1:11" ht="14.45" customHeight="1" x14ac:dyDescent="0.2">
      <c r="A190" s="822" t="s">
        <v>599</v>
      </c>
      <c r="B190" s="823" t="s">
        <v>600</v>
      </c>
      <c r="C190" s="826" t="s">
        <v>615</v>
      </c>
      <c r="D190" s="840" t="s">
        <v>616</v>
      </c>
      <c r="E190" s="826" t="s">
        <v>5045</v>
      </c>
      <c r="F190" s="840" t="s">
        <v>5046</v>
      </c>
      <c r="G190" s="826" t="s">
        <v>5193</v>
      </c>
      <c r="H190" s="826" t="s">
        <v>5217</v>
      </c>
      <c r="I190" s="832">
        <v>0.47399999499320983</v>
      </c>
      <c r="J190" s="832">
        <v>2000</v>
      </c>
      <c r="K190" s="833">
        <v>954</v>
      </c>
    </row>
    <row r="191" spans="1:11" ht="14.45" customHeight="1" x14ac:dyDescent="0.2">
      <c r="A191" s="822" t="s">
        <v>599</v>
      </c>
      <c r="B191" s="823" t="s">
        <v>600</v>
      </c>
      <c r="C191" s="826" t="s">
        <v>615</v>
      </c>
      <c r="D191" s="840" t="s">
        <v>616</v>
      </c>
      <c r="E191" s="826" t="s">
        <v>5045</v>
      </c>
      <c r="F191" s="840" t="s">
        <v>5046</v>
      </c>
      <c r="G191" s="826" t="s">
        <v>5197</v>
      </c>
      <c r="H191" s="826" t="s">
        <v>5218</v>
      </c>
      <c r="I191" s="832">
        <v>1.6771428074155534</v>
      </c>
      <c r="J191" s="832">
        <v>8200</v>
      </c>
      <c r="K191" s="833">
        <v>13760</v>
      </c>
    </row>
    <row r="192" spans="1:11" ht="14.45" customHeight="1" x14ac:dyDescent="0.2">
      <c r="A192" s="822" t="s">
        <v>599</v>
      </c>
      <c r="B192" s="823" t="s">
        <v>600</v>
      </c>
      <c r="C192" s="826" t="s">
        <v>615</v>
      </c>
      <c r="D192" s="840" t="s">
        <v>616</v>
      </c>
      <c r="E192" s="826" t="s">
        <v>5045</v>
      </c>
      <c r="F192" s="840" t="s">
        <v>5046</v>
      </c>
      <c r="G192" s="826" t="s">
        <v>5202</v>
      </c>
      <c r="H192" s="826" t="s">
        <v>5219</v>
      </c>
      <c r="I192" s="832">
        <v>0.67000001668930054</v>
      </c>
      <c r="J192" s="832">
        <v>2000</v>
      </c>
      <c r="K192" s="833">
        <v>1340.0000486373901</v>
      </c>
    </row>
    <row r="193" spans="1:11" ht="14.45" customHeight="1" x14ac:dyDescent="0.2">
      <c r="A193" s="822" t="s">
        <v>599</v>
      </c>
      <c r="B193" s="823" t="s">
        <v>600</v>
      </c>
      <c r="C193" s="826" t="s">
        <v>615</v>
      </c>
      <c r="D193" s="840" t="s">
        <v>616</v>
      </c>
      <c r="E193" s="826" t="s">
        <v>5045</v>
      </c>
      <c r="F193" s="840" t="s">
        <v>5046</v>
      </c>
      <c r="G193" s="826" t="s">
        <v>5220</v>
      </c>
      <c r="H193" s="826" t="s">
        <v>5221</v>
      </c>
      <c r="I193" s="832">
        <v>37.150001525878906</v>
      </c>
      <c r="J193" s="832">
        <v>220</v>
      </c>
      <c r="K193" s="833">
        <v>8173</v>
      </c>
    </row>
    <row r="194" spans="1:11" ht="14.45" customHeight="1" x14ac:dyDescent="0.2">
      <c r="A194" s="822" t="s">
        <v>599</v>
      </c>
      <c r="B194" s="823" t="s">
        <v>600</v>
      </c>
      <c r="C194" s="826" t="s">
        <v>615</v>
      </c>
      <c r="D194" s="840" t="s">
        <v>616</v>
      </c>
      <c r="E194" s="826" t="s">
        <v>5045</v>
      </c>
      <c r="F194" s="840" t="s">
        <v>5046</v>
      </c>
      <c r="G194" s="826" t="s">
        <v>5208</v>
      </c>
      <c r="H194" s="826" t="s">
        <v>5222</v>
      </c>
      <c r="I194" s="832">
        <v>8.8400001525878906</v>
      </c>
      <c r="J194" s="832">
        <v>100</v>
      </c>
      <c r="K194" s="833">
        <v>884</v>
      </c>
    </row>
    <row r="195" spans="1:11" ht="14.45" customHeight="1" x14ac:dyDescent="0.2">
      <c r="A195" s="822" t="s">
        <v>599</v>
      </c>
      <c r="B195" s="823" t="s">
        <v>600</v>
      </c>
      <c r="C195" s="826" t="s">
        <v>615</v>
      </c>
      <c r="D195" s="840" t="s">
        <v>616</v>
      </c>
      <c r="E195" s="826" t="s">
        <v>5045</v>
      </c>
      <c r="F195" s="840" t="s">
        <v>5046</v>
      </c>
      <c r="G195" s="826" t="s">
        <v>5210</v>
      </c>
      <c r="H195" s="826" t="s">
        <v>5223</v>
      </c>
      <c r="I195" s="832">
        <v>8.4350001811981201</v>
      </c>
      <c r="J195" s="832">
        <v>17460</v>
      </c>
      <c r="K195" s="833">
        <v>147886.20156860352</v>
      </c>
    </row>
    <row r="196" spans="1:11" ht="14.45" customHeight="1" x14ac:dyDescent="0.2">
      <c r="A196" s="822" t="s">
        <v>599</v>
      </c>
      <c r="B196" s="823" t="s">
        <v>600</v>
      </c>
      <c r="C196" s="826" t="s">
        <v>615</v>
      </c>
      <c r="D196" s="840" t="s">
        <v>616</v>
      </c>
      <c r="E196" s="826" t="s">
        <v>5045</v>
      </c>
      <c r="F196" s="840" t="s">
        <v>5046</v>
      </c>
      <c r="G196" s="826" t="s">
        <v>5224</v>
      </c>
      <c r="H196" s="826" t="s">
        <v>5225</v>
      </c>
      <c r="I196" s="832">
        <v>9.434999942779541</v>
      </c>
      <c r="J196" s="832">
        <v>3800</v>
      </c>
      <c r="K196" s="833">
        <v>35861</v>
      </c>
    </row>
    <row r="197" spans="1:11" ht="14.45" customHeight="1" x14ac:dyDescent="0.2">
      <c r="A197" s="822" t="s">
        <v>599</v>
      </c>
      <c r="B197" s="823" t="s">
        <v>600</v>
      </c>
      <c r="C197" s="826" t="s">
        <v>615</v>
      </c>
      <c r="D197" s="840" t="s">
        <v>616</v>
      </c>
      <c r="E197" s="826" t="s">
        <v>5045</v>
      </c>
      <c r="F197" s="840" t="s">
        <v>5046</v>
      </c>
      <c r="G197" s="826" t="s">
        <v>5212</v>
      </c>
      <c r="H197" s="826" t="s">
        <v>5226</v>
      </c>
      <c r="I197" s="832">
        <v>1.5499999523162842</v>
      </c>
      <c r="J197" s="832">
        <v>100</v>
      </c>
      <c r="K197" s="833">
        <v>155</v>
      </c>
    </row>
    <row r="198" spans="1:11" ht="14.45" customHeight="1" x14ac:dyDescent="0.2">
      <c r="A198" s="822" t="s">
        <v>599</v>
      </c>
      <c r="B198" s="823" t="s">
        <v>600</v>
      </c>
      <c r="C198" s="826" t="s">
        <v>615</v>
      </c>
      <c r="D198" s="840" t="s">
        <v>616</v>
      </c>
      <c r="E198" s="826" t="s">
        <v>5045</v>
      </c>
      <c r="F198" s="840" t="s">
        <v>5046</v>
      </c>
      <c r="G198" s="826" t="s">
        <v>5214</v>
      </c>
      <c r="H198" s="826" t="s">
        <v>5227</v>
      </c>
      <c r="I198" s="832">
        <v>6.2300000190734863</v>
      </c>
      <c r="J198" s="832">
        <v>50</v>
      </c>
      <c r="K198" s="833">
        <v>311.5</v>
      </c>
    </row>
    <row r="199" spans="1:11" ht="14.45" customHeight="1" x14ac:dyDescent="0.2">
      <c r="A199" s="822" t="s">
        <v>599</v>
      </c>
      <c r="B199" s="823" t="s">
        <v>600</v>
      </c>
      <c r="C199" s="826" t="s">
        <v>615</v>
      </c>
      <c r="D199" s="840" t="s">
        <v>616</v>
      </c>
      <c r="E199" s="826" t="s">
        <v>5045</v>
      </c>
      <c r="F199" s="840" t="s">
        <v>5046</v>
      </c>
      <c r="G199" s="826" t="s">
        <v>5228</v>
      </c>
      <c r="H199" s="826" t="s">
        <v>5229</v>
      </c>
      <c r="I199" s="832">
        <v>3.1099998950958252</v>
      </c>
      <c r="J199" s="832">
        <v>100</v>
      </c>
      <c r="K199" s="833">
        <v>310.58999633789063</v>
      </c>
    </row>
    <row r="200" spans="1:11" ht="14.45" customHeight="1" x14ac:dyDescent="0.2">
      <c r="A200" s="822" t="s">
        <v>599</v>
      </c>
      <c r="B200" s="823" t="s">
        <v>600</v>
      </c>
      <c r="C200" s="826" t="s">
        <v>615</v>
      </c>
      <c r="D200" s="840" t="s">
        <v>616</v>
      </c>
      <c r="E200" s="826" t="s">
        <v>5045</v>
      </c>
      <c r="F200" s="840" t="s">
        <v>5046</v>
      </c>
      <c r="G200" s="826" t="s">
        <v>5230</v>
      </c>
      <c r="H200" s="826" t="s">
        <v>5231</v>
      </c>
      <c r="I200" s="832">
        <v>43.443333307902016</v>
      </c>
      <c r="J200" s="832">
        <v>38</v>
      </c>
      <c r="K200" s="833">
        <v>1650.8500061035156</v>
      </c>
    </row>
    <row r="201" spans="1:11" ht="14.45" customHeight="1" x14ac:dyDescent="0.2">
      <c r="A201" s="822" t="s">
        <v>599</v>
      </c>
      <c r="B201" s="823" t="s">
        <v>600</v>
      </c>
      <c r="C201" s="826" t="s">
        <v>615</v>
      </c>
      <c r="D201" s="840" t="s">
        <v>616</v>
      </c>
      <c r="E201" s="826" t="s">
        <v>5045</v>
      </c>
      <c r="F201" s="840" t="s">
        <v>5046</v>
      </c>
      <c r="G201" s="826" t="s">
        <v>5230</v>
      </c>
      <c r="H201" s="826" t="s">
        <v>5232</v>
      </c>
      <c r="I201" s="832">
        <v>43.439998626708984</v>
      </c>
      <c r="J201" s="832">
        <v>10</v>
      </c>
      <c r="K201" s="833">
        <v>434.39999389648438</v>
      </c>
    </row>
    <row r="202" spans="1:11" ht="14.45" customHeight="1" x14ac:dyDescent="0.2">
      <c r="A202" s="822" t="s">
        <v>599</v>
      </c>
      <c r="B202" s="823" t="s">
        <v>600</v>
      </c>
      <c r="C202" s="826" t="s">
        <v>615</v>
      </c>
      <c r="D202" s="840" t="s">
        <v>616</v>
      </c>
      <c r="E202" s="826" t="s">
        <v>5045</v>
      </c>
      <c r="F202" s="840" t="s">
        <v>5046</v>
      </c>
      <c r="G202" s="826" t="s">
        <v>5233</v>
      </c>
      <c r="H202" s="826" t="s">
        <v>5234</v>
      </c>
      <c r="I202" s="832">
        <v>8.7600002288818359</v>
      </c>
      <c r="J202" s="832">
        <v>2650</v>
      </c>
      <c r="K202" s="833">
        <v>23214.720092773438</v>
      </c>
    </row>
    <row r="203" spans="1:11" ht="14.45" customHeight="1" x14ac:dyDescent="0.2">
      <c r="A203" s="822" t="s">
        <v>599</v>
      </c>
      <c r="B203" s="823" t="s">
        <v>600</v>
      </c>
      <c r="C203" s="826" t="s">
        <v>615</v>
      </c>
      <c r="D203" s="840" t="s">
        <v>616</v>
      </c>
      <c r="E203" s="826" t="s">
        <v>5045</v>
      </c>
      <c r="F203" s="840" t="s">
        <v>5046</v>
      </c>
      <c r="G203" s="826" t="s">
        <v>5233</v>
      </c>
      <c r="H203" s="826" t="s">
        <v>5235</v>
      </c>
      <c r="I203" s="832">
        <v>8.7600002288818359</v>
      </c>
      <c r="J203" s="832">
        <v>1200</v>
      </c>
      <c r="K203" s="833">
        <v>10512.3798828125</v>
      </c>
    </row>
    <row r="204" spans="1:11" ht="14.45" customHeight="1" x14ac:dyDescent="0.2">
      <c r="A204" s="822" t="s">
        <v>599</v>
      </c>
      <c r="B204" s="823" t="s">
        <v>600</v>
      </c>
      <c r="C204" s="826" t="s">
        <v>615</v>
      </c>
      <c r="D204" s="840" t="s">
        <v>616</v>
      </c>
      <c r="E204" s="826" t="s">
        <v>5045</v>
      </c>
      <c r="F204" s="840" t="s">
        <v>5046</v>
      </c>
      <c r="G204" s="826" t="s">
        <v>5236</v>
      </c>
      <c r="H204" s="826" t="s">
        <v>5237</v>
      </c>
      <c r="I204" s="832">
        <v>1.2100000381469727</v>
      </c>
      <c r="J204" s="832">
        <v>525</v>
      </c>
      <c r="K204" s="833">
        <v>635.25</v>
      </c>
    </row>
    <row r="205" spans="1:11" ht="14.45" customHeight="1" x14ac:dyDescent="0.2">
      <c r="A205" s="822" t="s">
        <v>599</v>
      </c>
      <c r="B205" s="823" t="s">
        <v>600</v>
      </c>
      <c r="C205" s="826" t="s">
        <v>615</v>
      </c>
      <c r="D205" s="840" t="s">
        <v>616</v>
      </c>
      <c r="E205" s="826" t="s">
        <v>5045</v>
      </c>
      <c r="F205" s="840" t="s">
        <v>5046</v>
      </c>
      <c r="G205" s="826" t="s">
        <v>5238</v>
      </c>
      <c r="H205" s="826" t="s">
        <v>5239</v>
      </c>
      <c r="I205" s="832">
        <v>1.0299999713897705</v>
      </c>
      <c r="J205" s="832">
        <v>150</v>
      </c>
      <c r="K205" s="833">
        <v>154.5</v>
      </c>
    </row>
    <row r="206" spans="1:11" ht="14.45" customHeight="1" x14ac:dyDescent="0.2">
      <c r="A206" s="822" t="s">
        <v>599</v>
      </c>
      <c r="B206" s="823" t="s">
        <v>600</v>
      </c>
      <c r="C206" s="826" t="s">
        <v>615</v>
      </c>
      <c r="D206" s="840" t="s">
        <v>616</v>
      </c>
      <c r="E206" s="826" t="s">
        <v>5045</v>
      </c>
      <c r="F206" s="840" t="s">
        <v>5046</v>
      </c>
      <c r="G206" s="826" t="s">
        <v>5240</v>
      </c>
      <c r="H206" s="826" t="s">
        <v>5241</v>
      </c>
      <c r="I206" s="832">
        <v>30.25</v>
      </c>
      <c r="J206" s="832">
        <v>4</v>
      </c>
      <c r="K206" s="833">
        <v>121</v>
      </c>
    </row>
    <row r="207" spans="1:11" ht="14.45" customHeight="1" x14ac:dyDescent="0.2">
      <c r="A207" s="822" t="s">
        <v>599</v>
      </c>
      <c r="B207" s="823" t="s">
        <v>600</v>
      </c>
      <c r="C207" s="826" t="s">
        <v>615</v>
      </c>
      <c r="D207" s="840" t="s">
        <v>616</v>
      </c>
      <c r="E207" s="826" t="s">
        <v>5045</v>
      </c>
      <c r="F207" s="840" t="s">
        <v>5046</v>
      </c>
      <c r="G207" s="826" t="s">
        <v>5242</v>
      </c>
      <c r="H207" s="826" t="s">
        <v>5243</v>
      </c>
      <c r="I207" s="832">
        <v>30.25</v>
      </c>
      <c r="J207" s="832">
        <v>11</v>
      </c>
      <c r="K207" s="833">
        <v>332.75</v>
      </c>
    </row>
    <row r="208" spans="1:11" ht="14.45" customHeight="1" x14ac:dyDescent="0.2">
      <c r="A208" s="822" t="s">
        <v>599</v>
      </c>
      <c r="B208" s="823" t="s">
        <v>600</v>
      </c>
      <c r="C208" s="826" t="s">
        <v>615</v>
      </c>
      <c r="D208" s="840" t="s">
        <v>616</v>
      </c>
      <c r="E208" s="826" t="s">
        <v>5045</v>
      </c>
      <c r="F208" s="840" t="s">
        <v>5046</v>
      </c>
      <c r="G208" s="826" t="s">
        <v>5244</v>
      </c>
      <c r="H208" s="826" t="s">
        <v>5245</v>
      </c>
      <c r="I208" s="832">
        <v>0.47222221891085309</v>
      </c>
      <c r="J208" s="832">
        <v>4200</v>
      </c>
      <c r="K208" s="833">
        <v>1988</v>
      </c>
    </row>
    <row r="209" spans="1:11" ht="14.45" customHeight="1" x14ac:dyDescent="0.2">
      <c r="A209" s="822" t="s">
        <v>599</v>
      </c>
      <c r="B209" s="823" t="s">
        <v>600</v>
      </c>
      <c r="C209" s="826" t="s">
        <v>615</v>
      </c>
      <c r="D209" s="840" t="s">
        <v>616</v>
      </c>
      <c r="E209" s="826" t="s">
        <v>5045</v>
      </c>
      <c r="F209" s="840" t="s">
        <v>5046</v>
      </c>
      <c r="G209" s="826" t="s">
        <v>5244</v>
      </c>
      <c r="H209" s="826" t="s">
        <v>5246</v>
      </c>
      <c r="I209" s="832">
        <v>0.47166666388511658</v>
      </c>
      <c r="J209" s="832">
        <v>3700</v>
      </c>
      <c r="K209" s="833">
        <v>1745</v>
      </c>
    </row>
    <row r="210" spans="1:11" ht="14.45" customHeight="1" x14ac:dyDescent="0.2">
      <c r="A210" s="822" t="s">
        <v>599</v>
      </c>
      <c r="B210" s="823" t="s">
        <v>600</v>
      </c>
      <c r="C210" s="826" t="s">
        <v>615</v>
      </c>
      <c r="D210" s="840" t="s">
        <v>616</v>
      </c>
      <c r="E210" s="826" t="s">
        <v>5045</v>
      </c>
      <c r="F210" s="840" t="s">
        <v>5046</v>
      </c>
      <c r="G210" s="826" t="s">
        <v>5247</v>
      </c>
      <c r="H210" s="826" t="s">
        <v>5248</v>
      </c>
      <c r="I210" s="832">
        <v>1.9850000143051147</v>
      </c>
      <c r="J210" s="832">
        <v>2500</v>
      </c>
      <c r="K210" s="833">
        <v>4963</v>
      </c>
    </row>
    <row r="211" spans="1:11" ht="14.45" customHeight="1" x14ac:dyDescent="0.2">
      <c r="A211" s="822" t="s">
        <v>599</v>
      </c>
      <c r="B211" s="823" t="s">
        <v>600</v>
      </c>
      <c r="C211" s="826" t="s">
        <v>615</v>
      </c>
      <c r="D211" s="840" t="s">
        <v>616</v>
      </c>
      <c r="E211" s="826" t="s">
        <v>5045</v>
      </c>
      <c r="F211" s="840" t="s">
        <v>5046</v>
      </c>
      <c r="G211" s="826" t="s">
        <v>5247</v>
      </c>
      <c r="H211" s="826" t="s">
        <v>5249</v>
      </c>
      <c r="I211" s="832">
        <v>1.9827272891998291</v>
      </c>
      <c r="J211" s="832">
        <v>4300</v>
      </c>
      <c r="K211" s="833">
        <v>8529</v>
      </c>
    </row>
    <row r="212" spans="1:11" ht="14.45" customHeight="1" x14ac:dyDescent="0.2">
      <c r="A212" s="822" t="s">
        <v>599</v>
      </c>
      <c r="B212" s="823" t="s">
        <v>600</v>
      </c>
      <c r="C212" s="826" t="s">
        <v>615</v>
      </c>
      <c r="D212" s="840" t="s">
        <v>616</v>
      </c>
      <c r="E212" s="826" t="s">
        <v>5045</v>
      </c>
      <c r="F212" s="840" t="s">
        <v>5046</v>
      </c>
      <c r="G212" s="826" t="s">
        <v>5250</v>
      </c>
      <c r="H212" s="826" t="s">
        <v>5251</v>
      </c>
      <c r="I212" s="832">
        <v>2.0399999618530273</v>
      </c>
      <c r="J212" s="832">
        <v>750</v>
      </c>
      <c r="K212" s="833">
        <v>1530</v>
      </c>
    </row>
    <row r="213" spans="1:11" ht="14.45" customHeight="1" x14ac:dyDescent="0.2">
      <c r="A213" s="822" t="s">
        <v>599</v>
      </c>
      <c r="B213" s="823" t="s">
        <v>600</v>
      </c>
      <c r="C213" s="826" t="s">
        <v>615</v>
      </c>
      <c r="D213" s="840" t="s">
        <v>616</v>
      </c>
      <c r="E213" s="826" t="s">
        <v>5045</v>
      </c>
      <c r="F213" s="840" t="s">
        <v>5046</v>
      </c>
      <c r="G213" s="826" t="s">
        <v>5250</v>
      </c>
      <c r="H213" s="826" t="s">
        <v>5252</v>
      </c>
      <c r="I213" s="832">
        <v>2.0499999523162842</v>
      </c>
      <c r="J213" s="832">
        <v>950</v>
      </c>
      <c r="K213" s="833">
        <v>1946</v>
      </c>
    </row>
    <row r="214" spans="1:11" ht="14.45" customHeight="1" x14ac:dyDescent="0.2">
      <c r="A214" s="822" t="s">
        <v>599</v>
      </c>
      <c r="B214" s="823" t="s">
        <v>600</v>
      </c>
      <c r="C214" s="826" t="s">
        <v>615</v>
      </c>
      <c r="D214" s="840" t="s">
        <v>616</v>
      </c>
      <c r="E214" s="826" t="s">
        <v>5045</v>
      </c>
      <c r="F214" s="840" t="s">
        <v>5046</v>
      </c>
      <c r="G214" s="826" t="s">
        <v>5253</v>
      </c>
      <c r="H214" s="826" t="s">
        <v>5254</v>
      </c>
      <c r="I214" s="832">
        <v>2.0299999713897705</v>
      </c>
      <c r="J214" s="832">
        <v>500</v>
      </c>
      <c r="K214" s="833">
        <v>1015</v>
      </c>
    </row>
    <row r="215" spans="1:11" ht="14.45" customHeight="1" x14ac:dyDescent="0.2">
      <c r="A215" s="822" t="s">
        <v>599</v>
      </c>
      <c r="B215" s="823" t="s">
        <v>600</v>
      </c>
      <c r="C215" s="826" t="s">
        <v>615</v>
      </c>
      <c r="D215" s="840" t="s">
        <v>616</v>
      </c>
      <c r="E215" s="826" t="s">
        <v>5045</v>
      </c>
      <c r="F215" s="840" t="s">
        <v>5046</v>
      </c>
      <c r="G215" s="826" t="s">
        <v>5255</v>
      </c>
      <c r="H215" s="826" t="s">
        <v>5256</v>
      </c>
      <c r="I215" s="832">
        <v>1.8999999761581421</v>
      </c>
      <c r="J215" s="832">
        <v>50</v>
      </c>
      <c r="K215" s="833">
        <v>95</v>
      </c>
    </row>
    <row r="216" spans="1:11" ht="14.45" customHeight="1" x14ac:dyDescent="0.2">
      <c r="A216" s="822" t="s">
        <v>599</v>
      </c>
      <c r="B216" s="823" t="s">
        <v>600</v>
      </c>
      <c r="C216" s="826" t="s">
        <v>615</v>
      </c>
      <c r="D216" s="840" t="s">
        <v>616</v>
      </c>
      <c r="E216" s="826" t="s">
        <v>5045</v>
      </c>
      <c r="F216" s="840" t="s">
        <v>5046</v>
      </c>
      <c r="G216" s="826" t="s">
        <v>5257</v>
      </c>
      <c r="H216" s="826" t="s">
        <v>5258</v>
      </c>
      <c r="I216" s="832">
        <v>3.0736362934112549</v>
      </c>
      <c r="J216" s="832">
        <v>2050</v>
      </c>
      <c r="K216" s="833">
        <v>6300</v>
      </c>
    </row>
    <row r="217" spans="1:11" ht="14.45" customHeight="1" x14ac:dyDescent="0.2">
      <c r="A217" s="822" t="s">
        <v>599</v>
      </c>
      <c r="B217" s="823" t="s">
        <v>600</v>
      </c>
      <c r="C217" s="826" t="s">
        <v>615</v>
      </c>
      <c r="D217" s="840" t="s">
        <v>616</v>
      </c>
      <c r="E217" s="826" t="s">
        <v>5045</v>
      </c>
      <c r="F217" s="840" t="s">
        <v>5046</v>
      </c>
      <c r="G217" s="826" t="s">
        <v>5259</v>
      </c>
      <c r="H217" s="826" t="s">
        <v>5260</v>
      </c>
      <c r="I217" s="832">
        <v>1.9199999570846558</v>
      </c>
      <c r="J217" s="832">
        <v>100</v>
      </c>
      <c r="K217" s="833">
        <v>192</v>
      </c>
    </row>
    <row r="218" spans="1:11" ht="14.45" customHeight="1" x14ac:dyDescent="0.2">
      <c r="A218" s="822" t="s">
        <v>599</v>
      </c>
      <c r="B218" s="823" t="s">
        <v>600</v>
      </c>
      <c r="C218" s="826" t="s">
        <v>615</v>
      </c>
      <c r="D218" s="840" t="s">
        <v>616</v>
      </c>
      <c r="E218" s="826" t="s">
        <v>5045</v>
      </c>
      <c r="F218" s="840" t="s">
        <v>5046</v>
      </c>
      <c r="G218" s="826" t="s">
        <v>5261</v>
      </c>
      <c r="H218" s="826" t="s">
        <v>5262</v>
      </c>
      <c r="I218" s="832">
        <v>3.0959999084472658</v>
      </c>
      <c r="J218" s="832">
        <v>3150</v>
      </c>
      <c r="K218" s="833">
        <v>9756.5</v>
      </c>
    </row>
    <row r="219" spans="1:11" ht="14.45" customHeight="1" x14ac:dyDescent="0.2">
      <c r="A219" s="822" t="s">
        <v>599</v>
      </c>
      <c r="B219" s="823" t="s">
        <v>600</v>
      </c>
      <c r="C219" s="826" t="s">
        <v>615</v>
      </c>
      <c r="D219" s="840" t="s">
        <v>616</v>
      </c>
      <c r="E219" s="826" t="s">
        <v>5045</v>
      </c>
      <c r="F219" s="840" t="s">
        <v>5046</v>
      </c>
      <c r="G219" s="826" t="s">
        <v>5263</v>
      </c>
      <c r="H219" s="826" t="s">
        <v>5264</v>
      </c>
      <c r="I219" s="832">
        <v>1.9299999475479126</v>
      </c>
      <c r="J219" s="832">
        <v>550</v>
      </c>
      <c r="K219" s="833">
        <v>1061.5</v>
      </c>
    </row>
    <row r="220" spans="1:11" ht="14.45" customHeight="1" x14ac:dyDescent="0.2">
      <c r="A220" s="822" t="s">
        <v>599</v>
      </c>
      <c r="B220" s="823" t="s">
        <v>600</v>
      </c>
      <c r="C220" s="826" t="s">
        <v>615</v>
      </c>
      <c r="D220" s="840" t="s">
        <v>616</v>
      </c>
      <c r="E220" s="826" t="s">
        <v>5045</v>
      </c>
      <c r="F220" s="840" t="s">
        <v>5046</v>
      </c>
      <c r="G220" s="826" t="s">
        <v>5255</v>
      </c>
      <c r="H220" s="826" t="s">
        <v>5265</v>
      </c>
      <c r="I220" s="832">
        <v>1.8999999761581421</v>
      </c>
      <c r="J220" s="832">
        <v>50</v>
      </c>
      <c r="K220" s="833">
        <v>95</v>
      </c>
    </row>
    <row r="221" spans="1:11" ht="14.45" customHeight="1" x14ac:dyDescent="0.2">
      <c r="A221" s="822" t="s">
        <v>599</v>
      </c>
      <c r="B221" s="823" t="s">
        <v>600</v>
      </c>
      <c r="C221" s="826" t="s">
        <v>615</v>
      </c>
      <c r="D221" s="840" t="s">
        <v>616</v>
      </c>
      <c r="E221" s="826" t="s">
        <v>5045</v>
      </c>
      <c r="F221" s="840" t="s">
        <v>5046</v>
      </c>
      <c r="G221" s="826" t="s">
        <v>5257</v>
      </c>
      <c r="H221" s="826" t="s">
        <v>5266</v>
      </c>
      <c r="I221" s="832">
        <v>3.0749999284744263</v>
      </c>
      <c r="J221" s="832">
        <v>500</v>
      </c>
      <c r="K221" s="833">
        <v>1536</v>
      </c>
    </row>
    <row r="222" spans="1:11" ht="14.45" customHeight="1" x14ac:dyDescent="0.2">
      <c r="A222" s="822" t="s">
        <v>599</v>
      </c>
      <c r="B222" s="823" t="s">
        <v>600</v>
      </c>
      <c r="C222" s="826" t="s">
        <v>615</v>
      </c>
      <c r="D222" s="840" t="s">
        <v>616</v>
      </c>
      <c r="E222" s="826" t="s">
        <v>5045</v>
      </c>
      <c r="F222" s="840" t="s">
        <v>5046</v>
      </c>
      <c r="G222" s="826" t="s">
        <v>5259</v>
      </c>
      <c r="H222" s="826" t="s">
        <v>5267</v>
      </c>
      <c r="I222" s="832">
        <v>1.9299999475479126</v>
      </c>
      <c r="J222" s="832">
        <v>300</v>
      </c>
      <c r="K222" s="833">
        <v>579</v>
      </c>
    </row>
    <row r="223" spans="1:11" ht="14.45" customHeight="1" x14ac:dyDescent="0.2">
      <c r="A223" s="822" t="s">
        <v>599</v>
      </c>
      <c r="B223" s="823" t="s">
        <v>600</v>
      </c>
      <c r="C223" s="826" t="s">
        <v>615</v>
      </c>
      <c r="D223" s="840" t="s">
        <v>616</v>
      </c>
      <c r="E223" s="826" t="s">
        <v>5045</v>
      </c>
      <c r="F223" s="840" t="s">
        <v>5046</v>
      </c>
      <c r="G223" s="826" t="s">
        <v>5261</v>
      </c>
      <c r="H223" s="826" t="s">
        <v>5268</v>
      </c>
      <c r="I223" s="832">
        <v>3.0999999046325684</v>
      </c>
      <c r="J223" s="832">
        <v>1600</v>
      </c>
      <c r="K223" s="833">
        <v>4960</v>
      </c>
    </row>
    <row r="224" spans="1:11" ht="14.45" customHeight="1" x14ac:dyDescent="0.2">
      <c r="A224" s="822" t="s">
        <v>599</v>
      </c>
      <c r="B224" s="823" t="s">
        <v>600</v>
      </c>
      <c r="C224" s="826" t="s">
        <v>615</v>
      </c>
      <c r="D224" s="840" t="s">
        <v>616</v>
      </c>
      <c r="E224" s="826" t="s">
        <v>5045</v>
      </c>
      <c r="F224" s="840" t="s">
        <v>5046</v>
      </c>
      <c r="G224" s="826" t="s">
        <v>5263</v>
      </c>
      <c r="H224" s="826" t="s">
        <v>5269</v>
      </c>
      <c r="I224" s="832">
        <v>1.9233332872390747</v>
      </c>
      <c r="J224" s="832">
        <v>500</v>
      </c>
      <c r="K224" s="833">
        <v>961</v>
      </c>
    </row>
    <row r="225" spans="1:11" ht="14.45" customHeight="1" x14ac:dyDescent="0.2">
      <c r="A225" s="822" t="s">
        <v>599</v>
      </c>
      <c r="B225" s="823" t="s">
        <v>600</v>
      </c>
      <c r="C225" s="826" t="s">
        <v>615</v>
      </c>
      <c r="D225" s="840" t="s">
        <v>616</v>
      </c>
      <c r="E225" s="826" t="s">
        <v>5045</v>
      </c>
      <c r="F225" s="840" t="s">
        <v>5046</v>
      </c>
      <c r="G225" s="826" t="s">
        <v>5270</v>
      </c>
      <c r="H225" s="826" t="s">
        <v>5271</v>
      </c>
      <c r="I225" s="832">
        <v>2.1657143660954068</v>
      </c>
      <c r="J225" s="832">
        <v>770</v>
      </c>
      <c r="K225" s="833">
        <v>1668.4000015258789</v>
      </c>
    </row>
    <row r="226" spans="1:11" ht="14.45" customHeight="1" x14ac:dyDescent="0.2">
      <c r="A226" s="822" t="s">
        <v>599</v>
      </c>
      <c r="B226" s="823" t="s">
        <v>600</v>
      </c>
      <c r="C226" s="826" t="s">
        <v>615</v>
      </c>
      <c r="D226" s="840" t="s">
        <v>616</v>
      </c>
      <c r="E226" s="826" t="s">
        <v>5045</v>
      </c>
      <c r="F226" s="840" t="s">
        <v>5046</v>
      </c>
      <c r="G226" s="826" t="s">
        <v>5270</v>
      </c>
      <c r="H226" s="826" t="s">
        <v>5272</v>
      </c>
      <c r="I226" s="832">
        <v>2.1650000810623169</v>
      </c>
      <c r="J226" s="832">
        <v>1550</v>
      </c>
      <c r="K226" s="833">
        <v>3354.5</v>
      </c>
    </row>
    <row r="227" spans="1:11" ht="14.45" customHeight="1" x14ac:dyDescent="0.2">
      <c r="A227" s="822" t="s">
        <v>599</v>
      </c>
      <c r="B227" s="823" t="s">
        <v>600</v>
      </c>
      <c r="C227" s="826" t="s">
        <v>615</v>
      </c>
      <c r="D227" s="840" t="s">
        <v>616</v>
      </c>
      <c r="E227" s="826" t="s">
        <v>5045</v>
      </c>
      <c r="F227" s="840" t="s">
        <v>5046</v>
      </c>
      <c r="G227" s="826" t="s">
        <v>5273</v>
      </c>
      <c r="H227" s="826" t="s">
        <v>5274</v>
      </c>
      <c r="I227" s="832">
        <v>1.9950000047683716</v>
      </c>
      <c r="J227" s="832">
        <v>250</v>
      </c>
      <c r="K227" s="833">
        <v>499</v>
      </c>
    </row>
    <row r="228" spans="1:11" ht="14.45" customHeight="1" x14ac:dyDescent="0.2">
      <c r="A228" s="822" t="s">
        <v>599</v>
      </c>
      <c r="B228" s="823" t="s">
        <v>600</v>
      </c>
      <c r="C228" s="826" t="s">
        <v>615</v>
      </c>
      <c r="D228" s="840" t="s">
        <v>616</v>
      </c>
      <c r="E228" s="826" t="s">
        <v>5045</v>
      </c>
      <c r="F228" s="840" t="s">
        <v>5046</v>
      </c>
      <c r="G228" s="826" t="s">
        <v>5275</v>
      </c>
      <c r="H228" s="826" t="s">
        <v>5276</v>
      </c>
      <c r="I228" s="832">
        <v>4.7800002098083496</v>
      </c>
      <c r="J228" s="832">
        <v>200</v>
      </c>
      <c r="K228" s="833">
        <v>956</v>
      </c>
    </row>
    <row r="229" spans="1:11" ht="14.45" customHeight="1" x14ac:dyDescent="0.2">
      <c r="A229" s="822" t="s">
        <v>599</v>
      </c>
      <c r="B229" s="823" t="s">
        <v>600</v>
      </c>
      <c r="C229" s="826" t="s">
        <v>615</v>
      </c>
      <c r="D229" s="840" t="s">
        <v>616</v>
      </c>
      <c r="E229" s="826" t="s">
        <v>5045</v>
      </c>
      <c r="F229" s="840" t="s">
        <v>5046</v>
      </c>
      <c r="G229" s="826" t="s">
        <v>5275</v>
      </c>
      <c r="H229" s="826" t="s">
        <v>5277</v>
      </c>
      <c r="I229" s="832">
        <v>4.7699999809265137</v>
      </c>
      <c r="J229" s="832">
        <v>150</v>
      </c>
      <c r="K229" s="833">
        <v>715.5</v>
      </c>
    </row>
    <row r="230" spans="1:11" ht="14.45" customHeight="1" x14ac:dyDescent="0.2">
      <c r="A230" s="822" t="s">
        <v>599</v>
      </c>
      <c r="B230" s="823" t="s">
        <v>600</v>
      </c>
      <c r="C230" s="826" t="s">
        <v>615</v>
      </c>
      <c r="D230" s="840" t="s">
        <v>616</v>
      </c>
      <c r="E230" s="826" t="s">
        <v>5045</v>
      </c>
      <c r="F230" s="840" t="s">
        <v>5046</v>
      </c>
      <c r="G230" s="826" t="s">
        <v>5278</v>
      </c>
      <c r="H230" s="826" t="s">
        <v>5279</v>
      </c>
      <c r="I230" s="832">
        <v>21.23555522494846</v>
      </c>
      <c r="J230" s="832">
        <v>600</v>
      </c>
      <c r="K230" s="833">
        <v>12741</v>
      </c>
    </row>
    <row r="231" spans="1:11" ht="14.45" customHeight="1" x14ac:dyDescent="0.2">
      <c r="A231" s="822" t="s">
        <v>599</v>
      </c>
      <c r="B231" s="823" t="s">
        <v>600</v>
      </c>
      <c r="C231" s="826" t="s">
        <v>615</v>
      </c>
      <c r="D231" s="840" t="s">
        <v>616</v>
      </c>
      <c r="E231" s="826" t="s">
        <v>5045</v>
      </c>
      <c r="F231" s="840" t="s">
        <v>5046</v>
      </c>
      <c r="G231" s="826" t="s">
        <v>5280</v>
      </c>
      <c r="H231" s="826" t="s">
        <v>5281</v>
      </c>
      <c r="I231" s="832">
        <v>2.5169999837875365</v>
      </c>
      <c r="J231" s="832">
        <v>1100</v>
      </c>
      <c r="K231" s="833">
        <v>2768.5</v>
      </c>
    </row>
    <row r="232" spans="1:11" ht="14.45" customHeight="1" x14ac:dyDescent="0.2">
      <c r="A232" s="822" t="s">
        <v>599</v>
      </c>
      <c r="B232" s="823" t="s">
        <v>600</v>
      </c>
      <c r="C232" s="826" t="s">
        <v>615</v>
      </c>
      <c r="D232" s="840" t="s">
        <v>616</v>
      </c>
      <c r="E232" s="826" t="s">
        <v>5045</v>
      </c>
      <c r="F232" s="840" t="s">
        <v>5046</v>
      </c>
      <c r="G232" s="826" t="s">
        <v>5278</v>
      </c>
      <c r="H232" s="826" t="s">
        <v>5282</v>
      </c>
      <c r="I232" s="832">
        <v>21.234999656677246</v>
      </c>
      <c r="J232" s="832">
        <v>200</v>
      </c>
      <c r="K232" s="833">
        <v>4247</v>
      </c>
    </row>
    <row r="233" spans="1:11" ht="14.45" customHeight="1" x14ac:dyDescent="0.2">
      <c r="A233" s="822" t="s">
        <v>599</v>
      </c>
      <c r="B233" s="823" t="s">
        <v>600</v>
      </c>
      <c r="C233" s="826" t="s">
        <v>615</v>
      </c>
      <c r="D233" s="840" t="s">
        <v>616</v>
      </c>
      <c r="E233" s="826" t="s">
        <v>5045</v>
      </c>
      <c r="F233" s="840" t="s">
        <v>5046</v>
      </c>
      <c r="G233" s="826" t="s">
        <v>5280</v>
      </c>
      <c r="H233" s="826" t="s">
        <v>5283</v>
      </c>
      <c r="I233" s="832">
        <v>2.5149999856948853</v>
      </c>
      <c r="J233" s="832">
        <v>300</v>
      </c>
      <c r="K233" s="833">
        <v>755</v>
      </c>
    </row>
    <row r="234" spans="1:11" ht="14.45" customHeight="1" x14ac:dyDescent="0.2">
      <c r="A234" s="822" t="s">
        <v>599</v>
      </c>
      <c r="B234" s="823" t="s">
        <v>600</v>
      </c>
      <c r="C234" s="826" t="s">
        <v>615</v>
      </c>
      <c r="D234" s="840" t="s">
        <v>616</v>
      </c>
      <c r="E234" s="826" t="s">
        <v>5045</v>
      </c>
      <c r="F234" s="840" t="s">
        <v>5046</v>
      </c>
      <c r="G234" s="826" t="s">
        <v>5284</v>
      </c>
      <c r="H234" s="826" t="s">
        <v>5285</v>
      </c>
      <c r="I234" s="832">
        <v>21.236666361490887</v>
      </c>
      <c r="J234" s="832">
        <v>450</v>
      </c>
      <c r="K234" s="833">
        <v>9556</v>
      </c>
    </row>
    <row r="235" spans="1:11" ht="14.45" customHeight="1" x14ac:dyDescent="0.2">
      <c r="A235" s="822" t="s">
        <v>599</v>
      </c>
      <c r="B235" s="823" t="s">
        <v>600</v>
      </c>
      <c r="C235" s="826" t="s">
        <v>615</v>
      </c>
      <c r="D235" s="840" t="s">
        <v>616</v>
      </c>
      <c r="E235" s="826" t="s">
        <v>5045</v>
      </c>
      <c r="F235" s="840" t="s">
        <v>5046</v>
      </c>
      <c r="G235" s="826" t="s">
        <v>5284</v>
      </c>
      <c r="H235" s="826" t="s">
        <v>5286</v>
      </c>
      <c r="I235" s="832">
        <v>21.236666361490887</v>
      </c>
      <c r="J235" s="832">
        <v>750</v>
      </c>
      <c r="K235" s="833">
        <v>15927.5</v>
      </c>
    </row>
    <row r="236" spans="1:11" ht="14.45" customHeight="1" x14ac:dyDescent="0.2">
      <c r="A236" s="822" t="s">
        <v>599</v>
      </c>
      <c r="B236" s="823" t="s">
        <v>600</v>
      </c>
      <c r="C236" s="826" t="s">
        <v>615</v>
      </c>
      <c r="D236" s="840" t="s">
        <v>616</v>
      </c>
      <c r="E236" s="826" t="s">
        <v>5045</v>
      </c>
      <c r="F236" s="840" t="s">
        <v>5046</v>
      </c>
      <c r="G236" s="826" t="s">
        <v>5284</v>
      </c>
      <c r="H236" s="826" t="s">
        <v>5287</v>
      </c>
      <c r="I236" s="832">
        <v>21.236666361490887</v>
      </c>
      <c r="J236" s="832">
        <v>700</v>
      </c>
      <c r="K236" s="833">
        <v>14866</v>
      </c>
    </row>
    <row r="237" spans="1:11" ht="14.45" customHeight="1" x14ac:dyDescent="0.2">
      <c r="A237" s="822" t="s">
        <v>599</v>
      </c>
      <c r="B237" s="823" t="s">
        <v>600</v>
      </c>
      <c r="C237" s="826" t="s">
        <v>615</v>
      </c>
      <c r="D237" s="840" t="s">
        <v>616</v>
      </c>
      <c r="E237" s="826" t="s">
        <v>5045</v>
      </c>
      <c r="F237" s="840" t="s">
        <v>5046</v>
      </c>
      <c r="G237" s="826" t="s">
        <v>5273</v>
      </c>
      <c r="H237" s="826" t="s">
        <v>5288</v>
      </c>
      <c r="I237" s="832">
        <v>2</v>
      </c>
      <c r="J237" s="832">
        <v>50</v>
      </c>
      <c r="K237" s="833">
        <v>100</v>
      </c>
    </row>
    <row r="238" spans="1:11" ht="14.45" customHeight="1" x14ac:dyDescent="0.2">
      <c r="A238" s="822" t="s">
        <v>599</v>
      </c>
      <c r="B238" s="823" t="s">
        <v>600</v>
      </c>
      <c r="C238" s="826" t="s">
        <v>615</v>
      </c>
      <c r="D238" s="840" t="s">
        <v>616</v>
      </c>
      <c r="E238" s="826" t="s">
        <v>5045</v>
      </c>
      <c r="F238" s="840" t="s">
        <v>5046</v>
      </c>
      <c r="G238" s="826" t="s">
        <v>5289</v>
      </c>
      <c r="H238" s="826" t="s">
        <v>5290</v>
      </c>
      <c r="I238" s="832">
        <v>3.1475000977516174</v>
      </c>
      <c r="J238" s="832">
        <v>343</v>
      </c>
      <c r="K238" s="833">
        <v>1079.5700073242188</v>
      </c>
    </row>
    <row r="239" spans="1:11" ht="14.45" customHeight="1" x14ac:dyDescent="0.2">
      <c r="A239" s="822" t="s">
        <v>599</v>
      </c>
      <c r="B239" s="823" t="s">
        <v>600</v>
      </c>
      <c r="C239" s="826" t="s">
        <v>615</v>
      </c>
      <c r="D239" s="840" t="s">
        <v>616</v>
      </c>
      <c r="E239" s="826" t="s">
        <v>5045</v>
      </c>
      <c r="F239" s="840" t="s">
        <v>5046</v>
      </c>
      <c r="G239" s="826" t="s">
        <v>5289</v>
      </c>
      <c r="H239" s="826" t="s">
        <v>5291</v>
      </c>
      <c r="I239" s="832">
        <v>3.1450001001358032</v>
      </c>
      <c r="J239" s="832">
        <v>250</v>
      </c>
      <c r="K239" s="833">
        <v>786</v>
      </c>
    </row>
    <row r="240" spans="1:11" ht="14.45" customHeight="1" x14ac:dyDescent="0.2">
      <c r="A240" s="822" t="s">
        <v>599</v>
      </c>
      <c r="B240" s="823" t="s">
        <v>600</v>
      </c>
      <c r="C240" s="826" t="s">
        <v>615</v>
      </c>
      <c r="D240" s="840" t="s">
        <v>616</v>
      </c>
      <c r="E240" s="826" t="s">
        <v>5045</v>
      </c>
      <c r="F240" s="840" t="s">
        <v>5046</v>
      </c>
      <c r="G240" s="826" t="s">
        <v>5292</v>
      </c>
      <c r="H240" s="826" t="s">
        <v>5293</v>
      </c>
      <c r="I240" s="832">
        <v>2.8199999332427979</v>
      </c>
      <c r="J240" s="832">
        <v>250</v>
      </c>
      <c r="K240" s="833">
        <v>705</v>
      </c>
    </row>
    <row r="241" spans="1:11" ht="14.45" customHeight="1" x14ac:dyDescent="0.2">
      <c r="A241" s="822" t="s">
        <v>599</v>
      </c>
      <c r="B241" s="823" t="s">
        <v>600</v>
      </c>
      <c r="C241" s="826" t="s">
        <v>615</v>
      </c>
      <c r="D241" s="840" t="s">
        <v>616</v>
      </c>
      <c r="E241" s="826" t="s">
        <v>5294</v>
      </c>
      <c r="F241" s="840" t="s">
        <v>5295</v>
      </c>
      <c r="G241" s="826" t="s">
        <v>5296</v>
      </c>
      <c r="H241" s="826" t="s">
        <v>5297</v>
      </c>
      <c r="I241" s="832">
        <v>187.57400512695313</v>
      </c>
      <c r="J241" s="832">
        <v>620</v>
      </c>
      <c r="K241" s="833">
        <v>116294.9990234375</v>
      </c>
    </row>
    <row r="242" spans="1:11" ht="14.45" customHeight="1" x14ac:dyDescent="0.2">
      <c r="A242" s="822" t="s">
        <v>599</v>
      </c>
      <c r="B242" s="823" t="s">
        <v>600</v>
      </c>
      <c r="C242" s="826" t="s">
        <v>615</v>
      </c>
      <c r="D242" s="840" t="s">
        <v>616</v>
      </c>
      <c r="E242" s="826" t="s">
        <v>5294</v>
      </c>
      <c r="F242" s="840" t="s">
        <v>5295</v>
      </c>
      <c r="G242" s="826" t="s">
        <v>5298</v>
      </c>
      <c r="H242" s="826" t="s">
        <v>5299</v>
      </c>
      <c r="I242" s="832">
        <v>216.82333882649741</v>
      </c>
      <c r="J242" s="832">
        <v>160</v>
      </c>
      <c r="K242" s="833">
        <v>34691.39990234375</v>
      </c>
    </row>
    <row r="243" spans="1:11" ht="14.45" customHeight="1" x14ac:dyDescent="0.2">
      <c r="A243" s="822" t="s">
        <v>599</v>
      </c>
      <c r="B243" s="823" t="s">
        <v>600</v>
      </c>
      <c r="C243" s="826" t="s">
        <v>615</v>
      </c>
      <c r="D243" s="840" t="s">
        <v>616</v>
      </c>
      <c r="E243" s="826" t="s">
        <v>5294</v>
      </c>
      <c r="F243" s="840" t="s">
        <v>5295</v>
      </c>
      <c r="G243" s="826" t="s">
        <v>5300</v>
      </c>
      <c r="H243" s="826" t="s">
        <v>5301</v>
      </c>
      <c r="I243" s="832">
        <v>215.54999796549478</v>
      </c>
      <c r="J243" s="832">
        <v>160</v>
      </c>
      <c r="K243" s="833">
        <v>34593.39990234375</v>
      </c>
    </row>
    <row r="244" spans="1:11" ht="14.45" customHeight="1" x14ac:dyDescent="0.2">
      <c r="A244" s="822" t="s">
        <v>599</v>
      </c>
      <c r="B244" s="823" t="s">
        <v>600</v>
      </c>
      <c r="C244" s="826" t="s">
        <v>615</v>
      </c>
      <c r="D244" s="840" t="s">
        <v>616</v>
      </c>
      <c r="E244" s="826" t="s">
        <v>5294</v>
      </c>
      <c r="F244" s="840" t="s">
        <v>5295</v>
      </c>
      <c r="G244" s="826" t="s">
        <v>5302</v>
      </c>
      <c r="H244" s="826" t="s">
        <v>5303</v>
      </c>
      <c r="I244" s="832">
        <v>10.090909264304422</v>
      </c>
      <c r="J244" s="832">
        <v>5100</v>
      </c>
      <c r="K244" s="833">
        <v>51465.300170898438</v>
      </c>
    </row>
    <row r="245" spans="1:11" ht="14.45" customHeight="1" x14ac:dyDescent="0.2">
      <c r="A245" s="822" t="s">
        <v>599</v>
      </c>
      <c r="B245" s="823" t="s">
        <v>600</v>
      </c>
      <c r="C245" s="826" t="s">
        <v>615</v>
      </c>
      <c r="D245" s="840" t="s">
        <v>616</v>
      </c>
      <c r="E245" s="826" t="s">
        <v>5294</v>
      </c>
      <c r="F245" s="840" t="s">
        <v>5295</v>
      </c>
      <c r="G245" s="826" t="s">
        <v>5304</v>
      </c>
      <c r="H245" s="826" t="s">
        <v>5305</v>
      </c>
      <c r="I245" s="832">
        <v>10.165999984741211</v>
      </c>
      <c r="J245" s="832">
        <v>600</v>
      </c>
      <c r="K245" s="833">
        <v>6099</v>
      </c>
    </row>
    <row r="246" spans="1:11" ht="14.45" customHeight="1" x14ac:dyDescent="0.2">
      <c r="A246" s="822" t="s">
        <v>599</v>
      </c>
      <c r="B246" s="823" t="s">
        <v>600</v>
      </c>
      <c r="C246" s="826" t="s">
        <v>615</v>
      </c>
      <c r="D246" s="840" t="s">
        <v>616</v>
      </c>
      <c r="E246" s="826" t="s">
        <v>5294</v>
      </c>
      <c r="F246" s="840" t="s">
        <v>5295</v>
      </c>
      <c r="G246" s="826" t="s">
        <v>5302</v>
      </c>
      <c r="H246" s="826" t="s">
        <v>5306</v>
      </c>
      <c r="I246" s="832">
        <v>10.091666857401529</v>
      </c>
      <c r="J246" s="832">
        <v>3000</v>
      </c>
      <c r="K246" s="833">
        <v>30274.5400390625</v>
      </c>
    </row>
    <row r="247" spans="1:11" ht="14.45" customHeight="1" x14ac:dyDescent="0.2">
      <c r="A247" s="822" t="s">
        <v>599</v>
      </c>
      <c r="B247" s="823" t="s">
        <v>600</v>
      </c>
      <c r="C247" s="826" t="s">
        <v>615</v>
      </c>
      <c r="D247" s="840" t="s">
        <v>616</v>
      </c>
      <c r="E247" s="826" t="s">
        <v>5294</v>
      </c>
      <c r="F247" s="840" t="s">
        <v>5295</v>
      </c>
      <c r="G247" s="826" t="s">
        <v>5304</v>
      </c>
      <c r="H247" s="826" t="s">
        <v>5307</v>
      </c>
      <c r="I247" s="832">
        <v>10.163333257039389</v>
      </c>
      <c r="J247" s="832">
        <v>400</v>
      </c>
      <c r="K247" s="833">
        <v>4065</v>
      </c>
    </row>
    <row r="248" spans="1:11" ht="14.45" customHeight="1" x14ac:dyDescent="0.2">
      <c r="A248" s="822" t="s">
        <v>599</v>
      </c>
      <c r="B248" s="823" t="s">
        <v>600</v>
      </c>
      <c r="C248" s="826" t="s">
        <v>615</v>
      </c>
      <c r="D248" s="840" t="s">
        <v>616</v>
      </c>
      <c r="E248" s="826" t="s">
        <v>5294</v>
      </c>
      <c r="F248" s="840" t="s">
        <v>5295</v>
      </c>
      <c r="G248" s="826" t="s">
        <v>5308</v>
      </c>
      <c r="H248" s="826" t="s">
        <v>5309</v>
      </c>
      <c r="I248" s="832">
        <v>7.0408334732055664</v>
      </c>
      <c r="J248" s="832">
        <v>1735</v>
      </c>
      <c r="K248" s="833">
        <v>12238.850006103516</v>
      </c>
    </row>
    <row r="249" spans="1:11" ht="14.45" customHeight="1" x14ac:dyDescent="0.2">
      <c r="A249" s="822" t="s">
        <v>599</v>
      </c>
      <c r="B249" s="823" t="s">
        <v>600</v>
      </c>
      <c r="C249" s="826" t="s">
        <v>615</v>
      </c>
      <c r="D249" s="840" t="s">
        <v>616</v>
      </c>
      <c r="E249" s="826" t="s">
        <v>5294</v>
      </c>
      <c r="F249" s="840" t="s">
        <v>5295</v>
      </c>
      <c r="G249" s="826" t="s">
        <v>5308</v>
      </c>
      <c r="H249" s="826" t="s">
        <v>5310</v>
      </c>
      <c r="I249" s="832">
        <v>7.0066668192545576</v>
      </c>
      <c r="J249" s="832">
        <v>1100</v>
      </c>
      <c r="K249" s="833">
        <v>7708</v>
      </c>
    </row>
    <row r="250" spans="1:11" ht="14.45" customHeight="1" x14ac:dyDescent="0.2">
      <c r="A250" s="822" t="s">
        <v>599</v>
      </c>
      <c r="B250" s="823" t="s">
        <v>600</v>
      </c>
      <c r="C250" s="826" t="s">
        <v>615</v>
      </c>
      <c r="D250" s="840" t="s">
        <v>616</v>
      </c>
      <c r="E250" s="826" t="s">
        <v>5311</v>
      </c>
      <c r="F250" s="840" t="s">
        <v>5312</v>
      </c>
      <c r="G250" s="826" t="s">
        <v>5313</v>
      </c>
      <c r="H250" s="826" t="s">
        <v>5314</v>
      </c>
      <c r="I250" s="832">
        <v>35.305000305175781</v>
      </c>
      <c r="J250" s="832">
        <v>72</v>
      </c>
      <c r="K250" s="833">
        <v>2541.9600830078125</v>
      </c>
    </row>
    <row r="251" spans="1:11" ht="14.45" customHeight="1" x14ac:dyDescent="0.2">
      <c r="A251" s="822" t="s">
        <v>599</v>
      </c>
      <c r="B251" s="823" t="s">
        <v>600</v>
      </c>
      <c r="C251" s="826" t="s">
        <v>615</v>
      </c>
      <c r="D251" s="840" t="s">
        <v>616</v>
      </c>
      <c r="E251" s="826" t="s">
        <v>5311</v>
      </c>
      <c r="F251" s="840" t="s">
        <v>5312</v>
      </c>
      <c r="G251" s="826" t="s">
        <v>5315</v>
      </c>
      <c r="H251" s="826" t="s">
        <v>5316</v>
      </c>
      <c r="I251" s="832">
        <v>24.219999313354492</v>
      </c>
      <c r="J251" s="832">
        <v>72</v>
      </c>
      <c r="K251" s="833">
        <v>1743.8599853515625</v>
      </c>
    </row>
    <row r="252" spans="1:11" ht="14.45" customHeight="1" x14ac:dyDescent="0.2">
      <c r="A252" s="822" t="s">
        <v>599</v>
      </c>
      <c r="B252" s="823" t="s">
        <v>600</v>
      </c>
      <c r="C252" s="826" t="s">
        <v>615</v>
      </c>
      <c r="D252" s="840" t="s">
        <v>616</v>
      </c>
      <c r="E252" s="826" t="s">
        <v>5311</v>
      </c>
      <c r="F252" s="840" t="s">
        <v>5312</v>
      </c>
      <c r="G252" s="826" t="s">
        <v>5317</v>
      </c>
      <c r="H252" s="826" t="s">
        <v>5318</v>
      </c>
      <c r="I252" s="832">
        <v>35.310001373291016</v>
      </c>
      <c r="J252" s="832">
        <v>36</v>
      </c>
      <c r="K252" s="833">
        <v>1270.97998046875</v>
      </c>
    </row>
    <row r="253" spans="1:11" ht="14.45" customHeight="1" x14ac:dyDescent="0.2">
      <c r="A253" s="822" t="s">
        <v>599</v>
      </c>
      <c r="B253" s="823" t="s">
        <v>600</v>
      </c>
      <c r="C253" s="826" t="s">
        <v>615</v>
      </c>
      <c r="D253" s="840" t="s">
        <v>616</v>
      </c>
      <c r="E253" s="826" t="s">
        <v>5319</v>
      </c>
      <c r="F253" s="840" t="s">
        <v>5320</v>
      </c>
      <c r="G253" s="826" t="s">
        <v>5321</v>
      </c>
      <c r="H253" s="826" t="s">
        <v>5322</v>
      </c>
      <c r="I253" s="832">
        <v>132.67399597167969</v>
      </c>
      <c r="J253" s="832">
        <v>200</v>
      </c>
      <c r="K253" s="833">
        <v>26534.68017578125</v>
      </c>
    </row>
    <row r="254" spans="1:11" ht="14.45" customHeight="1" x14ac:dyDescent="0.2">
      <c r="A254" s="822" t="s">
        <v>599</v>
      </c>
      <c r="B254" s="823" t="s">
        <v>600</v>
      </c>
      <c r="C254" s="826" t="s">
        <v>615</v>
      </c>
      <c r="D254" s="840" t="s">
        <v>616</v>
      </c>
      <c r="E254" s="826" t="s">
        <v>5319</v>
      </c>
      <c r="F254" s="840" t="s">
        <v>5320</v>
      </c>
      <c r="G254" s="826" t="s">
        <v>5321</v>
      </c>
      <c r="H254" s="826" t="s">
        <v>5323</v>
      </c>
      <c r="I254" s="832">
        <v>132.67666117350259</v>
      </c>
      <c r="J254" s="832">
        <v>100</v>
      </c>
      <c r="K254" s="833">
        <v>13267.830078125</v>
      </c>
    </row>
    <row r="255" spans="1:11" ht="14.45" customHeight="1" x14ac:dyDescent="0.2">
      <c r="A255" s="822" t="s">
        <v>599</v>
      </c>
      <c r="B255" s="823" t="s">
        <v>600</v>
      </c>
      <c r="C255" s="826" t="s">
        <v>615</v>
      </c>
      <c r="D255" s="840" t="s">
        <v>616</v>
      </c>
      <c r="E255" s="826" t="s">
        <v>5319</v>
      </c>
      <c r="F255" s="840" t="s">
        <v>5320</v>
      </c>
      <c r="G255" s="826" t="s">
        <v>5324</v>
      </c>
      <c r="H255" s="826" t="s">
        <v>5325</v>
      </c>
      <c r="I255" s="832">
        <v>11.649999618530273</v>
      </c>
      <c r="J255" s="832">
        <v>50</v>
      </c>
      <c r="K255" s="833">
        <v>582.5</v>
      </c>
    </row>
    <row r="256" spans="1:11" ht="14.45" customHeight="1" x14ac:dyDescent="0.2">
      <c r="A256" s="822" t="s">
        <v>599</v>
      </c>
      <c r="B256" s="823" t="s">
        <v>600</v>
      </c>
      <c r="C256" s="826" t="s">
        <v>615</v>
      </c>
      <c r="D256" s="840" t="s">
        <v>616</v>
      </c>
      <c r="E256" s="826" t="s">
        <v>5319</v>
      </c>
      <c r="F256" s="840" t="s">
        <v>5320</v>
      </c>
      <c r="G256" s="826" t="s">
        <v>5324</v>
      </c>
      <c r="H256" s="826" t="s">
        <v>5326</v>
      </c>
      <c r="I256" s="832">
        <v>11.649999618530273</v>
      </c>
      <c r="J256" s="832">
        <v>60</v>
      </c>
      <c r="K256" s="833">
        <v>699</v>
      </c>
    </row>
    <row r="257" spans="1:11" ht="14.45" customHeight="1" x14ac:dyDescent="0.2">
      <c r="A257" s="822" t="s">
        <v>599</v>
      </c>
      <c r="B257" s="823" t="s">
        <v>600</v>
      </c>
      <c r="C257" s="826" t="s">
        <v>615</v>
      </c>
      <c r="D257" s="840" t="s">
        <v>616</v>
      </c>
      <c r="E257" s="826" t="s">
        <v>5319</v>
      </c>
      <c r="F257" s="840" t="s">
        <v>5320</v>
      </c>
      <c r="G257" s="826" t="s">
        <v>5327</v>
      </c>
      <c r="H257" s="826" t="s">
        <v>5328</v>
      </c>
      <c r="I257" s="832">
        <v>0.47999998927116394</v>
      </c>
      <c r="J257" s="832">
        <v>500</v>
      </c>
      <c r="K257" s="833">
        <v>240</v>
      </c>
    </row>
    <row r="258" spans="1:11" ht="14.45" customHeight="1" x14ac:dyDescent="0.2">
      <c r="A258" s="822" t="s">
        <v>599</v>
      </c>
      <c r="B258" s="823" t="s">
        <v>600</v>
      </c>
      <c r="C258" s="826" t="s">
        <v>615</v>
      </c>
      <c r="D258" s="840" t="s">
        <v>616</v>
      </c>
      <c r="E258" s="826" t="s">
        <v>5319</v>
      </c>
      <c r="F258" s="840" t="s">
        <v>5320</v>
      </c>
      <c r="G258" s="826" t="s">
        <v>5329</v>
      </c>
      <c r="H258" s="826" t="s">
        <v>5330</v>
      </c>
      <c r="I258" s="832">
        <v>0.30000001192092896</v>
      </c>
      <c r="J258" s="832">
        <v>4500</v>
      </c>
      <c r="K258" s="833">
        <v>1350</v>
      </c>
    </row>
    <row r="259" spans="1:11" ht="14.45" customHeight="1" x14ac:dyDescent="0.2">
      <c r="A259" s="822" t="s">
        <v>599</v>
      </c>
      <c r="B259" s="823" t="s">
        <v>600</v>
      </c>
      <c r="C259" s="826" t="s">
        <v>615</v>
      </c>
      <c r="D259" s="840" t="s">
        <v>616</v>
      </c>
      <c r="E259" s="826" t="s">
        <v>5319</v>
      </c>
      <c r="F259" s="840" t="s">
        <v>5320</v>
      </c>
      <c r="G259" s="826" t="s">
        <v>5331</v>
      </c>
      <c r="H259" s="826" t="s">
        <v>5332</v>
      </c>
      <c r="I259" s="832">
        <v>0.30000001192092896</v>
      </c>
      <c r="J259" s="832">
        <v>500</v>
      </c>
      <c r="K259" s="833">
        <v>150</v>
      </c>
    </row>
    <row r="260" spans="1:11" ht="14.45" customHeight="1" x14ac:dyDescent="0.2">
      <c r="A260" s="822" t="s">
        <v>599</v>
      </c>
      <c r="B260" s="823" t="s">
        <v>600</v>
      </c>
      <c r="C260" s="826" t="s">
        <v>615</v>
      </c>
      <c r="D260" s="840" t="s">
        <v>616</v>
      </c>
      <c r="E260" s="826" t="s">
        <v>5319</v>
      </c>
      <c r="F260" s="840" t="s">
        <v>5320</v>
      </c>
      <c r="G260" s="826" t="s">
        <v>5333</v>
      </c>
      <c r="H260" s="826" t="s">
        <v>5334</v>
      </c>
      <c r="I260" s="832">
        <v>0.54363638162612915</v>
      </c>
      <c r="J260" s="832">
        <v>19000</v>
      </c>
      <c r="K260" s="833">
        <v>10330</v>
      </c>
    </row>
    <row r="261" spans="1:11" ht="14.45" customHeight="1" x14ac:dyDescent="0.2">
      <c r="A261" s="822" t="s">
        <v>599</v>
      </c>
      <c r="B261" s="823" t="s">
        <v>600</v>
      </c>
      <c r="C261" s="826" t="s">
        <v>615</v>
      </c>
      <c r="D261" s="840" t="s">
        <v>616</v>
      </c>
      <c r="E261" s="826" t="s">
        <v>5319</v>
      </c>
      <c r="F261" s="840" t="s">
        <v>5320</v>
      </c>
      <c r="G261" s="826" t="s">
        <v>5335</v>
      </c>
      <c r="H261" s="826" t="s">
        <v>5336</v>
      </c>
      <c r="I261" s="832">
        <v>0.30000001192092896</v>
      </c>
      <c r="J261" s="832">
        <v>1000</v>
      </c>
      <c r="K261" s="833">
        <v>300</v>
      </c>
    </row>
    <row r="262" spans="1:11" ht="14.45" customHeight="1" x14ac:dyDescent="0.2">
      <c r="A262" s="822" t="s">
        <v>599</v>
      </c>
      <c r="B262" s="823" t="s">
        <v>600</v>
      </c>
      <c r="C262" s="826" t="s">
        <v>615</v>
      </c>
      <c r="D262" s="840" t="s">
        <v>616</v>
      </c>
      <c r="E262" s="826" t="s">
        <v>5319</v>
      </c>
      <c r="F262" s="840" t="s">
        <v>5320</v>
      </c>
      <c r="G262" s="826" t="s">
        <v>5329</v>
      </c>
      <c r="H262" s="826" t="s">
        <v>5337</v>
      </c>
      <c r="I262" s="832">
        <v>0.30000001192092896</v>
      </c>
      <c r="J262" s="832">
        <v>1400</v>
      </c>
      <c r="K262" s="833">
        <v>420</v>
      </c>
    </row>
    <row r="263" spans="1:11" ht="14.45" customHeight="1" x14ac:dyDescent="0.2">
      <c r="A263" s="822" t="s">
        <v>599</v>
      </c>
      <c r="B263" s="823" t="s">
        <v>600</v>
      </c>
      <c r="C263" s="826" t="s">
        <v>615</v>
      </c>
      <c r="D263" s="840" t="s">
        <v>616</v>
      </c>
      <c r="E263" s="826" t="s">
        <v>5319</v>
      </c>
      <c r="F263" s="840" t="s">
        <v>5320</v>
      </c>
      <c r="G263" s="826" t="s">
        <v>5333</v>
      </c>
      <c r="H263" s="826" t="s">
        <v>5338</v>
      </c>
      <c r="I263" s="832">
        <v>0.54000002145767212</v>
      </c>
      <c r="J263" s="832">
        <v>12200</v>
      </c>
      <c r="K263" s="833">
        <v>6588</v>
      </c>
    </row>
    <row r="264" spans="1:11" ht="14.45" customHeight="1" x14ac:dyDescent="0.2">
      <c r="A264" s="822" t="s">
        <v>599</v>
      </c>
      <c r="B264" s="823" t="s">
        <v>600</v>
      </c>
      <c r="C264" s="826" t="s">
        <v>615</v>
      </c>
      <c r="D264" s="840" t="s">
        <v>616</v>
      </c>
      <c r="E264" s="826" t="s">
        <v>5319</v>
      </c>
      <c r="F264" s="840" t="s">
        <v>5320</v>
      </c>
      <c r="G264" s="826" t="s">
        <v>5339</v>
      </c>
      <c r="H264" s="826" t="s">
        <v>5340</v>
      </c>
      <c r="I264" s="832">
        <v>2.6500000953674316</v>
      </c>
      <c r="J264" s="832">
        <v>400</v>
      </c>
      <c r="K264" s="833">
        <v>1060</v>
      </c>
    </row>
    <row r="265" spans="1:11" ht="14.45" customHeight="1" x14ac:dyDescent="0.2">
      <c r="A265" s="822" t="s">
        <v>599</v>
      </c>
      <c r="B265" s="823" t="s">
        <v>600</v>
      </c>
      <c r="C265" s="826" t="s">
        <v>615</v>
      </c>
      <c r="D265" s="840" t="s">
        <v>616</v>
      </c>
      <c r="E265" s="826" t="s">
        <v>5319</v>
      </c>
      <c r="F265" s="840" t="s">
        <v>5320</v>
      </c>
      <c r="G265" s="826" t="s">
        <v>5339</v>
      </c>
      <c r="H265" s="826" t="s">
        <v>5341</v>
      </c>
      <c r="I265" s="832">
        <v>2.6500000953674316</v>
      </c>
      <c r="J265" s="832">
        <v>200</v>
      </c>
      <c r="K265" s="833">
        <v>530</v>
      </c>
    </row>
    <row r="266" spans="1:11" ht="14.45" customHeight="1" x14ac:dyDescent="0.2">
      <c r="A266" s="822" t="s">
        <v>599</v>
      </c>
      <c r="B266" s="823" t="s">
        <v>600</v>
      </c>
      <c r="C266" s="826" t="s">
        <v>615</v>
      </c>
      <c r="D266" s="840" t="s">
        <v>616</v>
      </c>
      <c r="E266" s="826" t="s">
        <v>5319</v>
      </c>
      <c r="F266" s="840" t="s">
        <v>5320</v>
      </c>
      <c r="G266" s="826" t="s">
        <v>5342</v>
      </c>
      <c r="H266" s="826" t="s">
        <v>5343</v>
      </c>
      <c r="I266" s="832">
        <v>868.780029296875</v>
      </c>
      <c r="J266" s="832">
        <v>10</v>
      </c>
      <c r="K266" s="833">
        <v>8687.7998046875</v>
      </c>
    </row>
    <row r="267" spans="1:11" ht="14.45" customHeight="1" x14ac:dyDescent="0.2">
      <c r="A267" s="822" t="s">
        <v>599</v>
      </c>
      <c r="B267" s="823" t="s">
        <v>600</v>
      </c>
      <c r="C267" s="826" t="s">
        <v>615</v>
      </c>
      <c r="D267" s="840" t="s">
        <v>616</v>
      </c>
      <c r="E267" s="826" t="s">
        <v>5319</v>
      </c>
      <c r="F267" s="840" t="s">
        <v>5320</v>
      </c>
      <c r="G267" s="826" t="s">
        <v>5344</v>
      </c>
      <c r="H267" s="826" t="s">
        <v>5345</v>
      </c>
      <c r="I267" s="832">
        <v>399.29998779296875</v>
      </c>
      <c r="J267" s="832">
        <v>125</v>
      </c>
      <c r="K267" s="833">
        <v>49912.5</v>
      </c>
    </row>
    <row r="268" spans="1:11" ht="14.45" customHeight="1" x14ac:dyDescent="0.2">
      <c r="A268" s="822" t="s">
        <v>599</v>
      </c>
      <c r="B268" s="823" t="s">
        <v>600</v>
      </c>
      <c r="C268" s="826" t="s">
        <v>615</v>
      </c>
      <c r="D268" s="840" t="s">
        <v>616</v>
      </c>
      <c r="E268" s="826" t="s">
        <v>5319</v>
      </c>
      <c r="F268" s="840" t="s">
        <v>5320</v>
      </c>
      <c r="G268" s="826" t="s">
        <v>5346</v>
      </c>
      <c r="H268" s="826" t="s">
        <v>5347</v>
      </c>
      <c r="I268" s="832">
        <v>907.5</v>
      </c>
      <c r="J268" s="832">
        <v>45</v>
      </c>
      <c r="K268" s="833">
        <v>40837.5</v>
      </c>
    </row>
    <row r="269" spans="1:11" ht="14.45" customHeight="1" x14ac:dyDescent="0.2">
      <c r="A269" s="822" t="s">
        <v>599</v>
      </c>
      <c r="B269" s="823" t="s">
        <v>600</v>
      </c>
      <c r="C269" s="826" t="s">
        <v>615</v>
      </c>
      <c r="D269" s="840" t="s">
        <v>616</v>
      </c>
      <c r="E269" s="826" t="s">
        <v>5319</v>
      </c>
      <c r="F269" s="840" t="s">
        <v>5320</v>
      </c>
      <c r="G269" s="826" t="s">
        <v>5346</v>
      </c>
      <c r="H269" s="826" t="s">
        <v>5348</v>
      </c>
      <c r="I269" s="832">
        <v>907.5</v>
      </c>
      <c r="J269" s="832">
        <v>24</v>
      </c>
      <c r="K269" s="833">
        <v>21780</v>
      </c>
    </row>
    <row r="270" spans="1:11" ht="14.45" customHeight="1" x14ac:dyDescent="0.2">
      <c r="A270" s="822" t="s">
        <v>599</v>
      </c>
      <c r="B270" s="823" t="s">
        <v>600</v>
      </c>
      <c r="C270" s="826" t="s">
        <v>615</v>
      </c>
      <c r="D270" s="840" t="s">
        <v>616</v>
      </c>
      <c r="E270" s="826" t="s">
        <v>5349</v>
      </c>
      <c r="F270" s="840" t="s">
        <v>5350</v>
      </c>
      <c r="G270" s="826" t="s">
        <v>5351</v>
      </c>
      <c r="H270" s="826" t="s">
        <v>5352</v>
      </c>
      <c r="I270" s="832">
        <v>16.940000534057617</v>
      </c>
      <c r="J270" s="832">
        <v>50</v>
      </c>
      <c r="K270" s="833">
        <v>847</v>
      </c>
    </row>
    <row r="271" spans="1:11" ht="14.45" customHeight="1" x14ac:dyDescent="0.2">
      <c r="A271" s="822" t="s">
        <v>599</v>
      </c>
      <c r="B271" s="823" t="s">
        <v>600</v>
      </c>
      <c r="C271" s="826" t="s">
        <v>615</v>
      </c>
      <c r="D271" s="840" t="s">
        <v>616</v>
      </c>
      <c r="E271" s="826" t="s">
        <v>5349</v>
      </c>
      <c r="F271" s="840" t="s">
        <v>5350</v>
      </c>
      <c r="G271" s="826" t="s">
        <v>5353</v>
      </c>
      <c r="H271" s="826" t="s">
        <v>5354</v>
      </c>
      <c r="I271" s="832">
        <v>16.940000534057617</v>
      </c>
      <c r="J271" s="832">
        <v>50</v>
      </c>
      <c r="K271" s="833">
        <v>847</v>
      </c>
    </row>
    <row r="272" spans="1:11" ht="14.45" customHeight="1" x14ac:dyDescent="0.2">
      <c r="A272" s="822" t="s">
        <v>599</v>
      </c>
      <c r="B272" s="823" t="s">
        <v>600</v>
      </c>
      <c r="C272" s="826" t="s">
        <v>615</v>
      </c>
      <c r="D272" s="840" t="s">
        <v>616</v>
      </c>
      <c r="E272" s="826" t="s">
        <v>5349</v>
      </c>
      <c r="F272" s="840" t="s">
        <v>5350</v>
      </c>
      <c r="G272" s="826" t="s">
        <v>5355</v>
      </c>
      <c r="H272" s="826" t="s">
        <v>5356</v>
      </c>
      <c r="I272" s="832">
        <v>11.25</v>
      </c>
      <c r="J272" s="832">
        <v>50</v>
      </c>
      <c r="K272" s="833">
        <v>562.6500244140625</v>
      </c>
    </row>
    <row r="273" spans="1:11" ht="14.45" customHeight="1" x14ac:dyDescent="0.2">
      <c r="A273" s="822" t="s">
        <v>599</v>
      </c>
      <c r="B273" s="823" t="s">
        <v>600</v>
      </c>
      <c r="C273" s="826" t="s">
        <v>615</v>
      </c>
      <c r="D273" s="840" t="s">
        <v>616</v>
      </c>
      <c r="E273" s="826" t="s">
        <v>5349</v>
      </c>
      <c r="F273" s="840" t="s">
        <v>5350</v>
      </c>
      <c r="G273" s="826" t="s">
        <v>5357</v>
      </c>
      <c r="H273" s="826" t="s">
        <v>5358</v>
      </c>
      <c r="I273" s="832">
        <v>7.0199999809265137</v>
      </c>
      <c r="J273" s="832">
        <v>50</v>
      </c>
      <c r="K273" s="833">
        <v>351</v>
      </c>
    </row>
    <row r="274" spans="1:11" ht="14.45" customHeight="1" x14ac:dyDescent="0.2">
      <c r="A274" s="822" t="s">
        <v>599</v>
      </c>
      <c r="B274" s="823" t="s">
        <v>600</v>
      </c>
      <c r="C274" s="826" t="s">
        <v>615</v>
      </c>
      <c r="D274" s="840" t="s">
        <v>616</v>
      </c>
      <c r="E274" s="826" t="s">
        <v>5349</v>
      </c>
      <c r="F274" s="840" t="s">
        <v>5350</v>
      </c>
      <c r="G274" s="826" t="s">
        <v>5359</v>
      </c>
      <c r="H274" s="826" t="s">
        <v>5360</v>
      </c>
      <c r="I274" s="832">
        <v>7.0199999809265137</v>
      </c>
      <c r="J274" s="832">
        <v>100</v>
      </c>
      <c r="K274" s="833">
        <v>702</v>
      </c>
    </row>
    <row r="275" spans="1:11" ht="14.45" customHeight="1" x14ac:dyDescent="0.2">
      <c r="A275" s="822" t="s">
        <v>599</v>
      </c>
      <c r="B275" s="823" t="s">
        <v>600</v>
      </c>
      <c r="C275" s="826" t="s">
        <v>615</v>
      </c>
      <c r="D275" s="840" t="s">
        <v>616</v>
      </c>
      <c r="E275" s="826" t="s">
        <v>5349</v>
      </c>
      <c r="F275" s="840" t="s">
        <v>5350</v>
      </c>
      <c r="G275" s="826" t="s">
        <v>5361</v>
      </c>
      <c r="H275" s="826" t="s">
        <v>5362</v>
      </c>
      <c r="I275" s="832">
        <v>7.0100002288818359</v>
      </c>
      <c r="J275" s="832">
        <v>50</v>
      </c>
      <c r="K275" s="833">
        <v>350.5</v>
      </c>
    </row>
    <row r="276" spans="1:11" ht="14.45" customHeight="1" x14ac:dyDescent="0.2">
      <c r="A276" s="822" t="s">
        <v>599</v>
      </c>
      <c r="B276" s="823" t="s">
        <v>600</v>
      </c>
      <c r="C276" s="826" t="s">
        <v>615</v>
      </c>
      <c r="D276" s="840" t="s">
        <v>616</v>
      </c>
      <c r="E276" s="826" t="s">
        <v>5349</v>
      </c>
      <c r="F276" s="840" t="s">
        <v>5350</v>
      </c>
      <c r="G276" s="826" t="s">
        <v>5363</v>
      </c>
      <c r="H276" s="826" t="s">
        <v>5364</v>
      </c>
      <c r="I276" s="832">
        <v>7.0199999809265137</v>
      </c>
      <c r="J276" s="832">
        <v>50</v>
      </c>
      <c r="K276" s="833">
        <v>351</v>
      </c>
    </row>
    <row r="277" spans="1:11" ht="14.45" customHeight="1" x14ac:dyDescent="0.2">
      <c r="A277" s="822" t="s">
        <v>599</v>
      </c>
      <c r="B277" s="823" t="s">
        <v>600</v>
      </c>
      <c r="C277" s="826" t="s">
        <v>615</v>
      </c>
      <c r="D277" s="840" t="s">
        <v>616</v>
      </c>
      <c r="E277" s="826" t="s">
        <v>5349</v>
      </c>
      <c r="F277" s="840" t="s">
        <v>5350</v>
      </c>
      <c r="G277" s="826" t="s">
        <v>5357</v>
      </c>
      <c r="H277" s="826" t="s">
        <v>5365</v>
      </c>
      <c r="I277" s="832">
        <v>7.0100002288818359</v>
      </c>
      <c r="J277" s="832">
        <v>100</v>
      </c>
      <c r="K277" s="833">
        <v>701</v>
      </c>
    </row>
    <row r="278" spans="1:11" ht="14.45" customHeight="1" x14ac:dyDescent="0.2">
      <c r="A278" s="822" t="s">
        <v>599</v>
      </c>
      <c r="B278" s="823" t="s">
        <v>600</v>
      </c>
      <c r="C278" s="826" t="s">
        <v>615</v>
      </c>
      <c r="D278" s="840" t="s">
        <v>616</v>
      </c>
      <c r="E278" s="826" t="s">
        <v>5349</v>
      </c>
      <c r="F278" s="840" t="s">
        <v>5350</v>
      </c>
      <c r="G278" s="826" t="s">
        <v>5361</v>
      </c>
      <c r="H278" s="826" t="s">
        <v>5366</v>
      </c>
      <c r="I278" s="832">
        <v>7.0199999809265137</v>
      </c>
      <c r="J278" s="832">
        <v>450</v>
      </c>
      <c r="K278" s="833">
        <v>3159</v>
      </c>
    </row>
    <row r="279" spans="1:11" ht="14.45" customHeight="1" x14ac:dyDescent="0.2">
      <c r="A279" s="822" t="s">
        <v>599</v>
      </c>
      <c r="B279" s="823" t="s">
        <v>600</v>
      </c>
      <c r="C279" s="826" t="s">
        <v>615</v>
      </c>
      <c r="D279" s="840" t="s">
        <v>616</v>
      </c>
      <c r="E279" s="826" t="s">
        <v>5349</v>
      </c>
      <c r="F279" s="840" t="s">
        <v>5350</v>
      </c>
      <c r="G279" s="826" t="s">
        <v>5363</v>
      </c>
      <c r="H279" s="826" t="s">
        <v>5367</v>
      </c>
      <c r="I279" s="832">
        <v>7.0199999809265137</v>
      </c>
      <c r="J279" s="832">
        <v>150</v>
      </c>
      <c r="K279" s="833">
        <v>1053</v>
      </c>
    </row>
    <row r="280" spans="1:11" ht="14.45" customHeight="1" x14ac:dyDescent="0.2">
      <c r="A280" s="822" t="s">
        <v>599</v>
      </c>
      <c r="B280" s="823" t="s">
        <v>600</v>
      </c>
      <c r="C280" s="826" t="s">
        <v>615</v>
      </c>
      <c r="D280" s="840" t="s">
        <v>616</v>
      </c>
      <c r="E280" s="826" t="s">
        <v>5349</v>
      </c>
      <c r="F280" s="840" t="s">
        <v>5350</v>
      </c>
      <c r="G280" s="826" t="s">
        <v>5368</v>
      </c>
      <c r="H280" s="826" t="s">
        <v>5369</v>
      </c>
      <c r="I280" s="832">
        <v>0.64500000079472863</v>
      </c>
      <c r="J280" s="832">
        <v>33000</v>
      </c>
      <c r="K280" s="833">
        <v>21550</v>
      </c>
    </row>
    <row r="281" spans="1:11" ht="14.45" customHeight="1" x14ac:dyDescent="0.2">
      <c r="A281" s="822" t="s">
        <v>599</v>
      </c>
      <c r="B281" s="823" t="s">
        <v>600</v>
      </c>
      <c r="C281" s="826" t="s">
        <v>615</v>
      </c>
      <c r="D281" s="840" t="s">
        <v>616</v>
      </c>
      <c r="E281" s="826" t="s">
        <v>5349</v>
      </c>
      <c r="F281" s="840" t="s">
        <v>5350</v>
      </c>
      <c r="G281" s="826" t="s">
        <v>5370</v>
      </c>
      <c r="H281" s="826" t="s">
        <v>5371</v>
      </c>
      <c r="I281" s="832">
        <v>0.64833333094914758</v>
      </c>
      <c r="J281" s="832">
        <v>164000</v>
      </c>
      <c r="K281" s="833">
        <v>106510</v>
      </c>
    </row>
    <row r="282" spans="1:11" ht="14.45" customHeight="1" x14ac:dyDescent="0.2">
      <c r="A282" s="822" t="s">
        <v>599</v>
      </c>
      <c r="B282" s="823" t="s">
        <v>600</v>
      </c>
      <c r="C282" s="826" t="s">
        <v>615</v>
      </c>
      <c r="D282" s="840" t="s">
        <v>616</v>
      </c>
      <c r="E282" s="826" t="s">
        <v>5349</v>
      </c>
      <c r="F282" s="840" t="s">
        <v>5350</v>
      </c>
      <c r="G282" s="826" t="s">
        <v>5372</v>
      </c>
      <c r="H282" s="826" t="s">
        <v>5373</v>
      </c>
      <c r="I282" s="832">
        <v>0.64272726665843616</v>
      </c>
      <c r="J282" s="832">
        <v>25000</v>
      </c>
      <c r="K282" s="833">
        <v>16240</v>
      </c>
    </row>
    <row r="283" spans="1:11" ht="14.45" customHeight="1" x14ac:dyDescent="0.2">
      <c r="A283" s="822" t="s">
        <v>599</v>
      </c>
      <c r="B283" s="823" t="s">
        <v>600</v>
      </c>
      <c r="C283" s="826" t="s">
        <v>615</v>
      </c>
      <c r="D283" s="840" t="s">
        <v>616</v>
      </c>
      <c r="E283" s="826" t="s">
        <v>5349</v>
      </c>
      <c r="F283" s="840" t="s">
        <v>5350</v>
      </c>
      <c r="G283" s="826" t="s">
        <v>5368</v>
      </c>
      <c r="H283" s="826" t="s">
        <v>5374</v>
      </c>
      <c r="I283" s="832">
        <v>0.62857142516544884</v>
      </c>
      <c r="J283" s="832">
        <v>15200</v>
      </c>
      <c r="K283" s="833">
        <v>9572</v>
      </c>
    </row>
    <row r="284" spans="1:11" ht="14.45" customHeight="1" x14ac:dyDescent="0.2">
      <c r="A284" s="822" t="s">
        <v>599</v>
      </c>
      <c r="B284" s="823" t="s">
        <v>600</v>
      </c>
      <c r="C284" s="826" t="s">
        <v>615</v>
      </c>
      <c r="D284" s="840" t="s">
        <v>616</v>
      </c>
      <c r="E284" s="826" t="s">
        <v>5349</v>
      </c>
      <c r="F284" s="840" t="s">
        <v>5350</v>
      </c>
      <c r="G284" s="826" t="s">
        <v>5370</v>
      </c>
      <c r="H284" s="826" t="s">
        <v>5375</v>
      </c>
      <c r="I284" s="832">
        <v>0.62999999523162842</v>
      </c>
      <c r="J284" s="832">
        <v>59200</v>
      </c>
      <c r="K284" s="833">
        <v>37296</v>
      </c>
    </row>
    <row r="285" spans="1:11" ht="14.45" customHeight="1" x14ac:dyDescent="0.2">
      <c r="A285" s="822" t="s">
        <v>599</v>
      </c>
      <c r="B285" s="823" t="s">
        <v>600</v>
      </c>
      <c r="C285" s="826" t="s">
        <v>615</v>
      </c>
      <c r="D285" s="840" t="s">
        <v>616</v>
      </c>
      <c r="E285" s="826" t="s">
        <v>5349</v>
      </c>
      <c r="F285" s="840" t="s">
        <v>5350</v>
      </c>
      <c r="G285" s="826" t="s">
        <v>5372</v>
      </c>
      <c r="H285" s="826" t="s">
        <v>5376</v>
      </c>
      <c r="I285" s="832">
        <v>0.62999999523162842</v>
      </c>
      <c r="J285" s="832">
        <v>2000</v>
      </c>
      <c r="K285" s="833">
        <v>1260</v>
      </c>
    </row>
    <row r="286" spans="1:11" ht="14.45" customHeight="1" x14ac:dyDescent="0.2">
      <c r="A286" s="822" t="s">
        <v>599</v>
      </c>
      <c r="B286" s="823" t="s">
        <v>600</v>
      </c>
      <c r="C286" s="826" t="s">
        <v>615</v>
      </c>
      <c r="D286" s="840" t="s">
        <v>616</v>
      </c>
      <c r="E286" s="826" t="s">
        <v>5377</v>
      </c>
      <c r="F286" s="840" t="s">
        <v>5378</v>
      </c>
      <c r="G286" s="826" t="s">
        <v>5379</v>
      </c>
      <c r="H286" s="826" t="s">
        <v>5380</v>
      </c>
      <c r="I286" s="832">
        <v>1632.27001953125</v>
      </c>
      <c r="J286" s="832">
        <v>5</v>
      </c>
      <c r="K286" s="833">
        <v>8161.330078125</v>
      </c>
    </row>
    <row r="287" spans="1:11" ht="14.45" customHeight="1" x14ac:dyDescent="0.2">
      <c r="A287" s="822" t="s">
        <v>599</v>
      </c>
      <c r="B287" s="823" t="s">
        <v>600</v>
      </c>
      <c r="C287" s="826" t="s">
        <v>615</v>
      </c>
      <c r="D287" s="840" t="s">
        <v>616</v>
      </c>
      <c r="E287" s="826" t="s">
        <v>5377</v>
      </c>
      <c r="F287" s="840" t="s">
        <v>5378</v>
      </c>
      <c r="G287" s="826" t="s">
        <v>5381</v>
      </c>
      <c r="H287" s="826" t="s">
        <v>5382</v>
      </c>
      <c r="I287" s="832">
        <v>1523.449951171875</v>
      </c>
      <c r="J287" s="832">
        <v>35</v>
      </c>
      <c r="K287" s="833">
        <v>53320.779296875</v>
      </c>
    </row>
    <row r="288" spans="1:11" ht="14.45" customHeight="1" x14ac:dyDescent="0.2">
      <c r="A288" s="822" t="s">
        <v>599</v>
      </c>
      <c r="B288" s="823" t="s">
        <v>600</v>
      </c>
      <c r="C288" s="826" t="s">
        <v>615</v>
      </c>
      <c r="D288" s="840" t="s">
        <v>616</v>
      </c>
      <c r="E288" s="826" t="s">
        <v>5377</v>
      </c>
      <c r="F288" s="840" t="s">
        <v>5378</v>
      </c>
      <c r="G288" s="826" t="s">
        <v>5381</v>
      </c>
      <c r="H288" s="826" t="s">
        <v>5383</v>
      </c>
      <c r="I288" s="832">
        <v>1523.449951171875</v>
      </c>
      <c r="J288" s="832">
        <v>10</v>
      </c>
      <c r="K288" s="833">
        <v>15234.5</v>
      </c>
    </row>
    <row r="289" spans="1:11" ht="14.45" customHeight="1" x14ac:dyDescent="0.2">
      <c r="A289" s="822" t="s">
        <v>599</v>
      </c>
      <c r="B289" s="823" t="s">
        <v>600</v>
      </c>
      <c r="C289" s="826" t="s">
        <v>615</v>
      </c>
      <c r="D289" s="840" t="s">
        <v>616</v>
      </c>
      <c r="E289" s="826" t="s">
        <v>5384</v>
      </c>
      <c r="F289" s="840" t="s">
        <v>5385</v>
      </c>
      <c r="G289" s="826" t="s">
        <v>5386</v>
      </c>
      <c r="H289" s="826" t="s">
        <v>5387</v>
      </c>
      <c r="I289" s="832">
        <v>36.849998474121094</v>
      </c>
      <c r="J289" s="832">
        <v>2</v>
      </c>
      <c r="K289" s="833">
        <v>73.69000244140625</v>
      </c>
    </row>
    <row r="290" spans="1:11" ht="14.45" customHeight="1" x14ac:dyDescent="0.2">
      <c r="A290" s="822" t="s">
        <v>599</v>
      </c>
      <c r="B290" s="823" t="s">
        <v>600</v>
      </c>
      <c r="C290" s="826" t="s">
        <v>615</v>
      </c>
      <c r="D290" s="840" t="s">
        <v>616</v>
      </c>
      <c r="E290" s="826" t="s">
        <v>5384</v>
      </c>
      <c r="F290" s="840" t="s">
        <v>5385</v>
      </c>
      <c r="G290" s="826" t="s">
        <v>5388</v>
      </c>
      <c r="H290" s="826" t="s">
        <v>5389</v>
      </c>
      <c r="I290" s="832">
        <v>36.830001831054688</v>
      </c>
      <c r="J290" s="832">
        <v>2</v>
      </c>
      <c r="K290" s="833">
        <v>73.660003662109375</v>
      </c>
    </row>
    <row r="291" spans="1:11" ht="14.45" customHeight="1" x14ac:dyDescent="0.2">
      <c r="A291" s="822" t="s">
        <v>599</v>
      </c>
      <c r="B291" s="823" t="s">
        <v>600</v>
      </c>
      <c r="C291" s="826" t="s">
        <v>615</v>
      </c>
      <c r="D291" s="840" t="s">
        <v>616</v>
      </c>
      <c r="E291" s="826" t="s">
        <v>5384</v>
      </c>
      <c r="F291" s="840" t="s">
        <v>5385</v>
      </c>
      <c r="G291" s="826" t="s">
        <v>5390</v>
      </c>
      <c r="H291" s="826" t="s">
        <v>5391</v>
      </c>
      <c r="I291" s="832">
        <v>35.090000152587891</v>
      </c>
      <c r="J291" s="832">
        <v>2</v>
      </c>
      <c r="K291" s="833">
        <v>70.180000305175781</v>
      </c>
    </row>
    <row r="292" spans="1:11" ht="14.45" customHeight="1" x14ac:dyDescent="0.2">
      <c r="A292" s="822" t="s">
        <v>599</v>
      </c>
      <c r="B292" s="823" t="s">
        <v>600</v>
      </c>
      <c r="C292" s="826" t="s">
        <v>615</v>
      </c>
      <c r="D292" s="840" t="s">
        <v>616</v>
      </c>
      <c r="E292" s="826" t="s">
        <v>5384</v>
      </c>
      <c r="F292" s="840" t="s">
        <v>5385</v>
      </c>
      <c r="G292" s="826" t="s">
        <v>5392</v>
      </c>
      <c r="H292" s="826" t="s">
        <v>5393</v>
      </c>
      <c r="I292" s="832">
        <v>11.800000190734863</v>
      </c>
      <c r="J292" s="832">
        <v>100</v>
      </c>
      <c r="K292" s="833">
        <v>1179.7900390625</v>
      </c>
    </row>
    <row r="293" spans="1:11" ht="14.45" customHeight="1" x14ac:dyDescent="0.2">
      <c r="A293" s="822" t="s">
        <v>599</v>
      </c>
      <c r="B293" s="823" t="s">
        <v>600</v>
      </c>
      <c r="C293" s="826" t="s">
        <v>615</v>
      </c>
      <c r="D293" s="840" t="s">
        <v>616</v>
      </c>
      <c r="E293" s="826" t="s">
        <v>5384</v>
      </c>
      <c r="F293" s="840" t="s">
        <v>5385</v>
      </c>
      <c r="G293" s="826" t="s">
        <v>5394</v>
      </c>
      <c r="H293" s="826" t="s">
        <v>5395</v>
      </c>
      <c r="I293" s="832">
        <v>19.964999198913574</v>
      </c>
      <c r="J293" s="832">
        <v>80</v>
      </c>
      <c r="K293" s="833">
        <v>1597.0999755859375</v>
      </c>
    </row>
    <row r="294" spans="1:11" ht="14.45" customHeight="1" x14ac:dyDescent="0.2">
      <c r="A294" s="822" t="s">
        <v>599</v>
      </c>
      <c r="B294" s="823" t="s">
        <v>600</v>
      </c>
      <c r="C294" s="826" t="s">
        <v>615</v>
      </c>
      <c r="D294" s="840" t="s">
        <v>616</v>
      </c>
      <c r="E294" s="826" t="s">
        <v>5384</v>
      </c>
      <c r="F294" s="840" t="s">
        <v>5385</v>
      </c>
      <c r="G294" s="826" t="s">
        <v>5396</v>
      </c>
      <c r="H294" s="826" t="s">
        <v>5397</v>
      </c>
      <c r="I294" s="832">
        <v>32.669998168945313</v>
      </c>
      <c r="J294" s="832">
        <v>150</v>
      </c>
      <c r="K294" s="833">
        <v>4900.5</v>
      </c>
    </row>
    <row r="295" spans="1:11" ht="14.45" customHeight="1" x14ac:dyDescent="0.2">
      <c r="A295" s="822" t="s">
        <v>599</v>
      </c>
      <c r="B295" s="823" t="s">
        <v>600</v>
      </c>
      <c r="C295" s="826" t="s">
        <v>620</v>
      </c>
      <c r="D295" s="840" t="s">
        <v>621</v>
      </c>
      <c r="E295" s="826" t="s">
        <v>4897</v>
      </c>
      <c r="F295" s="840" t="s">
        <v>4898</v>
      </c>
      <c r="G295" s="826" t="s">
        <v>4899</v>
      </c>
      <c r="H295" s="826" t="s">
        <v>4900</v>
      </c>
      <c r="I295" s="832">
        <v>147.17999267578125</v>
      </c>
      <c r="J295" s="832">
        <v>19</v>
      </c>
      <c r="K295" s="833">
        <v>2796.4599609375</v>
      </c>
    </row>
    <row r="296" spans="1:11" ht="14.45" customHeight="1" x14ac:dyDescent="0.2">
      <c r="A296" s="822" t="s">
        <v>599</v>
      </c>
      <c r="B296" s="823" t="s">
        <v>600</v>
      </c>
      <c r="C296" s="826" t="s">
        <v>620</v>
      </c>
      <c r="D296" s="840" t="s">
        <v>621</v>
      </c>
      <c r="E296" s="826" t="s">
        <v>4897</v>
      </c>
      <c r="F296" s="840" t="s">
        <v>4898</v>
      </c>
      <c r="G296" s="826" t="s">
        <v>4901</v>
      </c>
      <c r="H296" s="826" t="s">
        <v>4902</v>
      </c>
      <c r="I296" s="832">
        <v>147.17999267578125</v>
      </c>
      <c r="J296" s="832">
        <v>19</v>
      </c>
      <c r="K296" s="833">
        <v>2796.4599609375</v>
      </c>
    </row>
    <row r="297" spans="1:11" ht="14.45" customHeight="1" x14ac:dyDescent="0.2">
      <c r="A297" s="822" t="s">
        <v>599</v>
      </c>
      <c r="B297" s="823" t="s">
        <v>600</v>
      </c>
      <c r="C297" s="826" t="s">
        <v>620</v>
      </c>
      <c r="D297" s="840" t="s">
        <v>621</v>
      </c>
      <c r="E297" s="826" t="s">
        <v>4897</v>
      </c>
      <c r="F297" s="840" t="s">
        <v>4898</v>
      </c>
      <c r="G297" s="826" t="s">
        <v>4903</v>
      </c>
      <c r="H297" s="826" t="s">
        <v>4904</v>
      </c>
      <c r="I297" s="832">
        <v>141.58000183105469</v>
      </c>
      <c r="J297" s="832">
        <v>39</v>
      </c>
      <c r="K297" s="833">
        <v>5521.6200561523438</v>
      </c>
    </row>
    <row r="298" spans="1:11" ht="14.45" customHeight="1" x14ac:dyDescent="0.2">
      <c r="A298" s="822" t="s">
        <v>599</v>
      </c>
      <c r="B298" s="823" t="s">
        <v>600</v>
      </c>
      <c r="C298" s="826" t="s">
        <v>620</v>
      </c>
      <c r="D298" s="840" t="s">
        <v>621</v>
      </c>
      <c r="E298" s="826" t="s">
        <v>4897</v>
      </c>
      <c r="F298" s="840" t="s">
        <v>4898</v>
      </c>
      <c r="G298" s="826" t="s">
        <v>4903</v>
      </c>
      <c r="H298" s="826" t="s">
        <v>4905</v>
      </c>
      <c r="I298" s="832">
        <v>159.96299896240234</v>
      </c>
      <c r="J298" s="832">
        <v>68</v>
      </c>
      <c r="K298" s="833">
        <v>10845.299987792969</v>
      </c>
    </row>
    <row r="299" spans="1:11" ht="14.45" customHeight="1" x14ac:dyDescent="0.2">
      <c r="A299" s="822" t="s">
        <v>599</v>
      </c>
      <c r="B299" s="823" t="s">
        <v>600</v>
      </c>
      <c r="C299" s="826" t="s">
        <v>620</v>
      </c>
      <c r="D299" s="840" t="s">
        <v>621</v>
      </c>
      <c r="E299" s="826" t="s">
        <v>4897</v>
      </c>
      <c r="F299" s="840" t="s">
        <v>4898</v>
      </c>
      <c r="G299" s="826" t="s">
        <v>4906</v>
      </c>
      <c r="H299" s="826" t="s">
        <v>4907</v>
      </c>
      <c r="I299" s="832">
        <v>254.79830967448504</v>
      </c>
      <c r="J299" s="832">
        <v>4</v>
      </c>
      <c r="K299" s="833">
        <v>1019.1932386979402</v>
      </c>
    </row>
    <row r="300" spans="1:11" ht="14.45" customHeight="1" x14ac:dyDescent="0.2">
      <c r="A300" s="822" t="s">
        <v>599</v>
      </c>
      <c r="B300" s="823" t="s">
        <v>600</v>
      </c>
      <c r="C300" s="826" t="s">
        <v>620</v>
      </c>
      <c r="D300" s="840" t="s">
        <v>621</v>
      </c>
      <c r="E300" s="826" t="s">
        <v>4910</v>
      </c>
      <c r="F300" s="840" t="s">
        <v>4911</v>
      </c>
      <c r="G300" s="826" t="s">
        <v>4912</v>
      </c>
      <c r="H300" s="826" t="s">
        <v>4913</v>
      </c>
      <c r="I300" s="832">
        <v>21.239999771118164</v>
      </c>
      <c r="J300" s="832">
        <v>60</v>
      </c>
      <c r="K300" s="833">
        <v>1274.4000244140625</v>
      </c>
    </row>
    <row r="301" spans="1:11" ht="14.45" customHeight="1" x14ac:dyDescent="0.2">
      <c r="A301" s="822" t="s">
        <v>599</v>
      </c>
      <c r="B301" s="823" t="s">
        <v>600</v>
      </c>
      <c r="C301" s="826" t="s">
        <v>620</v>
      </c>
      <c r="D301" s="840" t="s">
        <v>621</v>
      </c>
      <c r="E301" s="826" t="s">
        <v>4914</v>
      </c>
      <c r="F301" s="840" t="s">
        <v>4915</v>
      </c>
      <c r="G301" s="826" t="s">
        <v>4916</v>
      </c>
      <c r="H301" s="826" t="s">
        <v>5398</v>
      </c>
      <c r="I301" s="832">
        <v>0.57999998331069946</v>
      </c>
      <c r="J301" s="832">
        <v>2000</v>
      </c>
      <c r="K301" s="833">
        <v>1160.3999938964844</v>
      </c>
    </row>
    <row r="302" spans="1:11" ht="14.45" customHeight="1" x14ac:dyDescent="0.2">
      <c r="A302" s="822" t="s">
        <v>599</v>
      </c>
      <c r="B302" s="823" t="s">
        <v>600</v>
      </c>
      <c r="C302" s="826" t="s">
        <v>620</v>
      </c>
      <c r="D302" s="840" t="s">
        <v>621</v>
      </c>
      <c r="E302" s="826" t="s">
        <v>4914</v>
      </c>
      <c r="F302" s="840" t="s">
        <v>4915</v>
      </c>
      <c r="G302" s="826" t="s">
        <v>4916</v>
      </c>
      <c r="H302" s="826" t="s">
        <v>5399</v>
      </c>
      <c r="I302" s="832">
        <v>0.57999998331069946</v>
      </c>
      <c r="J302" s="832">
        <v>2850</v>
      </c>
      <c r="K302" s="833">
        <v>1653.8399963378906</v>
      </c>
    </row>
    <row r="303" spans="1:11" ht="14.45" customHeight="1" x14ac:dyDescent="0.2">
      <c r="A303" s="822" t="s">
        <v>599</v>
      </c>
      <c r="B303" s="823" t="s">
        <v>600</v>
      </c>
      <c r="C303" s="826" t="s">
        <v>620</v>
      </c>
      <c r="D303" s="840" t="s">
        <v>621</v>
      </c>
      <c r="E303" s="826" t="s">
        <v>4918</v>
      </c>
      <c r="F303" s="840" t="s">
        <v>4919</v>
      </c>
      <c r="G303" s="826" t="s">
        <v>4920</v>
      </c>
      <c r="H303" s="826" t="s">
        <v>4921</v>
      </c>
      <c r="I303" s="832">
        <v>4.1320000648498532</v>
      </c>
      <c r="J303" s="832">
        <v>450</v>
      </c>
      <c r="K303" s="833">
        <v>1860.5</v>
      </c>
    </row>
    <row r="304" spans="1:11" ht="14.45" customHeight="1" x14ac:dyDescent="0.2">
      <c r="A304" s="822" t="s">
        <v>599</v>
      </c>
      <c r="B304" s="823" t="s">
        <v>600</v>
      </c>
      <c r="C304" s="826" t="s">
        <v>620</v>
      </c>
      <c r="D304" s="840" t="s">
        <v>621</v>
      </c>
      <c r="E304" s="826" t="s">
        <v>4918</v>
      </c>
      <c r="F304" s="840" t="s">
        <v>4919</v>
      </c>
      <c r="G304" s="826" t="s">
        <v>4920</v>
      </c>
      <c r="H304" s="826" t="s">
        <v>5400</v>
      </c>
      <c r="I304" s="832">
        <v>4.1060000419616696</v>
      </c>
      <c r="J304" s="832">
        <v>350</v>
      </c>
      <c r="K304" s="833">
        <v>1437.5</v>
      </c>
    </row>
    <row r="305" spans="1:11" ht="14.45" customHeight="1" x14ac:dyDescent="0.2">
      <c r="A305" s="822" t="s">
        <v>599</v>
      </c>
      <c r="B305" s="823" t="s">
        <v>600</v>
      </c>
      <c r="C305" s="826" t="s">
        <v>620</v>
      </c>
      <c r="D305" s="840" t="s">
        <v>621</v>
      </c>
      <c r="E305" s="826" t="s">
        <v>4918</v>
      </c>
      <c r="F305" s="840" t="s">
        <v>4919</v>
      </c>
      <c r="G305" s="826" t="s">
        <v>5401</v>
      </c>
      <c r="H305" s="826" t="s">
        <v>5402</v>
      </c>
      <c r="I305" s="832">
        <v>0.31999999284744263</v>
      </c>
      <c r="J305" s="832">
        <v>600</v>
      </c>
      <c r="K305" s="833">
        <v>192</v>
      </c>
    </row>
    <row r="306" spans="1:11" ht="14.45" customHeight="1" x14ac:dyDescent="0.2">
      <c r="A306" s="822" t="s">
        <v>599</v>
      </c>
      <c r="B306" s="823" t="s">
        <v>600</v>
      </c>
      <c r="C306" s="826" t="s">
        <v>620</v>
      </c>
      <c r="D306" s="840" t="s">
        <v>621</v>
      </c>
      <c r="E306" s="826" t="s">
        <v>4918</v>
      </c>
      <c r="F306" s="840" t="s">
        <v>4919</v>
      </c>
      <c r="G306" s="826" t="s">
        <v>5401</v>
      </c>
      <c r="H306" s="826" t="s">
        <v>5403</v>
      </c>
      <c r="I306" s="832">
        <v>0.31999999284744263</v>
      </c>
      <c r="J306" s="832">
        <v>1000</v>
      </c>
      <c r="K306" s="833">
        <v>320</v>
      </c>
    </row>
    <row r="307" spans="1:11" ht="14.45" customHeight="1" x14ac:dyDescent="0.2">
      <c r="A307" s="822" t="s">
        <v>599</v>
      </c>
      <c r="B307" s="823" t="s">
        <v>600</v>
      </c>
      <c r="C307" s="826" t="s">
        <v>620</v>
      </c>
      <c r="D307" s="840" t="s">
        <v>621</v>
      </c>
      <c r="E307" s="826" t="s">
        <v>4918</v>
      </c>
      <c r="F307" s="840" t="s">
        <v>4919</v>
      </c>
      <c r="G307" s="826" t="s">
        <v>5404</v>
      </c>
      <c r="H307" s="826" t="s">
        <v>5405</v>
      </c>
      <c r="I307" s="832">
        <v>0.59090907465327869</v>
      </c>
      <c r="J307" s="832">
        <v>20500</v>
      </c>
      <c r="K307" s="833">
        <v>12140</v>
      </c>
    </row>
    <row r="308" spans="1:11" ht="14.45" customHeight="1" x14ac:dyDescent="0.2">
      <c r="A308" s="822" t="s">
        <v>599</v>
      </c>
      <c r="B308" s="823" t="s">
        <v>600</v>
      </c>
      <c r="C308" s="826" t="s">
        <v>620</v>
      </c>
      <c r="D308" s="840" t="s">
        <v>621</v>
      </c>
      <c r="E308" s="826" t="s">
        <v>4918</v>
      </c>
      <c r="F308" s="840" t="s">
        <v>4919</v>
      </c>
      <c r="G308" s="826" t="s">
        <v>4926</v>
      </c>
      <c r="H308" s="826" t="s">
        <v>4927</v>
      </c>
      <c r="I308" s="832">
        <v>0.50999999046325684</v>
      </c>
      <c r="J308" s="832">
        <v>1000</v>
      </c>
      <c r="K308" s="833">
        <v>510</v>
      </c>
    </row>
    <row r="309" spans="1:11" ht="14.45" customHeight="1" x14ac:dyDescent="0.2">
      <c r="A309" s="822" t="s">
        <v>599</v>
      </c>
      <c r="B309" s="823" t="s">
        <v>600</v>
      </c>
      <c r="C309" s="826" t="s">
        <v>620</v>
      </c>
      <c r="D309" s="840" t="s">
        <v>621</v>
      </c>
      <c r="E309" s="826" t="s">
        <v>4918</v>
      </c>
      <c r="F309" s="840" t="s">
        <v>4919</v>
      </c>
      <c r="G309" s="826" t="s">
        <v>4926</v>
      </c>
      <c r="H309" s="826" t="s">
        <v>5406</v>
      </c>
      <c r="I309" s="832">
        <v>0.50999999046325684</v>
      </c>
      <c r="J309" s="832">
        <v>1000</v>
      </c>
      <c r="K309" s="833">
        <v>510</v>
      </c>
    </row>
    <row r="310" spans="1:11" ht="14.45" customHeight="1" x14ac:dyDescent="0.2">
      <c r="A310" s="822" t="s">
        <v>599</v>
      </c>
      <c r="B310" s="823" t="s">
        <v>600</v>
      </c>
      <c r="C310" s="826" t="s">
        <v>620</v>
      </c>
      <c r="D310" s="840" t="s">
        <v>621</v>
      </c>
      <c r="E310" s="826" t="s">
        <v>4918</v>
      </c>
      <c r="F310" s="840" t="s">
        <v>4919</v>
      </c>
      <c r="G310" s="826" t="s">
        <v>5404</v>
      </c>
      <c r="H310" s="826" t="s">
        <v>5407</v>
      </c>
      <c r="I310" s="832">
        <v>0.5899999737739563</v>
      </c>
      <c r="J310" s="832">
        <v>12000</v>
      </c>
      <c r="K310" s="833">
        <v>7080</v>
      </c>
    </row>
    <row r="311" spans="1:11" ht="14.45" customHeight="1" x14ac:dyDescent="0.2">
      <c r="A311" s="822" t="s">
        <v>599</v>
      </c>
      <c r="B311" s="823" t="s">
        <v>600</v>
      </c>
      <c r="C311" s="826" t="s">
        <v>620</v>
      </c>
      <c r="D311" s="840" t="s">
        <v>621</v>
      </c>
      <c r="E311" s="826" t="s">
        <v>4918</v>
      </c>
      <c r="F311" s="840" t="s">
        <v>4919</v>
      </c>
      <c r="G311" s="826" t="s">
        <v>4936</v>
      </c>
      <c r="H311" s="826" t="s">
        <v>4937</v>
      </c>
      <c r="I311" s="832">
        <v>6.440000057220459</v>
      </c>
      <c r="J311" s="832">
        <v>2100</v>
      </c>
      <c r="K311" s="833">
        <v>13524</v>
      </c>
    </row>
    <row r="312" spans="1:11" ht="14.45" customHeight="1" x14ac:dyDescent="0.2">
      <c r="A312" s="822" t="s">
        <v>599</v>
      </c>
      <c r="B312" s="823" t="s">
        <v>600</v>
      </c>
      <c r="C312" s="826" t="s">
        <v>620</v>
      </c>
      <c r="D312" s="840" t="s">
        <v>621</v>
      </c>
      <c r="E312" s="826" t="s">
        <v>4918</v>
      </c>
      <c r="F312" s="840" t="s">
        <v>4919</v>
      </c>
      <c r="G312" s="826" t="s">
        <v>4964</v>
      </c>
      <c r="H312" s="826" t="s">
        <v>5408</v>
      </c>
      <c r="I312" s="832">
        <v>2.5399999618530273</v>
      </c>
      <c r="J312" s="832">
        <v>70</v>
      </c>
      <c r="K312" s="833">
        <v>177.80000305175781</v>
      </c>
    </row>
    <row r="313" spans="1:11" ht="14.45" customHeight="1" x14ac:dyDescent="0.2">
      <c r="A313" s="822" t="s">
        <v>599</v>
      </c>
      <c r="B313" s="823" t="s">
        <v>600</v>
      </c>
      <c r="C313" s="826" t="s">
        <v>620</v>
      </c>
      <c r="D313" s="840" t="s">
        <v>621</v>
      </c>
      <c r="E313" s="826" t="s">
        <v>4918</v>
      </c>
      <c r="F313" s="840" t="s">
        <v>4919</v>
      </c>
      <c r="G313" s="826" t="s">
        <v>4938</v>
      </c>
      <c r="H313" s="826" t="s">
        <v>4939</v>
      </c>
      <c r="I313" s="832">
        <v>63.206666946411133</v>
      </c>
      <c r="J313" s="832">
        <v>160</v>
      </c>
      <c r="K313" s="833">
        <v>10108.730163574219</v>
      </c>
    </row>
    <row r="314" spans="1:11" ht="14.45" customHeight="1" x14ac:dyDescent="0.2">
      <c r="A314" s="822" t="s">
        <v>599</v>
      </c>
      <c r="B314" s="823" t="s">
        <v>600</v>
      </c>
      <c r="C314" s="826" t="s">
        <v>620</v>
      </c>
      <c r="D314" s="840" t="s">
        <v>621</v>
      </c>
      <c r="E314" s="826" t="s">
        <v>4918</v>
      </c>
      <c r="F314" s="840" t="s">
        <v>4919</v>
      </c>
      <c r="G314" s="826" t="s">
        <v>4940</v>
      </c>
      <c r="H314" s="826" t="s">
        <v>4941</v>
      </c>
      <c r="I314" s="832">
        <v>22.149999618530273</v>
      </c>
      <c r="J314" s="832">
        <v>25</v>
      </c>
      <c r="K314" s="833">
        <v>553.75</v>
      </c>
    </row>
    <row r="315" spans="1:11" ht="14.45" customHeight="1" x14ac:dyDescent="0.2">
      <c r="A315" s="822" t="s">
        <v>599</v>
      </c>
      <c r="B315" s="823" t="s">
        <v>600</v>
      </c>
      <c r="C315" s="826" t="s">
        <v>620</v>
      </c>
      <c r="D315" s="840" t="s">
        <v>621</v>
      </c>
      <c r="E315" s="826" t="s">
        <v>4918</v>
      </c>
      <c r="F315" s="840" t="s">
        <v>4919</v>
      </c>
      <c r="G315" s="826" t="s">
        <v>4972</v>
      </c>
      <c r="H315" s="826" t="s">
        <v>5409</v>
      </c>
      <c r="I315" s="832">
        <v>129.25999450683594</v>
      </c>
      <c r="J315" s="832">
        <v>30</v>
      </c>
      <c r="K315" s="833">
        <v>3877.7999267578125</v>
      </c>
    </row>
    <row r="316" spans="1:11" ht="14.45" customHeight="1" x14ac:dyDescent="0.2">
      <c r="A316" s="822" t="s">
        <v>599</v>
      </c>
      <c r="B316" s="823" t="s">
        <v>600</v>
      </c>
      <c r="C316" s="826" t="s">
        <v>620</v>
      </c>
      <c r="D316" s="840" t="s">
        <v>621</v>
      </c>
      <c r="E316" s="826" t="s">
        <v>4918</v>
      </c>
      <c r="F316" s="840" t="s">
        <v>4919</v>
      </c>
      <c r="G316" s="826" t="s">
        <v>4974</v>
      </c>
      <c r="H316" s="826" t="s">
        <v>5410</v>
      </c>
      <c r="I316" s="832">
        <v>55.369998931884766</v>
      </c>
      <c r="J316" s="832">
        <v>10</v>
      </c>
      <c r="K316" s="833">
        <v>553.72998046875</v>
      </c>
    </row>
    <row r="317" spans="1:11" ht="14.45" customHeight="1" x14ac:dyDescent="0.2">
      <c r="A317" s="822" t="s">
        <v>599</v>
      </c>
      <c r="B317" s="823" t="s">
        <v>600</v>
      </c>
      <c r="C317" s="826" t="s">
        <v>620</v>
      </c>
      <c r="D317" s="840" t="s">
        <v>621</v>
      </c>
      <c r="E317" s="826" t="s">
        <v>4918</v>
      </c>
      <c r="F317" s="840" t="s">
        <v>4919</v>
      </c>
      <c r="G317" s="826" t="s">
        <v>5411</v>
      </c>
      <c r="H317" s="826" t="s">
        <v>5412</v>
      </c>
      <c r="I317" s="832">
        <v>120.69000244140625</v>
      </c>
      <c r="J317" s="832">
        <v>10</v>
      </c>
      <c r="K317" s="833">
        <v>1206.9000244140625</v>
      </c>
    </row>
    <row r="318" spans="1:11" ht="14.45" customHeight="1" x14ac:dyDescent="0.2">
      <c r="A318" s="822" t="s">
        <v>599</v>
      </c>
      <c r="B318" s="823" t="s">
        <v>600</v>
      </c>
      <c r="C318" s="826" t="s">
        <v>620</v>
      </c>
      <c r="D318" s="840" t="s">
        <v>621</v>
      </c>
      <c r="E318" s="826" t="s">
        <v>4918</v>
      </c>
      <c r="F318" s="840" t="s">
        <v>4919</v>
      </c>
      <c r="G318" s="826" t="s">
        <v>4946</v>
      </c>
      <c r="H318" s="826" t="s">
        <v>4947</v>
      </c>
      <c r="I318" s="832">
        <v>207.22999572753906</v>
      </c>
      <c r="J318" s="832">
        <v>1</v>
      </c>
      <c r="K318" s="833">
        <v>207.22999572753906</v>
      </c>
    </row>
    <row r="319" spans="1:11" ht="14.45" customHeight="1" x14ac:dyDescent="0.2">
      <c r="A319" s="822" t="s">
        <v>599</v>
      </c>
      <c r="B319" s="823" t="s">
        <v>600</v>
      </c>
      <c r="C319" s="826" t="s">
        <v>620</v>
      </c>
      <c r="D319" s="840" t="s">
        <v>621</v>
      </c>
      <c r="E319" s="826" t="s">
        <v>4918</v>
      </c>
      <c r="F319" s="840" t="s">
        <v>4919</v>
      </c>
      <c r="G319" s="826" t="s">
        <v>5413</v>
      </c>
      <c r="H319" s="826" t="s">
        <v>5414</v>
      </c>
      <c r="I319" s="832">
        <v>599.1500244140625</v>
      </c>
      <c r="J319" s="832">
        <v>6</v>
      </c>
      <c r="K319" s="833">
        <v>3594.900146484375</v>
      </c>
    </row>
    <row r="320" spans="1:11" ht="14.45" customHeight="1" x14ac:dyDescent="0.2">
      <c r="A320" s="822" t="s">
        <v>599</v>
      </c>
      <c r="B320" s="823" t="s">
        <v>600</v>
      </c>
      <c r="C320" s="826" t="s">
        <v>620</v>
      </c>
      <c r="D320" s="840" t="s">
        <v>621</v>
      </c>
      <c r="E320" s="826" t="s">
        <v>4918</v>
      </c>
      <c r="F320" s="840" t="s">
        <v>4919</v>
      </c>
      <c r="G320" s="826" t="s">
        <v>4972</v>
      </c>
      <c r="H320" s="826" t="s">
        <v>5415</v>
      </c>
      <c r="I320" s="832">
        <v>129.25999450683594</v>
      </c>
      <c r="J320" s="832">
        <v>35</v>
      </c>
      <c r="K320" s="833">
        <v>4524.0999145507813</v>
      </c>
    </row>
    <row r="321" spans="1:11" ht="14.45" customHeight="1" x14ac:dyDescent="0.2">
      <c r="A321" s="822" t="s">
        <v>599</v>
      </c>
      <c r="B321" s="823" t="s">
        <v>600</v>
      </c>
      <c r="C321" s="826" t="s">
        <v>620</v>
      </c>
      <c r="D321" s="840" t="s">
        <v>621</v>
      </c>
      <c r="E321" s="826" t="s">
        <v>4918</v>
      </c>
      <c r="F321" s="840" t="s">
        <v>4919</v>
      </c>
      <c r="G321" s="826" t="s">
        <v>4974</v>
      </c>
      <c r="H321" s="826" t="s">
        <v>5416</v>
      </c>
      <c r="I321" s="832">
        <v>55.369998931884766</v>
      </c>
      <c r="J321" s="832">
        <v>10</v>
      </c>
      <c r="K321" s="833">
        <v>553.70001220703125</v>
      </c>
    </row>
    <row r="322" spans="1:11" ht="14.45" customHeight="1" x14ac:dyDescent="0.2">
      <c r="A322" s="822" t="s">
        <v>599</v>
      </c>
      <c r="B322" s="823" t="s">
        <v>600</v>
      </c>
      <c r="C322" s="826" t="s">
        <v>620</v>
      </c>
      <c r="D322" s="840" t="s">
        <v>621</v>
      </c>
      <c r="E322" s="826" t="s">
        <v>4918</v>
      </c>
      <c r="F322" s="840" t="s">
        <v>4919</v>
      </c>
      <c r="G322" s="826" t="s">
        <v>4956</v>
      </c>
      <c r="H322" s="826" t="s">
        <v>4957</v>
      </c>
      <c r="I322" s="832">
        <v>13.769999980926514</v>
      </c>
      <c r="J322" s="832">
        <v>100</v>
      </c>
      <c r="K322" s="833">
        <v>1377</v>
      </c>
    </row>
    <row r="323" spans="1:11" ht="14.45" customHeight="1" x14ac:dyDescent="0.2">
      <c r="A323" s="822" t="s">
        <v>599</v>
      </c>
      <c r="B323" s="823" t="s">
        <v>600</v>
      </c>
      <c r="C323" s="826" t="s">
        <v>620</v>
      </c>
      <c r="D323" s="840" t="s">
        <v>621</v>
      </c>
      <c r="E323" s="826" t="s">
        <v>4918</v>
      </c>
      <c r="F323" s="840" t="s">
        <v>4919</v>
      </c>
      <c r="G323" s="826" t="s">
        <v>4958</v>
      </c>
      <c r="H323" s="826" t="s">
        <v>4959</v>
      </c>
      <c r="I323" s="832">
        <v>215.80713980538505</v>
      </c>
      <c r="J323" s="832">
        <v>175</v>
      </c>
      <c r="K323" s="833">
        <v>37766.3896484375</v>
      </c>
    </row>
    <row r="324" spans="1:11" ht="14.45" customHeight="1" x14ac:dyDescent="0.2">
      <c r="A324" s="822" t="s">
        <v>599</v>
      </c>
      <c r="B324" s="823" t="s">
        <v>600</v>
      </c>
      <c r="C324" s="826" t="s">
        <v>620</v>
      </c>
      <c r="D324" s="840" t="s">
        <v>621</v>
      </c>
      <c r="E324" s="826" t="s">
        <v>4918</v>
      </c>
      <c r="F324" s="840" t="s">
        <v>4919</v>
      </c>
      <c r="G324" s="826" t="s">
        <v>5417</v>
      </c>
      <c r="H324" s="826" t="s">
        <v>5418</v>
      </c>
      <c r="I324" s="832">
        <v>228.0477786593967</v>
      </c>
      <c r="J324" s="832">
        <v>225</v>
      </c>
      <c r="K324" s="833">
        <v>51310.59912109375</v>
      </c>
    </row>
    <row r="325" spans="1:11" ht="14.45" customHeight="1" x14ac:dyDescent="0.2">
      <c r="A325" s="822" t="s">
        <v>599</v>
      </c>
      <c r="B325" s="823" t="s">
        <v>600</v>
      </c>
      <c r="C325" s="826" t="s">
        <v>620</v>
      </c>
      <c r="D325" s="840" t="s">
        <v>621</v>
      </c>
      <c r="E325" s="826" t="s">
        <v>4918</v>
      </c>
      <c r="F325" s="840" t="s">
        <v>4919</v>
      </c>
      <c r="G325" s="826" t="s">
        <v>4962</v>
      </c>
      <c r="H325" s="826" t="s">
        <v>4963</v>
      </c>
      <c r="I325" s="832">
        <v>259.89999389648438</v>
      </c>
      <c r="J325" s="832">
        <v>16</v>
      </c>
      <c r="K325" s="833">
        <v>4158.39990234375</v>
      </c>
    </row>
    <row r="326" spans="1:11" ht="14.45" customHeight="1" x14ac:dyDescent="0.2">
      <c r="A326" s="822" t="s">
        <v>599</v>
      </c>
      <c r="B326" s="823" t="s">
        <v>600</v>
      </c>
      <c r="C326" s="826" t="s">
        <v>620</v>
      </c>
      <c r="D326" s="840" t="s">
        <v>621</v>
      </c>
      <c r="E326" s="826" t="s">
        <v>4918</v>
      </c>
      <c r="F326" s="840" t="s">
        <v>4919</v>
      </c>
      <c r="G326" s="826" t="s">
        <v>4936</v>
      </c>
      <c r="H326" s="826" t="s">
        <v>5419</v>
      </c>
      <c r="I326" s="832">
        <v>6.440000057220459</v>
      </c>
      <c r="J326" s="832">
        <v>800</v>
      </c>
      <c r="K326" s="833">
        <v>5152</v>
      </c>
    </row>
    <row r="327" spans="1:11" ht="14.45" customHeight="1" x14ac:dyDescent="0.2">
      <c r="A327" s="822" t="s">
        <v>599</v>
      </c>
      <c r="B327" s="823" t="s">
        <v>600</v>
      </c>
      <c r="C327" s="826" t="s">
        <v>620</v>
      </c>
      <c r="D327" s="840" t="s">
        <v>621</v>
      </c>
      <c r="E327" s="826" t="s">
        <v>4918</v>
      </c>
      <c r="F327" s="840" t="s">
        <v>4919</v>
      </c>
      <c r="G327" s="826" t="s">
        <v>4964</v>
      </c>
      <c r="H327" s="826" t="s">
        <v>4965</v>
      </c>
      <c r="I327" s="832">
        <v>2.6600000858306885</v>
      </c>
      <c r="J327" s="832">
        <v>350</v>
      </c>
      <c r="K327" s="833">
        <v>931</v>
      </c>
    </row>
    <row r="328" spans="1:11" ht="14.45" customHeight="1" x14ac:dyDescent="0.2">
      <c r="A328" s="822" t="s">
        <v>599</v>
      </c>
      <c r="B328" s="823" t="s">
        <v>600</v>
      </c>
      <c r="C328" s="826" t="s">
        <v>620</v>
      </c>
      <c r="D328" s="840" t="s">
        <v>621</v>
      </c>
      <c r="E328" s="826" t="s">
        <v>4918</v>
      </c>
      <c r="F328" s="840" t="s">
        <v>4919</v>
      </c>
      <c r="G328" s="826" t="s">
        <v>4938</v>
      </c>
      <c r="H328" s="826" t="s">
        <v>4968</v>
      </c>
      <c r="I328" s="832">
        <v>63.453332901000977</v>
      </c>
      <c r="J328" s="832">
        <v>60</v>
      </c>
      <c r="K328" s="833">
        <v>3807.2200927734375</v>
      </c>
    </row>
    <row r="329" spans="1:11" ht="14.45" customHeight="1" x14ac:dyDescent="0.2">
      <c r="A329" s="822" t="s">
        <v>599</v>
      </c>
      <c r="B329" s="823" t="s">
        <v>600</v>
      </c>
      <c r="C329" s="826" t="s">
        <v>620</v>
      </c>
      <c r="D329" s="840" t="s">
        <v>621</v>
      </c>
      <c r="E329" s="826" t="s">
        <v>4918</v>
      </c>
      <c r="F329" s="840" t="s">
        <v>4919</v>
      </c>
      <c r="G329" s="826" t="s">
        <v>4972</v>
      </c>
      <c r="H329" s="826" t="s">
        <v>4973</v>
      </c>
      <c r="I329" s="832">
        <v>129.25999450683594</v>
      </c>
      <c r="J329" s="832">
        <v>10</v>
      </c>
      <c r="K329" s="833">
        <v>1292.5999755859375</v>
      </c>
    </row>
    <row r="330" spans="1:11" ht="14.45" customHeight="1" x14ac:dyDescent="0.2">
      <c r="A330" s="822" t="s">
        <v>599</v>
      </c>
      <c r="B330" s="823" t="s">
        <v>600</v>
      </c>
      <c r="C330" s="826" t="s">
        <v>620</v>
      </c>
      <c r="D330" s="840" t="s">
        <v>621</v>
      </c>
      <c r="E330" s="826" t="s">
        <v>4918</v>
      </c>
      <c r="F330" s="840" t="s">
        <v>4919</v>
      </c>
      <c r="G330" s="826" t="s">
        <v>4974</v>
      </c>
      <c r="H330" s="826" t="s">
        <v>4975</v>
      </c>
      <c r="I330" s="832">
        <v>55.369998931884766</v>
      </c>
      <c r="J330" s="832">
        <v>20</v>
      </c>
      <c r="K330" s="833">
        <v>1107.449951171875</v>
      </c>
    </row>
    <row r="331" spans="1:11" ht="14.45" customHeight="1" x14ac:dyDescent="0.2">
      <c r="A331" s="822" t="s">
        <v>599</v>
      </c>
      <c r="B331" s="823" t="s">
        <v>600</v>
      </c>
      <c r="C331" s="826" t="s">
        <v>620</v>
      </c>
      <c r="D331" s="840" t="s">
        <v>621</v>
      </c>
      <c r="E331" s="826" t="s">
        <v>4918</v>
      </c>
      <c r="F331" s="840" t="s">
        <v>4919</v>
      </c>
      <c r="G331" s="826" t="s">
        <v>5411</v>
      </c>
      <c r="H331" s="826" t="s">
        <v>5420</v>
      </c>
      <c r="I331" s="832">
        <v>120.70999908447266</v>
      </c>
      <c r="J331" s="832">
        <v>10</v>
      </c>
      <c r="K331" s="833">
        <v>1207.050048828125</v>
      </c>
    </row>
    <row r="332" spans="1:11" ht="14.45" customHeight="1" x14ac:dyDescent="0.2">
      <c r="A332" s="822" t="s">
        <v>599</v>
      </c>
      <c r="B332" s="823" t="s">
        <v>600</v>
      </c>
      <c r="C332" s="826" t="s">
        <v>620</v>
      </c>
      <c r="D332" s="840" t="s">
        <v>621</v>
      </c>
      <c r="E332" s="826" t="s">
        <v>4918</v>
      </c>
      <c r="F332" s="840" t="s">
        <v>4919</v>
      </c>
      <c r="G332" s="826" t="s">
        <v>5413</v>
      </c>
      <c r="H332" s="826" t="s">
        <v>5421</v>
      </c>
      <c r="I332" s="832">
        <v>599.1500244140625</v>
      </c>
      <c r="J332" s="832">
        <v>3</v>
      </c>
      <c r="K332" s="833">
        <v>1797.4500732421875</v>
      </c>
    </row>
    <row r="333" spans="1:11" ht="14.45" customHeight="1" x14ac:dyDescent="0.2">
      <c r="A333" s="822" t="s">
        <v>599</v>
      </c>
      <c r="B333" s="823" t="s">
        <v>600</v>
      </c>
      <c r="C333" s="826" t="s">
        <v>620</v>
      </c>
      <c r="D333" s="840" t="s">
        <v>621</v>
      </c>
      <c r="E333" s="826" t="s">
        <v>4918</v>
      </c>
      <c r="F333" s="840" t="s">
        <v>4919</v>
      </c>
      <c r="G333" s="826" t="s">
        <v>4958</v>
      </c>
      <c r="H333" s="826" t="s">
        <v>5422</v>
      </c>
      <c r="I333" s="832">
        <v>215.27999877929688</v>
      </c>
      <c r="J333" s="832">
        <v>25</v>
      </c>
      <c r="K333" s="833">
        <v>5382</v>
      </c>
    </row>
    <row r="334" spans="1:11" ht="14.45" customHeight="1" x14ac:dyDescent="0.2">
      <c r="A334" s="822" t="s">
        <v>599</v>
      </c>
      <c r="B334" s="823" t="s">
        <v>600</v>
      </c>
      <c r="C334" s="826" t="s">
        <v>620</v>
      </c>
      <c r="D334" s="840" t="s">
        <v>621</v>
      </c>
      <c r="E334" s="826" t="s">
        <v>4918</v>
      </c>
      <c r="F334" s="840" t="s">
        <v>4919</v>
      </c>
      <c r="G334" s="826" t="s">
        <v>5417</v>
      </c>
      <c r="H334" s="826" t="s">
        <v>5423</v>
      </c>
      <c r="I334" s="832">
        <v>227.293337504069</v>
      </c>
      <c r="J334" s="832">
        <v>175</v>
      </c>
      <c r="K334" s="833">
        <v>39774.89013671875</v>
      </c>
    </row>
    <row r="335" spans="1:11" ht="14.45" customHeight="1" x14ac:dyDescent="0.2">
      <c r="A335" s="822" t="s">
        <v>599</v>
      </c>
      <c r="B335" s="823" t="s">
        <v>600</v>
      </c>
      <c r="C335" s="826" t="s">
        <v>620</v>
      </c>
      <c r="D335" s="840" t="s">
        <v>621</v>
      </c>
      <c r="E335" s="826" t="s">
        <v>4918</v>
      </c>
      <c r="F335" s="840" t="s">
        <v>4919</v>
      </c>
      <c r="G335" s="826" t="s">
        <v>4962</v>
      </c>
      <c r="H335" s="826" t="s">
        <v>4985</v>
      </c>
      <c r="I335" s="832">
        <v>259.89999389648438</v>
      </c>
      <c r="J335" s="832">
        <v>8</v>
      </c>
      <c r="K335" s="833">
        <v>2079.199951171875</v>
      </c>
    </row>
    <row r="336" spans="1:11" ht="14.45" customHeight="1" x14ac:dyDescent="0.2">
      <c r="A336" s="822" t="s">
        <v>599</v>
      </c>
      <c r="B336" s="823" t="s">
        <v>600</v>
      </c>
      <c r="C336" s="826" t="s">
        <v>620</v>
      </c>
      <c r="D336" s="840" t="s">
        <v>621</v>
      </c>
      <c r="E336" s="826" t="s">
        <v>4918</v>
      </c>
      <c r="F336" s="840" t="s">
        <v>4919</v>
      </c>
      <c r="G336" s="826" t="s">
        <v>5424</v>
      </c>
      <c r="H336" s="826" t="s">
        <v>5425</v>
      </c>
      <c r="I336" s="832">
        <v>10.119999885559082</v>
      </c>
      <c r="J336" s="832">
        <v>1</v>
      </c>
      <c r="K336" s="833">
        <v>10.119999885559082</v>
      </c>
    </row>
    <row r="337" spans="1:11" ht="14.45" customHeight="1" x14ac:dyDescent="0.2">
      <c r="A337" s="822" t="s">
        <v>599</v>
      </c>
      <c r="B337" s="823" t="s">
        <v>600</v>
      </c>
      <c r="C337" s="826" t="s">
        <v>620</v>
      </c>
      <c r="D337" s="840" t="s">
        <v>621</v>
      </c>
      <c r="E337" s="826" t="s">
        <v>4918</v>
      </c>
      <c r="F337" s="840" t="s">
        <v>4919</v>
      </c>
      <c r="G337" s="826" t="s">
        <v>5426</v>
      </c>
      <c r="H337" s="826" t="s">
        <v>5427</v>
      </c>
      <c r="I337" s="832">
        <v>13.020000457763672</v>
      </c>
      <c r="J337" s="832">
        <v>361</v>
      </c>
      <c r="K337" s="833">
        <v>4700.2200126647949</v>
      </c>
    </row>
    <row r="338" spans="1:11" ht="14.45" customHeight="1" x14ac:dyDescent="0.2">
      <c r="A338" s="822" t="s">
        <v>599</v>
      </c>
      <c r="B338" s="823" t="s">
        <v>600</v>
      </c>
      <c r="C338" s="826" t="s">
        <v>620</v>
      </c>
      <c r="D338" s="840" t="s">
        <v>621</v>
      </c>
      <c r="E338" s="826" t="s">
        <v>4918</v>
      </c>
      <c r="F338" s="840" t="s">
        <v>4919</v>
      </c>
      <c r="G338" s="826" t="s">
        <v>4988</v>
      </c>
      <c r="H338" s="826" t="s">
        <v>4989</v>
      </c>
      <c r="I338" s="832">
        <v>0.85636365413665771</v>
      </c>
      <c r="J338" s="832">
        <v>3600</v>
      </c>
      <c r="K338" s="833">
        <v>3081</v>
      </c>
    </row>
    <row r="339" spans="1:11" ht="14.45" customHeight="1" x14ac:dyDescent="0.2">
      <c r="A339" s="822" t="s">
        <v>599</v>
      </c>
      <c r="B339" s="823" t="s">
        <v>600</v>
      </c>
      <c r="C339" s="826" t="s">
        <v>620</v>
      </c>
      <c r="D339" s="840" t="s">
        <v>621</v>
      </c>
      <c r="E339" s="826" t="s">
        <v>4918</v>
      </c>
      <c r="F339" s="840" t="s">
        <v>4919</v>
      </c>
      <c r="G339" s="826" t="s">
        <v>4990</v>
      </c>
      <c r="H339" s="826" t="s">
        <v>4991</v>
      </c>
      <c r="I339" s="832">
        <v>1.5154545307159424</v>
      </c>
      <c r="J339" s="832">
        <v>3400</v>
      </c>
      <c r="K339" s="833">
        <v>5154</v>
      </c>
    </row>
    <row r="340" spans="1:11" ht="14.45" customHeight="1" x14ac:dyDescent="0.2">
      <c r="A340" s="822" t="s">
        <v>599</v>
      </c>
      <c r="B340" s="823" t="s">
        <v>600</v>
      </c>
      <c r="C340" s="826" t="s">
        <v>620</v>
      </c>
      <c r="D340" s="840" t="s">
        <v>621</v>
      </c>
      <c r="E340" s="826" t="s">
        <v>4918</v>
      </c>
      <c r="F340" s="840" t="s">
        <v>4919</v>
      </c>
      <c r="G340" s="826" t="s">
        <v>4998</v>
      </c>
      <c r="H340" s="826" t="s">
        <v>4999</v>
      </c>
      <c r="I340" s="832">
        <v>8.3928572790963312</v>
      </c>
      <c r="J340" s="832">
        <v>204</v>
      </c>
      <c r="K340" s="833">
        <v>1711.9200286865234</v>
      </c>
    </row>
    <row r="341" spans="1:11" ht="14.45" customHeight="1" x14ac:dyDescent="0.2">
      <c r="A341" s="822" t="s">
        <v>599</v>
      </c>
      <c r="B341" s="823" t="s">
        <v>600</v>
      </c>
      <c r="C341" s="826" t="s">
        <v>620</v>
      </c>
      <c r="D341" s="840" t="s">
        <v>621</v>
      </c>
      <c r="E341" s="826" t="s">
        <v>4918</v>
      </c>
      <c r="F341" s="840" t="s">
        <v>4919</v>
      </c>
      <c r="G341" s="826" t="s">
        <v>5426</v>
      </c>
      <c r="H341" s="826" t="s">
        <v>5428</v>
      </c>
      <c r="I341" s="832">
        <v>13.018571853637695</v>
      </c>
      <c r="J341" s="832">
        <v>260</v>
      </c>
      <c r="K341" s="833">
        <v>3384.9600257873535</v>
      </c>
    </row>
    <row r="342" spans="1:11" ht="14.45" customHeight="1" x14ac:dyDescent="0.2">
      <c r="A342" s="822" t="s">
        <v>599</v>
      </c>
      <c r="B342" s="823" t="s">
        <v>600</v>
      </c>
      <c r="C342" s="826" t="s">
        <v>620</v>
      </c>
      <c r="D342" s="840" t="s">
        <v>621</v>
      </c>
      <c r="E342" s="826" t="s">
        <v>4918</v>
      </c>
      <c r="F342" s="840" t="s">
        <v>4919</v>
      </c>
      <c r="G342" s="826" t="s">
        <v>4988</v>
      </c>
      <c r="H342" s="826" t="s">
        <v>5002</v>
      </c>
      <c r="I342" s="832">
        <v>0.85571430410657612</v>
      </c>
      <c r="J342" s="832">
        <v>1706</v>
      </c>
      <c r="K342" s="833">
        <v>1462.1599998474121</v>
      </c>
    </row>
    <row r="343" spans="1:11" ht="14.45" customHeight="1" x14ac:dyDescent="0.2">
      <c r="A343" s="822" t="s">
        <v>599</v>
      </c>
      <c r="B343" s="823" t="s">
        <v>600</v>
      </c>
      <c r="C343" s="826" t="s">
        <v>620</v>
      </c>
      <c r="D343" s="840" t="s">
        <v>621</v>
      </c>
      <c r="E343" s="826" t="s">
        <v>4918</v>
      </c>
      <c r="F343" s="840" t="s">
        <v>4919</v>
      </c>
      <c r="G343" s="826" t="s">
        <v>4990</v>
      </c>
      <c r="H343" s="826" t="s">
        <v>5003</v>
      </c>
      <c r="I343" s="832">
        <v>1.5149999856948853</v>
      </c>
      <c r="J343" s="832">
        <v>1800</v>
      </c>
      <c r="K343" s="833">
        <v>2727</v>
      </c>
    </row>
    <row r="344" spans="1:11" ht="14.45" customHeight="1" x14ac:dyDescent="0.2">
      <c r="A344" s="822" t="s">
        <v>599</v>
      </c>
      <c r="B344" s="823" t="s">
        <v>600</v>
      </c>
      <c r="C344" s="826" t="s">
        <v>620</v>
      </c>
      <c r="D344" s="840" t="s">
        <v>621</v>
      </c>
      <c r="E344" s="826" t="s">
        <v>4918</v>
      </c>
      <c r="F344" s="840" t="s">
        <v>4919</v>
      </c>
      <c r="G344" s="826" t="s">
        <v>4998</v>
      </c>
      <c r="H344" s="826" t="s">
        <v>5429</v>
      </c>
      <c r="I344" s="832">
        <v>8.3940000534057617</v>
      </c>
      <c r="J344" s="832">
        <v>132</v>
      </c>
      <c r="K344" s="833">
        <v>1107.9600143432617</v>
      </c>
    </row>
    <row r="345" spans="1:11" ht="14.45" customHeight="1" x14ac:dyDescent="0.2">
      <c r="A345" s="822" t="s">
        <v>599</v>
      </c>
      <c r="B345" s="823" t="s">
        <v>600</v>
      </c>
      <c r="C345" s="826" t="s">
        <v>620</v>
      </c>
      <c r="D345" s="840" t="s">
        <v>621</v>
      </c>
      <c r="E345" s="826" t="s">
        <v>4918</v>
      </c>
      <c r="F345" s="840" t="s">
        <v>4919</v>
      </c>
      <c r="G345" s="826" t="s">
        <v>5022</v>
      </c>
      <c r="H345" s="826" t="s">
        <v>5023</v>
      </c>
      <c r="I345" s="832">
        <v>42.449411280014935</v>
      </c>
      <c r="J345" s="832">
        <v>245</v>
      </c>
      <c r="K345" s="833">
        <v>10399.699951171875</v>
      </c>
    </row>
    <row r="346" spans="1:11" ht="14.45" customHeight="1" x14ac:dyDescent="0.2">
      <c r="A346" s="822" t="s">
        <v>599</v>
      </c>
      <c r="B346" s="823" t="s">
        <v>600</v>
      </c>
      <c r="C346" s="826" t="s">
        <v>620</v>
      </c>
      <c r="D346" s="840" t="s">
        <v>621</v>
      </c>
      <c r="E346" s="826" t="s">
        <v>4918</v>
      </c>
      <c r="F346" s="840" t="s">
        <v>4919</v>
      </c>
      <c r="G346" s="826" t="s">
        <v>5430</v>
      </c>
      <c r="H346" s="826" t="s">
        <v>5431</v>
      </c>
      <c r="I346" s="832">
        <v>105.45299758911133</v>
      </c>
      <c r="J346" s="832">
        <v>30</v>
      </c>
      <c r="K346" s="833">
        <v>3163.5899353027344</v>
      </c>
    </row>
    <row r="347" spans="1:11" ht="14.45" customHeight="1" x14ac:dyDescent="0.2">
      <c r="A347" s="822" t="s">
        <v>599</v>
      </c>
      <c r="B347" s="823" t="s">
        <v>600</v>
      </c>
      <c r="C347" s="826" t="s">
        <v>620</v>
      </c>
      <c r="D347" s="840" t="s">
        <v>621</v>
      </c>
      <c r="E347" s="826" t="s">
        <v>4918</v>
      </c>
      <c r="F347" s="840" t="s">
        <v>4919</v>
      </c>
      <c r="G347" s="826" t="s">
        <v>5430</v>
      </c>
      <c r="H347" s="826" t="s">
        <v>5432</v>
      </c>
      <c r="I347" s="832">
        <v>105.45499801635742</v>
      </c>
      <c r="J347" s="832">
        <v>16</v>
      </c>
      <c r="K347" s="833">
        <v>1687.2799682617188</v>
      </c>
    </row>
    <row r="348" spans="1:11" ht="14.45" customHeight="1" x14ac:dyDescent="0.2">
      <c r="A348" s="822" t="s">
        <v>599</v>
      </c>
      <c r="B348" s="823" t="s">
        <v>600</v>
      </c>
      <c r="C348" s="826" t="s">
        <v>620</v>
      </c>
      <c r="D348" s="840" t="s">
        <v>621</v>
      </c>
      <c r="E348" s="826" t="s">
        <v>4918</v>
      </c>
      <c r="F348" s="840" t="s">
        <v>4919</v>
      </c>
      <c r="G348" s="826" t="s">
        <v>5029</v>
      </c>
      <c r="H348" s="826" t="s">
        <v>5433</v>
      </c>
      <c r="I348" s="832">
        <v>12.020000457763672</v>
      </c>
      <c r="J348" s="832">
        <v>75</v>
      </c>
      <c r="K348" s="833">
        <v>901.59002685546875</v>
      </c>
    </row>
    <row r="349" spans="1:11" ht="14.45" customHeight="1" x14ac:dyDescent="0.2">
      <c r="A349" s="822" t="s">
        <v>599</v>
      </c>
      <c r="B349" s="823" t="s">
        <v>600</v>
      </c>
      <c r="C349" s="826" t="s">
        <v>620</v>
      </c>
      <c r="D349" s="840" t="s">
        <v>621</v>
      </c>
      <c r="E349" s="826" t="s">
        <v>4918</v>
      </c>
      <c r="F349" s="840" t="s">
        <v>4919</v>
      </c>
      <c r="G349" s="826" t="s">
        <v>5029</v>
      </c>
      <c r="H349" s="826" t="s">
        <v>5434</v>
      </c>
      <c r="I349" s="832">
        <v>12.020000457763672</v>
      </c>
      <c r="J349" s="832">
        <v>300</v>
      </c>
      <c r="K349" s="833">
        <v>3606.6500854492188</v>
      </c>
    </row>
    <row r="350" spans="1:11" ht="14.45" customHeight="1" x14ac:dyDescent="0.2">
      <c r="A350" s="822" t="s">
        <v>599</v>
      </c>
      <c r="B350" s="823" t="s">
        <v>600</v>
      </c>
      <c r="C350" s="826" t="s">
        <v>620</v>
      </c>
      <c r="D350" s="840" t="s">
        <v>621</v>
      </c>
      <c r="E350" s="826" t="s">
        <v>4918</v>
      </c>
      <c r="F350" s="840" t="s">
        <v>4919</v>
      </c>
      <c r="G350" s="826" t="s">
        <v>5029</v>
      </c>
      <c r="H350" s="826" t="s">
        <v>5435</v>
      </c>
      <c r="I350" s="832">
        <v>12.023333549499512</v>
      </c>
      <c r="J350" s="832">
        <v>225</v>
      </c>
      <c r="K350" s="833">
        <v>2705.530029296875</v>
      </c>
    </row>
    <row r="351" spans="1:11" ht="14.45" customHeight="1" x14ac:dyDescent="0.2">
      <c r="A351" s="822" t="s">
        <v>599</v>
      </c>
      <c r="B351" s="823" t="s">
        <v>600</v>
      </c>
      <c r="C351" s="826" t="s">
        <v>620</v>
      </c>
      <c r="D351" s="840" t="s">
        <v>621</v>
      </c>
      <c r="E351" s="826" t="s">
        <v>4918</v>
      </c>
      <c r="F351" s="840" t="s">
        <v>4919</v>
      </c>
      <c r="G351" s="826" t="s">
        <v>5029</v>
      </c>
      <c r="H351" s="826" t="s">
        <v>5030</v>
      </c>
      <c r="I351" s="832">
        <v>12.02400016784668</v>
      </c>
      <c r="J351" s="832">
        <v>375</v>
      </c>
      <c r="K351" s="833">
        <v>4509.6900634765625</v>
      </c>
    </row>
    <row r="352" spans="1:11" ht="14.45" customHeight="1" x14ac:dyDescent="0.2">
      <c r="A352" s="822" t="s">
        <v>599</v>
      </c>
      <c r="B352" s="823" t="s">
        <v>600</v>
      </c>
      <c r="C352" s="826" t="s">
        <v>620</v>
      </c>
      <c r="D352" s="840" t="s">
        <v>621</v>
      </c>
      <c r="E352" s="826" t="s">
        <v>4918</v>
      </c>
      <c r="F352" s="840" t="s">
        <v>4919</v>
      </c>
      <c r="G352" s="826" t="s">
        <v>5436</v>
      </c>
      <c r="H352" s="826" t="s">
        <v>5437</v>
      </c>
      <c r="I352" s="832">
        <v>17.059999465942383</v>
      </c>
      <c r="J352" s="832">
        <v>25</v>
      </c>
      <c r="K352" s="833">
        <v>853.30000001192093</v>
      </c>
    </row>
    <row r="353" spans="1:11" ht="14.45" customHeight="1" x14ac:dyDescent="0.2">
      <c r="A353" s="822" t="s">
        <v>599</v>
      </c>
      <c r="B353" s="823" t="s">
        <v>600</v>
      </c>
      <c r="C353" s="826" t="s">
        <v>620</v>
      </c>
      <c r="D353" s="840" t="s">
        <v>621</v>
      </c>
      <c r="E353" s="826" t="s">
        <v>4918</v>
      </c>
      <c r="F353" s="840" t="s">
        <v>4919</v>
      </c>
      <c r="G353" s="826" t="s">
        <v>5436</v>
      </c>
      <c r="H353" s="826" t="s">
        <v>5438</v>
      </c>
      <c r="I353" s="832">
        <v>34.130001068115234</v>
      </c>
      <c r="J353" s="832">
        <v>25</v>
      </c>
      <c r="K353" s="833">
        <v>853.29998779296875</v>
      </c>
    </row>
    <row r="354" spans="1:11" ht="14.45" customHeight="1" x14ac:dyDescent="0.2">
      <c r="A354" s="822" t="s">
        <v>599</v>
      </c>
      <c r="B354" s="823" t="s">
        <v>600</v>
      </c>
      <c r="C354" s="826" t="s">
        <v>620</v>
      </c>
      <c r="D354" s="840" t="s">
        <v>621</v>
      </c>
      <c r="E354" s="826" t="s">
        <v>4918</v>
      </c>
      <c r="F354" s="840" t="s">
        <v>4919</v>
      </c>
      <c r="G354" s="826" t="s">
        <v>5034</v>
      </c>
      <c r="H354" s="826" t="s">
        <v>5035</v>
      </c>
      <c r="I354" s="832">
        <v>0.66800001859664915</v>
      </c>
      <c r="J354" s="832">
        <v>49000</v>
      </c>
      <c r="K354" s="833">
        <v>32730</v>
      </c>
    </row>
    <row r="355" spans="1:11" ht="14.45" customHeight="1" x14ac:dyDescent="0.2">
      <c r="A355" s="822" t="s">
        <v>599</v>
      </c>
      <c r="B355" s="823" t="s">
        <v>600</v>
      </c>
      <c r="C355" s="826" t="s">
        <v>620</v>
      </c>
      <c r="D355" s="840" t="s">
        <v>621</v>
      </c>
      <c r="E355" s="826" t="s">
        <v>4918</v>
      </c>
      <c r="F355" s="840" t="s">
        <v>4919</v>
      </c>
      <c r="G355" s="826" t="s">
        <v>5034</v>
      </c>
      <c r="H355" s="826" t="s">
        <v>5036</v>
      </c>
      <c r="I355" s="832">
        <v>0.66666668653488159</v>
      </c>
      <c r="J355" s="832">
        <v>24000</v>
      </c>
      <c r="K355" s="833">
        <v>16000</v>
      </c>
    </row>
    <row r="356" spans="1:11" ht="14.45" customHeight="1" x14ac:dyDescent="0.2">
      <c r="A356" s="822" t="s">
        <v>599</v>
      </c>
      <c r="B356" s="823" t="s">
        <v>600</v>
      </c>
      <c r="C356" s="826" t="s">
        <v>620</v>
      </c>
      <c r="D356" s="840" t="s">
        <v>621</v>
      </c>
      <c r="E356" s="826" t="s">
        <v>4918</v>
      </c>
      <c r="F356" s="840" t="s">
        <v>4919</v>
      </c>
      <c r="G356" s="826" t="s">
        <v>5439</v>
      </c>
      <c r="H356" s="826" t="s">
        <v>5440</v>
      </c>
      <c r="I356" s="832">
        <v>31.430000305175781</v>
      </c>
      <c r="J356" s="832">
        <v>2</v>
      </c>
      <c r="K356" s="833">
        <v>62.860000610351563</v>
      </c>
    </row>
    <row r="357" spans="1:11" ht="14.45" customHeight="1" x14ac:dyDescent="0.2">
      <c r="A357" s="822" t="s">
        <v>599</v>
      </c>
      <c r="B357" s="823" t="s">
        <v>600</v>
      </c>
      <c r="C357" s="826" t="s">
        <v>620</v>
      </c>
      <c r="D357" s="840" t="s">
        <v>621</v>
      </c>
      <c r="E357" s="826" t="s">
        <v>4918</v>
      </c>
      <c r="F357" s="840" t="s">
        <v>4919</v>
      </c>
      <c r="G357" s="826" t="s">
        <v>5042</v>
      </c>
      <c r="H357" s="826" t="s">
        <v>5043</v>
      </c>
      <c r="I357" s="832">
        <v>30.078888363308376</v>
      </c>
      <c r="J357" s="832">
        <v>236</v>
      </c>
      <c r="K357" s="833">
        <v>7094.760009765625</v>
      </c>
    </row>
    <row r="358" spans="1:11" ht="14.45" customHeight="1" x14ac:dyDescent="0.2">
      <c r="A358" s="822" t="s">
        <v>599</v>
      </c>
      <c r="B358" s="823" t="s">
        <v>600</v>
      </c>
      <c r="C358" s="826" t="s">
        <v>620</v>
      </c>
      <c r="D358" s="840" t="s">
        <v>621</v>
      </c>
      <c r="E358" s="826" t="s">
        <v>4918</v>
      </c>
      <c r="F358" s="840" t="s">
        <v>4919</v>
      </c>
      <c r="G358" s="826" t="s">
        <v>5042</v>
      </c>
      <c r="H358" s="826" t="s">
        <v>5044</v>
      </c>
      <c r="I358" s="832">
        <v>29.46833324432373</v>
      </c>
      <c r="J358" s="832">
        <v>128</v>
      </c>
      <c r="K358" s="833">
        <v>3775.1599731445313</v>
      </c>
    </row>
    <row r="359" spans="1:11" ht="14.45" customHeight="1" x14ac:dyDescent="0.2">
      <c r="A359" s="822" t="s">
        <v>599</v>
      </c>
      <c r="B359" s="823" t="s">
        <v>600</v>
      </c>
      <c r="C359" s="826" t="s">
        <v>620</v>
      </c>
      <c r="D359" s="840" t="s">
        <v>621</v>
      </c>
      <c r="E359" s="826" t="s">
        <v>5045</v>
      </c>
      <c r="F359" s="840" t="s">
        <v>5046</v>
      </c>
      <c r="G359" s="826" t="s">
        <v>5441</v>
      </c>
      <c r="H359" s="826" t="s">
        <v>5442</v>
      </c>
      <c r="I359" s="832">
        <v>181.74000549316406</v>
      </c>
      <c r="J359" s="832">
        <v>1</v>
      </c>
      <c r="K359" s="833">
        <v>181.74000549316406</v>
      </c>
    </row>
    <row r="360" spans="1:11" ht="14.45" customHeight="1" x14ac:dyDescent="0.2">
      <c r="A360" s="822" t="s">
        <v>599</v>
      </c>
      <c r="B360" s="823" t="s">
        <v>600</v>
      </c>
      <c r="C360" s="826" t="s">
        <v>620</v>
      </c>
      <c r="D360" s="840" t="s">
        <v>621</v>
      </c>
      <c r="E360" s="826" t="s">
        <v>5045</v>
      </c>
      <c r="F360" s="840" t="s">
        <v>5046</v>
      </c>
      <c r="G360" s="826" t="s">
        <v>5058</v>
      </c>
      <c r="H360" s="826" t="s">
        <v>5059</v>
      </c>
      <c r="I360" s="832">
        <v>4.8191668192545576</v>
      </c>
      <c r="J360" s="832">
        <v>4800</v>
      </c>
      <c r="K360" s="833">
        <v>23131</v>
      </c>
    </row>
    <row r="361" spans="1:11" ht="14.45" customHeight="1" x14ac:dyDescent="0.2">
      <c r="A361" s="822" t="s">
        <v>599</v>
      </c>
      <c r="B361" s="823" t="s">
        <v>600</v>
      </c>
      <c r="C361" s="826" t="s">
        <v>620</v>
      </c>
      <c r="D361" s="840" t="s">
        <v>621</v>
      </c>
      <c r="E361" s="826" t="s">
        <v>5045</v>
      </c>
      <c r="F361" s="840" t="s">
        <v>5046</v>
      </c>
      <c r="G361" s="826" t="s">
        <v>5443</v>
      </c>
      <c r="H361" s="826" t="s">
        <v>5444</v>
      </c>
      <c r="I361" s="832">
        <v>1.333333303531011E-2</v>
      </c>
      <c r="J361" s="832">
        <v>13200</v>
      </c>
      <c r="K361" s="833">
        <v>180</v>
      </c>
    </row>
    <row r="362" spans="1:11" ht="14.45" customHeight="1" x14ac:dyDescent="0.2">
      <c r="A362" s="822" t="s">
        <v>599</v>
      </c>
      <c r="B362" s="823" t="s">
        <v>600</v>
      </c>
      <c r="C362" s="826" t="s">
        <v>620</v>
      </c>
      <c r="D362" s="840" t="s">
        <v>621</v>
      </c>
      <c r="E362" s="826" t="s">
        <v>5045</v>
      </c>
      <c r="F362" s="840" t="s">
        <v>5046</v>
      </c>
      <c r="G362" s="826" t="s">
        <v>5058</v>
      </c>
      <c r="H362" s="826" t="s">
        <v>5062</v>
      </c>
      <c r="I362" s="832">
        <v>4.8133333524068194</v>
      </c>
      <c r="J362" s="832">
        <v>2600</v>
      </c>
      <c r="K362" s="833">
        <v>12514</v>
      </c>
    </row>
    <row r="363" spans="1:11" ht="14.45" customHeight="1" x14ac:dyDescent="0.2">
      <c r="A363" s="822" t="s">
        <v>599</v>
      </c>
      <c r="B363" s="823" t="s">
        <v>600</v>
      </c>
      <c r="C363" s="826" t="s">
        <v>620</v>
      </c>
      <c r="D363" s="840" t="s">
        <v>621</v>
      </c>
      <c r="E363" s="826" t="s">
        <v>5045</v>
      </c>
      <c r="F363" s="840" t="s">
        <v>5046</v>
      </c>
      <c r="G363" s="826" t="s">
        <v>5443</v>
      </c>
      <c r="H363" s="826" t="s">
        <v>5445</v>
      </c>
      <c r="I363" s="832">
        <v>1.1666666405896345E-2</v>
      </c>
      <c r="J363" s="832">
        <v>9600</v>
      </c>
      <c r="K363" s="833">
        <v>120</v>
      </c>
    </row>
    <row r="364" spans="1:11" ht="14.45" customHeight="1" x14ac:dyDescent="0.2">
      <c r="A364" s="822" t="s">
        <v>599</v>
      </c>
      <c r="B364" s="823" t="s">
        <v>600</v>
      </c>
      <c r="C364" s="826" t="s">
        <v>620</v>
      </c>
      <c r="D364" s="840" t="s">
        <v>621</v>
      </c>
      <c r="E364" s="826" t="s">
        <v>5045</v>
      </c>
      <c r="F364" s="840" t="s">
        <v>5046</v>
      </c>
      <c r="G364" s="826" t="s">
        <v>5067</v>
      </c>
      <c r="H364" s="826" t="s">
        <v>5068</v>
      </c>
      <c r="I364" s="832">
        <v>33.880001068115234</v>
      </c>
      <c r="J364" s="832">
        <v>300</v>
      </c>
      <c r="K364" s="833">
        <v>10163.999938964844</v>
      </c>
    </row>
    <row r="365" spans="1:11" ht="14.45" customHeight="1" x14ac:dyDescent="0.2">
      <c r="A365" s="822" t="s">
        <v>599</v>
      </c>
      <c r="B365" s="823" t="s">
        <v>600</v>
      </c>
      <c r="C365" s="826" t="s">
        <v>620</v>
      </c>
      <c r="D365" s="840" t="s">
        <v>621</v>
      </c>
      <c r="E365" s="826" t="s">
        <v>5045</v>
      </c>
      <c r="F365" s="840" t="s">
        <v>5046</v>
      </c>
      <c r="G365" s="826" t="s">
        <v>5067</v>
      </c>
      <c r="H365" s="826" t="s">
        <v>5069</v>
      </c>
      <c r="I365" s="832">
        <v>33.880001068115234</v>
      </c>
      <c r="J365" s="832">
        <v>300</v>
      </c>
      <c r="K365" s="833">
        <v>10164.000061035156</v>
      </c>
    </row>
    <row r="366" spans="1:11" ht="14.45" customHeight="1" x14ac:dyDescent="0.2">
      <c r="A366" s="822" t="s">
        <v>599</v>
      </c>
      <c r="B366" s="823" t="s">
        <v>600</v>
      </c>
      <c r="C366" s="826" t="s">
        <v>620</v>
      </c>
      <c r="D366" s="840" t="s">
        <v>621</v>
      </c>
      <c r="E366" s="826" t="s">
        <v>5045</v>
      </c>
      <c r="F366" s="840" t="s">
        <v>5046</v>
      </c>
      <c r="G366" s="826" t="s">
        <v>5073</v>
      </c>
      <c r="H366" s="826" t="s">
        <v>5074</v>
      </c>
      <c r="I366" s="832">
        <v>15.920000076293945</v>
      </c>
      <c r="J366" s="832">
        <v>150</v>
      </c>
      <c r="K366" s="833">
        <v>2388</v>
      </c>
    </row>
    <row r="367" spans="1:11" ht="14.45" customHeight="1" x14ac:dyDescent="0.2">
      <c r="A367" s="822" t="s">
        <v>599</v>
      </c>
      <c r="B367" s="823" t="s">
        <v>600</v>
      </c>
      <c r="C367" s="826" t="s">
        <v>620</v>
      </c>
      <c r="D367" s="840" t="s">
        <v>621</v>
      </c>
      <c r="E367" s="826" t="s">
        <v>5045</v>
      </c>
      <c r="F367" s="840" t="s">
        <v>5046</v>
      </c>
      <c r="G367" s="826" t="s">
        <v>5073</v>
      </c>
      <c r="H367" s="826" t="s">
        <v>5075</v>
      </c>
      <c r="I367" s="832">
        <v>15.920000076293945</v>
      </c>
      <c r="J367" s="832">
        <v>30</v>
      </c>
      <c r="K367" s="833">
        <v>477.60000610351563</v>
      </c>
    </row>
    <row r="368" spans="1:11" ht="14.45" customHeight="1" x14ac:dyDescent="0.2">
      <c r="A368" s="822" t="s">
        <v>599</v>
      </c>
      <c r="B368" s="823" t="s">
        <v>600</v>
      </c>
      <c r="C368" s="826" t="s">
        <v>620</v>
      </c>
      <c r="D368" s="840" t="s">
        <v>621</v>
      </c>
      <c r="E368" s="826" t="s">
        <v>5045</v>
      </c>
      <c r="F368" s="840" t="s">
        <v>5046</v>
      </c>
      <c r="G368" s="826" t="s">
        <v>5446</v>
      </c>
      <c r="H368" s="826" t="s">
        <v>5447</v>
      </c>
      <c r="I368" s="832">
        <v>64.129997253417969</v>
      </c>
      <c r="J368" s="832">
        <v>2</v>
      </c>
      <c r="K368" s="833">
        <v>128.25999450683594</v>
      </c>
    </row>
    <row r="369" spans="1:11" ht="14.45" customHeight="1" x14ac:dyDescent="0.2">
      <c r="A369" s="822" t="s">
        <v>599</v>
      </c>
      <c r="B369" s="823" t="s">
        <v>600</v>
      </c>
      <c r="C369" s="826" t="s">
        <v>620</v>
      </c>
      <c r="D369" s="840" t="s">
        <v>621</v>
      </c>
      <c r="E369" s="826" t="s">
        <v>5045</v>
      </c>
      <c r="F369" s="840" t="s">
        <v>5046</v>
      </c>
      <c r="G369" s="826" t="s">
        <v>5078</v>
      </c>
      <c r="H369" s="826" t="s">
        <v>5079</v>
      </c>
      <c r="I369" s="832">
        <v>11.736428260803223</v>
      </c>
      <c r="J369" s="832">
        <v>5500</v>
      </c>
      <c r="K369" s="833">
        <v>64546.7900390625</v>
      </c>
    </row>
    <row r="370" spans="1:11" ht="14.45" customHeight="1" x14ac:dyDescent="0.2">
      <c r="A370" s="822" t="s">
        <v>599</v>
      </c>
      <c r="B370" s="823" t="s">
        <v>600</v>
      </c>
      <c r="C370" s="826" t="s">
        <v>620</v>
      </c>
      <c r="D370" s="840" t="s">
        <v>621</v>
      </c>
      <c r="E370" s="826" t="s">
        <v>5045</v>
      </c>
      <c r="F370" s="840" t="s">
        <v>5046</v>
      </c>
      <c r="G370" s="826" t="s">
        <v>5080</v>
      </c>
      <c r="H370" s="826" t="s">
        <v>5081</v>
      </c>
      <c r="I370" s="832">
        <v>12.699999809265137</v>
      </c>
      <c r="J370" s="832">
        <v>150</v>
      </c>
      <c r="K370" s="833">
        <v>1905</v>
      </c>
    </row>
    <row r="371" spans="1:11" ht="14.45" customHeight="1" x14ac:dyDescent="0.2">
      <c r="A371" s="822" t="s">
        <v>599</v>
      </c>
      <c r="B371" s="823" t="s">
        <v>600</v>
      </c>
      <c r="C371" s="826" t="s">
        <v>620</v>
      </c>
      <c r="D371" s="840" t="s">
        <v>621</v>
      </c>
      <c r="E371" s="826" t="s">
        <v>5045</v>
      </c>
      <c r="F371" s="840" t="s">
        <v>5046</v>
      </c>
      <c r="G371" s="826" t="s">
        <v>5078</v>
      </c>
      <c r="H371" s="826" t="s">
        <v>5084</v>
      </c>
      <c r="I371" s="832">
        <v>12.445000012715658</v>
      </c>
      <c r="J371" s="832">
        <v>2600</v>
      </c>
      <c r="K371" s="833">
        <v>32297.150390625</v>
      </c>
    </row>
    <row r="372" spans="1:11" ht="14.45" customHeight="1" x14ac:dyDescent="0.2">
      <c r="A372" s="822" t="s">
        <v>599</v>
      </c>
      <c r="B372" s="823" t="s">
        <v>600</v>
      </c>
      <c r="C372" s="826" t="s">
        <v>620</v>
      </c>
      <c r="D372" s="840" t="s">
        <v>621</v>
      </c>
      <c r="E372" s="826" t="s">
        <v>5045</v>
      </c>
      <c r="F372" s="840" t="s">
        <v>5046</v>
      </c>
      <c r="G372" s="826" t="s">
        <v>5080</v>
      </c>
      <c r="H372" s="826" t="s">
        <v>5085</v>
      </c>
      <c r="I372" s="832">
        <v>13.550000190734863</v>
      </c>
      <c r="J372" s="832">
        <v>500</v>
      </c>
      <c r="K372" s="833">
        <v>6775</v>
      </c>
    </row>
    <row r="373" spans="1:11" ht="14.45" customHeight="1" x14ac:dyDescent="0.2">
      <c r="A373" s="822" t="s">
        <v>599</v>
      </c>
      <c r="B373" s="823" t="s">
        <v>600</v>
      </c>
      <c r="C373" s="826" t="s">
        <v>620</v>
      </c>
      <c r="D373" s="840" t="s">
        <v>621</v>
      </c>
      <c r="E373" s="826" t="s">
        <v>5045</v>
      </c>
      <c r="F373" s="840" t="s">
        <v>5046</v>
      </c>
      <c r="G373" s="826" t="s">
        <v>5095</v>
      </c>
      <c r="H373" s="826" t="s">
        <v>5096</v>
      </c>
      <c r="I373" s="832">
        <v>17.979999542236328</v>
      </c>
      <c r="J373" s="832">
        <v>1750</v>
      </c>
      <c r="K373" s="833">
        <v>31465</v>
      </c>
    </row>
    <row r="374" spans="1:11" ht="14.45" customHeight="1" x14ac:dyDescent="0.2">
      <c r="A374" s="822" t="s">
        <v>599</v>
      </c>
      <c r="B374" s="823" t="s">
        <v>600</v>
      </c>
      <c r="C374" s="826" t="s">
        <v>620</v>
      </c>
      <c r="D374" s="840" t="s">
        <v>621</v>
      </c>
      <c r="E374" s="826" t="s">
        <v>5045</v>
      </c>
      <c r="F374" s="840" t="s">
        <v>5046</v>
      </c>
      <c r="G374" s="826" t="s">
        <v>5095</v>
      </c>
      <c r="H374" s="826" t="s">
        <v>5097</v>
      </c>
      <c r="I374" s="832">
        <v>17.979999542236328</v>
      </c>
      <c r="J374" s="832">
        <v>2600</v>
      </c>
      <c r="K374" s="833">
        <v>46748</v>
      </c>
    </row>
    <row r="375" spans="1:11" ht="14.45" customHeight="1" x14ac:dyDescent="0.2">
      <c r="A375" s="822" t="s">
        <v>599</v>
      </c>
      <c r="B375" s="823" t="s">
        <v>600</v>
      </c>
      <c r="C375" s="826" t="s">
        <v>620</v>
      </c>
      <c r="D375" s="840" t="s">
        <v>621</v>
      </c>
      <c r="E375" s="826" t="s">
        <v>5045</v>
      </c>
      <c r="F375" s="840" t="s">
        <v>5046</v>
      </c>
      <c r="G375" s="826" t="s">
        <v>5448</v>
      </c>
      <c r="H375" s="826" t="s">
        <v>5449</v>
      </c>
      <c r="I375" s="832">
        <v>15.289999961853027</v>
      </c>
      <c r="J375" s="832">
        <v>300</v>
      </c>
      <c r="K375" s="833">
        <v>4588.31982421875</v>
      </c>
    </row>
    <row r="376" spans="1:11" ht="14.45" customHeight="1" x14ac:dyDescent="0.2">
      <c r="A376" s="822" t="s">
        <v>599</v>
      </c>
      <c r="B376" s="823" t="s">
        <v>600</v>
      </c>
      <c r="C376" s="826" t="s">
        <v>620</v>
      </c>
      <c r="D376" s="840" t="s">
        <v>621</v>
      </c>
      <c r="E376" s="826" t="s">
        <v>5045</v>
      </c>
      <c r="F376" s="840" t="s">
        <v>5046</v>
      </c>
      <c r="G376" s="826" t="s">
        <v>5448</v>
      </c>
      <c r="H376" s="826" t="s">
        <v>5450</v>
      </c>
      <c r="I376" s="832">
        <v>15.289999961853027</v>
      </c>
      <c r="J376" s="832">
        <v>50</v>
      </c>
      <c r="K376" s="833">
        <v>764.719970703125</v>
      </c>
    </row>
    <row r="377" spans="1:11" ht="14.45" customHeight="1" x14ac:dyDescent="0.2">
      <c r="A377" s="822" t="s">
        <v>599</v>
      </c>
      <c r="B377" s="823" t="s">
        <v>600</v>
      </c>
      <c r="C377" s="826" t="s">
        <v>620</v>
      </c>
      <c r="D377" s="840" t="s">
        <v>621</v>
      </c>
      <c r="E377" s="826" t="s">
        <v>5045</v>
      </c>
      <c r="F377" s="840" t="s">
        <v>5046</v>
      </c>
      <c r="G377" s="826" t="s">
        <v>5451</v>
      </c>
      <c r="H377" s="826" t="s">
        <v>5452</v>
      </c>
      <c r="I377" s="832">
        <v>15.292500019073486</v>
      </c>
      <c r="J377" s="832">
        <v>420</v>
      </c>
      <c r="K377" s="833">
        <v>6423.320068359375</v>
      </c>
    </row>
    <row r="378" spans="1:11" ht="14.45" customHeight="1" x14ac:dyDescent="0.2">
      <c r="A378" s="822" t="s">
        <v>599</v>
      </c>
      <c r="B378" s="823" t="s">
        <v>600</v>
      </c>
      <c r="C378" s="826" t="s">
        <v>620</v>
      </c>
      <c r="D378" s="840" t="s">
        <v>621</v>
      </c>
      <c r="E378" s="826" t="s">
        <v>5045</v>
      </c>
      <c r="F378" s="840" t="s">
        <v>5046</v>
      </c>
      <c r="G378" s="826" t="s">
        <v>5098</v>
      </c>
      <c r="H378" s="826" t="s">
        <v>5099</v>
      </c>
      <c r="I378" s="832">
        <v>1.8033332824707031</v>
      </c>
      <c r="J378" s="832">
        <v>1100</v>
      </c>
      <c r="K378" s="833">
        <v>1983</v>
      </c>
    </row>
    <row r="379" spans="1:11" ht="14.45" customHeight="1" x14ac:dyDescent="0.2">
      <c r="A379" s="822" t="s">
        <v>599</v>
      </c>
      <c r="B379" s="823" t="s">
        <v>600</v>
      </c>
      <c r="C379" s="826" t="s">
        <v>620</v>
      </c>
      <c r="D379" s="840" t="s">
        <v>621</v>
      </c>
      <c r="E379" s="826" t="s">
        <v>5045</v>
      </c>
      <c r="F379" s="840" t="s">
        <v>5046</v>
      </c>
      <c r="G379" s="826" t="s">
        <v>5098</v>
      </c>
      <c r="H379" s="826" t="s">
        <v>5453</v>
      </c>
      <c r="I379" s="832">
        <v>1.7999999523162842</v>
      </c>
      <c r="J379" s="832">
        <v>600</v>
      </c>
      <c r="K379" s="833">
        <v>1080</v>
      </c>
    </row>
    <row r="380" spans="1:11" ht="14.45" customHeight="1" x14ac:dyDescent="0.2">
      <c r="A380" s="822" t="s">
        <v>599</v>
      </c>
      <c r="B380" s="823" t="s">
        <v>600</v>
      </c>
      <c r="C380" s="826" t="s">
        <v>620</v>
      </c>
      <c r="D380" s="840" t="s">
        <v>621</v>
      </c>
      <c r="E380" s="826" t="s">
        <v>5045</v>
      </c>
      <c r="F380" s="840" t="s">
        <v>5046</v>
      </c>
      <c r="G380" s="826" t="s">
        <v>5120</v>
      </c>
      <c r="H380" s="826" t="s">
        <v>5121</v>
      </c>
      <c r="I380" s="832">
        <v>8.4700002670288086</v>
      </c>
      <c r="J380" s="832">
        <v>130</v>
      </c>
      <c r="K380" s="833">
        <v>1101.1000061035156</v>
      </c>
    </row>
    <row r="381" spans="1:11" ht="14.45" customHeight="1" x14ac:dyDescent="0.2">
      <c r="A381" s="822" t="s">
        <v>599</v>
      </c>
      <c r="B381" s="823" t="s">
        <v>600</v>
      </c>
      <c r="C381" s="826" t="s">
        <v>620</v>
      </c>
      <c r="D381" s="840" t="s">
        <v>621</v>
      </c>
      <c r="E381" s="826" t="s">
        <v>5045</v>
      </c>
      <c r="F381" s="840" t="s">
        <v>5046</v>
      </c>
      <c r="G381" s="826" t="s">
        <v>5122</v>
      </c>
      <c r="H381" s="826" t="s">
        <v>5123</v>
      </c>
      <c r="I381" s="832">
        <v>7.869999885559082</v>
      </c>
      <c r="J381" s="832">
        <v>700</v>
      </c>
      <c r="K381" s="833">
        <v>5508.9999542236328</v>
      </c>
    </row>
    <row r="382" spans="1:11" ht="14.45" customHeight="1" x14ac:dyDescent="0.2">
      <c r="A382" s="822" t="s">
        <v>599</v>
      </c>
      <c r="B382" s="823" t="s">
        <v>600</v>
      </c>
      <c r="C382" s="826" t="s">
        <v>620</v>
      </c>
      <c r="D382" s="840" t="s">
        <v>621</v>
      </c>
      <c r="E382" s="826" t="s">
        <v>5045</v>
      </c>
      <c r="F382" s="840" t="s">
        <v>5046</v>
      </c>
      <c r="G382" s="826" t="s">
        <v>5122</v>
      </c>
      <c r="H382" s="826" t="s">
        <v>5125</v>
      </c>
      <c r="I382" s="832">
        <v>8.6749999523162842</v>
      </c>
      <c r="J382" s="832">
        <v>600</v>
      </c>
      <c r="K382" s="833">
        <v>5366</v>
      </c>
    </row>
    <row r="383" spans="1:11" ht="14.45" customHeight="1" x14ac:dyDescent="0.2">
      <c r="A383" s="822" t="s">
        <v>599</v>
      </c>
      <c r="B383" s="823" t="s">
        <v>600</v>
      </c>
      <c r="C383" s="826" t="s">
        <v>620</v>
      </c>
      <c r="D383" s="840" t="s">
        <v>621</v>
      </c>
      <c r="E383" s="826" t="s">
        <v>5045</v>
      </c>
      <c r="F383" s="840" t="s">
        <v>5046</v>
      </c>
      <c r="G383" s="826" t="s">
        <v>5126</v>
      </c>
      <c r="H383" s="826" t="s">
        <v>5454</v>
      </c>
      <c r="I383" s="832">
        <v>3.1450001001358032</v>
      </c>
      <c r="J383" s="832">
        <v>200</v>
      </c>
      <c r="K383" s="833">
        <v>629</v>
      </c>
    </row>
    <row r="384" spans="1:11" ht="14.45" customHeight="1" x14ac:dyDescent="0.2">
      <c r="A384" s="822" t="s">
        <v>599</v>
      </c>
      <c r="B384" s="823" t="s">
        <v>600</v>
      </c>
      <c r="C384" s="826" t="s">
        <v>620</v>
      </c>
      <c r="D384" s="840" t="s">
        <v>621</v>
      </c>
      <c r="E384" s="826" t="s">
        <v>5045</v>
      </c>
      <c r="F384" s="840" t="s">
        <v>5046</v>
      </c>
      <c r="G384" s="826" t="s">
        <v>5128</v>
      </c>
      <c r="H384" s="826" t="s">
        <v>5455</v>
      </c>
      <c r="I384" s="832">
        <v>3.2699999809265137</v>
      </c>
      <c r="J384" s="832">
        <v>500</v>
      </c>
      <c r="K384" s="833">
        <v>1633.5</v>
      </c>
    </row>
    <row r="385" spans="1:11" ht="14.45" customHeight="1" x14ac:dyDescent="0.2">
      <c r="A385" s="822" t="s">
        <v>599</v>
      </c>
      <c r="B385" s="823" t="s">
        <v>600</v>
      </c>
      <c r="C385" s="826" t="s">
        <v>620</v>
      </c>
      <c r="D385" s="840" t="s">
        <v>621</v>
      </c>
      <c r="E385" s="826" t="s">
        <v>5045</v>
      </c>
      <c r="F385" s="840" t="s">
        <v>5046</v>
      </c>
      <c r="G385" s="826" t="s">
        <v>5130</v>
      </c>
      <c r="H385" s="826" t="s">
        <v>5131</v>
      </c>
      <c r="I385" s="832">
        <v>2.1800000667572021</v>
      </c>
      <c r="J385" s="832">
        <v>150</v>
      </c>
      <c r="K385" s="833">
        <v>325.5</v>
      </c>
    </row>
    <row r="386" spans="1:11" ht="14.45" customHeight="1" x14ac:dyDescent="0.2">
      <c r="A386" s="822" t="s">
        <v>599</v>
      </c>
      <c r="B386" s="823" t="s">
        <v>600</v>
      </c>
      <c r="C386" s="826" t="s">
        <v>620</v>
      </c>
      <c r="D386" s="840" t="s">
        <v>621</v>
      </c>
      <c r="E386" s="826" t="s">
        <v>5045</v>
      </c>
      <c r="F386" s="840" t="s">
        <v>5046</v>
      </c>
      <c r="G386" s="826" t="s">
        <v>5067</v>
      </c>
      <c r="H386" s="826" t="s">
        <v>5456</v>
      </c>
      <c r="I386" s="832">
        <v>34.305000305175781</v>
      </c>
      <c r="J386" s="832">
        <v>200</v>
      </c>
      <c r="K386" s="833">
        <v>6861</v>
      </c>
    </row>
    <row r="387" spans="1:11" ht="14.45" customHeight="1" x14ac:dyDescent="0.2">
      <c r="A387" s="822" t="s">
        <v>599</v>
      </c>
      <c r="B387" s="823" t="s">
        <v>600</v>
      </c>
      <c r="C387" s="826" t="s">
        <v>620</v>
      </c>
      <c r="D387" s="840" t="s">
        <v>621</v>
      </c>
      <c r="E387" s="826" t="s">
        <v>5045</v>
      </c>
      <c r="F387" s="840" t="s">
        <v>5046</v>
      </c>
      <c r="G387" s="826" t="s">
        <v>5457</v>
      </c>
      <c r="H387" s="826" t="s">
        <v>5458</v>
      </c>
      <c r="I387" s="832">
        <v>9.4399995803833008</v>
      </c>
      <c r="J387" s="832">
        <v>200</v>
      </c>
      <c r="K387" s="833">
        <v>1888</v>
      </c>
    </row>
    <row r="388" spans="1:11" ht="14.45" customHeight="1" x14ac:dyDescent="0.2">
      <c r="A388" s="822" t="s">
        <v>599</v>
      </c>
      <c r="B388" s="823" t="s">
        <v>600</v>
      </c>
      <c r="C388" s="826" t="s">
        <v>620</v>
      </c>
      <c r="D388" s="840" t="s">
        <v>621</v>
      </c>
      <c r="E388" s="826" t="s">
        <v>5045</v>
      </c>
      <c r="F388" s="840" t="s">
        <v>5046</v>
      </c>
      <c r="G388" s="826" t="s">
        <v>5459</v>
      </c>
      <c r="H388" s="826" t="s">
        <v>5460</v>
      </c>
      <c r="I388" s="832">
        <v>0.25</v>
      </c>
      <c r="J388" s="832">
        <v>500</v>
      </c>
      <c r="K388" s="833">
        <v>125</v>
      </c>
    </row>
    <row r="389" spans="1:11" ht="14.45" customHeight="1" x14ac:dyDescent="0.2">
      <c r="A389" s="822" t="s">
        <v>599</v>
      </c>
      <c r="B389" s="823" t="s">
        <v>600</v>
      </c>
      <c r="C389" s="826" t="s">
        <v>620</v>
      </c>
      <c r="D389" s="840" t="s">
        <v>621</v>
      </c>
      <c r="E389" s="826" t="s">
        <v>5045</v>
      </c>
      <c r="F389" s="840" t="s">
        <v>5046</v>
      </c>
      <c r="G389" s="826" t="s">
        <v>5461</v>
      </c>
      <c r="H389" s="826" t="s">
        <v>5462</v>
      </c>
      <c r="I389" s="832">
        <v>1.059999942779541</v>
      </c>
      <c r="J389" s="832">
        <v>500</v>
      </c>
      <c r="K389" s="833">
        <v>530</v>
      </c>
    </row>
    <row r="390" spans="1:11" ht="14.45" customHeight="1" x14ac:dyDescent="0.2">
      <c r="A390" s="822" t="s">
        <v>599</v>
      </c>
      <c r="B390" s="823" t="s">
        <v>600</v>
      </c>
      <c r="C390" s="826" t="s">
        <v>620</v>
      </c>
      <c r="D390" s="840" t="s">
        <v>621</v>
      </c>
      <c r="E390" s="826" t="s">
        <v>5045</v>
      </c>
      <c r="F390" s="840" t="s">
        <v>5046</v>
      </c>
      <c r="G390" s="826" t="s">
        <v>5143</v>
      </c>
      <c r="H390" s="826" t="s">
        <v>5144</v>
      </c>
      <c r="I390" s="832">
        <v>1.8774999976158142</v>
      </c>
      <c r="J390" s="832">
        <v>260</v>
      </c>
      <c r="K390" s="833">
        <v>488.18000030517578</v>
      </c>
    </row>
    <row r="391" spans="1:11" ht="14.45" customHeight="1" x14ac:dyDescent="0.2">
      <c r="A391" s="822" t="s">
        <v>599</v>
      </c>
      <c r="B391" s="823" t="s">
        <v>600</v>
      </c>
      <c r="C391" s="826" t="s">
        <v>620</v>
      </c>
      <c r="D391" s="840" t="s">
        <v>621</v>
      </c>
      <c r="E391" s="826" t="s">
        <v>5045</v>
      </c>
      <c r="F391" s="840" t="s">
        <v>5046</v>
      </c>
      <c r="G391" s="826" t="s">
        <v>5143</v>
      </c>
      <c r="H391" s="826" t="s">
        <v>5145</v>
      </c>
      <c r="I391" s="832">
        <v>1.9216666618982952</v>
      </c>
      <c r="J391" s="832">
        <v>340</v>
      </c>
      <c r="K391" s="833">
        <v>651.19999694824219</v>
      </c>
    </row>
    <row r="392" spans="1:11" ht="14.45" customHeight="1" x14ac:dyDescent="0.2">
      <c r="A392" s="822" t="s">
        <v>599</v>
      </c>
      <c r="B392" s="823" t="s">
        <v>600</v>
      </c>
      <c r="C392" s="826" t="s">
        <v>620</v>
      </c>
      <c r="D392" s="840" t="s">
        <v>621</v>
      </c>
      <c r="E392" s="826" t="s">
        <v>5045</v>
      </c>
      <c r="F392" s="840" t="s">
        <v>5046</v>
      </c>
      <c r="G392" s="826" t="s">
        <v>5146</v>
      </c>
      <c r="H392" s="826" t="s">
        <v>5147</v>
      </c>
      <c r="I392" s="832">
        <v>11.733332951863607</v>
      </c>
      <c r="J392" s="832">
        <v>550</v>
      </c>
      <c r="K392" s="833">
        <v>6453</v>
      </c>
    </row>
    <row r="393" spans="1:11" ht="14.45" customHeight="1" x14ac:dyDescent="0.2">
      <c r="A393" s="822" t="s">
        <v>599</v>
      </c>
      <c r="B393" s="823" t="s">
        <v>600</v>
      </c>
      <c r="C393" s="826" t="s">
        <v>620</v>
      </c>
      <c r="D393" s="840" t="s">
        <v>621</v>
      </c>
      <c r="E393" s="826" t="s">
        <v>5045</v>
      </c>
      <c r="F393" s="840" t="s">
        <v>5046</v>
      </c>
      <c r="G393" s="826" t="s">
        <v>5148</v>
      </c>
      <c r="H393" s="826" t="s">
        <v>5149</v>
      </c>
      <c r="I393" s="832">
        <v>13.310000419616699</v>
      </c>
      <c r="J393" s="832">
        <v>250</v>
      </c>
      <c r="K393" s="833">
        <v>3327.5</v>
      </c>
    </row>
    <row r="394" spans="1:11" ht="14.45" customHeight="1" x14ac:dyDescent="0.2">
      <c r="A394" s="822" t="s">
        <v>599</v>
      </c>
      <c r="B394" s="823" t="s">
        <v>600</v>
      </c>
      <c r="C394" s="826" t="s">
        <v>620</v>
      </c>
      <c r="D394" s="840" t="s">
        <v>621</v>
      </c>
      <c r="E394" s="826" t="s">
        <v>5045</v>
      </c>
      <c r="F394" s="840" t="s">
        <v>5046</v>
      </c>
      <c r="G394" s="826" t="s">
        <v>5150</v>
      </c>
      <c r="H394" s="826" t="s">
        <v>5151</v>
      </c>
      <c r="I394" s="832">
        <v>25.530000686645508</v>
      </c>
      <c r="J394" s="832">
        <v>650</v>
      </c>
      <c r="K394" s="833">
        <v>16594.500030517578</v>
      </c>
    </row>
    <row r="395" spans="1:11" ht="14.45" customHeight="1" x14ac:dyDescent="0.2">
      <c r="A395" s="822" t="s">
        <v>599</v>
      </c>
      <c r="B395" s="823" t="s">
        <v>600</v>
      </c>
      <c r="C395" s="826" t="s">
        <v>620</v>
      </c>
      <c r="D395" s="840" t="s">
        <v>621</v>
      </c>
      <c r="E395" s="826" t="s">
        <v>5045</v>
      </c>
      <c r="F395" s="840" t="s">
        <v>5046</v>
      </c>
      <c r="G395" s="826" t="s">
        <v>5146</v>
      </c>
      <c r="H395" s="826" t="s">
        <v>5156</v>
      </c>
      <c r="I395" s="832">
        <v>11.734999656677246</v>
      </c>
      <c r="J395" s="832">
        <v>300</v>
      </c>
      <c r="K395" s="833">
        <v>3520.5</v>
      </c>
    </row>
    <row r="396" spans="1:11" ht="14.45" customHeight="1" x14ac:dyDescent="0.2">
      <c r="A396" s="822" t="s">
        <v>599</v>
      </c>
      <c r="B396" s="823" t="s">
        <v>600</v>
      </c>
      <c r="C396" s="826" t="s">
        <v>620</v>
      </c>
      <c r="D396" s="840" t="s">
        <v>621</v>
      </c>
      <c r="E396" s="826" t="s">
        <v>5045</v>
      </c>
      <c r="F396" s="840" t="s">
        <v>5046</v>
      </c>
      <c r="G396" s="826" t="s">
        <v>5148</v>
      </c>
      <c r="H396" s="826" t="s">
        <v>5157</v>
      </c>
      <c r="I396" s="832">
        <v>13.310000419616699</v>
      </c>
      <c r="J396" s="832">
        <v>300</v>
      </c>
      <c r="K396" s="833">
        <v>3993</v>
      </c>
    </row>
    <row r="397" spans="1:11" ht="14.45" customHeight="1" x14ac:dyDescent="0.2">
      <c r="A397" s="822" t="s">
        <v>599</v>
      </c>
      <c r="B397" s="823" t="s">
        <v>600</v>
      </c>
      <c r="C397" s="826" t="s">
        <v>620</v>
      </c>
      <c r="D397" s="840" t="s">
        <v>621</v>
      </c>
      <c r="E397" s="826" t="s">
        <v>5045</v>
      </c>
      <c r="F397" s="840" t="s">
        <v>5046</v>
      </c>
      <c r="G397" s="826" t="s">
        <v>5150</v>
      </c>
      <c r="H397" s="826" t="s">
        <v>5463</v>
      </c>
      <c r="I397" s="832">
        <v>25.531667391459148</v>
      </c>
      <c r="J397" s="832">
        <v>300</v>
      </c>
      <c r="K397" s="833">
        <v>7659.5</v>
      </c>
    </row>
    <row r="398" spans="1:11" ht="14.45" customHeight="1" x14ac:dyDescent="0.2">
      <c r="A398" s="822" t="s">
        <v>599</v>
      </c>
      <c r="B398" s="823" t="s">
        <v>600</v>
      </c>
      <c r="C398" s="826" t="s">
        <v>620</v>
      </c>
      <c r="D398" s="840" t="s">
        <v>621</v>
      </c>
      <c r="E398" s="826" t="s">
        <v>5045</v>
      </c>
      <c r="F398" s="840" t="s">
        <v>5046</v>
      </c>
      <c r="G398" s="826" t="s">
        <v>5159</v>
      </c>
      <c r="H398" s="826" t="s">
        <v>5160</v>
      </c>
      <c r="I398" s="832">
        <v>4.8000001907348633</v>
      </c>
      <c r="J398" s="832">
        <v>600</v>
      </c>
      <c r="K398" s="833">
        <v>2879.9800109863281</v>
      </c>
    </row>
    <row r="399" spans="1:11" ht="14.45" customHeight="1" x14ac:dyDescent="0.2">
      <c r="A399" s="822" t="s">
        <v>599</v>
      </c>
      <c r="B399" s="823" t="s">
        <v>600</v>
      </c>
      <c r="C399" s="826" t="s">
        <v>620</v>
      </c>
      <c r="D399" s="840" t="s">
        <v>621</v>
      </c>
      <c r="E399" s="826" t="s">
        <v>5045</v>
      </c>
      <c r="F399" s="840" t="s">
        <v>5046</v>
      </c>
      <c r="G399" s="826" t="s">
        <v>5159</v>
      </c>
      <c r="H399" s="826" t="s">
        <v>5161</v>
      </c>
      <c r="I399" s="832">
        <v>4.9350001811981201</v>
      </c>
      <c r="J399" s="832">
        <v>200</v>
      </c>
      <c r="K399" s="833">
        <v>986.57998657226563</v>
      </c>
    </row>
    <row r="400" spans="1:11" ht="14.45" customHeight="1" x14ac:dyDescent="0.2">
      <c r="A400" s="822" t="s">
        <v>599</v>
      </c>
      <c r="B400" s="823" t="s">
        <v>600</v>
      </c>
      <c r="C400" s="826" t="s">
        <v>620</v>
      </c>
      <c r="D400" s="840" t="s">
        <v>621</v>
      </c>
      <c r="E400" s="826" t="s">
        <v>5045</v>
      </c>
      <c r="F400" s="840" t="s">
        <v>5046</v>
      </c>
      <c r="G400" s="826" t="s">
        <v>5464</v>
      </c>
      <c r="H400" s="826" t="s">
        <v>5465</v>
      </c>
      <c r="I400" s="832">
        <v>148.22000122070313</v>
      </c>
      <c r="J400" s="832">
        <v>2</v>
      </c>
      <c r="K400" s="833">
        <v>296.44000244140625</v>
      </c>
    </row>
    <row r="401" spans="1:11" ht="14.45" customHeight="1" x14ac:dyDescent="0.2">
      <c r="A401" s="822" t="s">
        <v>599</v>
      </c>
      <c r="B401" s="823" t="s">
        <v>600</v>
      </c>
      <c r="C401" s="826" t="s">
        <v>620</v>
      </c>
      <c r="D401" s="840" t="s">
        <v>621</v>
      </c>
      <c r="E401" s="826" t="s">
        <v>5045</v>
      </c>
      <c r="F401" s="840" t="s">
        <v>5046</v>
      </c>
      <c r="G401" s="826" t="s">
        <v>5164</v>
      </c>
      <c r="H401" s="826" t="s">
        <v>5165</v>
      </c>
      <c r="I401" s="832">
        <v>637.66998291015625</v>
      </c>
      <c r="J401" s="832">
        <v>4</v>
      </c>
      <c r="K401" s="833">
        <v>2550.679931640625</v>
      </c>
    </row>
    <row r="402" spans="1:11" ht="14.45" customHeight="1" x14ac:dyDescent="0.2">
      <c r="A402" s="822" t="s">
        <v>599</v>
      </c>
      <c r="B402" s="823" t="s">
        <v>600</v>
      </c>
      <c r="C402" s="826" t="s">
        <v>620</v>
      </c>
      <c r="D402" s="840" t="s">
        <v>621</v>
      </c>
      <c r="E402" s="826" t="s">
        <v>5045</v>
      </c>
      <c r="F402" s="840" t="s">
        <v>5046</v>
      </c>
      <c r="G402" s="826" t="s">
        <v>5466</v>
      </c>
      <c r="H402" s="826" t="s">
        <v>5467</v>
      </c>
      <c r="I402" s="832">
        <v>992.20001220703125</v>
      </c>
      <c r="J402" s="832">
        <v>1</v>
      </c>
      <c r="K402" s="833">
        <v>992.20001220703125</v>
      </c>
    </row>
    <row r="403" spans="1:11" ht="14.45" customHeight="1" x14ac:dyDescent="0.2">
      <c r="A403" s="822" t="s">
        <v>599</v>
      </c>
      <c r="B403" s="823" t="s">
        <v>600</v>
      </c>
      <c r="C403" s="826" t="s">
        <v>620</v>
      </c>
      <c r="D403" s="840" t="s">
        <v>621</v>
      </c>
      <c r="E403" s="826" t="s">
        <v>5045</v>
      </c>
      <c r="F403" s="840" t="s">
        <v>5046</v>
      </c>
      <c r="G403" s="826" t="s">
        <v>5166</v>
      </c>
      <c r="H403" s="826" t="s">
        <v>5167</v>
      </c>
      <c r="I403" s="832">
        <v>25.875</v>
      </c>
      <c r="J403" s="832">
        <v>30</v>
      </c>
      <c r="K403" s="833">
        <v>775.67002105712891</v>
      </c>
    </row>
    <row r="404" spans="1:11" ht="14.45" customHeight="1" x14ac:dyDescent="0.2">
      <c r="A404" s="822" t="s">
        <v>599</v>
      </c>
      <c r="B404" s="823" t="s">
        <v>600</v>
      </c>
      <c r="C404" s="826" t="s">
        <v>620</v>
      </c>
      <c r="D404" s="840" t="s">
        <v>621</v>
      </c>
      <c r="E404" s="826" t="s">
        <v>5045</v>
      </c>
      <c r="F404" s="840" t="s">
        <v>5046</v>
      </c>
      <c r="G404" s="826" t="s">
        <v>5166</v>
      </c>
      <c r="H404" s="826" t="s">
        <v>5468</v>
      </c>
      <c r="I404" s="832">
        <v>25</v>
      </c>
      <c r="J404" s="832">
        <v>10</v>
      </c>
      <c r="K404" s="833">
        <v>250</v>
      </c>
    </row>
    <row r="405" spans="1:11" ht="14.45" customHeight="1" x14ac:dyDescent="0.2">
      <c r="A405" s="822" t="s">
        <v>599</v>
      </c>
      <c r="B405" s="823" t="s">
        <v>600</v>
      </c>
      <c r="C405" s="826" t="s">
        <v>620</v>
      </c>
      <c r="D405" s="840" t="s">
        <v>621</v>
      </c>
      <c r="E405" s="826" t="s">
        <v>5045</v>
      </c>
      <c r="F405" s="840" t="s">
        <v>5046</v>
      </c>
      <c r="G405" s="826" t="s">
        <v>5168</v>
      </c>
      <c r="H405" s="826" t="s">
        <v>5169</v>
      </c>
      <c r="I405" s="832">
        <v>9.1999998092651367</v>
      </c>
      <c r="J405" s="832">
        <v>150</v>
      </c>
      <c r="K405" s="833">
        <v>1380</v>
      </c>
    </row>
    <row r="406" spans="1:11" ht="14.45" customHeight="1" x14ac:dyDescent="0.2">
      <c r="A406" s="822" t="s">
        <v>599</v>
      </c>
      <c r="B406" s="823" t="s">
        <v>600</v>
      </c>
      <c r="C406" s="826" t="s">
        <v>620</v>
      </c>
      <c r="D406" s="840" t="s">
        <v>621</v>
      </c>
      <c r="E406" s="826" t="s">
        <v>5045</v>
      </c>
      <c r="F406" s="840" t="s">
        <v>5046</v>
      </c>
      <c r="G406" s="826" t="s">
        <v>5168</v>
      </c>
      <c r="H406" s="826" t="s">
        <v>5170</v>
      </c>
      <c r="I406" s="832">
        <v>9.1999998092651367</v>
      </c>
      <c r="J406" s="832">
        <v>50</v>
      </c>
      <c r="K406" s="833">
        <v>460</v>
      </c>
    </row>
    <row r="407" spans="1:11" ht="14.45" customHeight="1" x14ac:dyDescent="0.2">
      <c r="A407" s="822" t="s">
        <v>599</v>
      </c>
      <c r="B407" s="823" t="s">
        <v>600</v>
      </c>
      <c r="C407" s="826" t="s">
        <v>620</v>
      </c>
      <c r="D407" s="840" t="s">
        <v>621</v>
      </c>
      <c r="E407" s="826" t="s">
        <v>5045</v>
      </c>
      <c r="F407" s="840" t="s">
        <v>5046</v>
      </c>
      <c r="G407" s="826" t="s">
        <v>5172</v>
      </c>
      <c r="H407" s="826" t="s">
        <v>5469</v>
      </c>
      <c r="I407" s="832">
        <v>172.5</v>
      </c>
      <c r="J407" s="832">
        <v>2</v>
      </c>
      <c r="K407" s="833">
        <v>345</v>
      </c>
    </row>
    <row r="408" spans="1:11" ht="14.45" customHeight="1" x14ac:dyDescent="0.2">
      <c r="A408" s="822" t="s">
        <v>599</v>
      </c>
      <c r="B408" s="823" t="s">
        <v>600</v>
      </c>
      <c r="C408" s="826" t="s">
        <v>620</v>
      </c>
      <c r="D408" s="840" t="s">
        <v>621</v>
      </c>
      <c r="E408" s="826" t="s">
        <v>5045</v>
      </c>
      <c r="F408" s="840" t="s">
        <v>5046</v>
      </c>
      <c r="G408" s="826" t="s">
        <v>5172</v>
      </c>
      <c r="H408" s="826" t="s">
        <v>5173</v>
      </c>
      <c r="I408" s="832">
        <v>172.5</v>
      </c>
      <c r="J408" s="832">
        <v>3</v>
      </c>
      <c r="K408" s="833">
        <v>517.5</v>
      </c>
    </row>
    <row r="409" spans="1:11" ht="14.45" customHeight="1" x14ac:dyDescent="0.2">
      <c r="A409" s="822" t="s">
        <v>599</v>
      </c>
      <c r="B409" s="823" t="s">
        <v>600</v>
      </c>
      <c r="C409" s="826" t="s">
        <v>620</v>
      </c>
      <c r="D409" s="840" t="s">
        <v>621</v>
      </c>
      <c r="E409" s="826" t="s">
        <v>5045</v>
      </c>
      <c r="F409" s="840" t="s">
        <v>5046</v>
      </c>
      <c r="G409" s="826" t="s">
        <v>5188</v>
      </c>
      <c r="H409" s="826" t="s">
        <v>5189</v>
      </c>
      <c r="I409" s="832">
        <v>0.82999998331069946</v>
      </c>
      <c r="J409" s="832">
        <v>900</v>
      </c>
      <c r="K409" s="833">
        <v>747</v>
      </c>
    </row>
    <row r="410" spans="1:11" ht="14.45" customHeight="1" x14ac:dyDescent="0.2">
      <c r="A410" s="822" t="s">
        <v>599</v>
      </c>
      <c r="B410" s="823" t="s">
        <v>600</v>
      </c>
      <c r="C410" s="826" t="s">
        <v>620</v>
      </c>
      <c r="D410" s="840" t="s">
        <v>621</v>
      </c>
      <c r="E410" s="826" t="s">
        <v>5045</v>
      </c>
      <c r="F410" s="840" t="s">
        <v>5046</v>
      </c>
      <c r="G410" s="826" t="s">
        <v>5190</v>
      </c>
      <c r="H410" s="826" t="s">
        <v>5191</v>
      </c>
      <c r="I410" s="832">
        <v>1.0800000429153442</v>
      </c>
      <c r="J410" s="832">
        <v>200</v>
      </c>
      <c r="K410" s="833">
        <v>216</v>
      </c>
    </row>
    <row r="411" spans="1:11" ht="14.45" customHeight="1" x14ac:dyDescent="0.2">
      <c r="A411" s="822" t="s">
        <v>599</v>
      </c>
      <c r="B411" s="823" t="s">
        <v>600</v>
      </c>
      <c r="C411" s="826" t="s">
        <v>620</v>
      </c>
      <c r="D411" s="840" t="s">
        <v>621</v>
      </c>
      <c r="E411" s="826" t="s">
        <v>5045</v>
      </c>
      <c r="F411" s="840" t="s">
        <v>5046</v>
      </c>
      <c r="G411" s="826" t="s">
        <v>5470</v>
      </c>
      <c r="H411" s="826" t="s">
        <v>5471</v>
      </c>
      <c r="I411" s="832">
        <v>0.43500000238418579</v>
      </c>
      <c r="J411" s="832">
        <v>1000</v>
      </c>
      <c r="K411" s="833">
        <v>435</v>
      </c>
    </row>
    <row r="412" spans="1:11" ht="14.45" customHeight="1" x14ac:dyDescent="0.2">
      <c r="A412" s="822" t="s">
        <v>599</v>
      </c>
      <c r="B412" s="823" t="s">
        <v>600</v>
      </c>
      <c r="C412" s="826" t="s">
        <v>620</v>
      </c>
      <c r="D412" s="840" t="s">
        <v>621</v>
      </c>
      <c r="E412" s="826" t="s">
        <v>5045</v>
      </c>
      <c r="F412" s="840" t="s">
        <v>5046</v>
      </c>
      <c r="G412" s="826" t="s">
        <v>5193</v>
      </c>
      <c r="H412" s="826" t="s">
        <v>5194</v>
      </c>
      <c r="I412" s="832">
        <v>0.47999998927116394</v>
      </c>
      <c r="J412" s="832">
        <v>200</v>
      </c>
      <c r="K412" s="833">
        <v>96</v>
      </c>
    </row>
    <row r="413" spans="1:11" ht="14.45" customHeight="1" x14ac:dyDescent="0.2">
      <c r="A413" s="822" t="s">
        <v>599</v>
      </c>
      <c r="B413" s="823" t="s">
        <v>600</v>
      </c>
      <c r="C413" s="826" t="s">
        <v>620</v>
      </c>
      <c r="D413" s="840" t="s">
        <v>621</v>
      </c>
      <c r="E413" s="826" t="s">
        <v>5045</v>
      </c>
      <c r="F413" s="840" t="s">
        <v>5046</v>
      </c>
      <c r="G413" s="826" t="s">
        <v>5193</v>
      </c>
      <c r="H413" s="826" t="s">
        <v>5472</v>
      </c>
      <c r="I413" s="832">
        <v>0.4699999988079071</v>
      </c>
      <c r="J413" s="832">
        <v>200</v>
      </c>
      <c r="K413" s="833">
        <v>94</v>
      </c>
    </row>
    <row r="414" spans="1:11" ht="14.45" customHeight="1" x14ac:dyDescent="0.2">
      <c r="A414" s="822" t="s">
        <v>599</v>
      </c>
      <c r="B414" s="823" t="s">
        <v>600</v>
      </c>
      <c r="C414" s="826" t="s">
        <v>620</v>
      </c>
      <c r="D414" s="840" t="s">
        <v>621</v>
      </c>
      <c r="E414" s="826" t="s">
        <v>5045</v>
      </c>
      <c r="F414" s="840" t="s">
        <v>5046</v>
      </c>
      <c r="G414" s="826" t="s">
        <v>5195</v>
      </c>
      <c r="H414" s="826" t="s">
        <v>5196</v>
      </c>
      <c r="I414" s="832">
        <v>1.1366666555404663</v>
      </c>
      <c r="J414" s="832">
        <v>13920</v>
      </c>
      <c r="K414" s="833">
        <v>15808.800048828125</v>
      </c>
    </row>
    <row r="415" spans="1:11" ht="14.45" customHeight="1" x14ac:dyDescent="0.2">
      <c r="A415" s="822" t="s">
        <v>599</v>
      </c>
      <c r="B415" s="823" t="s">
        <v>600</v>
      </c>
      <c r="C415" s="826" t="s">
        <v>620</v>
      </c>
      <c r="D415" s="840" t="s">
        <v>621</v>
      </c>
      <c r="E415" s="826" t="s">
        <v>5045</v>
      </c>
      <c r="F415" s="840" t="s">
        <v>5046</v>
      </c>
      <c r="G415" s="826" t="s">
        <v>5197</v>
      </c>
      <c r="H415" s="826" t="s">
        <v>5199</v>
      </c>
      <c r="I415" s="832">
        <v>1.6699999570846558</v>
      </c>
      <c r="J415" s="832">
        <v>2000</v>
      </c>
      <c r="K415" s="833">
        <v>3340</v>
      </c>
    </row>
    <row r="416" spans="1:11" ht="14.45" customHeight="1" x14ac:dyDescent="0.2">
      <c r="A416" s="822" t="s">
        <v>599</v>
      </c>
      <c r="B416" s="823" t="s">
        <v>600</v>
      </c>
      <c r="C416" s="826" t="s">
        <v>620</v>
      </c>
      <c r="D416" s="840" t="s">
        <v>621</v>
      </c>
      <c r="E416" s="826" t="s">
        <v>5045</v>
      </c>
      <c r="F416" s="840" t="s">
        <v>5046</v>
      </c>
      <c r="G416" s="826" t="s">
        <v>5200</v>
      </c>
      <c r="H416" s="826" t="s">
        <v>5201</v>
      </c>
      <c r="I416" s="832">
        <v>0.57999998331069946</v>
      </c>
      <c r="J416" s="832">
        <v>200</v>
      </c>
      <c r="K416" s="833">
        <v>116</v>
      </c>
    </row>
    <row r="417" spans="1:11" ht="14.45" customHeight="1" x14ac:dyDescent="0.2">
      <c r="A417" s="822" t="s">
        <v>599</v>
      </c>
      <c r="B417" s="823" t="s">
        <v>600</v>
      </c>
      <c r="C417" s="826" t="s">
        <v>620</v>
      </c>
      <c r="D417" s="840" t="s">
        <v>621</v>
      </c>
      <c r="E417" s="826" t="s">
        <v>5045</v>
      </c>
      <c r="F417" s="840" t="s">
        <v>5046</v>
      </c>
      <c r="G417" s="826" t="s">
        <v>5202</v>
      </c>
      <c r="H417" s="826" t="s">
        <v>5203</v>
      </c>
      <c r="I417" s="832">
        <v>0.67500001192092896</v>
      </c>
      <c r="J417" s="832">
        <v>1000</v>
      </c>
      <c r="K417" s="833">
        <v>671.1300048828125</v>
      </c>
    </row>
    <row r="418" spans="1:11" ht="14.45" customHeight="1" x14ac:dyDescent="0.2">
      <c r="A418" s="822" t="s">
        <v>599</v>
      </c>
      <c r="B418" s="823" t="s">
        <v>600</v>
      </c>
      <c r="C418" s="826" t="s">
        <v>620</v>
      </c>
      <c r="D418" s="840" t="s">
        <v>621</v>
      </c>
      <c r="E418" s="826" t="s">
        <v>5045</v>
      </c>
      <c r="F418" s="840" t="s">
        <v>5046</v>
      </c>
      <c r="G418" s="826" t="s">
        <v>5202</v>
      </c>
      <c r="H418" s="826" t="s">
        <v>5473</v>
      </c>
      <c r="I418" s="832">
        <v>0.67000001668930054</v>
      </c>
      <c r="J418" s="832">
        <v>200</v>
      </c>
      <c r="K418" s="833">
        <v>134</v>
      </c>
    </row>
    <row r="419" spans="1:11" ht="14.45" customHeight="1" x14ac:dyDescent="0.2">
      <c r="A419" s="822" t="s">
        <v>599</v>
      </c>
      <c r="B419" s="823" t="s">
        <v>600</v>
      </c>
      <c r="C419" s="826" t="s">
        <v>620</v>
      </c>
      <c r="D419" s="840" t="s">
        <v>621</v>
      </c>
      <c r="E419" s="826" t="s">
        <v>5045</v>
      </c>
      <c r="F419" s="840" t="s">
        <v>5046</v>
      </c>
      <c r="G419" s="826" t="s">
        <v>5208</v>
      </c>
      <c r="H419" s="826" t="s">
        <v>5209</v>
      </c>
      <c r="I419" s="832">
        <v>8.8340000152587894</v>
      </c>
      <c r="J419" s="832">
        <v>400</v>
      </c>
      <c r="K419" s="833">
        <v>3533.25</v>
      </c>
    </row>
    <row r="420" spans="1:11" ht="14.45" customHeight="1" x14ac:dyDescent="0.2">
      <c r="A420" s="822" t="s">
        <v>599</v>
      </c>
      <c r="B420" s="823" t="s">
        <v>600</v>
      </c>
      <c r="C420" s="826" t="s">
        <v>620</v>
      </c>
      <c r="D420" s="840" t="s">
        <v>621</v>
      </c>
      <c r="E420" s="826" t="s">
        <v>5045</v>
      </c>
      <c r="F420" s="840" t="s">
        <v>5046</v>
      </c>
      <c r="G420" s="826" t="s">
        <v>5210</v>
      </c>
      <c r="H420" s="826" t="s">
        <v>5211</v>
      </c>
      <c r="I420" s="832">
        <v>8.4700002670288086</v>
      </c>
      <c r="J420" s="832">
        <v>17520</v>
      </c>
      <c r="K420" s="833">
        <v>148394.400390625</v>
      </c>
    </row>
    <row r="421" spans="1:11" ht="14.45" customHeight="1" x14ac:dyDescent="0.2">
      <c r="A421" s="822" t="s">
        <v>599</v>
      </c>
      <c r="B421" s="823" t="s">
        <v>600</v>
      </c>
      <c r="C421" s="826" t="s">
        <v>620</v>
      </c>
      <c r="D421" s="840" t="s">
        <v>621</v>
      </c>
      <c r="E421" s="826" t="s">
        <v>5045</v>
      </c>
      <c r="F421" s="840" t="s">
        <v>5046</v>
      </c>
      <c r="G421" s="826" t="s">
        <v>5190</v>
      </c>
      <c r="H421" s="826" t="s">
        <v>5216</v>
      </c>
      <c r="I421" s="832">
        <v>1.0900000333786011</v>
      </c>
      <c r="J421" s="832">
        <v>500</v>
      </c>
      <c r="K421" s="833">
        <v>545</v>
      </c>
    </row>
    <row r="422" spans="1:11" ht="14.45" customHeight="1" x14ac:dyDescent="0.2">
      <c r="A422" s="822" t="s">
        <v>599</v>
      </c>
      <c r="B422" s="823" t="s">
        <v>600</v>
      </c>
      <c r="C422" s="826" t="s">
        <v>620</v>
      </c>
      <c r="D422" s="840" t="s">
        <v>621</v>
      </c>
      <c r="E422" s="826" t="s">
        <v>5045</v>
      </c>
      <c r="F422" s="840" t="s">
        <v>5046</v>
      </c>
      <c r="G422" s="826" t="s">
        <v>5193</v>
      </c>
      <c r="H422" s="826" t="s">
        <v>5217</v>
      </c>
      <c r="I422" s="832">
        <v>0.47999998927116394</v>
      </c>
      <c r="J422" s="832">
        <v>500</v>
      </c>
      <c r="K422" s="833">
        <v>240</v>
      </c>
    </row>
    <row r="423" spans="1:11" ht="14.45" customHeight="1" x14ac:dyDescent="0.2">
      <c r="A423" s="822" t="s">
        <v>599</v>
      </c>
      <c r="B423" s="823" t="s">
        <v>600</v>
      </c>
      <c r="C423" s="826" t="s">
        <v>620</v>
      </c>
      <c r="D423" s="840" t="s">
        <v>621</v>
      </c>
      <c r="E423" s="826" t="s">
        <v>5045</v>
      </c>
      <c r="F423" s="840" t="s">
        <v>5046</v>
      </c>
      <c r="G423" s="826" t="s">
        <v>5197</v>
      </c>
      <c r="H423" s="826" t="s">
        <v>5218</v>
      </c>
      <c r="I423" s="832">
        <v>1.6714285271508353</v>
      </c>
      <c r="J423" s="832">
        <v>8000</v>
      </c>
      <c r="K423" s="833">
        <v>13370</v>
      </c>
    </row>
    <row r="424" spans="1:11" ht="14.45" customHeight="1" x14ac:dyDescent="0.2">
      <c r="A424" s="822" t="s">
        <v>599</v>
      </c>
      <c r="B424" s="823" t="s">
        <v>600</v>
      </c>
      <c r="C424" s="826" t="s">
        <v>620</v>
      </c>
      <c r="D424" s="840" t="s">
        <v>621</v>
      </c>
      <c r="E424" s="826" t="s">
        <v>5045</v>
      </c>
      <c r="F424" s="840" t="s">
        <v>5046</v>
      </c>
      <c r="G424" s="826" t="s">
        <v>5202</v>
      </c>
      <c r="H424" s="826" t="s">
        <v>5219</v>
      </c>
      <c r="I424" s="832">
        <v>0.67000001668930054</v>
      </c>
      <c r="J424" s="832">
        <v>700</v>
      </c>
      <c r="K424" s="833">
        <v>469</v>
      </c>
    </row>
    <row r="425" spans="1:11" ht="14.45" customHeight="1" x14ac:dyDescent="0.2">
      <c r="A425" s="822" t="s">
        <v>599</v>
      </c>
      <c r="B425" s="823" t="s">
        <v>600</v>
      </c>
      <c r="C425" s="826" t="s">
        <v>620</v>
      </c>
      <c r="D425" s="840" t="s">
        <v>621</v>
      </c>
      <c r="E425" s="826" t="s">
        <v>5045</v>
      </c>
      <c r="F425" s="840" t="s">
        <v>5046</v>
      </c>
      <c r="G425" s="826" t="s">
        <v>5208</v>
      </c>
      <c r="H425" s="826" t="s">
        <v>5222</v>
      </c>
      <c r="I425" s="832">
        <v>8.8366667429606114</v>
      </c>
      <c r="J425" s="832">
        <v>300</v>
      </c>
      <c r="K425" s="833">
        <v>2651</v>
      </c>
    </row>
    <row r="426" spans="1:11" ht="14.45" customHeight="1" x14ac:dyDescent="0.2">
      <c r="A426" s="822" t="s">
        <v>599</v>
      </c>
      <c r="B426" s="823" t="s">
        <v>600</v>
      </c>
      <c r="C426" s="826" t="s">
        <v>620</v>
      </c>
      <c r="D426" s="840" t="s">
        <v>621</v>
      </c>
      <c r="E426" s="826" t="s">
        <v>5045</v>
      </c>
      <c r="F426" s="840" t="s">
        <v>5046</v>
      </c>
      <c r="G426" s="826" t="s">
        <v>5210</v>
      </c>
      <c r="H426" s="826" t="s">
        <v>5223</v>
      </c>
      <c r="I426" s="832">
        <v>8.4144447114732532</v>
      </c>
      <c r="J426" s="832">
        <v>7260</v>
      </c>
      <c r="K426" s="833">
        <v>61492.201171875</v>
      </c>
    </row>
    <row r="427" spans="1:11" ht="14.45" customHeight="1" x14ac:dyDescent="0.2">
      <c r="A427" s="822" t="s">
        <v>599</v>
      </c>
      <c r="B427" s="823" t="s">
        <v>600</v>
      </c>
      <c r="C427" s="826" t="s">
        <v>620</v>
      </c>
      <c r="D427" s="840" t="s">
        <v>621</v>
      </c>
      <c r="E427" s="826" t="s">
        <v>5045</v>
      </c>
      <c r="F427" s="840" t="s">
        <v>5046</v>
      </c>
      <c r="G427" s="826" t="s">
        <v>5224</v>
      </c>
      <c r="H427" s="826" t="s">
        <v>5225</v>
      </c>
      <c r="I427" s="832">
        <v>9.4399995803833008</v>
      </c>
      <c r="J427" s="832">
        <v>500</v>
      </c>
      <c r="K427" s="833">
        <v>4720</v>
      </c>
    </row>
    <row r="428" spans="1:11" ht="14.45" customHeight="1" x14ac:dyDescent="0.2">
      <c r="A428" s="822" t="s">
        <v>599</v>
      </c>
      <c r="B428" s="823" t="s">
        <v>600</v>
      </c>
      <c r="C428" s="826" t="s">
        <v>620</v>
      </c>
      <c r="D428" s="840" t="s">
        <v>621</v>
      </c>
      <c r="E428" s="826" t="s">
        <v>5045</v>
      </c>
      <c r="F428" s="840" t="s">
        <v>5046</v>
      </c>
      <c r="G428" s="826" t="s">
        <v>5474</v>
      </c>
      <c r="H428" s="826" t="s">
        <v>5475</v>
      </c>
      <c r="I428" s="832">
        <v>5.8079999923706058</v>
      </c>
      <c r="J428" s="832">
        <v>1250</v>
      </c>
      <c r="K428" s="833">
        <v>7260</v>
      </c>
    </row>
    <row r="429" spans="1:11" ht="14.45" customHeight="1" x14ac:dyDescent="0.2">
      <c r="A429" s="822" t="s">
        <v>599</v>
      </c>
      <c r="B429" s="823" t="s">
        <v>600</v>
      </c>
      <c r="C429" s="826" t="s">
        <v>620</v>
      </c>
      <c r="D429" s="840" t="s">
        <v>621</v>
      </c>
      <c r="E429" s="826" t="s">
        <v>5045</v>
      </c>
      <c r="F429" s="840" t="s">
        <v>5046</v>
      </c>
      <c r="G429" s="826" t="s">
        <v>5476</v>
      </c>
      <c r="H429" s="826" t="s">
        <v>5477</v>
      </c>
      <c r="I429" s="832">
        <v>5.875</v>
      </c>
      <c r="J429" s="832">
        <v>750</v>
      </c>
      <c r="K429" s="833">
        <v>4405</v>
      </c>
    </row>
    <row r="430" spans="1:11" ht="14.45" customHeight="1" x14ac:dyDescent="0.2">
      <c r="A430" s="822" t="s">
        <v>599</v>
      </c>
      <c r="B430" s="823" t="s">
        <v>600</v>
      </c>
      <c r="C430" s="826" t="s">
        <v>620</v>
      </c>
      <c r="D430" s="840" t="s">
        <v>621</v>
      </c>
      <c r="E430" s="826" t="s">
        <v>5045</v>
      </c>
      <c r="F430" s="840" t="s">
        <v>5046</v>
      </c>
      <c r="G430" s="826" t="s">
        <v>5478</v>
      </c>
      <c r="H430" s="826" t="s">
        <v>5479</v>
      </c>
      <c r="I430" s="832">
        <v>91.183998107910156</v>
      </c>
      <c r="J430" s="832">
        <v>250</v>
      </c>
      <c r="K430" s="833">
        <v>22796.400390625</v>
      </c>
    </row>
    <row r="431" spans="1:11" ht="14.45" customHeight="1" x14ac:dyDescent="0.2">
      <c r="A431" s="822" t="s">
        <v>599</v>
      </c>
      <c r="B431" s="823" t="s">
        <v>600</v>
      </c>
      <c r="C431" s="826" t="s">
        <v>620</v>
      </c>
      <c r="D431" s="840" t="s">
        <v>621</v>
      </c>
      <c r="E431" s="826" t="s">
        <v>5045</v>
      </c>
      <c r="F431" s="840" t="s">
        <v>5046</v>
      </c>
      <c r="G431" s="826" t="s">
        <v>5478</v>
      </c>
      <c r="H431" s="826" t="s">
        <v>5480</v>
      </c>
      <c r="I431" s="832">
        <v>84.699996948242188</v>
      </c>
      <c r="J431" s="832">
        <v>200</v>
      </c>
      <c r="K431" s="833">
        <v>16940</v>
      </c>
    </row>
    <row r="432" spans="1:11" ht="14.45" customHeight="1" x14ac:dyDescent="0.2">
      <c r="A432" s="822" t="s">
        <v>599</v>
      </c>
      <c r="B432" s="823" t="s">
        <v>600</v>
      </c>
      <c r="C432" s="826" t="s">
        <v>620</v>
      </c>
      <c r="D432" s="840" t="s">
        <v>621</v>
      </c>
      <c r="E432" s="826" t="s">
        <v>5045</v>
      </c>
      <c r="F432" s="840" t="s">
        <v>5046</v>
      </c>
      <c r="G432" s="826" t="s">
        <v>5481</v>
      </c>
      <c r="H432" s="826" t="s">
        <v>5482</v>
      </c>
      <c r="I432" s="832">
        <v>57.729999542236328</v>
      </c>
      <c r="J432" s="832">
        <v>10</v>
      </c>
      <c r="K432" s="833">
        <v>577.260009765625</v>
      </c>
    </row>
    <row r="433" spans="1:11" ht="14.45" customHeight="1" x14ac:dyDescent="0.2">
      <c r="A433" s="822" t="s">
        <v>599</v>
      </c>
      <c r="B433" s="823" t="s">
        <v>600</v>
      </c>
      <c r="C433" s="826" t="s">
        <v>620</v>
      </c>
      <c r="D433" s="840" t="s">
        <v>621</v>
      </c>
      <c r="E433" s="826" t="s">
        <v>5045</v>
      </c>
      <c r="F433" s="840" t="s">
        <v>5046</v>
      </c>
      <c r="G433" s="826" t="s">
        <v>5244</v>
      </c>
      <c r="H433" s="826" t="s">
        <v>5245</v>
      </c>
      <c r="I433" s="832">
        <v>0.47272726893424988</v>
      </c>
      <c r="J433" s="832">
        <v>4200</v>
      </c>
      <c r="K433" s="833">
        <v>1985</v>
      </c>
    </row>
    <row r="434" spans="1:11" ht="14.45" customHeight="1" x14ac:dyDescent="0.2">
      <c r="A434" s="822" t="s">
        <v>599</v>
      </c>
      <c r="B434" s="823" t="s">
        <v>600</v>
      </c>
      <c r="C434" s="826" t="s">
        <v>620</v>
      </c>
      <c r="D434" s="840" t="s">
        <v>621</v>
      </c>
      <c r="E434" s="826" t="s">
        <v>5045</v>
      </c>
      <c r="F434" s="840" t="s">
        <v>5046</v>
      </c>
      <c r="G434" s="826" t="s">
        <v>5244</v>
      </c>
      <c r="H434" s="826" t="s">
        <v>5246</v>
      </c>
      <c r="I434" s="832">
        <v>0.4699999988079071</v>
      </c>
      <c r="J434" s="832">
        <v>2500</v>
      </c>
      <c r="K434" s="833">
        <v>1175</v>
      </c>
    </row>
    <row r="435" spans="1:11" ht="14.45" customHeight="1" x14ac:dyDescent="0.2">
      <c r="A435" s="822" t="s">
        <v>599</v>
      </c>
      <c r="B435" s="823" t="s">
        <v>600</v>
      </c>
      <c r="C435" s="826" t="s">
        <v>620</v>
      </c>
      <c r="D435" s="840" t="s">
        <v>621</v>
      </c>
      <c r="E435" s="826" t="s">
        <v>5045</v>
      </c>
      <c r="F435" s="840" t="s">
        <v>5046</v>
      </c>
      <c r="G435" s="826" t="s">
        <v>5483</v>
      </c>
      <c r="H435" s="826" t="s">
        <v>5484</v>
      </c>
      <c r="I435" s="832">
        <v>2.372499942779541</v>
      </c>
      <c r="J435" s="832">
        <v>500</v>
      </c>
      <c r="K435" s="833">
        <v>1186</v>
      </c>
    </row>
    <row r="436" spans="1:11" ht="14.45" customHeight="1" x14ac:dyDescent="0.2">
      <c r="A436" s="822" t="s">
        <v>599</v>
      </c>
      <c r="B436" s="823" t="s">
        <v>600</v>
      </c>
      <c r="C436" s="826" t="s">
        <v>620</v>
      </c>
      <c r="D436" s="840" t="s">
        <v>621</v>
      </c>
      <c r="E436" s="826" t="s">
        <v>5045</v>
      </c>
      <c r="F436" s="840" t="s">
        <v>5046</v>
      </c>
      <c r="G436" s="826" t="s">
        <v>5483</v>
      </c>
      <c r="H436" s="826" t="s">
        <v>5485</v>
      </c>
      <c r="I436" s="832">
        <v>2.369999885559082</v>
      </c>
      <c r="J436" s="832">
        <v>500</v>
      </c>
      <c r="K436" s="833">
        <v>1185</v>
      </c>
    </row>
    <row r="437" spans="1:11" ht="14.45" customHeight="1" x14ac:dyDescent="0.2">
      <c r="A437" s="822" t="s">
        <v>599</v>
      </c>
      <c r="B437" s="823" t="s">
        <v>600</v>
      </c>
      <c r="C437" s="826" t="s">
        <v>620</v>
      </c>
      <c r="D437" s="840" t="s">
        <v>621</v>
      </c>
      <c r="E437" s="826" t="s">
        <v>5045</v>
      </c>
      <c r="F437" s="840" t="s">
        <v>5046</v>
      </c>
      <c r="G437" s="826" t="s">
        <v>5247</v>
      </c>
      <c r="H437" s="826" t="s">
        <v>5248</v>
      </c>
      <c r="I437" s="832">
        <v>1.987500011920929</v>
      </c>
      <c r="J437" s="832">
        <v>12000</v>
      </c>
      <c r="K437" s="833">
        <v>23845</v>
      </c>
    </row>
    <row r="438" spans="1:11" ht="14.45" customHeight="1" x14ac:dyDescent="0.2">
      <c r="A438" s="822" t="s">
        <v>599</v>
      </c>
      <c r="B438" s="823" t="s">
        <v>600</v>
      </c>
      <c r="C438" s="826" t="s">
        <v>620</v>
      </c>
      <c r="D438" s="840" t="s">
        <v>621</v>
      </c>
      <c r="E438" s="826" t="s">
        <v>5045</v>
      </c>
      <c r="F438" s="840" t="s">
        <v>5046</v>
      </c>
      <c r="G438" s="826" t="s">
        <v>5247</v>
      </c>
      <c r="H438" s="826" t="s">
        <v>5249</v>
      </c>
      <c r="I438" s="832">
        <v>1.98416668176651</v>
      </c>
      <c r="J438" s="832">
        <v>21000</v>
      </c>
      <c r="K438" s="833">
        <v>41675</v>
      </c>
    </row>
    <row r="439" spans="1:11" ht="14.45" customHeight="1" x14ac:dyDescent="0.2">
      <c r="A439" s="822" t="s">
        <v>599</v>
      </c>
      <c r="B439" s="823" t="s">
        <v>600</v>
      </c>
      <c r="C439" s="826" t="s">
        <v>620</v>
      </c>
      <c r="D439" s="840" t="s">
        <v>621</v>
      </c>
      <c r="E439" s="826" t="s">
        <v>5045</v>
      </c>
      <c r="F439" s="840" t="s">
        <v>5046</v>
      </c>
      <c r="G439" s="826" t="s">
        <v>5250</v>
      </c>
      <c r="H439" s="826" t="s">
        <v>5251</v>
      </c>
      <c r="I439" s="832">
        <v>2.0437499582767487</v>
      </c>
      <c r="J439" s="832">
        <v>1930</v>
      </c>
      <c r="K439" s="833">
        <v>3945.2000007629395</v>
      </c>
    </row>
    <row r="440" spans="1:11" ht="14.45" customHeight="1" x14ac:dyDescent="0.2">
      <c r="A440" s="822" t="s">
        <v>599</v>
      </c>
      <c r="B440" s="823" t="s">
        <v>600</v>
      </c>
      <c r="C440" s="826" t="s">
        <v>620</v>
      </c>
      <c r="D440" s="840" t="s">
        <v>621</v>
      </c>
      <c r="E440" s="826" t="s">
        <v>5045</v>
      </c>
      <c r="F440" s="840" t="s">
        <v>5046</v>
      </c>
      <c r="G440" s="826" t="s">
        <v>5250</v>
      </c>
      <c r="H440" s="826" t="s">
        <v>5252</v>
      </c>
      <c r="I440" s="832">
        <v>2.0449999570846558</v>
      </c>
      <c r="J440" s="832">
        <v>3100</v>
      </c>
      <c r="K440" s="833">
        <v>6336</v>
      </c>
    </row>
    <row r="441" spans="1:11" ht="14.45" customHeight="1" x14ac:dyDescent="0.2">
      <c r="A441" s="822" t="s">
        <v>599</v>
      </c>
      <c r="B441" s="823" t="s">
        <v>600</v>
      </c>
      <c r="C441" s="826" t="s">
        <v>620</v>
      </c>
      <c r="D441" s="840" t="s">
        <v>621</v>
      </c>
      <c r="E441" s="826" t="s">
        <v>5045</v>
      </c>
      <c r="F441" s="840" t="s">
        <v>5046</v>
      </c>
      <c r="G441" s="826" t="s">
        <v>5253</v>
      </c>
      <c r="H441" s="826" t="s">
        <v>5254</v>
      </c>
      <c r="I441" s="832">
        <v>2.0318749696016312</v>
      </c>
      <c r="J441" s="832">
        <v>6200</v>
      </c>
      <c r="K441" s="833">
        <v>12598</v>
      </c>
    </row>
    <row r="442" spans="1:11" ht="14.45" customHeight="1" x14ac:dyDescent="0.2">
      <c r="A442" s="822" t="s">
        <v>599</v>
      </c>
      <c r="B442" s="823" t="s">
        <v>600</v>
      </c>
      <c r="C442" s="826" t="s">
        <v>620</v>
      </c>
      <c r="D442" s="840" t="s">
        <v>621</v>
      </c>
      <c r="E442" s="826" t="s">
        <v>5045</v>
      </c>
      <c r="F442" s="840" t="s">
        <v>5046</v>
      </c>
      <c r="G442" s="826" t="s">
        <v>5255</v>
      </c>
      <c r="H442" s="826" t="s">
        <v>5256</v>
      </c>
      <c r="I442" s="832">
        <v>1.8999999761581421</v>
      </c>
      <c r="J442" s="832">
        <v>1400</v>
      </c>
      <c r="K442" s="833">
        <v>2660</v>
      </c>
    </row>
    <row r="443" spans="1:11" ht="14.45" customHeight="1" x14ac:dyDescent="0.2">
      <c r="A443" s="822" t="s">
        <v>599</v>
      </c>
      <c r="B443" s="823" t="s">
        <v>600</v>
      </c>
      <c r="C443" s="826" t="s">
        <v>620</v>
      </c>
      <c r="D443" s="840" t="s">
        <v>621</v>
      </c>
      <c r="E443" s="826" t="s">
        <v>5045</v>
      </c>
      <c r="F443" s="840" t="s">
        <v>5046</v>
      </c>
      <c r="G443" s="826" t="s">
        <v>5486</v>
      </c>
      <c r="H443" s="826" t="s">
        <v>5487</v>
      </c>
      <c r="I443" s="832">
        <v>2.7000000476837158</v>
      </c>
      <c r="J443" s="832">
        <v>3500</v>
      </c>
      <c r="K443" s="833">
        <v>9450</v>
      </c>
    </row>
    <row r="444" spans="1:11" ht="14.45" customHeight="1" x14ac:dyDescent="0.2">
      <c r="A444" s="822" t="s">
        <v>599</v>
      </c>
      <c r="B444" s="823" t="s">
        <v>600</v>
      </c>
      <c r="C444" s="826" t="s">
        <v>620</v>
      </c>
      <c r="D444" s="840" t="s">
        <v>621</v>
      </c>
      <c r="E444" s="826" t="s">
        <v>5045</v>
      </c>
      <c r="F444" s="840" t="s">
        <v>5046</v>
      </c>
      <c r="G444" s="826" t="s">
        <v>5488</v>
      </c>
      <c r="H444" s="826" t="s">
        <v>5489</v>
      </c>
      <c r="I444" s="832">
        <v>1.9266666173934937</v>
      </c>
      <c r="J444" s="832">
        <v>800</v>
      </c>
      <c r="K444" s="833">
        <v>1539</v>
      </c>
    </row>
    <row r="445" spans="1:11" ht="14.45" customHeight="1" x14ac:dyDescent="0.2">
      <c r="A445" s="822" t="s">
        <v>599</v>
      </c>
      <c r="B445" s="823" t="s">
        <v>600</v>
      </c>
      <c r="C445" s="826" t="s">
        <v>620</v>
      </c>
      <c r="D445" s="840" t="s">
        <v>621</v>
      </c>
      <c r="E445" s="826" t="s">
        <v>5045</v>
      </c>
      <c r="F445" s="840" t="s">
        <v>5046</v>
      </c>
      <c r="G445" s="826" t="s">
        <v>5257</v>
      </c>
      <c r="H445" s="826" t="s">
        <v>5258</v>
      </c>
      <c r="I445" s="832">
        <v>3.0719999313354491</v>
      </c>
      <c r="J445" s="832">
        <v>4400</v>
      </c>
      <c r="K445" s="833">
        <v>13516</v>
      </c>
    </row>
    <row r="446" spans="1:11" ht="14.45" customHeight="1" x14ac:dyDescent="0.2">
      <c r="A446" s="822" t="s">
        <v>599</v>
      </c>
      <c r="B446" s="823" t="s">
        <v>600</v>
      </c>
      <c r="C446" s="826" t="s">
        <v>620</v>
      </c>
      <c r="D446" s="840" t="s">
        <v>621</v>
      </c>
      <c r="E446" s="826" t="s">
        <v>5045</v>
      </c>
      <c r="F446" s="840" t="s">
        <v>5046</v>
      </c>
      <c r="G446" s="826" t="s">
        <v>5259</v>
      </c>
      <c r="H446" s="826" t="s">
        <v>5260</v>
      </c>
      <c r="I446" s="832">
        <v>1.9249999523162842</v>
      </c>
      <c r="J446" s="832">
        <v>800</v>
      </c>
      <c r="K446" s="833">
        <v>1541</v>
      </c>
    </row>
    <row r="447" spans="1:11" ht="14.45" customHeight="1" x14ac:dyDescent="0.2">
      <c r="A447" s="822" t="s">
        <v>599</v>
      </c>
      <c r="B447" s="823" t="s">
        <v>600</v>
      </c>
      <c r="C447" s="826" t="s">
        <v>620</v>
      </c>
      <c r="D447" s="840" t="s">
        <v>621</v>
      </c>
      <c r="E447" s="826" t="s">
        <v>5045</v>
      </c>
      <c r="F447" s="840" t="s">
        <v>5046</v>
      </c>
      <c r="G447" s="826" t="s">
        <v>5261</v>
      </c>
      <c r="H447" s="826" t="s">
        <v>5262</v>
      </c>
      <c r="I447" s="832">
        <v>3.0983332395553589</v>
      </c>
      <c r="J447" s="832">
        <v>11500</v>
      </c>
      <c r="K447" s="833">
        <v>35625</v>
      </c>
    </row>
    <row r="448" spans="1:11" ht="14.45" customHeight="1" x14ac:dyDescent="0.2">
      <c r="A448" s="822" t="s">
        <v>599</v>
      </c>
      <c r="B448" s="823" t="s">
        <v>600</v>
      </c>
      <c r="C448" s="826" t="s">
        <v>620</v>
      </c>
      <c r="D448" s="840" t="s">
        <v>621</v>
      </c>
      <c r="E448" s="826" t="s">
        <v>5045</v>
      </c>
      <c r="F448" s="840" t="s">
        <v>5046</v>
      </c>
      <c r="G448" s="826" t="s">
        <v>5263</v>
      </c>
      <c r="H448" s="826" t="s">
        <v>5264</v>
      </c>
      <c r="I448" s="832">
        <v>1.9199999570846558</v>
      </c>
      <c r="J448" s="832">
        <v>1500</v>
      </c>
      <c r="K448" s="833">
        <v>2880</v>
      </c>
    </row>
    <row r="449" spans="1:11" ht="14.45" customHeight="1" x14ac:dyDescent="0.2">
      <c r="A449" s="822" t="s">
        <v>599</v>
      </c>
      <c r="B449" s="823" t="s">
        <v>600</v>
      </c>
      <c r="C449" s="826" t="s">
        <v>620</v>
      </c>
      <c r="D449" s="840" t="s">
        <v>621</v>
      </c>
      <c r="E449" s="826" t="s">
        <v>5045</v>
      </c>
      <c r="F449" s="840" t="s">
        <v>5046</v>
      </c>
      <c r="G449" s="826" t="s">
        <v>5255</v>
      </c>
      <c r="H449" s="826" t="s">
        <v>5265</v>
      </c>
      <c r="I449" s="832">
        <v>1.8999999761581421</v>
      </c>
      <c r="J449" s="832">
        <v>1200</v>
      </c>
      <c r="K449" s="833">
        <v>2280</v>
      </c>
    </row>
    <row r="450" spans="1:11" ht="14.45" customHeight="1" x14ac:dyDescent="0.2">
      <c r="A450" s="822" t="s">
        <v>599</v>
      </c>
      <c r="B450" s="823" t="s">
        <v>600</v>
      </c>
      <c r="C450" s="826" t="s">
        <v>620</v>
      </c>
      <c r="D450" s="840" t="s">
        <v>621</v>
      </c>
      <c r="E450" s="826" t="s">
        <v>5045</v>
      </c>
      <c r="F450" s="840" t="s">
        <v>5046</v>
      </c>
      <c r="G450" s="826" t="s">
        <v>5486</v>
      </c>
      <c r="H450" s="826" t="s">
        <v>5490</v>
      </c>
      <c r="I450" s="832">
        <v>2.7000000476837158</v>
      </c>
      <c r="J450" s="832">
        <v>1900</v>
      </c>
      <c r="K450" s="833">
        <v>5130</v>
      </c>
    </row>
    <row r="451" spans="1:11" ht="14.45" customHeight="1" x14ac:dyDescent="0.2">
      <c r="A451" s="822" t="s">
        <v>599</v>
      </c>
      <c r="B451" s="823" t="s">
        <v>600</v>
      </c>
      <c r="C451" s="826" t="s">
        <v>620</v>
      </c>
      <c r="D451" s="840" t="s">
        <v>621</v>
      </c>
      <c r="E451" s="826" t="s">
        <v>5045</v>
      </c>
      <c r="F451" s="840" t="s">
        <v>5046</v>
      </c>
      <c r="G451" s="826" t="s">
        <v>5488</v>
      </c>
      <c r="H451" s="826" t="s">
        <v>5491</v>
      </c>
      <c r="I451" s="832">
        <v>1.9199999570846558</v>
      </c>
      <c r="J451" s="832">
        <v>1400</v>
      </c>
      <c r="K451" s="833">
        <v>2688</v>
      </c>
    </row>
    <row r="452" spans="1:11" ht="14.45" customHeight="1" x14ac:dyDescent="0.2">
      <c r="A452" s="822" t="s">
        <v>599</v>
      </c>
      <c r="B452" s="823" t="s">
        <v>600</v>
      </c>
      <c r="C452" s="826" t="s">
        <v>620</v>
      </c>
      <c r="D452" s="840" t="s">
        <v>621</v>
      </c>
      <c r="E452" s="826" t="s">
        <v>5045</v>
      </c>
      <c r="F452" s="840" t="s">
        <v>5046</v>
      </c>
      <c r="G452" s="826" t="s">
        <v>5257</v>
      </c>
      <c r="H452" s="826" t="s">
        <v>5266</v>
      </c>
      <c r="I452" s="832">
        <v>3.0733332633972168</v>
      </c>
      <c r="J452" s="832">
        <v>1900</v>
      </c>
      <c r="K452" s="833">
        <v>5837</v>
      </c>
    </row>
    <row r="453" spans="1:11" ht="14.45" customHeight="1" x14ac:dyDescent="0.2">
      <c r="A453" s="822" t="s">
        <v>599</v>
      </c>
      <c r="B453" s="823" t="s">
        <v>600</v>
      </c>
      <c r="C453" s="826" t="s">
        <v>620</v>
      </c>
      <c r="D453" s="840" t="s">
        <v>621</v>
      </c>
      <c r="E453" s="826" t="s">
        <v>5045</v>
      </c>
      <c r="F453" s="840" t="s">
        <v>5046</v>
      </c>
      <c r="G453" s="826" t="s">
        <v>5259</v>
      </c>
      <c r="H453" s="826" t="s">
        <v>5267</v>
      </c>
      <c r="I453" s="832">
        <v>1.9199999570846558</v>
      </c>
      <c r="J453" s="832">
        <v>900</v>
      </c>
      <c r="K453" s="833">
        <v>1728</v>
      </c>
    </row>
    <row r="454" spans="1:11" ht="14.45" customHeight="1" x14ac:dyDescent="0.2">
      <c r="A454" s="822" t="s">
        <v>599</v>
      </c>
      <c r="B454" s="823" t="s">
        <v>600</v>
      </c>
      <c r="C454" s="826" t="s">
        <v>620</v>
      </c>
      <c r="D454" s="840" t="s">
        <v>621</v>
      </c>
      <c r="E454" s="826" t="s">
        <v>5045</v>
      </c>
      <c r="F454" s="840" t="s">
        <v>5046</v>
      </c>
      <c r="G454" s="826" t="s">
        <v>5261</v>
      </c>
      <c r="H454" s="826" t="s">
        <v>5268</v>
      </c>
      <c r="I454" s="832">
        <v>3.0966665744781494</v>
      </c>
      <c r="J454" s="832">
        <v>6000</v>
      </c>
      <c r="K454" s="833">
        <v>18580</v>
      </c>
    </row>
    <row r="455" spans="1:11" ht="14.45" customHeight="1" x14ac:dyDescent="0.2">
      <c r="A455" s="822" t="s">
        <v>599</v>
      </c>
      <c r="B455" s="823" t="s">
        <v>600</v>
      </c>
      <c r="C455" s="826" t="s">
        <v>620</v>
      </c>
      <c r="D455" s="840" t="s">
        <v>621</v>
      </c>
      <c r="E455" s="826" t="s">
        <v>5045</v>
      </c>
      <c r="F455" s="840" t="s">
        <v>5046</v>
      </c>
      <c r="G455" s="826" t="s">
        <v>5263</v>
      </c>
      <c r="H455" s="826" t="s">
        <v>5269</v>
      </c>
      <c r="I455" s="832">
        <v>1.9266666173934937</v>
      </c>
      <c r="J455" s="832">
        <v>2000</v>
      </c>
      <c r="K455" s="833">
        <v>3855</v>
      </c>
    </row>
    <row r="456" spans="1:11" ht="14.45" customHeight="1" x14ac:dyDescent="0.2">
      <c r="A456" s="822" t="s">
        <v>599</v>
      </c>
      <c r="B456" s="823" t="s">
        <v>600</v>
      </c>
      <c r="C456" s="826" t="s">
        <v>620</v>
      </c>
      <c r="D456" s="840" t="s">
        <v>621</v>
      </c>
      <c r="E456" s="826" t="s">
        <v>5045</v>
      </c>
      <c r="F456" s="840" t="s">
        <v>5046</v>
      </c>
      <c r="G456" s="826" t="s">
        <v>5270</v>
      </c>
      <c r="H456" s="826" t="s">
        <v>5271</v>
      </c>
      <c r="I456" s="832">
        <v>2.1633334159851074</v>
      </c>
      <c r="J456" s="832">
        <v>2980</v>
      </c>
      <c r="K456" s="833">
        <v>6445.6600341796875</v>
      </c>
    </row>
    <row r="457" spans="1:11" ht="14.45" customHeight="1" x14ac:dyDescent="0.2">
      <c r="A457" s="822" t="s">
        <v>599</v>
      </c>
      <c r="B457" s="823" t="s">
        <v>600</v>
      </c>
      <c r="C457" s="826" t="s">
        <v>620</v>
      </c>
      <c r="D457" s="840" t="s">
        <v>621</v>
      </c>
      <c r="E457" s="826" t="s">
        <v>5045</v>
      </c>
      <c r="F457" s="840" t="s">
        <v>5046</v>
      </c>
      <c r="G457" s="826" t="s">
        <v>5492</v>
      </c>
      <c r="H457" s="826" t="s">
        <v>5493</v>
      </c>
      <c r="I457" s="832">
        <v>4.4200000762939453</v>
      </c>
      <c r="J457" s="832">
        <v>50</v>
      </c>
      <c r="K457" s="833">
        <v>221</v>
      </c>
    </row>
    <row r="458" spans="1:11" ht="14.45" customHeight="1" x14ac:dyDescent="0.2">
      <c r="A458" s="822" t="s">
        <v>599</v>
      </c>
      <c r="B458" s="823" t="s">
        <v>600</v>
      </c>
      <c r="C458" s="826" t="s">
        <v>620</v>
      </c>
      <c r="D458" s="840" t="s">
        <v>621</v>
      </c>
      <c r="E458" s="826" t="s">
        <v>5045</v>
      </c>
      <c r="F458" s="840" t="s">
        <v>5046</v>
      </c>
      <c r="G458" s="826" t="s">
        <v>5270</v>
      </c>
      <c r="H458" s="826" t="s">
        <v>5272</v>
      </c>
      <c r="I458" s="832">
        <v>2.1690000772476195</v>
      </c>
      <c r="J458" s="832">
        <v>5300</v>
      </c>
      <c r="K458" s="833">
        <v>11496</v>
      </c>
    </row>
    <row r="459" spans="1:11" ht="14.45" customHeight="1" x14ac:dyDescent="0.2">
      <c r="A459" s="822" t="s">
        <v>599</v>
      </c>
      <c r="B459" s="823" t="s">
        <v>600</v>
      </c>
      <c r="C459" s="826" t="s">
        <v>620</v>
      </c>
      <c r="D459" s="840" t="s">
        <v>621</v>
      </c>
      <c r="E459" s="826" t="s">
        <v>5045</v>
      </c>
      <c r="F459" s="840" t="s">
        <v>5046</v>
      </c>
      <c r="G459" s="826" t="s">
        <v>5273</v>
      </c>
      <c r="H459" s="826" t="s">
        <v>5274</v>
      </c>
      <c r="I459" s="832">
        <v>2</v>
      </c>
      <c r="J459" s="832">
        <v>50</v>
      </c>
      <c r="K459" s="833">
        <v>100</v>
      </c>
    </row>
    <row r="460" spans="1:11" ht="14.45" customHeight="1" x14ac:dyDescent="0.2">
      <c r="A460" s="822" t="s">
        <v>599</v>
      </c>
      <c r="B460" s="823" t="s">
        <v>600</v>
      </c>
      <c r="C460" s="826" t="s">
        <v>620</v>
      </c>
      <c r="D460" s="840" t="s">
        <v>621</v>
      </c>
      <c r="E460" s="826" t="s">
        <v>5045</v>
      </c>
      <c r="F460" s="840" t="s">
        <v>5046</v>
      </c>
      <c r="G460" s="826" t="s">
        <v>5278</v>
      </c>
      <c r="H460" s="826" t="s">
        <v>5279</v>
      </c>
      <c r="I460" s="832">
        <v>21.238571166992188</v>
      </c>
      <c r="J460" s="832">
        <v>350</v>
      </c>
      <c r="K460" s="833">
        <v>7433.5</v>
      </c>
    </row>
    <row r="461" spans="1:11" ht="14.45" customHeight="1" x14ac:dyDescent="0.2">
      <c r="A461" s="822" t="s">
        <v>599</v>
      </c>
      <c r="B461" s="823" t="s">
        <v>600</v>
      </c>
      <c r="C461" s="826" t="s">
        <v>620</v>
      </c>
      <c r="D461" s="840" t="s">
        <v>621</v>
      </c>
      <c r="E461" s="826" t="s">
        <v>5045</v>
      </c>
      <c r="F461" s="840" t="s">
        <v>5046</v>
      </c>
      <c r="G461" s="826" t="s">
        <v>5494</v>
      </c>
      <c r="H461" s="826" t="s">
        <v>5495</v>
      </c>
      <c r="I461" s="832">
        <v>5.3777778413560657</v>
      </c>
      <c r="J461" s="832">
        <v>1900</v>
      </c>
      <c r="K461" s="833">
        <v>10217</v>
      </c>
    </row>
    <row r="462" spans="1:11" ht="14.45" customHeight="1" x14ac:dyDescent="0.2">
      <c r="A462" s="822" t="s">
        <v>599</v>
      </c>
      <c r="B462" s="823" t="s">
        <v>600</v>
      </c>
      <c r="C462" s="826" t="s">
        <v>620</v>
      </c>
      <c r="D462" s="840" t="s">
        <v>621</v>
      </c>
      <c r="E462" s="826" t="s">
        <v>5045</v>
      </c>
      <c r="F462" s="840" t="s">
        <v>5046</v>
      </c>
      <c r="G462" s="826" t="s">
        <v>5278</v>
      </c>
      <c r="H462" s="826" t="s">
        <v>5282</v>
      </c>
      <c r="I462" s="832">
        <v>21.234999656677246</v>
      </c>
      <c r="J462" s="832">
        <v>200</v>
      </c>
      <c r="K462" s="833">
        <v>4247</v>
      </c>
    </row>
    <row r="463" spans="1:11" ht="14.45" customHeight="1" x14ac:dyDescent="0.2">
      <c r="A463" s="822" t="s">
        <v>599</v>
      </c>
      <c r="B463" s="823" t="s">
        <v>600</v>
      </c>
      <c r="C463" s="826" t="s">
        <v>620</v>
      </c>
      <c r="D463" s="840" t="s">
        <v>621</v>
      </c>
      <c r="E463" s="826" t="s">
        <v>5045</v>
      </c>
      <c r="F463" s="840" t="s">
        <v>5046</v>
      </c>
      <c r="G463" s="826" t="s">
        <v>5494</v>
      </c>
      <c r="H463" s="826" t="s">
        <v>5496</v>
      </c>
      <c r="I463" s="832">
        <v>5.3516666889190674</v>
      </c>
      <c r="J463" s="832">
        <v>1700</v>
      </c>
      <c r="K463" s="833">
        <v>9076.2599792480469</v>
      </c>
    </row>
    <row r="464" spans="1:11" ht="14.45" customHeight="1" x14ac:dyDescent="0.2">
      <c r="A464" s="822" t="s">
        <v>599</v>
      </c>
      <c r="B464" s="823" t="s">
        <v>600</v>
      </c>
      <c r="C464" s="826" t="s">
        <v>620</v>
      </c>
      <c r="D464" s="840" t="s">
        <v>621</v>
      </c>
      <c r="E464" s="826" t="s">
        <v>5045</v>
      </c>
      <c r="F464" s="840" t="s">
        <v>5046</v>
      </c>
      <c r="G464" s="826" t="s">
        <v>5284</v>
      </c>
      <c r="H464" s="826" t="s">
        <v>5285</v>
      </c>
      <c r="I464" s="832">
        <v>21.792499542236328</v>
      </c>
      <c r="J464" s="832">
        <v>300</v>
      </c>
      <c r="K464" s="833">
        <v>6593.5</v>
      </c>
    </row>
    <row r="465" spans="1:11" ht="14.45" customHeight="1" x14ac:dyDescent="0.2">
      <c r="A465" s="822" t="s">
        <v>599</v>
      </c>
      <c r="B465" s="823" t="s">
        <v>600</v>
      </c>
      <c r="C465" s="826" t="s">
        <v>620</v>
      </c>
      <c r="D465" s="840" t="s">
        <v>621</v>
      </c>
      <c r="E465" s="826" t="s">
        <v>5045</v>
      </c>
      <c r="F465" s="840" t="s">
        <v>5046</v>
      </c>
      <c r="G465" s="826" t="s">
        <v>5284</v>
      </c>
      <c r="H465" s="826" t="s">
        <v>5286</v>
      </c>
      <c r="I465" s="832">
        <v>21.232499599456787</v>
      </c>
      <c r="J465" s="832">
        <v>200</v>
      </c>
      <c r="K465" s="833">
        <v>4246.5999755859375</v>
      </c>
    </row>
    <row r="466" spans="1:11" ht="14.45" customHeight="1" x14ac:dyDescent="0.2">
      <c r="A466" s="822" t="s">
        <v>599</v>
      </c>
      <c r="B466" s="823" t="s">
        <v>600</v>
      </c>
      <c r="C466" s="826" t="s">
        <v>620</v>
      </c>
      <c r="D466" s="840" t="s">
        <v>621</v>
      </c>
      <c r="E466" s="826" t="s">
        <v>5045</v>
      </c>
      <c r="F466" s="840" t="s">
        <v>5046</v>
      </c>
      <c r="G466" s="826" t="s">
        <v>5284</v>
      </c>
      <c r="H466" s="826" t="s">
        <v>5287</v>
      </c>
      <c r="I466" s="832">
        <v>21.233332951863606</v>
      </c>
      <c r="J466" s="832">
        <v>300</v>
      </c>
      <c r="K466" s="833">
        <v>6370</v>
      </c>
    </row>
    <row r="467" spans="1:11" ht="14.45" customHeight="1" x14ac:dyDescent="0.2">
      <c r="A467" s="822" t="s">
        <v>599</v>
      </c>
      <c r="B467" s="823" t="s">
        <v>600</v>
      </c>
      <c r="C467" s="826" t="s">
        <v>620</v>
      </c>
      <c r="D467" s="840" t="s">
        <v>621</v>
      </c>
      <c r="E467" s="826" t="s">
        <v>5045</v>
      </c>
      <c r="F467" s="840" t="s">
        <v>5046</v>
      </c>
      <c r="G467" s="826" t="s">
        <v>5289</v>
      </c>
      <c r="H467" s="826" t="s">
        <v>5290</v>
      </c>
      <c r="I467" s="832">
        <v>3.1450001001358032</v>
      </c>
      <c r="J467" s="832">
        <v>600</v>
      </c>
      <c r="K467" s="833">
        <v>1887</v>
      </c>
    </row>
    <row r="468" spans="1:11" ht="14.45" customHeight="1" x14ac:dyDescent="0.2">
      <c r="A468" s="822" t="s">
        <v>599</v>
      </c>
      <c r="B468" s="823" t="s">
        <v>600</v>
      </c>
      <c r="C468" s="826" t="s">
        <v>620</v>
      </c>
      <c r="D468" s="840" t="s">
        <v>621</v>
      </c>
      <c r="E468" s="826" t="s">
        <v>5045</v>
      </c>
      <c r="F468" s="840" t="s">
        <v>5046</v>
      </c>
      <c r="G468" s="826" t="s">
        <v>5292</v>
      </c>
      <c r="H468" s="826" t="s">
        <v>5497</v>
      </c>
      <c r="I468" s="832">
        <v>2.8199999332427979</v>
      </c>
      <c r="J468" s="832">
        <v>100</v>
      </c>
      <c r="K468" s="833">
        <v>282</v>
      </c>
    </row>
    <row r="469" spans="1:11" ht="14.45" customHeight="1" x14ac:dyDescent="0.2">
      <c r="A469" s="822" t="s">
        <v>599</v>
      </c>
      <c r="B469" s="823" t="s">
        <v>600</v>
      </c>
      <c r="C469" s="826" t="s">
        <v>620</v>
      </c>
      <c r="D469" s="840" t="s">
        <v>621</v>
      </c>
      <c r="E469" s="826" t="s">
        <v>5045</v>
      </c>
      <c r="F469" s="840" t="s">
        <v>5046</v>
      </c>
      <c r="G469" s="826" t="s">
        <v>5289</v>
      </c>
      <c r="H469" s="826" t="s">
        <v>5291</v>
      </c>
      <c r="I469" s="832">
        <v>3.1480000972747804</v>
      </c>
      <c r="J469" s="832">
        <v>500</v>
      </c>
      <c r="K469" s="833">
        <v>1574</v>
      </c>
    </row>
    <row r="470" spans="1:11" ht="14.45" customHeight="1" x14ac:dyDescent="0.2">
      <c r="A470" s="822" t="s">
        <v>599</v>
      </c>
      <c r="B470" s="823" t="s">
        <v>600</v>
      </c>
      <c r="C470" s="826" t="s">
        <v>620</v>
      </c>
      <c r="D470" s="840" t="s">
        <v>621</v>
      </c>
      <c r="E470" s="826" t="s">
        <v>5045</v>
      </c>
      <c r="F470" s="840" t="s">
        <v>5046</v>
      </c>
      <c r="G470" s="826" t="s">
        <v>5292</v>
      </c>
      <c r="H470" s="826" t="s">
        <v>5293</v>
      </c>
      <c r="I470" s="832">
        <v>2.8199999332427979</v>
      </c>
      <c r="J470" s="832">
        <v>400</v>
      </c>
      <c r="K470" s="833">
        <v>1128</v>
      </c>
    </row>
    <row r="471" spans="1:11" ht="14.45" customHeight="1" x14ac:dyDescent="0.2">
      <c r="A471" s="822" t="s">
        <v>599</v>
      </c>
      <c r="B471" s="823" t="s">
        <v>600</v>
      </c>
      <c r="C471" s="826" t="s">
        <v>620</v>
      </c>
      <c r="D471" s="840" t="s">
        <v>621</v>
      </c>
      <c r="E471" s="826" t="s">
        <v>5294</v>
      </c>
      <c r="F471" s="840" t="s">
        <v>5295</v>
      </c>
      <c r="G471" s="826" t="s">
        <v>5296</v>
      </c>
      <c r="H471" s="826" t="s">
        <v>5297</v>
      </c>
      <c r="I471" s="832">
        <v>187.57333882649741</v>
      </c>
      <c r="J471" s="832">
        <v>700</v>
      </c>
      <c r="K471" s="833">
        <v>131301</v>
      </c>
    </row>
    <row r="472" spans="1:11" ht="14.45" customHeight="1" x14ac:dyDescent="0.2">
      <c r="A472" s="822" t="s">
        <v>599</v>
      </c>
      <c r="B472" s="823" t="s">
        <v>600</v>
      </c>
      <c r="C472" s="826" t="s">
        <v>620</v>
      </c>
      <c r="D472" s="840" t="s">
        <v>621</v>
      </c>
      <c r="E472" s="826" t="s">
        <v>5294</v>
      </c>
      <c r="F472" s="840" t="s">
        <v>5295</v>
      </c>
      <c r="G472" s="826" t="s">
        <v>5298</v>
      </c>
      <c r="H472" s="826" t="s">
        <v>5299</v>
      </c>
      <c r="I472" s="832">
        <v>216.82000732421875</v>
      </c>
      <c r="J472" s="832">
        <v>200</v>
      </c>
      <c r="K472" s="833">
        <v>43364</v>
      </c>
    </row>
    <row r="473" spans="1:11" ht="14.45" customHeight="1" x14ac:dyDescent="0.2">
      <c r="A473" s="822" t="s">
        <v>599</v>
      </c>
      <c r="B473" s="823" t="s">
        <v>600</v>
      </c>
      <c r="C473" s="826" t="s">
        <v>620</v>
      </c>
      <c r="D473" s="840" t="s">
        <v>621</v>
      </c>
      <c r="E473" s="826" t="s">
        <v>5294</v>
      </c>
      <c r="F473" s="840" t="s">
        <v>5295</v>
      </c>
      <c r="G473" s="826" t="s">
        <v>5300</v>
      </c>
      <c r="H473" s="826" t="s">
        <v>5301</v>
      </c>
      <c r="I473" s="832">
        <v>218.16999816894531</v>
      </c>
      <c r="J473" s="832">
        <v>80</v>
      </c>
      <c r="K473" s="833">
        <v>17453.599609375</v>
      </c>
    </row>
    <row r="474" spans="1:11" ht="14.45" customHeight="1" x14ac:dyDescent="0.2">
      <c r="A474" s="822" t="s">
        <v>599</v>
      </c>
      <c r="B474" s="823" t="s">
        <v>600</v>
      </c>
      <c r="C474" s="826" t="s">
        <v>620</v>
      </c>
      <c r="D474" s="840" t="s">
        <v>621</v>
      </c>
      <c r="E474" s="826" t="s">
        <v>5294</v>
      </c>
      <c r="F474" s="840" t="s">
        <v>5295</v>
      </c>
      <c r="G474" s="826" t="s">
        <v>5302</v>
      </c>
      <c r="H474" s="826" t="s">
        <v>5303</v>
      </c>
      <c r="I474" s="832">
        <v>10.091428756713867</v>
      </c>
      <c r="J474" s="832">
        <v>1800</v>
      </c>
      <c r="K474" s="833">
        <v>18162.700012207031</v>
      </c>
    </row>
    <row r="475" spans="1:11" ht="14.45" customHeight="1" x14ac:dyDescent="0.2">
      <c r="A475" s="822" t="s">
        <v>599</v>
      </c>
      <c r="B475" s="823" t="s">
        <v>600</v>
      </c>
      <c r="C475" s="826" t="s">
        <v>620</v>
      </c>
      <c r="D475" s="840" t="s">
        <v>621</v>
      </c>
      <c r="E475" s="826" t="s">
        <v>5294</v>
      </c>
      <c r="F475" s="840" t="s">
        <v>5295</v>
      </c>
      <c r="G475" s="826" t="s">
        <v>5304</v>
      </c>
      <c r="H475" s="826" t="s">
        <v>5305</v>
      </c>
      <c r="I475" s="832">
        <v>10.159999847412109</v>
      </c>
      <c r="J475" s="832">
        <v>300</v>
      </c>
      <c r="K475" s="833">
        <v>3048</v>
      </c>
    </row>
    <row r="476" spans="1:11" ht="14.45" customHeight="1" x14ac:dyDescent="0.2">
      <c r="A476" s="822" t="s">
        <v>599</v>
      </c>
      <c r="B476" s="823" t="s">
        <v>600</v>
      </c>
      <c r="C476" s="826" t="s">
        <v>620</v>
      </c>
      <c r="D476" s="840" t="s">
        <v>621</v>
      </c>
      <c r="E476" s="826" t="s">
        <v>5294</v>
      </c>
      <c r="F476" s="840" t="s">
        <v>5295</v>
      </c>
      <c r="G476" s="826" t="s">
        <v>5304</v>
      </c>
      <c r="H476" s="826" t="s">
        <v>5307</v>
      </c>
      <c r="I476" s="832">
        <v>10.163999938964844</v>
      </c>
      <c r="J476" s="832">
        <v>800</v>
      </c>
      <c r="K476" s="833">
        <v>8131</v>
      </c>
    </row>
    <row r="477" spans="1:11" ht="14.45" customHeight="1" x14ac:dyDescent="0.2">
      <c r="A477" s="822" t="s">
        <v>599</v>
      </c>
      <c r="B477" s="823" t="s">
        <v>600</v>
      </c>
      <c r="C477" s="826" t="s">
        <v>620</v>
      </c>
      <c r="D477" s="840" t="s">
        <v>621</v>
      </c>
      <c r="E477" s="826" t="s">
        <v>5294</v>
      </c>
      <c r="F477" s="840" t="s">
        <v>5295</v>
      </c>
      <c r="G477" s="826" t="s">
        <v>5308</v>
      </c>
      <c r="H477" s="826" t="s">
        <v>5309</v>
      </c>
      <c r="I477" s="832">
        <v>7.0450000762939453</v>
      </c>
      <c r="J477" s="832">
        <v>2750</v>
      </c>
      <c r="K477" s="833">
        <v>19362.5</v>
      </c>
    </row>
    <row r="478" spans="1:11" ht="14.45" customHeight="1" x14ac:dyDescent="0.2">
      <c r="A478" s="822" t="s">
        <v>599</v>
      </c>
      <c r="B478" s="823" t="s">
        <v>600</v>
      </c>
      <c r="C478" s="826" t="s">
        <v>620</v>
      </c>
      <c r="D478" s="840" t="s">
        <v>621</v>
      </c>
      <c r="E478" s="826" t="s">
        <v>5294</v>
      </c>
      <c r="F478" s="840" t="s">
        <v>5295</v>
      </c>
      <c r="G478" s="826" t="s">
        <v>5308</v>
      </c>
      <c r="H478" s="826" t="s">
        <v>5310</v>
      </c>
      <c r="I478" s="832">
        <v>7.005000114440918</v>
      </c>
      <c r="J478" s="832">
        <v>500</v>
      </c>
      <c r="K478" s="833">
        <v>3502.5</v>
      </c>
    </row>
    <row r="479" spans="1:11" ht="14.45" customHeight="1" x14ac:dyDescent="0.2">
      <c r="A479" s="822" t="s">
        <v>599</v>
      </c>
      <c r="B479" s="823" t="s">
        <v>600</v>
      </c>
      <c r="C479" s="826" t="s">
        <v>620</v>
      </c>
      <c r="D479" s="840" t="s">
        <v>621</v>
      </c>
      <c r="E479" s="826" t="s">
        <v>5319</v>
      </c>
      <c r="F479" s="840" t="s">
        <v>5320</v>
      </c>
      <c r="G479" s="826" t="s">
        <v>5321</v>
      </c>
      <c r="H479" s="826" t="s">
        <v>5322</v>
      </c>
      <c r="I479" s="832">
        <v>132.67999267578125</v>
      </c>
      <c r="J479" s="832">
        <v>175</v>
      </c>
      <c r="K479" s="833">
        <v>23218.81982421875</v>
      </c>
    </row>
    <row r="480" spans="1:11" ht="14.45" customHeight="1" x14ac:dyDescent="0.2">
      <c r="A480" s="822" t="s">
        <v>599</v>
      </c>
      <c r="B480" s="823" t="s">
        <v>600</v>
      </c>
      <c r="C480" s="826" t="s">
        <v>620</v>
      </c>
      <c r="D480" s="840" t="s">
        <v>621</v>
      </c>
      <c r="E480" s="826" t="s">
        <v>5319</v>
      </c>
      <c r="F480" s="840" t="s">
        <v>5320</v>
      </c>
      <c r="G480" s="826" t="s">
        <v>5321</v>
      </c>
      <c r="H480" s="826" t="s">
        <v>5323</v>
      </c>
      <c r="I480" s="832">
        <v>132.67999267578125</v>
      </c>
      <c r="J480" s="832">
        <v>125</v>
      </c>
      <c r="K480" s="833">
        <v>16584.729736328125</v>
      </c>
    </row>
    <row r="481" spans="1:11" ht="14.45" customHeight="1" x14ac:dyDescent="0.2">
      <c r="A481" s="822" t="s">
        <v>599</v>
      </c>
      <c r="B481" s="823" t="s">
        <v>600</v>
      </c>
      <c r="C481" s="826" t="s">
        <v>620</v>
      </c>
      <c r="D481" s="840" t="s">
        <v>621</v>
      </c>
      <c r="E481" s="826" t="s">
        <v>5319</v>
      </c>
      <c r="F481" s="840" t="s">
        <v>5320</v>
      </c>
      <c r="G481" s="826" t="s">
        <v>5327</v>
      </c>
      <c r="H481" s="826" t="s">
        <v>5328</v>
      </c>
      <c r="I481" s="832">
        <v>0.47749999165534973</v>
      </c>
      <c r="J481" s="832">
        <v>1700</v>
      </c>
      <c r="K481" s="833">
        <v>811</v>
      </c>
    </row>
    <row r="482" spans="1:11" ht="14.45" customHeight="1" x14ac:dyDescent="0.2">
      <c r="A482" s="822" t="s">
        <v>599</v>
      </c>
      <c r="B482" s="823" t="s">
        <v>600</v>
      </c>
      <c r="C482" s="826" t="s">
        <v>620</v>
      </c>
      <c r="D482" s="840" t="s">
        <v>621</v>
      </c>
      <c r="E482" s="826" t="s">
        <v>5319</v>
      </c>
      <c r="F482" s="840" t="s">
        <v>5320</v>
      </c>
      <c r="G482" s="826" t="s">
        <v>5333</v>
      </c>
      <c r="H482" s="826" t="s">
        <v>5334</v>
      </c>
      <c r="I482" s="832">
        <v>0.54454547166824341</v>
      </c>
      <c r="J482" s="832">
        <v>16000</v>
      </c>
      <c r="K482" s="833">
        <v>8710</v>
      </c>
    </row>
    <row r="483" spans="1:11" ht="14.45" customHeight="1" x14ac:dyDescent="0.2">
      <c r="A483" s="822" t="s">
        <v>599</v>
      </c>
      <c r="B483" s="823" t="s">
        <v>600</v>
      </c>
      <c r="C483" s="826" t="s">
        <v>620</v>
      </c>
      <c r="D483" s="840" t="s">
        <v>621</v>
      </c>
      <c r="E483" s="826" t="s">
        <v>5319</v>
      </c>
      <c r="F483" s="840" t="s">
        <v>5320</v>
      </c>
      <c r="G483" s="826" t="s">
        <v>5327</v>
      </c>
      <c r="H483" s="826" t="s">
        <v>5498</v>
      </c>
      <c r="I483" s="832">
        <v>0.47833332419395447</v>
      </c>
      <c r="J483" s="832">
        <v>2000</v>
      </c>
      <c r="K483" s="833">
        <v>956</v>
      </c>
    </row>
    <row r="484" spans="1:11" ht="14.45" customHeight="1" x14ac:dyDescent="0.2">
      <c r="A484" s="822" t="s">
        <v>599</v>
      </c>
      <c r="B484" s="823" t="s">
        <v>600</v>
      </c>
      <c r="C484" s="826" t="s">
        <v>620</v>
      </c>
      <c r="D484" s="840" t="s">
        <v>621</v>
      </c>
      <c r="E484" s="826" t="s">
        <v>5319</v>
      </c>
      <c r="F484" s="840" t="s">
        <v>5320</v>
      </c>
      <c r="G484" s="826" t="s">
        <v>5499</v>
      </c>
      <c r="H484" s="826" t="s">
        <v>5500</v>
      </c>
      <c r="I484" s="832">
        <v>0.31000000238418579</v>
      </c>
      <c r="J484" s="832">
        <v>400</v>
      </c>
      <c r="K484" s="833">
        <v>124</v>
      </c>
    </row>
    <row r="485" spans="1:11" ht="14.45" customHeight="1" x14ac:dyDescent="0.2">
      <c r="A485" s="822" t="s">
        <v>599</v>
      </c>
      <c r="B485" s="823" t="s">
        <v>600</v>
      </c>
      <c r="C485" s="826" t="s">
        <v>620</v>
      </c>
      <c r="D485" s="840" t="s">
        <v>621</v>
      </c>
      <c r="E485" s="826" t="s">
        <v>5319</v>
      </c>
      <c r="F485" s="840" t="s">
        <v>5320</v>
      </c>
      <c r="G485" s="826" t="s">
        <v>5333</v>
      </c>
      <c r="H485" s="826" t="s">
        <v>5338</v>
      </c>
      <c r="I485" s="832">
        <v>0.54666668176651001</v>
      </c>
      <c r="J485" s="832">
        <v>9000</v>
      </c>
      <c r="K485" s="833">
        <v>4930</v>
      </c>
    </row>
    <row r="486" spans="1:11" ht="14.45" customHeight="1" x14ac:dyDescent="0.2">
      <c r="A486" s="822" t="s">
        <v>599</v>
      </c>
      <c r="B486" s="823" t="s">
        <v>600</v>
      </c>
      <c r="C486" s="826" t="s">
        <v>620</v>
      </c>
      <c r="D486" s="840" t="s">
        <v>621</v>
      </c>
      <c r="E486" s="826" t="s">
        <v>5319</v>
      </c>
      <c r="F486" s="840" t="s">
        <v>5320</v>
      </c>
      <c r="G486" s="826" t="s">
        <v>5344</v>
      </c>
      <c r="H486" s="826" t="s">
        <v>5345</v>
      </c>
      <c r="I486" s="832">
        <v>418.84123992919922</v>
      </c>
      <c r="J486" s="832">
        <v>405</v>
      </c>
      <c r="K486" s="833">
        <v>167969.779296875</v>
      </c>
    </row>
    <row r="487" spans="1:11" ht="14.45" customHeight="1" x14ac:dyDescent="0.2">
      <c r="A487" s="822" t="s">
        <v>599</v>
      </c>
      <c r="B487" s="823" t="s">
        <v>600</v>
      </c>
      <c r="C487" s="826" t="s">
        <v>620</v>
      </c>
      <c r="D487" s="840" t="s">
        <v>621</v>
      </c>
      <c r="E487" s="826" t="s">
        <v>5319</v>
      </c>
      <c r="F487" s="840" t="s">
        <v>5320</v>
      </c>
      <c r="G487" s="826" t="s">
        <v>5344</v>
      </c>
      <c r="H487" s="826" t="s">
        <v>5501</v>
      </c>
      <c r="I487" s="832">
        <v>399.29998779296875</v>
      </c>
      <c r="J487" s="832">
        <v>380</v>
      </c>
      <c r="K487" s="833">
        <v>151734</v>
      </c>
    </row>
    <row r="488" spans="1:11" ht="14.45" customHeight="1" x14ac:dyDescent="0.2">
      <c r="A488" s="822" t="s">
        <v>599</v>
      </c>
      <c r="B488" s="823" t="s">
        <v>600</v>
      </c>
      <c r="C488" s="826" t="s">
        <v>620</v>
      </c>
      <c r="D488" s="840" t="s">
        <v>621</v>
      </c>
      <c r="E488" s="826" t="s">
        <v>5319</v>
      </c>
      <c r="F488" s="840" t="s">
        <v>5320</v>
      </c>
      <c r="G488" s="826" t="s">
        <v>5502</v>
      </c>
      <c r="H488" s="826" t="s">
        <v>5503</v>
      </c>
      <c r="I488" s="832">
        <v>29.639999389648438</v>
      </c>
      <c r="J488" s="832">
        <v>1400</v>
      </c>
      <c r="K488" s="833">
        <v>41495.8798828125</v>
      </c>
    </row>
    <row r="489" spans="1:11" ht="14.45" customHeight="1" x14ac:dyDescent="0.2">
      <c r="A489" s="822" t="s">
        <v>599</v>
      </c>
      <c r="B489" s="823" t="s">
        <v>600</v>
      </c>
      <c r="C489" s="826" t="s">
        <v>620</v>
      </c>
      <c r="D489" s="840" t="s">
        <v>621</v>
      </c>
      <c r="E489" s="826" t="s">
        <v>5319</v>
      </c>
      <c r="F489" s="840" t="s">
        <v>5320</v>
      </c>
      <c r="G489" s="826" t="s">
        <v>5502</v>
      </c>
      <c r="H489" s="826" t="s">
        <v>5504</v>
      </c>
      <c r="I489" s="832">
        <v>29.639999389648438</v>
      </c>
      <c r="J489" s="832">
        <v>2900</v>
      </c>
      <c r="K489" s="833">
        <v>85955.6611328125</v>
      </c>
    </row>
    <row r="490" spans="1:11" ht="14.45" customHeight="1" x14ac:dyDescent="0.2">
      <c r="A490" s="822" t="s">
        <v>599</v>
      </c>
      <c r="B490" s="823" t="s">
        <v>600</v>
      </c>
      <c r="C490" s="826" t="s">
        <v>620</v>
      </c>
      <c r="D490" s="840" t="s">
        <v>621</v>
      </c>
      <c r="E490" s="826" t="s">
        <v>5319</v>
      </c>
      <c r="F490" s="840" t="s">
        <v>5320</v>
      </c>
      <c r="G490" s="826" t="s">
        <v>5505</v>
      </c>
      <c r="H490" s="826" t="s">
        <v>5506</v>
      </c>
      <c r="I490" s="832">
        <v>180</v>
      </c>
      <c r="J490" s="832">
        <v>40</v>
      </c>
      <c r="K490" s="833">
        <v>7199.97998046875</v>
      </c>
    </row>
    <row r="491" spans="1:11" ht="14.45" customHeight="1" x14ac:dyDescent="0.2">
      <c r="A491" s="822" t="s">
        <v>599</v>
      </c>
      <c r="B491" s="823" t="s">
        <v>600</v>
      </c>
      <c r="C491" s="826" t="s">
        <v>620</v>
      </c>
      <c r="D491" s="840" t="s">
        <v>621</v>
      </c>
      <c r="E491" s="826" t="s">
        <v>5319</v>
      </c>
      <c r="F491" s="840" t="s">
        <v>5320</v>
      </c>
      <c r="G491" s="826" t="s">
        <v>5505</v>
      </c>
      <c r="H491" s="826" t="s">
        <v>5507</v>
      </c>
      <c r="I491" s="832">
        <v>180</v>
      </c>
      <c r="J491" s="832">
        <v>60</v>
      </c>
      <c r="K491" s="833">
        <v>10799.969970703125</v>
      </c>
    </row>
    <row r="492" spans="1:11" ht="14.45" customHeight="1" x14ac:dyDescent="0.2">
      <c r="A492" s="822" t="s">
        <v>599</v>
      </c>
      <c r="B492" s="823" t="s">
        <v>600</v>
      </c>
      <c r="C492" s="826" t="s">
        <v>620</v>
      </c>
      <c r="D492" s="840" t="s">
        <v>621</v>
      </c>
      <c r="E492" s="826" t="s">
        <v>5319</v>
      </c>
      <c r="F492" s="840" t="s">
        <v>5320</v>
      </c>
      <c r="G492" s="826" t="s">
        <v>5346</v>
      </c>
      <c r="H492" s="826" t="s">
        <v>5347</v>
      </c>
      <c r="I492" s="832">
        <v>907.5</v>
      </c>
      <c r="J492" s="832">
        <v>144</v>
      </c>
      <c r="K492" s="833">
        <v>130680</v>
      </c>
    </row>
    <row r="493" spans="1:11" ht="14.45" customHeight="1" x14ac:dyDescent="0.2">
      <c r="A493" s="822" t="s">
        <v>599</v>
      </c>
      <c r="B493" s="823" t="s">
        <v>600</v>
      </c>
      <c r="C493" s="826" t="s">
        <v>620</v>
      </c>
      <c r="D493" s="840" t="s">
        <v>621</v>
      </c>
      <c r="E493" s="826" t="s">
        <v>5319</v>
      </c>
      <c r="F493" s="840" t="s">
        <v>5320</v>
      </c>
      <c r="G493" s="826" t="s">
        <v>5346</v>
      </c>
      <c r="H493" s="826" t="s">
        <v>5348</v>
      </c>
      <c r="I493" s="832">
        <v>939.79636452414775</v>
      </c>
      <c r="J493" s="832">
        <v>294</v>
      </c>
      <c r="K493" s="833">
        <v>281015.23828125</v>
      </c>
    </row>
    <row r="494" spans="1:11" ht="14.45" customHeight="1" x14ac:dyDescent="0.2">
      <c r="A494" s="822" t="s">
        <v>599</v>
      </c>
      <c r="B494" s="823" t="s">
        <v>600</v>
      </c>
      <c r="C494" s="826" t="s">
        <v>620</v>
      </c>
      <c r="D494" s="840" t="s">
        <v>621</v>
      </c>
      <c r="E494" s="826" t="s">
        <v>5319</v>
      </c>
      <c r="F494" s="840" t="s">
        <v>5320</v>
      </c>
      <c r="G494" s="826" t="s">
        <v>5508</v>
      </c>
      <c r="H494" s="826" t="s">
        <v>5509</v>
      </c>
      <c r="I494" s="832">
        <v>1.8033332824707031</v>
      </c>
      <c r="J494" s="832">
        <v>800</v>
      </c>
      <c r="K494" s="833">
        <v>1444</v>
      </c>
    </row>
    <row r="495" spans="1:11" ht="14.45" customHeight="1" x14ac:dyDescent="0.2">
      <c r="A495" s="822" t="s">
        <v>599</v>
      </c>
      <c r="B495" s="823" t="s">
        <v>600</v>
      </c>
      <c r="C495" s="826" t="s">
        <v>620</v>
      </c>
      <c r="D495" s="840" t="s">
        <v>621</v>
      </c>
      <c r="E495" s="826" t="s">
        <v>5319</v>
      </c>
      <c r="F495" s="840" t="s">
        <v>5320</v>
      </c>
      <c r="G495" s="826" t="s">
        <v>5510</v>
      </c>
      <c r="H495" s="826" t="s">
        <v>5511</v>
      </c>
      <c r="I495" s="832">
        <v>1.8033332824707031</v>
      </c>
      <c r="J495" s="832">
        <v>10000</v>
      </c>
      <c r="K495" s="833">
        <v>18030</v>
      </c>
    </row>
    <row r="496" spans="1:11" ht="14.45" customHeight="1" x14ac:dyDescent="0.2">
      <c r="A496" s="822" t="s">
        <v>599</v>
      </c>
      <c r="B496" s="823" t="s">
        <v>600</v>
      </c>
      <c r="C496" s="826" t="s">
        <v>620</v>
      </c>
      <c r="D496" s="840" t="s">
        <v>621</v>
      </c>
      <c r="E496" s="826" t="s">
        <v>5319</v>
      </c>
      <c r="F496" s="840" t="s">
        <v>5320</v>
      </c>
      <c r="G496" s="826" t="s">
        <v>5512</v>
      </c>
      <c r="H496" s="826" t="s">
        <v>5513</v>
      </c>
      <c r="I496" s="832">
        <v>1.7999999523162842</v>
      </c>
      <c r="J496" s="832">
        <v>500</v>
      </c>
      <c r="K496" s="833">
        <v>900</v>
      </c>
    </row>
    <row r="497" spans="1:11" ht="14.45" customHeight="1" x14ac:dyDescent="0.2">
      <c r="A497" s="822" t="s">
        <v>599</v>
      </c>
      <c r="B497" s="823" t="s">
        <v>600</v>
      </c>
      <c r="C497" s="826" t="s">
        <v>620</v>
      </c>
      <c r="D497" s="840" t="s">
        <v>621</v>
      </c>
      <c r="E497" s="826" t="s">
        <v>5319</v>
      </c>
      <c r="F497" s="840" t="s">
        <v>5320</v>
      </c>
      <c r="G497" s="826" t="s">
        <v>5508</v>
      </c>
      <c r="H497" s="826" t="s">
        <v>5514</v>
      </c>
      <c r="I497" s="832">
        <v>1.809999942779541</v>
      </c>
      <c r="J497" s="832">
        <v>100</v>
      </c>
      <c r="K497" s="833">
        <v>181</v>
      </c>
    </row>
    <row r="498" spans="1:11" ht="14.45" customHeight="1" x14ac:dyDescent="0.2">
      <c r="A498" s="822" t="s">
        <v>599</v>
      </c>
      <c r="B498" s="823" t="s">
        <v>600</v>
      </c>
      <c r="C498" s="826" t="s">
        <v>620</v>
      </c>
      <c r="D498" s="840" t="s">
        <v>621</v>
      </c>
      <c r="E498" s="826" t="s">
        <v>5319</v>
      </c>
      <c r="F498" s="840" t="s">
        <v>5320</v>
      </c>
      <c r="G498" s="826" t="s">
        <v>5510</v>
      </c>
      <c r="H498" s="826" t="s">
        <v>5515</v>
      </c>
      <c r="I498" s="832">
        <v>1.8009999513626098</v>
      </c>
      <c r="J498" s="832">
        <v>11500</v>
      </c>
      <c r="K498" s="833">
        <v>20710</v>
      </c>
    </row>
    <row r="499" spans="1:11" ht="14.45" customHeight="1" x14ac:dyDescent="0.2">
      <c r="A499" s="822" t="s">
        <v>599</v>
      </c>
      <c r="B499" s="823" t="s">
        <v>600</v>
      </c>
      <c r="C499" s="826" t="s">
        <v>620</v>
      </c>
      <c r="D499" s="840" t="s">
        <v>621</v>
      </c>
      <c r="E499" s="826" t="s">
        <v>5319</v>
      </c>
      <c r="F499" s="840" t="s">
        <v>5320</v>
      </c>
      <c r="G499" s="826" t="s">
        <v>5512</v>
      </c>
      <c r="H499" s="826" t="s">
        <v>5516</v>
      </c>
      <c r="I499" s="832">
        <v>1.7999999523162842</v>
      </c>
      <c r="J499" s="832">
        <v>600</v>
      </c>
      <c r="K499" s="833">
        <v>1080</v>
      </c>
    </row>
    <row r="500" spans="1:11" ht="14.45" customHeight="1" x14ac:dyDescent="0.2">
      <c r="A500" s="822" t="s">
        <v>599</v>
      </c>
      <c r="B500" s="823" t="s">
        <v>600</v>
      </c>
      <c r="C500" s="826" t="s">
        <v>620</v>
      </c>
      <c r="D500" s="840" t="s">
        <v>621</v>
      </c>
      <c r="E500" s="826" t="s">
        <v>5349</v>
      </c>
      <c r="F500" s="840" t="s">
        <v>5350</v>
      </c>
      <c r="G500" s="826" t="s">
        <v>5517</v>
      </c>
      <c r="H500" s="826" t="s">
        <v>5518</v>
      </c>
      <c r="I500" s="832">
        <v>24.200000762939453</v>
      </c>
      <c r="J500" s="832">
        <v>50</v>
      </c>
      <c r="K500" s="833">
        <v>1210</v>
      </c>
    </row>
    <row r="501" spans="1:11" ht="14.45" customHeight="1" x14ac:dyDescent="0.2">
      <c r="A501" s="822" t="s">
        <v>599</v>
      </c>
      <c r="B501" s="823" t="s">
        <v>600</v>
      </c>
      <c r="C501" s="826" t="s">
        <v>620</v>
      </c>
      <c r="D501" s="840" t="s">
        <v>621</v>
      </c>
      <c r="E501" s="826" t="s">
        <v>5349</v>
      </c>
      <c r="F501" s="840" t="s">
        <v>5350</v>
      </c>
      <c r="G501" s="826" t="s">
        <v>5353</v>
      </c>
      <c r="H501" s="826" t="s">
        <v>5354</v>
      </c>
      <c r="I501" s="832">
        <v>16.940000534057617</v>
      </c>
      <c r="J501" s="832">
        <v>500</v>
      </c>
      <c r="K501" s="833">
        <v>8470</v>
      </c>
    </row>
    <row r="502" spans="1:11" ht="14.45" customHeight="1" x14ac:dyDescent="0.2">
      <c r="A502" s="822" t="s">
        <v>599</v>
      </c>
      <c r="B502" s="823" t="s">
        <v>600</v>
      </c>
      <c r="C502" s="826" t="s">
        <v>620</v>
      </c>
      <c r="D502" s="840" t="s">
        <v>621</v>
      </c>
      <c r="E502" s="826" t="s">
        <v>5349</v>
      </c>
      <c r="F502" s="840" t="s">
        <v>5350</v>
      </c>
      <c r="G502" s="826" t="s">
        <v>5353</v>
      </c>
      <c r="H502" s="826" t="s">
        <v>5519</v>
      </c>
      <c r="I502" s="832">
        <v>16.940000534057617</v>
      </c>
      <c r="J502" s="832">
        <v>350</v>
      </c>
      <c r="K502" s="833">
        <v>5929</v>
      </c>
    </row>
    <row r="503" spans="1:11" ht="14.45" customHeight="1" x14ac:dyDescent="0.2">
      <c r="A503" s="822" t="s">
        <v>599</v>
      </c>
      <c r="B503" s="823" t="s">
        <v>600</v>
      </c>
      <c r="C503" s="826" t="s">
        <v>620</v>
      </c>
      <c r="D503" s="840" t="s">
        <v>621</v>
      </c>
      <c r="E503" s="826" t="s">
        <v>5349</v>
      </c>
      <c r="F503" s="840" t="s">
        <v>5350</v>
      </c>
      <c r="G503" s="826" t="s">
        <v>5368</v>
      </c>
      <c r="H503" s="826" t="s">
        <v>5369</v>
      </c>
      <c r="I503" s="832">
        <v>0.63899999856948853</v>
      </c>
      <c r="J503" s="832">
        <v>18000</v>
      </c>
      <c r="K503" s="833">
        <v>11520</v>
      </c>
    </row>
    <row r="504" spans="1:11" ht="14.45" customHeight="1" x14ac:dyDescent="0.2">
      <c r="A504" s="822" t="s">
        <v>599</v>
      </c>
      <c r="B504" s="823" t="s">
        <v>600</v>
      </c>
      <c r="C504" s="826" t="s">
        <v>620</v>
      </c>
      <c r="D504" s="840" t="s">
        <v>621</v>
      </c>
      <c r="E504" s="826" t="s">
        <v>5349</v>
      </c>
      <c r="F504" s="840" t="s">
        <v>5350</v>
      </c>
      <c r="G504" s="826" t="s">
        <v>5370</v>
      </c>
      <c r="H504" s="826" t="s">
        <v>5371</v>
      </c>
      <c r="I504" s="832">
        <v>0.64749999841054284</v>
      </c>
      <c r="J504" s="832">
        <v>76000</v>
      </c>
      <c r="K504" s="833">
        <v>48880</v>
      </c>
    </row>
    <row r="505" spans="1:11" ht="14.45" customHeight="1" x14ac:dyDescent="0.2">
      <c r="A505" s="822" t="s">
        <v>599</v>
      </c>
      <c r="B505" s="823" t="s">
        <v>600</v>
      </c>
      <c r="C505" s="826" t="s">
        <v>620</v>
      </c>
      <c r="D505" s="840" t="s">
        <v>621</v>
      </c>
      <c r="E505" s="826" t="s">
        <v>5349</v>
      </c>
      <c r="F505" s="840" t="s">
        <v>5350</v>
      </c>
      <c r="G505" s="826" t="s">
        <v>5372</v>
      </c>
      <c r="H505" s="826" t="s">
        <v>5373</v>
      </c>
      <c r="I505" s="832">
        <v>0.63777777221467757</v>
      </c>
      <c r="J505" s="832">
        <v>18000</v>
      </c>
      <c r="K505" s="833">
        <v>11480</v>
      </c>
    </row>
    <row r="506" spans="1:11" ht="14.45" customHeight="1" x14ac:dyDescent="0.2">
      <c r="A506" s="822" t="s">
        <v>599</v>
      </c>
      <c r="B506" s="823" t="s">
        <v>600</v>
      </c>
      <c r="C506" s="826" t="s">
        <v>620</v>
      </c>
      <c r="D506" s="840" t="s">
        <v>621</v>
      </c>
      <c r="E506" s="826" t="s">
        <v>5349</v>
      </c>
      <c r="F506" s="840" t="s">
        <v>5350</v>
      </c>
      <c r="G506" s="826" t="s">
        <v>5368</v>
      </c>
      <c r="H506" s="826" t="s">
        <v>5374</v>
      </c>
      <c r="I506" s="832">
        <v>0.62999999523162842</v>
      </c>
      <c r="J506" s="832">
        <v>5600</v>
      </c>
      <c r="K506" s="833">
        <v>3528</v>
      </c>
    </row>
    <row r="507" spans="1:11" ht="14.45" customHeight="1" x14ac:dyDescent="0.2">
      <c r="A507" s="822" t="s">
        <v>599</v>
      </c>
      <c r="B507" s="823" t="s">
        <v>600</v>
      </c>
      <c r="C507" s="826" t="s">
        <v>620</v>
      </c>
      <c r="D507" s="840" t="s">
        <v>621</v>
      </c>
      <c r="E507" s="826" t="s">
        <v>5349</v>
      </c>
      <c r="F507" s="840" t="s">
        <v>5350</v>
      </c>
      <c r="G507" s="826" t="s">
        <v>5370</v>
      </c>
      <c r="H507" s="826" t="s">
        <v>5375</v>
      </c>
      <c r="I507" s="832">
        <v>0.62999999523162842</v>
      </c>
      <c r="J507" s="832">
        <v>35000</v>
      </c>
      <c r="K507" s="833">
        <v>22050</v>
      </c>
    </row>
    <row r="508" spans="1:11" ht="14.45" customHeight="1" x14ac:dyDescent="0.2">
      <c r="A508" s="822" t="s">
        <v>599</v>
      </c>
      <c r="B508" s="823" t="s">
        <v>600</v>
      </c>
      <c r="C508" s="826" t="s">
        <v>620</v>
      </c>
      <c r="D508" s="840" t="s">
        <v>621</v>
      </c>
      <c r="E508" s="826" t="s">
        <v>5349</v>
      </c>
      <c r="F508" s="840" t="s">
        <v>5350</v>
      </c>
      <c r="G508" s="826" t="s">
        <v>5372</v>
      </c>
      <c r="H508" s="826" t="s">
        <v>5376</v>
      </c>
      <c r="I508" s="832">
        <v>0.62999999523162842</v>
      </c>
      <c r="J508" s="832">
        <v>6600</v>
      </c>
      <c r="K508" s="833">
        <v>4158</v>
      </c>
    </row>
    <row r="509" spans="1:11" ht="14.45" customHeight="1" x14ac:dyDescent="0.2">
      <c r="A509" s="822" t="s">
        <v>599</v>
      </c>
      <c r="B509" s="823" t="s">
        <v>600</v>
      </c>
      <c r="C509" s="826" t="s">
        <v>620</v>
      </c>
      <c r="D509" s="840" t="s">
        <v>621</v>
      </c>
      <c r="E509" s="826" t="s">
        <v>5520</v>
      </c>
      <c r="F509" s="840" t="s">
        <v>5521</v>
      </c>
      <c r="G509" s="826" t="s">
        <v>5522</v>
      </c>
      <c r="H509" s="826" t="s">
        <v>5523</v>
      </c>
      <c r="I509" s="832">
        <v>93.150001525878906</v>
      </c>
      <c r="J509" s="832">
        <v>100</v>
      </c>
      <c r="K509" s="833">
        <v>9315</v>
      </c>
    </row>
    <row r="510" spans="1:11" ht="14.45" customHeight="1" x14ac:dyDescent="0.2">
      <c r="A510" s="822" t="s">
        <v>599</v>
      </c>
      <c r="B510" s="823" t="s">
        <v>600</v>
      </c>
      <c r="C510" s="826" t="s">
        <v>623</v>
      </c>
      <c r="D510" s="840" t="s">
        <v>624</v>
      </c>
      <c r="E510" s="826" t="s">
        <v>4897</v>
      </c>
      <c r="F510" s="840" t="s">
        <v>4898</v>
      </c>
      <c r="G510" s="826" t="s">
        <v>4899</v>
      </c>
      <c r="H510" s="826" t="s">
        <v>4900</v>
      </c>
      <c r="I510" s="832">
        <v>147.18070765904017</v>
      </c>
      <c r="J510" s="832">
        <v>320</v>
      </c>
      <c r="K510" s="833">
        <v>47098.229736328125</v>
      </c>
    </row>
    <row r="511" spans="1:11" ht="14.45" customHeight="1" x14ac:dyDescent="0.2">
      <c r="A511" s="822" t="s">
        <v>599</v>
      </c>
      <c r="B511" s="823" t="s">
        <v>600</v>
      </c>
      <c r="C511" s="826" t="s">
        <v>623</v>
      </c>
      <c r="D511" s="840" t="s">
        <v>624</v>
      </c>
      <c r="E511" s="826" t="s">
        <v>4897</v>
      </c>
      <c r="F511" s="840" t="s">
        <v>4898</v>
      </c>
      <c r="G511" s="826" t="s">
        <v>4901</v>
      </c>
      <c r="H511" s="826" t="s">
        <v>4902</v>
      </c>
      <c r="I511" s="832">
        <v>147.18035016741072</v>
      </c>
      <c r="J511" s="832">
        <v>320</v>
      </c>
      <c r="K511" s="833">
        <v>47098.019897460938</v>
      </c>
    </row>
    <row r="512" spans="1:11" ht="14.45" customHeight="1" x14ac:dyDescent="0.2">
      <c r="A512" s="822" t="s">
        <v>599</v>
      </c>
      <c r="B512" s="823" t="s">
        <v>600</v>
      </c>
      <c r="C512" s="826" t="s">
        <v>623</v>
      </c>
      <c r="D512" s="840" t="s">
        <v>624</v>
      </c>
      <c r="E512" s="826" t="s">
        <v>4897</v>
      </c>
      <c r="F512" s="840" t="s">
        <v>4898</v>
      </c>
      <c r="G512" s="826" t="s">
        <v>4903</v>
      </c>
      <c r="H512" s="826" t="s">
        <v>4904</v>
      </c>
      <c r="I512" s="832">
        <v>141.58000183105469</v>
      </c>
      <c r="J512" s="832">
        <v>18</v>
      </c>
      <c r="K512" s="833">
        <v>2548.4399719238281</v>
      </c>
    </row>
    <row r="513" spans="1:11" ht="14.45" customHeight="1" x14ac:dyDescent="0.2">
      <c r="A513" s="822" t="s">
        <v>599</v>
      </c>
      <c r="B513" s="823" t="s">
        <v>600</v>
      </c>
      <c r="C513" s="826" t="s">
        <v>623</v>
      </c>
      <c r="D513" s="840" t="s">
        <v>624</v>
      </c>
      <c r="E513" s="826" t="s">
        <v>4897</v>
      </c>
      <c r="F513" s="840" t="s">
        <v>4898</v>
      </c>
      <c r="G513" s="826" t="s">
        <v>4903</v>
      </c>
      <c r="H513" s="826" t="s">
        <v>4905</v>
      </c>
      <c r="I513" s="832">
        <v>159.96333211263021</v>
      </c>
      <c r="J513" s="832">
        <v>40</v>
      </c>
      <c r="K513" s="833">
        <v>6329.5899353027344</v>
      </c>
    </row>
    <row r="514" spans="1:11" ht="14.45" customHeight="1" x14ac:dyDescent="0.2">
      <c r="A514" s="822" t="s">
        <v>599</v>
      </c>
      <c r="B514" s="823" t="s">
        <v>600</v>
      </c>
      <c r="C514" s="826" t="s">
        <v>623</v>
      </c>
      <c r="D514" s="840" t="s">
        <v>624</v>
      </c>
      <c r="E514" s="826" t="s">
        <v>4897</v>
      </c>
      <c r="F514" s="840" t="s">
        <v>4898</v>
      </c>
      <c r="G514" s="826" t="s">
        <v>5524</v>
      </c>
      <c r="H514" s="826" t="s">
        <v>5525</v>
      </c>
      <c r="I514" s="832">
        <v>12.91500015258789</v>
      </c>
      <c r="J514" s="832">
        <v>100</v>
      </c>
      <c r="K514" s="833">
        <v>1291.4900207519531</v>
      </c>
    </row>
    <row r="515" spans="1:11" ht="14.45" customHeight="1" x14ac:dyDescent="0.2">
      <c r="A515" s="822" t="s">
        <v>599</v>
      </c>
      <c r="B515" s="823" t="s">
        <v>600</v>
      </c>
      <c r="C515" s="826" t="s">
        <v>623</v>
      </c>
      <c r="D515" s="840" t="s">
        <v>624</v>
      </c>
      <c r="E515" s="826" t="s">
        <v>4897</v>
      </c>
      <c r="F515" s="840" t="s">
        <v>4898</v>
      </c>
      <c r="G515" s="826" t="s">
        <v>5524</v>
      </c>
      <c r="H515" s="826" t="s">
        <v>5526</v>
      </c>
      <c r="I515" s="832">
        <v>11.922499895095825</v>
      </c>
      <c r="J515" s="832">
        <v>40</v>
      </c>
      <c r="K515" s="833">
        <v>476.83999633789063</v>
      </c>
    </row>
    <row r="516" spans="1:11" ht="14.45" customHeight="1" x14ac:dyDescent="0.2">
      <c r="A516" s="822" t="s">
        <v>599</v>
      </c>
      <c r="B516" s="823" t="s">
        <v>600</v>
      </c>
      <c r="C516" s="826" t="s">
        <v>623</v>
      </c>
      <c r="D516" s="840" t="s">
        <v>624</v>
      </c>
      <c r="E516" s="826" t="s">
        <v>4897</v>
      </c>
      <c r="F516" s="840" t="s">
        <v>4898</v>
      </c>
      <c r="G516" s="826" t="s">
        <v>4906</v>
      </c>
      <c r="H516" s="826" t="s">
        <v>4907</v>
      </c>
      <c r="I516" s="832">
        <v>271.61081953354187</v>
      </c>
      <c r="J516" s="832">
        <v>2</v>
      </c>
      <c r="K516" s="833">
        <v>543.22163906708374</v>
      </c>
    </row>
    <row r="517" spans="1:11" ht="14.45" customHeight="1" x14ac:dyDescent="0.2">
      <c r="A517" s="822" t="s">
        <v>599</v>
      </c>
      <c r="B517" s="823" t="s">
        <v>600</v>
      </c>
      <c r="C517" s="826" t="s">
        <v>623</v>
      </c>
      <c r="D517" s="840" t="s">
        <v>624</v>
      </c>
      <c r="E517" s="826" t="s">
        <v>4910</v>
      </c>
      <c r="F517" s="840" t="s">
        <v>4911</v>
      </c>
      <c r="G517" s="826" t="s">
        <v>4912</v>
      </c>
      <c r="H517" s="826" t="s">
        <v>4913</v>
      </c>
      <c r="I517" s="832">
        <v>21.239999771118164</v>
      </c>
      <c r="J517" s="832">
        <v>100</v>
      </c>
      <c r="K517" s="833">
        <v>2124</v>
      </c>
    </row>
    <row r="518" spans="1:11" ht="14.45" customHeight="1" x14ac:dyDescent="0.2">
      <c r="A518" s="822" t="s">
        <v>599</v>
      </c>
      <c r="B518" s="823" t="s">
        <v>600</v>
      </c>
      <c r="C518" s="826" t="s">
        <v>623</v>
      </c>
      <c r="D518" s="840" t="s">
        <v>624</v>
      </c>
      <c r="E518" s="826" t="s">
        <v>4914</v>
      </c>
      <c r="F518" s="840" t="s">
        <v>4915</v>
      </c>
      <c r="G518" s="826" t="s">
        <v>4916</v>
      </c>
      <c r="H518" s="826" t="s">
        <v>5527</v>
      </c>
      <c r="I518" s="832">
        <v>0.57999998331069946</v>
      </c>
      <c r="J518" s="832">
        <v>300</v>
      </c>
      <c r="K518" s="833">
        <v>174</v>
      </c>
    </row>
    <row r="519" spans="1:11" ht="14.45" customHeight="1" x14ac:dyDescent="0.2">
      <c r="A519" s="822" t="s">
        <v>599</v>
      </c>
      <c r="B519" s="823" t="s">
        <v>600</v>
      </c>
      <c r="C519" s="826" t="s">
        <v>623</v>
      </c>
      <c r="D519" s="840" t="s">
        <v>624</v>
      </c>
      <c r="E519" s="826" t="s">
        <v>4914</v>
      </c>
      <c r="F519" s="840" t="s">
        <v>4915</v>
      </c>
      <c r="G519" s="826" t="s">
        <v>4916</v>
      </c>
      <c r="H519" s="826" t="s">
        <v>5398</v>
      </c>
      <c r="I519" s="832">
        <v>0.58333331346511841</v>
      </c>
      <c r="J519" s="832">
        <v>650</v>
      </c>
      <c r="K519" s="833">
        <v>378.71999931335449</v>
      </c>
    </row>
    <row r="520" spans="1:11" ht="14.45" customHeight="1" x14ac:dyDescent="0.2">
      <c r="A520" s="822" t="s">
        <v>599</v>
      </c>
      <c r="B520" s="823" t="s">
        <v>600</v>
      </c>
      <c r="C520" s="826" t="s">
        <v>623</v>
      </c>
      <c r="D520" s="840" t="s">
        <v>624</v>
      </c>
      <c r="E520" s="826" t="s">
        <v>4914</v>
      </c>
      <c r="F520" s="840" t="s">
        <v>4915</v>
      </c>
      <c r="G520" s="826" t="s">
        <v>4916</v>
      </c>
      <c r="H520" s="826" t="s">
        <v>5399</v>
      </c>
      <c r="I520" s="832">
        <v>0.57999998331069946</v>
      </c>
      <c r="J520" s="832">
        <v>800</v>
      </c>
      <c r="K520" s="833">
        <v>464.63999938964844</v>
      </c>
    </row>
    <row r="521" spans="1:11" ht="14.45" customHeight="1" x14ac:dyDescent="0.2">
      <c r="A521" s="822" t="s">
        <v>599</v>
      </c>
      <c r="B521" s="823" t="s">
        <v>600</v>
      </c>
      <c r="C521" s="826" t="s">
        <v>623</v>
      </c>
      <c r="D521" s="840" t="s">
        <v>624</v>
      </c>
      <c r="E521" s="826" t="s">
        <v>4918</v>
      </c>
      <c r="F521" s="840" t="s">
        <v>4919</v>
      </c>
      <c r="G521" s="826" t="s">
        <v>5528</v>
      </c>
      <c r="H521" s="826" t="s">
        <v>5529</v>
      </c>
      <c r="I521" s="832">
        <v>70.180000305175781</v>
      </c>
      <c r="J521" s="832">
        <v>30</v>
      </c>
      <c r="K521" s="833">
        <v>2105.3999633789063</v>
      </c>
    </row>
    <row r="522" spans="1:11" ht="14.45" customHeight="1" x14ac:dyDescent="0.2">
      <c r="A522" s="822" t="s">
        <v>599</v>
      </c>
      <c r="B522" s="823" t="s">
        <v>600</v>
      </c>
      <c r="C522" s="826" t="s">
        <v>623</v>
      </c>
      <c r="D522" s="840" t="s">
        <v>624</v>
      </c>
      <c r="E522" s="826" t="s">
        <v>4918</v>
      </c>
      <c r="F522" s="840" t="s">
        <v>4919</v>
      </c>
      <c r="G522" s="826" t="s">
        <v>5530</v>
      </c>
      <c r="H522" s="826" t="s">
        <v>5531</v>
      </c>
      <c r="I522" s="832">
        <v>934.09002685546875</v>
      </c>
      <c r="J522" s="832">
        <v>10</v>
      </c>
      <c r="K522" s="833">
        <v>9340.8798828125</v>
      </c>
    </row>
    <row r="523" spans="1:11" ht="14.45" customHeight="1" x14ac:dyDescent="0.2">
      <c r="A523" s="822" t="s">
        <v>599</v>
      </c>
      <c r="B523" s="823" t="s">
        <v>600</v>
      </c>
      <c r="C523" s="826" t="s">
        <v>623</v>
      </c>
      <c r="D523" s="840" t="s">
        <v>624</v>
      </c>
      <c r="E523" s="826" t="s">
        <v>4918</v>
      </c>
      <c r="F523" s="840" t="s">
        <v>4919</v>
      </c>
      <c r="G523" s="826" t="s">
        <v>5532</v>
      </c>
      <c r="H523" s="826" t="s">
        <v>5533</v>
      </c>
      <c r="I523" s="832">
        <v>934.12501525878906</v>
      </c>
      <c r="J523" s="832">
        <v>35</v>
      </c>
      <c r="K523" s="833">
        <v>32694.6005859375</v>
      </c>
    </row>
    <row r="524" spans="1:11" ht="14.45" customHeight="1" x14ac:dyDescent="0.2">
      <c r="A524" s="822" t="s">
        <v>599</v>
      </c>
      <c r="B524" s="823" t="s">
        <v>600</v>
      </c>
      <c r="C524" s="826" t="s">
        <v>623</v>
      </c>
      <c r="D524" s="840" t="s">
        <v>624</v>
      </c>
      <c r="E524" s="826" t="s">
        <v>4918</v>
      </c>
      <c r="F524" s="840" t="s">
        <v>4919</v>
      </c>
      <c r="G524" s="826" t="s">
        <v>5532</v>
      </c>
      <c r="H524" s="826" t="s">
        <v>5534</v>
      </c>
      <c r="I524" s="832">
        <v>934.11001586914063</v>
      </c>
      <c r="J524" s="832">
        <v>40</v>
      </c>
      <c r="K524" s="833">
        <v>37364.259765625</v>
      </c>
    </row>
    <row r="525" spans="1:11" ht="14.45" customHeight="1" x14ac:dyDescent="0.2">
      <c r="A525" s="822" t="s">
        <v>599</v>
      </c>
      <c r="B525" s="823" t="s">
        <v>600</v>
      </c>
      <c r="C525" s="826" t="s">
        <v>623</v>
      </c>
      <c r="D525" s="840" t="s">
        <v>624</v>
      </c>
      <c r="E525" s="826" t="s">
        <v>4918</v>
      </c>
      <c r="F525" s="840" t="s">
        <v>4919</v>
      </c>
      <c r="G525" s="826" t="s">
        <v>5530</v>
      </c>
      <c r="H525" s="826" t="s">
        <v>5535</v>
      </c>
      <c r="I525" s="832">
        <v>934.1500244140625</v>
      </c>
      <c r="J525" s="832">
        <v>20</v>
      </c>
      <c r="K525" s="833">
        <v>18682.900390625</v>
      </c>
    </row>
    <row r="526" spans="1:11" ht="14.45" customHeight="1" x14ac:dyDescent="0.2">
      <c r="A526" s="822" t="s">
        <v>599</v>
      </c>
      <c r="B526" s="823" t="s">
        <v>600</v>
      </c>
      <c r="C526" s="826" t="s">
        <v>623</v>
      </c>
      <c r="D526" s="840" t="s">
        <v>624</v>
      </c>
      <c r="E526" s="826" t="s">
        <v>4918</v>
      </c>
      <c r="F526" s="840" t="s">
        <v>4919</v>
      </c>
      <c r="G526" s="826" t="s">
        <v>5536</v>
      </c>
      <c r="H526" s="826" t="s">
        <v>5537</v>
      </c>
      <c r="I526" s="832">
        <v>934.09002685546875</v>
      </c>
      <c r="J526" s="832">
        <v>20</v>
      </c>
      <c r="K526" s="833">
        <v>18681.759765625</v>
      </c>
    </row>
    <row r="527" spans="1:11" ht="14.45" customHeight="1" x14ac:dyDescent="0.2">
      <c r="A527" s="822" t="s">
        <v>599</v>
      </c>
      <c r="B527" s="823" t="s">
        <v>600</v>
      </c>
      <c r="C527" s="826" t="s">
        <v>623</v>
      </c>
      <c r="D527" s="840" t="s">
        <v>624</v>
      </c>
      <c r="E527" s="826" t="s">
        <v>4918</v>
      </c>
      <c r="F527" s="840" t="s">
        <v>4919</v>
      </c>
      <c r="G527" s="826" t="s">
        <v>4920</v>
      </c>
      <c r="H527" s="826" t="s">
        <v>4921</v>
      </c>
      <c r="I527" s="832">
        <v>4.1216665903727217</v>
      </c>
      <c r="J527" s="832">
        <v>800</v>
      </c>
      <c r="K527" s="833">
        <v>3306</v>
      </c>
    </row>
    <row r="528" spans="1:11" ht="14.45" customHeight="1" x14ac:dyDescent="0.2">
      <c r="A528" s="822" t="s">
        <v>599</v>
      </c>
      <c r="B528" s="823" t="s">
        <v>600</v>
      </c>
      <c r="C528" s="826" t="s">
        <v>623</v>
      </c>
      <c r="D528" s="840" t="s">
        <v>624</v>
      </c>
      <c r="E528" s="826" t="s">
        <v>4918</v>
      </c>
      <c r="F528" s="840" t="s">
        <v>4919</v>
      </c>
      <c r="G528" s="826" t="s">
        <v>4920</v>
      </c>
      <c r="H528" s="826" t="s">
        <v>5400</v>
      </c>
      <c r="I528" s="832">
        <v>4.0999999046325684</v>
      </c>
      <c r="J528" s="832">
        <v>210</v>
      </c>
      <c r="K528" s="833">
        <v>861</v>
      </c>
    </row>
    <row r="529" spans="1:11" ht="14.45" customHeight="1" x14ac:dyDescent="0.2">
      <c r="A529" s="822" t="s">
        <v>599</v>
      </c>
      <c r="B529" s="823" t="s">
        <v>600</v>
      </c>
      <c r="C529" s="826" t="s">
        <v>623</v>
      </c>
      <c r="D529" s="840" t="s">
        <v>624</v>
      </c>
      <c r="E529" s="826" t="s">
        <v>4918</v>
      </c>
      <c r="F529" s="840" t="s">
        <v>4919</v>
      </c>
      <c r="G529" s="826" t="s">
        <v>5538</v>
      </c>
      <c r="H529" s="826" t="s">
        <v>5539</v>
      </c>
      <c r="I529" s="832">
        <v>8.5900001525878906</v>
      </c>
      <c r="J529" s="832">
        <v>50</v>
      </c>
      <c r="K529" s="833">
        <v>429.5</v>
      </c>
    </row>
    <row r="530" spans="1:11" ht="14.45" customHeight="1" x14ac:dyDescent="0.2">
      <c r="A530" s="822" t="s">
        <v>599</v>
      </c>
      <c r="B530" s="823" t="s">
        <v>600</v>
      </c>
      <c r="C530" s="826" t="s">
        <v>623</v>
      </c>
      <c r="D530" s="840" t="s">
        <v>624</v>
      </c>
      <c r="E530" s="826" t="s">
        <v>4918</v>
      </c>
      <c r="F530" s="840" t="s">
        <v>4919</v>
      </c>
      <c r="G530" s="826" t="s">
        <v>4924</v>
      </c>
      <c r="H530" s="826" t="s">
        <v>4925</v>
      </c>
      <c r="I530" s="832">
        <v>0.98111112912495935</v>
      </c>
      <c r="J530" s="832">
        <v>8000</v>
      </c>
      <c r="K530" s="833">
        <v>7830</v>
      </c>
    </row>
    <row r="531" spans="1:11" ht="14.45" customHeight="1" x14ac:dyDescent="0.2">
      <c r="A531" s="822" t="s">
        <v>599</v>
      </c>
      <c r="B531" s="823" t="s">
        <v>600</v>
      </c>
      <c r="C531" s="826" t="s">
        <v>623</v>
      </c>
      <c r="D531" s="840" t="s">
        <v>624</v>
      </c>
      <c r="E531" s="826" t="s">
        <v>4918</v>
      </c>
      <c r="F531" s="840" t="s">
        <v>4919</v>
      </c>
      <c r="G531" s="826" t="s">
        <v>4924</v>
      </c>
      <c r="H531" s="826" t="s">
        <v>4928</v>
      </c>
      <c r="I531" s="832">
        <v>0.97333335876464844</v>
      </c>
      <c r="J531" s="832">
        <v>3500</v>
      </c>
      <c r="K531" s="833">
        <v>3410</v>
      </c>
    </row>
    <row r="532" spans="1:11" ht="14.45" customHeight="1" x14ac:dyDescent="0.2">
      <c r="A532" s="822" t="s">
        <v>599</v>
      </c>
      <c r="B532" s="823" t="s">
        <v>600</v>
      </c>
      <c r="C532" s="826" t="s">
        <v>623</v>
      </c>
      <c r="D532" s="840" t="s">
        <v>624</v>
      </c>
      <c r="E532" s="826" t="s">
        <v>4918</v>
      </c>
      <c r="F532" s="840" t="s">
        <v>4919</v>
      </c>
      <c r="G532" s="826" t="s">
        <v>5540</v>
      </c>
      <c r="H532" s="826" t="s">
        <v>5541</v>
      </c>
      <c r="I532" s="832">
        <v>0.27555556098620099</v>
      </c>
      <c r="J532" s="832">
        <v>11000</v>
      </c>
      <c r="K532" s="833">
        <v>3043</v>
      </c>
    </row>
    <row r="533" spans="1:11" ht="14.45" customHeight="1" x14ac:dyDescent="0.2">
      <c r="A533" s="822" t="s">
        <v>599</v>
      </c>
      <c r="B533" s="823" t="s">
        <v>600</v>
      </c>
      <c r="C533" s="826" t="s">
        <v>623</v>
      </c>
      <c r="D533" s="840" t="s">
        <v>624</v>
      </c>
      <c r="E533" s="826" t="s">
        <v>4918</v>
      </c>
      <c r="F533" s="840" t="s">
        <v>4919</v>
      </c>
      <c r="G533" s="826" t="s">
        <v>5540</v>
      </c>
      <c r="H533" s="826" t="s">
        <v>5542</v>
      </c>
      <c r="I533" s="832">
        <v>0.27750000357627869</v>
      </c>
      <c r="J533" s="832">
        <v>17000</v>
      </c>
      <c r="K533" s="833">
        <v>4710</v>
      </c>
    </row>
    <row r="534" spans="1:11" ht="14.45" customHeight="1" x14ac:dyDescent="0.2">
      <c r="A534" s="822" t="s">
        <v>599</v>
      </c>
      <c r="B534" s="823" t="s">
        <v>600</v>
      </c>
      <c r="C534" s="826" t="s">
        <v>623</v>
      </c>
      <c r="D534" s="840" t="s">
        <v>624</v>
      </c>
      <c r="E534" s="826" t="s">
        <v>4918</v>
      </c>
      <c r="F534" s="840" t="s">
        <v>4919</v>
      </c>
      <c r="G534" s="826" t="s">
        <v>4932</v>
      </c>
      <c r="H534" s="826" t="s">
        <v>4933</v>
      </c>
      <c r="I534" s="832">
        <v>157.68000183105468</v>
      </c>
      <c r="J534" s="832">
        <v>120</v>
      </c>
      <c r="K534" s="833">
        <v>18921.60009765625</v>
      </c>
    </row>
    <row r="535" spans="1:11" ht="14.45" customHeight="1" x14ac:dyDescent="0.2">
      <c r="A535" s="822" t="s">
        <v>599</v>
      </c>
      <c r="B535" s="823" t="s">
        <v>600</v>
      </c>
      <c r="C535" s="826" t="s">
        <v>623</v>
      </c>
      <c r="D535" s="840" t="s">
        <v>624</v>
      </c>
      <c r="E535" s="826" t="s">
        <v>4918</v>
      </c>
      <c r="F535" s="840" t="s">
        <v>4919</v>
      </c>
      <c r="G535" s="826" t="s">
        <v>4932</v>
      </c>
      <c r="H535" s="826" t="s">
        <v>4935</v>
      </c>
      <c r="I535" s="832">
        <v>157.28499603271484</v>
      </c>
      <c r="J535" s="832">
        <v>22</v>
      </c>
      <c r="K535" s="833">
        <v>3460.3199462890625</v>
      </c>
    </row>
    <row r="536" spans="1:11" ht="14.45" customHeight="1" x14ac:dyDescent="0.2">
      <c r="A536" s="822" t="s">
        <v>599</v>
      </c>
      <c r="B536" s="823" t="s">
        <v>600</v>
      </c>
      <c r="C536" s="826" t="s">
        <v>623</v>
      </c>
      <c r="D536" s="840" t="s">
        <v>624</v>
      </c>
      <c r="E536" s="826" t="s">
        <v>4918</v>
      </c>
      <c r="F536" s="840" t="s">
        <v>4919</v>
      </c>
      <c r="G536" s="826" t="s">
        <v>5543</v>
      </c>
      <c r="H536" s="826" t="s">
        <v>5544</v>
      </c>
      <c r="I536" s="832">
        <v>47.529998779296875</v>
      </c>
      <c r="J536" s="832">
        <v>6</v>
      </c>
      <c r="K536" s="833">
        <v>285.17999267578125</v>
      </c>
    </row>
    <row r="537" spans="1:11" ht="14.45" customHeight="1" x14ac:dyDescent="0.2">
      <c r="A537" s="822" t="s">
        <v>599</v>
      </c>
      <c r="B537" s="823" t="s">
        <v>600</v>
      </c>
      <c r="C537" s="826" t="s">
        <v>623</v>
      </c>
      <c r="D537" s="840" t="s">
        <v>624</v>
      </c>
      <c r="E537" s="826" t="s">
        <v>4918</v>
      </c>
      <c r="F537" s="840" t="s">
        <v>4919</v>
      </c>
      <c r="G537" s="826" t="s">
        <v>4964</v>
      </c>
      <c r="H537" s="826" t="s">
        <v>5408</v>
      </c>
      <c r="I537" s="832">
        <v>2.5414285319192067</v>
      </c>
      <c r="J537" s="832">
        <v>770</v>
      </c>
      <c r="K537" s="833">
        <v>1957.2000274658203</v>
      </c>
    </row>
    <row r="538" spans="1:11" ht="14.45" customHeight="1" x14ac:dyDescent="0.2">
      <c r="A538" s="822" t="s">
        <v>599</v>
      </c>
      <c r="B538" s="823" t="s">
        <v>600</v>
      </c>
      <c r="C538" s="826" t="s">
        <v>623</v>
      </c>
      <c r="D538" s="840" t="s">
        <v>624</v>
      </c>
      <c r="E538" s="826" t="s">
        <v>4918</v>
      </c>
      <c r="F538" s="840" t="s">
        <v>4919</v>
      </c>
      <c r="G538" s="826" t="s">
        <v>4966</v>
      </c>
      <c r="H538" s="826" t="s">
        <v>5545</v>
      </c>
      <c r="I538" s="832">
        <v>790.87666829427087</v>
      </c>
      <c r="J538" s="832">
        <v>16</v>
      </c>
      <c r="K538" s="833">
        <v>12654.02001953125</v>
      </c>
    </row>
    <row r="539" spans="1:11" ht="14.45" customHeight="1" x14ac:dyDescent="0.2">
      <c r="A539" s="822" t="s">
        <v>599</v>
      </c>
      <c r="B539" s="823" t="s">
        <v>600</v>
      </c>
      <c r="C539" s="826" t="s">
        <v>623</v>
      </c>
      <c r="D539" s="840" t="s">
        <v>624</v>
      </c>
      <c r="E539" s="826" t="s">
        <v>4918</v>
      </c>
      <c r="F539" s="840" t="s">
        <v>4919</v>
      </c>
      <c r="G539" s="826" t="s">
        <v>5546</v>
      </c>
      <c r="H539" s="826" t="s">
        <v>5547</v>
      </c>
      <c r="I539" s="832">
        <v>740.8699951171875</v>
      </c>
      <c r="J539" s="832">
        <v>1</v>
      </c>
      <c r="K539" s="833">
        <v>740.8699951171875</v>
      </c>
    </row>
    <row r="540" spans="1:11" ht="14.45" customHeight="1" x14ac:dyDescent="0.2">
      <c r="A540" s="822" t="s">
        <v>599</v>
      </c>
      <c r="B540" s="823" t="s">
        <v>600</v>
      </c>
      <c r="C540" s="826" t="s">
        <v>623</v>
      </c>
      <c r="D540" s="840" t="s">
        <v>624</v>
      </c>
      <c r="E540" s="826" t="s">
        <v>4918</v>
      </c>
      <c r="F540" s="840" t="s">
        <v>4919</v>
      </c>
      <c r="G540" s="826" t="s">
        <v>5548</v>
      </c>
      <c r="H540" s="826" t="s">
        <v>5549</v>
      </c>
      <c r="I540" s="832">
        <v>355.35000610351563</v>
      </c>
      <c r="J540" s="832">
        <v>73</v>
      </c>
      <c r="K540" s="833">
        <v>25940.550537109375</v>
      </c>
    </row>
    <row r="541" spans="1:11" ht="14.45" customHeight="1" x14ac:dyDescent="0.2">
      <c r="A541" s="822" t="s">
        <v>599</v>
      </c>
      <c r="B541" s="823" t="s">
        <v>600</v>
      </c>
      <c r="C541" s="826" t="s">
        <v>623</v>
      </c>
      <c r="D541" s="840" t="s">
        <v>624</v>
      </c>
      <c r="E541" s="826" t="s">
        <v>4918</v>
      </c>
      <c r="F541" s="840" t="s">
        <v>4919</v>
      </c>
      <c r="G541" s="826" t="s">
        <v>4938</v>
      </c>
      <c r="H541" s="826" t="s">
        <v>4939</v>
      </c>
      <c r="I541" s="832">
        <v>63.919091658158735</v>
      </c>
      <c r="J541" s="832">
        <v>330</v>
      </c>
      <c r="K541" s="833">
        <v>20847.669860839844</v>
      </c>
    </row>
    <row r="542" spans="1:11" ht="14.45" customHeight="1" x14ac:dyDescent="0.2">
      <c r="A542" s="822" t="s">
        <v>599</v>
      </c>
      <c r="B542" s="823" t="s">
        <v>600</v>
      </c>
      <c r="C542" s="826" t="s">
        <v>623</v>
      </c>
      <c r="D542" s="840" t="s">
        <v>624</v>
      </c>
      <c r="E542" s="826" t="s">
        <v>4918</v>
      </c>
      <c r="F542" s="840" t="s">
        <v>4919</v>
      </c>
      <c r="G542" s="826" t="s">
        <v>4940</v>
      </c>
      <c r="H542" s="826" t="s">
        <v>4941</v>
      </c>
      <c r="I542" s="832">
        <v>22.149999618530273</v>
      </c>
      <c r="J542" s="832">
        <v>200</v>
      </c>
      <c r="K542" s="833">
        <v>4430</v>
      </c>
    </row>
    <row r="543" spans="1:11" ht="14.45" customHeight="1" x14ac:dyDescent="0.2">
      <c r="A543" s="822" t="s">
        <v>599</v>
      </c>
      <c r="B543" s="823" t="s">
        <v>600</v>
      </c>
      <c r="C543" s="826" t="s">
        <v>623</v>
      </c>
      <c r="D543" s="840" t="s">
        <v>624</v>
      </c>
      <c r="E543" s="826" t="s">
        <v>4918</v>
      </c>
      <c r="F543" s="840" t="s">
        <v>4919</v>
      </c>
      <c r="G543" s="826" t="s">
        <v>5550</v>
      </c>
      <c r="H543" s="826" t="s">
        <v>5551</v>
      </c>
      <c r="I543" s="832">
        <v>3.619999885559082</v>
      </c>
      <c r="J543" s="832">
        <v>20</v>
      </c>
      <c r="K543" s="833">
        <v>72.400001525878906</v>
      </c>
    </row>
    <row r="544" spans="1:11" ht="14.45" customHeight="1" x14ac:dyDescent="0.2">
      <c r="A544" s="822" t="s">
        <v>599</v>
      </c>
      <c r="B544" s="823" t="s">
        <v>600</v>
      </c>
      <c r="C544" s="826" t="s">
        <v>623</v>
      </c>
      <c r="D544" s="840" t="s">
        <v>624</v>
      </c>
      <c r="E544" s="826" t="s">
        <v>4918</v>
      </c>
      <c r="F544" s="840" t="s">
        <v>4919</v>
      </c>
      <c r="G544" s="826" t="s">
        <v>5552</v>
      </c>
      <c r="H544" s="826" t="s">
        <v>5553</v>
      </c>
      <c r="I544" s="832">
        <v>5.179999828338623</v>
      </c>
      <c r="J544" s="832">
        <v>250</v>
      </c>
      <c r="K544" s="833">
        <v>1293.75</v>
      </c>
    </row>
    <row r="545" spans="1:11" ht="14.45" customHeight="1" x14ac:dyDescent="0.2">
      <c r="A545" s="822" t="s">
        <v>599</v>
      </c>
      <c r="B545" s="823" t="s">
        <v>600</v>
      </c>
      <c r="C545" s="826" t="s">
        <v>623</v>
      </c>
      <c r="D545" s="840" t="s">
        <v>624</v>
      </c>
      <c r="E545" s="826" t="s">
        <v>4918</v>
      </c>
      <c r="F545" s="840" t="s">
        <v>4919</v>
      </c>
      <c r="G545" s="826" t="s">
        <v>5554</v>
      </c>
      <c r="H545" s="826" t="s">
        <v>5555</v>
      </c>
      <c r="I545" s="832">
        <v>44.290000915527344</v>
      </c>
      <c r="J545" s="832">
        <v>30</v>
      </c>
      <c r="K545" s="833">
        <v>1328.5999755859375</v>
      </c>
    </row>
    <row r="546" spans="1:11" ht="14.45" customHeight="1" x14ac:dyDescent="0.2">
      <c r="A546" s="822" t="s">
        <v>599</v>
      </c>
      <c r="B546" s="823" t="s">
        <v>600</v>
      </c>
      <c r="C546" s="826" t="s">
        <v>623</v>
      </c>
      <c r="D546" s="840" t="s">
        <v>624</v>
      </c>
      <c r="E546" s="826" t="s">
        <v>4918</v>
      </c>
      <c r="F546" s="840" t="s">
        <v>4919</v>
      </c>
      <c r="G546" s="826" t="s">
        <v>5556</v>
      </c>
      <c r="H546" s="826" t="s">
        <v>5557</v>
      </c>
      <c r="I546" s="832">
        <v>123.19000244140625</v>
      </c>
      <c r="J546" s="832">
        <v>30</v>
      </c>
      <c r="K546" s="833">
        <v>3695.6400146484375</v>
      </c>
    </row>
    <row r="547" spans="1:11" ht="14.45" customHeight="1" x14ac:dyDescent="0.2">
      <c r="A547" s="822" t="s">
        <v>599</v>
      </c>
      <c r="B547" s="823" t="s">
        <v>600</v>
      </c>
      <c r="C547" s="826" t="s">
        <v>623</v>
      </c>
      <c r="D547" s="840" t="s">
        <v>624</v>
      </c>
      <c r="E547" s="826" t="s">
        <v>4918</v>
      </c>
      <c r="F547" s="840" t="s">
        <v>4919</v>
      </c>
      <c r="G547" s="826" t="s">
        <v>4972</v>
      </c>
      <c r="H547" s="826" t="s">
        <v>5409</v>
      </c>
      <c r="I547" s="832">
        <v>129.25999450683594</v>
      </c>
      <c r="J547" s="832">
        <v>60</v>
      </c>
      <c r="K547" s="833">
        <v>7755.599853515625</v>
      </c>
    </row>
    <row r="548" spans="1:11" ht="14.45" customHeight="1" x14ac:dyDescent="0.2">
      <c r="A548" s="822" t="s">
        <v>599</v>
      </c>
      <c r="B548" s="823" t="s">
        <v>600</v>
      </c>
      <c r="C548" s="826" t="s">
        <v>623</v>
      </c>
      <c r="D548" s="840" t="s">
        <v>624</v>
      </c>
      <c r="E548" s="826" t="s">
        <v>4918</v>
      </c>
      <c r="F548" s="840" t="s">
        <v>4919</v>
      </c>
      <c r="G548" s="826" t="s">
        <v>5411</v>
      </c>
      <c r="H548" s="826" t="s">
        <v>5412</v>
      </c>
      <c r="I548" s="832">
        <v>120.69000244140625</v>
      </c>
      <c r="J548" s="832">
        <v>50</v>
      </c>
      <c r="K548" s="833">
        <v>6034.6600341796875</v>
      </c>
    </row>
    <row r="549" spans="1:11" ht="14.45" customHeight="1" x14ac:dyDescent="0.2">
      <c r="A549" s="822" t="s">
        <v>599</v>
      </c>
      <c r="B549" s="823" t="s">
        <v>600</v>
      </c>
      <c r="C549" s="826" t="s">
        <v>623</v>
      </c>
      <c r="D549" s="840" t="s">
        <v>624</v>
      </c>
      <c r="E549" s="826" t="s">
        <v>4918</v>
      </c>
      <c r="F549" s="840" t="s">
        <v>4919</v>
      </c>
      <c r="G549" s="826" t="s">
        <v>4946</v>
      </c>
      <c r="H549" s="826" t="s">
        <v>4947</v>
      </c>
      <c r="I549" s="832">
        <v>164.30999755859375</v>
      </c>
      <c r="J549" s="832">
        <v>24</v>
      </c>
      <c r="K549" s="833">
        <v>3792.619873046875</v>
      </c>
    </row>
    <row r="550" spans="1:11" ht="14.45" customHeight="1" x14ac:dyDescent="0.2">
      <c r="A550" s="822" t="s">
        <v>599</v>
      </c>
      <c r="B550" s="823" t="s">
        <v>600</v>
      </c>
      <c r="C550" s="826" t="s">
        <v>623</v>
      </c>
      <c r="D550" s="840" t="s">
        <v>624</v>
      </c>
      <c r="E550" s="826" t="s">
        <v>4918</v>
      </c>
      <c r="F550" s="840" t="s">
        <v>4919</v>
      </c>
      <c r="G550" s="826" t="s">
        <v>5413</v>
      </c>
      <c r="H550" s="826" t="s">
        <v>5414</v>
      </c>
      <c r="I550" s="832">
        <v>599.1500244140625</v>
      </c>
      <c r="J550" s="832">
        <v>19</v>
      </c>
      <c r="K550" s="833">
        <v>11383.849853515625</v>
      </c>
    </row>
    <row r="551" spans="1:11" ht="14.45" customHeight="1" x14ac:dyDescent="0.2">
      <c r="A551" s="822" t="s">
        <v>599</v>
      </c>
      <c r="B551" s="823" t="s">
        <v>600</v>
      </c>
      <c r="C551" s="826" t="s">
        <v>623</v>
      </c>
      <c r="D551" s="840" t="s">
        <v>624</v>
      </c>
      <c r="E551" s="826" t="s">
        <v>4918</v>
      </c>
      <c r="F551" s="840" t="s">
        <v>4919</v>
      </c>
      <c r="G551" s="826" t="s">
        <v>4970</v>
      </c>
      <c r="H551" s="826" t="s">
        <v>5558</v>
      </c>
      <c r="I551" s="832">
        <v>88.722856794084819</v>
      </c>
      <c r="J551" s="832">
        <v>70</v>
      </c>
      <c r="K551" s="833">
        <v>6210.5999755859375</v>
      </c>
    </row>
    <row r="552" spans="1:11" ht="14.45" customHeight="1" x14ac:dyDescent="0.2">
      <c r="A552" s="822" t="s">
        <v>599</v>
      </c>
      <c r="B552" s="823" t="s">
        <v>600</v>
      </c>
      <c r="C552" s="826" t="s">
        <v>623</v>
      </c>
      <c r="D552" s="840" t="s">
        <v>624</v>
      </c>
      <c r="E552" s="826" t="s">
        <v>4918</v>
      </c>
      <c r="F552" s="840" t="s">
        <v>4919</v>
      </c>
      <c r="G552" s="826" t="s">
        <v>4972</v>
      </c>
      <c r="H552" s="826" t="s">
        <v>5415</v>
      </c>
      <c r="I552" s="832">
        <v>129.25999450683594</v>
      </c>
      <c r="J552" s="832">
        <v>150</v>
      </c>
      <c r="K552" s="833">
        <v>19389</v>
      </c>
    </row>
    <row r="553" spans="1:11" ht="14.45" customHeight="1" x14ac:dyDescent="0.2">
      <c r="A553" s="822" t="s">
        <v>599</v>
      </c>
      <c r="B553" s="823" t="s">
        <v>600</v>
      </c>
      <c r="C553" s="826" t="s">
        <v>623</v>
      </c>
      <c r="D553" s="840" t="s">
        <v>624</v>
      </c>
      <c r="E553" s="826" t="s">
        <v>4918</v>
      </c>
      <c r="F553" s="840" t="s">
        <v>4919</v>
      </c>
      <c r="G553" s="826" t="s">
        <v>4974</v>
      </c>
      <c r="H553" s="826" t="s">
        <v>5416</v>
      </c>
      <c r="I553" s="832">
        <v>55.372499465942383</v>
      </c>
      <c r="J553" s="832">
        <v>80</v>
      </c>
      <c r="K553" s="833">
        <v>4429.8299560546875</v>
      </c>
    </row>
    <row r="554" spans="1:11" ht="14.45" customHeight="1" x14ac:dyDescent="0.2">
      <c r="A554" s="822" t="s">
        <v>599</v>
      </c>
      <c r="B554" s="823" t="s">
        <v>600</v>
      </c>
      <c r="C554" s="826" t="s">
        <v>623</v>
      </c>
      <c r="D554" s="840" t="s">
        <v>624</v>
      </c>
      <c r="E554" s="826" t="s">
        <v>4918</v>
      </c>
      <c r="F554" s="840" t="s">
        <v>4919</v>
      </c>
      <c r="G554" s="826" t="s">
        <v>5559</v>
      </c>
      <c r="H554" s="826" t="s">
        <v>5560</v>
      </c>
      <c r="I554" s="832">
        <v>72.669998168945313</v>
      </c>
      <c r="J554" s="832">
        <v>5</v>
      </c>
      <c r="K554" s="833">
        <v>363.3699951171875</v>
      </c>
    </row>
    <row r="555" spans="1:11" ht="14.45" customHeight="1" x14ac:dyDescent="0.2">
      <c r="A555" s="822" t="s">
        <v>599</v>
      </c>
      <c r="B555" s="823" t="s">
        <v>600</v>
      </c>
      <c r="C555" s="826" t="s">
        <v>623</v>
      </c>
      <c r="D555" s="840" t="s">
        <v>624</v>
      </c>
      <c r="E555" s="826" t="s">
        <v>4918</v>
      </c>
      <c r="F555" s="840" t="s">
        <v>4919</v>
      </c>
      <c r="G555" s="826" t="s">
        <v>5561</v>
      </c>
      <c r="H555" s="826" t="s">
        <v>5562</v>
      </c>
      <c r="I555" s="832">
        <v>61.560001373291016</v>
      </c>
      <c r="J555" s="832">
        <v>5</v>
      </c>
      <c r="K555" s="833">
        <v>307.79998779296875</v>
      </c>
    </row>
    <row r="556" spans="1:11" ht="14.45" customHeight="1" x14ac:dyDescent="0.2">
      <c r="A556" s="822" t="s">
        <v>599</v>
      </c>
      <c r="B556" s="823" t="s">
        <v>600</v>
      </c>
      <c r="C556" s="826" t="s">
        <v>623</v>
      </c>
      <c r="D556" s="840" t="s">
        <v>624</v>
      </c>
      <c r="E556" s="826" t="s">
        <v>4918</v>
      </c>
      <c r="F556" s="840" t="s">
        <v>4919</v>
      </c>
      <c r="G556" s="826" t="s">
        <v>4952</v>
      </c>
      <c r="H556" s="826" t="s">
        <v>4953</v>
      </c>
      <c r="I556" s="832">
        <v>5.8400001525878906</v>
      </c>
      <c r="J556" s="832">
        <v>300</v>
      </c>
      <c r="K556" s="833">
        <v>1752</v>
      </c>
    </row>
    <row r="557" spans="1:11" ht="14.45" customHeight="1" x14ac:dyDescent="0.2">
      <c r="A557" s="822" t="s">
        <v>599</v>
      </c>
      <c r="B557" s="823" t="s">
        <v>600</v>
      </c>
      <c r="C557" s="826" t="s">
        <v>623</v>
      </c>
      <c r="D557" s="840" t="s">
        <v>624</v>
      </c>
      <c r="E557" s="826" t="s">
        <v>4918</v>
      </c>
      <c r="F557" s="840" t="s">
        <v>4919</v>
      </c>
      <c r="G557" s="826" t="s">
        <v>5563</v>
      </c>
      <c r="H557" s="826" t="s">
        <v>5564</v>
      </c>
      <c r="I557" s="832">
        <v>14.125</v>
      </c>
      <c r="J557" s="832">
        <v>150</v>
      </c>
      <c r="K557" s="833">
        <v>2119</v>
      </c>
    </row>
    <row r="558" spans="1:11" ht="14.45" customHeight="1" x14ac:dyDescent="0.2">
      <c r="A558" s="822" t="s">
        <v>599</v>
      </c>
      <c r="B558" s="823" t="s">
        <v>600</v>
      </c>
      <c r="C558" s="826" t="s">
        <v>623</v>
      </c>
      <c r="D558" s="840" t="s">
        <v>624</v>
      </c>
      <c r="E558" s="826" t="s">
        <v>4918</v>
      </c>
      <c r="F558" s="840" t="s">
        <v>4919</v>
      </c>
      <c r="G558" s="826" t="s">
        <v>4956</v>
      </c>
      <c r="H558" s="826" t="s">
        <v>4957</v>
      </c>
      <c r="I558" s="832">
        <v>13.75</v>
      </c>
      <c r="J558" s="832">
        <v>50</v>
      </c>
      <c r="K558" s="833">
        <v>687.5</v>
      </c>
    </row>
    <row r="559" spans="1:11" ht="14.45" customHeight="1" x14ac:dyDescent="0.2">
      <c r="A559" s="822" t="s">
        <v>599</v>
      </c>
      <c r="B559" s="823" t="s">
        <v>600</v>
      </c>
      <c r="C559" s="826" t="s">
        <v>623</v>
      </c>
      <c r="D559" s="840" t="s">
        <v>624</v>
      </c>
      <c r="E559" s="826" t="s">
        <v>4918</v>
      </c>
      <c r="F559" s="840" t="s">
        <v>4919</v>
      </c>
      <c r="G559" s="826" t="s">
        <v>4982</v>
      </c>
      <c r="H559" s="826" t="s">
        <v>5565</v>
      </c>
      <c r="I559" s="832">
        <v>229.30444505479602</v>
      </c>
      <c r="J559" s="832">
        <v>225</v>
      </c>
      <c r="K559" s="833">
        <v>51593.5498046875</v>
      </c>
    </row>
    <row r="560" spans="1:11" ht="14.45" customHeight="1" x14ac:dyDescent="0.2">
      <c r="A560" s="822" t="s">
        <v>599</v>
      </c>
      <c r="B560" s="823" t="s">
        <v>600</v>
      </c>
      <c r="C560" s="826" t="s">
        <v>623</v>
      </c>
      <c r="D560" s="840" t="s">
        <v>624</v>
      </c>
      <c r="E560" s="826" t="s">
        <v>4918</v>
      </c>
      <c r="F560" s="840" t="s">
        <v>4919</v>
      </c>
      <c r="G560" s="826" t="s">
        <v>4958</v>
      </c>
      <c r="H560" s="826" t="s">
        <v>4959</v>
      </c>
      <c r="I560" s="832">
        <v>215.43374824523926</v>
      </c>
      <c r="J560" s="832">
        <v>200</v>
      </c>
      <c r="K560" s="833">
        <v>43086.75</v>
      </c>
    </row>
    <row r="561" spans="1:11" ht="14.45" customHeight="1" x14ac:dyDescent="0.2">
      <c r="A561" s="822" t="s">
        <v>599</v>
      </c>
      <c r="B561" s="823" t="s">
        <v>600</v>
      </c>
      <c r="C561" s="826" t="s">
        <v>623</v>
      </c>
      <c r="D561" s="840" t="s">
        <v>624</v>
      </c>
      <c r="E561" s="826" t="s">
        <v>4918</v>
      </c>
      <c r="F561" s="840" t="s">
        <v>4919</v>
      </c>
      <c r="G561" s="826" t="s">
        <v>5417</v>
      </c>
      <c r="H561" s="826" t="s">
        <v>5418</v>
      </c>
      <c r="I561" s="832">
        <v>228.66999816894531</v>
      </c>
      <c r="J561" s="832">
        <v>25</v>
      </c>
      <c r="K561" s="833">
        <v>5716.75</v>
      </c>
    </row>
    <row r="562" spans="1:11" ht="14.45" customHeight="1" x14ac:dyDescent="0.2">
      <c r="A562" s="822" t="s">
        <v>599</v>
      </c>
      <c r="B562" s="823" t="s">
        <v>600</v>
      </c>
      <c r="C562" s="826" t="s">
        <v>623</v>
      </c>
      <c r="D562" s="840" t="s">
        <v>624</v>
      </c>
      <c r="E562" s="826" t="s">
        <v>4918</v>
      </c>
      <c r="F562" s="840" t="s">
        <v>4919</v>
      </c>
      <c r="G562" s="826" t="s">
        <v>4960</v>
      </c>
      <c r="H562" s="826" t="s">
        <v>4961</v>
      </c>
      <c r="I562" s="832">
        <v>15.453333218892416</v>
      </c>
      <c r="J562" s="832">
        <v>800</v>
      </c>
      <c r="K562" s="833">
        <v>12342.77001953125</v>
      </c>
    </row>
    <row r="563" spans="1:11" ht="14.45" customHeight="1" x14ac:dyDescent="0.2">
      <c r="A563" s="822" t="s">
        <v>599</v>
      </c>
      <c r="B563" s="823" t="s">
        <v>600</v>
      </c>
      <c r="C563" s="826" t="s">
        <v>623</v>
      </c>
      <c r="D563" s="840" t="s">
        <v>624</v>
      </c>
      <c r="E563" s="826" t="s">
        <v>4918</v>
      </c>
      <c r="F563" s="840" t="s">
        <v>4919</v>
      </c>
      <c r="G563" s="826" t="s">
        <v>4962</v>
      </c>
      <c r="H563" s="826" t="s">
        <v>4963</v>
      </c>
      <c r="I563" s="832">
        <v>259.89999389648438</v>
      </c>
      <c r="J563" s="832">
        <v>14</v>
      </c>
      <c r="K563" s="833">
        <v>3638.5999145507813</v>
      </c>
    </row>
    <row r="564" spans="1:11" ht="14.45" customHeight="1" x14ac:dyDescent="0.2">
      <c r="A564" s="822" t="s">
        <v>599</v>
      </c>
      <c r="B564" s="823" t="s">
        <v>600</v>
      </c>
      <c r="C564" s="826" t="s">
        <v>623</v>
      </c>
      <c r="D564" s="840" t="s">
        <v>624</v>
      </c>
      <c r="E564" s="826" t="s">
        <v>4918</v>
      </c>
      <c r="F564" s="840" t="s">
        <v>4919</v>
      </c>
      <c r="G564" s="826" t="s">
        <v>4964</v>
      </c>
      <c r="H564" s="826" t="s">
        <v>4965</v>
      </c>
      <c r="I564" s="832">
        <v>2.6416667302449546</v>
      </c>
      <c r="J564" s="832">
        <v>910</v>
      </c>
      <c r="K564" s="833">
        <v>2396.7999877929688</v>
      </c>
    </row>
    <row r="565" spans="1:11" ht="14.45" customHeight="1" x14ac:dyDescent="0.2">
      <c r="A565" s="822" t="s">
        <v>599</v>
      </c>
      <c r="B565" s="823" t="s">
        <v>600</v>
      </c>
      <c r="C565" s="826" t="s">
        <v>623</v>
      </c>
      <c r="D565" s="840" t="s">
        <v>624</v>
      </c>
      <c r="E565" s="826" t="s">
        <v>4918</v>
      </c>
      <c r="F565" s="840" t="s">
        <v>4919</v>
      </c>
      <c r="G565" s="826" t="s">
        <v>4966</v>
      </c>
      <c r="H565" s="826" t="s">
        <v>4967</v>
      </c>
      <c r="I565" s="832">
        <v>790.87600097656252</v>
      </c>
      <c r="J565" s="832">
        <v>9</v>
      </c>
      <c r="K565" s="833">
        <v>7117.8900146484375</v>
      </c>
    </row>
    <row r="566" spans="1:11" ht="14.45" customHeight="1" x14ac:dyDescent="0.2">
      <c r="A566" s="822" t="s">
        <v>599</v>
      </c>
      <c r="B566" s="823" t="s">
        <v>600</v>
      </c>
      <c r="C566" s="826" t="s">
        <v>623</v>
      </c>
      <c r="D566" s="840" t="s">
        <v>624</v>
      </c>
      <c r="E566" s="826" t="s">
        <v>4918</v>
      </c>
      <c r="F566" s="840" t="s">
        <v>4919</v>
      </c>
      <c r="G566" s="826" t="s">
        <v>5548</v>
      </c>
      <c r="H566" s="826" t="s">
        <v>5566</v>
      </c>
      <c r="I566" s="832">
        <v>355.35000610351563</v>
      </c>
      <c r="J566" s="832">
        <v>25</v>
      </c>
      <c r="K566" s="833">
        <v>8883.7500915527344</v>
      </c>
    </row>
    <row r="567" spans="1:11" ht="14.45" customHeight="1" x14ac:dyDescent="0.2">
      <c r="A567" s="822" t="s">
        <v>599</v>
      </c>
      <c r="B567" s="823" t="s">
        <v>600</v>
      </c>
      <c r="C567" s="826" t="s">
        <v>623</v>
      </c>
      <c r="D567" s="840" t="s">
        <v>624</v>
      </c>
      <c r="E567" s="826" t="s">
        <v>4918</v>
      </c>
      <c r="F567" s="840" t="s">
        <v>4919</v>
      </c>
      <c r="G567" s="826" t="s">
        <v>4938</v>
      </c>
      <c r="H567" s="826" t="s">
        <v>4968</v>
      </c>
      <c r="I567" s="832">
        <v>63.443333307902016</v>
      </c>
      <c r="J567" s="832">
        <v>170</v>
      </c>
      <c r="K567" s="833">
        <v>10783.93994140625</v>
      </c>
    </row>
    <row r="568" spans="1:11" ht="14.45" customHeight="1" x14ac:dyDescent="0.2">
      <c r="A568" s="822" t="s">
        <v>599</v>
      </c>
      <c r="B568" s="823" t="s">
        <v>600</v>
      </c>
      <c r="C568" s="826" t="s">
        <v>623</v>
      </c>
      <c r="D568" s="840" t="s">
        <v>624</v>
      </c>
      <c r="E568" s="826" t="s">
        <v>4918</v>
      </c>
      <c r="F568" s="840" t="s">
        <v>4919</v>
      </c>
      <c r="G568" s="826" t="s">
        <v>4940</v>
      </c>
      <c r="H568" s="826" t="s">
        <v>4969</v>
      </c>
      <c r="I568" s="832">
        <v>22.149999618530273</v>
      </c>
      <c r="J568" s="832">
        <v>200</v>
      </c>
      <c r="K568" s="833">
        <v>4430</v>
      </c>
    </row>
    <row r="569" spans="1:11" ht="14.45" customHeight="1" x14ac:dyDescent="0.2">
      <c r="A569" s="822" t="s">
        <v>599</v>
      </c>
      <c r="B569" s="823" t="s">
        <v>600</v>
      </c>
      <c r="C569" s="826" t="s">
        <v>623</v>
      </c>
      <c r="D569" s="840" t="s">
        <v>624</v>
      </c>
      <c r="E569" s="826" t="s">
        <v>4918</v>
      </c>
      <c r="F569" s="840" t="s">
        <v>4919</v>
      </c>
      <c r="G569" s="826" t="s">
        <v>5567</v>
      </c>
      <c r="H569" s="826" t="s">
        <v>5568</v>
      </c>
      <c r="I569" s="832">
        <v>214.74000549316406</v>
      </c>
      <c r="J569" s="832">
        <v>15</v>
      </c>
      <c r="K569" s="833">
        <v>3221.14990234375</v>
      </c>
    </row>
    <row r="570" spans="1:11" ht="14.45" customHeight="1" x14ac:dyDescent="0.2">
      <c r="A570" s="822" t="s">
        <v>599</v>
      </c>
      <c r="B570" s="823" t="s">
        <v>600</v>
      </c>
      <c r="C570" s="826" t="s">
        <v>623</v>
      </c>
      <c r="D570" s="840" t="s">
        <v>624</v>
      </c>
      <c r="E570" s="826" t="s">
        <v>4918</v>
      </c>
      <c r="F570" s="840" t="s">
        <v>4919</v>
      </c>
      <c r="G570" s="826" t="s">
        <v>5569</v>
      </c>
      <c r="H570" s="826" t="s">
        <v>5570</v>
      </c>
      <c r="I570" s="832">
        <v>195.57500457763672</v>
      </c>
      <c r="J570" s="832">
        <v>15</v>
      </c>
      <c r="K570" s="833">
        <v>2933.6500244140625</v>
      </c>
    </row>
    <row r="571" spans="1:11" ht="14.45" customHeight="1" x14ac:dyDescent="0.2">
      <c r="A571" s="822" t="s">
        <v>599</v>
      </c>
      <c r="B571" s="823" t="s">
        <v>600</v>
      </c>
      <c r="C571" s="826" t="s">
        <v>623</v>
      </c>
      <c r="D571" s="840" t="s">
        <v>624</v>
      </c>
      <c r="E571" s="826" t="s">
        <v>4918</v>
      </c>
      <c r="F571" s="840" t="s">
        <v>4919</v>
      </c>
      <c r="G571" s="826" t="s">
        <v>4972</v>
      </c>
      <c r="H571" s="826" t="s">
        <v>4973</v>
      </c>
      <c r="I571" s="832">
        <v>129.25999450683594</v>
      </c>
      <c r="J571" s="832">
        <v>80</v>
      </c>
      <c r="K571" s="833">
        <v>10340.7998046875</v>
      </c>
    </row>
    <row r="572" spans="1:11" ht="14.45" customHeight="1" x14ac:dyDescent="0.2">
      <c r="A572" s="822" t="s">
        <v>599</v>
      </c>
      <c r="B572" s="823" t="s">
        <v>600</v>
      </c>
      <c r="C572" s="826" t="s">
        <v>623</v>
      </c>
      <c r="D572" s="840" t="s">
        <v>624</v>
      </c>
      <c r="E572" s="826" t="s">
        <v>4918</v>
      </c>
      <c r="F572" s="840" t="s">
        <v>4919</v>
      </c>
      <c r="G572" s="826" t="s">
        <v>5571</v>
      </c>
      <c r="H572" s="826" t="s">
        <v>5572</v>
      </c>
      <c r="I572" s="832">
        <v>207.08000183105469</v>
      </c>
      <c r="J572" s="832">
        <v>30</v>
      </c>
      <c r="K572" s="833">
        <v>6212.2998046875</v>
      </c>
    </row>
    <row r="573" spans="1:11" ht="14.45" customHeight="1" x14ac:dyDescent="0.2">
      <c r="A573" s="822" t="s">
        <v>599</v>
      </c>
      <c r="B573" s="823" t="s">
        <v>600</v>
      </c>
      <c r="C573" s="826" t="s">
        <v>623</v>
      </c>
      <c r="D573" s="840" t="s">
        <v>624</v>
      </c>
      <c r="E573" s="826" t="s">
        <v>4918</v>
      </c>
      <c r="F573" s="840" t="s">
        <v>4919</v>
      </c>
      <c r="G573" s="826" t="s">
        <v>5411</v>
      </c>
      <c r="H573" s="826" t="s">
        <v>5420</v>
      </c>
      <c r="I573" s="832">
        <v>120.69000244140625</v>
      </c>
      <c r="J573" s="832">
        <v>35</v>
      </c>
      <c r="K573" s="833">
        <v>4224.1500244140625</v>
      </c>
    </row>
    <row r="574" spans="1:11" ht="14.45" customHeight="1" x14ac:dyDescent="0.2">
      <c r="A574" s="822" t="s">
        <v>599</v>
      </c>
      <c r="B574" s="823" t="s">
        <v>600</v>
      </c>
      <c r="C574" s="826" t="s">
        <v>623</v>
      </c>
      <c r="D574" s="840" t="s">
        <v>624</v>
      </c>
      <c r="E574" s="826" t="s">
        <v>4918</v>
      </c>
      <c r="F574" s="840" t="s">
        <v>4919</v>
      </c>
      <c r="G574" s="826" t="s">
        <v>4946</v>
      </c>
      <c r="H574" s="826" t="s">
        <v>4979</v>
      </c>
      <c r="I574" s="832">
        <v>139.17332967122397</v>
      </c>
      <c r="J574" s="832">
        <v>13</v>
      </c>
      <c r="K574" s="833">
        <v>1809.2700347900391</v>
      </c>
    </row>
    <row r="575" spans="1:11" ht="14.45" customHeight="1" x14ac:dyDescent="0.2">
      <c r="A575" s="822" t="s">
        <v>599</v>
      </c>
      <c r="B575" s="823" t="s">
        <v>600</v>
      </c>
      <c r="C575" s="826" t="s">
        <v>623</v>
      </c>
      <c r="D575" s="840" t="s">
        <v>624</v>
      </c>
      <c r="E575" s="826" t="s">
        <v>4918</v>
      </c>
      <c r="F575" s="840" t="s">
        <v>4919</v>
      </c>
      <c r="G575" s="826" t="s">
        <v>5413</v>
      </c>
      <c r="H575" s="826" t="s">
        <v>5421</v>
      </c>
      <c r="I575" s="832">
        <v>599.1500244140625</v>
      </c>
      <c r="J575" s="832">
        <v>13</v>
      </c>
      <c r="K575" s="833">
        <v>7788.9500732421875</v>
      </c>
    </row>
    <row r="576" spans="1:11" ht="14.45" customHeight="1" x14ac:dyDescent="0.2">
      <c r="A576" s="822" t="s">
        <v>599</v>
      </c>
      <c r="B576" s="823" t="s">
        <v>600</v>
      </c>
      <c r="C576" s="826" t="s">
        <v>623</v>
      </c>
      <c r="D576" s="840" t="s">
        <v>624</v>
      </c>
      <c r="E576" s="826" t="s">
        <v>4918</v>
      </c>
      <c r="F576" s="840" t="s">
        <v>4919</v>
      </c>
      <c r="G576" s="826" t="s">
        <v>4952</v>
      </c>
      <c r="H576" s="826" t="s">
        <v>4980</v>
      </c>
      <c r="I576" s="832">
        <v>5.8433334032694502</v>
      </c>
      <c r="J576" s="832">
        <v>500</v>
      </c>
      <c r="K576" s="833">
        <v>2922</v>
      </c>
    </row>
    <row r="577" spans="1:11" ht="14.45" customHeight="1" x14ac:dyDescent="0.2">
      <c r="A577" s="822" t="s">
        <v>599</v>
      </c>
      <c r="B577" s="823" t="s">
        <v>600</v>
      </c>
      <c r="C577" s="826" t="s">
        <v>623</v>
      </c>
      <c r="D577" s="840" t="s">
        <v>624</v>
      </c>
      <c r="E577" s="826" t="s">
        <v>4918</v>
      </c>
      <c r="F577" s="840" t="s">
        <v>4919</v>
      </c>
      <c r="G577" s="826" t="s">
        <v>4956</v>
      </c>
      <c r="H577" s="826" t="s">
        <v>4981</v>
      </c>
      <c r="I577" s="832">
        <v>13.743333180745443</v>
      </c>
      <c r="J577" s="832">
        <v>650</v>
      </c>
      <c r="K577" s="833">
        <v>8935.31982421875</v>
      </c>
    </row>
    <row r="578" spans="1:11" ht="14.45" customHeight="1" x14ac:dyDescent="0.2">
      <c r="A578" s="822" t="s">
        <v>599</v>
      </c>
      <c r="B578" s="823" t="s">
        <v>600</v>
      </c>
      <c r="C578" s="826" t="s">
        <v>623</v>
      </c>
      <c r="D578" s="840" t="s">
        <v>624</v>
      </c>
      <c r="E578" s="826" t="s">
        <v>4918</v>
      </c>
      <c r="F578" s="840" t="s">
        <v>4919</v>
      </c>
      <c r="G578" s="826" t="s">
        <v>4982</v>
      </c>
      <c r="H578" s="826" t="s">
        <v>4983</v>
      </c>
      <c r="I578" s="832">
        <v>229.08000183105469</v>
      </c>
      <c r="J578" s="832">
        <v>75</v>
      </c>
      <c r="K578" s="833">
        <v>17181</v>
      </c>
    </row>
    <row r="579" spans="1:11" ht="14.45" customHeight="1" x14ac:dyDescent="0.2">
      <c r="A579" s="822" t="s">
        <v>599</v>
      </c>
      <c r="B579" s="823" t="s">
        <v>600</v>
      </c>
      <c r="C579" s="826" t="s">
        <v>623</v>
      </c>
      <c r="D579" s="840" t="s">
        <v>624</v>
      </c>
      <c r="E579" s="826" t="s">
        <v>4918</v>
      </c>
      <c r="F579" s="840" t="s">
        <v>4919</v>
      </c>
      <c r="G579" s="826" t="s">
        <v>4958</v>
      </c>
      <c r="H579" s="826" t="s">
        <v>5422</v>
      </c>
      <c r="I579" s="832">
        <v>215.27999877929688</v>
      </c>
      <c r="J579" s="832">
        <v>150</v>
      </c>
      <c r="K579" s="833">
        <v>32292</v>
      </c>
    </row>
    <row r="580" spans="1:11" ht="14.45" customHeight="1" x14ac:dyDescent="0.2">
      <c r="A580" s="822" t="s">
        <v>599</v>
      </c>
      <c r="B580" s="823" t="s">
        <v>600</v>
      </c>
      <c r="C580" s="826" t="s">
        <v>623</v>
      </c>
      <c r="D580" s="840" t="s">
        <v>624</v>
      </c>
      <c r="E580" s="826" t="s">
        <v>4918</v>
      </c>
      <c r="F580" s="840" t="s">
        <v>4919</v>
      </c>
      <c r="G580" s="826" t="s">
        <v>4960</v>
      </c>
      <c r="H580" s="826" t="s">
        <v>4984</v>
      </c>
      <c r="I580" s="832">
        <v>15.359999656677246</v>
      </c>
      <c r="J580" s="832">
        <v>400</v>
      </c>
      <c r="K580" s="833">
        <v>6143.2998046875</v>
      </c>
    </row>
    <row r="581" spans="1:11" ht="14.45" customHeight="1" x14ac:dyDescent="0.2">
      <c r="A581" s="822" t="s">
        <v>599</v>
      </c>
      <c r="B581" s="823" t="s">
        <v>600</v>
      </c>
      <c r="C581" s="826" t="s">
        <v>623</v>
      </c>
      <c r="D581" s="840" t="s">
        <v>624</v>
      </c>
      <c r="E581" s="826" t="s">
        <v>4918</v>
      </c>
      <c r="F581" s="840" t="s">
        <v>4919</v>
      </c>
      <c r="G581" s="826" t="s">
        <v>5573</v>
      </c>
      <c r="H581" s="826" t="s">
        <v>5574</v>
      </c>
      <c r="I581" s="832">
        <v>249.55000305175781</v>
      </c>
      <c r="J581" s="832">
        <v>6</v>
      </c>
      <c r="K581" s="833">
        <v>1497.300048828125</v>
      </c>
    </row>
    <row r="582" spans="1:11" ht="14.45" customHeight="1" x14ac:dyDescent="0.2">
      <c r="A582" s="822" t="s">
        <v>599</v>
      </c>
      <c r="B582" s="823" t="s">
        <v>600</v>
      </c>
      <c r="C582" s="826" t="s">
        <v>623</v>
      </c>
      <c r="D582" s="840" t="s">
        <v>624</v>
      </c>
      <c r="E582" s="826" t="s">
        <v>4918</v>
      </c>
      <c r="F582" s="840" t="s">
        <v>4919</v>
      </c>
      <c r="G582" s="826" t="s">
        <v>4962</v>
      </c>
      <c r="H582" s="826" t="s">
        <v>4985</v>
      </c>
      <c r="I582" s="832">
        <v>259.89999389648438</v>
      </c>
      <c r="J582" s="832">
        <v>4</v>
      </c>
      <c r="K582" s="833">
        <v>1039.5999755859375</v>
      </c>
    </row>
    <row r="583" spans="1:11" ht="14.45" customHeight="1" x14ac:dyDescent="0.2">
      <c r="A583" s="822" t="s">
        <v>599</v>
      </c>
      <c r="B583" s="823" t="s">
        <v>600</v>
      </c>
      <c r="C583" s="826" t="s">
        <v>623</v>
      </c>
      <c r="D583" s="840" t="s">
        <v>624</v>
      </c>
      <c r="E583" s="826" t="s">
        <v>4918</v>
      </c>
      <c r="F583" s="840" t="s">
        <v>4919</v>
      </c>
      <c r="G583" s="826" t="s">
        <v>4988</v>
      </c>
      <c r="H583" s="826" t="s">
        <v>4989</v>
      </c>
      <c r="I583" s="832">
        <v>0.8566666841506958</v>
      </c>
      <c r="J583" s="832">
        <v>2300</v>
      </c>
      <c r="K583" s="833">
        <v>1969</v>
      </c>
    </row>
    <row r="584" spans="1:11" ht="14.45" customHeight="1" x14ac:dyDescent="0.2">
      <c r="A584" s="822" t="s">
        <v>599</v>
      </c>
      <c r="B584" s="823" t="s">
        <v>600</v>
      </c>
      <c r="C584" s="826" t="s">
        <v>623</v>
      </c>
      <c r="D584" s="840" t="s">
        <v>624</v>
      </c>
      <c r="E584" s="826" t="s">
        <v>4918</v>
      </c>
      <c r="F584" s="840" t="s">
        <v>4919</v>
      </c>
      <c r="G584" s="826" t="s">
        <v>4990</v>
      </c>
      <c r="H584" s="826" t="s">
        <v>4991</v>
      </c>
      <c r="I584" s="832">
        <v>1.5199999809265137</v>
      </c>
      <c r="J584" s="832">
        <v>1300</v>
      </c>
      <c r="K584" s="833">
        <v>1976</v>
      </c>
    </row>
    <row r="585" spans="1:11" ht="14.45" customHeight="1" x14ac:dyDescent="0.2">
      <c r="A585" s="822" t="s">
        <v>599</v>
      </c>
      <c r="B585" s="823" t="s">
        <v>600</v>
      </c>
      <c r="C585" s="826" t="s">
        <v>623</v>
      </c>
      <c r="D585" s="840" t="s">
        <v>624</v>
      </c>
      <c r="E585" s="826" t="s">
        <v>4918</v>
      </c>
      <c r="F585" s="840" t="s">
        <v>4919</v>
      </c>
      <c r="G585" s="826" t="s">
        <v>4992</v>
      </c>
      <c r="H585" s="826" t="s">
        <v>4993</v>
      </c>
      <c r="I585" s="832">
        <v>2.06333327293396</v>
      </c>
      <c r="J585" s="832">
        <v>350</v>
      </c>
      <c r="K585" s="833">
        <v>722.5</v>
      </c>
    </row>
    <row r="586" spans="1:11" ht="14.45" customHeight="1" x14ac:dyDescent="0.2">
      <c r="A586" s="822" t="s">
        <v>599</v>
      </c>
      <c r="B586" s="823" t="s">
        <v>600</v>
      </c>
      <c r="C586" s="826" t="s">
        <v>623</v>
      </c>
      <c r="D586" s="840" t="s">
        <v>624</v>
      </c>
      <c r="E586" s="826" t="s">
        <v>4918</v>
      </c>
      <c r="F586" s="840" t="s">
        <v>4919</v>
      </c>
      <c r="G586" s="826" t="s">
        <v>5575</v>
      </c>
      <c r="H586" s="826" t="s">
        <v>5576</v>
      </c>
      <c r="I586" s="832">
        <v>3.369999885559082</v>
      </c>
      <c r="J586" s="832">
        <v>50</v>
      </c>
      <c r="K586" s="833">
        <v>168.5</v>
      </c>
    </row>
    <row r="587" spans="1:11" ht="14.45" customHeight="1" x14ac:dyDescent="0.2">
      <c r="A587" s="822" t="s">
        <v>599</v>
      </c>
      <c r="B587" s="823" t="s">
        <v>600</v>
      </c>
      <c r="C587" s="826" t="s">
        <v>623</v>
      </c>
      <c r="D587" s="840" t="s">
        <v>624</v>
      </c>
      <c r="E587" s="826" t="s">
        <v>4918</v>
      </c>
      <c r="F587" s="840" t="s">
        <v>4919</v>
      </c>
      <c r="G587" s="826" t="s">
        <v>5577</v>
      </c>
      <c r="H587" s="826" t="s">
        <v>5578</v>
      </c>
      <c r="I587" s="832">
        <v>9.3000001907348633</v>
      </c>
      <c r="J587" s="832">
        <v>50</v>
      </c>
      <c r="K587" s="833">
        <v>465</v>
      </c>
    </row>
    <row r="588" spans="1:11" ht="14.45" customHeight="1" x14ac:dyDescent="0.2">
      <c r="A588" s="822" t="s">
        <v>599</v>
      </c>
      <c r="B588" s="823" t="s">
        <v>600</v>
      </c>
      <c r="C588" s="826" t="s">
        <v>623</v>
      </c>
      <c r="D588" s="840" t="s">
        <v>624</v>
      </c>
      <c r="E588" s="826" t="s">
        <v>4918</v>
      </c>
      <c r="F588" s="840" t="s">
        <v>4919</v>
      </c>
      <c r="G588" s="826" t="s">
        <v>5579</v>
      </c>
      <c r="H588" s="826" t="s">
        <v>5580</v>
      </c>
      <c r="I588" s="832">
        <v>23.920000076293945</v>
      </c>
      <c r="J588" s="832">
        <v>5</v>
      </c>
      <c r="K588" s="833">
        <v>119.59999847412109</v>
      </c>
    </row>
    <row r="589" spans="1:11" ht="14.45" customHeight="1" x14ac:dyDescent="0.2">
      <c r="A589" s="822" t="s">
        <v>599</v>
      </c>
      <c r="B589" s="823" t="s">
        <v>600</v>
      </c>
      <c r="C589" s="826" t="s">
        <v>623</v>
      </c>
      <c r="D589" s="840" t="s">
        <v>624</v>
      </c>
      <c r="E589" s="826" t="s">
        <v>4918</v>
      </c>
      <c r="F589" s="840" t="s">
        <v>4919</v>
      </c>
      <c r="G589" s="826" t="s">
        <v>5581</v>
      </c>
      <c r="H589" s="826" t="s">
        <v>5582</v>
      </c>
      <c r="I589" s="832">
        <v>111.31999969482422</v>
      </c>
      <c r="J589" s="832">
        <v>96</v>
      </c>
      <c r="K589" s="833">
        <v>10686.7197265625</v>
      </c>
    </row>
    <row r="590" spans="1:11" ht="14.45" customHeight="1" x14ac:dyDescent="0.2">
      <c r="A590" s="822" t="s">
        <v>599</v>
      </c>
      <c r="B590" s="823" t="s">
        <v>600</v>
      </c>
      <c r="C590" s="826" t="s">
        <v>623</v>
      </c>
      <c r="D590" s="840" t="s">
        <v>624</v>
      </c>
      <c r="E590" s="826" t="s">
        <v>4918</v>
      </c>
      <c r="F590" s="840" t="s">
        <v>4919</v>
      </c>
      <c r="G590" s="826" t="s">
        <v>4998</v>
      </c>
      <c r="H590" s="826" t="s">
        <v>4999</v>
      </c>
      <c r="I590" s="832">
        <v>8.3933334350585938</v>
      </c>
      <c r="J590" s="832">
        <v>72</v>
      </c>
      <c r="K590" s="833">
        <v>604.32000732421875</v>
      </c>
    </row>
    <row r="591" spans="1:11" ht="14.45" customHeight="1" x14ac:dyDescent="0.2">
      <c r="A591" s="822" t="s">
        <v>599</v>
      </c>
      <c r="B591" s="823" t="s">
        <v>600</v>
      </c>
      <c r="C591" s="826" t="s">
        <v>623</v>
      </c>
      <c r="D591" s="840" t="s">
        <v>624</v>
      </c>
      <c r="E591" s="826" t="s">
        <v>4918</v>
      </c>
      <c r="F591" s="840" t="s">
        <v>4919</v>
      </c>
      <c r="G591" s="826" t="s">
        <v>5583</v>
      </c>
      <c r="H591" s="826" t="s">
        <v>5584</v>
      </c>
      <c r="I591" s="832">
        <v>1.9709999442100525</v>
      </c>
      <c r="J591" s="832">
        <v>600</v>
      </c>
      <c r="K591" s="833">
        <v>1183.5099868774414</v>
      </c>
    </row>
    <row r="592" spans="1:11" ht="14.45" customHeight="1" x14ac:dyDescent="0.2">
      <c r="A592" s="822" t="s">
        <v>599</v>
      </c>
      <c r="B592" s="823" t="s">
        <v>600</v>
      </c>
      <c r="C592" s="826" t="s">
        <v>623</v>
      </c>
      <c r="D592" s="840" t="s">
        <v>624</v>
      </c>
      <c r="E592" s="826" t="s">
        <v>4918</v>
      </c>
      <c r="F592" s="840" t="s">
        <v>4919</v>
      </c>
      <c r="G592" s="826" t="s">
        <v>4988</v>
      </c>
      <c r="H592" s="826" t="s">
        <v>5002</v>
      </c>
      <c r="I592" s="832">
        <v>0.8571428741727557</v>
      </c>
      <c r="J592" s="832">
        <v>1200</v>
      </c>
      <c r="K592" s="833">
        <v>1029.1000003814697</v>
      </c>
    </row>
    <row r="593" spans="1:11" ht="14.45" customHeight="1" x14ac:dyDescent="0.2">
      <c r="A593" s="822" t="s">
        <v>599</v>
      </c>
      <c r="B593" s="823" t="s">
        <v>600</v>
      </c>
      <c r="C593" s="826" t="s">
        <v>623</v>
      </c>
      <c r="D593" s="840" t="s">
        <v>624</v>
      </c>
      <c r="E593" s="826" t="s">
        <v>4918</v>
      </c>
      <c r="F593" s="840" t="s">
        <v>4919</v>
      </c>
      <c r="G593" s="826" t="s">
        <v>4990</v>
      </c>
      <c r="H593" s="826" t="s">
        <v>5003</v>
      </c>
      <c r="I593" s="832">
        <v>1.5133333206176758</v>
      </c>
      <c r="J593" s="832">
        <v>500</v>
      </c>
      <c r="K593" s="833">
        <v>758</v>
      </c>
    </row>
    <row r="594" spans="1:11" ht="14.45" customHeight="1" x14ac:dyDescent="0.2">
      <c r="A594" s="822" t="s">
        <v>599</v>
      </c>
      <c r="B594" s="823" t="s">
        <v>600</v>
      </c>
      <c r="C594" s="826" t="s">
        <v>623</v>
      </c>
      <c r="D594" s="840" t="s">
        <v>624</v>
      </c>
      <c r="E594" s="826" t="s">
        <v>4918</v>
      </c>
      <c r="F594" s="840" t="s">
        <v>4919</v>
      </c>
      <c r="G594" s="826" t="s">
        <v>4996</v>
      </c>
      <c r="H594" s="826" t="s">
        <v>5005</v>
      </c>
      <c r="I594" s="832">
        <v>0.37999999523162842</v>
      </c>
      <c r="J594" s="832">
        <v>100</v>
      </c>
      <c r="K594" s="833">
        <v>38</v>
      </c>
    </row>
    <row r="595" spans="1:11" ht="14.45" customHeight="1" x14ac:dyDescent="0.2">
      <c r="A595" s="822" t="s">
        <v>599</v>
      </c>
      <c r="B595" s="823" t="s">
        <v>600</v>
      </c>
      <c r="C595" s="826" t="s">
        <v>623</v>
      </c>
      <c r="D595" s="840" t="s">
        <v>624</v>
      </c>
      <c r="E595" s="826" t="s">
        <v>4918</v>
      </c>
      <c r="F595" s="840" t="s">
        <v>4919</v>
      </c>
      <c r="G595" s="826" t="s">
        <v>5583</v>
      </c>
      <c r="H595" s="826" t="s">
        <v>5585</v>
      </c>
      <c r="I595" s="832">
        <v>1.8559999704360961</v>
      </c>
      <c r="J595" s="832">
        <v>320</v>
      </c>
      <c r="K595" s="833">
        <v>589.8800048828125</v>
      </c>
    </row>
    <row r="596" spans="1:11" ht="14.45" customHeight="1" x14ac:dyDescent="0.2">
      <c r="A596" s="822" t="s">
        <v>599</v>
      </c>
      <c r="B596" s="823" t="s">
        <v>600</v>
      </c>
      <c r="C596" s="826" t="s">
        <v>623</v>
      </c>
      <c r="D596" s="840" t="s">
        <v>624</v>
      </c>
      <c r="E596" s="826" t="s">
        <v>4918</v>
      </c>
      <c r="F596" s="840" t="s">
        <v>4919</v>
      </c>
      <c r="G596" s="826" t="s">
        <v>5011</v>
      </c>
      <c r="H596" s="826" t="s">
        <v>5012</v>
      </c>
      <c r="I596" s="832">
        <v>7.5900001525878906</v>
      </c>
      <c r="J596" s="832">
        <v>11</v>
      </c>
      <c r="K596" s="833">
        <v>83.490001678466797</v>
      </c>
    </row>
    <row r="597" spans="1:11" ht="14.45" customHeight="1" x14ac:dyDescent="0.2">
      <c r="A597" s="822" t="s">
        <v>599</v>
      </c>
      <c r="B597" s="823" t="s">
        <v>600</v>
      </c>
      <c r="C597" s="826" t="s">
        <v>623</v>
      </c>
      <c r="D597" s="840" t="s">
        <v>624</v>
      </c>
      <c r="E597" s="826" t="s">
        <v>4918</v>
      </c>
      <c r="F597" s="840" t="s">
        <v>4919</v>
      </c>
      <c r="G597" s="826" t="s">
        <v>5013</v>
      </c>
      <c r="H597" s="826" t="s">
        <v>5014</v>
      </c>
      <c r="I597" s="832">
        <v>10.520000457763672</v>
      </c>
      <c r="J597" s="832">
        <v>10</v>
      </c>
      <c r="K597" s="833">
        <v>105.19999694824219</v>
      </c>
    </row>
    <row r="598" spans="1:11" ht="14.45" customHeight="1" x14ac:dyDescent="0.2">
      <c r="A598" s="822" t="s">
        <v>599</v>
      </c>
      <c r="B598" s="823" t="s">
        <v>600</v>
      </c>
      <c r="C598" s="826" t="s">
        <v>623</v>
      </c>
      <c r="D598" s="840" t="s">
        <v>624</v>
      </c>
      <c r="E598" s="826" t="s">
        <v>4918</v>
      </c>
      <c r="F598" s="840" t="s">
        <v>4919</v>
      </c>
      <c r="G598" s="826" t="s">
        <v>5011</v>
      </c>
      <c r="H598" s="826" t="s">
        <v>5586</v>
      </c>
      <c r="I598" s="832">
        <v>7.5900001525878906</v>
      </c>
      <c r="J598" s="832">
        <v>10</v>
      </c>
      <c r="K598" s="833">
        <v>75.900001525878906</v>
      </c>
    </row>
    <row r="599" spans="1:11" ht="14.45" customHeight="1" x14ac:dyDescent="0.2">
      <c r="A599" s="822" t="s">
        <v>599</v>
      </c>
      <c r="B599" s="823" t="s">
        <v>600</v>
      </c>
      <c r="C599" s="826" t="s">
        <v>623</v>
      </c>
      <c r="D599" s="840" t="s">
        <v>624</v>
      </c>
      <c r="E599" s="826" t="s">
        <v>4918</v>
      </c>
      <c r="F599" s="840" t="s">
        <v>4919</v>
      </c>
      <c r="G599" s="826" t="s">
        <v>5587</v>
      </c>
      <c r="H599" s="826" t="s">
        <v>5588</v>
      </c>
      <c r="I599" s="832">
        <v>8.619999885559082</v>
      </c>
      <c r="J599" s="832">
        <v>10</v>
      </c>
      <c r="K599" s="833">
        <v>86.199996948242188</v>
      </c>
    </row>
    <row r="600" spans="1:11" ht="14.45" customHeight="1" x14ac:dyDescent="0.2">
      <c r="A600" s="822" t="s">
        <v>599</v>
      </c>
      <c r="B600" s="823" t="s">
        <v>600</v>
      </c>
      <c r="C600" s="826" t="s">
        <v>623</v>
      </c>
      <c r="D600" s="840" t="s">
        <v>624</v>
      </c>
      <c r="E600" s="826" t="s">
        <v>4918</v>
      </c>
      <c r="F600" s="840" t="s">
        <v>4919</v>
      </c>
      <c r="G600" s="826" t="s">
        <v>5013</v>
      </c>
      <c r="H600" s="826" t="s">
        <v>5589</v>
      </c>
      <c r="I600" s="832">
        <v>10.520000457763672</v>
      </c>
      <c r="J600" s="832">
        <v>10</v>
      </c>
      <c r="K600" s="833">
        <v>105.19999694824219</v>
      </c>
    </row>
    <row r="601" spans="1:11" ht="14.45" customHeight="1" x14ac:dyDescent="0.2">
      <c r="A601" s="822" t="s">
        <v>599</v>
      </c>
      <c r="B601" s="823" t="s">
        <v>600</v>
      </c>
      <c r="C601" s="826" t="s">
        <v>623</v>
      </c>
      <c r="D601" s="840" t="s">
        <v>624</v>
      </c>
      <c r="E601" s="826" t="s">
        <v>4918</v>
      </c>
      <c r="F601" s="840" t="s">
        <v>4919</v>
      </c>
      <c r="G601" s="826" t="s">
        <v>5590</v>
      </c>
      <c r="H601" s="826" t="s">
        <v>5591</v>
      </c>
      <c r="I601" s="832">
        <v>2.5174999833106995</v>
      </c>
      <c r="J601" s="832">
        <v>120</v>
      </c>
      <c r="K601" s="833">
        <v>302.60000228881836</v>
      </c>
    </row>
    <row r="602" spans="1:11" ht="14.45" customHeight="1" x14ac:dyDescent="0.2">
      <c r="A602" s="822" t="s">
        <v>599</v>
      </c>
      <c r="B602" s="823" t="s">
        <v>600</v>
      </c>
      <c r="C602" s="826" t="s">
        <v>623</v>
      </c>
      <c r="D602" s="840" t="s">
        <v>624</v>
      </c>
      <c r="E602" s="826" t="s">
        <v>4918</v>
      </c>
      <c r="F602" s="840" t="s">
        <v>4919</v>
      </c>
      <c r="G602" s="826" t="s">
        <v>5016</v>
      </c>
      <c r="H602" s="826" t="s">
        <v>5017</v>
      </c>
      <c r="I602" s="832">
        <v>3.2799999713897705</v>
      </c>
      <c r="J602" s="832">
        <v>120</v>
      </c>
      <c r="K602" s="833">
        <v>394.39999389648438</v>
      </c>
    </row>
    <row r="603" spans="1:11" ht="14.45" customHeight="1" x14ac:dyDescent="0.2">
      <c r="A603" s="822" t="s">
        <v>599</v>
      </c>
      <c r="B603" s="823" t="s">
        <v>600</v>
      </c>
      <c r="C603" s="826" t="s">
        <v>623</v>
      </c>
      <c r="D603" s="840" t="s">
        <v>624</v>
      </c>
      <c r="E603" s="826" t="s">
        <v>4918</v>
      </c>
      <c r="F603" s="840" t="s">
        <v>4919</v>
      </c>
      <c r="G603" s="826" t="s">
        <v>5592</v>
      </c>
      <c r="H603" s="826" t="s">
        <v>5593</v>
      </c>
      <c r="I603" s="832">
        <v>7.0900001525878906</v>
      </c>
      <c r="J603" s="832">
        <v>2</v>
      </c>
      <c r="K603" s="833">
        <v>14.170000076293945</v>
      </c>
    </row>
    <row r="604" spans="1:11" ht="14.45" customHeight="1" x14ac:dyDescent="0.2">
      <c r="A604" s="822" t="s">
        <v>599</v>
      </c>
      <c r="B604" s="823" t="s">
        <v>600</v>
      </c>
      <c r="C604" s="826" t="s">
        <v>623</v>
      </c>
      <c r="D604" s="840" t="s">
        <v>624</v>
      </c>
      <c r="E604" s="826" t="s">
        <v>4918</v>
      </c>
      <c r="F604" s="840" t="s">
        <v>4919</v>
      </c>
      <c r="G604" s="826" t="s">
        <v>5594</v>
      </c>
      <c r="H604" s="826" t="s">
        <v>5595</v>
      </c>
      <c r="I604" s="832">
        <v>8.3400001525878906</v>
      </c>
      <c r="J604" s="832">
        <v>2</v>
      </c>
      <c r="K604" s="833">
        <v>16.670000076293945</v>
      </c>
    </row>
    <row r="605" spans="1:11" ht="14.45" customHeight="1" x14ac:dyDescent="0.2">
      <c r="A605" s="822" t="s">
        <v>599</v>
      </c>
      <c r="B605" s="823" t="s">
        <v>600</v>
      </c>
      <c r="C605" s="826" t="s">
        <v>623</v>
      </c>
      <c r="D605" s="840" t="s">
        <v>624</v>
      </c>
      <c r="E605" s="826" t="s">
        <v>4918</v>
      </c>
      <c r="F605" s="840" t="s">
        <v>4919</v>
      </c>
      <c r="G605" s="826" t="s">
        <v>5596</v>
      </c>
      <c r="H605" s="826" t="s">
        <v>5597</v>
      </c>
      <c r="I605" s="832">
        <v>9.380000114440918</v>
      </c>
      <c r="J605" s="832">
        <v>1</v>
      </c>
      <c r="K605" s="833">
        <v>9.380000114440918</v>
      </c>
    </row>
    <row r="606" spans="1:11" ht="14.45" customHeight="1" x14ac:dyDescent="0.2">
      <c r="A606" s="822" t="s">
        <v>599</v>
      </c>
      <c r="B606" s="823" t="s">
        <v>600</v>
      </c>
      <c r="C606" s="826" t="s">
        <v>623</v>
      </c>
      <c r="D606" s="840" t="s">
        <v>624</v>
      </c>
      <c r="E606" s="826" t="s">
        <v>4918</v>
      </c>
      <c r="F606" s="840" t="s">
        <v>4919</v>
      </c>
      <c r="G606" s="826" t="s">
        <v>5024</v>
      </c>
      <c r="H606" s="826" t="s">
        <v>5025</v>
      </c>
      <c r="I606" s="832">
        <v>72.220001220703125</v>
      </c>
      <c r="J606" s="832">
        <v>7</v>
      </c>
      <c r="K606" s="833">
        <v>505.54000854492188</v>
      </c>
    </row>
    <row r="607" spans="1:11" ht="14.45" customHeight="1" x14ac:dyDescent="0.2">
      <c r="A607" s="822" t="s">
        <v>599</v>
      </c>
      <c r="B607" s="823" t="s">
        <v>600</v>
      </c>
      <c r="C607" s="826" t="s">
        <v>623</v>
      </c>
      <c r="D607" s="840" t="s">
        <v>624</v>
      </c>
      <c r="E607" s="826" t="s">
        <v>4918</v>
      </c>
      <c r="F607" s="840" t="s">
        <v>4919</v>
      </c>
      <c r="G607" s="826" t="s">
        <v>5430</v>
      </c>
      <c r="H607" s="826" t="s">
        <v>5431</v>
      </c>
      <c r="I607" s="832">
        <v>105.45499801635742</v>
      </c>
      <c r="J607" s="832">
        <v>4</v>
      </c>
      <c r="K607" s="833">
        <v>421.81999206542969</v>
      </c>
    </row>
    <row r="608" spans="1:11" ht="14.45" customHeight="1" x14ac:dyDescent="0.2">
      <c r="A608" s="822" t="s">
        <v>599</v>
      </c>
      <c r="B608" s="823" t="s">
        <v>600</v>
      </c>
      <c r="C608" s="826" t="s">
        <v>623</v>
      </c>
      <c r="D608" s="840" t="s">
        <v>624</v>
      </c>
      <c r="E608" s="826" t="s">
        <v>4918</v>
      </c>
      <c r="F608" s="840" t="s">
        <v>4919</v>
      </c>
      <c r="G608" s="826" t="s">
        <v>5024</v>
      </c>
      <c r="H608" s="826" t="s">
        <v>5026</v>
      </c>
      <c r="I608" s="832">
        <v>72.220001220703125</v>
      </c>
      <c r="J608" s="832">
        <v>4</v>
      </c>
      <c r="K608" s="833">
        <v>288.8800048828125</v>
      </c>
    </row>
    <row r="609" spans="1:11" ht="14.45" customHeight="1" x14ac:dyDescent="0.2">
      <c r="A609" s="822" t="s">
        <v>599</v>
      </c>
      <c r="B609" s="823" t="s">
        <v>600</v>
      </c>
      <c r="C609" s="826" t="s">
        <v>623</v>
      </c>
      <c r="D609" s="840" t="s">
        <v>624</v>
      </c>
      <c r="E609" s="826" t="s">
        <v>4918</v>
      </c>
      <c r="F609" s="840" t="s">
        <v>4919</v>
      </c>
      <c r="G609" s="826" t="s">
        <v>5430</v>
      </c>
      <c r="H609" s="826" t="s">
        <v>5432</v>
      </c>
      <c r="I609" s="832">
        <v>105.44999694824219</v>
      </c>
      <c r="J609" s="832">
        <v>2</v>
      </c>
      <c r="K609" s="833">
        <v>210.89999389648438</v>
      </c>
    </row>
    <row r="610" spans="1:11" ht="14.45" customHeight="1" x14ac:dyDescent="0.2">
      <c r="A610" s="822" t="s">
        <v>599</v>
      </c>
      <c r="B610" s="823" t="s">
        <v>600</v>
      </c>
      <c r="C610" s="826" t="s">
        <v>623</v>
      </c>
      <c r="D610" s="840" t="s">
        <v>624</v>
      </c>
      <c r="E610" s="826" t="s">
        <v>4918</v>
      </c>
      <c r="F610" s="840" t="s">
        <v>4919</v>
      </c>
      <c r="G610" s="826" t="s">
        <v>5598</v>
      </c>
      <c r="H610" s="826" t="s">
        <v>5599</v>
      </c>
      <c r="I610" s="832">
        <v>2.7400000095367432</v>
      </c>
      <c r="J610" s="832">
        <v>15</v>
      </c>
      <c r="K610" s="833">
        <v>41.099998474121094</v>
      </c>
    </row>
    <row r="611" spans="1:11" ht="14.45" customHeight="1" x14ac:dyDescent="0.2">
      <c r="A611" s="822" t="s">
        <v>599</v>
      </c>
      <c r="B611" s="823" t="s">
        <v>600</v>
      </c>
      <c r="C611" s="826" t="s">
        <v>623</v>
      </c>
      <c r="D611" s="840" t="s">
        <v>624</v>
      </c>
      <c r="E611" s="826" t="s">
        <v>4918</v>
      </c>
      <c r="F611" s="840" t="s">
        <v>4919</v>
      </c>
      <c r="G611" s="826" t="s">
        <v>5600</v>
      </c>
      <c r="H611" s="826" t="s">
        <v>5601</v>
      </c>
      <c r="I611" s="832">
        <v>15.729999542236328</v>
      </c>
      <c r="J611" s="832">
        <v>120</v>
      </c>
      <c r="K611" s="833">
        <v>1887.5999755859375</v>
      </c>
    </row>
    <row r="612" spans="1:11" ht="14.45" customHeight="1" x14ac:dyDescent="0.2">
      <c r="A612" s="822" t="s">
        <v>599</v>
      </c>
      <c r="B612" s="823" t="s">
        <v>600</v>
      </c>
      <c r="C612" s="826" t="s">
        <v>623</v>
      </c>
      <c r="D612" s="840" t="s">
        <v>624</v>
      </c>
      <c r="E612" s="826" t="s">
        <v>4918</v>
      </c>
      <c r="F612" s="840" t="s">
        <v>4919</v>
      </c>
      <c r="G612" s="826" t="s">
        <v>5600</v>
      </c>
      <c r="H612" s="826" t="s">
        <v>5602</v>
      </c>
      <c r="I612" s="832">
        <v>15.729999542236328</v>
      </c>
      <c r="J612" s="832">
        <v>60</v>
      </c>
      <c r="K612" s="833">
        <v>943.79998779296875</v>
      </c>
    </row>
    <row r="613" spans="1:11" ht="14.45" customHeight="1" x14ac:dyDescent="0.2">
      <c r="A613" s="822" t="s">
        <v>599</v>
      </c>
      <c r="B613" s="823" t="s">
        <v>600</v>
      </c>
      <c r="C613" s="826" t="s">
        <v>623</v>
      </c>
      <c r="D613" s="840" t="s">
        <v>624</v>
      </c>
      <c r="E613" s="826" t="s">
        <v>4918</v>
      </c>
      <c r="F613" s="840" t="s">
        <v>4919</v>
      </c>
      <c r="G613" s="826" t="s">
        <v>5603</v>
      </c>
      <c r="H613" s="826" t="s">
        <v>5604</v>
      </c>
      <c r="I613" s="832">
        <v>32.790000915527344</v>
      </c>
      <c r="J613" s="832">
        <v>20</v>
      </c>
      <c r="K613" s="833">
        <v>655.79998779296875</v>
      </c>
    </row>
    <row r="614" spans="1:11" ht="14.45" customHeight="1" x14ac:dyDescent="0.2">
      <c r="A614" s="822" t="s">
        <v>599</v>
      </c>
      <c r="B614" s="823" t="s">
        <v>600</v>
      </c>
      <c r="C614" s="826" t="s">
        <v>623</v>
      </c>
      <c r="D614" s="840" t="s">
        <v>624</v>
      </c>
      <c r="E614" s="826" t="s">
        <v>4918</v>
      </c>
      <c r="F614" s="840" t="s">
        <v>4919</v>
      </c>
      <c r="G614" s="826" t="s">
        <v>5029</v>
      </c>
      <c r="H614" s="826" t="s">
        <v>5433</v>
      </c>
      <c r="I614" s="832">
        <v>12.029999732971191</v>
      </c>
      <c r="J614" s="832">
        <v>75</v>
      </c>
      <c r="K614" s="833">
        <v>902.25</v>
      </c>
    </row>
    <row r="615" spans="1:11" ht="14.45" customHeight="1" x14ac:dyDescent="0.2">
      <c r="A615" s="822" t="s">
        <v>599</v>
      </c>
      <c r="B615" s="823" t="s">
        <v>600</v>
      </c>
      <c r="C615" s="826" t="s">
        <v>623</v>
      </c>
      <c r="D615" s="840" t="s">
        <v>624</v>
      </c>
      <c r="E615" s="826" t="s">
        <v>4918</v>
      </c>
      <c r="F615" s="840" t="s">
        <v>4919</v>
      </c>
      <c r="G615" s="826" t="s">
        <v>5029</v>
      </c>
      <c r="H615" s="826" t="s">
        <v>5434</v>
      </c>
      <c r="I615" s="832">
        <v>12.023333549499512</v>
      </c>
      <c r="J615" s="832">
        <v>135</v>
      </c>
      <c r="K615" s="833">
        <v>1623.4300155639648</v>
      </c>
    </row>
    <row r="616" spans="1:11" ht="14.45" customHeight="1" x14ac:dyDescent="0.2">
      <c r="A616" s="822" t="s">
        <v>599</v>
      </c>
      <c r="B616" s="823" t="s">
        <v>600</v>
      </c>
      <c r="C616" s="826" t="s">
        <v>623</v>
      </c>
      <c r="D616" s="840" t="s">
        <v>624</v>
      </c>
      <c r="E616" s="826" t="s">
        <v>4918</v>
      </c>
      <c r="F616" s="840" t="s">
        <v>4919</v>
      </c>
      <c r="G616" s="826" t="s">
        <v>5605</v>
      </c>
      <c r="H616" s="826" t="s">
        <v>5606</v>
      </c>
      <c r="I616" s="832">
        <v>408.6400146484375</v>
      </c>
      <c r="J616" s="832">
        <v>20</v>
      </c>
      <c r="K616" s="833">
        <v>8172.81982421875</v>
      </c>
    </row>
    <row r="617" spans="1:11" ht="14.45" customHeight="1" x14ac:dyDescent="0.2">
      <c r="A617" s="822" t="s">
        <v>599</v>
      </c>
      <c r="B617" s="823" t="s">
        <v>600</v>
      </c>
      <c r="C617" s="826" t="s">
        <v>623</v>
      </c>
      <c r="D617" s="840" t="s">
        <v>624</v>
      </c>
      <c r="E617" s="826" t="s">
        <v>4918</v>
      </c>
      <c r="F617" s="840" t="s">
        <v>4919</v>
      </c>
      <c r="G617" s="826" t="s">
        <v>5029</v>
      </c>
      <c r="H617" s="826" t="s">
        <v>5435</v>
      </c>
      <c r="I617" s="832">
        <v>12.029999732971191</v>
      </c>
      <c r="J617" s="832">
        <v>25</v>
      </c>
      <c r="K617" s="833">
        <v>300.75</v>
      </c>
    </row>
    <row r="618" spans="1:11" ht="14.45" customHeight="1" x14ac:dyDescent="0.2">
      <c r="A618" s="822" t="s">
        <v>599</v>
      </c>
      <c r="B618" s="823" t="s">
        <v>600</v>
      </c>
      <c r="C618" s="826" t="s">
        <v>623</v>
      </c>
      <c r="D618" s="840" t="s">
        <v>624</v>
      </c>
      <c r="E618" s="826" t="s">
        <v>4918</v>
      </c>
      <c r="F618" s="840" t="s">
        <v>4919</v>
      </c>
      <c r="G618" s="826" t="s">
        <v>5436</v>
      </c>
      <c r="H618" s="826" t="s">
        <v>5437</v>
      </c>
      <c r="I618" s="832">
        <v>34.133333841959633</v>
      </c>
      <c r="J618" s="832">
        <v>125</v>
      </c>
      <c r="K618" s="833">
        <v>4266.5999755859375</v>
      </c>
    </row>
    <row r="619" spans="1:11" ht="14.45" customHeight="1" x14ac:dyDescent="0.2">
      <c r="A619" s="822" t="s">
        <v>599</v>
      </c>
      <c r="B619" s="823" t="s">
        <v>600</v>
      </c>
      <c r="C619" s="826" t="s">
        <v>623</v>
      </c>
      <c r="D619" s="840" t="s">
        <v>624</v>
      </c>
      <c r="E619" s="826" t="s">
        <v>4918</v>
      </c>
      <c r="F619" s="840" t="s">
        <v>4919</v>
      </c>
      <c r="G619" s="826" t="s">
        <v>5436</v>
      </c>
      <c r="H619" s="826" t="s">
        <v>5438</v>
      </c>
      <c r="I619" s="832">
        <v>34.130001068115234</v>
      </c>
      <c r="J619" s="832">
        <v>50</v>
      </c>
      <c r="K619" s="833">
        <v>1706.5999755859375</v>
      </c>
    </row>
    <row r="620" spans="1:11" ht="14.45" customHeight="1" x14ac:dyDescent="0.2">
      <c r="A620" s="822" t="s">
        <v>599</v>
      </c>
      <c r="B620" s="823" t="s">
        <v>600</v>
      </c>
      <c r="C620" s="826" t="s">
        <v>623</v>
      </c>
      <c r="D620" s="840" t="s">
        <v>624</v>
      </c>
      <c r="E620" s="826" t="s">
        <v>4918</v>
      </c>
      <c r="F620" s="840" t="s">
        <v>4919</v>
      </c>
      <c r="G620" s="826" t="s">
        <v>5031</v>
      </c>
      <c r="H620" s="826" t="s">
        <v>5032</v>
      </c>
      <c r="I620" s="832">
        <v>0.49818181991577148</v>
      </c>
      <c r="J620" s="832">
        <v>9000</v>
      </c>
      <c r="K620" s="833">
        <v>4480</v>
      </c>
    </row>
    <row r="621" spans="1:11" ht="14.45" customHeight="1" x14ac:dyDescent="0.2">
      <c r="A621" s="822" t="s">
        <v>599</v>
      </c>
      <c r="B621" s="823" t="s">
        <v>600</v>
      </c>
      <c r="C621" s="826" t="s">
        <v>623</v>
      </c>
      <c r="D621" s="840" t="s">
        <v>624</v>
      </c>
      <c r="E621" s="826" t="s">
        <v>4918</v>
      </c>
      <c r="F621" s="840" t="s">
        <v>4919</v>
      </c>
      <c r="G621" s="826" t="s">
        <v>5031</v>
      </c>
      <c r="H621" s="826" t="s">
        <v>5033</v>
      </c>
      <c r="I621" s="832">
        <v>0.49666666984558105</v>
      </c>
      <c r="J621" s="832">
        <v>5500</v>
      </c>
      <c r="K621" s="833">
        <v>2735</v>
      </c>
    </row>
    <row r="622" spans="1:11" ht="14.45" customHeight="1" x14ac:dyDescent="0.2">
      <c r="A622" s="822" t="s">
        <v>599</v>
      </c>
      <c r="B622" s="823" t="s">
        <v>600</v>
      </c>
      <c r="C622" s="826" t="s">
        <v>623</v>
      </c>
      <c r="D622" s="840" t="s">
        <v>624</v>
      </c>
      <c r="E622" s="826" t="s">
        <v>4918</v>
      </c>
      <c r="F622" s="840" t="s">
        <v>4919</v>
      </c>
      <c r="G622" s="826" t="s">
        <v>5034</v>
      </c>
      <c r="H622" s="826" t="s">
        <v>5035</v>
      </c>
      <c r="I622" s="832">
        <v>0.67800002098083501</v>
      </c>
      <c r="J622" s="832">
        <v>8100</v>
      </c>
      <c r="K622" s="833">
        <v>5447</v>
      </c>
    </row>
    <row r="623" spans="1:11" ht="14.45" customHeight="1" x14ac:dyDescent="0.2">
      <c r="A623" s="822" t="s">
        <v>599</v>
      </c>
      <c r="B623" s="823" t="s">
        <v>600</v>
      </c>
      <c r="C623" s="826" t="s">
        <v>623</v>
      </c>
      <c r="D623" s="840" t="s">
        <v>624</v>
      </c>
      <c r="E623" s="826" t="s">
        <v>4918</v>
      </c>
      <c r="F623" s="840" t="s">
        <v>4919</v>
      </c>
      <c r="G623" s="826" t="s">
        <v>5034</v>
      </c>
      <c r="H623" s="826" t="s">
        <v>5036</v>
      </c>
      <c r="I623" s="832">
        <v>0.66571430649076191</v>
      </c>
      <c r="J623" s="832">
        <v>8000</v>
      </c>
      <c r="K623" s="833">
        <v>5335</v>
      </c>
    </row>
    <row r="624" spans="1:11" ht="14.45" customHeight="1" x14ac:dyDescent="0.2">
      <c r="A624" s="822" t="s">
        <v>599</v>
      </c>
      <c r="B624" s="823" t="s">
        <v>600</v>
      </c>
      <c r="C624" s="826" t="s">
        <v>623</v>
      </c>
      <c r="D624" s="840" t="s">
        <v>624</v>
      </c>
      <c r="E624" s="826" t="s">
        <v>4918</v>
      </c>
      <c r="F624" s="840" t="s">
        <v>4919</v>
      </c>
      <c r="G624" s="826" t="s">
        <v>5037</v>
      </c>
      <c r="H624" s="826" t="s">
        <v>5038</v>
      </c>
      <c r="I624" s="832">
        <v>1.2100000381469727</v>
      </c>
      <c r="J624" s="832">
        <v>2000</v>
      </c>
      <c r="K624" s="833">
        <v>2420</v>
      </c>
    </row>
    <row r="625" spans="1:11" ht="14.45" customHeight="1" x14ac:dyDescent="0.2">
      <c r="A625" s="822" t="s">
        <v>599</v>
      </c>
      <c r="B625" s="823" t="s">
        <v>600</v>
      </c>
      <c r="C625" s="826" t="s">
        <v>623</v>
      </c>
      <c r="D625" s="840" t="s">
        <v>624</v>
      </c>
      <c r="E625" s="826" t="s">
        <v>4918</v>
      </c>
      <c r="F625" s="840" t="s">
        <v>4919</v>
      </c>
      <c r="G625" s="826" t="s">
        <v>5042</v>
      </c>
      <c r="H625" s="826" t="s">
        <v>5043</v>
      </c>
      <c r="I625" s="832">
        <v>30.12454501065341</v>
      </c>
      <c r="J625" s="832">
        <v>163</v>
      </c>
      <c r="K625" s="833">
        <v>4926.8499450683594</v>
      </c>
    </row>
    <row r="626" spans="1:11" ht="14.45" customHeight="1" x14ac:dyDescent="0.2">
      <c r="A626" s="822" t="s">
        <v>599</v>
      </c>
      <c r="B626" s="823" t="s">
        <v>600</v>
      </c>
      <c r="C626" s="826" t="s">
        <v>623</v>
      </c>
      <c r="D626" s="840" t="s">
        <v>624</v>
      </c>
      <c r="E626" s="826" t="s">
        <v>4918</v>
      </c>
      <c r="F626" s="840" t="s">
        <v>4919</v>
      </c>
      <c r="G626" s="826" t="s">
        <v>5042</v>
      </c>
      <c r="H626" s="826" t="s">
        <v>5044</v>
      </c>
      <c r="I626" s="832">
        <v>29.464999834696453</v>
      </c>
      <c r="J626" s="832">
        <v>65</v>
      </c>
      <c r="K626" s="833">
        <v>1917.2999877929688</v>
      </c>
    </row>
    <row r="627" spans="1:11" ht="14.45" customHeight="1" x14ac:dyDescent="0.2">
      <c r="A627" s="822" t="s">
        <v>599</v>
      </c>
      <c r="B627" s="823" t="s">
        <v>600</v>
      </c>
      <c r="C627" s="826" t="s">
        <v>623</v>
      </c>
      <c r="D627" s="840" t="s">
        <v>624</v>
      </c>
      <c r="E627" s="826" t="s">
        <v>5045</v>
      </c>
      <c r="F627" s="840" t="s">
        <v>5046</v>
      </c>
      <c r="G627" s="826" t="s">
        <v>5047</v>
      </c>
      <c r="H627" s="826" t="s">
        <v>5048</v>
      </c>
      <c r="I627" s="832">
        <v>47.189998626708984</v>
      </c>
      <c r="J627" s="832">
        <v>40</v>
      </c>
      <c r="K627" s="833">
        <v>1887.5999755859375</v>
      </c>
    </row>
    <row r="628" spans="1:11" ht="14.45" customHeight="1" x14ac:dyDescent="0.2">
      <c r="A628" s="822" t="s">
        <v>599</v>
      </c>
      <c r="B628" s="823" t="s">
        <v>600</v>
      </c>
      <c r="C628" s="826" t="s">
        <v>623</v>
      </c>
      <c r="D628" s="840" t="s">
        <v>624</v>
      </c>
      <c r="E628" s="826" t="s">
        <v>5045</v>
      </c>
      <c r="F628" s="840" t="s">
        <v>5046</v>
      </c>
      <c r="G628" s="826" t="s">
        <v>5047</v>
      </c>
      <c r="H628" s="826" t="s">
        <v>5049</v>
      </c>
      <c r="I628" s="832">
        <v>47.189998626708984</v>
      </c>
      <c r="J628" s="832">
        <v>40</v>
      </c>
      <c r="K628" s="833">
        <v>1887.5999755859375</v>
      </c>
    </row>
    <row r="629" spans="1:11" ht="14.45" customHeight="1" x14ac:dyDescent="0.2">
      <c r="A629" s="822" t="s">
        <v>599</v>
      </c>
      <c r="B629" s="823" t="s">
        <v>600</v>
      </c>
      <c r="C629" s="826" t="s">
        <v>623</v>
      </c>
      <c r="D629" s="840" t="s">
        <v>624</v>
      </c>
      <c r="E629" s="826" t="s">
        <v>5045</v>
      </c>
      <c r="F629" s="840" t="s">
        <v>5046</v>
      </c>
      <c r="G629" s="826" t="s">
        <v>5607</v>
      </c>
      <c r="H629" s="826" t="s">
        <v>5608</v>
      </c>
      <c r="I629" s="832">
        <v>2.9000000953674316</v>
      </c>
      <c r="J629" s="832">
        <v>200</v>
      </c>
      <c r="K629" s="833">
        <v>580</v>
      </c>
    </row>
    <row r="630" spans="1:11" ht="14.45" customHeight="1" x14ac:dyDescent="0.2">
      <c r="A630" s="822" t="s">
        <v>599</v>
      </c>
      <c r="B630" s="823" t="s">
        <v>600</v>
      </c>
      <c r="C630" s="826" t="s">
        <v>623</v>
      </c>
      <c r="D630" s="840" t="s">
        <v>624</v>
      </c>
      <c r="E630" s="826" t="s">
        <v>5045</v>
      </c>
      <c r="F630" s="840" t="s">
        <v>5046</v>
      </c>
      <c r="G630" s="826" t="s">
        <v>5609</v>
      </c>
      <c r="H630" s="826" t="s">
        <v>5610</v>
      </c>
      <c r="I630" s="832">
        <v>2.9100000858306885</v>
      </c>
      <c r="J630" s="832">
        <v>100</v>
      </c>
      <c r="K630" s="833">
        <v>291</v>
      </c>
    </row>
    <row r="631" spans="1:11" ht="14.45" customHeight="1" x14ac:dyDescent="0.2">
      <c r="A631" s="822" t="s">
        <v>599</v>
      </c>
      <c r="B631" s="823" t="s">
        <v>600</v>
      </c>
      <c r="C631" s="826" t="s">
        <v>623</v>
      </c>
      <c r="D631" s="840" t="s">
        <v>624</v>
      </c>
      <c r="E631" s="826" t="s">
        <v>5045</v>
      </c>
      <c r="F631" s="840" t="s">
        <v>5046</v>
      </c>
      <c r="G631" s="826" t="s">
        <v>5052</v>
      </c>
      <c r="H631" s="826" t="s">
        <v>5611</v>
      </c>
      <c r="I631" s="832">
        <v>13.810000419616699</v>
      </c>
      <c r="J631" s="832">
        <v>50</v>
      </c>
      <c r="K631" s="833">
        <v>690.30999755859375</v>
      </c>
    </row>
    <row r="632" spans="1:11" ht="14.45" customHeight="1" x14ac:dyDescent="0.2">
      <c r="A632" s="822" t="s">
        <v>599</v>
      </c>
      <c r="B632" s="823" t="s">
        <v>600</v>
      </c>
      <c r="C632" s="826" t="s">
        <v>623</v>
      </c>
      <c r="D632" s="840" t="s">
        <v>624</v>
      </c>
      <c r="E632" s="826" t="s">
        <v>5045</v>
      </c>
      <c r="F632" s="840" t="s">
        <v>5046</v>
      </c>
      <c r="G632" s="826" t="s">
        <v>5052</v>
      </c>
      <c r="H632" s="826" t="s">
        <v>5053</v>
      </c>
      <c r="I632" s="832">
        <v>13.810000419616699</v>
      </c>
      <c r="J632" s="832">
        <v>20</v>
      </c>
      <c r="K632" s="833">
        <v>276.20001220703125</v>
      </c>
    </row>
    <row r="633" spans="1:11" ht="14.45" customHeight="1" x14ac:dyDescent="0.2">
      <c r="A633" s="822" t="s">
        <v>599</v>
      </c>
      <c r="B633" s="823" t="s">
        <v>600</v>
      </c>
      <c r="C633" s="826" t="s">
        <v>623</v>
      </c>
      <c r="D633" s="840" t="s">
        <v>624</v>
      </c>
      <c r="E633" s="826" t="s">
        <v>5045</v>
      </c>
      <c r="F633" s="840" t="s">
        <v>5046</v>
      </c>
      <c r="G633" s="826" t="s">
        <v>5612</v>
      </c>
      <c r="H633" s="826" t="s">
        <v>5613</v>
      </c>
      <c r="I633" s="832">
        <v>2.3599998950958252</v>
      </c>
      <c r="J633" s="832">
        <v>100</v>
      </c>
      <c r="K633" s="833">
        <v>236</v>
      </c>
    </row>
    <row r="634" spans="1:11" ht="14.45" customHeight="1" x14ac:dyDescent="0.2">
      <c r="A634" s="822" t="s">
        <v>599</v>
      </c>
      <c r="B634" s="823" t="s">
        <v>600</v>
      </c>
      <c r="C634" s="826" t="s">
        <v>623</v>
      </c>
      <c r="D634" s="840" t="s">
        <v>624</v>
      </c>
      <c r="E634" s="826" t="s">
        <v>5045</v>
      </c>
      <c r="F634" s="840" t="s">
        <v>5046</v>
      </c>
      <c r="G634" s="826" t="s">
        <v>5054</v>
      </c>
      <c r="H634" s="826" t="s">
        <v>5614</v>
      </c>
      <c r="I634" s="832">
        <v>2.3599998950958252</v>
      </c>
      <c r="J634" s="832">
        <v>100</v>
      </c>
      <c r="K634" s="833">
        <v>236</v>
      </c>
    </row>
    <row r="635" spans="1:11" ht="14.45" customHeight="1" x14ac:dyDescent="0.2">
      <c r="A635" s="822" t="s">
        <v>599</v>
      </c>
      <c r="B635" s="823" t="s">
        <v>600</v>
      </c>
      <c r="C635" s="826" t="s">
        <v>623</v>
      </c>
      <c r="D635" s="840" t="s">
        <v>624</v>
      </c>
      <c r="E635" s="826" t="s">
        <v>5045</v>
      </c>
      <c r="F635" s="840" t="s">
        <v>5046</v>
      </c>
      <c r="G635" s="826" t="s">
        <v>5056</v>
      </c>
      <c r="H635" s="826" t="s">
        <v>5615</v>
      </c>
      <c r="I635" s="832">
        <v>2.3599998950958252</v>
      </c>
      <c r="J635" s="832">
        <v>50</v>
      </c>
      <c r="K635" s="833">
        <v>118</v>
      </c>
    </row>
    <row r="636" spans="1:11" ht="14.45" customHeight="1" x14ac:dyDescent="0.2">
      <c r="A636" s="822" t="s">
        <v>599</v>
      </c>
      <c r="B636" s="823" t="s">
        <v>600</v>
      </c>
      <c r="C636" s="826" t="s">
        <v>623</v>
      </c>
      <c r="D636" s="840" t="s">
        <v>624</v>
      </c>
      <c r="E636" s="826" t="s">
        <v>5045</v>
      </c>
      <c r="F636" s="840" t="s">
        <v>5046</v>
      </c>
      <c r="G636" s="826" t="s">
        <v>5054</v>
      </c>
      <c r="H636" s="826" t="s">
        <v>5055</v>
      </c>
      <c r="I636" s="832">
        <v>2.3599998950958252</v>
      </c>
      <c r="J636" s="832">
        <v>40</v>
      </c>
      <c r="K636" s="833">
        <v>94.400001525878906</v>
      </c>
    </row>
    <row r="637" spans="1:11" ht="14.45" customHeight="1" x14ac:dyDescent="0.2">
      <c r="A637" s="822" t="s">
        <v>599</v>
      </c>
      <c r="B637" s="823" t="s">
        <v>600</v>
      </c>
      <c r="C637" s="826" t="s">
        <v>623</v>
      </c>
      <c r="D637" s="840" t="s">
        <v>624</v>
      </c>
      <c r="E637" s="826" t="s">
        <v>5045</v>
      </c>
      <c r="F637" s="840" t="s">
        <v>5046</v>
      </c>
      <c r="G637" s="826" t="s">
        <v>5056</v>
      </c>
      <c r="H637" s="826" t="s">
        <v>5057</v>
      </c>
      <c r="I637" s="832">
        <v>2.3599998950958252</v>
      </c>
      <c r="J637" s="832">
        <v>50</v>
      </c>
      <c r="K637" s="833">
        <v>118</v>
      </c>
    </row>
    <row r="638" spans="1:11" ht="14.45" customHeight="1" x14ac:dyDescent="0.2">
      <c r="A638" s="822" t="s">
        <v>599</v>
      </c>
      <c r="B638" s="823" t="s">
        <v>600</v>
      </c>
      <c r="C638" s="826" t="s">
        <v>623</v>
      </c>
      <c r="D638" s="840" t="s">
        <v>624</v>
      </c>
      <c r="E638" s="826" t="s">
        <v>5045</v>
      </c>
      <c r="F638" s="840" t="s">
        <v>5046</v>
      </c>
      <c r="G638" s="826" t="s">
        <v>5607</v>
      </c>
      <c r="H638" s="826" t="s">
        <v>5616</v>
      </c>
      <c r="I638" s="832">
        <v>2.9000000953674316</v>
      </c>
      <c r="J638" s="832">
        <v>200</v>
      </c>
      <c r="K638" s="833">
        <v>580</v>
      </c>
    </row>
    <row r="639" spans="1:11" ht="14.45" customHeight="1" x14ac:dyDescent="0.2">
      <c r="A639" s="822" t="s">
        <v>599</v>
      </c>
      <c r="B639" s="823" t="s">
        <v>600</v>
      </c>
      <c r="C639" s="826" t="s">
        <v>623</v>
      </c>
      <c r="D639" s="840" t="s">
        <v>624</v>
      </c>
      <c r="E639" s="826" t="s">
        <v>5045</v>
      </c>
      <c r="F639" s="840" t="s">
        <v>5046</v>
      </c>
      <c r="G639" s="826" t="s">
        <v>5609</v>
      </c>
      <c r="H639" s="826" t="s">
        <v>5617</v>
      </c>
      <c r="I639" s="832">
        <v>2.9000000953674316</v>
      </c>
      <c r="J639" s="832">
        <v>100</v>
      </c>
      <c r="K639" s="833">
        <v>290</v>
      </c>
    </row>
    <row r="640" spans="1:11" ht="14.45" customHeight="1" x14ac:dyDescent="0.2">
      <c r="A640" s="822" t="s">
        <v>599</v>
      </c>
      <c r="B640" s="823" t="s">
        <v>600</v>
      </c>
      <c r="C640" s="826" t="s">
        <v>623</v>
      </c>
      <c r="D640" s="840" t="s">
        <v>624</v>
      </c>
      <c r="E640" s="826" t="s">
        <v>5045</v>
      </c>
      <c r="F640" s="840" t="s">
        <v>5046</v>
      </c>
      <c r="G640" s="826" t="s">
        <v>5618</v>
      </c>
      <c r="H640" s="826" t="s">
        <v>5619</v>
      </c>
      <c r="I640" s="832">
        <v>3872</v>
      </c>
      <c r="J640" s="832">
        <v>1</v>
      </c>
      <c r="K640" s="833">
        <v>3872</v>
      </c>
    </row>
    <row r="641" spans="1:11" ht="14.45" customHeight="1" x14ac:dyDescent="0.2">
      <c r="A641" s="822" t="s">
        <v>599</v>
      </c>
      <c r="B641" s="823" t="s">
        <v>600</v>
      </c>
      <c r="C641" s="826" t="s">
        <v>623</v>
      </c>
      <c r="D641" s="840" t="s">
        <v>624</v>
      </c>
      <c r="E641" s="826" t="s">
        <v>5045</v>
      </c>
      <c r="F641" s="840" t="s">
        <v>5046</v>
      </c>
      <c r="G641" s="826" t="s">
        <v>5058</v>
      </c>
      <c r="H641" s="826" t="s">
        <v>5059</v>
      </c>
      <c r="I641" s="832">
        <v>4.8145455013621934</v>
      </c>
      <c r="J641" s="832">
        <v>4700</v>
      </c>
      <c r="K641" s="833">
        <v>22629</v>
      </c>
    </row>
    <row r="642" spans="1:11" ht="14.45" customHeight="1" x14ac:dyDescent="0.2">
      <c r="A642" s="822" t="s">
        <v>599</v>
      </c>
      <c r="B642" s="823" t="s">
        <v>600</v>
      </c>
      <c r="C642" s="826" t="s">
        <v>623</v>
      </c>
      <c r="D642" s="840" t="s">
        <v>624</v>
      </c>
      <c r="E642" s="826" t="s">
        <v>5045</v>
      </c>
      <c r="F642" s="840" t="s">
        <v>5046</v>
      </c>
      <c r="G642" s="826" t="s">
        <v>5060</v>
      </c>
      <c r="H642" s="826" t="s">
        <v>5061</v>
      </c>
      <c r="I642" s="832">
        <v>6.0500001907348633</v>
      </c>
      <c r="J642" s="832">
        <v>20</v>
      </c>
      <c r="K642" s="833">
        <v>121</v>
      </c>
    </row>
    <row r="643" spans="1:11" ht="14.45" customHeight="1" x14ac:dyDescent="0.2">
      <c r="A643" s="822" t="s">
        <v>599</v>
      </c>
      <c r="B643" s="823" t="s">
        <v>600</v>
      </c>
      <c r="C643" s="826" t="s">
        <v>623</v>
      </c>
      <c r="D643" s="840" t="s">
        <v>624</v>
      </c>
      <c r="E643" s="826" t="s">
        <v>5045</v>
      </c>
      <c r="F643" s="840" t="s">
        <v>5046</v>
      </c>
      <c r="G643" s="826" t="s">
        <v>5620</v>
      </c>
      <c r="H643" s="826" t="s">
        <v>5621</v>
      </c>
      <c r="I643" s="832">
        <v>108.90000152587891</v>
      </c>
      <c r="J643" s="832">
        <v>6</v>
      </c>
      <c r="K643" s="833">
        <v>653.4000244140625</v>
      </c>
    </row>
    <row r="644" spans="1:11" ht="14.45" customHeight="1" x14ac:dyDescent="0.2">
      <c r="A644" s="822" t="s">
        <v>599</v>
      </c>
      <c r="B644" s="823" t="s">
        <v>600</v>
      </c>
      <c r="C644" s="826" t="s">
        <v>623</v>
      </c>
      <c r="D644" s="840" t="s">
        <v>624</v>
      </c>
      <c r="E644" s="826" t="s">
        <v>5045</v>
      </c>
      <c r="F644" s="840" t="s">
        <v>5046</v>
      </c>
      <c r="G644" s="826" t="s">
        <v>5058</v>
      </c>
      <c r="H644" s="826" t="s">
        <v>5062</v>
      </c>
      <c r="I644" s="832">
        <v>4.8185715675354004</v>
      </c>
      <c r="J644" s="832">
        <v>2070</v>
      </c>
      <c r="K644" s="833">
        <v>9971.3999938964844</v>
      </c>
    </row>
    <row r="645" spans="1:11" ht="14.45" customHeight="1" x14ac:dyDescent="0.2">
      <c r="A645" s="822" t="s">
        <v>599</v>
      </c>
      <c r="B645" s="823" t="s">
        <v>600</v>
      </c>
      <c r="C645" s="826" t="s">
        <v>623</v>
      </c>
      <c r="D645" s="840" t="s">
        <v>624</v>
      </c>
      <c r="E645" s="826" t="s">
        <v>5045</v>
      </c>
      <c r="F645" s="840" t="s">
        <v>5046</v>
      </c>
      <c r="G645" s="826" t="s">
        <v>5060</v>
      </c>
      <c r="H645" s="826" t="s">
        <v>5063</v>
      </c>
      <c r="I645" s="832">
        <v>6.0500001907348633</v>
      </c>
      <c r="J645" s="832">
        <v>40</v>
      </c>
      <c r="K645" s="833">
        <v>242</v>
      </c>
    </row>
    <row r="646" spans="1:11" ht="14.45" customHeight="1" x14ac:dyDescent="0.2">
      <c r="A646" s="822" t="s">
        <v>599</v>
      </c>
      <c r="B646" s="823" t="s">
        <v>600</v>
      </c>
      <c r="C646" s="826" t="s">
        <v>623</v>
      </c>
      <c r="D646" s="840" t="s">
        <v>624</v>
      </c>
      <c r="E646" s="826" t="s">
        <v>5045</v>
      </c>
      <c r="F646" s="840" t="s">
        <v>5046</v>
      </c>
      <c r="G646" s="826" t="s">
        <v>5620</v>
      </c>
      <c r="H646" s="826" t="s">
        <v>5622</v>
      </c>
      <c r="I646" s="832">
        <v>108.90000152587891</v>
      </c>
      <c r="J646" s="832">
        <v>1</v>
      </c>
      <c r="K646" s="833">
        <v>108.90000152587891</v>
      </c>
    </row>
    <row r="647" spans="1:11" ht="14.45" customHeight="1" x14ac:dyDescent="0.2">
      <c r="A647" s="822" t="s">
        <v>599</v>
      </c>
      <c r="B647" s="823" t="s">
        <v>600</v>
      </c>
      <c r="C647" s="826" t="s">
        <v>623</v>
      </c>
      <c r="D647" s="840" t="s">
        <v>624</v>
      </c>
      <c r="E647" s="826" t="s">
        <v>5045</v>
      </c>
      <c r="F647" s="840" t="s">
        <v>5046</v>
      </c>
      <c r="G647" s="826" t="s">
        <v>5623</v>
      </c>
      <c r="H647" s="826" t="s">
        <v>5624</v>
      </c>
      <c r="I647" s="832">
        <v>121</v>
      </c>
      <c r="J647" s="832">
        <v>2</v>
      </c>
      <c r="K647" s="833">
        <v>242</v>
      </c>
    </row>
    <row r="648" spans="1:11" ht="14.45" customHeight="1" x14ac:dyDescent="0.2">
      <c r="A648" s="822" t="s">
        <v>599</v>
      </c>
      <c r="B648" s="823" t="s">
        <v>600</v>
      </c>
      <c r="C648" s="826" t="s">
        <v>623</v>
      </c>
      <c r="D648" s="840" t="s">
        <v>624</v>
      </c>
      <c r="E648" s="826" t="s">
        <v>5045</v>
      </c>
      <c r="F648" s="840" t="s">
        <v>5046</v>
      </c>
      <c r="G648" s="826" t="s">
        <v>5625</v>
      </c>
      <c r="H648" s="826" t="s">
        <v>5626</v>
      </c>
      <c r="I648" s="832">
        <v>730.99666341145837</v>
      </c>
      <c r="J648" s="832">
        <v>3</v>
      </c>
      <c r="K648" s="833">
        <v>2192.989990234375</v>
      </c>
    </row>
    <row r="649" spans="1:11" ht="14.45" customHeight="1" x14ac:dyDescent="0.2">
      <c r="A649" s="822" t="s">
        <v>599</v>
      </c>
      <c r="B649" s="823" t="s">
        <v>600</v>
      </c>
      <c r="C649" s="826" t="s">
        <v>623</v>
      </c>
      <c r="D649" s="840" t="s">
        <v>624</v>
      </c>
      <c r="E649" s="826" t="s">
        <v>5045</v>
      </c>
      <c r="F649" s="840" t="s">
        <v>5046</v>
      </c>
      <c r="G649" s="826" t="s">
        <v>5625</v>
      </c>
      <c r="H649" s="826" t="s">
        <v>5627</v>
      </c>
      <c r="I649" s="832">
        <v>699.3800048828125</v>
      </c>
      <c r="J649" s="832">
        <v>2</v>
      </c>
      <c r="K649" s="833">
        <v>1398.760009765625</v>
      </c>
    </row>
    <row r="650" spans="1:11" ht="14.45" customHeight="1" x14ac:dyDescent="0.2">
      <c r="A650" s="822" t="s">
        <v>599</v>
      </c>
      <c r="B650" s="823" t="s">
        <v>600</v>
      </c>
      <c r="C650" s="826" t="s">
        <v>623</v>
      </c>
      <c r="D650" s="840" t="s">
        <v>624</v>
      </c>
      <c r="E650" s="826" t="s">
        <v>5045</v>
      </c>
      <c r="F650" s="840" t="s">
        <v>5046</v>
      </c>
      <c r="G650" s="826" t="s">
        <v>5064</v>
      </c>
      <c r="H650" s="826" t="s">
        <v>5628</v>
      </c>
      <c r="I650" s="832">
        <v>1.690000057220459</v>
      </c>
      <c r="J650" s="832">
        <v>500</v>
      </c>
      <c r="K650" s="833">
        <v>845</v>
      </c>
    </row>
    <row r="651" spans="1:11" ht="14.45" customHeight="1" x14ac:dyDescent="0.2">
      <c r="A651" s="822" t="s">
        <v>599</v>
      </c>
      <c r="B651" s="823" t="s">
        <v>600</v>
      </c>
      <c r="C651" s="826" t="s">
        <v>623</v>
      </c>
      <c r="D651" s="840" t="s">
        <v>624</v>
      </c>
      <c r="E651" s="826" t="s">
        <v>5045</v>
      </c>
      <c r="F651" s="840" t="s">
        <v>5046</v>
      </c>
      <c r="G651" s="826" t="s">
        <v>5064</v>
      </c>
      <c r="H651" s="826" t="s">
        <v>5065</v>
      </c>
      <c r="I651" s="832">
        <v>1.690000057220459</v>
      </c>
      <c r="J651" s="832">
        <v>500</v>
      </c>
      <c r="K651" s="833">
        <v>845</v>
      </c>
    </row>
    <row r="652" spans="1:11" ht="14.45" customHeight="1" x14ac:dyDescent="0.2">
      <c r="A652" s="822" t="s">
        <v>599</v>
      </c>
      <c r="B652" s="823" t="s">
        <v>600</v>
      </c>
      <c r="C652" s="826" t="s">
        <v>623</v>
      </c>
      <c r="D652" s="840" t="s">
        <v>624</v>
      </c>
      <c r="E652" s="826" t="s">
        <v>5045</v>
      </c>
      <c r="F652" s="840" t="s">
        <v>5046</v>
      </c>
      <c r="G652" s="826" t="s">
        <v>5064</v>
      </c>
      <c r="H652" s="826" t="s">
        <v>5066</v>
      </c>
      <c r="I652" s="832">
        <v>1.690000057220459</v>
      </c>
      <c r="J652" s="832">
        <v>300</v>
      </c>
      <c r="K652" s="833">
        <v>507</v>
      </c>
    </row>
    <row r="653" spans="1:11" ht="14.45" customHeight="1" x14ac:dyDescent="0.2">
      <c r="A653" s="822" t="s">
        <v>599</v>
      </c>
      <c r="B653" s="823" t="s">
        <v>600</v>
      </c>
      <c r="C653" s="826" t="s">
        <v>623</v>
      </c>
      <c r="D653" s="840" t="s">
        <v>624</v>
      </c>
      <c r="E653" s="826" t="s">
        <v>5045</v>
      </c>
      <c r="F653" s="840" t="s">
        <v>5046</v>
      </c>
      <c r="G653" s="826" t="s">
        <v>5070</v>
      </c>
      <c r="H653" s="826" t="s">
        <v>5071</v>
      </c>
      <c r="I653" s="832">
        <v>11.5</v>
      </c>
      <c r="J653" s="832">
        <v>10</v>
      </c>
      <c r="K653" s="833">
        <v>115</v>
      </c>
    </row>
    <row r="654" spans="1:11" ht="14.45" customHeight="1" x14ac:dyDescent="0.2">
      <c r="A654" s="822" t="s">
        <v>599</v>
      </c>
      <c r="B654" s="823" t="s">
        <v>600</v>
      </c>
      <c r="C654" s="826" t="s">
        <v>623</v>
      </c>
      <c r="D654" s="840" t="s">
        <v>624</v>
      </c>
      <c r="E654" s="826" t="s">
        <v>5045</v>
      </c>
      <c r="F654" s="840" t="s">
        <v>5046</v>
      </c>
      <c r="G654" s="826" t="s">
        <v>5073</v>
      </c>
      <c r="H654" s="826" t="s">
        <v>5074</v>
      </c>
      <c r="I654" s="832">
        <v>15.922500133514404</v>
      </c>
      <c r="J654" s="832">
        <v>1000</v>
      </c>
      <c r="K654" s="833">
        <v>15923</v>
      </c>
    </row>
    <row r="655" spans="1:11" ht="14.45" customHeight="1" x14ac:dyDescent="0.2">
      <c r="A655" s="822" t="s">
        <v>599</v>
      </c>
      <c r="B655" s="823" t="s">
        <v>600</v>
      </c>
      <c r="C655" s="826" t="s">
        <v>623</v>
      </c>
      <c r="D655" s="840" t="s">
        <v>624</v>
      </c>
      <c r="E655" s="826" t="s">
        <v>5045</v>
      </c>
      <c r="F655" s="840" t="s">
        <v>5046</v>
      </c>
      <c r="G655" s="826" t="s">
        <v>5073</v>
      </c>
      <c r="H655" s="826" t="s">
        <v>5075</v>
      </c>
      <c r="I655" s="832">
        <v>15.926666895548502</v>
      </c>
      <c r="J655" s="832">
        <v>800</v>
      </c>
      <c r="K655" s="833">
        <v>12741.5</v>
      </c>
    </row>
    <row r="656" spans="1:11" ht="14.45" customHeight="1" x14ac:dyDescent="0.2">
      <c r="A656" s="822" t="s">
        <v>599</v>
      </c>
      <c r="B656" s="823" t="s">
        <v>600</v>
      </c>
      <c r="C656" s="826" t="s">
        <v>623</v>
      </c>
      <c r="D656" s="840" t="s">
        <v>624</v>
      </c>
      <c r="E656" s="826" t="s">
        <v>5045</v>
      </c>
      <c r="F656" s="840" t="s">
        <v>5046</v>
      </c>
      <c r="G656" s="826" t="s">
        <v>5629</v>
      </c>
      <c r="H656" s="826" t="s">
        <v>5630</v>
      </c>
      <c r="I656" s="832">
        <v>40.869998931884766</v>
      </c>
      <c r="J656" s="832">
        <v>20</v>
      </c>
      <c r="K656" s="833">
        <v>817.4000244140625</v>
      </c>
    </row>
    <row r="657" spans="1:11" ht="14.45" customHeight="1" x14ac:dyDescent="0.2">
      <c r="A657" s="822" t="s">
        <v>599</v>
      </c>
      <c r="B657" s="823" t="s">
        <v>600</v>
      </c>
      <c r="C657" s="826" t="s">
        <v>623</v>
      </c>
      <c r="D657" s="840" t="s">
        <v>624</v>
      </c>
      <c r="E657" s="826" t="s">
        <v>5045</v>
      </c>
      <c r="F657" s="840" t="s">
        <v>5046</v>
      </c>
      <c r="G657" s="826" t="s">
        <v>5446</v>
      </c>
      <c r="H657" s="826" t="s">
        <v>5631</v>
      </c>
      <c r="I657" s="832">
        <v>54.450000762939453</v>
      </c>
      <c r="J657" s="832">
        <v>5</v>
      </c>
      <c r="K657" s="833">
        <v>272.25000381469727</v>
      </c>
    </row>
    <row r="658" spans="1:11" ht="14.45" customHeight="1" x14ac:dyDescent="0.2">
      <c r="A658" s="822" t="s">
        <v>599</v>
      </c>
      <c r="B658" s="823" t="s">
        <v>600</v>
      </c>
      <c r="C658" s="826" t="s">
        <v>623</v>
      </c>
      <c r="D658" s="840" t="s">
        <v>624</v>
      </c>
      <c r="E658" s="826" t="s">
        <v>5045</v>
      </c>
      <c r="F658" s="840" t="s">
        <v>5046</v>
      </c>
      <c r="G658" s="826" t="s">
        <v>5078</v>
      </c>
      <c r="H658" s="826" t="s">
        <v>5079</v>
      </c>
      <c r="I658" s="832">
        <v>11.739999771118164</v>
      </c>
      <c r="J658" s="832">
        <v>960</v>
      </c>
      <c r="K658" s="833">
        <v>11270.400024414063</v>
      </c>
    </row>
    <row r="659" spans="1:11" ht="14.45" customHeight="1" x14ac:dyDescent="0.2">
      <c r="A659" s="822" t="s">
        <v>599</v>
      </c>
      <c r="B659" s="823" t="s">
        <v>600</v>
      </c>
      <c r="C659" s="826" t="s">
        <v>623</v>
      </c>
      <c r="D659" s="840" t="s">
        <v>624</v>
      </c>
      <c r="E659" s="826" t="s">
        <v>5045</v>
      </c>
      <c r="F659" s="840" t="s">
        <v>5046</v>
      </c>
      <c r="G659" s="826" t="s">
        <v>5080</v>
      </c>
      <c r="H659" s="826" t="s">
        <v>5081</v>
      </c>
      <c r="I659" s="832">
        <v>12.714545423334295</v>
      </c>
      <c r="J659" s="832">
        <v>5000</v>
      </c>
      <c r="K659" s="833">
        <v>63568</v>
      </c>
    </row>
    <row r="660" spans="1:11" ht="14.45" customHeight="1" x14ac:dyDescent="0.2">
      <c r="A660" s="822" t="s">
        <v>599</v>
      </c>
      <c r="B660" s="823" t="s">
        <v>600</v>
      </c>
      <c r="C660" s="826" t="s">
        <v>623</v>
      </c>
      <c r="D660" s="840" t="s">
        <v>624</v>
      </c>
      <c r="E660" s="826" t="s">
        <v>5045</v>
      </c>
      <c r="F660" s="840" t="s">
        <v>5046</v>
      </c>
      <c r="G660" s="826" t="s">
        <v>5082</v>
      </c>
      <c r="H660" s="826" t="s">
        <v>5083</v>
      </c>
      <c r="I660" s="832">
        <v>17.670000076293945</v>
      </c>
      <c r="J660" s="832">
        <v>140</v>
      </c>
      <c r="K660" s="833">
        <v>2473.7999877929688</v>
      </c>
    </row>
    <row r="661" spans="1:11" ht="14.45" customHeight="1" x14ac:dyDescent="0.2">
      <c r="A661" s="822" t="s">
        <v>599</v>
      </c>
      <c r="B661" s="823" t="s">
        <v>600</v>
      </c>
      <c r="C661" s="826" t="s">
        <v>623</v>
      </c>
      <c r="D661" s="840" t="s">
        <v>624</v>
      </c>
      <c r="E661" s="826" t="s">
        <v>5045</v>
      </c>
      <c r="F661" s="840" t="s">
        <v>5046</v>
      </c>
      <c r="G661" s="826" t="s">
        <v>5078</v>
      </c>
      <c r="H661" s="826" t="s">
        <v>5084</v>
      </c>
      <c r="I661" s="832">
        <v>12.299999872843424</v>
      </c>
      <c r="J661" s="832">
        <v>500</v>
      </c>
      <c r="K661" s="833">
        <v>6121.39990234375</v>
      </c>
    </row>
    <row r="662" spans="1:11" ht="14.45" customHeight="1" x14ac:dyDescent="0.2">
      <c r="A662" s="822" t="s">
        <v>599</v>
      </c>
      <c r="B662" s="823" t="s">
        <v>600</v>
      </c>
      <c r="C662" s="826" t="s">
        <v>623</v>
      </c>
      <c r="D662" s="840" t="s">
        <v>624</v>
      </c>
      <c r="E662" s="826" t="s">
        <v>5045</v>
      </c>
      <c r="F662" s="840" t="s">
        <v>5046</v>
      </c>
      <c r="G662" s="826" t="s">
        <v>5080</v>
      </c>
      <c r="H662" s="826" t="s">
        <v>5085</v>
      </c>
      <c r="I662" s="832">
        <v>13.431666851043701</v>
      </c>
      <c r="J662" s="832">
        <v>3800</v>
      </c>
      <c r="K662" s="833">
        <v>51066</v>
      </c>
    </row>
    <row r="663" spans="1:11" ht="14.45" customHeight="1" x14ac:dyDescent="0.2">
      <c r="A663" s="822" t="s">
        <v>599</v>
      </c>
      <c r="B663" s="823" t="s">
        <v>600</v>
      </c>
      <c r="C663" s="826" t="s">
        <v>623</v>
      </c>
      <c r="D663" s="840" t="s">
        <v>624</v>
      </c>
      <c r="E663" s="826" t="s">
        <v>5045</v>
      </c>
      <c r="F663" s="840" t="s">
        <v>5046</v>
      </c>
      <c r="G663" s="826" t="s">
        <v>5632</v>
      </c>
      <c r="H663" s="826" t="s">
        <v>5633</v>
      </c>
      <c r="I663" s="832">
        <v>61.060001373291016</v>
      </c>
      <c r="J663" s="832">
        <v>100</v>
      </c>
      <c r="K663" s="833">
        <v>6105.66015625</v>
      </c>
    </row>
    <row r="664" spans="1:11" ht="14.45" customHeight="1" x14ac:dyDescent="0.2">
      <c r="A664" s="822" t="s">
        <v>599</v>
      </c>
      <c r="B664" s="823" t="s">
        <v>600</v>
      </c>
      <c r="C664" s="826" t="s">
        <v>623</v>
      </c>
      <c r="D664" s="840" t="s">
        <v>624</v>
      </c>
      <c r="E664" s="826" t="s">
        <v>5045</v>
      </c>
      <c r="F664" s="840" t="s">
        <v>5046</v>
      </c>
      <c r="G664" s="826" t="s">
        <v>5082</v>
      </c>
      <c r="H664" s="826" t="s">
        <v>5088</v>
      </c>
      <c r="I664" s="832">
        <v>17.175000190734863</v>
      </c>
      <c r="J664" s="832">
        <v>220</v>
      </c>
      <c r="K664" s="833">
        <v>3788.60009765625</v>
      </c>
    </row>
    <row r="665" spans="1:11" ht="14.45" customHeight="1" x14ac:dyDescent="0.2">
      <c r="A665" s="822" t="s">
        <v>599</v>
      </c>
      <c r="B665" s="823" t="s">
        <v>600</v>
      </c>
      <c r="C665" s="826" t="s">
        <v>623</v>
      </c>
      <c r="D665" s="840" t="s">
        <v>624</v>
      </c>
      <c r="E665" s="826" t="s">
        <v>5045</v>
      </c>
      <c r="F665" s="840" t="s">
        <v>5046</v>
      </c>
      <c r="G665" s="826" t="s">
        <v>5634</v>
      </c>
      <c r="H665" s="826" t="s">
        <v>5635</v>
      </c>
      <c r="I665" s="832">
        <v>1051.010009765625</v>
      </c>
      <c r="J665" s="832">
        <v>6</v>
      </c>
      <c r="K665" s="833">
        <v>6306.0400390625</v>
      </c>
    </row>
    <row r="666" spans="1:11" ht="14.45" customHeight="1" x14ac:dyDescent="0.2">
      <c r="A666" s="822" t="s">
        <v>599</v>
      </c>
      <c r="B666" s="823" t="s">
        <v>600</v>
      </c>
      <c r="C666" s="826" t="s">
        <v>623</v>
      </c>
      <c r="D666" s="840" t="s">
        <v>624</v>
      </c>
      <c r="E666" s="826" t="s">
        <v>5045</v>
      </c>
      <c r="F666" s="840" t="s">
        <v>5046</v>
      </c>
      <c r="G666" s="826" t="s">
        <v>5636</v>
      </c>
      <c r="H666" s="826" t="s">
        <v>5637</v>
      </c>
      <c r="I666" s="832">
        <v>21.055000305175781</v>
      </c>
      <c r="J666" s="832">
        <v>4</v>
      </c>
      <c r="K666" s="833">
        <v>84.220001220703125</v>
      </c>
    </row>
    <row r="667" spans="1:11" ht="14.45" customHeight="1" x14ac:dyDescent="0.2">
      <c r="A667" s="822" t="s">
        <v>599</v>
      </c>
      <c r="B667" s="823" t="s">
        <v>600</v>
      </c>
      <c r="C667" s="826" t="s">
        <v>623</v>
      </c>
      <c r="D667" s="840" t="s">
        <v>624</v>
      </c>
      <c r="E667" s="826" t="s">
        <v>5045</v>
      </c>
      <c r="F667" s="840" t="s">
        <v>5046</v>
      </c>
      <c r="G667" s="826" t="s">
        <v>5638</v>
      </c>
      <c r="H667" s="826" t="s">
        <v>5639</v>
      </c>
      <c r="I667" s="832">
        <v>17.899999618530273</v>
      </c>
      <c r="J667" s="832">
        <v>3</v>
      </c>
      <c r="K667" s="833">
        <v>53.700000762939453</v>
      </c>
    </row>
    <row r="668" spans="1:11" ht="14.45" customHeight="1" x14ac:dyDescent="0.2">
      <c r="A668" s="822" t="s">
        <v>599</v>
      </c>
      <c r="B668" s="823" t="s">
        <v>600</v>
      </c>
      <c r="C668" s="826" t="s">
        <v>623</v>
      </c>
      <c r="D668" s="840" t="s">
        <v>624</v>
      </c>
      <c r="E668" s="826" t="s">
        <v>5045</v>
      </c>
      <c r="F668" s="840" t="s">
        <v>5046</v>
      </c>
      <c r="G668" s="826" t="s">
        <v>5640</v>
      </c>
      <c r="H668" s="826" t="s">
        <v>5641</v>
      </c>
      <c r="I668" s="832">
        <v>713</v>
      </c>
      <c r="J668" s="832">
        <v>2</v>
      </c>
      <c r="K668" s="833">
        <v>1426</v>
      </c>
    </row>
    <row r="669" spans="1:11" ht="14.45" customHeight="1" x14ac:dyDescent="0.2">
      <c r="A669" s="822" t="s">
        <v>599</v>
      </c>
      <c r="B669" s="823" t="s">
        <v>600</v>
      </c>
      <c r="C669" s="826" t="s">
        <v>623</v>
      </c>
      <c r="D669" s="840" t="s">
        <v>624</v>
      </c>
      <c r="E669" s="826" t="s">
        <v>5045</v>
      </c>
      <c r="F669" s="840" t="s">
        <v>5046</v>
      </c>
      <c r="G669" s="826" t="s">
        <v>5093</v>
      </c>
      <c r="H669" s="826" t="s">
        <v>5642</v>
      </c>
      <c r="I669" s="832">
        <v>17.979999542236328</v>
      </c>
      <c r="J669" s="832">
        <v>50</v>
      </c>
      <c r="K669" s="833">
        <v>899</v>
      </c>
    </row>
    <row r="670" spans="1:11" ht="14.45" customHeight="1" x14ac:dyDescent="0.2">
      <c r="A670" s="822" t="s">
        <v>599</v>
      </c>
      <c r="B670" s="823" t="s">
        <v>600</v>
      </c>
      <c r="C670" s="826" t="s">
        <v>623</v>
      </c>
      <c r="D670" s="840" t="s">
        <v>624</v>
      </c>
      <c r="E670" s="826" t="s">
        <v>5045</v>
      </c>
      <c r="F670" s="840" t="s">
        <v>5046</v>
      </c>
      <c r="G670" s="826" t="s">
        <v>5095</v>
      </c>
      <c r="H670" s="826" t="s">
        <v>5096</v>
      </c>
      <c r="I670" s="832">
        <v>17.979999542236328</v>
      </c>
      <c r="J670" s="832">
        <v>50</v>
      </c>
      <c r="K670" s="833">
        <v>899</v>
      </c>
    </row>
    <row r="671" spans="1:11" ht="14.45" customHeight="1" x14ac:dyDescent="0.2">
      <c r="A671" s="822" t="s">
        <v>599</v>
      </c>
      <c r="B671" s="823" t="s">
        <v>600</v>
      </c>
      <c r="C671" s="826" t="s">
        <v>623</v>
      </c>
      <c r="D671" s="840" t="s">
        <v>624</v>
      </c>
      <c r="E671" s="826" t="s">
        <v>5045</v>
      </c>
      <c r="F671" s="840" t="s">
        <v>5046</v>
      </c>
      <c r="G671" s="826" t="s">
        <v>5095</v>
      </c>
      <c r="H671" s="826" t="s">
        <v>5097</v>
      </c>
      <c r="I671" s="832">
        <v>17.979999542236328</v>
      </c>
      <c r="J671" s="832">
        <v>100</v>
      </c>
      <c r="K671" s="833">
        <v>1798</v>
      </c>
    </row>
    <row r="672" spans="1:11" ht="14.45" customHeight="1" x14ac:dyDescent="0.2">
      <c r="A672" s="822" t="s">
        <v>599</v>
      </c>
      <c r="B672" s="823" t="s">
        <v>600</v>
      </c>
      <c r="C672" s="826" t="s">
        <v>623</v>
      </c>
      <c r="D672" s="840" t="s">
        <v>624</v>
      </c>
      <c r="E672" s="826" t="s">
        <v>5045</v>
      </c>
      <c r="F672" s="840" t="s">
        <v>5046</v>
      </c>
      <c r="G672" s="826" t="s">
        <v>5111</v>
      </c>
      <c r="H672" s="826" t="s">
        <v>5643</v>
      </c>
      <c r="I672" s="832">
        <v>13.199999809265137</v>
      </c>
      <c r="J672" s="832">
        <v>10</v>
      </c>
      <c r="K672" s="833">
        <v>132</v>
      </c>
    </row>
    <row r="673" spans="1:11" ht="14.45" customHeight="1" x14ac:dyDescent="0.2">
      <c r="A673" s="822" t="s">
        <v>599</v>
      </c>
      <c r="B673" s="823" t="s">
        <v>600</v>
      </c>
      <c r="C673" s="826" t="s">
        <v>623</v>
      </c>
      <c r="D673" s="840" t="s">
        <v>624</v>
      </c>
      <c r="E673" s="826" t="s">
        <v>5045</v>
      </c>
      <c r="F673" s="840" t="s">
        <v>5046</v>
      </c>
      <c r="G673" s="826" t="s">
        <v>5102</v>
      </c>
      <c r="H673" s="826" t="s">
        <v>5103</v>
      </c>
      <c r="I673" s="832">
        <v>13.199999809265137</v>
      </c>
      <c r="J673" s="832">
        <v>20</v>
      </c>
      <c r="K673" s="833">
        <v>264</v>
      </c>
    </row>
    <row r="674" spans="1:11" ht="14.45" customHeight="1" x14ac:dyDescent="0.2">
      <c r="A674" s="822" t="s">
        <v>599</v>
      </c>
      <c r="B674" s="823" t="s">
        <v>600</v>
      </c>
      <c r="C674" s="826" t="s">
        <v>623</v>
      </c>
      <c r="D674" s="840" t="s">
        <v>624</v>
      </c>
      <c r="E674" s="826" t="s">
        <v>5045</v>
      </c>
      <c r="F674" s="840" t="s">
        <v>5046</v>
      </c>
      <c r="G674" s="826" t="s">
        <v>5106</v>
      </c>
      <c r="H674" s="826" t="s">
        <v>5107</v>
      </c>
      <c r="I674" s="832">
        <v>13.199999809265137</v>
      </c>
      <c r="J674" s="832">
        <v>10</v>
      </c>
      <c r="K674" s="833">
        <v>132</v>
      </c>
    </row>
    <row r="675" spans="1:11" ht="14.45" customHeight="1" x14ac:dyDescent="0.2">
      <c r="A675" s="822" t="s">
        <v>599</v>
      </c>
      <c r="B675" s="823" t="s">
        <v>600</v>
      </c>
      <c r="C675" s="826" t="s">
        <v>623</v>
      </c>
      <c r="D675" s="840" t="s">
        <v>624</v>
      </c>
      <c r="E675" s="826" t="s">
        <v>5045</v>
      </c>
      <c r="F675" s="840" t="s">
        <v>5046</v>
      </c>
      <c r="G675" s="826" t="s">
        <v>5644</v>
      </c>
      <c r="H675" s="826" t="s">
        <v>5645</v>
      </c>
      <c r="I675" s="832">
        <v>22.75</v>
      </c>
      <c r="J675" s="832">
        <v>12</v>
      </c>
      <c r="K675" s="833">
        <v>272.98001098632813</v>
      </c>
    </row>
    <row r="676" spans="1:11" ht="14.45" customHeight="1" x14ac:dyDescent="0.2">
      <c r="A676" s="822" t="s">
        <v>599</v>
      </c>
      <c r="B676" s="823" t="s">
        <v>600</v>
      </c>
      <c r="C676" s="826" t="s">
        <v>623</v>
      </c>
      <c r="D676" s="840" t="s">
        <v>624</v>
      </c>
      <c r="E676" s="826" t="s">
        <v>5045</v>
      </c>
      <c r="F676" s="840" t="s">
        <v>5046</v>
      </c>
      <c r="G676" s="826" t="s">
        <v>5111</v>
      </c>
      <c r="H676" s="826" t="s">
        <v>5112</v>
      </c>
      <c r="I676" s="832">
        <v>13.199999809265137</v>
      </c>
      <c r="J676" s="832">
        <v>10</v>
      </c>
      <c r="K676" s="833">
        <v>132</v>
      </c>
    </row>
    <row r="677" spans="1:11" ht="14.45" customHeight="1" x14ac:dyDescent="0.2">
      <c r="A677" s="822" t="s">
        <v>599</v>
      </c>
      <c r="B677" s="823" t="s">
        <v>600</v>
      </c>
      <c r="C677" s="826" t="s">
        <v>623</v>
      </c>
      <c r="D677" s="840" t="s">
        <v>624</v>
      </c>
      <c r="E677" s="826" t="s">
        <v>5045</v>
      </c>
      <c r="F677" s="840" t="s">
        <v>5046</v>
      </c>
      <c r="G677" s="826" t="s">
        <v>5102</v>
      </c>
      <c r="H677" s="826" t="s">
        <v>5113</v>
      </c>
      <c r="I677" s="832">
        <v>13.199999809265137</v>
      </c>
      <c r="J677" s="832">
        <v>10</v>
      </c>
      <c r="K677" s="833">
        <v>132</v>
      </c>
    </row>
    <row r="678" spans="1:11" ht="14.45" customHeight="1" x14ac:dyDescent="0.2">
      <c r="A678" s="822" t="s">
        <v>599</v>
      </c>
      <c r="B678" s="823" t="s">
        <v>600</v>
      </c>
      <c r="C678" s="826" t="s">
        <v>623</v>
      </c>
      <c r="D678" s="840" t="s">
        <v>624</v>
      </c>
      <c r="E678" s="826" t="s">
        <v>5045</v>
      </c>
      <c r="F678" s="840" t="s">
        <v>5046</v>
      </c>
      <c r="G678" s="826" t="s">
        <v>5104</v>
      </c>
      <c r="H678" s="826" t="s">
        <v>5646</v>
      </c>
      <c r="I678" s="832">
        <v>13.199999809265137</v>
      </c>
      <c r="J678" s="832">
        <v>10</v>
      </c>
      <c r="K678" s="833">
        <v>132</v>
      </c>
    </row>
    <row r="679" spans="1:11" ht="14.45" customHeight="1" x14ac:dyDescent="0.2">
      <c r="A679" s="822" t="s">
        <v>599</v>
      </c>
      <c r="B679" s="823" t="s">
        <v>600</v>
      </c>
      <c r="C679" s="826" t="s">
        <v>623</v>
      </c>
      <c r="D679" s="840" t="s">
        <v>624</v>
      </c>
      <c r="E679" s="826" t="s">
        <v>5045</v>
      </c>
      <c r="F679" s="840" t="s">
        <v>5046</v>
      </c>
      <c r="G679" s="826" t="s">
        <v>5106</v>
      </c>
      <c r="H679" s="826" t="s">
        <v>5114</v>
      </c>
      <c r="I679" s="832">
        <v>13.199999809265137</v>
      </c>
      <c r="J679" s="832">
        <v>10</v>
      </c>
      <c r="K679" s="833">
        <v>132</v>
      </c>
    </row>
    <row r="680" spans="1:11" ht="14.45" customHeight="1" x14ac:dyDescent="0.2">
      <c r="A680" s="822" t="s">
        <v>599</v>
      </c>
      <c r="B680" s="823" t="s">
        <v>600</v>
      </c>
      <c r="C680" s="826" t="s">
        <v>623</v>
      </c>
      <c r="D680" s="840" t="s">
        <v>624</v>
      </c>
      <c r="E680" s="826" t="s">
        <v>5045</v>
      </c>
      <c r="F680" s="840" t="s">
        <v>5046</v>
      </c>
      <c r="G680" s="826" t="s">
        <v>5115</v>
      </c>
      <c r="H680" s="826" t="s">
        <v>5116</v>
      </c>
      <c r="I680" s="832">
        <v>4.0300002098083496</v>
      </c>
      <c r="J680" s="832">
        <v>300</v>
      </c>
      <c r="K680" s="833">
        <v>1209</v>
      </c>
    </row>
    <row r="681" spans="1:11" ht="14.45" customHeight="1" x14ac:dyDescent="0.2">
      <c r="A681" s="822" t="s">
        <v>599</v>
      </c>
      <c r="B681" s="823" t="s">
        <v>600</v>
      </c>
      <c r="C681" s="826" t="s">
        <v>623</v>
      </c>
      <c r="D681" s="840" t="s">
        <v>624</v>
      </c>
      <c r="E681" s="826" t="s">
        <v>5045</v>
      </c>
      <c r="F681" s="840" t="s">
        <v>5046</v>
      </c>
      <c r="G681" s="826" t="s">
        <v>5115</v>
      </c>
      <c r="H681" s="826" t="s">
        <v>5117</v>
      </c>
      <c r="I681" s="832">
        <v>4.0300002098083496</v>
      </c>
      <c r="J681" s="832">
        <v>300</v>
      </c>
      <c r="K681" s="833">
        <v>1209</v>
      </c>
    </row>
    <row r="682" spans="1:11" ht="14.45" customHeight="1" x14ac:dyDescent="0.2">
      <c r="A682" s="822" t="s">
        <v>599</v>
      </c>
      <c r="B682" s="823" t="s">
        <v>600</v>
      </c>
      <c r="C682" s="826" t="s">
        <v>623</v>
      </c>
      <c r="D682" s="840" t="s">
        <v>624</v>
      </c>
      <c r="E682" s="826" t="s">
        <v>5045</v>
      </c>
      <c r="F682" s="840" t="s">
        <v>5046</v>
      </c>
      <c r="G682" s="826" t="s">
        <v>5118</v>
      </c>
      <c r="H682" s="826" t="s">
        <v>5647</v>
      </c>
      <c r="I682" s="832">
        <v>15.729999542236328</v>
      </c>
      <c r="J682" s="832">
        <v>400</v>
      </c>
      <c r="K682" s="833">
        <v>6292</v>
      </c>
    </row>
    <row r="683" spans="1:11" ht="14.45" customHeight="1" x14ac:dyDescent="0.2">
      <c r="A683" s="822" t="s">
        <v>599</v>
      </c>
      <c r="B683" s="823" t="s">
        <v>600</v>
      </c>
      <c r="C683" s="826" t="s">
        <v>623</v>
      </c>
      <c r="D683" s="840" t="s">
        <v>624</v>
      </c>
      <c r="E683" s="826" t="s">
        <v>5045</v>
      </c>
      <c r="F683" s="840" t="s">
        <v>5046</v>
      </c>
      <c r="G683" s="826" t="s">
        <v>5118</v>
      </c>
      <c r="H683" s="826" t="s">
        <v>5119</v>
      </c>
      <c r="I683" s="832">
        <v>15.729999542236328</v>
      </c>
      <c r="J683" s="832">
        <v>1650</v>
      </c>
      <c r="K683" s="833">
        <v>25954.5</v>
      </c>
    </row>
    <row r="684" spans="1:11" ht="14.45" customHeight="1" x14ac:dyDescent="0.2">
      <c r="A684" s="822" t="s">
        <v>599</v>
      </c>
      <c r="B684" s="823" t="s">
        <v>600</v>
      </c>
      <c r="C684" s="826" t="s">
        <v>623</v>
      </c>
      <c r="D684" s="840" t="s">
        <v>624</v>
      </c>
      <c r="E684" s="826" t="s">
        <v>5045</v>
      </c>
      <c r="F684" s="840" t="s">
        <v>5046</v>
      </c>
      <c r="G684" s="826" t="s">
        <v>5120</v>
      </c>
      <c r="H684" s="826" t="s">
        <v>5121</v>
      </c>
      <c r="I684" s="832">
        <v>8.4700002670288086</v>
      </c>
      <c r="J684" s="832">
        <v>230</v>
      </c>
      <c r="K684" s="833">
        <v>1948.1000061035156</v>
      </c>
    </row>
    <row r="685" spans="1:11" ht="14.45" customHeight="1" x14ac:dyDescent="0.2">
      <c r="A685" s="822" t="s">
        <v>599</v>
      </c>
      <c r="B685" s="823" t="s">
        <v>600</v>
      </c>
      <c r="C685" s="826" t="s">
        <v>623</v>
      </c>
      <c r="D685" s="840" t="s">
        <v>624</v>
      </c>
      <c r="E685" s="826" t="s">
        <v>5045</v>
      </c>
      <c r="F685" s="840" t="s">
        <v>5046</v>
      </c>
      <c r="G685" s="826" t="s">
        <v>5118</v>
      </c>
      <c r="H685" s="826" t="s">
        <v>5124</v>
      </c>
      <c r="I685" s="832">
        <v>15.729999542236328</v>
      </c>
      <c r="J685" s="832">
        <v>1800</v>
      </c>
      <c r="K685" s="833">
        <v>28314</v>
      </c>
    </row>
    <row r="686" spans="1:11" ht="14.45" customHeight="1" x14ac:dyDescent="0.2">
      <c r="A686" s="822" t="s">
        <v>599</v>
      </c>
      <c r="B686" s="823" t="s">
        <v>600</v>
      </c>
      <c r="C686" s="826" t="s">
        <v>623</v>
      </c>
      <c r="D686" s="840" t="s">
        <v>624</v>
      </c>
      <c r="E686" s="826" t="s">
        <v>5045</v>
      </c>
      <c r="F686" s="840" t="s">
        <v>5046</v>
      </c>
      <c r="G686" s="826" t="s">
        <v>5126</v>
      </c>
      <c r="H686" s="826" t="s">
        <v>5454</v>
      </c>
      <c r="I686" s="832">
        <v>3.1400001049041748</v>
      </c>
      <c r="J686" s="832">
        <v>50</v>
      </c>
      <c r="K686" s="833">
        <v>157</v>
      </c>
    </row>
    <row r="687" spans="1:11" ht="14.45" customHeight="1" x14ac:dyDescent="0.2">
      <c r="A687" s="822" t="s">
        <v>599</v>
      </c>
      <c r="B687" s="823" t="s">
        <v>600</v>
      </c>
      <c r="C687" s="826" t="s">
        <v>623</v>
      </c>
      <c r="D687" s="840" t="s">
        <v>624</v>
      </c>
      <c r="E687" s="826" t="s">
        <v>5045</v>
      </c>
      <c r="F687" s="840" t="s">
        <v>5046</v>
      </c>
      <c r="G687" s="826" t="s">
        <v>5126</v>
      </c>
      <c r="H687" s="826" t="s">
        <v>5127</v>
      </c>
      <c r="I687" s="832">
        <v>3.1500000953674316</v>
      </c>
      <c r="J687" s="832">
        <v>100</v>
      </c>
      <c r="K687" s="833">
        <v>315</v>
      </c>
    </row>
    <row r="688" spans="1:11" ht="14.45" customHeight="1" x14ac:dyDescent="0.2">
      <c r="A688" s="822" t="s">
        <v>599</v>
      </c>
      <c r="B688" s="823" t="s">
        <v>600</v>
      </c>
      <c r="C688" s="826" t="s">
        <v>623</v>
      </c>
      <c r="D688" s="840" t="s">
        <v>624</v>
      </c>
      <c r="E688" s="826" t="s">
        <v>5045</v>
      </c>
      <c r="F688" s="840" t="s">
        <v>5046</v>
      </c>
      <c r="G688" s="826" t="s">
        <v>5130</v>
      </c>
      <c r="H688" s="826" t="s">
        <v>5131</v>
      </c>
      <c r="I688" s="832">
        <v>2.1299999952316284</v>
      </c>
      <c r="J688" s="832">
        <v>100</v>
      </c>
      <c r="K688" s="833">
        <v>213</v>
      </c>
    </row>
    <row r="689" spans="1:11" ht="14.45" customHeight="1" x14ac:dyDescent="0.2">
      <c r="A689" s="822" t="s">
        <v>599</v>
      </c>
      <c r="B689" s="823" t="s">
        <v>600</v>
      </c>
      <c r="C689" s="826" t="s">
        <v>623</v>
      </c>
      <c r="D689" s="840" t="s">
        <v>624</v>
      </c>
      <c r="E689" s="826" t="s">
        <v>5045</v>
      </c>
      <c r="F689" s="840" t="s">
        <v>5046</v>
      </c>
      <c r="G689" s="826" t="s">
        <v>5130</v>
      </c>
      <c r="H689" s="826" t="s">
        <v>5132</v>
      </c>
      <c r="I689" s="832">
        <v>2.059999942779541</v>
      </c>
      <c r="J689" s="832">
        <v>100</v>
      </c>
      <c r="K689" s="833">
        <v>206</v>
      </c>
    </row>
    <row r="690" spans="1:11" ht="14.45" customHeight="1" x14ac:dyDescent="0.2">
      <c r="A690" s="822" t="s">
        <v>599</v>
      </c>
      <c r="B690" s="823" t="s">
        <v>600</v>
      </c>
      <c r="C690" s="826" t="s">
        <v>623</v>
      </c>
      <c r="D690" s="840" t="s">
        <v>624</v>
      </c>
      <c r="E690" s="826" t="s">
        <v>5045</v>
      </c>
      <c r="F690" s="840" t="s">
        <v>5046</v>
      </c>
      <c r="G690" s="826" t="s">
        <v>5133</v>
      </c>
      <c r="H690" s="826" t="s">
        <v>5648</v>
      </c>
      <c r="I690" s="832">
        <v>80.580001831054688</v>
      </c>
      <c r="J690" s="832">
        <v>20</v>
      </c>
      <c r="K690" s="833">
        <v>1611.5999755859375</v>
      </c>
    </row>
    <row r="691" spans="1:11" ht="14.45" customHeight="1" x14ac:dyDescent="0.2">
      <c r="A691" s="822" t="s">
        <v>599</v>
      </c>
      <c r="B691" s="823" t="s">
        <v>600</v>
      </c>
      <c r="C691" s="826" t="s">
        <v>623</v>
      </c>
      <c r="D691" s="840" t="s">
        <v>624</v>
      </c>
      <c r="E691" s="826" t="s">
        <v>5045</v>
      </c>
      <c r="F691" s="840" t="s">
        <v>5046</v>
      </c>
      <c r="G691" s="826" t="s">
        <v>5133</v>
      </c>
      <c r="H691" s="826" t="s">
        <v>5134</v>
      </c>
      <c r="I691" s="832">
        <v>80.580001831054688</v>
      </c>
      <c r="J691" s="832">
        <v>10</v>
      </c>
      <c r="K691" s="833">
        <v>805.79998779296875</v>
      </c>
    </row>
    <row r="692" spans="1:11" ht="14.45" customHeight="1" x14ac:dyDescent="0.2">
      <c r="A692" s="822" t="s">
        <v>599</v>
      </c>
      <c r="B692" s="823" t="s">
        <v>600</v>
      </c>
      <c r="C692" s="826" t="s">
        <v>623</v>
      </c>
      <c r="D692" s="840" t="s">
        <v>624</v>
      </c>
      <c r="E692" s="826" t="s">
        <v>5045</v>
      </c>
      <c r="F692" s="840" t="s">
        <v>5046</v>
      </c>
      <c r="G692" s="826" t="s">
        <v>5135</v>
      </c>
      <c r="H692" s="826" t="s">
        <v>5136</v>
      </c>
      <c r="I692" s="832">
        <v>1.809999942779541</v>
      </c>
      <c r="J692" s="832">
        <v>400</v>
      </c>
      <c r="K692" s="833">
        <v>724</v>
      </c>
    </row>
    <row r="693" spans="1:11" ht="14.45" customHeight="1" x14ac:dyDescent="0.2">
      <c r="A693" s="822" t="s">
        <v>599</v>
      </c>
      <c r="B693" s="823" t="s">
        <v>600</v>
      </c>
      <c r="C693" s="826" t="s">
        <v>623</v>
      </c>
      <c r="D693" s="840" t="s">
        <v>624</v>
      </c>
      <c r="E693" s="826" t="s">
        <v>5045</v>
      </c>
      <c r="F693" s="840" t="s">
        <v>5046</v>
      </c>
      <c r="G693" s="826" t="s">
        <v>5649</v>
      </c>
      <c r="H693" s="826" t="s">
        <v>5650</v>
      </c>
      <c r="I693" s="832">
        <v>1.809999942779541</v>
      </c>
      <c r="J693" s="832">
        <v>200</v>
      </c>
      <c r="K693" s="833">
        <v>362</v>
      </c>
    </row>
    <row r="694" spans="1:11" ht="14.45" customHeight="1" x14ac:dyDescent="0.2">
      <c r="A694" s="822" t="s">
        <v>599</v>
      </c>
      <c r="B694" s="823" t="s">
        <v>600</v>
      </c>
      <c r="C694" s="826" t="s">
        <v>623</v>
      </c>
      <c r="D694" s="840" t="s">
        <v>624</v>
      </c>
      <c r="E694" s="826" t="s">
        <v>5045</v>
      </c>
      <c r="F694" s="840" t="s">
        <v>5046</v>
      </c>
      <c r="G694" s="826" t="s">
        <v>5137</v>
      </c>
      <c r="H694" s="826" t="s">
        <v>5138</v>
      </c>
      <c r="I694" s="832">
        <v>2.4600000381469727</v>
      </c>
      <c r="J694" s="832">
        <v>600</v>
      </c>
      <c r="K694" s="833">
        <v>1476</v>
      </c>
    </row>
    <row r="695" spans="1:11" ht="14.45" customHeight="1" x14ac:dyDescent="0.2">
      <c r="A695" s="822" t="s">
        <v>599</v>
      </c>
      <c r="B695" s="823" t="s">
        <v>600</v>
      </c>
      <c r="C695" s="826" t="s">
        <v>623</v>
      </c>
      <c r="D695" s="840" t="s">
        <v>624</v>
      </c>
      <c r="E695" s="826" t="s">
        <v>5045</v>
      </c>
      <c r="F695" s="840" t="s">
        <v>5046</v>
      </c>
      <c r="G695" s="826" t="s">
        <v>5137</v>
      </c>
      <c r="H695" s="826" t="s">
        <v>5139</v>
      </c>
      <c r="I695" s="832">
        <v>2.4600000381469727</v>
      </c>
      <c r="J695" s="832">
        <v>100</v>
      </c>
      <c r="K695" s="833">
        <v>246</v>
      </c>
    </row>
    <row r="696" spans="1:11" ht="14.45" customHeight="1" x14ac:dyDescent="0.2">
      <c r="A696" s="822" t="s">
        <v>599</v>
      </c>
      <c r="B696" s="823" t="s">
        <v>600</v>
      </c>
      <c r="C696" s="826" t="s">
        <v>623</v>
      </c>
      <c r="D696" s="840" t="s">
        <v>624</v>
      </c>
      <c r="E696" s="826" t="s">
        <v>5045</v>
      </c>
      <c r="F696" s="840" t="s">
        <v>5046</v>
      </c>
      <c r="G696" s="826" t="s">
        <v>5651</v>
      </c>
      <c r="H696" s="826" t="s">
        <v>5652</v>
      </c>
      <c r="I696" s="832">
        <v>287.5</v>
      </c>
      <c r="J696" s="832">
        <v>100</v>
      </c>
      <c r="K696" s="833">
        <v>28750</v>
      </c>
    </row>
    <row r="697" spans="1:11" ht="14.45" customHeight="1" x14ac:dyDescent="0.2">
      <c r="A697" s="822" t="s">
        <v>599</v>
      </c>
      <c r="B697" s="823" t="s">
        <v>600</v>
      </c>
      <c r="C697" s="826" t="s">
        <v>623</v>
      </c>
      <c r="D697" s="840" t="s">
        <v>624</v>
      </c>
      <c r="E697" s="826" t="s">
        <v>5045</v>
      </c>
      <c r="F697" s="840" t="s">
        <v>5046</v>
      </c>
      <c r="G697" s="826" t="s">
        <v>5651</v>
      </c>
      <c r="H697" s="826" t="s">
        <v>5653</v>
      </c>
      <c r="I697" s="832">
        <v>287.5</v>
      </c>
      <c r="J697" s="832">
        <v>70</v>
      </c>
      <c r="K697" s="833">
        <v>20125</v>
      </c>
    </row>
    <row r="698" spans="1:11" ht="14.45" customHeight="1" x14ac:dyDescent="0.2">
      <c r="A698" s="822" t="s">
        <v>599</v>
      </c>
      <c r="B698" s="823" t="s">
        <v>600</v>
      </c>
      <c r="C698" s="826" t="s">
        <v>623</v>
      </c>
      <c r="D698" s="840" t="s">
        <v>624</v>
      </c>
      <c r="E698" s="826" t="s">
        <v>5045</v>
      </c>
      <c r="F698" s="840" t="s">
        <v>5046</v>
      </c>
      <c r="G698" s="826" t="s">
        <v>5461</v>
      </c>
      <c r="H698" s="826" t="s">
        <v>5462</v>
      </c>
      <c r="I698" s="832">
        <v>1.0549999475479126</v>
      </c>
      <c r="J698" s="832">
        <v>400</v>
      </c>
      <c r="K698" s="833">
        <v>421</v>
      </c>
    </row>
    <row r="699" spans="1:11" ht="14.45" customHeight="1" x14ac:dyDescent="0.2">
      <c r="A699" s="822" t="s">
        <v>599</v>
      </c>
      <c r="B699" s="823" t="s">
        <v>600</v>
      </c>
      <c r="C699" s="826" t="s">
        <v>623</v>
      </c>
      <c r="D699" s="840" t="s">
        <v>624</v>
      </c>
      <c r="E699" s="826" t="s">
        <v>5045</v>
      </c>
      <c r="F699" s="840" t="s">
        <v>5046</v>
      </c>
      <c r="G699" s="826" t="s">
        <v>5461</v>
      </c>
      <c r="H699" s="826" t="s">
        <v>5654</v>
      </c>
      <c r="I699" s="832">
        <v>1.0499999523162842</v>
      </c>
      <c r="J699" s="832">
        <v>100</v>
      </c>
      <c r="K699" s="833">
        <v>105</v>
      </c>
    </row>
    <row r="700" spans="1:11" ht="14.45" customHeight="1" x14ac:dyDescent="0.2">
      <c r="A700" s="822" t="s">
        <v>599</v>
      </c>
      <c r="B700" s="823" t="s">
        <v>600</v>
      </c>
      <c r="C700" s="826" t="s">
        <v>623</v>
      </c>
      <c r="D700" s="840" t="s">
        <v>624</v>
      </c>
      <c r="E700" s="826" t="s">
        <v>5045</v>
      </c>
      <c r="F700" s="840" t="s">
        <v>5046</v>
      </c>
      <c r="G700" s="826" t="s">
        <v>5655</v>
      </c>
      <c r="H700" s="826" t="s">
        <v>5656</v>
      </c>
      <c r="I700" s="832">
        <v>133.10000610351563</v>
      </c>
      <c r="J700" s="832">
        <v>10</v>
      </c>
      <c r="K700" s="833">
        <v>1331</v>
      </c>
    </row>
    <row r="701" spans="1:11" ht="14.45" customHeight="1" x14ac:dyDescent="0.2">
      <c r="A701" s="822" t="s">
        <v>599</v>
      </c>
      <c r="B701" s="823" t="s">
        <v>600</v>
      </c>
      <c r="C701" s="826" t="s">
        <v>623</v>
      </c>
      <c r="D701" s="840" t="s">
        <v>624</v>
      </c>
      <c r="E701" s="826" t="s">
        <v>5045</v>
      </c>
      <c r="F701" s="840" t="s">
        <v>5046</v>
      </c>
      <c r="G701" s="826" t="s">
        <v>5657</v>
      </c>
      <c r="H701" s="826" t="s">
        <v>5658</v>
      </c>
      <c r="I701" s="832">
        <v>133.10000610351563</v>
      </c>
      <c r="J701" s="832">
        <v>10</v>
      </c>
      <c r="K701" s="833">
        <v>1331</v>
      </c>
    </row>
    <row r="702" spans="1:11" ht="14.45" customHeight="1" x14ac:dyDescent="0.2">
      <c r="A702" s="822" t="s">
        <v>599</v>
      </c>
      <c r="B702" s="823" t="s">
        <v>600</v>
      </c>
      <c r="C702" s="826" t="s">
        <v>623</v>
      </c>
      <c r="D702" s="840" t="s">
        <v>624</v>
      </c>
      <c r="E702" s="826" t="s">
        <v>5045</v>
      </c>
      <c r="F702" s="840" t="s">
        <v>5046</v>
      </c>
      <c r="G702" s="826" t="s">
        <v>5659</v>
      </c>
      <c r="H702" s="826" t="s">
        <v>5660</v>
      </c>
      <c r="I702" s="832">
        <v>3029.8399251302085</v>
      </c>
      <c r="J702" s="832">
        <v>3</v>
      </c>
      <c r="K702" s="833">
        <v>9089.519775390625</v>
      </c>
    </row>
    <row r="703" spans="1:11" ht="14.45" customHeight="1" x14ac:dyDescent="0.2">
      <c r="A703" s="822" t="s">
        <v>599</v>
      </c>
      <c r="B703" s="823" t="s">
        <v>600</v>
      </c>
      <c r="C703" s="826" t="s">
        <v>623</v>
      </c>
      <c r="D703" s="840" t="s">
        <v>624</v>
      </c>
      <c r="E703" s="826" t="s">
        <v>5045</v>
      </c>
      <c r="F703" s="840" t="s">
        <v>5046</v>
      </c>
      <c r="G703" s="826" t="s">
        <v>5661</v>
      </c>
      <c r="H703" s="826" t="s">
        <v>5662</v>
      </c>
      <c r="I703" s="832">
        <v>2464.7699381510415</v>
      </c>
      <c r="J703" s="832">
        <v>3</v>
      </c>
      <c r="K703" s="833">
        <v>7394.309814453125</v>
      </c>
    </row>
    <row r="704" spans="1:11" ht="14.45" customHeight="1" x14ac:dyDescent="0.2">
      <c r="A704" s="822" t="s">
        <v>599</v>
      </c>
      <c r="B704" s="823" t="s">
        <v>600</v>
      </c>
      <c r="C704" s="826" t="s">
        <v>623</v>
      </c>
      <c r="D704" s="840" t="s">
        <v>624</v>
      </c>
      <c r="E704" s="826" t="s">
        <v>5045</v>
      </c>
      <c r="F704" s="840" t="s">
        <v>5046</v>
      </c>
      <c r="G704" s="826" t="s">
        <v>5661</v>
      </c>
      <c r="H704" s="826" t="s">
        <v>5663</v>
      </c>
      <c r="I704" s="832">
        <v>2400.639892578125</v>
      </c>
      <c r="J704" s="832">
        <v>2</v>
      </c>
      <c r="K704" s="833">
        <v>4801.27978515625</v>
      </c>
    </row>
    <row r="705" spans="1:11" ht="14.45" customHeight="1" x14ac:dyDescent="0.2">
      <c r="A705" s="822" t="s">
        <v>599</v>
      </c>
      <c r="B705" s="823" t="s">
        <v>600</v>
      </c>
      <c r="C705" s="826" t="s">
        <v>623</v>
      </c>
      <c r="D705" s="840" t="s">
        <v>624</v>
      </c>
      <c r="E705" s="826" t="s">
        <v>5045</v>
      </c>
      <c r="F705" s="840" t="s">
        <v>5046</v>
      </c>
      <c r="G705" s="826" t="s">
        <v>5141</v>
      </c>
      <c r="H705" s="826" t="s">
        <v>5664</v>
      </c>
      <c r="I705" s="832">
        <v>713.9000244140625</v>
      </c>
      <c r="J705" s="832">
        <v>1</v>
      </c>
      <c r="K705" s="833">
        <v>713.9000244140625</v>
      </c>
    </row>
    <row r="706" spans="1:11" ht="14.45" customHeight="1" x14ac:dyDescent="0.2">
      <c r="A706" s="822" t="s">
        <v>599</v>
      </c>
      <c r="B706" s="823" t="s">
        <v>600</v>
      </c>
      <c r="C706" s="826" t="s">
        <v>623</v>
      </c>
      <c r="D706" s="840" t="s">
        <v>624</v>
      </c>
      <c r="E706" s="826" t="s">
        <v>5045</v>
      </c>
      <c r="F706" s="840" t="s">
        <v>5046</v>
      </c>
      <c r="G706" s="826" t="s">
        <v>5665</v>
      </c>
      <c r="H706" s="826" t="s">
        <v>5666</v>
      </c>
      <c r="I706" s="832">
        <v>955.40997314453125</v>
      </c>
      <c r="J706" s="832">
        <v>1</v>
      </c>
      <c r="K706" s="833">
        <v>955.40997314453125</v>
      </c>
    </row>
    <row r="707" spans="1:11" ht="14.45" customHeight="1" x14ac:dyDescent="0.2">
      <c r="A707" s="822" t="s">
        <v>599</v>
      </c>
      <c r="B707" s="823" t="s">
        <v>600</v>
      </c>
      <c r="C707" s="826" t="s">
        <v>623</v>
      </c>
      <c r="D707" s="840" t="s">
        <v>624</v>
      </c>
      <c r="E707" s="826" t="s">
        <v>5045</v>
      </c>
      <c r="F707" s="840" t="s">
        <v>5046</v>
      </c>
      <c r="G707" s="826" t="s">
        <v>5143</v>
      </c>
      <c r="H707" s="826" t="s">
        <v>5144</v>
      </c>
      <c r="I707" s="832">
        <v>1.8899999856948853</v>
      </c>
      <c r="J707" s="832">
        <v>120</v>
      </c>
      <c r="K707" s="833">
        <v>226.79999542236328</v>
      </c>
    </row>
    <row r="708" spans="1:11" ht="14.45" customHeight="1" x14ac:dyDescent="0.2">
      <c r="A708" s="822" t="s">
        <v>599</v>
      </c>
      <c r="B708" s="823" t="s">
        <v>600</v>
      </c>
      <c r="C708" s="826" t="s">
        <v>623</v>
      </c>
      <c r="D708" s="840" t="s">
        <v>624</v>
      </c>
      <c r="E708" s="826" t="s">
        <v>5045</v>
      </c>
      <c r="F708" s="840" t="s">
        <v>5046</v>
      </c>
      <c r="G708" s="826" t="s">
        <v>5143</v>
      </c>
      <c r="H708" s="826" t="s">
        <v>5145</v>
      </c>
      <c r="I708" s="832">
        <v>1.9500000476837158</v>
      </c>
      <c r="J708" s="832">
        <v>20</v>
      </c>
      <c r="K708" s="833">
        <v>39</v>
      </c>
    </row>
    <row r="709" spans="1:11" ht="14.45" customHeight="1" x14ac:dyDescent="0.2">
      <c r="A709" s="822" t="s">
        <v>599</v>
      </c>
      <c r="B709" s="823" t="s">
        <v>600</v>
      </c>
      <c r="C709" s="826" t="s">
        <v>623</v>
      </c>
      <c r="D709" s="840" t="s">
        <v>624</v>
      </c>
      <c r="E709" s="826" t="s">
        <v>5045</v>
      </c>
      <c r="F709" s="840" t="s">
        <v>5046</v>
      </c>
      <c r="G709" s="826" t="s">
        <v>5667</v>
      </c>
      <c r="H709" s="826" t="s">
        <v>5668</v>
      </c>
      <c r="I709" s="832">
        <v>4.9733331998189287</v>
      </c>
      <c r="J709" s="832">
        <v>85</v>
      </c>
      <c r="K709" s="833">
        <v>422.5000057220459</v>
      </c>
    </row>
    <row r="710" spans="1:11" ht="14.45" customHeight="1" x14ac:dyDescent="0.2">
      <c r="A710" s="822" t="s">
        <v>599</v>
      </c>
      <c r="B710" s="823" t="s">
        <v>600</v>
      </c>
      <c r="C710" s="826" t="s">
        <v>623</v>
      </c>
      <c r="D710" s="840" t="s">
        <v>624</v>
      </c>
      <c r="E710" s="826" t="s">
        <v>5045</v>
      </c>
      <c r="F710" s="840" t="s">
        <v>5046</v>
      </c>
      <c r="G710" s="826" t="s">
        <v>5146</v>
      </c>
      <c r="H710" s="826" t="s">
        <v>5147</v>
      </c>
      <c r="I710" s="832">
        <v>11.737272435968572</v>
      </c>
      <c r="J710" s="832">
        <v>580</v>
      </c>
      <c r="K710" s="833">
        <v>6807.6001281738281</v>
      </c>
    </row>
    <row r="711" spans="1:11" ht="14.45" customHeight="1" x14ac:dyDescent="0.2">
      <c r="A711" s="822" t="s">
        <v>599</v>
      </c>
      <c r="B711" s="823" t="s">
        <v>600</v>
      </c>
      <c r="C711" s="826" t="s">
        <v>623</v>
      </c>
      <c r="D711" s="840" t="s">
        <v>624</v>
      </c>
      <c r="E711" s="826" t="s">
        <v>5045</v>
      </c>
      <c r="F711" s="840" t="s">
        <v>5046</v>
      </c>
      <c r="G711" s="826" t="s">
        <v>5148</v>
      </c>
      <c r="H711" s="826" t="s">
        <v>5149</v>
      </c>
      <c r="I711" s="832">
        <v>13.310000419616699</v>
      </c>
      <c r="J711" s="832">
        <v>381</v>
      </c>
      <c r="K711" s="833">
        <v>5071.1100492477417</v>
      </c>
    </row>
    <row r="712" spans="1:11" ht="14.45" customHeight="1" x14ac:dyDescent="0.2">
      <c r="A712" s="822" t="s">
        <v>599</v>
      </c>
      <c r="B712" s="823" t="s">
        <v>600</v>
      </c>
      <c r="C712" s="826" t="s">
        <v>623</v>
      </c>
      <c r="D712" s="840" t="s">
        <v>624</v>
      </c>
      <c r="E712" s="826" t="s">
        <v>5045</v>
      </c>
      <c r="F712" s="840" t="s">
        <v>5046</v>
      </c>
      <c r="G712" s="826" t="s">
        <v>5150</v>
      </c>
      <c r="H712" s="826" t="s">
        <v>5151</v>
      </c>
      <c r="I712" s="832">
        <v>25.530000686645508</v>
      </c>
      <c r="J712" s="832">
        <v>10</v>
      </c>
      <c r="K712" s="833">
        <v>255.30000305175781</v>
      </c>
    </row>
    <row r="713" spans="1:11" ht="14.45" customHeight="1" x14ac:dyDescent="0.2">
      <c r="A713" s="822" t="s">
        <v>599</v>
      </c>
      <c r="B713" s="823" t="s">
        <v>600</v>
      </c>
      <c r="C713" s="826" t="s">
        <v>623</v>
      </c>
      <c r="D713" s="840" t="s">
        <v>624</v>
      </c>
      <c r="E713" s="826" t="s">
        <v>5045</v>
      </c>
      <c r="F713" s="840" t="s">
        <v>5046</v>
      </c>
      <c r="G713" s="826" t="s">
        <v>5152</v>
      </c>
      <c r="H713" s="826" t="s">
        <v>5153</v>
      </c>
      <c r="I713" s="832">
        <v>2.2899999618530273</v>
      </c>
      <c r="J713" s="832">
        <v>100</v>
      </c>
      <c r="K713" s="833">
        <v>229</v>
      </c>
    </row>
    <row r="714" spans="1:11" ht="14.45" customHeight="1" x14ac:dyDescent="0.2">
      <c r="A714" s="822" t="s">
        <v>599</v>
      </c>
      <c r="B714" s="823" t="s">
        <v>600</v>
      </c>
      <c r="C714" s="826" t="s">
        <v>623</v>
      </c>
      <c r="D714" s="840" t="s">
        <v>624</v>
      </c>
      <c r="E714" s="826" t="s">
        <v>5045</v>
      </c>
      <c r="F714" s="840" t="s">
        <v>5046</v>
      </c>
      <c r="G714" s="826" t="s">
        <v>5667</v>
      </c>
      <c r="H714" s="826" t="s">
        <v>5669</v>
      </c>
      <c r="I714" s="832">
        <v>4.9699997901916504</v>
      </c>
      <c r="J714" s="832">
        <v>50</v>
      </c>
      <c r="K714" s="833">
        <v>248.5</v>
      </c>
    </row>
    <row r="715" spans="1:11" ht="14.45" customHeight="1" x14ac:dyDescent="0.2">
      <c r="A715" s="822" t="s">
        <v>599</v>
      </c>
      <c r="B715" s="823" t="s">
        <v>600</v>
      </c>
      <c r="C715" s="826" t="s">
        <v>623</v>
      </c>
      <c r="D715" s="840" t="s">
        <v>624</v>
      </c>
      <c r="E715" s="826" t="s">
        <v>5045</v>
      </c>
      <c r="F715" s="840" t="s">
        <v>5046</v>
      </c>
      <c r="G715" s="826" t="s">
        <v>5146</v>
      </c>
      <c r="H715" s="826" t="s">
        <v>5156</v>
      </c>
      <c r="I715" s="832">
        <v>11.739999771118164</v>
      </c>
      <c r="J715" s="832">
        <v>300</v>
      </c>
      <c r="K715" s="833">
        <v>3522.0001220703125</v>
      </c>
    </row>
    <row r="716" spans="1:11" ht="14.45" customHeight="1" x14ac:dyDescent="0.2">
      <c r="A716" s="822" t="s">
        <v>599</v>
      </c>
      <c r="B716" s="823" t="s">
        <v>600</v>
      </c>
      <c r="C716" s="826" t="s">
        <v>623</v>
      </c>
      <c r="D716" s="840" t="s">
        <v>624</v>
      </c>
      <c r="E716" s="826" t="s">
        <v>5045</v>
      </c>
      <c r="F716" s="840" t="s">
        <v>5046</v>
      </c>
      <c r="G716" s="826" t="s">
        <v>5148</v>
      </c>
      <c r="H716" s="826" t="s">
        <v>5157</v>
      </c>
      <c r="I716" s="832">
        <v>13.310000419616699</v>
      </c>
      <c r="J716" s="832">
        <v>320</v>
      </c>
      <c r="K716" s="833">
        <v>4259.199951171875</v>
      </c>
    </row>
    <row r="717" spans="1:11" ht="14.45" customHeight="1" x14ac:dyDescent="0.2">
      <c r="A717" s="822" t="s">
        <v>599</v>
      </c>
      <c r="B717" s="823" t="s">
        <v>600</v>
      </c>
      <c r="C717" s="826" t="s">
        <v>623</v>
      </c>
      <c r="D717" s="840" t="s">
        <v>624</v>
      </c>
      <c r="E717" s="826" t="s">
        <v>5045</v>
      </c>
      <c r="F717" s="840" t="s">
        <v>5046</v>
      </c>
      <c r="G717" s="826" t="s">
        <v>5150</v>
      </c>
      <c r="H717" s="826" t="s">
        <v>5463</v>
      </c>
      <c r="I717" s="832">
        <v>25.530000686645508</v>
      </c>
      <c r="J717" s="832">
        <v>30</v>
      </c>
      <c r="K717" s="833">
        <v>765.90000915527344</v>
      </c>
    </row>
    <row r="718" spans="1:11" ht="14.45" customHeight="1" x14ac:dyDescent="0.2">
      <c r="A718" s="822" t="s">
        <v>599</v>
      </c>
      <c r="B718" s="823" t="s">
        <v>600</v>
      </c>
      <c r="C718" s="826" t="s">
        <v>623</v>
      </c>
      <c r="D718" s="840" t="s">
        <v>624</v>
      </c>
      <c r="E718" s="826" t="s">
        <v>5045</v>
      </c>
      <c r="F718" s="840" t="s">
        <v>5046</v>
      </c>
      <c r="G718" s="826" t="s">
        <v>5152</v>
      </c>
      <c r="H718" s="826" t="s">
        <v>5158</v>
      </c>
      <c r="I718" s="832">
        <v>2.2899999618530273</v>
      </c>
      <c r="J718" s="832">
        <v>500</v>
      </c>
      <c r="K718" s="833">
        <v>1145</v>
      </c>
    </row>
    <row r="719" spans="1:11" ht="14.45" customHeight="1" x14ac:dyDescent="0.2">
      <c r="A719" s="822" t="s">
        <v>599</v>
      </c>
      <c r="B719" s="823" t="s">
        <v>600</v>
      </c>
      <c r="C719" s="826" t="s">
        <v>623</v>
      </c>
      <c r="D719" s="840" t="s">
        <v>624</v>
      </c>
      <c r="E719" s="826" t="s">
        <v>5045</v>
      </c>
      <c r="F719" s="840" t="s">
        <v>5046</v>
      </c>
      <c r="G719" s="826" t="s">
        <v>5670</v>
      </c>
      <c r="H719" s="826" t="s">
        <v>5671</v>
      </c>
      <c r="I719" s="832">
        <v>42.909999847412109</v>
      </c>
      <c r="J719" s="832">
        <v>40</v>
      </c>
      <c r="K719" s="833">
        <v>1716.2699584960938</v>
      </c>
    </row>
    <row r="720" spans="1:11" ht="14.45" customHeight="1" x14ac:dyDescent="0.2">
      <c r="A720" s="822" t="s">
        <v>599</v>
      </c>
      <c r="B720" s="823" t="s">
        <v>600</v>
      </c>
      <c r="C720" s="826" t="s">
        <v>623</v>
      </c>
      <c r="D720" s="840" t="s">
        <v>624</v>
      </c>
      <c r="E720" s="826" t="s">
        <v>5045</v>
      </c>
      <c r="F720" s="840" t="s">
        <v>5046</v>
      </c>
      <c r="G720" s="826" t="s">
        <v>5670</v>
      </c>
      <c r="H720" s="826" t="s">
        <v>5672</v>
      </c>
      <c r="I720" s="832">
        <v>42.909999847412109</v>
      </c>
      <c r="J720" s="832">
        <v>10</v>
      </c>
      <c r="K720" s="833">
        <v>429.07000732421875</v>
      </c>
    </row>
    <row r="721" spans="1:11" ht="14.45" customHeight="1" x14ac:dyDescent="0.2">
      <c r="A721" s="822" t="s">
        <v>599</v>
      </c>
      <c r="B721" s="823" t="s">
        <v>600</v>
      </c>
      <c r="C721" s="826" t="s">
        <v>623</v>
      </c>
      <c r="D721" s="840" t="s">
        <v>624</v>
      </c>
      <c r="E721" s="826" t="s">
        <v>5045</v>
      </c>
      <c r="F721" s="840" t="s">
        <v>5046</v>
      </c>
      <c r="G721" s="826" t="s">
        <v>5673</v>
      </c>
      <c r="H721" s="826" t="s">
        <v>5674</v>
      </c>
      <c r="I721" s="832">
        <v>329.01998901367188</v>
      </c>
      <c r="J721" s="832">
        <v>6</v>
      </c>
      <c r="K721" s="833">
        <v>1974.1199951171875</v>
      </c>
    </row>
    <row r="722" spans="1:11" ht="14.45" customHeight="1" x14ac:dyDescent="0.2">
      <c r="A722" s="822" t="s">
        <v>599</v>
      </c>
      <c r="B722" s="823" t="s">
        <v>600</v>
      </c>
      <c r="C722" s="826" t="s">
        <v>623</v>
      </c>
      <c r="D722" s="840" t="s">
        <v>624</v>
      </c>
      <c r="E722" s="826" t="s">
        <v>5045</v>
      </c>
      <c r="F722" s="840" t="s">
        <v>5046</v>
      </c>
      <c r="G722" s="826" t="s">
        <v>5159</v>
      </c>
      <c r="H722" s="826" t="s">
        <v>5160</v>
      </c>
      <c r="I722" s="832">
        <v>4.8000001907348633</v>
      </c>
      <c r="J722" s="832">
        <v>700</v>
      </c>
      <c r="K722" s="833">
        <v>3359.8300170898438</v>
      </c>
    </row>
    <row r="723" spans="1:11" ht="14.45" customHeight="1" x14ac:dyDescent="0.2">
      <c r="A723" s="822" t="s">
        <v>599</v>
      </c>
      <c r="B723" s="823" t="s">
        <v>600</v>
      </c>
      <c r="C723" s="826" t="s">
        <v>623</v>
      </c>
      <c r="D723" s="840" t="s">
        <v>624</v>
      </c>
      <c r="E723" s="826" t="s">
        <v>5045</v>
      </c>
      <c r="F723" s="840" t="s">
        <v>5046</v>
      </c>
      <c r="G723" s="826" t="s">
        <v>5675</v>
      </c>
      <c r="H723" s="826" t="s">
        <v>5676</v>
      </c>
      <c r="I723" s="832">
        <v>77.449996948242188</v>
      </c>
      <c r="J723" s="832">
        <v>1</v>
      </c>
      <c r="K723" s="833">
        <v>77.449996948242188</v>
      </c>
    </row>
    <row r="724" spans="1:11" ht="14.45" customHeight="1" x14ac:dyDescent="0.2">
      <c r="A724" s="822" t="s">
        <v>599</v>
      </c>
      <c r="B724" s="823" t="s">
        <v>600</v>
      </c>
      <c r="C724" s="826" t="s">
        <v>623</v>
      </c>
      <c r="D724" s="840" t="s">
        <v>624</v>
      </c>
      <c r="E724" s="826" t="s">
        <v>5045</v>
      </c>
      <c r="F724" s="840" t="s">
        <v>5046</v>
      </c>
      <c r="G724" s="826" t="s">
        <v>5162</v>
      </c>
      <c r="H724" s="826" t="s">
        <v>5163</v>
      </c>
      <c r="I724" s="832">
        <v>1.5</v>
      </c>
      <c r="J724" s="832">
        <v>400</v>
      </c>
      <c r="K724" s="833">
        <v>600</v>
      </c>
    </row>
    <row r="725" spans="1:11" ht="14.45" customHeight="1" x14ac:dyDescent="0.2">
      <c r="A725" s="822" t="s">
        <v>599</v>
      </c>
      <c r="B725" s="823" t="s">
        <v>600</v>
      </c>
      <c r="C725" s="826" t="s">
        <v>623</v>
      </c>
      <c r="D725" s="840" t="s">
        <v>624</v>
      </c>
      <c r="E725" s="826" t="s">
        <v>5045</v>
      </c>
      <c r="F725" s="840" t="s">
        <v>5046</v>
      </c>
      <c r="G725" s="826" t="s">
        <v>5162</v>
      </c>
      <c r="H725" s="826" t="s">
        <v>5677</v>
      </c>
      <c r="I725" s="832">
        <v>1.5</v>
      </c>
      <c r="J725" s="832">
        <v>200</v>
      </c>
      <c r="K725" s="833">
        <v>300</v>
      </c>
    </row>
    <row r="726" spans="1:11" ht="14.45" customHeight="1" x14ac:dyDescent="0.2">
      <c r="A726" s="822" t="s">
        <v>599</v>
      </c>
      <c r="B726" s="823" t="s">
        <v>600</v>
      </c>
      <c r="C726" s="826" t="s">
        <v>623</v>
      </c>
      <c r="D726" s="840" t="s">
        <v>624</v>
      </c>
      <c r="E726" s="826" t="s">
        <v>5045</v>
      </c>
      <c r="F726" s="840" t="s">
        <v>5046</v>
      </c>
      <c r="G726" s="826" t="s">
        <v>5678</v>
      </c>
      <c r="H726" s="826" t="s">
        <v>5679</v>
      </c>
      <c r="I726" s="832">
        <v>1445.949951171875</v>
      </c>
      <c r="J726" s="832">
        <v>2</v>
      </c>
      <c r="K726" s="833">
        <v>2891.89990234375</v>
      </c>
    </row>
    <row r="727" spans="1:11" ht="14.45" customHeight="1" x14ac:dyDescent="0.2">
      <c r="A727" s="822" t="s">
        <v>599</v>
      </c>
      <c r="B727" s="823" t="s">
        <v>600</v>
      </c>
      <c r="C727" s="826" t="s">
        <v>623</v>
      </c>
      <c r="D727" s="840" t="s">
        <v>624</v>
      </c>
      <c r="E727" s="826" t="s">
        <v>5045</v>
      </c>
      <c r="F727" s="840" t="s">
        <v>5046</v>
      </c>
      <c r="G727" s="826" t="s">
        <v>5680</v>
      </c>
      <c r="H727" s="826" t="s">
        <v>5681</v>
      </c>
      <c r="I727" s="832">
        <v>1178.5400390625</v>
      </c>
      <c r="J727" s="832">
        <v>1</v>
      </c>
      <c r="K727" s="833">
        <v>1178.5400390625</v>
      </c>
    </row>
    <row r="728" spans="1:11" ht="14.45" customHeight="1" x14ac:dyDescent="0.2">
      <c r="A728" s="822" t="s">
        <v>599</v>
      </c>
      <c r="B728" s="823" t="s">
        <v>600</v>
      </c>
      <c r="C728" s="826" t="s">
        <v>623</v>
      </c>
      <c r="D728" s="840" t="s">
        <v>624</v>
      </c>
      <c r="E728" s="826" t="s">
        <v>5045</v>
      </c>
      <c r="F728" s="840" t="s">
        <v>5046</v>
      </c>
      <c r="G728" s="826" t="s">
        <v>5166</v>
      </c>
      <c r="H728" s="826" t="s">
        <v>5167</v>
      </c>
      <c r="I728" s="832">
        <v>26.164999961853027</v>
      </c>
      <c r="J728" s="832">
        <v>20</v>
      </c>
      <c r="K728" s="833">
        <v>523.30001831054688</v>
      </c>
    </row>
    <row r="729" spans="1:11" ht="14.45" customHeight="1" x14ac:dyDescent="0.2">
      <c r="A729" s="822" t="s">
        <v>599</v>
      </c>
      <c r="B729" s="823" t="s">
        <v>600</v>
      </c>
      <c r="C729" s="826" t="s">
        <v>623</v>
      </c>
      <c r="D729" s="840" t="s">
        <v>624</v>
      </c>
      <c r="E729" s="826" t="s">
        <v>5045</v>
      </c>
      <c r="F729" s="840" t="s">
        <v>5046</v>
      </c>
      <c r="G729" s="826" t="s">
        <v>5168</v>
      </c>
      <c r="H729" s="826" t="s">
        <v>5169</v>
      </c>
      <c r="I729" s="832">
        <v>9.1999998092651367</v>
      </c>
      <c r="J729" s="832">
        <v>1400</v>
      </c>
      <c r="K729" s="833">
        <v>12880</v>
      </c>
    </row>
    <row r="730" spans="1:11" ht="14.45" customHeight="1" x14ac:dyDescent="0.2">
      <c r="A730" s="822" t="s">
        <v>599</v>
      </c>
      <c r="B730" s="823" t="s">
        <v>600</v>
      </c>
      <c r="C730" s="826" t="s">
        <v>623</v>
      </c>
      <c r="D730" s="840" t="s">
        <v>624</v>
      </c>
      <c r="E730" s="826" t="s">
        <v>5045</v>
      </c>
      <c r="F730" s="840" t="s">
        <v>5046</v>
      </c>
      <c r="G730" s="826" t="s">
        <v>5168</v>
      </c>
      <c r="H730" s="826" t="s">
        <v>5170</v>
      </c>
      <c r="I730" s="832">
        <v>9.1999998092651367</v>
      </c>
      <c r="J730" s="832">
        <v>800</v>
      </c>
      <c r="K730" s="833">
        <v>7360</v>
      </c>
    </row>
    <row r="731" spans="1:11" ht="14.45" customHeight="1" x14ac:dyDescent="0.2">
      <c r="A731" s="822" t="s">
        <v>599</v>
      </c>
      <c r="B731" s="823" t="s">
        <v>600</v>
      </c>
      <c r="C731" s="826" t="s">
        <v>623</v>
      </c>
      <c r="D731" s="840" t="s">
        <v>624</v>
      </c>
      <c r="E731" s="826" t="s">
        <v>5045</v>
      </c>
      <c r="F731" s="840" t="s">
        <v>5046</v>
      </c>
      <c r="G731" s="826" t="s">
        <v>5168</v>
      </c>
      <c r="H731" s="826" t="s">
        <v>5171</v>
      </c>
      <c r="I731" s="832">
        <v>9.1999998092651367</v>
      </c>
      <c r="J731" s="832">
        <v>100</v>
      </c>
      <c r="K731" s="833">
        <v>920</v>
      </c>
    </row>
    <row r="732" spans="1:11" ht="14.45" customHeight="1" x14ac:dyDescent="0.2">
      <c r="A732" s="822" t="s">
        <v>599</v>
      </c>
      <c r="B732" s="823" t="s">
        <v>600</v>
      </c>
      <c r="C732" s="826" t="s">
        <v>623</v>
      </c>
      <c r="D732" s="840" t="s">
        <v>624</v>
      </c>
      <c r="E732" s="826" t="s">
        <v>5045</v>
      </c>
      <c r="F732" s="840" t="s">
        <v>5046</v>
      </c>
      <c r="G732" s="826" t="s">
        <v>5682</v>
      </c>
      <c r="H732" s="826" t="s">
        <v>5683</v>
      </c>
      <c r="I732" s="832">
        <v>126.38999938964844</v>
      </c>
      <c r="J732" s="832">
        <v>10</v>
      </c>
      <c r="K732" s="833">
        <v>1263.8599853515625</v>
      </c>
    </row>
    <row r="733" spans="1:11" ht="14.45" customHeight="1" x14ac:dyDescent="0.2">
      <c r="A733" s="822" t="s">
        <v>599</v>
      </c>
      <c r="B733" s="823" t="s">
        <v>600</v>
      </c>
      <c r="C733" s="826" t="s">
        <v>623</v>
      </c>
      <c r="D733" s="840" t="s">
        <v>624</v>
      </c>
      <c r="E733" s="826" t="s">
        <v>5045</v>
      </c>
      <c r="F733" s="840" t="s">
        <v>5046</v>
      </c>
      <c r="G733" s="826" t="s">
        <v>5684</v>
      </c>
      <c r="H733" s="826" t="s">
        <v>5685</v>
      </c>
      <c r="I733" s="832">
        <v>58.371427808489116</v>
      </c>
      <c r="J733" s="832">
        <v>110</v>
      </c>
      <c r="K733" s="833">
        <v>6420.800048828125</v>
      </c>
    </row>
    <row r="734" spans="1:11" ht="14.45" customHeight="1" x14ac:dyDescent="0.2">
      <c r="A734" s="822" t="s">
        <v>599</v>
      </c>
      <c r="B734" s="823" t="s">
        <v>600</v>
      </c>
      <c r="C734" s="826" t="s">
        <v>623</v>
      </c>
      <c r="D734" s="840" t="s">
        <v>624</v>
      </c>
      <c r="E734" s="826" t="s">
        <v>5045</v>
      </c>
      <c r="F734" s="840" t="s">
        <v>5046</v>
      </c>
      <c r="G734" s="826" t="s">
        <v>5686</v>
      </c>
      <c r="H734" s="826" t="s">
        <v>5687</v>
      </c>
      <c r="I734" s="832">
        <v>110.91999816894531</v>
      </c>
      <c r="J734" s="832">
        <v>40</v>
      </c>
      <c r="K734" s="833">
        <v>4436.830078125</v>
      </c>
    </row>
    <row r="735" spans="1:11" ht="14.45" customHeight="1" x14ac:dyDescent="0.2">
      <c r="A735" s="822" t="s">
        <v>599</v>
      </c>
      <c r="B735" s="823" t="s">
        <v>600</v>
      </c>
      <c r="C735" s="826" t="s">
        <v>623</v>
      </c>
      <c r="D735" s="840" t="s">
        <v>624</v>
      </c>
      <c r="E735" s="826" t="s">
        <v>5045</v>
      </c>
      <c r="F735" s="840" t="s">
        <v>5046</v>
      </c>
      <c r="G735" s="826" t="s">
        <v>5688</v>
      </c>
      <c r="H735" s="826" t="s">
        <v>5689</v>
      </c>
      <c r="I735" s="832">
        <v>35.090000152587891</v>
      </c>
      <c r="J735" s="832">
        <v>30</v>
      </c>
      <c r="K735" s="833">
        <v>1052.699951171875</v>
      </c>
    </row>
    <row r="736" spans="1:11" ht="14.45" customHeight="1" x14ac:dyDescent="0.2">
      <c r="A736" s="822" t="s">
        <v>599</v>
      </c>
      <c r="B736" s="823" t="s">
        <v>600</v>
      </c>
      <c r="C736" s="826" t="s">
        <v>623</v>
      </c>
      <c r="D736" s="840" t="s">
        <v>624</v>
      </c>
      <c r="E736" s="826" t="s">
        <v>5045</v>
      </c>
      <c r="F736" s="840" t="s">
        <v>5046</v>
      </c>
      <c r="G736" s="826" t="s">
        <v>5172</v>
      </c>
      <c r="H736" s="826" t="s">
        <v>5469</v>
      </c>
      <c r="I736" s="832">
        <v>172.5</v>
      </c>
      <c r="J736" s="832">
        <v>2</v>
      </c>
      <c r="K736" s="833">
        <v>345</v>
      </c>
    </row>
    <row r="737" spans="1:11" ht="14.45" customHeight="1" x14ac:dyDescent="0.2">
      <c r="A737" s="822" t="s">
        <v>599</v>
      </c>
      <c r="B737" s="823" t="s">
        <v>600</v>
      </c>
      <c r="C737" s="826" t="s">
        <v>623</v>
      </c>
      <c r="D737" s="840" t="s">
        <v>624</v>
      </c>
      <c r="E737" s="826" t="s">
        <v>5045</v>
      </c>
      <c r="F737" s="840" t="s">
        <v>5046</v>
      </c>
      <c r="G737" s="826" t="s">
        <v>5172</v>
      </c>
      <c r="H737" s="826" t="s">
        <v>5173</v>
      </c>
      <c r="I737" s="832">
        <v>172.5</v>
      </c>
      <c r="J737" s="832">
        <v>2</v>
      </c>
      <c r="K737" s="833">
        <v>345</v>
      </c>
    </row>
    <row r="738" spans="1:11" ht="14.45" customHeight="1" x14ac:dyDescent="0.2">
      <c r="A738" s="822" t="s">
        <v>599</v>
      </c>
      <c r="B738" s="823" t="s">
        <v>600</v>
      </c>
      <c r="C738" s="826" t="s">
        <v>623</v>
      </c>
      <c r="D738" s="840" t="s">
        <v>624</v>
      </c>
      <c r="E738" s="826" t="s">
        <v>5045</v>
      </c>
      <c r="F738" s="840" t="s">
        <v>5046</v>
      </c>
      <c r="G738" s="826" t="s">
        <v>5174</v>
      </c>
      <c r="H738" s="826" t="s">
        <v>5175</v>
      </c>
      <c r="I738" s="832">
        <v>284.35000610351563</v>
      </c>
      <c r="J738" s="832">
        <v>35</v>
      </c>
      <c r="K738" s="833">
        <v>9952.25</v>
      </c>
    </row>
    <row r="739" spans="1:11" ht="14.45" customHeight="1" x14ac:dyDescent="0.2">
      <c r="A739" s="822" t="s">
        <v>599</v>
      </c>
      <c r="B739" s="823" t="s">
        <v>600</v>
      </c>
      <c r="C739" s="826" t="s">
        <v>623</v>
      </c>
      <c r="D739" s="840" t="s">
        <v>624</v>
      </c>
      <c r="E739" s="826" t="s">
        <v>5045</v>
      </c>
      <c r="F739" s="840" t="s">
        <v>5046</v>
      </c>
      <c r="G739" s="826" t="s">
        <v>5176</v>
      </c>
      <c r="H739" s="826" t="s">
        <v>5177</v>
      </c>
      <c r="I739" s="832">
        <v>6.1700000762939453</v>
      </c>
      <c r="J739" s="832">
        <v>830</v>
      </c>
      <c r="K739" s="833">
        <v>5121.1000061035156</v>
      </c>
    </row>
    <row r="740" spans="1:11" ht="14.45" customHeight="1" x14ac:dyDescent="0.2">
      <c r="A740" s="822" t="s">
        <v>599</v>
      </c>
      <c r="B740" s="823" t="s">
        <v>600</v>
      </c>
      <c r="C740" s="826" t="s">
        <v>623</v>
      </c>
      <c r="D740" s="840" t="s">
        <v>624</v>
      </c>
      <c r="E740" s="826" t="s">
        <v>5045</v>
      </c>
      <c r="F740" s="840" t="s">
        <v>5046</v>
      </c>
      <c r="G740" s="826" t="s">
        <v>5174</v>
      </c>
      <c r="H740" s="826" t="s">
        <v>5690</v>
      </c>
      <c r="I740" s="832">
        <v>300.07998657226563</v>
      </c>
      <c r="J740" s="832">
        <v>35</v>
      </c>
      <c r="K740" s="833">
        <v>10502.80029296875</v>
      </c>
    </row>
    <row r="741" spans="1:11" ht="14.45" customHeight="1" x14ac:dyDescent="0.2">
      <c r="A741" s="822" t="s">
        <v>599</v>
      </c>
      <c r="B741" s="823" t="s">
        <v>600</v>
      </c>
      <c r="C741" s="826" t="s">
        <v>623</v>
      </c>
      <c r="D741" s="840" t="s">
        <v>624</v>
      </c>
      <c r="E741" s="826" t="s">
        <v>5045</v>
      </c>
      <c r="F741" s="840" t="s">
        <v>5046</v>
      </c>
      <c r="G741" s="826" t="s">
        <v>5176</v>
      </c>
      <c r="H741" s="826" t="s">
        <v>5178</v>
      </c>
      <c r="I741" s="832">
        <v>6.1700000762939453</v>
      </c>
      <c r="J741" s="832">
        <v>120</v>
      </c>
      <c r="K741" s="833">
        <v>740.40001678466797</v>
      </c>
    </row>
    <row r="742" spans="1:11" ht="14.45" customHeight="1" x14ac:dyDescent="0.2">
      <c r="A742" s="822" t="s">
        <v>599</v>
      </c>
      <c r="B742" s="823" t="s">
        <v>600</v>
      </c>
      <c r="C742" s="826" t="s">
        <v>623</v>
      </c>
      <c r="D742" s="840" t="s">
        <v>624</v>
      </c>
      <c r="E742" s="826" t="s">
        <v>5045</v>
      </c>
      <c r="F742" s="840" t="s">
        <v>5046</v>
      </c>
      <c r="G742" s="826" t="s">
        <v>5603</v>
      </c>
      <c r="H742" s="826" t="s">
        <v>5691</v>
      </c>
      <c r="I742" s="832">
        <v>32.799999237060547</v>
      </c>
      <c r="J742" s="832">
        <v>10</v>
      </c>
      <c r="K742" s="833">
        <v>328</v>
      </c>
    </row>
    <row r="743" spans="1:11" ht="14.45" customHeight="1" x14ac:dyDescent="0.2">
      <c r="A743" s="822" t="s">
        <v>599</v>
      </c>
      <c r="B743" s="823" t="s">
        <v>600</v>
      </c>
      <c r="C743" s="826" t="s">
        <v>623</v>
      </c>
      <c r="D743" s="840" t="s">
        <v>624</v>
      </c>
      <c r="E743" s="826" t="s">
        <v>5045</v>
      </c>
      <c r="F743" s="840" t="s">
        <v>5046</v>
      </c>
      <c r="G743" s="826" t="s">
        <v>5692</v>
      </c>
      <c r="H743" s="826" t="s">
        <v>5693</v>
      </c>
      <c r="I743" s="832">
        <v>6.6599998474121094</v>
      </c>
      <c r="J743" s="832">
        <v>20</v>
      </c>
      <c r="K743" s="833">
        <v>133.19999694824219</v>
      </c>
    </row>
    <row r="744" spans="1:11" ht="14.45" customHeight="1" x14ac:dyDescent="0.2">
      <c r="A744" s="822" t="s">
        <v>599</v>
      </c>
      <c r="B744" s="823" t="s">
        <v>600</v>
      </c>
      <c r="C744" s="826" t="s">
        <v>623</v>
      </c>
      <c r="D744" s="840" t="s">
        <v>624</v>
      </c>
      <c r="E744" s="826" t="s">
        <v>5045</v>
      </c>
      <c r="F744" s="840" t="s">
        <v>5046</v>
      </c>
      <c r="G744" s="826" t="s">
        <v>5179</v>
      </c>
      <c r="H744" s="826" t="s">
        <v>5180</v>
      </c>
      <c r="I744" s="832">
        <v>148.71000671386719</v>
      </c>
      <c r="J744" s="832">
        <v>10</v>
      </c>
      <c r="K744" s="833">
        <v>1487.0999755859375</v>
      </c>
    </row>
    <row r="745" spans="1:11" ht="14.45" customHeight="1" x14ac:dyDescent="0.2">
      <c r="A745" s="822" t="s">
        <v>599</v>
      </c>
      <c r="B745" s="823" t="s">
        <v>600</v>
      </c>
      <c r="C745" s="826" t="s">
        <v>623</v>
      </c>
      <c r="D745" s="840" t="s">
        <v>624</v>
      </c>
      <c r="E745" s="826" t="s">
        <v>5045</v>
      </c>
      <c r="F745" s="840" t="s">
        <v>5046</v>
      </c>
      <c r="G745" s="826" t="s">
        <v>5179</v>
      </c>
      <c r="H745" s="826" t="s">
        <v>5181</v>
      </c>
      <c r="I745" s="832">
        <v>148.71000671386719</v>
      </c>
      <c r="J745" s="832">
        <v>10</v>
      </c>
      <c r="K745" s="833">
        <v>1487.0999755859375</v>
      </c>
    </row>
    <row r="746" spans="1:11" ht="14.45" customHeight="1" x14ac:dyDescent="0.2">
      <c r="A746" s="822" t="s">
        <v>599</v>
      </c>
      <c r="B746" s="823" t="s">
        <v>600</v>
      </c>
      <c r="C746" s="826" t="s">
        <v>623</v>
      </c>
      <c r="D746" s="840" t="s">
        <v>624</v>
      </c>
      <c r="E746" s="826" t="s">
        <v>5045</v>
      </c>
      <c r="F746" s="840" t="s">
        <v>5046</v>
      </c>
      <c r="G746" s="826" t="s">
        <v>5694</v>
      </c>
      <c r="H746" s="826" t="s">
        <v>5695</v>
      </c>
      <c r="I746" s="832">
        <v>2649.89990234375</v>
      </c>
      <c r="J746" s="832">
        <v>2</v>
      </c>
      <c r="K746" s="833">
        <v>5299.7998046875</v>
      </c>
    </row>
    <row r="747" spans="1:11" ht="14.45" customHeight="1" x14ac:dyDescent="0.2">
      <c r="A747" s="822" t="s">
        <v>599</v>
      </c>
      <c r="B747" s="823" t="s">
        <v>600</v>
      </c>
      <c r="C747" s="826" t="s">
        <v>623</v>
      </c>
      <c r="D747" s="840" t="s">
        <v>624</v>
      </c>
      <c r="E747" s="826" t="s">
        <v>5045</v>
      </c>
      <c r="F747" s="840" t="s">
        <v>5046</v>
      </c>
      <c r="G747" s="826" t="s">
        <v>5696</v>
      </c>
      <c r="H747" s="826" t="s">
        <v>5697</v>
      </c>
      <c r="I747" s="832">
        <v>6.0500001907348633</v>
      </c>
      <c r="J747" s="832">
        <v>20</v>
      </c>
      <c r="K747" s="833">
        <v>121</v>
      </c>
    </row>
    <row r="748" spans="1:11" ht="14.45" customHeight="1" x14ac:dyDescent="0.2">
      <c r="A748" s="822" t="s">
        <v>599</v>
      </c>
      <c r="B748" s="823" t="s">
        <v>600</v>
      </c>
      <c r="C748" s="826" t="s">
        <v>623</v>
      </c>
      <c r="D748" s="840" t="s">
        <v>624</v>
      </c>
      <c r="E748" s="826" t="s">
        <v>5045</v>
      </c>
      <c r="F748" s="840" t="s">
        <v>5046</v>
      </c>
      <c r="G748" s="826" t="s">
        <v>5698</v>
      </c>
      <c r="H748" s="826" t="s">
        <v>5699</v>
      </c>
      <c r="I748" s="832">
        <v>23.930000305175781</v>
      </c>
      <c r="J748" s="832">
        <v>50</v>
      </c>
      <c r="K748" s="833">
        <v>1196.68994140625</v>
      </c>
    </row>
    <row r="749" spans="1:11" ht="14.45" customHeight="1" x14ac:dyDescent="0.2">
      <c r="A749" s="822" t="s">
        <v>599</v>
      </c>
      <c r="B749" s="823" t="s">
        <v>600</v>
      </c>
      <c r="C749" s="826" t="s">
        <v>623</v>
      </c>
      <c r="D749" s="840" t="s">
        <v>624</v>
      </c>
      <c r="E749" s="826" t="s">
        <v>5045</v>
      </c>
      <c r="F749" s="840" t="s">
        <v>5046</v>
      </c>
      <c r="G749" s="826" t="s">
        <v>5182</v>
      </c>
      <c r="H749" s="826" t="s">
        <v>5183</v>
      </c>
      <c r="I749" s="832">
        <v>197.57000732421875</v>
      </c>
      <c r="J749" s="832">
        <v>12</v>
      </c>
      <c r="K749" s="833">
        <v>2370.840087890625</v>
      </c>
    </row>
    <row r="750" spans="1:11" ht="14.45" customHeight="1" x14ac:dyDescent="0.2">
      <c r="A750" s="822" t="s">
        <v>599</v>
      </c>
      <c r="B750" s="823" t="s">
        <v>600</v>
      </c>
      <c r="C750" s="826" t="s">
        <v>623</v>
      </c>
      <c r="D750" s="840" t="s">
        <v>624</v>
      </c>
      <c r="E750" s="826" t="s">
        <v>5045</v>
      </c>
      <c r="F750" s="840" t="s">
        <v>5046</v>
      </c>
      <c r="G750" s="826" t="s">
        <v>5182</v>
      </c>
      <c r="H750" s="826" t="s">
        <v>5184</v>
      </c>
      <c r="I750" s="832">
        <v>197.57000732421875</v>
      </c>
      <c r="J750" s="832">
        <v>24</v>
      </c>
      <c r="K750" s="833">
        <v>4741.68017578125</v>
      </c>
    </row>
    <row r="751" spans="1:11" ht="14.45" customHeight="1" x14ac:dyDescent="0.2">
      <c r="A751" s="822" t="s">
        <v>599</v>
      </c>
      <c r="B751" s="823" t="s">
        <v>600</v>
      </c>
      <c r="C751" s="826" t="s">
        <v>623</v>
      </c>
      <c r="D751" s="840" t="s">
        <v>624</v>
      </c>
      <c r="E751" s="826" t="s">
        <v>5045</v>
      </c>
      <c r="F751" s="840" t="s">
        <v>5046</v>
      </c>
      <c r="G751" s="826" t="s">
        <v>5188</v>
      </c>
      <c r="H751" s="826" t="s">
        <v>5189</v>
      </c>
      <c r="I751" s="832">
        <v>0.82499998807907104</v>
      </c>
      <c r="J751" s="832">
        <v>4800</v>
      </c>
      <c r="K751" s="833">
        <v>3960</v>
      </c>
    </row>
    <row r="752" spans="1:11" ht="14.45" customHeight="1" x14ac:dyDescent="0.2">
      <c r="A752" s="822" t="s">
        <v>599</v>
      </c>
      <c r="B752" s="823" t="s">
        <v>600</v>
      </c>
      <c r="C752" s="826" t="s">
        <v>623</v>
      </c>
      <c r="D752" s="840" t="s">
        <v>624</v>
      </c>
      <c r="E752" s="826" t="s">
        <v>5045</v>
      </c>
      <c r="F752" s="840" t="s">
        <v>5046</v>
      </c>
      <c r="G752" s="826" t="s">
        <v>5190</v>
      </c>
      <c r="H752" s="826" t="s">
        <v>5191</v>
      </c>
      <c r="I752" s="832">
        <v>1.0800000429153442</v>
      </c>
      <c r="J752" s="832">
        <v>1200</v>
      </c>
      <c r="K752" s="833">
        <v>1296</v>
      </c>
    </row>
    <row r="753" spans="1:11" ht="14.45" customHeight="1" x14ac:dyDescent="0.2">
      <c r="A753" s="822" t="s">
        <v>599</v>
      </c>
      <c r="B753" s="823" t="s">
        <v>600</v>
      </c>
      <c r="C753" s="826" t="s">
        <v>623</v>
      </c>
      <c r="D753" s="840" t="s">
        <v>624</v>
      </c>
      <c r="E753" s="826" t="s">
        <v>5045</v>
      </c>
      <c r="F753" s="840" t="s">
        <v>5046</v>
      </c>
      <c r="G753" s="826" t="s">
        <v>5190</v>
      </c>
      <c r="H753" s="826" t="s">
        <v>5192</v>
      </c>
      <c r="I753" s="832">
        <v>1.0900000333786011</v>
      </c>
      <c r="J753" s="832">
        <v>1200</v>
      </c>
      <c r="K753" s="833">
        <v>1308</v>
      </c>
    </row>
    <row r="754" spans="1:11" ht="14.45" customHeight="1" x14ac:dyDescent="0.2">
      <c r="A754" s="822" t="s">
        <v>599</v>
      </c>
      <c r="B754" s="823" t="s">
        <v>600</v>
      </c>
      <c r="C754" s="826" t="s">
        <v>623</v>
      </c>
      <c r="D754" s="840" t="s">
        <v>624</v>
      </c>
      <c r="E754" s="826" t="s">
        <v>5045</v>
      </c>
      <c r="F754" s="840" t="s">
        <v>5046</v>
      </c>
      <c r="G754" s="826" t="s">
        <v>5195</v>
      </c>
      <c r="H754" s="826" t="s">
        <v>5196</v>
      </c>
      <c r="I754" s="832">
        <v>1.1316666603088379</v>
      </c>
      <c r="J754" s="832">
        <v>5120</v>
      </c>
      <c r="K754" s="833">
        <v>5792</v>
      </c>
    </row>
    <row r="755" spans="1:11" ht="14.45" customHeight="1" x14ac:dyDescent="0.2">
      <c r="A755" s="822" t="s">
        <v>599</v>
      </c>
      <c r="B755" s="823" t="s">
        <v>600</v>
      </c>
      <c r="C755" s="826" t="s">
        <v>623</v>
      </c>
      <c r="D755" s="840" t="s">
        <v>624</v>
      </c>
      <c r="E755" s="826" t="s">
        <v>5045</v>
      </c>
      <c r="F755" s="840" t="s">
        <v>5046</v>
      </c>
      <c r="G755" s="826" t="s">
        <v>5197</v>
      </c>
      <c r="H755" s="826" t="s">
        <v>5198</v>
      </c>
      <c r="I755" s="832">
        <v>1.6699999570846558</v>
      </c>
      <c r="J755" s="832">
        <v>800</v>
      </c>
      <c r="K755" s="833">
        <v>1336</v>
      </c>
    </row>
    <row r="756" spans="1:11" ht="14.45" customHeight="1" x14ac:dyDescent="0.2">
      <c r="A756" s="822" t="s">
        <v>599</v>
      </c>
      <c r="B756" s="823" t="s">
        <v>600</v>
      </c>
      <c r="C756" s="826" t="s">
        <v>623</v>
      </c>
      <c r="D756" s="840" t="s">
        <v>624</v>
      </c>
      <c r="E756" s="826" t="s">
        <v>5045</v>
      </c>
      <c r="F756" s="840" t="s">
        <v>5046</v>
      </c>
      <c r="G756" s="826" t="s">
        <v>5197</v>
      </c>
      <c r="H756" s="826" t="s">
        <v>5199</v>
      </c>
      <c r="I756" s="832">
        <v>1.6799999475479126</v>
      </c>
      <c r="J756" s="832">
        <v>1600</v>
      </c>
      <c r="K756" s="833">
        <v>2688</v>
      </c>
    </row>
    <row r="757" spans="1:11" ht="14.45" customHeight="1" x14ac:dyDescent="0.2">
      <c r="A757" s="822" t="s">
        <v>599</v>
      </c>
      <c r="B757" s="823" t="s">
        <v>600</v>
      </c>
      <c r="C757" s="826" t="s">
        <v>623</v>
      </c>
      <c r="D757" s="840" t="s">
        <v>624</v>
      </c>
      <c r="E757" s="826" t="s">
        <v>5045</v>
      </c>
      <c r="F757" s="840" t="s">
        <v>5046</v>
      </c>
      <c r="G757" s="826" t="s">
        <v>5200</v>
      </c>
      <c r="H757" s="826" t="s">
        <v>5201</v>
      </c>
      <c r="I757" s="832">
        <v>0.58249998092651367</v>
      </c>
      <c r="J757" s="832">
        <v>600</v>
      </c>
      <c r="K757" s="833">
        <v>349</v>
      </c>
    </row>
    <row r="758" spans="1:11" ht="14.45" customHeight="1" x14ac:dyDescent="0.2">
      <c r="A758" s="822" t="s">
        <v>599</v>
      </c>
      <c r="B758" s="823" t="s">
        <v>600</v>
      </c>
      <c r="C758" s="826" t="s">
        <v>623</v>
      </c>
      <c r="D758" s="840" t="s">
        <v>624</v>
      </c>
      <c r="E758" s="826" t="s">
        <v>5045</v>
      </c>
      <c r="F758" s="840" t="s">
        <v>5046</v>
      </c>
      <c r="G758" s="826" t="s">
        <v>5202</v>
      </c>
      <c r="H758" s="826" t="s">
        <v>5203</v>
      </c>
      <c r="I758" s="832">
        <v>0.67000001668930054</v>
      </c>
      <c r="J758" s="832">
        <v>300</v>
      </c>
      <c r="K758" s="833">
        <v>201</v>
      </c>
    </row>
    <row r="759" spans="1:11" ht="14.45" customHeight="1" x14ac:dyDescent="0.2">
      <c r="A759" s="822" t="s">
        <v>599</v>
      </c>
      <c r="B759" s="823" t="s">
        <v>600</v>
      </c>
      <c r="C759" s="826" t="s">
        <v>623</v>
      </c>
      <c r="D759" s="840" t="s">
        <v>624</v>
      </c>
      <c r="E759" s="826" t="s">
        <v>5045</v>
      </c>
      <c r="F759" s="840" t="s">
        <v>5046</v>
      </c>
      <c r="G759" s="826" t="s">
        <v>5202</v>
      </c>
      <c r="H759" s="826" t="s">
        <v>5473</v>
      </c>
      <c r="I759" s="832">
        <v>0.67000001668930054</v>
      </c>
      <c r="J759" s="832">
        <v>100</v>
      </c>
      <c r="K759" s="833">
        <v>67</v>
      </c>
    </row>
    <row r="760" spans="1:11" ht="14.45" customHeight="1" x14ac:dyDescent="0.2">
      <c r="A760" s="822" t="s">
        <v>599</v>
      </c>
      <c r="B760" s="823" t="s">
        <v>600</v>
      </c>
      <c r="C760" s="826" t="s">
        <v>623</v>
      </c>
      <c r="D760" s="840" t="s">
        <v>624</v>
      </c>
      <c r="E760" s="826" t="s">
        <v>5045</v>
      </c>
      <c r="F760" s="840" t="s">
        <v>5046</v>
      </c>
      <c r="G760" s="826" t="s">
        <v>5700</v>
      </c>
      <c r="H760" s="826" t="s">
        <v>5701</v>
      </c>
      <c r="I760" s="832">
        <v>1.5014285700661796</v>
      </c>
      <c r="J760" s="832">
        <v>1100</v>
      </c>
      <c r="K760" s="833">
        <v>1652</v>
      </c>
    </row>
    <row r="761" spans="1:11" ht="14.45" customHeight="1" x14ac:dyDescent="0.2">
      <c r="A761" s="822" t="s">
        <v>599</v>
      </c>
      <c r="B761" s="823" t="s">
        <v>600</v>
      </c>
      <c r="C761" s="826" t="s">
        <v>623</v>
      </c>
      <c r="D761" s="840" t="s">
        <v>624</v>
      </c>
      <c r="E761" s="826" t="s">
        <v>5045</v>
      </c>
      <c r="F761" s="840" t="s">
        <v>5046</v>
      </c>
      <c r="G761" s="826" t="s">
        <v>5702</v>
      </c>
      <c r="H761" s="826" t="s">
        <v>5703</v>
      </c>
      <c r="I761" s="832">
        <v>9.1485711506434857</v>
      </c>
      <c r="J761" s="832">
        <v>1200</v>
      </c>
      <c r="K761" s="833">
        <v>10974.760131835938</v>
      </c>
    </row>
    <row r="762" spans="1:11" ht="14.45" customHeight="1" x14ac:dyDescent="0.2">
      <c r="A762" s="822" t="s">
        <v>599</v>
      </c>
      <c r="B762" s="823" t="s">
        <v>600</v>
      </c>
      <c r="C762" s="826" t="s">
        <v>623</v>
      </c>
      <c r="D762" s="840" t="s">
        <v>624</v>
      </c>
      <c r="E762" s="826" t="s">
        <v>5045</v>
      </c>
      <c r="F762" s="840" t="s">
        <v>5046</v>
      </c>
      <c r="G762" s="826" t="s">
        <v>5204</v>
      </c>
      <c r="H762" s="826" t="s">
        <v>5205</v>
      </c>
      <c r="I762" s="832">
        <v>7.429999828338623</v>
      </c>
      <c r="J762" s="832">
        <v>500</v>
      </c>
      <c r="K762" s="833">
        <v>3715</v>
      </c>
    </row>
    <row r="763" spans="1:11" ht="14.45" customHeight="1" x14ac:dyDescent="0.2">
      <c r="A763" s="822" t="s">
        <v>599</v>
      </c>
      <c r="B763" s="823" t="s">
        <v>600</v>
      </c>
      <c r="C763" s="826" t="s">
        <v>623</v>
      </c>
      <c r="D763" s="840" t="s">
        <v>624</v>
      </c>
      <c r="E763" s="826" t="s">
        <v>5045</v>
      </c>
      <c r="F763" s="840" t="s">
        <v>5046</v>
      </c>
      <c r="G763" s="826" t="s">
        <v>5220</v>
      </c>
      <c r="H763" s="826" t="s">
        <v>5704</v>
      </c>
      <c r="I763" s="832">
        <v>37.139999389648438</v>
      </c>
      <c r="J763" s="832">
        <v>20</v>
      </c>
      <c r="K763" s="833">
        <v>742.70001220703125</v>
      </c>
    </row>
    <row r="764" spans="1:11" ht="14.45" customHeight="1" x14ac:dyDescent="0.2">
      <c r="A764" s="822" t="s">
        <v>599</v>
      </c>
      <c r="B764" s="823" t="s">
        <v>600</v>
      </c>
      <c r="C764" s="826" t="s">
        <v>623</v>
      </c>
      <c r="D764" s="840" t="s">
        <v>624</v>
      </c>
      <c r="E764" s="826" t="s">
        <v>5045</v>
      </c>
      <c r="F764" s="840" t="s">
        <v>5046</v>
      </c>
      <c r="G764" s="826" t="s">
        <v>5206</v>
      </c>
      <c r="H764" s="826" t="s">
        <v>5207</v>
      </c>
      <c r="I764" s="832">
        <v>15.729999542236328</v>
      </c>
      <c r="J764" s="832">
        <v>240</v>
      </c>
      <c r="K764" s="833">
        <v>3775.199951171875</v>
      </c>
    </row>
    <row r="765" spans="1:11" ht="14.45" customHeight="1" x14ac:dyDescent="0.2">
      <c r="A765" s="822" t="s">
        <v>599</v>
      </c>
      <c r="B765" s="823" t="s">
        <v>600</v>
      </c>
      <c r="C765" s="826" t="s">
        <v>623</v>
      </c>
      <c r="D765" s="840" t="s">
        <v>624</v>
      </c>
      <c r="E765" s="826" t="s">
        <v>5045</v>
      </c>
      <c r="F765" s="840" t="s">
        <v>5046</v>
      </c>
      <c r="G765" s="826" t="s">
        <v>5208</v>
      </c>
      <c r="H765" s="826" t="s">
        <v>5209</v>
      </c>
      <c r="I765" s="832">
        <v>8.8299999237060547</v>
      </c>
      <c r="J765" s="832">
        <v>100</v>
      </c>
      <c r="K765" s="833">
        <v>883</v>
      </c>
    </row>
    <row r="766" spans="1:11" ht="14.45" customHeight="1" x14ac:dyDescent="0.2">
      <c r="A766" s="822" t="s">
        <v>599</v>
      </c>
      <c r="B766" s="823" t="s">
        <v>600</v>
      </c>
      <c r="C766" s="826" t="s">
        <v>623</v>
      </c>
      <c r="D766" s="840" t="s">
        <v>624</v>
      </c>
      <c r="E766" s="826" t="s">
        <v>5045</v>
      </c>
      <c r="F766" s="840" t="s">
        <v>5046</v>
      </c>
      <c r="G766" s="826" t="s">
        <v>5210</v>
      </c>
      <c r="H766" s="826" t="s">
        <v>5211</v>
      </c>
      <c r="I766" s="832">
        <v>8.4700002670288086</v>
      </c>
      <c r="J766" s="832">
        <v>29280</v>
      </c>
      <c r="K766" s="833">
        <v>248001.5966796875</v>
      </c>
    </row>
    <row r="767" spans="1:11" ht="14.45" customHeight="1" x14ac:dyDescent="0.2">
      <c r="A767" s="822" t="s">
        <v>599</v>
      </c>
      <c r="B767" s="823" t="s">
        <v>600</v>
      </c>
      <c r="C767" s="826" t="s">
        <v>623</v>
      </c>
      <c r="D767" s="840" t="s">
        <v>624</v>
      </c>
      <c r="E767" s="826" t="s">
        <v>5045</v>
      </c>
      <c r="F767" s="840" t="s">
        <v>5046</v>
      </c>
      <c r="G767" s="826" t="s">
        <v>5212</v>
      </c>
      <c r="H767" s="826" t="s">
        <v>5213</v>
      </c>
      <c r="I767" s="832">
        <v>1.5574999451637268</v>
      </c>
      <c r="J767" s="832">
        <v>500</v>
      </c>
      <c r="K767" s="833">
        <v>778</v>
      </c>
    </row>
    <row r="768" spans="1:11" ht="14.45" customHeight="1" x14ac:dyDescent="0.2">
      <c r="A768" s="822" t="s">
        <v>599</v>
      </c>
      <c r="B768" s="823" t="s">
        <v>600</v>
      </c>
      <c r="C768" s="826" t="s">
        <v>623</v>
      </c>
      <c r="D768" s="840" t="s">
        <v>624</v>
      </c>
      <c r="E768" s="826" t="s">
        <v>5045</v>
      </c>
      <c r="F768" s="840" t="s">
        <v>5046</v>
      </c>
      <c r="G768" s="826" t="s">
        <v>5214</v>
      </c>
      <c r="H768" s="826" t="s">
        <v>5215</v>
      </c>
      <c r="I768" s="832">
        <v>6.2300000190734863</v>
      </c>
      <c r="J768" s="832">
        <v>30</v>
      </c>
      <c r="K768" s="833">
        <v>186.89999389648438</v>
      </c>
    </row>
    <row r="769" spans="1:11" ht="14.45" customHeight="1" x14ac:dyDescent="0.2">
      <c r="A769" s="822" t="s">
        <v>599</v>
      </c>
      <c r="B769" s="823" t="s">
        <v>600</v>
      </c>
      <c r="C769" s="826" t="s">
        <v>623</v>
      </c>
      <c r="D769" s="840" t="s">
        <v>624</v>
      </c>
      <c r="E769" s="826" t="s">
        <v>5045</v>
      </c>
      <c r="F769" s="840" t="s">
        <v>5046</v>
      </c>
      <c r="G769" s="826" t="s">
        <v>5190</v>
      </c>
      <c r="H769" s="826" t="s">
        <v>5216</v>
      </c>
      <c r="I769" s="832">
        <v>1.0900000333786011</v>
      </c>
      <c r="J769" s="832">
        <v>9600</v>
      </c>
      <c r="K769" s="833">
        <v>10464</v>
      </c>
    </row>
    <row r="770" spans="1:11" ht="14.45" customHeight="1" x14ac:dyDescent="0.2">
      <c r="A770" s="822" t="s">
        <v>599</v>
      </c>
      <c r="B770" s="823" t="s">
        <v>600</v>
      </c>
      <c r="C770" s="826" t="s">
        <v>623</v>
      </c>
      <c r="D770" s="840" t="s">
        <v>624</v>
      </c>
      <c r="E770" s="826" t="s">
        <v>5045</v>
      </c>
      <c r="F770" s="840" t="s">
        <v>5046</v>
      </c>
      <c r="G770" s="826" t="s">
        <v>5197</v>
      </c>
      <c r="H770" s="826" t="s">
        <v>5218</v>
      </c>
      <c r="I770" s="832">
        <v>1.6733332872390747</v>
      </c>
      <c r="J770" s="832">
        <v>5600</v>
      </c>
      <c r="K770" s="833">
        <v>9376</v>
      </c>
    </row>
    <row r="771" spans="1:11" ht="14.45" customHeight="1" x14ac:dyDescent="0.2">
      <c r="A771" s="822" t="s">
        <v>599</v>
      </c>
      <c r="B771" s="823" t="s">
        <v>600</v>
      </c>
      <c r="C771" s="826" t="s">
        <v>623</v>
      </c>
      <c r="D771" s="840" t="s">
        <v>624</v>
      </c>
      <c r="E771" s="826" t="s">
        <v>5045</v>
      </c>
      <c r="F771" s="840" t="s">
        <v>5046</v>
      </c>
      <c r="G771" s="826" t="s">
        <v>5202</v>
      </c>
      <c r="H771" s="826" t="s">
        <v>5219</v>
      </c>
      <c r="I771" s="832">
        <v>0.67000001668930054</v>
      </c>
      <c r="J771" s="832">
        <v>1700</v>
      </c>
      <c r="K771" s="833">
        <v>1139</v>
      </c>
    </row>
    <row r="772" spans="1:11" ht="14.45" customHeight="1" x14ac:dyDescent="0.2">
      <c r="A772" s="822" t="s">
        <v>599</v>
      </c>
      <c r="B772" s="823" t="s">
        <v>600</v>
      </c>
      <c r="C772" s="826" t="s">
        <v>623</v>
      </c>
      <c r="D772" s="840" t="s">
        <v>624</v>
      </c>
      <c r="E772" s="826" t="s">
        <v>5045</v>
      </c>
      <c r="F772" s="840" t="s">
        <v>5046</v>
      </c>
      <c r="G772" s="826" t="s">
        <v>5700</v>
      </c>
      <c r="H772" s="826" t="s">
        <v>5705</v>
      </c>
      <c r="I772" s="832">
        <v>1.5024999976158142</v>
      </c>
      <c r="J772" s="832">
        <v>900</v>
      </c>
      <c r="K772" s="833">
        <v>1353</v>
      </c>
    </row>
    <row r="773" spans="1:11" ht="14.45" customHeight="1" x14ac:dyDescent="0.2">
      <c r="A773" s="822" t="s">
        <v>599</v>
      </c>
      <c r="B773" s="823" t="s">
        <v>600</v>
      </c>
      <c r="C773" s="826" t="s">
        <v>623</v>
      </c>
      <c r="D773" s="840" t="s">
        <v>624</v>
      </c>
      <c r="E773" s="826" t="s">
        <v>5045</v>
      </c>
      <c r="F773" s="840" t="s">
        <v>5046</v>
      </c>
      <c r="G773" s="826" t="s">
        <v>5204</v>
      </c>
      <c r="H773" s="826" t="s">
        <v>5706</v>
      </c>
      <c r="I773" s="832">
        <v>7.4259998321533205</v>
      </c>
      <c r="J773" s="832">
        <v>420</v>
      </c>
      <c r="K773" s="833">
        <v>3119.3999938964844</v>
      </c>
    </row>
    <row r="774" spans="1:11" ht="14.45" customHeight="1" x14ac:dyDescent="0.2">
      <c r="A774" s="822" t="s">
        <v>599</v>
      </c>
      <c r="B774" s="823" t="s">
        <v>600</v>
      </c>
      <c r="C774" s="826" t="s">
        <v>623</v>
      </c>
      <c r="D774" s="840" t="s">
        <v>624</v>
      </c>
      <c r="E774" s="826" t="s">
        <v>5045</v>
      </c>
      <c r="F774" s="840" t="s">
        <v>5046</v>
      </c>
      <c r="G774" s="826" t="s">
        <v>5220</v>
      </c>
      <c r="H774" s="826" t="s">
        <v>5221</v>
      </c>
      <c r="I774" s="832">
        <v>37.139999389648438</v>
      </c>
      <c r="J774" s="832">
        <v>100</v>
      </c>
      <c r="K774" s="833">
        <v>3714.39990234375</v>
      </c>
    </row>
    <row r="775" spans="1:11" ht="14.45" customHeight="1" x14ac:dyDescent="0.2">
      <c r="A775" s="822" t="s">
        <v>599</v>
      </c>
      <c r="B775" s="823" t="s">
        <v>600</v>
      </c>
      <c r="C775" s="826" t="s">
        <v>623</v>
      </c>
      <c r="D775" s="840" t="s">
        <v>624</v>
      </c>
      <c r="E775" s="826" t="s">
        <v>5045</v>
      </c>
      <c r="F775" s="840" t="s">
        <v>5046</v>
      </c>
      <c r="G775" s="826" t="s">
        <v>5206</v>
      </c>
      <c r="H775" s="826" t="s">
        <v>5707</v>
      </c>
      <c r="I775" s="832">
        <v>15.729999542236328</v>
      </c>
      <c r="J775" s="832">
        <v>180</v>
      </c>
      <c r="K775" s="833">
        <v>2831.3999633789063</v>
      </c>
    </row>
    <row r="776" spans="1:11" ht="14.45" customHeight="1" x14ac:dyDescent="0.2">
      <c r="A776" s="822" t="s">
        <v>599</v>
      </c>
      <c r="B776" s="823" t="s">
        <v>600</v>
      </c>
      <c r="C776" s="826" t="s">
        <v>623</v>
      </c>
      <c r="D776" s="840" t="s">
        <v>624</v>
      </c>
      <c r="E776" s="826" t="s">
        <v>5045</v>
      </c>
      <c r="F776" s="840" t="s">
        <v>5046</v>
      </c>
      <c r="G776" s="826" t="s">
        <v>5210</v>
      </c>
      <c r="H776" s="826" t="s">
        <v>5223</v>
      </c>
      <c r="I776" s="832">
        <v>8.4328573771885456</v>
      </c>
      <c r="J776" s="832">
        <v>13920</v>
      </c>
      <c r="K776" s="833">
        <v>117902.3984375</v>
      </c>
    </row>
    <row r="777" spans="1:11" ht="14.45" customHeight="1" x14ac:dyDescent="0.2">
      <c r="A777" s="822" t="s">
        <v>599</v>
      </c>
      <c r="B777" s="823" t="s">
        <v>600</v>
      </c>
      <c r="C777" s="826" t="s">
        <v>623</v>
      </c>
      <c r="D777" s="840" t="s">
        <v>624</v>
      </c>
      <c r="E777" s="826" t="s">
        <v>5045</v>
      </c>
      <c r="F777" s="840" t="s">
        <v>5046</v>
      </c>
      <c r="G777" s="826" t="s">
        <v>5224</v>
      </c>
      <c r="H777" s="826" t="s">
        <v>5225</v>
      </c>
      <c r="I777" s="832">
        <v>9.4399995803833008</v>
      </c>
      <c r="J777" s="832">
        <v>2500</v>
      </c>
      <c r="K777" s="833">
        <v>23600</v>
      </c>
    </row>
    <row r="778" spans="1:11" ht="14.45" customHeight="1" x14ac:dyDescent="0.2">
      <c r="A778" s="822" t="s">
        <v>599</v>
      </c>
      <c r="B778" s="823" t="s">
        <v>600</v>
      </c>
      <c r="C778" s="826" t="s">
        <v>623</v>
      </c>
      <c r="D778" s="840" t="s">
        <v>624</v>
      </c>
      <c r="E778" s="826" t="s">
        <v>5045</v>
      </c>
      <c r="F778" s="840" t="s">
        <v>5046</v>
      </c>
      <c r="G778" s="826" t="s">
        <v>5212</v>
      </c>
      <c r="H778" s="826" t="s">
        <v>5226</v>
      </c>
      <c r="I778" s="832">
        <v>1.5499999523162842</v>
      </c>
      <c r="J778" s="832">
        <v>300</v>
      </c>
      <c r="K778" s="833">
        <v>465</v>
      </c>
    </row>
    <row r="779" spans="1:11" ht="14.45" customHeight="1" x14ac:dyDescent="0.2">
      <c r="A779" s="822" t="s">
        <v>599</v>
      </c>
      <c r="B779" s="823" t="s">
        <v>600</v>
      </c>
      <c r="C779" s="826" t="s">
        <v>623</v>
      </c>
      <c r="D779" s="840" t="s">
        <v>624</v>
      </c>
      <c r="E779" s="826" t="s">
        <v>5045</v>
      </c>
      <c r="F779" s="840" t="s">
        <v>5046</v>
      </c>
      <c r="G779" s="826" t="s">
        <v>5708</v>
      </c>
      <c r="H779" s="826" t="s">
        <v>5709</v>
      </c>
      <c r="I779" s="832">
        <v>859.030029296875</v>
      </c>
      <c r="J779" s="832">
        <v>10</v>
      </c>
      <c r="K779" s="833">
        <v>8590.2802734375</v>
      </c>
    </row>
    <row r="780" spans="1:11" ht="14.45" customHeight="1" x14ac:dyDescent="0.2">
      <c r="A780" s="822" t="s">
        <v>599</v>
      </c>
      <c r="B780" s="823" t="s">
        <v>600</v>
      </c>
      <c r="C780" s="826" t="s">
        <v>623</v>
      </c>
      <c r="D780" s="840" t="s">
        <v>624</v>
      </c>
      <c r="E780" s="826" t="s">
        <v>5045</v>
      </c>
      <c r="F780" s="840" t="s">
        <v>5046</v>
      </c>
      <c r="G780" s="826" t="s">
        <v>5710</v>
      </c>
      <c r="H780" s="826" t="s">
        <v>5711</v>
      </c>
      <c r="I780" s="832">
        <v>758.90997314453125</v>
      </c>
      <c r="J780" s="832">
        <v>5</v>
      </c>
      <c r="K780" s="833">
        <v>3794.56005859375</v>
      </c>
    </row>
    <row r="781" spans="1:11" ht="14.45" customHeight="1" x14ac:dyDescent="0.2">
      <c r="A781" s="822" t="s">
        <v>599</v>
      </c>
      <c r="B781" s="823" t="s">
        <v>600</v>
      </c>
      <c r="C781" s="826" t="s">
        <v>623</v>
      </c>
      <c r="D781" s="840" t="s">
        <v>624</v>
      </c>
      <c r="E781" s="826" t="s">
        <v>5045</v>
      </c>
      <c r="F781" s="840" t="s">
        <v>5046</v>
      </c>
      <c r="G781" s="826" t="s">
        <v>5230</v>
      </c>
      <c r="H781" s="826" t="s">
        <v>5231</v>
      </c>
      <c r="I781" s="832">
        <v>43.439998626708984</v>
      </c>
      <c r="J781" s="832">
        <v>20</v>
      </c>
      <c r="K781" s="833">
        <v>868.79998779296875</v>
      </c>
    </row>
    <row r="782" spans="1:11" ht="14.45" customHeight="1" x14ac:dyDescent="0.2">
      <c r="A782" s="822" t="s">
        <v>599</v>
      </c>
      <c r="B782" s="823" t="s">
        <v>600</v>
      </c>
      <c r="C782" s="826" t="s">
        <v>623</v>
      </c>
      <c r="D782" s="840" t="s">
        <v>624</v>
      </c>
      <c r="E782" s="826" t="s">
        <v>5045</v>
      </c>
      <c r="F782" s="840" t="s">
        <v>5046</v>
      </c>
      <c r="G782" s="826" t="s">
        <v>5230</v>
      </c>
      <c r="H782" s="826" t="s">
        <v>5232</v>
      </c>
      <c r="I782" s="832">
        <v>43.439998626708984</v>
      </c>
      <c r="J782" s="832">
        <v>15</v>
      </c>
      <c r="K782" s="833">
        <v>651.59999084472656</v>
      </c>
    </row>
    <row r="783" spans="1:11" ht="14.45" customHeight="1" x14ac:dyDescent="0.2">
      <c r="A783" s="822" t="s">
        <v>599</v>
      </c>
      <c r="B783" s="823" t="s">
        <v>600</v>
      </c>
      <c r="C783" s="826" t="s">
        <v>623</v>
      </c>
      <c r="D783" s="840" t="s">
        <v>624</v>
      </c>
      <c r="E783" s="826" t="s">
        <v>5045</v>
      </c>
      <c r="F783" s="840" t="s">
        <v>5046</v>
      </c>
      <c r="G783" s="826" t="s">
        <v>5233</v>
      </c>
      <c r="H783" s="826" t="s">
        <v>5234</v>
      </c>
      <c r="I783" s="832">
        <v>8.7600002288818359</v>
      </c>
      <c r="J783" s="832">
        <v>1700</v>
      </c>
      <c r="K783" s="833">
        <v>14892.380004882813</v>
      </c>
    </row>
    <row r="784" spans="1:11" ht="14.45" customHeight="1" x14ac:dyDescent="0.2">
      <c r="A784" s="822" t="s">
        <v>599</v>
      </c>
      <c r="B784" s="823" t="s">
        <v>600</v>
      </c>
      <c r="C784" s="826" t="s">
        <v>623</v>
      </c>
      <c r="D784" s="840" t="s">
        <v>624</v>
      </c>
      <c r="E784" s="826" t="s">
        <v>5045</v>
      </c>
      <c r="F784" s="840" t="s">
        <v>5046</v>
      </c>
      <c r="G784" s="826" t="s">
        <v>5233</v>
      </c>
      <c r="H784" s="826" t="s">
        <v>5235</v>
      </c>
      <c r="I784" s="832">
        <v>8.7600002288818359</v>
      </c>
      <c r="J784" s="832">
        <v>800</v>
      </c>
      <c r="K784" s="833">
        <v>7008.2200317382813</v>
      </c>
    </row>
    <row r="785" spans="1:11" ht="14.45" customHeight="1" x14ac:dyDescent="0.2">
      <c r="A785" s="822" t="s">
        <v>599</v>
      </c>
      <c r="B785" s="823" t="s">
        <v>600</v>
      </c>
      <c r="C785" s="826" t="s">
        <v>623</v>
      </c>
      <c r="D785" s="840" t="s">
        <v>624</v>
      </c>
      <c r="E785" s="826" t="s">
        <v>5045</v>
      </c>
      <c r="F785" s="840" t="s">
        <v>5046</v>
      </c>
      <c r="G785" s="826" t="s">
        <v>5712</v>
      </c>
      <c r="H785" s="826" t="s">
        <v>5713</v>
      </c>
      <c r="I785" s="832">
        <v>2.8499999046325684</v>
      </c>
      <c r="J785" s="832">
        <v>100</v>
      </c>
      <c r="K785" s="833">
        <v>285</v>
      </c>
    </row>
    <row r="786" spans="1:11" ht="14.45" customHeight="1" x14ac:dyDescent="0.2">
      <c r="A786" s="822" t="s">
        <v>599</v>
      </c>
      <c r="B786" s="823" t="s">
        <v>600</v>
      </c>
      <c r="C786" s="826" t="s">
        <v>623</v>
      </c>
      <c r="D786" s="840" t="s">
        <v>624</v>
      </c>
      <c r="E786" s="826" t="s">
        <v>5045</v>
      </c>
      <c r="F786" s="840" t="s">
        <v>5046</v>
      </c>
      <c r="G786" s="826" t="s">
        <v>5236</v>
      </c>
      <c r="H786" s="826" t="s">
        <v>5237</v>
      </c>
      <c r="I786" s="832">
        <v>1.2100000381469727</v>
      </c>
      <c r="J786" s="832">
        <v>225</v>
      </c>
      <c r="K786" s="833">
        <v>272.25</v>
      </c>
    </row>
    <row r="787" spans="1:11" ht="14.45" customHeight="1" x14ac:dyDescent="0.2">
      <c r="A787" s="822" t="s">
        <v>599</v>
      </c>
      <c r="B787" s="823" t="s">
        <v>600</v>
      </c>
      <c r="C787" s="826" t="s">
        <v>623</v>
      </c>
      <c r="D787" s="840" t="s">
        <v>624</v>
      </c>
      <c r="E787" s="826" t="s">
        <v>5045</v>
      </c>
      <c r="F787" s="840" t="s">
        <v>5046</v>
      </c>
      <c r="G787" s="826" t="s">
        <v>5238</v>
      </c>
      <c r="H787" s="826" t="s">
        <v>5239</v>
      </c>
      <c r="I787" s="832">
        <v>1.0199999809265137</v>
      </c>
      <c r="J787" s="832">
        <v>75</v>
      </c>
      <c r="K787" s="833">
        <v>76.5</v>
      </c>
    </row>
    <row r="788" spans="1:11" ht="14.45" customHeight="1" x14ac:dyDescent="0.2">
      <c r="A788" s="822" t="s">
        <v>599</v>
      </c>
      <c r="B788" s="823" t="s">
        <v>600</v>
      </c>
      <c r="C788" s="826" t="s">
        <v>623</v>
      </c>
      <c r="D788" s="840" t="s">
        <v>624</v>
      </c>
      <c r="E788" s="826" t="s">
        <v>5045</v>
      </c>
      <c r="F788" s="840" t="s">
        <v>5046</v>
      </c>
      <c r="G788" s="826" t="s">
        <v>5474</v>
      </c>
      <c r="H788" s="826" t="s">
        <v>5475</v>
      </c>
      <c r="I788" s="832">
        <v>5.8066666920979815</v>
      </c>
      <c r="J788" s="832">
        <v>350</v>
      </c>
      <c r="K788" s="833">
        <v>2031</v>
      </c>
    </row>
    <row r="789" spans="1:11" ht="14.45" customHeight="1" x14ac:dyDescent="0.2">
      <c r="A789" s="822" t="s">
        <v>599</v>
      </c>
      <c r="B789" s="823" t="s">
        <v>600</v>
      </c>
      <c r="C789" s="826" t="s">
        <v>623</v>
      </c>
      <c r="D789" s="840" t="s">
        <v>624</v>
      </c>
      <c r="E789" s="826" t="s">
        <v>5045</v>
      </c>
      <c r="F789" s="840" t="s">
        <v>5046</v>
      </c>
      <c r="G789" s="826" t="s">
        <v>5714</v>
      </c>
      <c r="H789" s="826" t="s">
        <v>5715</v>
      </c>
      <c r="I789" s="832">
        <v>3.130000114440918</v>
      </c>
      <c r="J789" s="832">
        <v>400</v>
      </c>
      <c r="K789" s="833">
        <v>1252</v>
      </c>
    </row>
    <row r="790" spans="1:11" ht="14.45" customHeight="1" x14ac:dyDescent="0.2">
      <c r="A790" s="822" t="s">
        <v>599</v>
      </c>
      <c r="B790" s="823" t="s">
        <v>600</v>
      </c>
      <c r="C790" s="826" t="s">
        <v>623</v>
      </c>
      <c r="D790" s="840" t="s">
        <v>624</v>
      </c>
      <c r="E790" s="826" t="s">
        <v>5045</v>
      </c>
      <c r="F790" s="840" t="s">
        <v>5046</v>
      </c>
      <c r="G790" s="826" t="s">
        <v>5716</v>
      </c>
      <c r="H790" s="826" t="s">
        <v>5717</v>
      </c>
      <c r="I790" s="832">
        <v>12.100000381469727</v>
      </c>
      <c r="J790" s="832">
        <v>2</v>
      </c>
      <c r="K790" s="833">
        <v>24.200000762939453</v>
      </c>
    </row>
    <row r="791" spans="1:11" ht="14.45" customHeight="1" x14ac:dyDescent="0.2">
      <c r="A791" s="822" t="s">
        <v>599</v>
      </c>
      <c r="B791" s="823" t="s">
        <v>600</v>
      </c>
      <c r="C791" s="826" t="s">
        <v>623</v>
      </c>
      <c r="D791" s="840" t="s">
        <v>624</v>
      </c>
      <c r="E791" s="826" t="s">
        <v>5045</v>
      </c>
      <c r="F791" s="840" t="s">
        <v>5046</v>
      </c>
      <c r="G791" s="826" t="s">
        <v>5718</v>
      </c>
      <c r="H791" s="826" t="s">
        <v>5719</v>
      </c>
      <c r="I791" s="832">
        <v>12.100000381469727</v>
      </c>
      <c r="J791" s="832">
        <v>2</v>
      </c>
      <c r="K791" s="833">
        <v>24.200000762939453</v>
      </c>
    </row>
    <row r="792" spans="1:11" ht="14.45" customHeight="1" x14ac:dyDescent="0.2">
      <c r="A792" s="822" t="s">
        <v>599</v>
      </c>
      <c r="B792" s="823" t="s">
        <v>600</v>
      </c>
      <c r="C792" s="826" t="s">
        <v>623</v>
      </c>
      <c r="D792" s="840" t="s">
        <v>624</v>
      </c>
      <c r="E792" s="826" t="s">
        <v>5045</v>
      </c>
      <c r="F792" s="840" t="s">
        <v>5046</v>
      </c>
      <c r="G792" s="826" t="s">
        <v>5720</v>
      </c>
      <c r="H792" s="826" t="s">
        <v>5721</v>
      </c>
      <c r="I792" s="832">
        <v>12.100000381469727</v>
      </c>
      <c r="J792" s="832">
        <v>2</v>
      </c>
      <c r="K792" s="833">
        <v>24.200000762939453</v>
      </c>
    </row>
    <row r="793" spans="1:11" ht="14.45" customHeight="1" x14ac:dyDescent="0.2">
      <c r="A793" s="822" t="s">
        <v>599</v>
      </c>
      <c r="B793" s="823" t="s">
        <v>600</v>
      </c>
      <c r="C793" s="826" t="s">
        <v>623</v>
      </c>
      <c r="D793" s="840" t="s">
        <v>624</v>
      </c>
      <c r="E793" s="826" t="s">
        <v>5045</v>
      </c>
      <c r="F793" s="840" t="s">
        <v>5046</v>
      </c>
      <c r="G793" s="826" t="s">
        <v>5244</v>
      </c>
      <c r="H793" s="826" t="s">
        <v>5245</v>
      </c>
      <c r="I793" s="832">
        <v>0.47181817889213562</v>
      </c>
      <c r="J793" s="832">
        <v>2400</v>
      </c>
      <c r="K793" s="833">
        <v>1134</v>
      </c>
    </row>
    <row r="794" spans="1:11" ht="14.45" customHeight="1" x14ac:dyDescent="0.2">
      <c r="A794" s="822" t="s">
        <v>599</v>
      </c>
      <c r="B794" s="823" t="s">
        <v>600</v>
      </c>
      <c r="C794" s="826" t="s">
        <v>623</v>
      </c>
      <c r="D794" s="840" t="s">
        <v>624</v>
      </c>
      <c r="E794" s="826" t="s">
        <v>5045</v>
      </c>
      <c r="F794" s="840" t="s">
        <v>5046</v>
      </c>
      <c r="G794" s="826" t="s">
        <v>5722</v>
      </c>
      <c r="H794" s="826" t="s">
        <v>5723</v>
      </c>
      <c r="I794" s="832">
        <v>376.03181596235794</v>
      </c>
      <c r="J794" s="832">
        <v>130</v>
      </c>
      <c r="K794" s="833">
        <v>48721.499267578125</v>
      </c>
    </row>
    <row r="795" spans="1:11" ht="14.45" customHeight="1" x14ac:dyDescent="0.2">
      <c r="A795" s="822" t="s">
        <v>599</v>
      </c>
      <c r="B795" s="823" t="s">
        <v>600</v>
      </c>
      <c r="C795" s="826" t="s">
        <v>623</v>
      </c>
      <c r="D795" s="840" t="s">
        <v>624</v>
      </c>
      <c r="E795" s="826" t="s">
        <v>5045</v>
      </c>
      <c r="F795" s="840" t="s">
        <v>5046</v>
      </c>
      <c r="G795" s="826" t="s">
        <v>5244</v>
      </c>
      <c r="H795" s="826" t="s">
        <v>5246</v>
      </c>
      <c r="I795" s="832">
        <v>0.4699999988079071</v>
      </c>
      <c r="J795" s="832">
        <v>6100</v>
      </c>
      <c r="K795" s="833">
        <v>2867</v>
      </c>
    </row>
    <row r="796" spans="1:11" ht="14.45" customHeight="1" x14ac:dyDescent="0.2">
      <c r="A796" s="822" t="s">
        <v>599</v>
      </c>
      <c r="B796" s="823" t="s">
        <v>600</v>
      </c>
      <c r="C796" s="826" t="s">
        <v>623</v>
      </c>
      <c r="D796" s="840" t="s">
        <v>624</v>
      </c>
      <c r="E796" s="826" t="s">
        <v>5045</v>
      </c>
      <c r="F796" s="840" t="s">
        <v>5046</v>
      </c>
      <c r="G796" s="826" t="s">
        <v>5722</v>
      </c>
      <c r="H796" s="826" t="s">
        <v>5724</v>
      </c>
      <c r="I796" s="832">
        <v>381.8179992675781</v>
      </c>
      <c r="J796" s="832">
        <v>50</v>
      </c>
      <c r="K796" s="833">
        <v>18991.489868164063</v>
      </c>
    </row>
    <row r="797" spans="1:11" ht="14.45" customHeight="1" x14ac:dyDescent="0.2">
      <c r="A797" s="822" t="s">
        <v>599</v>
      </c>
      <c r="B797" s="823" t="s">
        <v>600</v>
      </c>
      <c r="C797" s="826" t="s">
        <v>623</v>
      </c>
      <c r="D797" s="840" t="s">
        <v>624</v>
      </c>
      <c r="E797" s="826" t="s">
        <v>5045</v>
      </c>
      <c r="F797" s="840" t="s">
        <v>5046</v>
      </c>
      <c r="G797" s="826" t="s">
        <v>5247</v>
      </c>
      <c r="H797" s="826" t="s">
        <v>5248</v>
      </c>
      <c r="I797" s="832">
        <v>1.9866666793823242</v>
      </c>
      <c r="J797" s="832">
        <v>2350</v>
      </c>
      <c r="K797" s="833">
        <v>4670.5</v>
      </c>
    </row>
    <row r="798" spans="1:11" ht="14.45" customHeight="1" x14ac:dyDescent="0.2">
      <c r="A798" s="822" t="s">
        <v>599</v>
      </c>
      <c r="B798" s="823" t="s">
        <v>600</v>
      </c>
      <c r="C798" s="826" t="s">
        <v>623</v>
      </c>
      <c r="D798" s="840" t="s">
        <v>624</v>
      </c>
      <c r="E798" s="826" t="s">
        <v>5045</v>
      </c>
      <c r="F798" s="840" t="s">
        <v>5046</v>
      </c>
      <c r="G798" s="826" t="s">
        <v>5247</v>
      </c>
      <c r="H798" s="826" t="s">
        <v>5249</v>
      </c>
      <c r="I798" s="832">
        <v>1.9836363792419434</v>
      </c>
      <c r="J798" s="832">
        <v>3450</v>
      </c>
      <c r="K798" s="833">
        <v>6845.5</v>
      </c>
    </row>
    <row r="799" spans="1:11" ht="14.45" customHeight="1" x14ac:dyDescent="0.2">
      <c r="A799" s="822" t="s">
        <v>599</v>
      </c>
      <c r="B799" s="823" t="s">
        <v>600</v>
      </c>
      <c r="C799" s="826" t="s">
        <v>623</v>
      </c>
      <c r="D799" s="840" t="s">
        <v>624</v>
      </c>
      <c r="E799" s="826" t="s">
        <v>5045</v>
      </c>
      <c r="F799" s="840" t="s">
        <v>5046</v>
      </c>
      <c r="G799" s="826" t="s">
        <v>5250</v>
      </c>
      <c r="H799" s="826" t="s">
        <v>5251</v>
      </c>
      <c r="I799" s="832">
        <v>2.0366666316986084</v>
      </c>
      <c r="J799" s="832">
        <v>900</v>
      </c>
      <c r="K799" s="833">
        <v>1833</v>
      </c>
    </row>
    <row r="800" spans="1:11" ht="14.45" customHeight="1" x14ac:dyDescent="0.2">
      <c r="A800" s="822" t="s">
        <v>599</v>
      </c>
      <c r="B800" s="823" t="s">
        <v>600</v>
      </c>
      <c r="C800" s="826" t="s">
        <v>623</v>
      </c>
      <c r="D800" s="840" t="s">
        <v>624</v>
      </c>
      <c r="E800" s="826" t="s">
        <v>5045</v>
      </c>
      <c r="F800" s="840" t="s">
        <v>5046</v>
      </c>
      <c r="G800" s="826" t="s">
        <v>5250</v>
      </c>
      <c r="H800" s="826" t="s">
        <v>5252</v>
      </c>
      <c r="I800" s="832">
        <v>2.0466666221618652</v>
      </c>
      <c r="J800" s="832">
        <v>500</v>
      </c>
      <c r="K800" s="833">
        <v>1026</v>
      </c>
    </row>
    <row r="801" spans="1:11" ht="14.45" customHeight="1" x14ac:dyDescent="0.2">
      <c r="A801" s="822" t="s">
        <v>599</v>
      </c>
      <c r="B801" s="823" t="s">
        <v>600</v>
      </c>
      <c r="C801" s="826" t="s">
        <v>623</v>
      </c>
      <c r="D801" s="840" t="s">
        <v>624</v>
      </c>
      <c r="E801" s="826" t="s">
        <v>5045</v>
      </c>
      <c r="F801" s="840" t="s">
        <v>5046</v>
      </c>
      <c r="G801" s="826" t="s">
        <v>5253</v>
      </c>
      <c r="H801" s="826" t="s">
        <v>5254</v>
      </c>
      <c r="I801" s="832">
        <v>2.0299999713897705</v>
      </c>
      <c r="J801" s="832">
        <v>150</v>
      </c>
      <c r="K801" s="833">
        <v>304.5</v>
      </c>
    </row>
    <row r="802" spans="1:11" ht="14.45" customHeight="1" x14ac:dyDescent="0.2">
      <c r="A802" s="822" t="s">
        <v>599</v>
      </c>
      <c r="B802" s="823" t="s">
        <v>600</v>
      </c>
      <c r="C802" s="826" t="s">
        <v>623</v>
      </c>
      <c r="D802" s="840" t="s">
        <v>624</v>
      </c>
      <c r="E802" s="826" t="s">
        <v>5045</v>
      </c>
      <c r="F802" s="840" t="s">
        <v>5046</v>
      </c>
      <c r="G802" s="826" t="s">
        <v>5486</v>
      </c>
      <c r="H802" s="826" t="s">
        <v>5487</v>
      </c>
      <c r="I802" s="832">
        <v>2.6950000524520874</v>
      </c>
      <c r="J802" s="832">
        <v>400</v>
      </c>
      <c r="K802" s="833">
        <v>1078</v>
      </c>
    </row>
    <row r="803" spans="1:11" ht="14.45" customHeight="1" x14ac:dyDescent="0.2">
      <c r="A803" s="822" t="s">
        <v>599</v>
      </c>
      <c r="B803" s="823" t="s">
        <v>600</v>
      </c>
      <c r="C803" s="826" t="s">
        <v>623</v>
      </c>
      <c r="D803" s="840" t="s">
        <v>624</v>
      </c>
      <c r="E803" s="826" t="s">
        <v>5045</v>
      </c>
      <c r="F803" s="840" t="s">
        <v>5046</v>
      </c>
      <c r="G803" s="826" t="s">
        <v>5488</v>
      </c>
      <c r="H803" s="826" t="s">
        <v>5489</v>
      </c>
      <c r="I803" s="832">
        <v>1.9199999570846558</v>
      </c>
      <c r="J803" s="832">
        <v>150</v>
      </c>
      <c r="K803" s="833">
        <v>288</v>
      </c>
    </row>
    <row r="804" spans="1:11" ht="14.45" customHeight="1" x14ac:dyDescent="0.2">
      <c r="A804" s="822" t="s">
        <v>599</v>
      </c>
      <c r="B804" s="823" t="s">
        <v>600</v>
      </c>
      <c r="C804" s="826" t="s">
        <v>623</v>
      </c>
      <c r="D804" s="840" t="s">
        <v>624</v>
      </c>
      <c r="E804" s="826" t="s">
        <v>5045</v>
      </c>
      <c r="F804" s="840" t="s">
        <v>5046</v>
      </c>
      <c r="G804" s="826" t="s">
        <v>5257</v>
      </c>
      <c r="H804" s="826" t="s">
        <v>5258</v>
      </c>
      <c r="I804" s="832">
        <v>3.0736362934112549</v>
      </c>
      <c r="J804" s="832">
        <v>1750</v>
      </c>
      <c r="K804" s="833">
        <v>5379.5</v>
      </c>
    </row>
    <row r="805" spans="1:11" ht="14.45" customHeight="1" x14ac:dyDescent="0.2">
      <c r="A805" s="822" t="s">
        <v>599</v>
      </c>
      <c r="B805" s="823" t="s">
        <v>600</v>
      </c>
      <c r="C805" s="826" t="s">
        <v>623</v>
      </c>
      <c r="D805" s="840" t="s">
        <v>624</v>
      </c>
      <c r="E805" s="826" t="s">
        <v>5045</v>
      </c>
      <c r="F805" s="840" t="s">
        <v>5046</v>
      </c>
      <c r="G805" s="826" t="s">
        <v>5259</v>
      </c>
      <c r="H805" s="826" t="s">
        <v>5260</v>
      </c>
      <c r="I805" s="832">
        <v>1.9299999475479126</v>
      </c>
      <c r="J805" s="832">
        <v>50</v>
      </c>
      <c r="K805" s="833">
        <v>96.5</v>
      </c>
    </row>
    <row r="806" spans="1:11" ht="14.45" customHeight="1" x14ac:dyDescent="0.2">
      <c r="A806" s="822" t="s">
        <v>599</v>
      </c>
      <c r="B806" s="823" t="s">
        <v>600</v>
      </c>
      <c r="C806" s="826" t="s">
        <v>623</v>
      </c>
      <c r="D806" s="840" t="s">
        <v>624</v>
      </c>
      <c r="E806" s="826" t="s">
        <v>5045</v>
      </c>
      <c r="F806" s="840" t="s">
        <v>5046</v>
      </c>
      <c r="G806" s="826" t="s">
        <v>5261</v>
      </c>
      <c r="H806" s="826" t="s">
        <v>5262</v>
      </c>
      <c r="I806" s="832">
        <v>3.0988887945810952</v>
      </c>
      <c r="J806" s="832">
        <v>1450</v>
      </c>
      <c r="K806" s="833">
        <v>4494</v>
      </c>
    </row>
    <row r="807" spans="1:11" ht="14.45" customHeight="1" x14ac:dyDescent="0.2">
      <c r="A807" s="822" t="s">
        <v>599</v>
      </c>
      <c r="B807" s="823" t="s">
        <v>600</v>
      </c>
      <c r="C807" s="826" t="s">
        <v>623</v>
      </c>
      <c r="D807" s="840" t="s">
        <v>624</v>
      </c>
      <c r="E807" s="826" t="s">
        <v>5045</v>
      </c>
      <c r="F807" s="840" t="s">
        <v>5046</v>
      </c>
      <c r="G807" s="826" t="s">
        <v>5486</v>
      </c>
      <c r="H807" s="826" t="s">
        <v>5490</v>
      </c>
      <c r="I807" s="832">
        <v>2.7000000476837158</v>
      </c>
      <c r="J807" s="832">
        <v>100</v>
      </c>
      <c r="K807" s="833">
        <v>270</v>
      </c>
    </row>
    <row r="808" spans="1:11" ht="14.45" customHeight="1" x14ac:dyDescent="0.2">
      <c r="A808" s="822" t="s">
        <v>599</v>
      </c>
      <c r="B808" s="823" t="s">
        <v>600</v>
      </c>
      <c r="C808" s="826" t="s">
        <v>623</v>
      </c>
      <c r="D808" s="840" t="s">
        <v>624</v>
      </c>
      <c r="E808" s="826" t="s">
        <v>5045</v>
      </c>
      <c r="F808" s="840" t="s">
        <v>5046</v>
      </c>
      <c r="G808" s="826" t="s">
        <v>5488</v>
      </c>
      <c r="H808" s="826" t="s">
        <v>5491</v>
      </c>
      <c r="I808" s="832">
        <v>1.9199999570846558</v>
      </c>
      <c r="J808" s="832">
        <v>150</v>
      </c>
      <c r="K808" s="833">
        <v>288</v>
      </c>
    </row>
    <row r="809" spans="1:11" ht="14.45" customHeight="1" x14ac:dyDescent="0.2">
      <c r="A809" s="822" t="s">
        <v>599</v>
      </c>
      <c r="B809" s="823" t="s">
        <v>600</v>
      </c>
      <c r="C809" s="826" t="s">
        <v>623</v>
      </c>
      <c r="D809" s="840" t="s">
        <v>624</v>
      </c>
      <c r="E809" s="826" t="s">
        <v>5045</v>
      </c>
      <c r="F809" s="840" t="s">
        <v>5046</v>
      </c>
      <c r="G809" s="826" t="s">
        <v>5257</v>
      </c>
      <c r="H809" s="826" t="s">
        <v>5266</v>
      </c>
      <c r="I809" s="832">
        <v>3.0724999308586121</v>
      </c>
      <c r="J809" s="832">
        <v>1100</v>
      </c>
      <c r="K809" s="833">
        <v>3379</v>
      </c>
    </row>
    <row r="810" spans="1:11" ht="14.45" customHeight="1" x14ac:dyDescent="0.2">
      <c r="A810" s="822" t="s">
        <v>599</v>
      </c>
      <c r="B810" s="823" t="s">
        <v>600</v>
      </c>
      <c r="C810" s="826" t="s">
        <v>623</v>
      </c>
      <c r="D810" s="840" t="s">
        <v>624</v>
      </c>
      <c r="E810" s="826" t="s">
        <v>5045</v>
      </c>
      <c r="F810" s="840" t="s">
        <v>5046</v>
      </c>
      <c r="G810" s="826" t="s">
        <v>5261</v>
      </c>
      <c r="H810" s="826" t="s">
        <v>5268</v>
      </c>
      <c r="I810" s="832">
        <v>3.0966665744781494</v>
      </c>
      <c r="J810" s="832">
        <v>800</v>
      </c>
      <c r="K810" s="833">
        <v>2477</v>
      </c>
    </row>
    <row r="811" spans="1:11" ht="14.45" customHeight="1" x14ac:dyDescent="0.2">
      <c r="A811" s="822" t="s">
        <v>599</v>
      </c>
      <c r="B811" s="823" t="s">
        <v>600</v>
      </c>
      <c r="C811" s="826" t="s">
        <v>623</v>
      </c>
      <c r="D811" s="840" t="s">
        <v>624</v>
      </c>
      <c r="E811" s="826" t="s">
        <v>5045</v>
      </c>
      <c r="F811" s="840" t="s">
        <v>5046</v>
      </c>
      <c r="G811" s="826" t="s">
        <v>5270</v>
      </c>
      <c r="H811" s="826" t="s">
        <v>5271</v>
      </c>
      <c r="I811" s="832">
        <v>2.1655556360880532</v>
      </c>
      <c r="J811" s="832">
        <v>1000</v>
      </c>
      <c r="K811" s="833">
        <v>2166</v>
      </c>
    </row>
    <row r="812" spans="1:11" ht="14.45" customHeight="1" x14ac:dyDescent="0.2">
      <c r="A812" s="822" t="s">
        <v>599</v>
      </c>
      <c r="B812" s="823" t="s">
        <v>600</v>
      </c>
      <c r="C812" s="826" t="s">
        <v>623</v>
      </c>
      <c r="D812" s="840" t="s">
        <v>624</v>
      </c>
      <c r="E812" s="826" t="s">
        <v>5045</v>
      </c>
      <c r="F812" s="840" t="s">
        <v>5046</v>
      </c>
      <c r="G812" s="826" t="s">
        <v>5270</v>
      </c>
      <c r="H812" s="826" t="s">
        <v>5272</v>
      </c>
      <c r="I812" s="832">
        <v>2.1645455360412598</v>
      </c>
      <c r="J812" s="832">
        <v>950</v>
      </c>
      <c r="K812" s="833">
        <v>2056</v>
      </c>
    </row>
    <row r="813" spans="1:11" ht="14.45" customHeight="1" x14ac:dyDescent="0.2">
      <c r="A813" s="822" t="s">
        <v>599</v>
      </c>
      <c r="B813" s="823" t="s">
        <v>600</v>
      </c>
      <c r="C813" s="826" t="s">
        <v>623</v>
      </c>
      <c r="D813" s="840" t="s">
        <v>624</v>
      </c>
      <c r="E813" s="826" t="s">
        <v>5045</v>
      </c>
      <c r="F813" s="840" t="s">
        <v>5046</v>
      </c>
      <c r="G813" s="826" t="s">
        <v>5273</v>
      </c>
      <c r="H813" s="826" t="s">
        <v>5274</v>
      </c>
      <c r="I813" s="832">
        <v>1.9900000095367432</v>
      </c>
      <c r="J813" s="832">
        <v>50</v>
      </c>
      <c r="K813" s="833">
        <v>99.5</v>
      </c>
    </row>
    <row r="814" spans="1:11" ht="14.45" customHeight="1" x14ac:dyDescent="0.2">
      <c r="A814" s="822" t="s">
        <v>599</v>
      </c>
      <c r="B814" s="823" t="s">
        <v>600</v>
      </c>
      <c r="C814" s="826" t="s">
        <v>623</v>
      </c>
      <c r="D814" s="840" t="s">
        <v>624</v>
      </c>
      <c r="E814" s="826" t="s">
        <v>5045</v>
      </c>
      <c r="F814" s="840" t="s">
        <v>5046</v>
      </c>
      <c r="G814" s="826" t="s">
        <v>5275</v>
      </c>
      <c r="H814" s="826" t="s">
        <v>5277</v>
      </c>
      <c r="I814" s="832">
        <v>4.773333390553792</v>
      </c>
      <c r="J814" s="832">
        <v>200</v>
      </c>
      <c r="K814" s="833">
        <v>955</v>
      </c>
    </row>
    <row r="815" spans="1:11" ht="14.45" customHeight="1" x14ac:dyDescent="0.2">
      <c r="A815" s="822" t="s">
        <v>599</v>
      </c>
      <c r="B815" s="823" t="s">
        <v>600</v>
      </c>
      <c r="C815" s="826" t="s">
        <v>623</v>
      </c>
      <c r="D815" s="840" t="s">
        <v>624</v>
      </c>
      <c r="E815" s="826" t="s">
        <v>5045</v>
      </c>
      <c r="F815" s="840" t="s">
        <v>5046</v>
      </c>
      <c r="G815" s="826" t="s">
        <v>5278</v>
      </c>
      <c r="H815" s="826" t="s">
        <v>5279</v>
      </c>
      <c r="I815" s="832">
        <v>21.236666361490887</v>
      </c>
      <c r="J815" s="832">
        <v>350</v>
      </c>
      <c r="K815" s="833">
        <v>7433</v>
      </c>
    </row>
    <row r="816" spans="1:11" ht="14.45" customHeight="1" x14ac:dyDescent="0.2">
      <c r="A816" s="822" t="s">
        <v>599</v>
      </c>
      <c r="B816" s="823" t="s">
        <v>600</v>
      </c>
      <c r="C816" s="826" t="s">
        <v>623</v>
      </c>
      <c r="D816" s="840" t="s">
        <v>624</v>
      </c>
      <c r="E816" s="826" t="s">
        <v>5045</v>
      </c>
      <c r="F816" s="840" t="s">
        <v>5046</v>
      </c>
      <c r="G816" s="826" t="s">
        <v>5280</v>
      </c>
      <c r="H816" s="826" t="s">
        <v>5281</v>
      </c>
      <c r="I816" s="832">
        <v>2.5199999809265137</v>
      </c>
      <c r="J816" s="832">
        <v>350</v>
      </c>
      <c r="K816" s="833">
        <v>882</v>
      </c>
    </row>
    <row r="817" spans="1:11" ht="14.45" customHeight="1" x14ac:dyDescent="0.2">
      <c r="A817" s="822" t="s">
        <v>599</v>
      </c>
      <c r="B817" s="823" t="s">
        <v>600</v>
      </c>
      <c r="C817" s="826" t="s">
        <v>623</v>
      </c>
      <c r="D817" s="840" t="s">
        <v>624</v>
      </c>
      <c r="E817" s="826" t="s">
        <v>5045</v>
      </c>
      <c r="F817" s="840" t="s">
        <v>5046</v>
      </c>
      <c r="G817" s="826" t="s">
        <v>5278</v>
      </c>
      <c r="H817" s="826" t="s">
        <v>5282</v>
      </c>
      <c r="I817" s="832">
        <v>21.237499713897705</v>
      </c>
      <c r="J817" s="832">
        <v>350</v>
      </c>
      <c r="K817" s="833">
        <v>7433</v>
      </c>
    </row>
    <row r="818" spans="1:11" ht="14.45" customHeight="1" x14ac:dyDescent="0.2">
      <c r="A818" s="822" t="s">
        <v>599</v>
      </c>
      <c r="B818" s="823" t="s">
        <v>600</v>
      </c>
      <c r="C818" s="826" t="s">
        <v>623</v>
      </c>
      <c r="D818" s="840" t="s">
        <v>624</v>
      </c>
      <c r="E818" s="826" t="s">
        <v>5045</v>
      </c>
      <c r="F818" s="840" t="s">
        <v>5046</v>
      </c>
      <c r="G818" s="826" t="s">
        <v>5280</v>
      </c>
      <c r="H818" s="826" t="s">
        <v>5283</v>
      </c>
      <c r="I818" s="832">
        <v>2.5149999856948853</v>
      </c>
      <c r="J818" s="832">
        <v>150</v>
      </c>
      <c r="K818" s="833">
        <v>377</v>
      </c>
    </row>
    <row r="819" spans="1:11" ht="14.45" customHeight="1" x14ac:dyDescent="0.2">
      <c r="A819" s="822" t="s">
        <v>599</v>
      </c>
      <c r="B819" s="823" t="s">
        <v>600</v>
      </c>
      <c r="C819" s="826" t="s">
        <v>623</v>
      </c>
      <c r="D819" s="840" t="s">
        <v>624</v>
      </c>
      <c r="E819" s="826" t="s">
        <v>5045</v>
      </c>
      <c r="F819" s="840" t="s">
        <v>5046</v>
      </c>
      <c r="G819" s="826" t="s">
        <v>5284</v>
      </c>
      <c r="H819" s="826" t="s">
        <v>5285</v>
      </c>
      <c r="I819" s="832">
        <v>21.233332951863606</v>
      </c>
      <c r="J819" s="832">
        <v>300</v>
      </c>
      <c r="K819" s="833">
        <v>6370</v>
      </c>
    </row>
    <row r="820" spans="1:11" ht="14.45" customHeight="1" x14ac:dyDescent="0.2">
      <c r="A820" s="822" t="s">
        <v>599</v>
      </c>
      <c r="B820" s="823" t="s">
        <v>600</v>
      </c>
      <c r="C820" s="826" t="s">
        <v>623</v>
      </c>
      <c r="D820" s="840" t="s">
        <v>624</v>
      </c>
      <c r="E820" s="826" t="s">
        <v>5045</v>
      </c>
      <c r="F820" s="840" t="s">
        <v>5046</v>
      </c>
      <c r="G820" s="826" t="s">
        <v>5284</v>
      </c>
      <c r="H820" s="826" t="s">
        <v>5286</v>
      </c>
      <c r="I820" s="832">
        <v>21.237142562866211</v>
      </c>
      <c r="J820" s="832">
        <v>604</v>
      </c>
      <c r="K820" s="833">
        <v>12826.9599609375</v>
      </c>
    </row>
    <row r="821" spans="1:11" ht="14.45" customHeight="1" x14ac:dyDescent="0.2">
      <c r="A821" s="822" t="s">
        <v>599</v>
      </c>
      <c r="B821" s="823" t="s">
        <v>600</v>
      </c>
      <c r="C821" s="826" t="s">
        <v>623</v>
      </c>
      <c r="D821" s="840" t="s">
        <v>624</v>
      </c>
      <c r="E821" s="826" t="s">
        <v>5045</v>
      </c>
      <c r="F821" s="840" t="s">
        <v>5046</v>
      </c>
      <c r="G821" s="826" t="s">
        <v>5284</v>
      </c>
      <c r="H821" s="826" t="s">
        <v>5287</v>
      </c>
      <c r="I821" s="832">
        <v>21.233332951863606</v>
      </c>
      <c r="J821" s="832">
        <v>600</v>
      </c>
      <c r="K821" s="833">
        <v>12740</v>
      </c>
    </row>
    <row r="822" spans="1:11" ht="14.45" customHeight="1" x14ac:dyDescent="0.2">
      <c r="A822" s="822" t="s">
        <v>599</v>
      </c>
      <c r="B822" s="823" t="s">
        <v>600</v>
      </c>
      <c r="C822" s="826" t="s">
        <v>623</v>
      </c>
      <c r="D822" s="840" t="s">
        <v>624</v>
      </c>
      <c r="E822" s="826" t="s">
        <v>5045</v>
      </c>
      <c r="F822" s="840" t="s">
        <v>5046</v>
      </c>
      <c r="G822" s="826" t="s">
        <v>5273</v>
      </c>
      <c r="H822" s="826" t="s">
        <v>5288</v>
      </c>
      <c r="I822" s="832">
        <v>1.9925000071525574</v>
      </c>
      <c r="J822" s="832">
        <v>200</v>
      </c>
      <c r="K822" s="833">
        <v>398.5</v>
      </c>
    </row>
    <row r="823" spans="1:11" ht="14.45" customHeight="1" x14ac:dyDescent="0.2">
      <c r="A823" s="822" t="s">
        <v>599</v>
      </c>
      <c r="B823" s="823" t="s">
        <v>600</v>
      </c>
      <c r="C823" s="826" t="s">
        <v>623</v>
      </c>
      <c r="D823" s="840" t="s">
        <v>624</v>
      </c>
      <c r="E823" s="826" t="s">
        <v>5045</v>
      </c>
      <c r="F823" s="840" t="s">
        <v>5046</v>
      </c>
      <c r="G823" s="826" t="s">
        <v>5289</v>
      </c>
      <c r="H823" s="826" t="s">
        <v>5291</v>
      </c>
      <c r="I823" s="832">
        <v>3.1433334350585938</v>
      </c>
      <c r="J823" s="832">
        <v>150</v>
      </c>
      <c r="K823" s="833">
        <v>471.5</v>
      </c>
    </row>
    <row r="824" spans="1:11" ht="14.45" customHeight="1" x14ac:dyDescent="0.2">
      <c r="A824" s="822" t="s">
        <v>599</v>
      </c>
      <c r="B824" s="823" t="s">
        <v>600</v>
      </c>
      <c r="C824" s="826" t="s">
        <v>623</v>
      </c>
      <c r="D824" s="840" t="s">
        <v>624</v>
      </c>
      <c r="E824" s="826" t="s">
        <v>5045</v>
      </c>
      <c r="F824" s="840" t="s">
        <v>5046</v>
      </c>
      <c r="G824" s="826" t="s">
        <v>5292</v>
      </c>
      <c r="H824" s="826" t="s">
        <v>5293</v>
      </c>
      <c r="I824" s="832">
        <v>2.8199999332427979</v>
      </c>
      <c r="J824" s="832">
        <v>100</v>
      </c>
      <c r="K824" s="833">
        <v>282</v>
      </c>
    </row>
    <row r="825" spans="1:11" ht="14.45" customHeight="1" x14ac:dyDescent="0.2">
      <c r="A825" s="822" t="s">
        <v>599</v>
      </c>
      <c r="B825" s="823" t="s">
        <v>600</v>
      </c>
      <c r="C825" s="826" t="s">
        <v>623</v>
      </c>
      <c r="D825" s="840" t="s">
        <v>624</v>
      </c>
      <c r="E825" s="826" t="s">
        <v>5294</v>
      </c>
      <c r="F825" s="840" t="s">
        <v>5295</v>
      </c>
      <c r="G825" s="826" t="s">
        <v>5296</v>
      </c>
      <c r="H825" s="826" t="s">
        <v>5297</v>
      </c>
      <c r="I825" s="832">
        <v>187.57500457763672</v>
      </c>
      <c r="J825" s="832">
        <v>80</v>
      </c>
      <c r="K825" s="833">
        <v>15005.80029296875</v>
      </c>
    </row>
    <row r="826" spans="1:11" ht="14.45" customHeight="1" x14ac:dyDescent="0.2">
      <c r="A826" s="822" t="s">
        <v>599</v>
      </c>
      <c r="B826" s="823" t="s">
        <v>600</v>
      </c>
      <c r="C826" s="826" t="s">
        <v>623</v>
      </c>
      <c r="D826" s="840" t="s">
        <v>624</v>
      </c>
      <c r="E826" s="826" t="s">
        <v>5294</v>
      </c>
      <c r="F826" s="840" t="s">
        <v>5295</v>
      </c>
      <c r="G826" s="826" t="s">
        <v>5300</v>
      </c>
      <c r="H826" s="826" t="s">
        <v>5301</v>
      </c>
      <c r="I826" s="832">
        <v>218.16999816894531</v>
      </c>
      <c r="J826" s="832">
        <v>40</v>
      </c>
      <c r="K826" s="833">
        <v>8726.7998046875</v>
      </c>
    </row>
    <row r="827" spans="1:11" ht="14.45" customHeight="1" x14ac:dyDescent="0.2">
      <c r="A827" s="822" t="s">
        <v>599</v>
      </c>
      <c r="B827" s="823" t="s">
        <v>600</v>
      </c>
      <c r="C827" s="826" t="s">
        <v>623</v>
      </c>
      <c r="D827" s="840" t="s">
        <v>624</v>
      </c>
      <c r="E827" s="826" t="s">
        <v>5294</v>
      </c>
      <c r="F827" s="840" t="s">
        <v>5295</v>
      </c>
      <c r="G827" s="826" t="s">
        <v>5302</v>
      </c>
      <c r="H827" s="826" t="s">
        <v>5303</v>
      </c>
      <c r="I827" s="832">
        <v>10.090909264304422</v>
      </c>
      <c r="J827" s="832">
        <v>5100</v>
      </c>
      <c r="K827" s="833">
        <v>51463.479675292969</v>
      </c>
    </row>
    <row r="828" spans="1:11" ht="14.45" customHeight="1" x14ac:dyDescent="0.2">
      <c r="A828" s="822" t="s">
        <v>599</v>
      </c>
      <c r="B828" s="823" t="s">
        <v>600</v>
      </c>
      <c r="C828" s="826" t="s">
        <v>623</v>
      </c>
      <c r="D828" s="840" t="s">
        <v>624</v>
      </c>
      <c r="E828" s="826" t="s">
        <v>5294</v>
      </c>
      <c r="F828" s="840" t="s">
        <v>5295</v>
      </c>
      <c r="G828" s="826" t="s">
        <v>5304</v>
      </c>
      <c r="H828" s="826" t="s">
        <v>5305</v>
      </c>
      <c r="I828" s="832">
        <v>10.159999847412109</v>
      </c>
      <c r="J828" s="832">
        <v>500</v>
      </c>
      <c r="K828" s="833">
        <v>5080</v>
      </c>
    </row>
    <row r="829" spans="1:11" ht="14.45" customHeight="1" x14ac:dyDescent="0.2">
      <c r="A829" s="822" t="s">
        <v>599</v>
      </c>
      <c r="B829" s="823" t="s">
        <v>600</v>
      </c>
      <c r="C829" s="826" t="s">
        <v>623</v>
      </c>
      <c r="D829" s="840" t="s">
        <v>624</v>
      </c>
      <c r="E829" s="826" t="s">
        <v>5294</v>
      </c>
      <c r="F829" s="840" t="s">
        <v>5295</v>
      </c>
      <c r="G829" s="826" t="s">
        <v>5302</v>
      </c>
      <c r="H829" s="826" t="s">
        <v>5306</v>
      </c>
      <c r="I829" s="832">
        <v>10.090000152587891</v>
      </c>
      <c r="J829" s="832">
        <v>3400</v>
      </c>
      <c r="K829" s="833">
        <v>34309.3603515625</v>
      </c>
    </row>
    <row r="830" spans="1:11" ht="14.45" customHeight="1" x14ac:dyDescent="0.2">
      <c r="A830" s="822" t="s">
        <v>599</v>
      </c>
      <c r="B830" s="823" t="s">
        <v>600</v>
      </c>
      <c r="C830" s="826" t="s">
        <v>623</v>
      </c>
      <c r="D830" s="840" t="s">
        <v>624</v>
      </c>
      <c r="E830" s="826" t="s">
        <v>5294</v>
      </c>
      <c r="F830" s="840" t="s">
        <v>5295</v>
      </c>
      <c r="G830" s="826" t="s">
        <v>5304</v>
      </c>
      <c r="H830" s="826" t="s">
        <v>5307</v>
      </c>
      <c r="I830" s="832">
        <v>10.166666666666666</v>
      </c>
      <c r="J830" s="832">
        <v>600</v>
      </c>
      <c r="K830" s="833">
        <v>6101</v>
      </c>
    </row>
    <row r="831" spans="1:11" ht="14.45" customHeight="1" x14ac:dyDescent="0.2">
      <c r="A831" s="822" t="s">
        <v>599</v>
      </c>
      <c r="B831" s="823" t="s">
        <v>600</v>
      </c>
      <c r="C831" s="826" t="s">
        <v>623</v>
      </c>
      <c r="D831" s="840" t="s">
        <v>624</v>
      </c>
      <c r="E831" s="826" t="s">
        <v>5294</v>
      </c>
      <c r="F831" s="840" t="s">
        <v>5295</v>
      </c>
      <c r="G831" s="826" t="s">
        <v>5308</v>
      </c>
      <c r="H831" s="826" t="s">
        <v>5309</v>
      </c>
      <c r="I831" s="832">
        <v>7.0612502098083496</v>
      </c>
      <c r="J831" s="832">
        <v>1950</v>
      </c>
      <c r="K831" s="833">
        <v>13874.5</v>
      </c>
    </row>
    <row r="832" spans="1:11" ht="14.45" customHeight="1" x14ac:dyDescent="0.2">
      <c r="A832" s="822" t="s">
        <v>599</v>
      </c>
      <c r="B832" s="823" t="s">
        <v>600</v>
      </c>
      <c r="C832" s="826" t="s">
        <v>623</v>
      </c>
      <c r="D832" s="840" t="s">
        <v>624</v>
      </c>
      <c r="E832" s="826" t="s">
        <v>5294</v>
      </c>
      <c r="F832" s="840" t="s">
        <v>5295</v>
      </c>
      <c r="G832" s="826" t="s">
        <v>5308</v>
      </c>
      <c r="H832" s="826" t="s">
        <v>5310</v>
      </c>
      <c r="I832" s="832">
        <v>7.0040000915527347</v>
      </c>
      <c r="J832" s="832">
        <v>1250</v>
      </c>
      <c r="K832" s="833">
        <v>8755</v>
      </c>
    </row>
    <row r="833" spans="1:11" ht="14.45" customHeight="1" x14ac:dyDescent="0.2">
      <c r="A833" s="822" t="s">
        <v>599</v>
      </c>
      <c r="B833" s="823" t="s">
        <v>600</v>
      </c>
      <c r="C833" s="826" t="s">
        <v>623</v>
      </c>
      <c r="D833" s="840" t="s">
        <v>624</v>
      </c>
      <c r="E833" s="826" t="s">
        <v>5294</v>
      </c>
      <c r="F833" s="840" t="s">
        <v>5295</v>
      </c>
      <c r="G833" s="826" t="s">
        <v>5725</v>
      </c>
      <c r="H833" s="826" t="s">
        <v>5726</v>
      </c>
      <c r="I833" s="832">
        <v>200.86000061035156</v>
      </c>
      <c r="J833" s="832">
        <v>20</v>
      </c>
      <c r="K833" s="833">
        <v>4017.199951171875</v>
      </c>
    </row>
    <row r="834" spans="1:11" ht="14.45" customHeight="1" x14ac:dyDescent="0.2">
      <c r="A834" s="822" t="s">
        <v>599</v>
      </c>
      <c r="B834" s="823" t="s">
        <v>600</v>
      </c>
      <c r="C834" s="826" t="s">
        <v>623</v>
      </c>
      <c r="D834" s="840" t="s">
        <v>624</v>
      </c>
      <c r="E834" s="826" t="s">
        <v>5294</v>
      </c>
      <c r="F834" s="840" t="s">
        <v>5295</v>
      </c>
      <c r="G834" s="826" t="s">
        <v>5725</v>
      </c>
      <c r="H834" s="826" t="s">
        <v>5727</v>
      </c>
      <c r="I834" s="832">
        <v>200.86000061035156</v>
      </c>
      <c r="J834" s="832">
        <v>10</v>
      </c>
      <c r="K834" s="833">
        <v>2008.5999755859375</v>
      </c>
    </row>
    <row r="835" spans="1:11" ht="14.45" customHeight="1" x14ac:dyDescent="0.2">
      <c r="A835" s="822" t="s">
        <v>599</v>
      </c>
      <c r="B835" s="823" t="s">
        <v>600</v>
      </c>
      <c r="C835" s="826" t="s">
        <v>623</v>
      </c>
      <c r="D835" s="840" t="s">
        <v>624</v>
      </c>
      <c r="E835" s="826" t="s">
        <v>5311</v>
      </c>
      <c r="F835" s="840" t="s">
        <v>5312</v>
      </c>
      <c r="G835" s="826" t="s">
        <v>5313</v>
      </c>
      <c r="H835" s="826" t="s">
        <v>5314</v>
      </c>
      <c r="I835" s="832">
        <v>35.310001373291016</v>
      </c>
      <c r="J835" s="832">
        <v>72</v>
      </c>
      <c r="K835" s="833">
        <v>2541.9599609375</v>
      </c>
    </row>
    <row r="836" spans="1:11" ht="14.45" customHeight="1" x14ac:dyDescent="0.2">
      <c r="A836" s="822" t="s">
        <v>599</v>
      </c>
      <c r="B836" s="823" t="s">
        <v>600</v>
      </c>
      <c r="C836" s="826" t="s">
        <v>623</v>
      </c>
      <c r="D836" s="840" t="s">
        <v>624</v>
      </c>
      <c r="E836" s="826" t="s">
        <v>5311</v>
      </c>
      <c r="F836" s="840" t="s">
        <v>5312</v>
      </c>
      <c r="G836" s="826" t="s">
        <v>5728</v>
      </c>
      <c r="H836" s="826" t="s">
        <v>5729</v>
      </c>
      <c r="I836" s="832">
        <v>34.159999847412109</v>
      </c>
      <c r="J836" s="832">
        <v>72</v>
      </c>
      <c r="K836" s="833">
        <v>2459.39990234375</v>
      </c>
    </row>
    <row r="837" spans="1:11" ht="14.45" customHeight="1" x14ac:dyDescent="0.2">
      <c r="A837" s="822" t="s">
        <v>599</v>
      </c>
      <c r="B837" s="823" t="s">
        <v>600</v>
      </c>
      <c r="C837" s="826" t="s">
        <v>623</v>
      </c>
      <c r="D837" s="840" t="s">
        <v>624</v>
      </c>
      <c r="E837" s="826" t="s">
        <v>5311</v>
      </c>
      <c r="F837" s="840" t="s">
        <v>5312</v>
      </c>
      <c r="G837" s="826" t="s">
        <v>5315</v>
      </c>
      <c r="H837" s="826" t="s">
        <v>5316</v>
      </c>
      <c r="I837" s="832">
        <v>24.219999313354492</v>
      </c>
      <c r="J837" s="832">
        <v>36</v>
      </c>
      <c r="K837" s="833">
        <v>871.92999267578125</v>
      </c>
    </row>
    <row r="838" spans="1:11" ht="14.45" customHeight="1" x14ac:dyDescent="0.2">
      <c r="A838" s="822" t="s">
        <v>599</v>
      </c>
      <c r="B838" s="823" t="s">
        <v>600</v>
      </c>
      <c r="C838" s="826" t="s">
        <v>623</v>
      </c>
      <c r="D838" s="840" t="s">
        <v>624</v>
      </c>
      <c r="E838" s="826" t="s">
        <v>5311</v>
      </c>
      <c r="F838" s="840" t="s">
        <v>5312</v>
      </c>
      <c r="G838" s="826" t="s">
        <v>5730</v>
      </c>
      <c r="H838" s="826" t="s">
        <v>5731</v>
      </c>
      <c r="I838" s="832">
        <v>36.599998474121094</v>
      </c>
      <c r="J838" s="832">
        <v>72</v>
      </c>
      <c r="K838" s="833">
        <v>2635.340087890625</v>
      </c>
    </row>
    <row r="839" spans="1:11" ht="14.45" customHeight="1" x14ac:dyDescent="0.2">
      <c r="A839" s="822" t="s">
        <v>599</v>
      </c>
      <c r="B839" s="823" t="s">
        <v>600</v>
      </c>
      <c r="C839" s="826" t="s">
        <v>623</v>
      </c>
      <c r="D839" s="840" t="s">
        <v>624</v>
      </c>
      <c r="E839" s="826" t="s">
        <v>5311</v>
      </c>
      <c r="F839" s="840" t="s">
        <v>5312</v>
      </c>
      <c r="G839" s="826" t="s">
        <v>5732</v>
      </c>
      <c r="H839" s="826" t="s">
        <v>5733</v>
      </c>
      <c r="I839" s="832">
        <v>36.25</v>
      </c>
      <c r="J839" s="832">
        <v>36</v>
      </c>
      <c r="K839" s="833">
        <v>1304.9599609375</v>
      </c>
    </row>
    <row r="840" spans="1:11" ht="14.45" customHeight="1" x14ac:dyDescent="0.2">
      <c r="A840" s="822" t="s">
        <v>599</v>
      </c>
      <c r="B840" s="823" t="s">
        <v>600</v>
      </c>
      <c r="C840" s="826" t="s">
        <v>623</v>
      </c>
      <c r="D840" s="840" t="s">
        <v>624</v>
      </c>
      <c r="E840" s="826" t="s">
        <v>5311</v>
      </c>
      <c r="F840" s="840" t="s">
        <v>5312</v>
      </c>
      <c r="G840" s="826" t="s">
        <v>5734</v>
      </c>
      <c r="H840" s="826" t="s">
        <v>5735</v>
      </c>
      <c r="I840" s="832">
        <v>34.149999618530273</v>
      </c>
      <c r="J840" s="832">
        <v>72</v>
      </c>
      <c r="K840" s="833">
        <v>2458.75</v>
      </c>
    </row>
    <row r="841" spans="1:11" ht="14.45" customHeight="1" x14ac:dyDescent="0.2">
      <c r="A841" s="822" t="s">
        <v>599</v>
      </c>
      <c r="B841" s="823" t="s">
        <v>600</v>
      </c>
      <c r="C841" s="826" t="s">
        <v>623</v>
      </c>
      <c r="D841" s="840" t="s">
        <v>624</v>
      </c>
      <c r="E841" s="826" t="s">
        <v>5311</v>
      </c>
      <c r="F841" s="840" t="s">
        <v>5312</v>
      </c>
      <c r="G841" s="826" t="s">
        <v>5313</v>
      </c>
      <c r="H841" s="826" t="s">
        <v>5736</v>
      </c>
      <c r="I841" s="832">
        <v>35.310001373291016</v>
      </c>
      <c r="J841" s="832">
        <v>72</v>
      </c>
      <c r="K841" s="833">
        <v>2541.9599609375</v>
      </c>
    </row>
    <row r="842" spans="1:11" ht="14.45" customHeight="1" x14ac:dyDescent="0.2">
      <c r="A842" s="822" t="s">
        <v>599</v>
      </c>
      <c r="B842" s="823" t="s">
        <v>600</v>
      </c>
      <c r="C842" s="826" t="s">
        <v>623</v>
      </c>
      <c r="D842" s="840" t="s">
        <v>624</v>
      </c>
      <c r="E842" s="826" t="s">
        <v>5311</v>
      </c>
      <c r="F842" s="840" t="s">
        <v>5312</v>
      </c>
      <c r="G842" s="826" t="s">
        <v>5315</v>
      </c>
      <c r="H842" s="826" t="s">
        <v>5737</v>
      </c>
      <c r="I842" s="832">
        <v>24.219999313354492</v>
      </c>
      <c r="J842" s="832">
        <v>36</v>
      </c>
      <c r="K842" s="833">
        <v>871.92999267578125</v>
      </c>
    </row>
    <row r="843" spans="1:11" ht="14.45" customHeight="1" x14ac:dyDescent="0.2">
      <c r="A843" s="822" t="s">
        <v>599</v>
      </c>
      <c r="B843" s="823" t="s">
        <v>600</v>
      </c>
      <c r="C843" s="826" t="s">
        <v>623</v>
      </c>
      <c r="D843" s="840" t="s">
        <v>624</v>
      </c>
      <c r="E843" s="826" t="s">
        <v>5311</v>
      </c>
      <c r="F843" s="840" t="s">
        <v>5312</v>
      </c>
      <c r="G843" s="826" t="s">
        <v>5730</v>
      </c>
      <c r="H843" s="826" t="s">
        <v>5738</v>
      </c>
      <c r="I843" s="832">
        <v>36.599998474121094</v>
      </c>
      <c r="J843" s="832">
        <v>108</v>
      </c>
      <c r="K843" s="833">
        <v>3953.0101318359375</v>
      </c>
    </row>
    <row r="844" spans="1:11" ht="14.45" customHeight="1" x14ac:dyDescent="0.2">
      <c r="A844" s="822" t="s">
        <v>599</v>
      </c>
      <c r="B844" s="823" t="s">
        <v>600</v>
      </c>
      <c r="C844" s="826" t="s">
        <v>623</v>
      </c>
      <c r="D844" s="840" t="s">
        <v>624</v>
      </c>
      <c r="E844" s="826" t="s">
        <v>5311</v>
      </c>
      <c r="F844" s="840" t="s">
        <v>5312</v>
      </c>
      <c r="G844" s="826" t="s">
        <v>5734</v>
      </c>
      <c r="H844" s="826" t="s">
        <v>5739</v>
      </c>
      <c r="I844" s="832">
        <v>34.159999847412109</v>
      </c>
      <c r="J844" s="832">
        <v>72</v>
      </c>
      <c r="K844" s="833">
        <v>2459.39990234375</v>
      </c>
    </row>
    <row r="845" spans="1:11" ht="14.45" customHeight="1" x14ac:dyDescent="0.2">
      <c r="A845" s="822" t="s">
        <v>599</v>
      </c>
      <c r="B845" s="823" t="s">
        <v>600</v>
      </c>
      <c r="C845" s="826" t="s">
        <v>623</v>
      </c>
      <c r="D845" s="840" t="s">
        <v>624</v>
      </c>
      <c r="E845" s="826" t="s">
        <v>5319</v>
      </c>
      <c r="F845" s="840" t="s">
        <v>5320</v>
      </c>
      <c r="G845" s="826" t="s">
        <v>5321</v>
      </c>
      <c r="H845" s="826" t="s">
        <v>5322</v>
      </c>
      <c r="I845" s="832">
        <v>132.67666117350259</v>
      </c>
      <c r="J845" s="832">
        <v>100</v>
      </c>
      <c r="K845" s="833">
        <v>13267.56005859375</v>
      </c>
    </row>
    <row r="846" spans="1:11" ht="14.45" customHeight="1" x14ac:dyDescent="0.2">
      <c r="A846" s="822" t="s">
        <v>599</v>
      </c>
      <c r="B846" s="823" t="s">
        <v>600</v>
      </c>
      <c r="C846" s="826" t="s">
        <v>623</v>
      </c>
      <c r="D846" s="840" t="s">
        <v>624</v>
      </c>
      <c r="E846" s="826" t="s">
        <v>5319</v>
      </c>
      <c r="F846" s="840" t="s">
        <v>5320</v>
      </c>
      <c r="G846" s="826" t="s">
        <v>5321</v>
      </c>
      <c r="H846" s="826" t="s">
        <v>5323</v>
      </c>
      <c r="I846" s="832">
        <v>132.67499542236328</v>
      </c>
      <c r="J846" s="832">
        <v>50</v>
      </c>
      <c r="K846" s="833">
        <v>6633.559814453125</v>
      </c>
    </row>
    <row r="847" spans="1:11" ht="14.45" customHeight="1" x14ac:dyDescent="0.2">
      <c r="A847" s="822" t="s">
        <v>599</v>
      </c>
      <c r="B847" s="823" t="s">
        <v>600</v>
      </c>
      <c r="C847" s="826" t="s">
        <v>623</v>
      </c>
      <c r="D847" s="840" t="s">
        <v>624</v>
      </c>
      <c r="E847" s="826" t="s">
        <v>5319</v>
      </c>
      <c r="F847" s="840" t="s">
        <v>5320</v>
      </c>
      <c r="G847" s="826" t="s">
        <v>5324</v>
      </c>
      <c r="H847" s="826" t="s">
        <v>5325</v>
      </c>
      <c r="I847" s="832">
        <v>11.649999618530273</v>
      </c>
      <c r="J847" s="832">
        <v>450</v>
      </c>
      <c r="K847" s="833">
        <v>5243.679931640625</v>
      </c>
    </row>
    <row r="848" spans="1:11" ht="14.45" customHeight="1" x14ac:dyDescent="0.2">
      <c r="A848" s="822" t="s">
        <v>599</v>
      </c>
      <c r="B848" s="823" t="s">
        <v>600</v>
      </c>
      <c r="C848" s="826" t="s">
        <v>623</v>
      </c>
      <c r="D848" s="840" t="s">
        <v>624</v>
      </c>
      <c r="E848" s="826" t="s">
        <v>5319</v>
      </c>
      <c r="F848" s="840" t="s">
        <v>5320</v>
      </c>
      <c r="G848" s="826" t="s">
        <v>5324</v>
      </c>
      <c r="H848" s="826" t="s">
        <v>5326</v>
      </c>
      <c r="I848" s="832">
        <v>12.131817991083318</v>
      </c>
      <c r="J848" s="832">
        <v>550</v>
      </c>
      <c r="K848" s="833">
        <v>6671.969970703125</v>
      </c>
    </row>
    <row r="849" spans="1:11" ht="14.45" customHeight="1" x14ac:dyDescent="0.2">
      <c r="A849" s="822" t="s">
        <v>599</v>
      </c>
      <c r="B849" s="823" t="s">
        <v>600</v>
      </c>
      <c r="C849" s="826" t="s">
        <v>623</v>
      </c>
      <c r="D849" s="840" t="s">
        <v>624</v>
      </c>
      <c r="E849" s="826" t="s">
        <v>5319</v>
      </c>
      <c r="F849" s="840" t="s">
        <v>5320</v>
      </c>
      <c r="G849" s="826" t="s">
        <v>5740</v>
      </c>
      <c r="H849" s="826" t="s">
        <v>5741</v>
      </c>
      <c r="I849" s="832">
        <v>0.47999998927116394</v>
      </c>
      <c r="J849" s="832">
        <v>1600</v>
      </c>
      <c r="K849" s="833">
        <v>768</v>
      </c>
    </row>
    <row r="850" spans="1:11" ht="14.45" customHeight="1" x14ac:dyDescent="0.2">
      <c r="A850" s="822" t="s">
        <v>599</v>
      </c>
      <c r="B850" s="823" t="s">
        <v>600</v>
      </c>
      <c r="C850" s="826" t="s">
        <v>623</v>
      </c>
      <c r="D850" s="840" t="s">
        <v>624</v>
      </c>
      <c r="E850" s="826" t="s">
        <v>5319</v>
      </c>
      <c r="F850" s="840" t="s">
        <v>5320</v>
      </c>
      <c r="G850" s="826" t="s">
        <v>5329</v>
      </c>
      <c r="H850" s="826" t="s">
        <v>5330</v>
      </c>
      <c r="I850" s="832">
        <v>0.30666667222976685</v>
      </c>
      <c r="J850" s="832">
        <v>800</v>
      </c>
      <c r="K850" s="833">
        <v>244</v>
      </c>
    </row>
    <row r="851" spans="1:11" ht="14.45" customHeight="1" x14ac:dyDescent="0.2">
      <c r="A851" s="822" t="s">
        <v>599</v>
      </c>
      <c r="B851" s="823" t="s">
        <v>600</v>
      </c>
      <c r="C851" s="826" t="s">
        <v>623</v>
      </c>
      <c r="D851" s="840" t="s">
        <v>624</v>
      </c>
      <c r="E851" s="826" t="s">
        <v>5319</v>
      </c>
      <c r="F851" s="840" t="s">
        <v>5320</v>
      </c>
      <c r="G851" s="826" t="s">
        <v>5499</v>
      </c>
      <c r="H851" s="826" t="s">
        <v>5742</v>
      </c>
      <c r="I851" s="832">
        <v>0.31000000238418579</v>
      </c>
      <c r="J851" s="832">
        <v>100</v>
      </c>
      <c r="K851" s="833">
        <v>31</v>
      </c>
    </row>
    <row r="852" spans="1:11" ht="14.45" customHeight="1" x14ac:dyDescent="0.2">
      <c r="A852" s="822" t="s">
        <v>599</v>
      </c>
      <c r="B852" s="823" t="s">
        <v>600</v>
      </c>
      <c r="C852" s="826" t="s">
        <v>623</v>
      </c>
      <c r="D852" s="840" t="s">
        <v>624</v>
      </c>
      <c r="E852" s="826" t="s">
        <v>5319</v>
      </c>
      <c r="F852" s="840" t="s">
        <v>5320</v>
      </c>
      <c r="G852" s="826" t="s">
        <v>5743</v>
      </c>
      <c r="H852" s="826" t="s">
        <v>5744</v>
      </c>
      <c r="I852" s="832">
        <v>0.68000000715255737</v>
      </c>
      <c r="J852" s="832">
        <v>200</v>
      </c>
      <c r="K852" s="833">
        <v>136</v>
      </c>
    </row>
    <row r="853" spans="1:11" ht="14.45" customHeight="1" x14ac:dyDescent="0.2">
      <c r="A853" s="822" t="s">
        <v>599</v>
      </c>
      <c r="B853" s="823" t="s">
        <v>600</v>
      </c>
      <c r="C853" s="826" t="s">
        <v>623</v>
      </c>
      <c r="D853" s="840" t="s">
        <v>624</v>
      </c>
      <c r="E853" s="826" t="s">
        <v>5319</v>
      </c>
      <c r="F853" s="840" t="s">
        <v>5320</v>
      </c>
      <c r="G853" s="826" t="s">
        <v>5333</v>
      </c>
      <c r="H853" s="826" t="s">
        <v>5334</v>
      </c>
      <c r="I853" s="832">
        <v>0.54272729158401489</v>
      </c>
      <c r="J853" s="832">
        <v>16100</v>
      </c>
      <c r="K853" s="833">
        <v>8744</v>
      </c>
    </row>
    <row r="854" spans="1:11" ht="14.45" customHeight="1" x14ac:dyDescent="0.2">
      <c r="A854" s="822" t="s">
        <v>599</v>
      </c>
      <c r="B854" s="823" t="s">
        <v>600</v>
      </c>
      <c r="C854" s="826" t="s">
        <v>623</v>
      </c>
      <c r="D854" s="840" t="s">
        <v>624</v>
      </c>
      <c r="E854" s="826" t="s">
        <v>5319</v>
      </c>
      <c r="F854" s="840" t="s">
        <v>5320</v>
      </c>
      <c r="G854" s="826" t="s">
        <v>5740</v>
      </c>
      <c r="H854" s="826" t="s">
        <v>5745</v>
      </c>
      <c r="I854" s="832">
        <v>0.47999998927116394</v>
      </c>
      <c r="J854" s="832">
        <v>700</v>
      </c>
      <c r="K854" s="833">
        <v>336</v>
      </c>
    </row>
    <row r="855" spans="1:11" ht="14.45" customHeight="1" x14ac:dyDescent="0.2">
      <c r="A855" s="822" t="s">
        <v>599</v>
      </c>
      <c r="B855" s="823" t="s">
        <v>600</v>
      </c>
      <c r="C855" s="826" t="s">
        <v>623</v>
      </c>
      <c r="D855" s="840" t="s">
        <v>624</v>
      </c>
      <c r="E855" s="826" t="s">
        <v>5319</v>
      </c>
      <c r="F855" s="840" t="s">
        <v>5320</v>
      </c>
      <c r="G855" s="826" t="s">
        <v>5743</v>
      </c>
      <c r="H855" s="826" t="s">
        <v>5746</v>
      </c>
      <c r="I855" s="832">
        <v>0.67000001668930054</v>
      </c>
      <c r="J855" s="832">
        <v>100</v>
      </c>
      <c r="K855" s="833">
        <v>67</v>
      </c>
    </row>
    <row r="856" spans="1:11" ht="14.45" customHeight="1" x14ac:dyDescent="0.2">
      <c r="A856" s="822" t="s">
        <v>599</v>
      </c>
      <c r="B856" s="823" t="s">
        <v>600</v>
      </c>
      <c r="C856" s="826" t="s">
        <v>623</v>
      </c>
      <c r="D856" s="840" t="s">
        <v>624</v>
      </c>
      <c r="E856" s="826" t="s">
        <v>5319</v>
      </c>
      <c r="F856" s="840" t="s">
        <v>5320</v>
      </c>
      <c r="G856" s="826" t="s">
        <v>5333</v>
      </c>
      <c r="H856" s="826" t="s">
        <v>5338</v>
      </c>
      <c r="I856" s="832">
        <v>0.54750001430511475</v>
      </c>
      <c r="J856" s="832">
        <v>7000</v>
      </c>
      <c r="K856" s="833">
        <v>3830</v>
      </c>
    </row>
    <row r="857" spans="1:11" ht="14.45" customHeight="1" x14ac:dyDescent="0.2">
      <c r="A857" s="822" t="s">
        <v>599</v>
      </c>
      <c r="B857" s="823" t="s">
        <v>600</v>
      </c>
      <c r="C857" s="826" t="s">
        <v>623</v>
      </c>
      <c r="D857" s="840" t="s">
        <v>624</v>
      </c>
      <c r="E857" s="826" t="s">
        <v>5319</v>
      </c>
      <c r="F857" s="840" t="s">
        <v>5320</v>
      </c>
      <c r="G857" s="826" t="s">
        <v>5747</v>
      </c>
      <c r="H857" s="826" t="s">
        <v>5748</v>
      </c>
      <c r="I857" s="832">
        <v>48.819999694824219</v>
      </c>
      <c r="J857" s="832">
        <v>25</v>
      </c>
      <c r="K857" s="833">
        <v>1220.5899658203125</v>
      </c>
    </row>
    <row r="858" spans="1:11" ht="14.45" customHeight="1" x14ac:dyDescent="0.2">
      <c r="A858" s="822" t="s">
        <v>599</v>
      </c>
      <c r="B858" s="823" t="s">
        <v>600</v>
      </c>
      <c r="C858" s="826" t="s">
        <v>623</v>
      </c>
      <c r="D858" s="840" t="s">
        <v>624</v>
      </c>
      <c r="E858" s="826" t="s">
        <v>5319</v>
      </c>
      <c r="F858" s="840" t="s">
        <v>5320</v>
      </c>
      <c r="G858" s="826" t="s">
        <v>5747</v>
      </c>
      <c r="H858" s="826" t="s">
        <v>5749</v>
      </c>
      <c r="I858" s="832">
        <v>48.819999694824219</v>
      </c>
      <c r="J858" s="832">
        <v>25</v>
      </c>
      <c r="K858" s="833">
        <v>1220.5899658203125</v>
      </c>
    </row>
    <row r="859" spans="1:11" ht="14.45" customHeight="1" x14ac:dyDescent="0.2">
      <c r="A859" s="822" t="s">
        <v>599</v>
      </c>
      <c r="B859" s="823" t="s">
        <v>600</v>
      </c>
      <c r="C859" s="826" t="s">
        <v>623</v>
      </c>
      <c r="D859" s="840" t="s">
        <v>624</v>
      </c>
      <c r="E859" s="826" t="s">
        <v>5319</v>
      </c>
      <c r="F859" s="840" t="s">
        <v>5320</v>
      </c>
      <c r="G859" s="826" t="s">
        <v>5344</v>
      </c>
      <c r="H859" s="826" t="s">
        <v>5345</v>
      </c>
      <c r="I859" s="832">
        <v>399.29998779296875</v>
      </c>
      <c r="J859" s="832">
        <v>75</v>
      </c>
      <c r="K859" s="833">
        <v>29947.5</v>
      </c>
    </row>
    <row r="860" spans="1:11" ht="14.45" customHeight="1" x14ac:dyDescent="0.2">
      <c r="A860" s="822" t="s">
        <v>599</v>
      </c>
      <c r="B860" s="823" t="s">
        <v>600</v>
      </c>
      <c r="C860" s="826" t="s">
        <v>623</v>
      </c>
      <c r="D860" s="840" t="s">
        <v>624</v>
      </c>
      <c r="E860" s="826" t="s">
        <v>5319</v>
      </c>
      <c r="F860" s="840" t="s">
        <v>5320</v>
      </c>
      <c r="G860" s="826" t="s">
        <v>5344</v>
      </c>
      <c r="H860" s="826" t="s">
        <v>5501</v>
      </c>
      <c r="I860" s="832">
        <v>399.29998779296875</v>
      </c>
      <c r="J860" s="832">
        <v>10</v>
      </c>
      <c r="K860" s="833">
        <v>3993</v>
      </c>
    </row>
    <row r="861" spans="1:11" ht="14.45" customHeight="1" x14ac:dyDescent="0.2">
      <c r="A861" s="822" t="s">
        <v>599</v>
      </c>
      <c r="B861" s="823" t="s">
        <v>600</v>
      </c>
      <c r="C861" s="826" t="s">
        <v>623</v>
      </c>
      <c r="D861" s="840" t="s">
        <v>624</v>
      </c>
      <c r="E861" s="826" t="s">
        <v>5319</v>
      </c>
      <c r="F861" s="840" t="s">
        <v>5320</v>
      </c>
      <c r="G861" s="826" t="s">
        <v>5346</v>
      </c>
      <c r="H861" s="826" t="s">
        <v>5347</v>
      </c>
      <c r="I861" s="832">
        <v>907.5</v>
      </c>
      <c r="J861" s="832">
        <v>36</v>
      </c>
      <c r="K861" s="833">
        <v>32670</v>
      </c>
    </row>
    <row r="862" spans="1:11" ht="14.45" customHeight="1" x14ac:dyDescent="0.2">
      <c r="A862" s="822" t="s">
        <v>599</v>
      </c>
      <c r="B862" s="823" t="s">
        <v>600</v>
      </c>
      <c r="C862" s="826" t="s">
        <v>623</v>
      </c>
      <c r="D862" s="840" t="s">
        <v>624</v>
      </c>
      <c r="E862" s="826" t="s">
        <v>5319</v>
      </c>
      <c r="F862" s="840" t="s">
        <v>5320</v>
      </c>
      <c r="G862" s="826" t="s">
        <v>5346</v>
      </c>
      <c r="H862" s="826" t="s">
        <v>5348</v>
      </c>
      <c r="I862" s="832">
        <v>907.5</v>
      </c>
      <c r="J862" s="832">
        <v>19</v>
      </c>
      <c r="K862" s="833">
        <v>17242.5</v>
      </c>
    </row>
    <row r="863" spans="1:11" ht="14.45" customHeight="1" x14ac:dyDescent="0.2">
      <c r="A863" s="822" t="s">
        <v>599</v>
      </c>
      <c r="B863" s="823" t="s">
        <v>600</v>
      </c>
      <c r="C863" s="826" t="s">
        <v>623</v>
      </c>
      <c r="D863" s="840" t="s">
        <v>624</v>
      </c>
      <c r="E863" s="826" t="s">
        <v>5349</v>
      </c>
      <c r="F863" s="840" t="s">
        <v>5350</v>
      </c>
      <c r="G863" s="826" t="s">
        <v>5517</v>
      </c>
      <c r="H863" s="826" t="s">
        <v>5518</v>
      </c>
      <c r="I863" s="832">
        <v>24.200000762939453</v>
      </c>
      <c r="J863" s="832">
        <v>50</v>
      </c>
      <c r="K863" s="833">
        <v>1210</v>
      </c>
    </row>
    <row r="864" spans="1:11" ht="14.45" customHeight="1" x14ac:dyDescent="0.2">
      <c r="A864" s="822" t="s">
        <v>599</v>
      </c>
      <c r="B864" s="823" t="s">
        <v>600</v>
      </c>
      <c r="C864" s="826" t="s">
        <v>623</v>
      </c>
      <c r="D864" s="840" t="s">
        <v>624</v>
      </c>
      <c r="E864" s="826" t="s">
        <v>5349</v>
      </c>
      <c r="F864" s="840" t="s">
        <v>5350</v>
      </c>
      <c r="G864" s="826" t="s">
        <v>5750</v>
      </c>
      <c r="H864" s="826" t="s">
        <v>5751</v>
      </c>
      <c r="I864" s="832">
        <v>15.729999542236328</v>
      </c>
      <c r="J864" s="832">
        <v>50</v>
      </c>
      <c r="K864" s="833">
        <v>786.5</v>
      </c>
    </row>
    <row r="865" spans="1:11" ht="14.45" customHeight="1" x14ac:dyDescent="0.2">
      <c r="A865" s="822" t="s">
        <v>599</v>
      </c>
      <c r="B865" s="823" t="s">
        <v>600</v>
      </c>
      <c r="C865" s="826" t="s">
        <v>623</v>
      </c>
      <c r="D865" s="840" t="s">
        <v>624</v>
      </c>
      <c r="E865" s="826" t="s">
        <v>5349</v>
      </c>
      <c r="F865" s="840" t="s">
        <v>5350</v>
      </c>
      <c r="G865" s="826" t="s">
        <v>5357</v>
      </c>
      <c r="H865" s="826" t="s">
        <v>5358</v>
      </c>
      <c r="I865" s="832">
        <v>7.0150001049041748</v>
      </c>
      <c r="J865" s="832">
        <v>200</v>
      </c>
      <c r="K865" s="833">
        <v>1403.5</v>
      </c>
    </row>
    <row r="866" spans="1:11" ht="14.45" customHeight="1" x14ac:dyDescent="0.2">
      <c r="A866" s="822" t="s">
        <v>599</v>
      </c>
      <c r="B866" s="823" t="s">
        <v>600</v>
      </c>
      <c r="C866" s="826" t="s">
        <v>623</v>
      </c>
      <c r="D866" s="840" t="s">
        <v>624</v>
      </c>
      <c r="E866" s="826" t="s">
        <v>5349</v>
      </c>
      <c r="F866" s="840" t="s">
        <v>5350</v>
      </c>
      <c r="G866" s="826" t="s">
        <v>5359</v>
      </c>
      <c r="H866" s="826" t="s">
        <v>5360</v>
      </c>
      <c r="I866" s="832">
        <v>7.0160000801086424</v>
      </c>
      <c r="J866" s="832">
        <v>350</v>
      </c>
      <c r="K866" s="833">
        <v>2455</v>
      </c>
    </row>
    <row r="867" spans="1:11" ht="14.45" customHeight="1" x14ac:dyDescent="0.2">
      <c r="A867" s="822" t="s">
        <v>599</v>
      </c>
      <c r="B867" s="823" t="s">
        <v>600</v>
      </c>
      <c r="C867" s="826" t="s">
        <v>623</v>
      </c>
      <c r="D867" s="840" t="s">
        <v>624</v>
      </c>
      <c r="E867" s="826" t="s">
        <v>5349</v>
      </c>
      <c r="F867" s="840" t="s">
        <v>5350</v>
      </c>
      <c r="G867" s="826" t="s">
        <v>5361</v>
      </c>
      <c r="H867" s="826" t="s">
        <v>5362</v>
      </c>
      <c r="I867" s="832">
        <v>7.0175000429153442</v>
      </c>
      <c r="J867" s="832">
        <v>600</v>
      </c>
      <c r="K867" s="833">
        <v>4211</v>
      </c>
    </row>
    <row r="868" spans="1:11" ht="14.45" customHeight="1" x14ac:dyDescent="0.2">
      <c r="A868" s="822" t="s">
        <v>599</v>
      </c>
      <c r="B868" s="823" t="s">
        <v>600</v>
      </c>
      <c r="C868" s="826" t="s">
        <v>623</v>
      </c>
      <c r="D868" s="840" t="s">
        <v>624</v>
      </c>
      <c r="E868" s="826" t="s">
        <v>5349</v>
      </c>
      <c r="F868" s="840" t="s">
        <v>5350</v>
      </c>
      <c r="G868" s="826" t="s">
        <v>5363</v>
      </c>
      <c r="H868" s="826" t="s">
        <v>5364</v>
      </c>
      <c r="I868" s="832">
        <v>7.0199999809265137</v>
      </c>
      <c r="J868" s="832">
        <v>200</v>
      </c>
      <c r="K868" s="833">
        <v>1404</v>
      </c>
    </row>
    <row r="869" spans="1:11" ht="14.45" customHeight="1" x14ac:dyDescent="0.2">
      <c r="A869" s="822" t="s">
        <v>599</v>
      </c>
      <c r="B869" s="823" t="s">
        <v>600</v>
      </c>
      <c r="C869" s="826" t="s">
        <v>623</v>
      </c>
      <c r="D869" s="840" t="s">
        <v>624</v>
      </c>
      <c r="E869" s="826" t="s">
        <v>5349</v>
      </c>
      <c r="F869" s="840" t="s">
        <v>5350</v>
      </c>
      <c r="G869" s="826" t="s">
        <v>5752</v>
      </c>
      <c r="H869" s="826" t="s">
        <v>5753</v>
      </c>
      <c r="I869" s="832">
        <v>7.0199999809265137</v>
      </c>
      <c r="J869" s="832">
        <v>300</v>
      </c>
      <c r="K869" s="833">
        <v>2106</v>
      </c>
    </row>
    <row r="870" spans="1:11" ht="14.45" customHeight="1" x14ac:dyDescent="0.2">
      <c r="A870" s="822" t="s">
        <v>599</v>
      </c>
      <c r="B870" s="823" t="s">
        <v>600</v>
      </c>
      <c r="C870" s="826" t="s">
        <v>623</v>
      </c>
      <c r="D870" s="840" t="s">
        <v>624</v>
      </c>
      <c r="E870" s="826" t="s">
        <v>5349</v>
      </c>
      <c r="F870" s="840" t="s">
        <v>5350</v>
      </c>
      <c r="G870" s="826" t="s">
        <v>5750</v>
      </c>
      <c r="H870" s="826" t="s">
        <v>5754</v>
      </c>
      <c r="I870" s="832">
        <v>15.729999542236328</v>
      </c>
      <c r="J870" s="832">
        <v>50</v>
      </c>
      <c r="K870" s="833">
        <v>786.5</v>
      </c>
    </row>
    <row r="871" spans="1:11" ht="14.45" customHeight="1" x14ac:dyDescent="0.2">
      <c r="A871" s="822" t="s">
        <v>599</v>
      </c>
      <c r="B871" s="823" t="s">
        <v>600</v>
      </c>
      <c r="C871" s="826" t="s">
        <v>623</v>
      </c>
      <c r="D871" s="840" t="s">
        <v>624</v>
      </c>
      <c r="E871" s="826" t="s">
        <v>5349</v>
      </c>
      <c r="F871" s="840" t="s">
        <v>5350</v>
      </c>
      <c r="G871" s="826" t="s">
        <v>5357</v>
      </c>
      <c r="H871" s="826" t="s">
        <v>5365</v>
      </c>
      <c r="I871" s="832">
        <v>7.0199999809265137</v>
      </c>
      <c r="J871" s="832">
        <v>100</v>
      </c>
      <c r="K871" s="833">
        <v>702</v>
      </c>
    </row>
    <row r="872" spans="1:11" ht="14.45" customHeight="1" x14ac:dyDescent="0.2">
      <c r="A872" s="822" t="s">
        <v>599</v>
      </c>
      <c r="B872" s="823" t="s">
        <v>600</v>
      </c>
      <c r="C872" s="826" t="s">
        <v>623</v>
      </c>
      <c r="D872" s="840" t="s">
        <v>624</v>
      </c>
      <c r="E872" s="826" t="s">
        <v>5349</v>
      </c>
      <c r="F872" s="840" t="s">
        <v>5350</v>
      </c>
      <c r="G872" s="826" t="s">
        <v>5359</v>
      </c>
      <c r="H872" s="826" t="s">
        <v>5755</v>
      </c>
      <c r="I872" s="832">
        <v>7.0166667302449541</v>
      </c>
      <c r="J872" s="832">
        <v>150</v>
      </c>
      <c r="K872" s="833">
        <v>1052.5</v>
      </c>
    </row>
    <row r="873" spans="1:11" ht="14.45" customHeight="1" x14ac:dyDescent="0.2">
      <c r="A873" s="822" t="s">
        <v>599</v>
      </c>
      <c r="B873" s="823" t="s">
        <v>600</v>
      </c>
      <c r="C873" s="826" t="s">
        <v>623</v>
      </c>
      <c r="D873" s="840" t="s">
        <v>624</v>
      </c>
      <c r="E873" s="826" t="s">
        <v>5349</v>
      </c>
      <c r="F873" s="840" t="s">
        <v>5350</v>
      </c>
      <c r="G873" s="826" t="s">
        <v>5361</v>
      </c>
      <c r="H873" s="826" t="s">
        <v>5366</v>
      </c>
      <c r="I873" s="832">
        <v>7.0199999809265137</v>
      </c>
      <c r="J873" s="832">
        <v>600</v>
      </c>
      <c r="K873" s="833">
        <v>4212</v>
      </c>
    </row>
    <row r="874" spans="1:11" ht="14.45" customHeight="1" x14ac:dyDescent="0.2">
      <c r="A874" s="822" t="s">
        <v>599</v>
      </c>
      <c r="B874" s="823" t="s">
        <v>600</v>
      </c>
      <c r="C874" s="826" t="s">
        <v>623</v>
      </c>
      <c r="D874" s="840" t="s">
        <v>624</v>
      </c>
      <c r="E874" s="826" t="s">
        <v>5349</v>
      </c>
      <c r="F874" s="840" t="s">
        <v>5350</v>
      </c>
      <c r="G874" s="826" t="s">
        <v>5363</v>
      </c>
      <c r="H874" s="826" t="s">
        <v>5367</v>
      </c>
      <c r="I874" s="832">
        <v>7.0199999809265137</v>
      </c>
      <c r="J874" s="832">
        <v>300</v>
      </c>
      <c r="K874" s="833">
        <v>2106</v>
      </c>
    </row>
    <row r="875" spans="1:11" ht="14.45" customHeight="1" x14ac:dyDescent="0.2">
      <c r="A875" s="822" t="s">
        <v>599</v>
      </c>
      <c r="B875" s="823" t="s">
        <v>600</v>
      </c>
      <c r="C875" s="826" t="s">
        <v>623</v>
      </c>
      <c r="D875" s="840" t="s">
        <v>624</v>
      </c>
      <c r="E875" s="826" t="s">
        <v>5349</v>
      </c>
      <c r="F875" s="840" t="s">
        <v>5350</v>
      </c>
      <c r="G875" s="826" t="s">
        <v>5752</v>
      </c>
      <c r="H875" s="826" t="s">
        <v>5756</v>
      </c>
      <c r="I875" s="832">
        <v>7.0199999809265137</v>
      </c>
      <c r="J875" s="832">
        <v>200</v>
      </c>
      <c r="K875" s="833">
        <v>1404</v>
      </c>
    </row>
    <row r="876" spans="1:11" ht="14.45" customHeight="1" x14ac:dyDescent="0.2">
      <c r="A876" s="822" t="s">
        <v>599</v>
      </c>
      <c r="B876" s="823" t="s">
        <v>600</v>
      </c>
      <c r="C876" s="826" t="s">
        <v>623</v>
      </c>
      <c r="D876" s="840" t="s">
        <v>624</v>
      </c>
      <c r="E876" s="826" t="s">
        <v>5349</v>
      </c>
      <c r="F876" s="840" t="s">
        <v>5350</v>
      </c>
      <c r="G876" s="826" t="s">
        <v>5368</v>
      </c>
      <c r="H876" s="826" t="s">
        <v>5369</v>
      </c>
      <c r="I876" s="832">
        <v>0.64636363766410132</v>
      </c>
      <c r="J876" s="832">
        <v>60000</v>
      </c>
      <c r="K876" s="833">
        <v>39280</v>
      </c>
    </row>
    <row r="877" spans="1:11" ht="14.45" customHeight="1" x14ac:dyDescent="0.2">
      <c r="A877" s="822" t="s">
        <v>599</v>
      </c>
      <c r="B877" s="823" t="s">
        <v>600</v>
      </c>
      <c r="C877" s="826" t="s">
        <v>623</v>
      </c>
      <c r="D877" s="840" t="s">
        <v>624</v>
      </c>
      <c r="E877" s="826" t="s">
        <v>5349</v>
      </c>
      <c r="F877" s="840" t="s">
        <v>5350</v>
      </c>
      <c r="G877" s="826" t="s">
        <v>5370</v>
      </c>
      <c r="H877" s="826" t="s">
        <v>5371</v>
      </c>
      <c r="I877" s="832">
        <v>0.64909090779044409</v>
      </c>
      <c r="J877" s="832">
        <v>96000</v>
      </c>
      <c r="K877" s="833">
        <v>62600</v>
      </c>
    </row>
    <row r="878" spans="1:11" ht="14.45" customHeight="1" x14ac:dyDescent="0.2">
      <c r="A878" s="822" t="s">
        <v>599</v>
      </c>
      <c r="B878" s="823" t="s">
        <v>600</v>
      </c>
      <c r="C878" s="826" t="s">
        <v>623</v>
      </c>
      <c r="D878" s="840" t="s">
        <v>624</v>
      </c>
      <c r="E878" s="826" t="s">
        <v>5349</v>
      </c>
      <c r="F878" s="840" t="s">
        <v>5350</v>
      </c>
      <c r="G878" s="826" t="s">
        <v>5368</v>
      </c>
      <c r="H878" s="826" t="s">
        <v>5374</v>
      </c>
      <c r="I878" s="832">
        <v>0.62799999713897703</v>
      </c>
      <c r="J878" s="832">
        <v>32000</v>
      </c>
      <c r="K878" s="833">
        <v>20100</v>
      </c>
    </row>
    <row r="879" spans="1:11" ht="14.45" customHeight="1" x14ac:dyDescent="0.2">
      <c r="A879" s="822" t="s">
        <v>599</v>
      </c>
      <c r="B879" s="823" t="s">
        <v>600</v>
      </c>
      <c r="C879" s="826" t="s">
        <v>623</v>
      </c>
      <c r="D879" s="840" t="s">
        <v>624</v>
      </c>
      <c r="E879" s="826" t="s">
        <v>5349</v>
      </c>
      <c r="F879" s="840" t="s">
        <v>5350</v>
      </c>
      <c r="G879" s="826" t="s">
        <v>5370</v>
      </c>
      <c r="H879" s="826" t="s">
        <v>5375</v>
      </c>
      <c r="I879" s="832">
        <v>0.62833333015441895</v>
      </c>
      <c r="J879" s="832">
        <v>56000</v>
      </c>
      <c r="K879" s="833">
        <v>35180</v>
      </c>
    </row>
    <row r="880" spans="1:11" ht="14.45" customHeight="1" x14ac:dyDescent="0.2">
      <c r="A880" s="822" t="s">
        <v>599</v>
      </c>
      <c r="B880" s="823" t="s">
        <v>600</v>
      </c>
      <c r="C880" s="826" t="s">
        <v>623</v>
      </c>
      <c r="D880" s="840" t="s">
        <v>624</v>
      </c>
      <c r="E880" s="826" t="s">
        <v>5349</v>
      </c>
      <c r="F880" s="840" t="s">
        <v>5350</v>
      </c>
      <c r="G880" s="826" t="s">
        <v>5372</v>
      </c>
      <c r="H880" s="826" t="s">
        <v>5376</v>
      </c>
      <c r="I880" s="832">
        <v>0.62999999523162842</v>
      </c>
      <c r="J880" s="832">
        <v>400</v>
      </c>
      <c r="K880" s="833">
        <v>252</v>
      </c>
    </row>
    <row r="881" spans="1:11" ht="14.45" customHeight="1" x14ac:dyDescent="0.2">
      <c r="A881" s="822" t="s">
        <v>599</v>
      </c>
      <c r="B881" s="823" t="s">
        <v>600</v>
      </c>
      <c r="C881" s="826" t="s">
        <v>623</v>
      </c>
      <c r="D881" s="840" t="s">
        <v>624</v>
      </c>
      <c r="E881" s="826" t="s">
        <v>5757</v>
      </c>
      <c r="F881" s="840" t="s">
        <v>5758</v>
      </c>
      <c r="G881" s="826" t="s">
        <v>5759</v>
      </c>
      <c r="H881" s="826" t="s">
        <v>5760</v>
      </c>
      <c r="I881" s="832">
        <v>9848.0498046875</v>
      </c>
      <c r="J881" s="832">
        <v>8</v>
      </c>
      <c r="K881" s="833">
        <v>78784.3828125</v>
      </c>
    </row>
    <row r="882" spans="1:11" ht="14.45" customHeight="1" x14ac:dyDescent="0.2">
      <c r="A882" s="822" t="s">
        <v>599</v>
      </c>
      <c r="B882" s="823" t="s">
        <v>600</v>
      </c>
      <c r="C882" s="826" t="s">
        <v>623</v>
      </c>
      <c r="D882" s="840" t="s">
        <v>624</v>
      </c>
      <c r="E882" s="826" t="s">
        <v>5757</v>
      </c>
      <c r="F882" s="840" t="s">
        <v>5758</v>
      </c>
      <c r="G882" s="826" t="s">
        <v>5759</v>
      </c>
      <c r="H882" s="826" t="s">
        <v>5761</v>
      </c>
      <c r="I882" s="832">
        <v>9848.0498046875</v>
      </c>
      <c r="J882" s="832">
        <v>23</v>
      </c>
      <c r="K882" s="833">
        <v>226505.09765625</v>
      </c>
    </row>
    <row r="883" spans="1:11" ht="14.45" customHeight="1" x14ac:dyDescent="0.2">
      <c r="A883" s="822" t="s">
        <v>599</v>
      </c>
      <c r="B883" s="823" t="s">
        <v>600</v>
      </c>
      <c r="C883" s="826" t="s">
        <v>623</v>
      </c>
      <c r="D883" s="840" t="s">
        <v>624</v>
      </c>
      <c r="E883" s="826" t="s">
        <v>5757</v>
      </c>
      <c r="F883" s="840" t="s">
        <v>5758</v>
      </c>
      <c r="G883" s="826" t="s">
        <v>5762</v>
      </c>
      <c r="H883" s="826" t="s">
        <v>5763</v>
      </c>
      <c r="I883" s="832">
        <v>4509.961669921875</v>
      </c>
      <c r="J883" s="832">
        <v>38</v>
      </c>
      <c r="K883" s="833">
        <v>171378.40234375</v>
      </c>
    </row>
    <row r="884" spans="1:11" ht="14.45" customHeight="1" x14ac:dyDescent="0.2">
      <c r="A884" s="822" t="s">
        <v>599</v>
      </c>
      <c r="B884" s="823" t="s">
        <v>600</v>
      </c>
      <c r="C884" s="826" t="s">
        <v>623</v>
      </c>
      <c r="D884" s="840" t="s">
        <v>624</v>
      </c>
      <c r="E884" s="826" t="s">
        <v>5757</v>
      </c>
      <c r="F884" s="840" t="s">
        <v>5758</v>
      </c>
      <c r="G884" s="826" t="s">
        <v>5762</v>
      </c>
      <c r="H884" s="826" t="s">
        <v>5764</v>
      </c>
      <c r="I884" s="832">
        <v>4509.9599609375</v>
      </c>
      <c r="J884" s="832">
        <v>20</v>
      </c>
      <c r="K884" s="833">
        <v>90199.1171875</v>
      </c>
    </row>
    <row r="885" spans="1:11" ht="14.45" customHeight="1" x14ac:dyDescent="0.2">
      <c r="A885" s="822" t="s">
        <v>599</v>
      </c>
      <c r="B885" s="823" t="s">
        <v>600</v>
      </c>
      <c r="C885" s="826" t="s">
        <v>623</v>
      </c>
      <c r="D885" s="840" t="s">
        <v>624</v>
      </c>
      <c r="E885" s="826" t="s">
        <v>5757</v>
      </c>
      <c r="F885" s="840" t="s">
        <v>5758</v>
      </c>
      <c r="G885" s="826" t="s">
        <v>5762</v>
      </c>
      <c r="H885" s="826" t="s">
        <v>5765</v>
      </c>
      <c r="I885" s="832">
        <v>4509.9580078125</v>
      </c>
      <c r="J885" s="832">
        <v>23</v>
      </c>
      <c r="K885" s="833">
        <v>103729.001953125</v>
      </c>
    </row>
    <row r="886" spans="1:11" ht="14.45" customHeight="1" x14ac:dyDescent="0.2">
      <c r="A886" s="822" t="s">
        <v>599</v>
      </c>
      <c r="B886" s="823" t="s">
        <v>600</v>
      </c>
      <c r="C886" s="826" t="s">
        <v>623</v>
      </c>
      <c r="D886" s="840" t="s">
        <v>624</v>
      </c>
      <c r="E886" s="826" t="s">
        <v>5757</v>
      </c>
      <c r="F886" s="840" t="s">
        <v>5758</v>
      </c>
      <c r="G886" s="826" t="s">
        <v>5759</v>
      </c>
      <c r="H886" s="826" t="s">
        <v>5766</v>
      </c>
      <c r="I886" s="832">
        <v>9848.0498046875</v>
      </c>
      <c r="J886" s="832">
        <v>17</v>
      </c>
      <c r="K886" s="833">
        <v>167416.80859375</v>
      </c>
    </row>
    <row r="887" spans="1:11" ht="14.45" customHeight="1" x14ac:dyDescent="0.2">
      <c r="A887" s="822" t="s">
        <v>599</v>
      </c>
      <c r="B887" s="823" t="s">
        <v>600</v>
      </c>
      <c r="C887" s="826" t="s">
        <v>623</v>
      </c>
      <c r="D887" s="840" t="s">
        <v>624</v>
      </c>
      <c r="E887" s="826" t="s">
        <v>5757</v>
      </c>
      <c r="F887" s="840" t="s">
        <v>5758</v>
      </c>
      <c r="G887" s="826" t="s">
        <v>5767</v>
      </c>
      <c r="H887" s="826" t="s">
        <v>5768</v>
      </c>
      <c r="I887" s="832">
        <v>9200</v>
      </c>
      <c r="J887" s="832">
        <v>29</v>
      </c>
      <c r="K887" s="833">
        <v>266800</v>
      </c>
    </row>
    <row r="888" spans="1:11" ht="14.45" customHeight="1" x14ac:dyDescent="0.2">
      <c r="A888" s="822" t="s">
        <v>599</v>
      </c>
      <c r="B888" s="823" t="s">
        <v>600</v>
      </c>
      <c r="C888" s="826" t="s">
        <v>623</v>
      </c>
      <c r="D888" s="840" t="s">
        <v>624</v>
      </c>
      <c r="E888" s="826" t="s">
        <v>5757</v>
      </c>
      <c r="F888" s="840" t="s">
        <v>5758</v>
      </c>
      <c r="G888" s="826" t="s">
        <v>5767</v>
      </c>
      <c r="H888" s="826" t="s">
        <v>5769</v>
      </c>
      <c r="I888" s="832">
        <v>9200</v>
      </c>
      <c r="J888" s="832">
        <v>10</v>
      </c>
      <c r="K888" s="833">
        <v>92000</v>
      </c>
    </row>
    <row r="889" spans="1:11" ht="14.45" customHeight="1" x14ac:dyDescent="0.2">
      <c r="A889" s="822" t="s">
        <v>599</v>
      </c>
      <c r="B889" s="823" t="s">
        <v>600</v>
      </c>
      <c r="C889" s="826" t="s">
        <v>623</v>
      </c>
      <c r="D889" s="840" t="s">
        <v>624</v>
      </c>
      <c r="E889" s="826" t="s">
        <v>5377</v>
      </c>
      <c r="F889" s="840" t="s">
        <v>5378</v>
      </c>
      <c r="G889" s="826" t="s">
        <v>5770</v>
      </c>
      <c r="H889" s="826" t="s">
        <v>5771</v>
      </c>
      <c r="I889" s="832">
        <v>267.7860046386719</v>
      </c>
      <c r="J889" s="832">
        <v>50</v>
      </c>
      <c r="K889" s="833">
        <v>13389.2998046875</v>
      </c>
    </row>
    <row r="890" spans="1:11" ht="14.45" customHeight="1" x14ac:dyDescent="0.2">
      <c r="A890" s="822" t="s">
        <v>599</v>
      </c>
      <c r="B890" s="823" t="s">
        <v>600</v>
      </c>
      <c r="C890" s="826" t="s">
        <v>623</v>
      </c>
      <c r="D890" s="840" t="s">
        <v>624</v>
      </c>
      <c r="E890" s="826" t="s">
        <v>5377</v>
      </c>
      <c r="F890" s="840" t="s">
        <v>5378</v>
      </c>
      <c r="G890" s="826" t="s">
        <v>5770</v>
      </c>
      <c r="H890" s="826" t="s">
        <v>5772</v>
      </c>
      <c r="I890" s="832">
        <v>267.78166707356769</v>
      </c>
      <c r="J890" s="832">
        <v>110</v>
      </c>
      <c r="K890" s="833">
        <v>29456.000244140625</v>
      </c>
    </row>
    <row r="891" spans="1:11" ht="14.45" customHeight="1" x14ac:dyDescent="0.2">
      <c r="A891" s="822" t="s">
        <v>599</v>
      </c>
      <c r="B891" s="823" t="s">
        <v>600</v>
      </c>
      <c r="C891" s="826" t="s">
        <v>623</v>
      </c>
      <c r="D891" s="840" t="s">
        <v>624</v>
      </c>
      <c r="E891" s="826" t="s">
        <v>5377</v>
      </c>
      <c r="F891" s="840" t="s">
        <v>5378</v>
      </c>
      <c r="G891" s="826" t="s">
        <v>5773</v>
      </c>
      <c r="H891" s="826" t="s">
        <v>5774</v>
      </c>
      <c r="I891" s="832">
        <v>560.84002685546875</v>
      </c>
      <c r="J891" s="832">
        <v>60</v>
      </c>
      <c r="K891" s="833">
        <v>33650.1005859375</v>
      </c>
    </row>
    <row r="892" spans="1:11" ht="14.45" customHeight="1" x14ac:dyDescent="0.2">
      <c r="A892" s="822" t="s">
        <v>599</v>
      </c>
      <c r="B892" s="823" t="s">
        <v>600</v>
      </c>
      <c r="C892" s="826" t="s">
        <v>623</v>
      </c>
      <c r="D892" s="840" t="s">
        <v>624</v>
      </c>
      <c r="E892" s="826" t="s">
        <v>5377</v>
      </c>
      <c r="F892" s="840" t="s">
        <v>5378</v>
      </c>
      <c r="G892" s="826" t="s">
        <v>5773</v>
      </c>
      <c r="H892" s="826" t="s">
        <v>5775</v>
      </c>
      <c r="I892" s="832">
        <v>560.8380249023437</v>
      </c>
      <c r="J892" s="832">
        <v>100</v>
      </c>
      <c r="K892" s="833">
        <v>56083.4501953125</v>
      </c>
    </row>
    <row r="893" spans="1:11" ht="14.45" customHeight="1" x14ac:dyDescent="0.2">
      <c r="A893" s="822" t="s">
        <v>599</v>
      </c>
      <c r="B893" s="823" t="s">
        <v>600</v>
      </c>
      <c r="C893" s="826" t="s">
        <v>623</v>
      </c>
      <c r="D893" s="840" t="s">
        <v>624</v>
      </c>
      <c r="E893" s="826" t="s">
        <v>5384</v>
      </c>
      <c r="F893" s="840" t="s">
        <v>5385</v>
      </c>
      <c r="G893" s="826" t="s">
        <v>5776</v>
      </c>
      <c r="H893" s="826" t="s">
        <v>5777</v>
      </c>
      <c r="I893" s="832">
        <v>108.90000152587891</v>
      </c>
      <c r="J893" s="832">
        <v>25</v>
      </c>
      <c r="K893" s="833">
        <v>2722.5</v>
      </c>
    </row>
    <row r="894" spans="1:11" ht="14.45" customHeight="1" x14ac:dyDescent="0.2">
      <c r="A894" s="822" t="s">
        <v>599</v>
      </c>
      <c r="B894" s="823" t="s">
        <v>600</v>
      </c>
      <c r="C894" s="826" t="s">
        <v>623</v>
      </c>
      <c r="D894" s="840" t="s">
        <v>624</v>
      </c>
      <c r="E894" s="826" t="s">
        <v>5384</v>
      </c>
      <c r="F894" s="840" t="s">
        <v>5385</v>
      </c>
      <c r="G894" s="826" t="s">
        <v>5390</v>
      </c>
      <c r="H894" s="826" t="s">
        <v>5778</v>
      </c>
      <c r="I894" s="832">
        <v>36.849998474121094</v>
      </c>
      <c r="J894" s="832">
        <v>2</v>
      </c>
      <c r="K894" s="833">
        <v>73.69000244140625</v>
      </c>
    </row>
    <row r="895" spans="1:11" ht="14.45" customHeight="1" x14ac:dyDescent="0.2">
      <c r="A895" s="822" t="s">
        <v>599</v>
      </c>
      <c r="B895" s="823" t="s">
        <v>600</v>
      </c>
      <c r="C895" s="826" t="s">
        <v>623</v>
      </c>
      <c r="D895" s="840" t="s">
        <v>624</v>
      </c>
      <c r="E895" s="826" t="s">
        <v>5384</v>
      </c>
      <c r="F895" s="840" t="s">
        <v>5385</v>
      </c>
      <c r="G895" s="826" t="s">
        <v>5386</v>
      </c>
      <c r="H895" s="826" t="s">
        <v>5387</v>
      </c>
      <c r="I895" s="832">
        <v>36.830001831054688</v>
      </c>
      <c r="J895" s="832">
        <v>2</v>
      </c>
      <c r="K895" s="833">
        <v>73.660003662109375</v>
      </c>
    </row>
    <row r="896" spans="1:11" ht="14.45" customHeight="1" x14ac:dyDescent="0.2">
      <c r="A896" s="822" t="s">
        <v>599</v>
      </c>
      <c r="B896" s="823" t="s">
        <v>600</v>
      </c>
      <c r="C896" s="826" t="s">
        <v>623</v>
      </c>
      <c r="D896" s="840" t="s">
        <v>624</v>
      </c>
      <c r="E896" s="826" t="s">
        <v>5384</v>
      </c>
      <c r="F896" s="840" t="s">
        <v>5385</v>
      </c>
      <c r="G896" s="826" t="s">
        <v>5779</v>
      </c>
      <c r="H896" s="826" t="s">
        <v>5780</v>
      </c>
      <c r="I896" s="832">
        <v>36.830001831054688</v>
      </c>
      <c r="J896" s="832">
        <v>2</v>
      </c>
      <c r="K896" s="833">
        <v>73.660003662109375</v>
      </c>
    </row>
    <row r="897" spans="1:11" ht="14.45" customHeight="1" x14ac:dyDescent="0.2">
      <c r="A897" s="822" t="s">
        <v>599</v>
      </c>
      <c r="B897" s="823" t="s">
        <v>600</v>
      </c>
      <c r="C897" s="826" t="s">
        <v>623</v>
      </c>
      <c r="D897" s="840" t="s">
        <v>624</v>
      </c>
      <c r="E897" s="826" t="s">
        <v>5384</v>
      </c>
      <c r="F897" s="840" t="s">
        <v>5385</v>
      </c>
      <c r="G897" s="826" t="s">
        <v>5781</v>
      </c>
      <c r="H897" s="826" t="s">
        <v>5782</v>
      </c>
      <c r="I897" s="832">
        <v>20.899999618530273</v>
      </c>
      <c r="J897" s="832">
        <v>30</v>
      </c>
      <c r="K897" s="833">
        <v>626.9000244140625</v>
      </c>
    </row>
    <row r="898" spans="1:11" ht="14.45" customHeight="1" x14ac:dyDescent="0.2">
      <c r="A898" s="822" t="s">
        <v>599</v>
      </c>
      <c r="B898" s="823" t="s">
        <v>600</v>
      </c>
      <c r="C898" s="826" t="s">
        <v>623</v>
      </c>
      <c r="D898" s="840" t="s">
        <v>624</v>
      </c>
      <c r="E898" s="826" t="s">
        <v>5520</v>
      </c>
      <c r="F898" s="840" t="s">
        <v>5521</v>
      </c>
      <c r="G898" s="826" t="s">
        <v>5522</v>
      </c>
      <c r="H898" s="826" t="s">
        <v>5783</v>
      </c>
      <c r="I898" s="832">
        <v>93.150001525878906</v>
      </c>
      <c r="J898" s="832">
        <v>70</v>
      </c>
      <c r="K898" s="833">
        <v>6520.5</v>
      </c>
    </row>
    <row r="899" spans="1:11" ht="14.45" customHeight="1" x14ac:dyDescent="0.2">
      <c r="A899" s="822" t="s">
        <v>599</v>
      </c>
      <c r="B899" s="823" t="s">
        <v>600</v>
      </c>
      <c r="C899" s="826" t="s">
        <v>623</v>
      </c>
      <c r="D899" s="840" t="s">
        <v>624</v>
      </c>
      <c r="E899" s="826" t="s">
        <v>5520</v>
      </c>
      <c r="F899" s="840" t="s">
        <v>5521</v>
      </c>
      <c r="G899" s="826" t="s">
        <v>5784</v>
      </c>
      <c r="H899" s="826" t="s">
        <v>5785</v>
      </c>
      <c r="I899" s="832">
        <v>1549.9933268229167</v>
      </c>
      <c r="J899" s="832">
        <v>30</v>
      </c>
      <c r="K899" s="833">
        <v>46499.8505859375</v>
      </c>
    </row>
    <row r="900" spans="1:11" ht="14.45" customHeight="1" x14ac:dyDescent="0.2">
      <c r="A900" s="822" t="s">
        <v>599</v>
      </c>
      <c r="B900" s="823" t="s">
        <v>600</v>
      </c>
      <c r="C900" s="826" t="s">
        <v>623</v>
      </c>
      <c r="D900" s="840" t="s">
        <v>624</v>
      </c>
      <c r="E900" s="826" t="s">
        <v>5520</v>
      </c>
      <c r="F900" s="840" t="s">
        <v>5521</v>
      </c>
      <c r="G900" s="826" t="s">
        <v>5784</v>
      </c>
      <c r="H900" s="826" t="s">
        <v>5786</v>
      </c>
      <c r="I900" s="832">
        <v>1550</v>
      </c>
      <c r="J900" s="832">
        <v>35</v>
      </c>
      <c r="K900" s="833">
        <v>54249.970703125</v>
      </c>
    </row>
    <row r="901" spans="1:11" ht="14.45" customHeight="1" x14ac:dyDescent="0.2">
      <c r="A901" s="822" t="s">
        <v>599</v>
      </c>
      <c r="B901" s="823" t="s">
        <v>600</v>
      </c>
      <c r="C901" s="826" t="s">
        <v>623</v>
      </c>
      <c r="D901" s="840" t="s">
        <v>624</v>
      </c>
      <c r="E901" s="826" t="s">
        <v>5520</v>
      </c>
      <c r="F901" s="840" t="s">
        <v>5521</v>
      </c>
      <c r="G901" s="826" t="s">
        <v>5787</v>
      </c>
      <c r="H901" s="826" t="s">
        <v>5788</v>
      </c>
      <c r="I901" s="832">
        <v>3593.75</v>
      </c>
      <c r="J901" s="832">
        <v>25</v>
      </c>
      <c r="K901" s="833">
        <v>89843.75</v>
      </c>
    </row>
    <row r="902" spans="1:11" ht="14.45" customHeight="1" x14ac:dyDescent="0.2">
      <c r="A902" s="822" t="s">
        <v>599</v>
      </c>
      <c r="B902" s="823" t="s">
        <v>600</v>
      </c>
      <c r="C902" s="826" t="s">
        <v>623</v>
      </c>
      <c r="D902" s="840" t="s">
        <v>624</v>
      </c>
      <c r="E902" s="826" t="s">
        <v>5520</v>
      </c>
      <c r="F902" s="840" t="s">
        <v>5521</v>
      </c>
      <c r="G902" s="826" t="s">
        <v>5787</v>
      </c>
      <c r="H902" s="826" t="s">
        <v>5789</v>
      </c>
      <c r="I902" s="832">
        <v>3593.7467041015625</v>
      </c>
      <c r="J902" s="832">
        <v>35</v>
      </c>
      <c r="K902" s="833">
        <v>125781.150390625</v>
      </c>
    </row>
    <row r="903" spans="1:11" ht="14.45" customHeight="1" x14ac:dyDescent="0.2">
      <c r="A903" s="822" t="s">
        <v>599</v>
      </c>
      <c r="B903" s="823" t="s">
        <v>600</v>
      </c>
      <c r="C903" s="826" t="s">
        <v>623</v>
      </c>
      <c r="D903" s="840" t="s">
        <v>624</v>
      </c>
      <c r="E903" s="826" t="s">
        <v>5520</v>
      </c>
      <c r="F903" s="840" t="s">
        <v>5521</v>
      </c>
      <c r="G903" s="826" t="s">
        <v>5790</v>
      </c>
      <c r="H903" s="826" t="s">
        <v>5791</v>
      </c>
      <c r="I903" s="832">
        <v>3776.612548828125</v>
      </c>
      <c r="J903" s="832">
        <v>20</v>
      </c>
      <c r="K903" s="833">
        <v>75532.25</v>
      </c>
    </row>
    <row r="904" spans="1:11" ht="14.45" customHeight="1" x14ac:dyDescent="0.2">
      <c r="A904" s="822" t="s">
        <v>599</v>
      </c>
      <c r="B904" s="823" t="s">
        <v>600</v>
      </c>
      <c r="C904" s="826" t="s">
        <v>623</v>
      </c>
      <c r="D904" s="840" t="s">
        <v>624</v>
      </c>
      <c r="E904" s="826" t="s">
        <v>5520</v>
      </c>
      <c r="F904" s="840" t="s">
        <v>5521</v>
      </c>
      <c r="G904" s="826" t="s">
        <v>5790</v>
      </c>
      <c r="H904" s="826" t="s">
        <v>5792</v>
      </c>
      <c r="I904" s="832">
        <v>3776.5675048828125</v>
      </c>
      <c r="J904" s="832">
        <v>20</v>
      </c>
      <c r="K904" s="833">
        <v>75531.349609375</v>
      </c>
    </row>
    <row r="905" spans="1:11" ht="14.45" customHeight="1" x14ac:dyDescent="0.2">
      <c r="A905" s="822" t="s">
        <v>599</v>
      </c>
      <c r="B905" s="823" t="s">
        <v>600</v>
      </c>
      <c r="C905" s="826" t="s">
        <v>623</v>
      </c>
      <c r="D905" s="840" t="s">
        <v>624</v>
      </c>
      <c r="E905" s="826" t="s">
        <v>5520</v>
      </c>
      <c r="F905" s="840" t="s">
        <v>5521</v>
      </c>
      <c r="G905" s="826" t="s">
        <v>5793</v>
      </c>
      <c r="H905" s="826" t="s">
        <v>5794</v>
      </c>
      <c r="I905" s="832">
        <v>4013.5</v>
      </c>
      <c r="J905" s="832">
        <v>10</v>
      </c>
      <c r="K905" s="833">
        <v>40135</v>
      </c>
    </row>
    <row r="906" spans="1:11" ht="14.45" customHeight="1" x14ac:dyDescent="0.2">
      <c r="A906" s="822" t="s">
        <v>599</v>
      </c>
      <c r="B906" s="823" t="s">
        <v>600</v>
      </c>
      <c r="C906" s="826" t="s">
        <v>623</v>
      </c>
      <c r="D906" s="840" t="s">
        <v>624</v>
      </c>
      <c r="E906" s="826" t="s">
        <v>5520</v>
      </c>
      <c r="F906" s="840" t="s">
        <v>5521</v>
      </c>
      <c r="G906" s="826" t="s">
        <v>5787</v>
      </c>
      <c r="H906" s="826" t="s">
        <v>5795</v>
      </c>
      <c r="I906" s="832">
        <v>4883.7723388671875</v>
      </c>
      <c r="J906" s="832">
        <v>20</v>
      </c>
      <c r="K906" s="833">
        <v>97675.4296875</v>
      </c>
    </row>
    <row r="907" spans="1:11" ht="14.45" customHeight="1" x14ac:dyDescent="0.2">
      <c r="A907" s="822" t="s">
        <v>599</v>
      </c>
      <c r="B907" s="823" t="s">
        <v>600</v>
      </c>
      <c r="C907" s="826" t="s">
        <v>626</v>
      </c>
      <c r="D907" s="840" t="s">
        <v>627</v>
      </c>
      <c r="E907" s="826" t="s">
        <v>4897</v>
      </c>
      <c r="F907" s="840" t="s">
        <v>4898</v>
      </c>
      <c r="G907" s="826" t="s">
        <v>4899</v>
      </c>
      <c r="H907" s="826" t="s">
        <v>4900</v>
      </c>
      <c r="I907" s="832">
        <v>147.18016949821921</v>
      </c>
      <c r="J907" s="832">
        <v>168</v>
      </c>
      <c r="K907" s="833">
        <v>24726.529663085938</v>
      </c>
    </row>
    <row r="908" spans="1:11" ht="14.45" customHeight="1" x14ac:dyDescent="0.2">
      <c r="A908" s="822" t="s">
        <v>599</v>
      </c>
      <c r="B908" s="823" t="s">
        <v>600</v>
      </c>
      <c r="C908" s="826" t="s">
        <v>626</v>
      </c>
      <c r="D908" s="840" t="s">
        <v>627</v>
      </c>
      <c r="E908" s="826" t="s">
        <v>4897</v>
      </c>
      <c r="F908" s="840" t="s">
        <v>4898</v>
      </c>
      <c r="G908" s="826" t="s">
        <v>4901</v>
      </c>
      <c r="H908" s="826" t="s">
        <v>4902</v>
      </c>
      <c r="I908" s="832">
        <v>147.17999267578125</v>
      </c>
      <c r="J908" s="832">
        <v>168</v>
      </c>
      <c r="K908" s="833">
        <v>24726.509765625</v>
      </c>
    </row>
    <row r="909" spans="1:11" ht="14.45" customHeight="1" x14ac:dyDescent="0.2">
      <c r="A909" s="822" t="s">
        <v>599</v>
      </c>
      <c r="B909" s="823" t="s">
        <v>600</v>
      </c>
      <c r="C909" s="826" t="s">
        <v>626</v>
      </c>
      <c r="D909" s="840" t="s">
        <v>627</v>
      </c>
      <c r="E909" s="826" t="s">
        <v>4897</v>
      </c>
      <c r="F909" s="840" t="s">
        <v>4898</v>
      </c>
      <c r="G909" s="826" t="s">
        <v>4903</v>
      </c>
      <c r="H909" s="826" t="s">
        <v>4904</v>
      </c>
      <c r="I909" s="832">
        <v>141.58000183105469</v>
      </c>
      <c r="J909" s="832">
        <v>11</v>
      </c>
      <c r="K909" s="833">
        <v>1557.3799743652344</v>
      </c>
    </row>
    <row r="910" spans="1:11" ht="14.45" customHeight="1" x14ac:dyDescent="0.2">
      <c r="A910" s="822" t="s">
        <v>599</v>
      </c>
      <c r="B910" s="823" t="s">
        <v>600</v>
      </c>
      <c r="C910" s="826" t="s">
        <v>626</v>
      </c>
      <c r="D910" s="840" t="s">
        <v>627</v>
      </c>
      <c r="E910" s="826" t="s">
        <v>4897</v>
      </c>
      <c r="F910" s="840" t="s">
        <v>4898</v>
      </c>
      <c r="G910" s="826" t="s">
        <v>4903</v>
      </c>
      <c r="H910" s="826" t="s">
        <v>4905</v>
      </c>
      <c r="I910" s="832">
        <v>160.37999933416194</v>
      </c>
      <c r="J910" s="832">
        <v>33</v>
      </c>
      <c r="K910" s="833">
        <v>5292.5399169921875</v>
      </c>
    </row>
    <row r="911" spans="1:11" ht="14.45" customHeight="1" x14ac:dyDescent="0.2">
      <c r="A911" s="822" t="s">
        <v>599</v>
      </c>
      <c r="B911" s="823" t="s">
        <v>600</v>
      </c>
      <c r="C911" s="826" t="s">
        <v>626</v>
      </c>
      <c r="D911" s="840" t="s">
        <v>627</v>
      </c>
      <c r="E911" s="826" t="s">
        <v>4897</v>
      </c>
      <c r="F911" s="840" t="s">
        <v>4898</v>
      </c>
      <c r="G911" s="826" t="s">
        <v>5524</v>
      </c>
      <c r="H911" s="826" t="s">
        <v>5526</v>
      </c>
      <c r="I911" s="832">
        <v>12.699999809265137</v>
      </c>
      <c r="J911" s="832">
        <v>30</v>
      </c>
      <c r="K911" s="833">
        <v>381</v>
      </c>
    </row>
    <row r="912" spans="1:11" ht="14.45" customHeight="1" x14ac:dyDescent="0.2">
      <c r="A912" s="822" t="s">
        <v>599</v>
      </c>
      <c r="B912" s="823" t="s">
        <v>600</v>
      </c>
      <c r="C912" s="826" t="s">
        <v>626</v>
      </c>
      <c r="D912" s="840" t="s">
        <v>627</v>
      </c>
      <c r="E912" s="826" t="s">
        <v>4910</v>
      </c>
      <c r="F912" s="840" t="s">
        <v>4911</v>
      </c>
      <c r="G912" s="826" t="s">
        <v>4912</v>
      </c>
      <c r="H912" s="826" t="s">
        <v>4913</v>
      </c>
      <c r="I912" s="832">
        <v>21.239999771118164</v>
      </c>
      <c r="J912" s="832">
        <v>100</v>
      </c>
      <c r="K912" s="833">
        <v>2124</v>
      </c>
    </row>
    <row r="913" spans="1:11" ht="14.45" customHeight="1" x14ac:dyDescent="0.2">
      <c r="A913" s="822" t="s">
        <v>599</v>
      </c>
      <c r="B913" s="823" t="s">
        <v>600</v>
      </c>
      <c r="C913" s="826" t="s">
        <v>626</v>
      </c>
      <c r="D913" s="840" t="s">
        <v>627</v>
      </c>
      <c r="E913" s="826" t="s">
        <v>4914</v>
      </c>
      <c r="F913" s="840" t="s">
        <v>4915</v>
      </c>
      <c r="G913" s="826" t="s">
        <v>5796</v>
      </c>
      <c r="H913" s="826" t="s">
        <v>5797</v>
      </c>
      <c r="I913" s="832">
        <v>11.828333536783854</v>
      </c>
      <c r="J913" s="832">
        <v>88</v>
      </c>
      <c r="K913" s="833">
        <v>1038.0199890136719</v>
      </c>
    </row>
    <row r="914" spans="1:11" ht="14.45" customHeight="1" x14ac:dyDescent="0.2">
      <c r="A914" s="822" t="s">
        <v>599</v>
      </c>
      <c r="B914" s="823" t="s">
        <v>600</v>
      </c>
      <c r="C914" s="826" t="s">
        <v>626</v>
      </c>
      <c r="D914" s="840" t="s">
        <v>627</v>
      </c>
      <c r="E914" s="826" t="s">
        <v>4914</v>
      </c>
      <c r="F914" s="840" t="s">
        <v>4915</v>
      </c>
      <c r="G914" s="826" t="s">
        <v>4916</v>
      </c>
      <c r="H914" s="826" t="s">
        <v>5527</v>
      </c>
      <c r="I914" s="832">
        <v>0.58499997854232788</v>
      </c>
      <c r="J914" s="832">
        <v>100</v>
      </c>
      <c r="K914" s="833">
        <v>58.320001602172852</v>
      </c>
    </row>
    <row r="915" spans="1:11" ht="14.45" customHeight="1" x14ac:dyDescent="0.2">
      <c r="A915" s="822" t="s">
        <v>599</v>
      </c>
      <c r="B915" s="823" t="s">
        <v>600</v>
      </c>
      <c r="C915" s="826" t="s">
        <v>626</v>
      </c>
      <c r="D915" s="840" t="s">
        <v>627</v>
      </c>
      <c r="E915" s="826" t="s">
        <v>4914</v>
      </c>
      <c r="F915" s="840" t="s">
        <v>4915</v>
      </c>
      <c r="G915" s="826" t="s">
        <v>4916</v>
      </c>
      <c r="H915" s="826" t="s">
        <v>4917</v>
      </c>
      <c r="I915" s="832">
        <v>0.57999998331069946</v>
      </c>
      <c r="J915" s="832">
        <v>200</v>
      </c>
      <c r="K915" s="833">
        <v>116.55999755859375</v>
      </c>
    </row>
    <row r="916" spans="1:11" ht="14.45" customHeight="1" x14ac:dyDescent="0.2">
      <c r="A916" s="822" t="s">
        <v>599</v>
      </c>
      <c r="B916" s="823" t="s">
        <v>600</v>
      </c>
      <c r="C916" s="826" t="s">
        <v>626</v>
      </c>
      <c r="D916" s="840" t="s">
        <v>627</v>
      </c>
      <c r="E916" s="826" t="s">
        <v>4914</v>
      </c>
      <c r="F916" s="840" t="s">
        <v>4915</v>
      </c>
      <c r="G916" s="826" t="s">
        <v>4916</v>
      </c>
      <c r="H916" s="826" t="s">
        <v>5399</v>
      </c>
      <c r="I916" s="832">
        <v>0.58499997854232788</v>
      </c>
      <c r="J916" s="832">
        <v>350</v>
      </c>
      <c r="K916" s="833">
        <v>204.56000518798828</v>
      </c>
    </row>
    <row r="917" spans="1:11" ht="14.45" customHeight="1" x14ac:dyDescent="0.2">
      <c r="A917" s="822" t="s">
        <v>599</v>
      </c>
      <c r="B917" s="823" t="s">
        <v>600</v>
      </c>
      <c r="C917" s="826" t="s">
        <v>626</v>
      </c>
      <c r="D917" s="840" t="s">
        <v>627</v>
      </c>
      <c r="E917" s="826" t="s">
        <v>4918</v>
      </c>
      <c r="F917" s="840" t="s">
        <v>4919</v>
      </c>
      <c r="G917" s="826" t="s">
        <v>4920</v>
      </c>
      <c r="H917" s="826" t="s">
        <v>4921</v>
      </c>
      <c r="I917" s="832">
        <v>4.1180000305175781</v>
      </c>
      <c r="J917" s="832">
        <v>115</v>
      </c>
      <c r="K917" s="833">
        <v>475.7499885559082</v>
      </c>
    </row>
    <row r="918" spans="1:11" ht="14.45" customHeight="1" x14ac:dyDescent="0.2">
      <c r="A918" s="822" t="s">
        <v>599</v>
      </c>
      <c r="B918" s="823" t="s">
        <v>600</v>
      </c>
      <c r="C918" s="826" t="s">
        <v>626</v>
      </c>
      <c r="D918" s="840" t="s">
        <v>627</v>
      </c>
      <c r="E918" s="826" t="s">
        <v>4918</v>
      </c>
      <c r="F918" s="840" t="s">
        <v>4919</v>
      </c>
      <c r="G918" s="826" t="s">
        <v>4920</v>
      </c>
      <c r="H918" s="826" t="s">
        <v>5400</v>
      </c>
      <c r="I918" s="832">
        <v>4.0999999046325684</v>
      </c>
      <c r="J918" s="832">
        <v>60</v>
      </c>
      <c r="K918" s="833">
        <v>246</v>
      </c>
    </row>
    <row r="919" spans="1:11" ht="14.45" customHeight="1" x14ac:dyDescent="0.2">
      <c r="A919" s="822" t="s">
        <v>599</v>
      </c>
      <c r="B919" s="823" t="s">
        <v>600</v>
      </c>
      <c r="C919" s="826" t="s">
        <v>626</v>
      </c>
      <c r="D919" s="840" t="s">
        <v>627</v>
      </c>
      <c r="E919" s="826" t="s">
        <v>4918</v>
      </c>
      <c r="F919" s="840" t="s">
        <v>4919</v>
      </c>
      <c r="G919" s="826" t="s">
        <v>5798</v>
      </c>
      <c r="H919" s="826" t="s">
        <v>5799</v>
      </c>
      <c r="I919" s="832">
        <v>6.244999885559082</v>
      </c>
      <c r="J919" s="832">
        <v>15</v>
      </c>
      <c r="K919" s="833">
        <v>93.700000762939453</v>
      </c>
    </row>
    <row r="920" spans="1:11" ht="14.45" customHeight="1" x14ac:dyDescent="0.2">
      <c r="A920" s="822" t="s">
        <v>599</v>
      </c>
      <c r="B920" s="823" t="s">
        <v>600</v>
      </c>
      <c r="C920" s="826" t="s">
        <v>626</v>
      </c>
      <c r="D920" s="840" t="s">
        <v>627</v>
      </c>
      <c r="E920" s="826" t="s">
        <v>4918</v>
      </c>
      <c r="F920" s="840" t="s">
        <v>4919</v>
      </c>
      <c r="G920" s="826" t="s">
        <v>5798</v>
      </c>
      <c r="H920" s="826" t="s">
        <v>5800</v>
      </c>
      <c r="I920" s="832">
        <v>6.2399997711181641</v>
      </c>
      <c r="J920" s="832">
        <v>50</v>
      </c>
      <c r="K920" s="833">
        <v>312</v>
      </c>
    </row>
    <row r="921" spans="1:11" ht="14.45" customHeight="1" x14ac:dyDescent="0.2">
      <c r="A921" s="822" t="s">
        <v>599</v>
      </c>
      <c r="B921" s="823" t="s">
        <v>600</v>
      </c>
      <c r="C921" s="826" t="s">
        <v>626</v>
      </c>
      <c r="D921" s="840" t="s">
        <v>627</v>
      </c>
      <c r="E921" s="826" t="s">
        <v>4918</v>
      </c>
      <c r="F921" s="840" t="s">
        <v>4919</v>
      </c>
      <c r="G921" s="826" t="s">
        <v>4922</v>
      </c>
      <c r="H921" s="826" t="s">
        <v>4923</v>
      </c>
      <c r="I921" s="832">
        <v>13.039999961853027</v>
      </c>
      <c r="J921" s="832">
        <v>40</v>
      </c>
      <c r="K921" s="833">
        <v>521.5999755859375</v>
      </c>
    </row>
    <row r="922" spans="1:11" ht="14.45" customHeight="1" x14ac:dyDescent="0.2">
      <c r="A922" s="822" t="s">
        <v>599</v>
      </c>
      <c r="B922" s="823" t="s">
        <v>600</v>
      </c>
      <c r="C922" s="826" t="s">
        <v>626</v>
      </c>
      <c r="D922" s="840" t="s">
        <v>627</v>
      </c>
      <c r="E922" s="826" t="s">
        <v>4918</v>
      </c>
      <c r="F922" s="840" t="s">
        <v>4919</v>
      </c>
      <c r="G922" s="826" t="s">
        <v>4922</v>
      </c>
      <c r="H922" s="826" t="s">
        <v>5801</v>
      </c>
      <c r="I922" s="832">
        <v>13.042000007629394</v>
      </c>
      <c r="J922" s="832">
        <v>150</v>
      </c>
      <c r="K922" s="833">
        <v>1956.5</v>
      </c>
    </row>
    <row r="923" spans="1:11" ht="14.45" customHeight="1" x14ac:dyDescent="0.2">
      <c r="A923" s="822" t="s">
        <v>599</v>
      </c>
      <c r="B923" s="823" t="s">
        <v>600</v>
      </c>
      <c r="C923" s="826" t="s">
        <v>626</v>
      </c>
      <c r="D923" s="840" t="s">
        <v>627</v>
      </c>
      <c r="E923" s="826" t="s">
        <v>4918</v>
      </c>
      <c r="F923" s="840" t="s">
        <v>4919</v>
      </c>
      <c r="G923" s="826" t="s">
        <v>4926</v>
      </c>
      <c r="H923" s="826" t="s">
        <v>5802</v>
      </c>
      <c r="I923" s="832">
        <v>0.50999999046325684</v>
      </c>
      <c r="J923" s="832">
        <v>2000</v>
      </c>
      <c r="K923" s="833">
        <v>1020</v>
      </c>
    </row>
    <row r="924" spans="1:11" ht="14.45" customHeight="1" x14ac:dyDescent="0.2">
      <c r="A924" s="822" t="s">
        <v>599</v>
      </c>
      <c r="B924" s="823" t="s">
        <v>600</v>
      </c>
      <c r="C924" s="826" t="s">
        <v>626</v>
      </c>
      <c r="D924" s="840" t="s">
        <v>627</v>
      </c>
      <c r="E924" s="826" t="s">
        <v>4918</v>
      </c>
      <c r="F924" s="840" t="s">
        <v>4919</v>
      </c>
      <c r="G924" s="826" t="s">
        <v>5401</v>
      </c>
      <c r="H924" s="826" t="s">
        <v>5402</v>
      </c>
      <c r="I924" s="832">
        <v>0.31999999284744263</v>
      </c>
      <c r="J924" s="832">
        <v>17000</v>
      </c>
      <c r="K924" s="833">
        <v>5440</v>
      </c>
    </row>
    <row r="925" spans="1:11" ht="14.45" customHeight="1" x14ac:dyDescent="0.2">
      <c r="A925" s="822" t="s">
        <v>599</v>
      </c>
      <c r="B925" s="823" t="s">
        <v>600</v>
      </c>
      <c r="C925" s="826" t="s">
        <v>626</v>
      </c>
      <c r="D925" s="840" t="s">
        <v>627</v>
      </c>
      <c r="E925" s="826" t="s">
        <v>4918</v>
      </c>
      <c r="F925" s="840" t="s">
        <v>4919</v>
      </c>
      <c r="G925" s="826" t="s">
        <v>5401</v>
      </c>
      <c r="H925" s="826" t="s">
        <v>5403</v>
      </c>
      <c r="I925" s="832">
        <v>0.31999999284744263</v>
      </c>
      <c r="J925" s="832">
        <v>5000</v>
      </c>
      <c r="K925" s="833">
        <v>1600</v>
      </c>
    </row>
    <row r="926" spans="1:11" ht="14.45" customHeight="1" x14ac:dyDescent="0.2">
      <c r="A926" s="822" t="s">
        <v>599</v>
      </c>
      <c r="B926" s="823" t="s">
        <v>600</v>
      </c>
      <c r="C926" s="826" t="s">
        <v>626</v>
      </c>
      <c r="D926" s="840" t="s">
        <v>627</v>
      </c>
      <c r="E926" s="826" t="s">
        <v>4918</v>
      </c>
      <c r="F926" s="840" t="s">
        <v>4919</v>
      </c>
      <c r="G926" s="826" t="s">
        <v>4924</v>
      </c>
      <c r="H926" s="826" t="s">
        <v>4925</v>
      </c>
      <c r="I926" s="832">
        <v>0.97000002861022949</v>
      </c>
      <c r="J926" s="832">
        <v>3500</v>
      </c>
      <c r="K926" s="833">
        <v>3395</v>
      </c>
    </row>
    <row r="927" spans="1:11" ht="14.45" customHeight="1" x14ac:dyDescent="0.2">
      <c r="A927" s="822" t="s">
        <v>599</v>
      </c>
      <c r="B927" s="823" t="s">
        <v>600</v>
      </c>
      <c r="C927" s="826" t="s">
        <v>626</v>
      </c>
      <c r="D927" s="840" t="s">
        <v>627</v>
      </c>
      <c r="E927" s="826" t="s">
        <v>4918</v>
      </c>
      <c r="F927" s="840" t="s">
        <v>4919</v>
      </c>
      <c r="G927" s="826" t="s">
        <v>4926</v>
      </c>
      <c r="H927" s="826" t="s">
        <v>4927</v>
      </c>
      <c r="I927" s="832">
        <v>0.50999999046325684</v>
      </c>
      <c r="J927" s="832">
        <v>1000</v>
      </c>
      <c r="K927" s="833">
        <v>510</v>
      </c>
    </row>
    <row r="928" spans="1:11" ht="14.45" customHeight="1" x14ac:dyDescent="0.2">
      <c r="A928" s="822" t="s">
        <v>599</v>
      </c>
      <c r="B928" s="823" t="s">
        <v>600</v>
      </c>
      <c r="C928" s="826" t="s">
        <v>626</v>
      </c>
      <c r="D928" s="840" t="s">
        <v>627</v>
      </c>
      <c r="E928" s="826" t="s">
        <v>4918</v>
      </c>
      <c r="F928" s="840" t="s">
        <v>4919</v>
      </c>
      <c r="G928" s="826" t="s">
        <v>4926</v>
      </c>
      <c r="H928" s="826" t="s">
        <v>5406</v>
      </c>
      <c r="I928" s="832">
        <v>0.50999999046325684</v>
      </c>
      <c r="J928" s="832">
        <v>2000</v>
      </c>
      <c r="K928" s="833">
        <v>1020</v>
      </c>
    </row>
    <row r="929" spans="1:11" ht="14.45" customHeight="1" x14ac:dyDescent="0.2">
      <c r="A929" s="822" t="s">
        <v>599</v>
      </c>
      <c r="B929" s="823" t="s">
        <v>600</v>
      </c>
      <c r="C929" s="826" t="s">
        <v>626</v>
      </c>
      <c r="D929" s="840" t="s">
        <v>627</v>
      </c>
      <c r="E929" s="826" t="s">
        <v>4918</v>
      </c>
      <c r="F929" s="840" t="s">
        <v>4919</v>
      </c>
      <c r="G929" s="826" t="s">
        <v>4924</v>
      </c>
      <c r="H929" s="826" t="s">
        <v>4928</v>
      </c>
      <c r="I929" s="832">
        <v>0.98000001907348633</v>
      </c>
      <c r="J929" s="832">
        <v>2100</v>
      </c>
      <c r="K929" s="833">
        <v>2058</v>
      </c>
    </row>
    <row r="930" spans="1:11" ht="14.45" customHeight="1" x14ac:dyDescent="0.2">
      <c r="A930" s="822" t="s">
        <v>599</v>
      </c>
      <c r="B930" s="823" t="s">
        <v>600</v>
      </c>
      <c r="C930" s="826" t="s">
        <v>626</v>
      </c>
      <c r="D930" s="840" t="s">
        <v>627</v>
      </c>
      <c r="E930" s="826" t="s">
        <v>4918</v>
      </c>
      <c r="F930" s="840" t="s">
        <v>4919</v>
      </c>
      <c r="G930" s="826" t="s">
        <v>4929</v>
      </c>
      <c r="H930" s="826" t="s">
        <v>4931</v>
      </c>
      <c r="I930" s="832">
        <v>0.43999999761581421</v>
      </c>
      <c r="J930" s="832">
        <v>1000</v>
      </c>
      <c r="K930" s="833">
        <v>440</v>
      </c>
    </row>
    <row r="931" spans="1:11" ht="14.45" customHeight="1" x14ac:dyDescent="0.2">
      <c r="A931" s="822" t="s">
        <v>599</v>
      </c>
      <c r="B931" s="823" t="s">
        <v>600</v>
      </c>
      <c r="C931" s="826" t="s">
        <v>626</v>
      </c>
      <c r="D931" s="840" t="s">
        <v>627</v>
      </c>
      <c r="E931" s="826" t="s">
        <v>4918</v>
      </c>
      <c r="F931" s="840" t="s">
        <v>4919</v>
      </c>
      <c r="G931" s="826" t="s">
        <v>5803</v>
      </c>
      <c r="H931" s="826" t="s">
        <v>5804</v>
      </c>
      <c r="I931" s="832">
        <v>0.25</v>
      </c>
      <c r="J931" s="832">
        <v>2500</v>
      </c>
      <c r="K931" s="833">
        <v>632.5</v>
      </c>
    </row>
    <row r="932" spans="1:11" ht="14.45" customHeight="1" x14ac:dyDescent="0.2">
      <c r="A932" s="822" t="s">
        <v>599</v>
      </c>
      <c r="B932" s="823" t="s">
        <v>600</v>
      </c>
      <c r="C932" s="826" t="s">
        <v>626</v>
      </c>
      <c r="D932" s="840" t="s">
        <v>627</v>
      </c>
      <c r="E932" s="826" t="s">
        <v>4918</v>
      </c>
      <c r="F932" s="840" t="s">
        <v>4919</v>
      </c>
      <c r="G932" s="826" t="s">
        <v>4932</v>
      </c>
      <c r="H932" s="826" t="s">
        <v>4933</v>
      </c>
      <c r="I932" s="832">
        <v>157.62000274658203</v>
      </c>
      <c r="J932" s="832">
        <v>48</v>
      </c>
      <c r="K932" s="833">
        <v>7565.760009765625</v>
      </c>
    </row>
    <row r="933" spans="1:11" ht="14.45" customHeight="1" x14ac:dyDescent="0.2">
      <c r="A933" s="822" t="s">
        <v>599</v>
      </c>
      <c r="B933" s="823" t="s">
        <v>600</v>
      </c>
      <c r="C933" s="826" t="s">
        <v>626</v>
      </c>
      <c r="D933" s="840" t="s">
        <v>627</v>
      </c>
      <c r="E933" s="826" t="s">
        <v>4918</v>
      </c>
      <c r="F933" s="840" t="s">
        <v>4919</v>
      </c>
      <c r="G933" s="826" t="s">
        <v>4932</v>
      </c>
      <c r="H933" s="826" t="s">
        <v>4934</v>
      </c>
      <c r="I933" s="832">
        <v>157.91999816894531</v>
      </c>
      <c r="J933" s="832">
        <v>12</v>
      </c>
      <c r="K933" s="833">
        <v>1895.0400390625</v>
      </c>
    </row>
    <row r="934" spans="1:11" ht="14.45" customHeight="1" x14ac:dyDescent="0.2">
      <c r="A934" s="822" t="s">
        <v>599</v>
      </c>
      <c r="B934" s="823" t="s">
        <v>600</v>
      </c>
      <c r="C934" s="826" t="s">
        <v>626</v>
      </c>
      <c r="D934" s="840" t="s">
        <v>627</v>
      </c>
      <c r="E934" s="826" t="s">
        <v>4918</v>
      </c>
      <c r="F934" s="840" t="s">
        <v>4919</v>
      </c>
      <c r="G934" s="826" t="s">
        <v>4932</v>
      </c>
      <c r="H934" s="826" t="s">
        <v>4935</v>
      </c>
      <c r="I934" s="832">
        <v>157.32000732421875</v>
      </c>
      <c r="J934" s="832">
        <v>12</v>
      </c>
      <c r="K934" s="833">
        <v>1887.8399658203125</v>
      </c>
    </row>
    <row r="935" spans="1:11" ht="14.45" customHeight="1" x14ac:dyDescent="0.2">
      <c r="A935" s="822" t="s">
        <v>599</v>
      </c>
      <c r="B935" s="823" t="s">
        <v>600</v>
      </c>
      <c r="C935" s="826" t="s">
        <v>626</v>
      </c>
      <c r="D935" s="840" t="s">
        <v>627</v>
      </c>
      <c r="E935" s="826" t="s">
        <v>4918</v>
      </c>
      <c r="F935" s="840" t="s">
        <v>4919</v>
      </c>
      <c r="G935" s="826" t="s">
        <v>5805</v>
      </c>
      <c r="H935" s="826" t="s">
        <v>5806</v>
      </c>
      <c r="I935" s="832">
        <v>35.460000356038414</v>
      </c>
      <c r="J935" s="832">
        <v>50</v>
      </c>
      <c r="K935" s="833">
        <v>1787.1600036621094</v>
      </c>
    </row>
    <row r="936" spans="1:11" ht="14.45" customHeight="1" x14ac:dyDescent="0.2">
      <c r="A936" s="822" t="s">
        <v>599</v>
      </c>
      <c r="B936" s="823" t="s">
        <v>600</v>
      </c>
      <c r="C936" s="826" t="s">
        <v>626</v>
      </c>
      <c r="D936" s="840" t="s">
        <v>627</v>
      </c>
      <c r="E936" s="826" t="s">
        <v>4918</v>
      </c>
      <c r="F936" s="840" t="s">
        <v>4919</v>
      </c>
      <c r="G936" s="826" t="s">
        <v>5543</v>
      </c>
      <c r="H936" s="826" t="s">
        <v>5544</v>
      </c>
      <c r="I936" s="832">
        <v>47.540000915527344</v>
      </c>
      <c r="J936" s="832">
        <v>12</v>
      </c>
      <c r="K936" s="833">
        <v>570.41998291015625</v>
      </c>
    </row>
    <row r="937" spans="1:11" ht="14.45" customHeight="1" x14ac:dyDescent="0.2">
      <c r="A937" s="822" t="s">
        <v>599</v>
      </c>
      <c r="B937" s="823" t="s">
        <v>600</v>
      </c>
      <c r="C937" s="826" t="s">
        <v>626</v>
      </c>
      <c r="D937" s="840" t="s">
        <v>627</v>
      </c>
      <c r="E937" s="826" t="s">
        <v>4918</v>
      </c>
      <c r="F937" s="840" t="s">
        <v>4919</v>
      </c>
      <c r="G937" s="826" t="s">
        <v>4964</v>
      </c>
      <c r="H937" s="826" t="s">
        <v>5408</v>
      </c>
      <c r="I937" s="832">
        <v>2.5399999618530273</v>
      </c>
      <c r="J937" s="832">
        <v>560</v>
      </c>
      <c r="K937" s="833">
        <v>1422.4000244140625</v>
      </c>
    </row>
    <row r="938" spans="1:11" ht="14.45" customHeight="1" x14ac:dyDescent="0.2">
      <c r="A938" s="822" t="s">
        <v>599</v>
      </c>
      <c r="B938" s="823" t="s">
        <v>600</v>
      </c>
      <c r="C938" s="826" t="s">
        <v>626</v>
      </c>
      <c r="D938" s="840" t="s">
        <v>627</v>
      </c>
      <c r="E938" s="826" t="s">
        <v>4918</v>
      </c>
      <c r="F938" s="840" t="s">
        <v>4919</v>
      </c>
      <c r="G938" s="826" t="s">
        <v>4966</v>
      </c>
      <c r="H938" s="826" t="s">
        <v>5545</v>
      </c>
      <c r="I938" s="832">
        <v>790.8800048828125</v>
      </c>
      <c r="J938" s="832">
        <v>28</v>
      </c>
      <c r="K938" s="833">
        <v>22144.6396484375</v>
      </c>
    </row>
    <row r="939" spans="1:11" ht="14.45" customHeight="1" x14ac:dyDescent="0.2">
      <c r="A939" s="822" t="s">
        <v>599</v>
      </c>
      <c r="B939" s="823" t="s">
        <v>600</v>
      </c>
      <c r="C939" s="826" t="s">
        <v>626</v>
      </c>
      <c r="D939" s="840" t="s">
        <v>627</v>
      </c>
      <c r="E939" s="826" t="s">
        <v>4918</v>
      </c>
      <c r="F939" s="840" t="s">
        <v>4919</v>
      </c>
      <c r="G939" s="826" t="s">
        <v>5546</v>
      </c>
      <c r="H939" s="826" t="s">
        <v>5547</v>
      </c>
      <c r="I939" s="832">
        <v>642.08001708984375</v>
      </c>
      <c r="J939" s="832">
        <v>2</v>
      </c>
      <c r="K939" s="833">
        <v>1284.1600341796875</v>
      </c>
    </row>
    <row r="940" spans="1:11" ht="14.45" customHeight="1" x14ac:dyDescent="0.2">
      <c r="A940" s="822" t="s">
        <v>599</v>
      </c>
      <c r="B940" s="823" t="s">
        <v>600</v>
      </c>
      <c r="C940" s="826" t="s">
        <v>626</v>
      </c>
      <c r="D940" s="840" t="s">
        <v>627</v>
      </c>
      <c r="E940" s="826" t="s">
        <v>4918</v>
      </c>
      <c r="F940" s="840" t="s">
        <v>4919</v>
      </c>
      <c r="G940" s="826" t="s">
        <v>5548</v>
      </c>
      <c r="H940" s="826" t="s">
        <v>5549</v>
      </c>
      <c r="I940" s="832">
        <v>355.35000610351563</v>
      </c>
      <c r="J940" s="832">
        <v>109</v>
      </c>
      <c r="K940" s="833">
        <v>38733.150390625</v>
      </c>
    </row>
    <row r="941" spans="1:11" ht="14.45" customHeight="1" x14ac:dyDescent="0.2">
      <c r="A941" s="822" t="s">
        <v>599</v>
      </c>
      <c r="B941" s="823" t="s">
        <v>600</v>
      </c>
      <c r="C941" s="826" t="s">
        <v>626</v>
      </c>
      <c r="D941" s="840" t="s">
        <v>627</v>
      </c>
      <c r="E941" s="826" t="s">
        <v>4918</v>
      </c>
      <c r="F941" s="840" t="s">
        <v>4919</v>
      </c>
      <c r="G941" s="826" t="s">
        <v>5807</v>
      </c>
      <c r="H941" s="826" t="s">
        <v>5808</v>
      </c>
      <c r="I941" s="832">
        <v>49.930000305175781</v>
      </c>
      <c r="J941" s="832">
        <v>20</v>
      </c>
      <c r="K941" s="833">
        <v>998.5999755859375</v>
      </c>
    </row>
    <row r="942" spans="1:11" ht="14.45" customHeight="1" x14ac:dyDescent="0.2">
      <c r="A942" s="822" t="s">
        <v>599</v>
      </c>
      <c r="B942" s="823" t="s">
        <v>600</v>
      </c>
      <c r="C942" s="826" t="s">
        <v>626</v>
      </c>
      <c r="D942" s="840" t="s">
        <v>627</v>
      </c>
      <c r="E942" s="826" t="s">
        <v>4918</v>
      </c>
      <c r="F942" s="840" t="s">
        <v>4919</v>
      </c>
      <c r="G942" s="826" t="s">
        <v>4938</v>
      </c>
      <c r="H942" s="826" t="s">
        <v>4939</v>
      </c>
      <c r="I942" s="832">
        <v>64.433333714803055</v>
      </c>
      <c r="J942" s="832">
        <v>90</v>
      </c>
      <c r="K942" s="833">
        <v>5808.2899780273438</v>
      </c>
    </row>
    <row r="943" spans="1:11" ht="14.45" customHeight="1" x14ac:dyDescent="0.2">
      <c r="A943" s="822" t="s">
        <v>599</v>
      </c>
      <c r="B943" s="823" t="s">
        <v>600</v>
      </c>
      <c r="C943" s="826" t="s">
        <v>626</v>
      </c>
      <c r="D943" s="840" t="s">
        <v>627</v>
      </c>
      <c r="E943" s="826" t="s">
        <v>4918</v>
      </c>
      <c r="F943" s="840" t="s">
        <v>4919</v>
      </c>
      <c r="G943" s="826" t="s">
        <v>4940</v>
      </c>
      <c r="H943" s="826" t="s">
        <v>4941</v>
      </c>
      <c r="I943" s="832">
        <v>22.149999618530273</v>
      </c>
      <c r="J943" s="832">
        <v>227</v>
      </c>
      <c r="K943" s="833">
        <v>5028.0499992370605</v>
      </c>
    </row>
    <row r="944" spans="1:11" ht="14.45" customHeight="1" x14ac:dyDescent="0.2">
      <c r="A944" s="822" t="s">
        <v>599</v>
      </c>
      <c r="B944" s="823" t="s">
        <v>600</v>
      </c>
      <c r="C944" s="826" t="s">
        <v>626</v>
      </c>
      <c r="D944" s="840" t="s">
        <v>627</v>
      </c>
      <c r="E944" s="826" t="s">
        <v>4918</v>
      </c>
      <c r="F944" s="840" t="s">
        <v>4919</v>
      </c>
      <c r="G944" s="826" t="s">
        <v>5550</v>
      </c>
      <c r="H944" s="826" t="s">
        <v>5551</v>
      </c>
      <c r="I944" s="832">
        <v>3.6233332951863608</v>
      </c>
      <c r="J944" s="832">
        <v>60</v>
      </c>
      <c r="K944" s="833">
        <v>217.38000106811523</v>
      </c>
    </row>
    <row r="945" spans="1:11" ht="14.45" customHeight="1" x14ac:dyDescent="0.2">
      <c r="A945" s="822" t="s">
        <v>599</v>
      </c>
      <c r="B945" s="823" t="s">
        <v>600</v>
      </c>
      <c r="C945" s="826" t="s">
        <v>626</v>
      </c>
      <c r="D945" s="840" t="s">
        <v>627</v>
      </c>
      <c r="E945" s="826" t="s">
        <v>4918</v>
      </c>
      <c r="F945" s="840" t="s">
        <v>4919</v>
      </c>
      <c r="G945" s="826" t="s">
        <v>5554</v>
      </c>
      <c r="H945" s="826" t="s">
        <v>5555</v>
      </c>
      <c r="I945" s="832">
        <v>44.290000915527344</v>
      </c>
      <c r="J945" s="832">
        <v>110</v>
      </c>
      <c r="K945" s="833">
        <v>4871.5899047851563</v>
      </c>
    </row>
    <row r="946" spans="1:11" ht="14.45" customHeight="1" x14ac:dyDescent="0.2">
      <c r="A946" s="822" t="s">
        <v>599</v>
      </c>
      <c r="B946" s="823" t="s">
        <v>600</v>
      </c>
      <c r="C946" s="826" t="s">
        <v>626</v>
      </c>
      <c r="D946" s="840" t="s">
        <v>627</v>
      </c>
      <c r="E946" s="826" t="s">
        <v>4918</v>
      </c>
      <c r="F946" s="840" t="s">
        <v>4919</v>
      </c>
      <c r="G946" s="826" t="s">
        <v>4970</v>
      </c>
      <c r="H946" s="826" t="s">
        <v>5809</v>
      </c>
      <c r="I946" s="832">
        <v>92</v>
      </c>
      <c r="J946" s="832">
        <v>10</v>
      </c>
      <c r="K946" s="833">
        <v>920</v>
      </c>
    </row>
    <row r="947" spans="1:11" ht="14.45" customHeight="1" x14ac:dyDescent="0.2">
      <c r="A947" s="822" t="s">
        <v>599</v>
      </c>
      <c r="B947" s="823" t="s">
        <v>600</v>
      </c>
      <c r="C947" s="826" t="s">
        <v>626</v>
      </c>
      <c r="D947" s="840" t="s">
        <v>627</v>
      </c>
      <c r="E947" s="826" t="s">
        <v>4918</v>
      </c>
      <c r="F947" s="840" t="s">
        <v>4919</v>
      </c>
      <c r="G947" s="826" t="s">
        <v>4970</v>
      </c>
      <c r="H947" s="826" t="s">
        <v>5810</v>
      </c>
      <c r="I947" s="832">
        <v>92</v>
      </c>
      <c r="J947" s="832">
        <v>5</v>
      </c>
      <c r="K947" s="833">
        <v>460</v>
      </c>
    </row>
    <row r="948" spans="1:11" ht="14.45" customHeight="1" x14ac:dyDescent="0.2">
      <c r="A948" s="822" t="s">
        <v>599</v>
      </c>
      <c r="B948" s="823" t="s">
        <v>600</v>
      </c>
      <c r="C948" s="826" t="s">
        <v>626</v>
      </c>
      <c r="D948" s="840" t="s">
        <v>627</v>
      </c>
      <c r="E948" s="826" t="s">
        <v>4918</v>
      </c>
      <c r="F948" s="840" t="s">
        <v>4919</v>
      </c>
      <c r="G948" s="826" t="s">
        <v>4972</v>
      </c>
      <c r="H948" s="826" t="s">
        <v>5409</v>
      </c>
      <c r="I948" s="832">
        <v>129.25999450683594</v>
      </c>
      <c r="J948" s="832">
        <v>5</v>
      </c>
      <c r="K948" s="833">
        <v>646.29998779296875</v>
      </c>
    </row>
    <row r="949" spans="1:11" ht="14.45" customHeight="1" x14ac:dyDescent="0.2">
      <c r="A949" s="822" t="s">
        <v>599</v>
      </c>
      <c r="B949" s="823" t="s">
        <v>600</v>
      </c>
      <c r="C949" s="826" t="s">
        <v>626</v>
      </c>
      <c r="D949" s="840" t="s">
        <v>627</v>
      </c>
      <c r="E949" s="826" t="s">
        <v>4918</v>
      </c>
      <c r="F949" s="840" t="s">
        <v>4919</v>
      </c>
      <c r="G949" s="826" t="s">
        <v>4974</v>
      </c>
      <c r="H949" s="826" t="s">
        <v>5410</v>
      </c>
      <c r="I949" s="832">
        <v>55.369998931884766</v>
      </c>
      <c r="J949" s="832">
        <v>80</v>
      </c>
      <c r="K949" s="833">
        <v>4429.7998046875</v>
      </c>
    </row>
    <row r="950" spans="1:11" ht="14.45" customHeight="1" x14ac:dyDescent="0.2">
      <c r="A950" s="822" t="s">
        <v>599</v>
      </c>
      <c r="B950" s="823" t="s">
        <v>600</v>
      </c>
      <c r="C950" s="826" t="s">
        <v>626</v>
      </c>
      <c r="D950" s="840" t="s">
        <v>627</v>
      </c>
      <c r="E950" s="826" t="s">
        <v>4918</v>
      </c>
      <c r="F950" s="840" t="s">
        <v>4919</v>
      </c>
      <c r="G950" s="826" t="s">
        <v>4942</v>
      </c>
      <c r="H950" s="826" t="s">
        <v>4943</v>
      </c>
      <c r="I950" s="832">
        <v>233.78999328613281</v>
      </c>
      <c r="J950" s="832">
        <v>10</v>
      </c>
      <c r="K950" s="833">
        <v>2337.89990234375</v>
      </c>
    </row>
    <row r="951" spans="1:11" ht="14.45" customHeight="1" x14ac:dyDescent="0.2">
      <c r="A951" s="822" t="s">
        <v>599</v>
      </c>
      <c r="B951" s="823" t="s">
        <v>600</v>
      </c>
      <c r="C951" s="826" t="s">
        <v>626</v>
      </c>
      <c r="D951" s="840" t="s">
        <v>627</v>
      </c>
      <c r="E951" s="826" t="s">
        <v>4918</v>
      </c>
      <c r="F951" s="840" t="s">
        <v>4919</v>
      </c>
      <c r="G951" s="826" t="s">
        <v>4946</v>
      </c>
      <c r="H951" s="826" t="s">
        <v>4947</v>
      </c>
      <c r="I951" s="832">
        <v>179.19999833540484</v>
      </c>
      <c r="J951" s="832">
        <v>95</v>
      </c>
      <c r="K951" s="833">
        <v>14476.660293579102</v>
      </c>
    </row>
    <row r="952" spans="1:11" ht="14.45" customHeight="1" x14ac:dyDescent="0.2">
      <c r="A952" s="822" t="s">
        <v>599</v>
      </c>
      <c r="B952" s="823" t="s">
        <v>600</v>
      </c>
      <c r="C952" s="826" t="s">
        <v>626</v>
      </c>
      <c r="D952" s="840" t="s">
        <v>627</v>
      </c>
      <c r="E952" s="826" t="s">
        <v>4918</v>
      </c>
      <c r="F952" s="840" t="s">
        <v>4919</v>
      </c>
      <c r="G952" s="826" t="s">
        <v>5811</v>
      </c>
      <c r="H952" s="826" t="s">
        <v>5812</v>
      </c>
      <c r="I952" s="832">
        <v>573.8499755859375</v>
      </c>
      <c r="J952" s="832">
        <v>2</v>
      </c>
      <c r="K952" s="833">
        <v>1147.699951171875</v>
      </c>
    </row>
    <row r="953" spans="1:11" ht="14.45" customHeight="1" x14ac:dyDescent="0.2">
      <c r="A953" s="822" t="s">
        <v>599</v>
      </c>
      <c r="B953" s="823" t="s">
        <v>600</v>
      </c>
      <c r="C953" s="826" t="s">
        <v>626</v>
      </c>
      <c r="D953" s="840" t="s">
        <v>627</v>
      </c>
      <c r="E953" s="826" t="s">
        <v>4918</v>
      </c>
      <c r="F953" s="840" t="s">
        <v>4919</v>
      </c>
      <c r="G953" s="826" t="s">
        <v>5413</v>
      </c>
      <c r="H953" s="826" t="s">
        <v>5414</v>
      </c>
      <c r="I953" s="832">
        <v>599.1500244140625</v>
      </c>
      <c r="J953" s="832">
        <v>53</v>
      </c>
      <c r="K953" s="833">
        <v>31754.949951171875</v>
      </c>
    </row>
    <row r="954" spans="1:11" ht="14.45" customHeight="1" x14ac:dyDescent="0.2">
      <c r="A954" s="822" t="s">
        <v>599</v>
      </c>
      <c r="B954" s="823" t="s">
        <v>600</v>
      </c>
      <c r="C954" s="826" t="s">
        <v>626</v>
      </c>
      <c r="D954" s="840" t="s">
        <v>627</v>
      </c>
      <c r="E954" s="826" t="s">
        <v>4918</v>
      </c>
      <c r="F954" s="840" t="s">
        <v>4919</v>
      </c>
      <c r="G954" s="826" t="s">
        <v>5813</v>
      </c>
      <c r="H954" s="826" t="s">
        <v>5814</v>
      </c>
      <c r="I954" s="832">
        <v>85.410003662109375</v>
      </c>
      <c r="J954" s="832">
        <v>15</v>
      </c>
      <c r="K954" s="833">
        <v>1281.0999755859375</v>
      </c>
    </row>
    <row r="955" spans="1:11" ht="14.45" customHeight="1" x14ac:dyDescent="0.2">
      <c r="A955" s="822" t="s">
        <v>599</v>
      </c>
      <c r="B955" s="823" t="s">
        <v>600</v>
      </c>
      <c r="C955" s="826" t="s">
        <v>626</v>
      </c>
      <c r="D955" s="840" t="s">
        <v>627</v>
      </c>
      <c r="E955" s="826" t="s">
        <v>4918</v>
      </c>
      <c r="F955" s="840" t="s">
        <v>4919</v>
      </c>
      <c r="G955" s="826" t="s">
        <v>5815</v>
      </c>
      <c r="H955" s="826" t="s">
        <v>5816</v>
      </c>
      <c r="I955" s="832">
        <v>88.044998168945313</v>
      </c>
      <c r="J955" s="832">
        <v>35</v>
      </c>
      <c r="K955" s="833">
        <v>3107.300048828125</v>
      </c>
    </row>
    <row r="956" spans="1:11" ht="14.45" customHeight="1" x14ac:dyDescent="0.2">
      <c r="A956" s="822" t="s">
        <v>599</v>
      </c>
      <c r="B956" s="823" t="s">
        <v>600</v>
      </c>
      <c r="C956" s="826" t="s">
        <v>626</v>
      </c>
      <c r="D956" s="840" t="s">
        <v>627</v>
      </c>
      <c r="E956" s="826" t="s">
        <v>4918</v>
      </c>
      <c r="F956" s="840" t="s">
        <v>4919</v>
      </c>
      <c r="G956" s="826" t="s">
        <v>4970</v>
      </c>
      <c r="H956" s="826" t="s">
        <v>5558</v>
      </c>
      <c r="I956" s="832">
        <v>92</v>
      </c>
      <c r="J956" s="832">
        <v>20</v>
      </c>
      <c r="K956" s="833">
        <v>1840</v>
      </c>
    </row>
    <row r="957" spans="1:11" ht="14.45" customHeight="1" x14ac:dyDescent="0.2">
      <c r="A957" s="822" t="s">
        <v>599</v>
      </c>
      <c r="B957" s="823" t="s">
        <v>600</v>
      </c>
      <c r="C957" s="826" t="s">
        <v>626</v>
      </c>
      <c r="D957" s="840" t="s">
        <v>627</v>
      </c>
      <c r="E957" s="826" t="s">
        <v>4918</v>
      </c>
      <c r="F957" s="840" t="s">
        <v>4919</v>
      </c>
      <c r="G957" s="826" t="s">
        <v>5817</v>
      </c>
      <c r="H957" s="826" t="s">
        <v>5818</v>
      </c>
      <c r="I957" s="832">
        <v>214.74000549316406</v>
      </c>
      <c r="J957" s="832">
        <v>18</v>
      </c>
      <c r="K957" s="833">
        <v>3865.3798828125</v>
      </c>
    </row>
    <row r="958" spans="1:11" ht="14.45" customHeight="1" x14ac:dyDescent="0.2">
      <c r="A958" s="822" t="s">
        <v>599</v>
      </c>
      <c r="B958" s="823" t="s">
        <v>600</v>
      </c>
      <c r="C958" s="826" t="s">
        <v>626</v>
      </c>
      <c r="D958" s="840" t="s">
        <v>627</v>
      </c>
      <c r="E958" s="826" t="s">
        <v>4918</v>
      </c>
      <c r="F958" s="840" t="s">
        <v>4919</v>
      </c>
      <c r="G958" s="826" t="s">
        <v>4972</v>
      </c>
      <c r="H958" s="826" t="s">
        <v>5415</v>
      </c>
      <c r="I958" s="832">
        <v>129.25999450683594</v>
      </c>
      <c r="J958" s="832">
        <v>55</v>
      </c>
      <c r="K958" s="833">
        <v>7109.300048828125</v>
      </c>
    </row>
    <row r="959" spans="1:11" ht="14.45" customHeight="1" x14ac:dyDescent="0.2">
      <c r="A959" s="822" t="s">
        <v>599</v>
      </c>
      <c r="B959" s="823" t="s">
        <v>600</v>
      </c>
      <c r="C959" s="826" t="s">
        <v>626</v>
      </c>
      <c r="D959" s="840" t="s">
        <v>627</v>
      </c>
      <c r="E959" s="826" t="s">
        <v>4918</v>
      </c>
      <c r="F959" s="840" t="s">
        <v>4919</v>
      </c>
      <c r="G959" s="826" t="s">
        <v>4974</v>
      </c>
      <c r="H959" s="826" t="s">
        <v>5416</v>
      </c>
      <c r="I959" s="832">
        <v>55.372499465942383</v>
      </c>
      <c r="J959" s="832">
        <v>110</v>
      </c>
      <c r="K959" s="833">
        <v>6090.97998046875</v>
      </c>
    </row>
    <row r="960" spans="1:11" ht="14.45" customHeight="1" x14ac:dyDescent="0.2">
      <c r="A960" s="822" t="s">
        <v>599</v>
      </c>
      <c r="B960" s="823" t="s">
        <v>600</v>
      </c>
      <c r="C960" s="826" t="s">
        <v>626</v>
      </c>
      <c r="D960" s="840" t="s">
        <v>627</v>
      </c>
      <c r="E960" s="826" t="s">
        <v>4918</v>
      </c>
      <c r="F960" s="840" t="s">
        <v>4919</v>
      </c>
      <c r="G960" s="826" t="s">
        <v>5571</v>
      </c>
      <c r="H960" s="826" t="s">
        <v>5819</v>
      </c>
      <c r="I960" s="832">
        <v>207.08000183105469</v>
      </c>
      <c r="J960" s="832">
        <v>15</v>
      </c>
      <c r="K960" s="833">
        <v>3106.14990234375</v>
      </c>
    </row>
    <row r="961" spans="1:11" ht="14.45" customHeight="1" x14ac:dyDescent="0.2">
      <c r="A961" s="822" t="s">
        <v>599</v>
      </c>
      <c r="B961" s="823" t="s">
        <v>600</v>
      </c>
      <c r="C961" s="826" t="s">
        <v>626</v>
      </c>
      <c r="D961" s="840" t="s">
        <v>627</v>
      </c>
      <c r="E961" s="826" t="s">
        <v>4918</v>
      </c>
      <c r="F961" s="840" t="s">
        <v>4919</v>
      </c>
      <c r="G961" s="826" t="s">
        <v>4956</v>
      </c>
      <c r="H961" s="826" t="s">
        <v>4957</v>
      </c>
      <c r="I961" s="832">
        <v>13.769999980926514</v>
      </c>
      <c r="J961" s="832">
        <v>200</v>
      </c>
      <c r="K961" s="833">
        <v>2754.219970703125</v>
      </c>
    </row>
    <row r="962" spans="1:11" ht="14.45" customHeight="1" x14ac:dyDescent="0.2">
      <c r="A962" s="822" t="s">
        <v>599</v>
      </c>
      <c r="B962" s="823" t="s">
        <v>600</v>
      </c>
      <c r="C962" s="826" t="s">
        <v>626</v>
      </c>
      <c r="D962" s="840" t="s">
        <v>627</v>
      </c>
      <c r="E962" s="826" t="s">
        <v>4918</v>
      </c>
      <c r="F962" s="840" t="s">
        <v>4919</v>
      </c>
      <c r="G962" s="826" t="s">
        <v>4958</v>
      </c>
      <c r="H962" s="826" t="s">
        <v>4959</v>
      </c>
      <c r="I962" s="832">
        <v>216.51333109537759</v>
      </c>
      <c r="J962" s="832">
        <v>100</v>
      </c>
      <c r="K962" s="833">
        <v>21651.419921875</v>
      </c>
    </row>
    <row r="963" spans="1:11" ht="14.45" customHeight="1" x14ac:dyDescent="0.2">
      <c r="A963" s="822" t="s">
        <v>599</v>
      </c>
      <c r="B963" s="823" t="s">
        <v>600</v>
      </c>
      <c r="C963" s="826" t="s">
        <v>626</v>
      </c>
      <c r="D963" s="840" t="s">
        <v>627</v>
      </c>
      <c r="E963" s="826" t="s">
        <v>4918</v>
      </c>
      <c r="F963" s="840" t="s">
        <v>4919</v>
      </c>
      <c r="G963" s="826" t="s">
        <v>4962</v>
      </c>
      <c r="H963" s="826" t="s">
        <v>4963</v>
      </c>
      <c r="I963" s="832">
        <v>259.89999389648438</v>
      </c>
      <c r="J963" s="832">
        <v>2</v>
      </c>
      <c r="K963" s="833">
        <v>519.79998779296875</v>
      </c>
    </row>
    <row r="964" spans="1:11" ht="14.45" customHeight="1" x14ac:dyDescent="0.2">
      <c r="A964" s="822" t="s">
        <v>599</v>
      </c>
      <c r="B964" s="823" t="s">
        <v>600</v>
      </c>
      <c r="C964" s="826" t="s">
        <v>626</v>
      </c>
      <c r="D964" s="840" t="s">
        <v>627</v>
      </c>
      <c r="E964" s="826" t="s">
        <v>4918</v>
      </c>
      <c r="F964" s="840" t="s">
        <v>4919</v>
      </c>
      <c r="G964" s="826" t="s">
        <v>5820</v>
      </c>
      <c r="H964" s="826" t="s">
        <v>5821</v>
      </c>
      <c r="I964" s="832">
        <v>83.370002746582031</v>
      </c>
      <c r="J964" s="832">
        <v>10</v>
      </c>
      <c r="K964" s="833">
        <v>833.6500244140625</v>
      </c>
    </row>
    <row r="965" spans="1:11" ht="14.45" customHeight="1" x14ac:dyDescent="0.2">
      <c r="A965" s="822" t="s">
        <v>599</v>
      </c>
      <c r="B965" s="823" t="s">
        <v>600</v>
      </c>
      <c r="C965" s="826" t="s">
        <v>626</v>
      </c>
      <c r="D965" s="840" t="s">
        <v>627</v>
      </c>
      <c r="E965" s="826" t="s">
        <v>4918</v>
      </c>
      <c r="F965" s="840" t="s">
        <v>4919</v>
      </c>
      <c r="G965" s="826" t="s">
        <v>5822</v>
      </c>
      <c r="H965" s="826" t="s">
        <v>5823</v>
      </c>
      <c r="I965" s="832">
        <v>11.359999656677246</v>
      </c>
      <c r="J965" s="832">
        <v>100</v>
      </c>
      <c r="K965" s="833">
        <v>1136.300048828125</v>
      </c>
    </row>
    <row r="966" spans="1:11" ht="14.45" customHeight="1" x14ac:dyDescent="0.2">
      <c r="A966" s="822" t="s">
        <v>599</v>
      </c>
      <c r="B966" s="823" t="s">
        <v>600</v>
      </c>
      <c r="C966" s="826" t="s">
        <v>626</v>
      </c>
      <c r="D966" s="840" t="s">
        <v>627</v>
      </c>
      <c r="E966" s="826" t="s">
        <v>4918</v>
      </c>
      <c r="F966" s="840" t="s">
        <v>4919</v>
      </c>
      <c r="G966" s="826" t="s">
        <v>4964</v>
      </c>
      <c r="H966" s="826" t="s">
        <v>4965</v>
      </c>
      <c r="I966" s="832">
        <v>2.6650000810623169</v>
      </c>
      <c r="J966" s="832">
        <v>490</v>
      </c>
      <c r="K966" s="833">
        <v>1305.4999847412109</v>
      </c>
    </row>
    <row r="967" spans="1:11" ht="14.45" customHeight="1" x14ac:dyDescent="0.2">
      <c r="A967" s="822" t="s">
        <v>599</v>
      </c>
      <c r="B967" s="823" t="s">
        <v>600</v>
      </c>
      <c r="C967" s="826" t="s">
        <v>626</v>
      </c>
      <c r="D967" s="840" t="s">
        <v>627</v>
      </c>
      <c r="E967" s="826" t="s">
        <v>4918</v>
      </c>
      <c r="F967" s="840" t="s">
        <v>4919</v>
      </c>
      <c r="G967" s="826" t="s">
        <v>4966</v>
      </c>
      <c r="H967" s="826" t="s">
        <v>4967</v>
      </c>
      <c r="I967" s="832">
        <v>790.8800048828125</v>
      </c>
      <c r="J967" s="832">
        <v>15</v>
      </c>
      <c r="K967" s="833">
        <v>11863.199829101563</v>
      </c>
    </row>
    <row r="968" spans="1:11" ht="14.45" customHeight="1" x14ac:dyDescent="0.2">
      <c r="A968" s="822" t="s">
        <v>599</v>
      </c>
      <c r="B968" s="823" t="s">
        <v>600</v>
      </c>
      <c r="C968" s="826" t="s">
        <v>626</v>
      </c>
      <c r="D968" s="840" t="s">
        <v>627</v>
      </c>
      <c r="E968" s="826" t="s">
        <v>4918</v>
      </c>
      <c r="F968" s="840" t="s">
        <v>4919</v>
      </c>
      <c r="G968" s="826" t="s">
        <v>5548</v>
      </c>
      <c r="H968" s="826" t="s">
        <v>5566</v>
      </c>
      <c r="I968" s="832">
        <v>355.35000610351563</v>
      </c>
      <c r="J968" s="832">
        <v>42</v>
      </c>
      <c r="K968" s="833">
        <v>14924.700500488281</v>
      </c>
    </row>
    <row r="969" spans="1:11" ht="14.45" customHeight="1" x14ac:dyDescent="0.2">
      <c r="A969" s="822" t="s">
        <v>599</v>
      </c>
      <c r="B969" s="823" t="s">
        <v>600</v>
      </c>
      <c r="C969" s="826" t="s">
        <v>626</v>
      </c>
      <c r="D969" s="840" t="s">
        <v>627</v>
      </c>
      <c r="E969" s="826" t="s">
        <v>4918</v>
      </c>
      <c r="F969" s="840" t="s">
        <v>4919</v>
      </c>
      <c r="G969" s="826" t="s">
        <v>5824</v>
      </c>
      <c r="H969" s="826" t="s">
        <v>5825</v>
      </c>
      <c r="I969" s="832">
        <v>87.05999755859375</v>
      </c>
      <c r="J969" s="832">
        <v>5</v>
      </c>
      <c r="K969" s="833">
        <v>435.32000732421875</v>
      </c>
    </row>
    <row r="970" spans="1:11" ht="14.45" customHeight="1" x14ac:dyDescent="0.2">
      <c r="A970" s="822" t="s">
        <v>599</v>
      </c>
      <c r="B970" s="823" t="s">
        <v>600</v>
      </c>
      <c r="C970" s="826" t="s">
        <v>626</v>
      </c>
      <c r="D970" s="840" t="s">
        <v>627</v>
      </c>
      <c r="E970" s="826" t="s">
        <v>4918</v>
      </c>
      <c r="F970" s="840" t="s">
        <v>4919</v>
      </c>
      <c r="G970" s="826" t="s">
        <v>5807</v>
      </c>
      <c r="H970" s="826" t="s">
        <v>5826</v>
      </c>
      <c r="I970" s="832">
        <v>51.330001831054688</v>
      </c>
      <c r="J970" s="832">
        <v>10</v>
      </c>
      <c r="K970" s="833">
        <v>513.25</v>
      </c>
    </row>
    <row r="971" spans="1:11" ht="14.45" customHeight="1" x14ac:dyDescent="0.2">
      <c r="A971" s="822" t="s">
        <v>599</v>
      </c>
      <c r="B971" s="823" t="s">
        <v>600</v>
      </c>
      <c r="C971" s="826" t="s">
        <v>626</v>
      </c>
      <c r="D971" s="840" t="s">
        <v>627</v>
      </c>
      <c r="E971" s="826" t="s">
        <v>4918</v>
      </c>
      <c r="F971" s="840" t="s">
        <v>4919</v>
      </c>
      <c r="G971" s="826" t="s">
        <v>4938</v>
      </c>
      <c r="H971" s="826" t="s">
        <v>4968</v>
      </c>
      <c r="I971" s="832">
        <v>63.590000152587891</v>
      </c>
      <c r="J971" s="832">
        <v>50</v>
      </c>
      <c r="K971" s="833">
        <v>3179.5001220703125</v>
      </c>
    </row>
    <row r="972" spans="1:11" ht="14.45" customHeight="1" x14ac:dyDescent="0.2">
      <c r="A972" s="822" t="s">
        <v>599</v>
      </c>
      <c r="B972" s="823" t="s">
        <v>600</v>
      </c>
      <c r="C972" s="826" t="s">
        <v>626</v>
      </c>
      <c r="D972" s="840" t="s">
        <v>627</v>
      </c>
      <c r="E972" s="826" t="s">
        <v>4918</v>
      </c>
      <c r="F972" s="840" t="s">
        <v>4919</v>
      </c>
      <c r="G972" s="826" t="s">
        <v>4940</v>
      </c>
      <c r="H972" s="826" t="s">
        <v>4969</v>
      </c>
      <c r="I972" s="832">
        <v>22.149999618530273</v>
      </c>
      <c r="J972" s="832">
        <v>25</v>
      </c>
      <c r="K972" s="833">
        <v>553.75</v>
      </c>
    </row>
    <row r="973" spans="1:11" ht="14.45" customHeight="1" x14ac:dyDescent="0.2">
      <c r="A973" s="822" t="s">
        <v>599</v>
      </c>
      <c r="B973" s="823" t="s">
        <v>600</v>
      </c>
      <c r="C973" s="826" t="s">
        <v>626</v>
      </c>
      <c r="D973" s="840" t="s">
        <v>627</v>
      </c>
      <c r="E973" s="826" t="s">
        <v>4918</v>
      </c>
      <c r="F973" s="840" t="s">
        <v>4919</v>
      </c>
      <c r="G973" s="826" t="s">
        <v>5550</v>
      </c>
      <c r="H973" s="826" t="s">
        <v>5827</v>
      </c>
      <c r="I973" s="832">
        <v>3.619999885559082</v>
      </c>
      <c r="J973" s="832">
        <v>90</v>
      </c>
      <c r="K973" s="833">
        <v>326.04000091552734</v>
      </c>
    </row>
    <row r="974" spans="1:11" ht="14.45" customHeight="1" x14ac:dyDescent="0.2">
      <c r="A974" s="822" t="s">
        <v>599</v>
      </c>
      <c r="B974" s="823" t="s">
        <v>600</v>
      </c>
      <c r="C974" s="826" t="s">
        <v>626</v>
      </c>
      <c r="D974" s="840" t="s">
        <v>627</v>
      </c>
      <c r="E974" s="826" t="s">
        <v>4918</v>
      </c>
      <c r="F974" s="840" t="s">
        <v>4919</v>
      </c>
      <c r="G974" s="826" t="s">
        <v>5552</v>
      </c>
      <c r="H974" s="826" t="s">
        <v>5828</v>
      </c>
      <c r="I974" s="832">
        <v>5.179999828338623</v>
      </c>
      <c r="J974" s="832">
        <v>50</v>
      </c>
      <c r="K974" s="833">
        <v>258.75</v>
      </c>
    </row>
    <row r="975" spans="1:11" ht="14.45" customHeight="1" x14ac:dyDescent="0.2">
      <c r="A975" s="822" t="s">
        <v>599</v>
      </c>
      <c r="B975" s="823" t="s">
        <v>600</v>
      </c>
      <c r="C975" s="826" t="s">
        <v>626</v>
      </c>
      <c r="D975" s="840" t="s">
        <v>627</v>
      </c>
      <c r="E975" s="826" t="s">
        <v>4918</v>
      </c>
      <c r="F975" s="840" t="s">
        <v>4919</v>
      </c>
      <c r="G975" s="826" t="s">
        <v>4970</v>
      </c>
      <c r="H975" s="826" t="s">
        <v>4971</v>
      </c>
      <c r="I975" s="832">
        <v>92</v>
      </c>
      <c r="J975" s="832">
        <v>10</v>
      </c>
      <c r="K975" s="833">
        <v>920</v>
      </c>
    </row>
    <row r="976" spans="1:11" ht="14.45" customHeight="1" x14ac:dyDescent="0.2">
      <c r="A976" s="822" t="s">
        <v>599</v>
      </c>
      <c r="B976" s="823" t="s">
        <v>600</v>
      </c>
      <c r="C976" s="826" t="s">
        <v>626</v>
      </c>
      <c r="D976" s="840" t="s">
        <v>627</v>
      </c>
      <c r="E976" s="826" t="s">
        <v>4918</v>
      </c>
      <c r="F976" s="840" t="s">
        <v>4919</v>
      </c>
      <c r="G976" s="826" t="s">
        <v>5817</v>
      </c>
      <c r="H976" s="826" t="s">
        <v>5829</v>
      </c>
      <c r="I976" s="832">
        <v>322</v>
      </c>
      <c r="J976" s="832">
        <v>6</v>
      </c>
      <c r="K976" s="833">
        <v>1932</v>
      </c>
    </row>
    <row r="977" spans="1:11" ht="14.45" customHeight="1" x14ac:dyDescent="0.2">
      <c r="A977" s="822" t="s">
        <v>599</v>
      </c>
      <c r="B977" s="823" t="s">
        <v>600</v>
      </c>
      <c r="C977" s="826" t="s">
        <v>626</v>
      </c>
      <c r="D977" s="840" t="s">
        <v>627</v>
      </c>
      <c r="E977" s="826" t="s">
        <v>4918</v>
      </c>
      <c r="F977" s="840" t="s">
        <v>4919</v>
      </c>
      <c r="G977" s="826" t="s">
        <v>4972</v>
      </c>
      <c r="H977" s="826" t="s">
        <v>4973</v>
      </c>
      <c r="I977" s="832">
        <v>129.25999450683594</v>
      </c>
      <c r="J977" s="832">
        <v>55</v>
      </c>
      <c r="K977" s="833">
        <v>7109.2999877929688</v>
      </c>
    </row>
    <row r="978" spans="1:11" ht="14.45" customHeight="1" x14ac:dyDescent="0.2">
      <c r="A978" s="822" t="s">
        <v>599</v>
      </c>
      <c r="B978" s="823" t="s">
        <v>600</v>
      </c>
      <c r="C978" s="826" t="s">
        <v>626</v>
      </c>
      <c r="D978" s="840" t="s">
        <v>627</v>
      </c>
      <c r="E978" s="826" t="s">
        <v>4918</v>
      </c>
      <c r="F978" s="840" t="s">
        <v>4919</v>
      </c>
      <c r="G978" s="826" t="s">
        <v>5411</v>
      </c>
      <c r="H978" s="826" t="s">
        <v>5420</v>
      </c>
      <c r="I978" s="832">
        <v>120.69250106811523</v>
      </c>
      <c r="J978" s="832">
        <v>55</v>
      </c>
      <c r="K978" s="833">
        <v>6638.06005859375</v>
      </c>
    </row>
    <row r="979" spans="1:11" ht="14.45" customHeight="1" x14ac:dyDescent="0.2">
      <c r="A979" s="822" t="s">
        <v>599</v>
      </c>
      <c r="B979" s="823" t="s">
        <v>600</v>
      </c>
      <c r="C979" s="826" t="s">
        <v>626</v>
      </c>
      <c r="D979" s="840" t="s">
        <v>627</v>
      </c>
      <c r="E979" s="826" t="s">
        <v>4918</v>
      </c>
      <c r="F979" s="840" t="s">
        <v>4919</v>
      </c>
      <c r="G979" s="826" t="s">
        <v>4946</v>
      </c>
      <c r="H979" s="826" t="s">
        <v>4979</v>
      </c>
      <c r="I979" s="832">
        <v>139.17499542236328</v>
      </c>
      <c r="J979" s="832">
        <v>58</v>
      </c>
      <c r="K979" s="833">
        <v>8072.030029296875</v>
      </c>
    </row>
    <row r="980" spans="1:11" ht="14.45" customHeight="1" x14ac:dyDescent="0.2">
      <c r="A980" s="822" t="s">
        <v>599</v>
      </c>
      <c r="B980" s="823" t="s">
        <v>600</v>
      </c>
      <c r="C980" s="826" t="s">
        <v>626</v>
      </c>
      <c r="D980" s="840" t="s">
        <v>627</v>
      </c>
      <c r="E980" s="826" t="s">
        <v>4918</v>
      </c>
      <c r="F980" s="840" t="s">
        <v>4919</v>
      </c>
      <c r="G980" s="826" t="s">
        <v>5811</v>
      </c>
      <c r="H980" s="826" t="s">
        <v>5830</v>
      </c>
      <c r="I980" s="832">
        <v>573.8499755859375</v>
      </c>
      <c r="J980" s="832">
        <v>2</v>
      </c>
      <c r="K980" s="833">
        <v>1147.699951171875</v>
      </c>
    </row>
    <row r="981" spans="1:11" ht="14.45" customHeight="1" x14ac:dyDescent="0.2">
      <c r="A981" s="822" t="s">
        <v>599</v>
      </c>
      <c r="B981" s="823" t="s">
        <v>600</v>
      </c>
      <c r="C981" s="826" t="s">
        <v>626</v>
      </c>
      <c r="D981" s="840" t="s">
        <v>627</v>
      </c>
      <c r="E981" s="826" t="s">
        <v>4918</v>
      </c>
      <c r="F981" s="840" t="s">
        <v>4919</v>
      </c>
      <c r="G981" s="826" t="s">
        <v>5413</v>
      </c>
      <c r="H981" s="826" t="s">
        <v>5421</v>
      </c>
      <c r="I981" s="832">
        <v>599.1500244140625</v>
      </c>
      <c r="J981" s="832">
        <v>26</v>
      </c>
      <c r="K981" s="833">
        <v>15577.899780273438</v>
      </c>
    </row>
    <row r="982" spans="1:11" ht="14.45" customHeight="1" x14ac:dyDescent="0.2">
      <c r="A982" s="822" t="s">
        <v>599</v>
      </c>
      <c r="B982" s="823" t="s">
        <v>600</v>
      </c>
      <c r="C982" s="826" t="s">
        <v>626</v>
      </c>
      <c r="D982" s="840" t="s">
        <v>627</v>
      </c>
      <c r="E982" s="826" t="s">
        <v>4918</v>
      </c>
      <c r="F982" s="840" t="s">
        <v>4919</v>
      </c>
      <c r="G982" s="826" t="s">
        <v>5831</v>
      </c>
      <c r="H982" s="826" t="s">
        <v>5832</v>
      </c>
      <c r="I982" s="832">
        <v>309.35000610351563</v>
      </c>
      <c r="J982" s="832">
        <v>3</v>
      </c>
      <c r="K982" s="833">
        <v>928.04998779296875</v>
      </c>
    </row>
    <row r="983" spans="1:11" ht="14.45" customHeight="1" x14ac:dyDescent="0.2">
      <c r="A983" s="822" t="s">
        <v>599</v>
      </c>
      <c r="B983" s="823" t="s">
        <v>600</v>
      </c>
      <c r="C983" s="826" t="s">
        <v>626</v>
      </c>
      <c r="D983" s="840" t="s">
        <v>627</v>
      </c>
      <c r="E983" s="826" t="s">
        <v>4918</v>
      </c>
      <c r="F983" s="840" t="s">
        <v>4919</v>
      </c>
      <c r="G983" s="826" t="s">
        <v>4952</v>
      </c>
      <c r="H983" s="826" t="s">
        <v>4980</v>
      </c>
      <c r="I983" s="832">
        <v>5.8400001525878906</v>
      </c>
      <c r="J983" s="832">
        <v>100</v>
      </c>
      <c r="K983" s="833">
        <v>584</v>
      </c>
    </row>
    <row r="984" spans="1:11" ht="14.45" customHeight="1" x14ac:dyDescent="0.2">
      <c r="A984" s="822" t="s">
        <v>599</v>
      </c>
      <c r="B984" s="823" t="s">
        <v>600</v>
      </c>
      <c r="C984" s="826" t="s">
        <v>626</v>
      </c>
      <c r="D984" s="840" t="s">
        <v>627</v>
      </c>
      <c r="E984" s="826" t="s">
        <v>4918</v>
      </c>
      <c r="F984" s="840" t="s">
        <v>4919</v>
      </c>
      <c r="G984" s="826" t="s">
        <v>4956</v>
      </c>
      <c r="H984" s="826" t="s">
        <v>4981</v>
      </c>
      <c r="I984" s="832">
        <v>13.75</v>
      </c>
      <c r="J984" s="832">
        <v>100</v>
      </c>
      <c r="K984" s="833">
        <v>1374.719970703125</v>
      </c>
    </row>
    <row r="985" spans="1:11" ht="14.45" customHeight="1" x14ac:dyDescent="0.2">
      <c r="A985" s="822" t="s">
        <v>599</v>
      </c>
      <c r="B985" s="823" t="s">
        <v>600</v>
      </c>
      <c r="C985" s="826" t="s">
        <v>626</v>
      </c>
      <c r="D985" s="840" t="s">
        <v>627</v>
      </c>
      <c r="E985" s="826" t="s">
        <v>4918</v>
      </c>
      <c r="F985" s="840" t="s">
        <v>4919</v>
      </c>
      <c r="G985" s="826" t="s">
        <v>4958</v>
      </c>
      <c r="H985" s="826" t="s">
        <v>5422</v>
      </c>
      <c r="I985" s="832">
        <v>215.27999877929688</v>
      </c>
      <c r="J985" s="832">
        <v>125</v>
      </c>
      <c r="K985" s="833">
        <v>26910</v>
      </c>
    </row>
    <row r="986" spans="1:11" ht="14.45" customHeight="1" x14ac:dyDescent="0.2">
      <c r="A986" s="822" t="s">
        <v>599</v>
      </c>
      <c r="B986" s="823" t="s">
        <v>600</v>
      </c>
      <c r="C986" s="826" t="s">
        <v>626</v>
      </c>
      <c r="D986" s="840" t="s">
        <v>627</v>
      </c>
      <c r="E986" s="826" t="s">
        <v>4918</v>
      </c>
      <c r="F986" s="840" t="s">
        <v>4919</v>
      </c>
      <c r="G986" s="826" t="s">
        <v>5417</v>
      </c>
      <c r="H986" s="826" t="s">
        <v>5423</v>
      </c>
      <c r="I986" s="832">
        <v>227.55000305175781</v>
      </c>
      <c r="J986" s="832">
        <v>25</v>
      </c>
      <c r="K986" s="833">
        <v>5688.75</v>
      </c>
    </row>
    <row r="987" spans="1:11" ht="14.45" customHeight="1" x14ac:dyDescent="0.2">
      <c r="A987" s="822" t="s">
        <v>599</v>
      </c>
      <c r="B987" s="823" t="s">
        <v>600</v>
      </c>
      <c r="C987" s="826" t="s">
        <v>626</v>
      </c>
      <c r="D987" s="840" t="s">
        <v>627</v>
      </c>
      <c r="E987" s="826" t="s">
        <v>4918</v>
      </c>
      <c r="F987" s="840" t="s">
        <v>4919</v>
      </c>
      <c r="G987" s="826" t="s">
        <v>4960</v>
      </c>
      <c r="H987" s="826" t="s">
        <v>4984</v>
      </c>
      <c r="I987" s="832">
        <v>15.359999656677246</v>
      </c>
      <c r="J987" s="832">
        <v>800</v>
      </c>
      <c r="K987" s="833">
        <v>12285.900390625</v>
      </c>
    </row>
    <row r="988" spans="1:11" ht="14.45" customHeight="1" x14ac:dyDescent="0.2">
      <c r="A988" s="822" t="s">
        <v>599</v>
      </c>
      <c r="B988" s="823" t="s">
        <v>600</v>
      </c>
      <c r="C988" s="826" t="s">
        <v>626</v>
      </c>
      <c r="D988" s="840" t="s">
        <v>627</v>
      </c>
      <c r="E988" s="826" t="s">
        <v>4918</v>
      </c>
      <c r="F988" s="840" t="s">
        <v>4919</v>
      </c>
      <c r="G988" s="826" t="s">
        <v>4962</v>
      </c>
      <c r="H988" s="826" t="s">
        <v>4985</v>
      </c>
      <c r="I988" s="832">
        <v>259.89999389648438</v>
      </c>
      <c r="J988" s="832">
        <v>5</v>
      </c>
      <c r="K988" s="833">
        <v>1299.4999694824219</v>
      </c>
    </row>
    <row r="989" spans="1:11" ht="14.45" customHeight="1" x14ac:dyDescent="0.2">
      <c r="A989" s="822" t="s">
        <v>599</v>
      </c>
      <c r="B989" s="823" t="s">
        <v>600</v>
      </c>
      <c r="C989" s="826" t="s">
        <v>626</v>
      </c>
      <c r="D989" s="840" t="s">
        <v>627</v>
      </c>
      <c r="E989" s="826" t="s">
        <v>4918</v>
      </c>
      <c r="F989" s="840" t="s">
        <v>4919</v>
      </c>
      <c r="G989" s="826" t="s">
        <v>4986</v>
      </c>
      <c r="H989" s="826" t="s">
        <v>4987</v>
      </c>
      <c r="I989" s="832">
        <v>0.9100000262260437</v>
      </c>
      <c r="J989" s="832">
        <v>250</v>
      </c>
      <c r="K989" s="833">
        <v>228.10000610351563</v>
      </c>
    </row>
    <row r="990" spans="1:11" ht="14.45" customHeight="1" x14ac:dyDescent="0.2">
      <c r="A990" s="822" t="s">
        <v>599</v>
      </c>
      <c r="B990" s="823" t="s">
        <v>600</v>
      </c>
      <c r="C990" s="826" t="s">
        <v>626</v>
      </c>
      <c r="D990" s="840" t="s">
        <v>627</v>
      </c>
      <c r="E990" s="826" t="s">
        <v>4918</v>
      </c>
      <c r="F990" s="840" t="s">
        <v>4919</v>
      </c>
      <c r="G990" s="826" t="s">
        <v>4988</v>
      </c>
      <c r="H990" s="826" t="s">
        <v>4989</v>
      </c>
      <c r="I990" s="832">
        <v>0.85600001811981197</v>
      </c>
      <c r="J990" s="832">
        <v>1000</v>
      </c>
      <c r="K990" s="833">
        <v>856</v>
      </c>
    </row>
    <row r="991" spans="1:11" ht="14.45" customHeight="1" x14ac:dyDescent="0.2">
      <c r="A991" s="822" t="s">
        <v>599</v>
      </c>
      <c r="B991" s="823" t="s">
        <v>600</v>
      </c>
      <c r="C991" s="826" t="s">
        <v>626</v>
      </c>
      <c r="D991" s="840" t="s">
        <v>627</v>
      </c>
      <c r="E991" s="826" t="s">
        <v>4918</v>
      </c>
      <c r="F991" s="840" t="s">
        <v>4919</v>
      </c>
      <c r="G991" s="826" t="s">
        <v>4990</v>
      </c>
      <c r="H991" s="826" t="s">
        <v>4991</v>
      </c>
      <c r="I991" s="832">
        <v>1.5149999856948853</v>
      </c>
      <c r="J991" s="832">
        <v>300</v>
      </c>
      <c r="K991" s="833">
        <v>454.5</v>
      </c>
    </row>
    <row r="992" spans="1:11" ht="14.45" customHeight="1" x14ac:dyDescent="0.2">
      <c r="A992" s="822" t="s">
        <v>599</v>
      </c>
      <c r="B992" s="823" t="s">
        <v>600</v>
      </c>
      <c r="C992" s="826" t="s">
        <v>626</v>
      </c>
      <c r="D992" s="840" t="s">
        <v>627</v>
      </c>
      <c r="E992" s="826" t="s">
        <v>4918</v>
      </c>
      <c r="F992" s="840" t="s">
        <v>4919</v>
      </c>
      <c r="G992" s="826" t="s">
        <v>4992</v>
      </c>
      <c r="H992" s="826" t="s">
        <v>4993</v>
      </c>
      <c r="I992" s="832">
        <v>2.06333327293396</v>
      </c>
      <c r="J992" s="832">
        <v>250</v>
      </c>
      <c r="K992" s="833">
        <v>515.5</v>
      </c>
    </row>
    <row r="993" spans="1:11" ht="14.45" customHeight="1" x14ac:dyDescent="0.2">
      <c r="A993" s="822" t="s">
        <v>599</v>
      </c>
      <c r="B993" s="823" t="s">
        <v>600</v>
      </c>
      <c r="C993" s="826" t="s">
        <v>626</v>
      </c>
      <c r="D993" s="840" t="s">
        <v>627</v>
      </c>
      <c r="E993" s="826" t="s">
        <v>4918</v>
      </c>
      <c r="F993" s="840" t="s">
        <v>4919</v>
      </c>
      <c r="G993" s="826" t="s">
        <v>5575</v>
      </c>
      <c r="H993" s="826" t="s">
        <v>5576</v>
      </c>
      <c r="I993" s="832">
        <v>3.3599998950958252</v>
      </c>
      <c r="J993" s="832">
        <v>100</v>
      </c>
      <c r="K993" s="833">
        <v>336</v>
      </c>
    </row>
    <row r="994" spans="1:11" ht="14.45" customHeight="1" x14ac:dyDescent="0.2">
      <c r="A994" s="822" t="s">
        <v>599</v>
      </c>
      <c r="B994" s="823" t="s">
        <v>600</v>
      </c>
      <c r="C994" s="826" t="s">
        <v>626</v>
      </c>
      <c r="D994" s="840" t="s">
        <v>627</v>
      </c>
      <c r="E994" s="826" t="s">
        <v>4918</v>
      </c>
      <c r="F994" s="840" t="s">
        <v>4919</v>
      </c>
      <c r="G994" s="826" t="s">
        <v>5833</v>
      </c>
      <c r="H994" s="826" t="s">
        <v>5834</v>
      </c>
      <c r="I994" s="832">
        <v>86.459999084472656</v>
      </c>
      <c r="J994" s="832">
        <v>12</v>
      </c>
      <c r="K994" s="833">
        <v>1037.5400390625</v>
      </c>
    </row>
    <row r="995" spans="1:11" ht="14.45" customHeight="1" x14ac:dyDescent="0.2">
      <c r="A995" s="822" t="s">
        <v>599</v>
      </c>
      <c r="B995" s="823" t="s">
        <v>600</v>
      </c>
      <c r="C995" s="826" t="s">
        <v>626</v>
      </c>
      <c r="D995" s="840" t="s">
        <v>627</v>
      </c>
      <c r="E995" s="826" t="s">
        <v>4918</v>
      </c>
      <c r="F995" s="840" t="s">
        <v>4919</v>
      </c>
      <c r="G995" s="826" t="s">
        <v>4996</v>
      </c>
      <c r="H995" s="826" t="s">
        <v>4997</v>
      </c>
      <c r="I995" s="832">
        <v>0.37999999523162842</v>
      </c>
      <c r="J995" s="832">
        <v>160</v>
      </c>
      <c r="K995" s="833">
        <v>60.799999237060547</v>
      </c>
    </row>
    <row r="996" spans="1:11" ht="14.45" customHeight="1" x14ac:dyDescent="0.2">
      <c r="A996" s="822" t="s">
        <v>599</v>
      </c>
      <c r="B996" s="823" t="s">
        <v>600</v>
      </c>
      <c r="C996" s="826" t="s">
        <v>626</v>
      </c>
      <c r="D996" s="840" t="s">
        <v>627</v>
      </c>
      <c r="E996" s="826" t="s">
        <v>4918</v>
      </c>
      <c r="F996" s="840" t="s">
        <v>4919</v>
      </c>
      <c r="G996" s="826" t="s">
        <v>4998</v>
      </c>
      <c r="H996" s="826" t="s">
        <v>4999</v>
      </c>
      <c r="I996" s="832">
        <v>8.3949999809265137</v>
      </c>
      <c r="J996" s="832">
        <v>48</v>
      </c>
      <c r="K996" s="833">
        <v>402.96000671386719</v>
      </c>
    </row>
    <row r="997" spans="1:11" ht="14.45" customHeight="1" x14ac:dyDescent="0.2">
      <c r="A997" s="822" t="s">
        <v>599</v>
      </c>
      <c r="B997" s="823" t="s">
        <v>600</v>
      </c>
      <c r="C997" s="826" t="s">
        <v>626</v>
      </c>
      <c r="D997" s="840" t="s">
        <v>627</v>
      </c>
      <c r="E997" s="826" t="s">
        <v>4918</v>
      </c>
      <c r="F997" s="840" t="s">
        <v>4919</v>
      </c>
      <c r="G997" s="826" t="s">
        <v>5583</v>
      </c>
      <c r="H997" s="826" t="s">
        <v>5584</v>
      </c>
      <c r="I997" s="832">
        <v>1.987499937415123</v>
      </c>
      <c r="J997" s="832">
        <v>920</v>
      </c>
      <c r="K997" s="833">
        <v>1818.9699859619141</v>
      </c>
    </row>
    <row r="998" spans="1:11" ht="14.45" customHeight="1" x14ac:dyDescent="0.2">
      <c r="A998" s="822" t="s">
        <v>599</v>
      </c>
      <c r="B998" s="823" t="s">
        <v>600</v>
      </c>
      <c r="C998" s="826" t="s">
        <v>626</v>
      </c>
      <c r="D998" s="840" t="s">
        <v>627</v>
      </c>
      <c r="E998" s="826" t="s">
        <v>4918</v>
      </c>
      <c r="F998" s="840" t="s">
        <v>4919</v>
      </c>
      <c r="G998" s="826" t="s">
        <v>5426</v>
      </c>
      <c r="H998" s="826" t="s">
        <v>5428</v>
      </c>
      <c r="I998" s="832">
        <v>13.020000457763672</v>
      </c>
      <c r="J998" s="832">
        <v>1</v>
      </c>
      <c r="K998" s="833">
        <v>13.020000457763672</v>
      </c>
    </row>
    <row r="999" spans="1:11" ht="14.45" customHeight="1" x14ac:dyDescent="0.2">
      <c r="A999" s="822" t="s">
        <v>599</v>
      </c>
      <c r="B999" s="823" t="s">
        <v>600</v>
      </c>
      <c r="C999" s="826" t="s">
        <v>626</v>
      </c>
      <c r="D999" s="840" t="s">
        <v>627</v>
      </c>
      <c r="E999" s="826" t="s">
        <v>4918</v>
      </c>
      <c r="F999" s="840" t="s">
        <v>4919</v>
      </c>
      <c r="G999" s="826" t="s">
        <v>4988</v>
      </c>
      <c r="H999" s="826" t="s">
        <v>5002</v>
      </c>
      <c r="I999" s="832">
        <v>0.85500001907348633</v>
      </c>
      <c r="J999" s="832">
        <v>400</v>
      </c>
      <c r="K999" s="833">
        <v>343.10000610351563</v>
      </c>
    </row>
    <row r="1000" spans="1:11" ht="14.45" customHeight="1" x14ac:dyDescent="0.2">
      <c r="A1000" s="822" t="s">
        <v>599</v>
      </c>
      <c r="B1000" s="823" t="s">
        <v>600</v>
      </c>
      <c r="C1000" s="826" t="s">
        <v>626</v>
      </c>
      <c r="D1000" s="840" t="s">
        <v>627</v>
      </c>
      <c r="E1000" s="826" t="s">
        <v>4918</v>
      </c>
      <c r="F1000" s="840" t="s">
        <v>4919</v>
      </c>
      <c r="G1000" s="826" t="s">
        <v>4990</v>
      </c>
      <c r="H1000" s="826" t="s">
        <v>5003</v>
      </c>
      <c r="I1000" s="832">
        <v>1.5099999904632568</v>
      </c>
      <c r="J1000" s="832">
        <v>400</v>
      </c>
      <c r="K1000" s="833">
        <v>604</v>
      </c>
    </row>
    <row r="1001" spans="1:11" ht="14.45" customHeight="1" x14ac:dyDescent="0.2">
      <c r="A1001" s="822" t="s">
        <v>599</v>
      </c>
      <c r="B1001" s="823" t="s">
        <v>600</v>
      </c>
      <c r="C1001" s="826" t="s">
        <v>626</v>
      </c>
      <c r="D1001" s="840" t="s">
        <v>627</v>
      </c>
      <c r="E1001" s="826" t="s">
        <v>4918</v>
      </c>
      <c r="F1001" s="840" t="s">
        <v>4919</v>
      </c>
      <c r="G1001" s="826" t="s">
        <v>5581</v>
      </c>
      <c r="H1001" s="826" t="s">
        <v>5835</v>
      </c>
      <c r="I1001" s="832">
        <v>111.31999969482422</v>
      </c>
      <c r="J1001" s="832">
        <v>24</v>
      </c>
      <c r="K1001" s="833">
        <v>2671.679931640625</v>
      </c>
    </row>
    <row r="1002" spans="1:11" ht="14.45" customHeight="1" x14ac:dyDescent="0.2">
      <c r="A1002" s="822" t="s">
        <v>599</v>
      </c>
      <c r="B1002" s="823" t="s">
        <v>600</v>
      </c>
      <c r="C1002" s="826" t="s">
        <v>626</v>
      </c>
      <c r="D1002" s="840" t="s">
        <v>627</v>
      </c>
      <c r="E1002" s="826" t="s">
        <v>4918</v>
      </c>
      <c r="F1002" s="840" t="s">
        <v>4919</v>
      </c>
      <c r="G1002" s="826" t="s">
        <v>4998</v>
      </c>
      <c r="H1002" s="826" t="s">
        <v>5429</v>
      </c>
      <c r="I1002" s="832">
        <v>8.3999996185302734</v>
      </c>
      <c r="J1002" s="832">
        <v>12</v>
      </c>
      <c r="K1002" s="833">
        <v>100.80000305175781</v>
      </c>
    </row>
    <row r="1003" spans="1:11" ht="14.45" customHeight="1" x14ac:dyDescent="0.2">
      <c r="A1003" s="822" t="s">
        <v>599</v>
      </c>
      <c r="B1003" s="823" t="s">
        <v>600</v>
      </c>
      <c r="C1003" s="826" t="s">
        <v>626</v>
      </c>
      <c r="D1003" s="840" t="s">
        <v>627</v>
      </c>
      <c r="E1003" s="826" t="s">
        <v>4918</v>
      </c>
      <c r="F1003" s="840" t="s">
        <v>4919</v>
      </c>
      <c r="G1003" s="826" t="s">
        <v>5000</v>
      </c>
      <c r="H1003" s="826" t="s">
        <v>5006</v>
      </c>
      <c r="I1003" s="832">
        <v>18.959999084472656</v>
      </c>
      <c r="J1003" s="832">
        <v>24</v>
      </c>
      <c r="K1003" s="833">
        <v>455.04000854492188</v>
      </c>
    </row>
    <row r="1004" spans="1:11" ht="14.45" customHeight="1" x14ac:dyDescent="0.2">
      <c r="A1004" s="822" t="s">
        <v>599</v>
      </c>
      <c r="B1004" s="823" t="s">
        <v>600</v>
      </c>
      <c r="C1004" s="826" t="s">
        <v>626</v>
      </c>
      <c r="D1004" s="840" t="s">
        <v>627</v>
      </c>
      <c r="E1004" s="826" t="s">
        <v>4918</v>
      </c>
      <c r="F1004" s="840" t="s">
        <v>4919</v>
      </c>
      <c r="G1004" s="826" t="s">
        <v>5583</v>
      </c>
      <c r="H1004" s="826" t="s">
        <v>5585</v>
      </c>
      <c r="I1004" s="832">
        <v>1.8266666332880657</v>
      </c>
      <c r="J1004" s="832">
        <v>300</v>
      </c>
      <c r="K1004" s="833">
        <v>547.53999328613281</v>
      </c>
    </row>
    <row r="1005" spans="1:11" ht="14.45" customHeight="1" x14ac:dyDescent="0.2">
      <c r="A1005" s="822" t="s">
        <v>599</v>
      </c>
      <c r="B1005" s="823" t="s">
        <v>600</v>
      </c>
      <c r="C1005" s="826" t="s">
        <v>626</v>
      </c>
      <c r="D1005" s="840" t="s">
        <v>627</v>
      </c>
      <c r="E1005" s="826" t="s">
        <v>4918</v>
      </c>
      <c r="F1005" s="840" t="s">
        <v>4919</v>
      </c>
      <c r="G1005" s="826" t="s">
        <v>5011</v>
      </c>
      <c r="H1005" s="826" t="s">
        <v>5012</v>
      </c>
      <c r="I1005" s="832">
        <v>7.5900001525878906</v>
      </c>
      <c r="J1005" s="832">
        <v>12</v>
      </c>
      <c r="K1005" s="833">
        <v>91.080001831054688</v>
      </c>
    </row>
    <row r="1006" spans="1:11" ht="14.45" customHeight="1" x14ac:dyDescent="0.2">
      <c r="A1006" s="822" t="s">
        <v>599</v>
      </c>
      <c r="B1006" s="823" t="s">
        <v>600</v>
      </c>
      <c r="C1006" s="826" t="s">
        <v>626</v>
      </c>
      <c r="D1006" s="840" t="s">
        <v>627</v>
      </c>
      <c r="E1006" s="826" t="s">
        <v>4918</v>
      </c>
      <c r="F1006" s="840" t="s">
        <v>4919</v>
      </c>
      <c r="G1006" s="826" t="s">
        <v>5587</v>
      </c>
      <c r="H1006" s="826" t="s">
        <v>5836</v>
      </c>
      <c r="I1006" s="832">
        <v>8.6400003433227539</v>
      </c>
      <c r="J1006" s="832">
        <v>5</v>
      </c>
      <c r="K1006" s="833">
        <v>43.200000762939453</v>
      </c>
    </row>
    <row r="1007" spans="1:11" ht="14.45" customHeight="1" x14ac:dyDescent="0.2">
      <c r="A1007" s="822" t="s">
        <v>599</v>
      </c>
      <c r="B1007" s="823" t="s">
        <v>600</v>
      </c>
      <c r="C1007" s="826" t="s">
        <v>626</v>
      </c>
      <c r="D1007" s="840" t="s">
        <v>627</v>
      </c>
      <c r="E1007" s="826" t="s">
        <v>4918</v>
      </c>
      <c r="F1007" s="840" t="s">
        <v>4919</v>
      </c>
      <c r="G1007" s="826" t="s">
        <v>5013</v>
      </c>
      <c r="H1007" s="826" t="s">
        <v>5014</v>
      </c>
      <c r="I1007" s="832">
        <v>10.520000457763672</v>
      </c>
      <c r="J1007" s="832">
        <v>5</v>
      </c>
      <c r="K1007" s="833">
        <v>52.599998474121094</v>
      </c>
    </row>
    <row r="1008" spans="1:11" ht="14.45" customHeight="1" x14ac:dyDescent="0.2">
      <c r="A1008" s="822" t="s">
        <v>599</v>
      </c>
      <c r="B1008" s="823" t="s">
        <v>600</v>
      </c>
      <c r="C1008" s="826" t="s">
        <v>626</v>
      </c>
      <c r="D1008" s="840" t="s">
        <v>627</v>
      </c>
      <c r="E1008" s="826" t="s">
        <v>4918</v>
      </c>
      <c r="F1008" s="840" t="s">
        <v>4919</v>
      </c>
      <c r="G1008" s="826" t="s">
        <v>5007</v>
      </c>
      <c r="H1008" s="826" t="s">
        <v>5015</v>
      </c>
      <c r="I1008" s="832">
        <v>16.680000305175781</v>
      </c>
      <c r="J1008" s="832">
        <v>10</v>
      </c>
      <c r="K1008" s="833">
        <v>166.75</v>
      </c>
    </row>
    <row r="1009" spans="1:11" ht="14.45" customHeight="1" x14ac:dyDescent="0.2">
      <c r="A1009" s="822" t="s">
        <v>599</v>
      </c>
      <c r="B1009" s="823" t="s">
        <v>600</v>
      </c>
      <c r="C1009" s="826" t="s">
        <v>626</v>
      </c>
      <c r="D1009" s="840" t="s">
        <v>627</v>
      </c>
      <c r="E1009" s="826" t="s">
        <v>4918</v>
      </c>
      <c r="F1009" s="840" t="s">
        <v>4919</v>
      </c>
      <c r="G1009" s="826" t="s">
        <v>5011</v>
      </c>
      <c r="H1009" s="826" t="s">
        <v>5586</v>
      </c>
      <c r="I1009" s="832">
        <v>7.5900001525878906</v>
      </c>
      <c r="J1009" s="832">
        <v>10</v>
      </c>
      <c r="K1009" s="833">
        <v>75.900001525878906</v>
      </c>
    </row>
    <row r="1010" spans="1:11" ht="14.45" customHeight="1" x14ac:dyDescent="0.2">
      <c r="A1010" s="822" t="s">
        <v>599</v>
      </c>
      <c r="B1010" s="823" t="s">
        <v>600</v>
      </c>
      <c r="C1010" s="826" t="s">
        <v>626</v>
      </c>
      <c r="D1010" s="840" t="s">
        <v>627</v>
      </c>
      <c r="E1010" s="826" t="s">
        <v>4918</v>
      </c>
      <c r="F1010" s="840" t="s">
        <v>4919</v>
      </c>
      <c r="G1010" s="826" t="s">
        <v>5587</v>
      </c>
      <c r="H1010" s="826" t="s">
        <v>5588</v>
      </c>
      <c r="I1010" s="832">
        <v>8.619999885559082</v>
      </c>
      <c r="J1010" s="832">
        <v>10</v>
      </c>
      <c r="K1010" s="833">
        <v>86.199996948242188</v>
      </c>
    </row>
    <row r="1011" spans="1:11" ht="14.45" customHeight="1" x14ac:dyDescent="0.2">
      <c r="A1011" s="822" t="s">
        <v>599</v>
      </c>
      <c r="B1011" s="823" t="s">
        <v>600</v>
      </c>
      <c r="C1011" s="826" t="s">
        <v>626</v>
      </c>
      <c r="D1011" s="840" t="s">
        <v>627</v>
      </c>
      <c r="E1011" s="826" t="s">
        <v>4918</v>
      </c>
      <c r="F1011" s="840" t="s">
        <v>4919</v>
      </c>
      <c r="G1011" s="826" t="s">
        <v>5013</v>
      </c>
      <c r="H1011" s="826" t="s">
        <v>5589</v>
      </c>
      <c r="I1011" s="832">
        <v>10.520000457763672</v>
      </c>
      <c r="J1011" s="832">
        <v>10</v>
      </c>
      <c r="K1011" s="833">
        <v>105.19999694824219</v>
      </c>
    </row>
    <row r="1012" spans="1:11" ht="14.45" customHeight="1" x14ac:dyDescent="0.2">
      <c r="A1012" s="822" t="s">
        <v>599</v>
      </c>
      <c r="B1012" s="823" t="s">
        <v>600</v>
      </c>
      <c r="C1012" s="826" t="s">
        <v>626</v>
      </c>
      <c r="D1012" s="840" t="s">
        <v>627</v>
      </c>
      <c r="E1012" s="826" t="s">
        <v>4918</v>
      </c>
      <c r="F1012" s="840" t="s">
        <v>4919</v>
      </c>
      <c r="G1012" s="826" t="s">
        <v>5016</v>
      </c>
      <c r="H1012" s="826" t="s">
        <v>5017</v>
      </c>
      <c r="I1012" s="832">
        <v>3.2649999856948853</v>
      </c>
      <c r="J1012" s="832">
        <v>40</v>
      </c>
      <c r="K1012" s="833">
        <v>130.59999847412109</v>
      </c>
    </row>
    <row r="1013" spans="1:11" ht="14.45" customHeight="1" x14ac:dyDescent="0.2">
      <c r="A1013" s="822" t="s">
        <v>599</v>
      </c>
      <c r="B1013" s="823" t="s">
        <v>600</v>
      </c>
      <c r="C1013" s="826" t="s">
        <v>626</v>
      </c>
      <c r="D1013" s="840" t="s">
        <v>627</v>
      </c>
      <c r="E1013" s="826" t="s">
        <v>4918</v>
      </c>
      <c r="F1013" s="840" t="s">
        <v>4919</v>
      </c>
      <c r="G1013" s="826" t="s">
        <v>5592</v>
      </c>
      <c r="H1013" s="826" t="s">
        <v>5593</v>
      </c>
      <c r="I1013" s="832">
        <v>7.0900001525878906</v>
      </c>
      <c r="J1013" s="832">
        <v>2</v>
      </c>
      <c r="K1013" s="833">
        <v>14.170000076293945</v>
      </c>
    </row>
    <row r="1014" spans="1:11" ht="14.45" customHeight="1" x14ac:dyDescent="0.2">
      <c r="A1014" s="822" t="s">
        <v>599</v>
      </c>
      <c r="B1014" s="823" t="s">
        <v>600</v>
      </c>
      <c r="C1014" s="826" t="s">
        <v>626</v>
      </c>
      <c r="D1014" s="840" t="s">
        <v>627</v>
      </c>
      <c r="E1014" s="826" t="s">
        <v>4918</v>
      </c>
      <c r="F1014" s="840" t="s">
        <v>4919</v>
      </c>
      <c r="G1014" s="826" t="s">
        <v>5594</v>
      </c>
      <c r="H1014" s="826" t="s">
        <v>5595</v>
      </c>
      <c r="I1014" s="832">
        <v>8.3350000381469727</v>
      </c>
      <c r="J1014" s="832">
        <v>2</v>
      </c>
      <c r="K1014" s="833">
        <v>16.670000076293945</v>
      </c>
    </row>
    <row r="1015" spans="1:11" ht="14.45" customHeight="1" x14ac:dyDescent="0.2">
      <c r="A1015" s="822" t="s">
        <v>599</v>
      </c>
      <c r="B1015" s="823" t="s">
        <v>600</v>
      </c>
      <c r="C1015" s="826" t="s">
        <v>626</v>
      </c>
      <c r="D1015" s="840" t="s">
        <v>627</v>
      </c>
      <c r="E1015" s="826" t="s">
        <v>4918</v>
      </c>
      <c r="F1015" s="840" t="s">
        <v>4919</v>
      </c>
      <c r="G1015" s="826" t="s">
        <v>5596</v>
      </c>
      <c r="H1015" s="826" t="s">
        <v>5837</v>
      </c>
      <c r="I1015" s="832">
        <v>9.5900001525878906</v>
      </c>
      <c r="J1015" s="832">
        <v>2</v>
      </c>
      <c r="K1015" s="833">
        <v>19.180000305175781</v>
      </c>
    </row>
    <row r="1016" spans="1:11" ht="14.45" customHeight="1" x14ac:dyDescent="0.2">
      <c r="A1016" s="822" t="s">
        <v>599</v>
      </c>
      <c r="B1016" s="823" t="s">
        <v>600</v>
      </c>
      <c r="C1016" s="826" t="s">
        <v>626</v>
      </c>
      <c r="D1016" s="840" t="s">
        <v>627</v>
      </c>
      <c r="E1016" s="826" t="s">
        <v>4918</v>
      </c>
      <c r="F1016" s="840" t="s">
        <v>4919</v>
      </c>
      <c r="G1016" s="826" t="s">
        <v>5592</v>
      </c>
      <c r="H1016" s="826" t="s">
        <v>5838</v>
      </c>
      <c r="I1016" s="832">
        <v>6.940000057220459</v>
      </c>
      <c r="J1016" s="832">
        <v>2</v>
      </c>
      <c r="K1016" s="833">
        <v>13.869999885559082</v>
      </c>
    </row>
    <row r="1017" spans="1:11" ht="14.45" customHeight="1" x14ac:dyDescent="0.2">
      <c r="A1017" s="822" t="s">
        <v>599</v>
      </c>
      <c r="B1017" s="823" t="s">
        <v>600</v>
      </c>
      <c r="C1017" s="826" t="s">
        <v>626</v>
      </c>
      <c r="D1017" s="840" t="s">
        <v>627</v>
      </c>
      <c r="E1017" s="826" t="s">
        <v>4918</v>
      </c>
      <c r="F1017" s="840" t="s">
        <v>4919</v>
      </c>
      <c r="G1017" s="826" t="s">
        <v>5594</v>
      </c>
      <c r="H1017" s="826" t="s">
        <v>5839</v>
      </c>
      <c r="I1017" s="832">
        <v>8.1700000762939453</v>
      </c>
      <c r="J1017" s="832">
        <v>2</v>
      </c>
      <c r="K1017" s="833">
        <v>16.329999923706055</v>
      </c>
    </row>
    <row r="1018" spans="1:11" ht="14.45" customHeight="1" x14ac:dyDescent="0.2">
      <c r="A1018" s="822" t="s">
        <v>599</v>
      </c>
      <c r="B1018" s="823" t="s">
        <v>600</v>
      </c>
      <c r="C1018" s="826" t="s">
        <v>626</v>
      </c>
      <c r="D1018" s="840" t="s">
        <v>627</v>
      </c>
      <c r="E1018" s="826" t="s">
        <v>4918</v>
      </c>
      <c r="F1018" s="840" t="s">
        <v>4919</v>
      </c>
      <c r="G1018" s="826" t="s">
        <v>5596</v>
      </c>
      <c r="H1018" s="826" t="s">
        <v>5597</v>
      </c>
      <c r="I1018" s="832">
        <v>9.380000114440918</v>
      </c>
      <c r="J1018" s="832">
        <v>1</v>
      </c>
      <c r="K1018" s="833">
        <v>9.380000114440918</v>
      </c>
    </row>
    <row r="1019" spans="1:11" ht="14.45" customHeight="1" x14ac:dyDescent="0.2">
      <c r="A1019" s="822" t="s">
        <v>599</v>
      </c>
      <c r="B1019" s="823" t="s">
        <v>600</v>
      </c>
      <c r="C1019" s="826" t="s">
        <v>626</v>
      </c>
      <c r="D1019" s="840" t="s">
        <v>627</v>
      </c>
      <c r="E1019" s="826" t="s">
        <v>4918</v>
      </c>
      <c r="F1019" s="840" t="s">
        <v>4919</v>
      </c>
      <c r="G1019" s="826" t="s">
        <v>5840</v>
      </c>
      <c r="H1019" s="826" t="s">
        <v>5841</v>
      </c>
      <c r="I1019" s="832">
        <v>114.76999664306641</v>
      </c>
      <c r="J1019" s="832">
        <v>10</v>
      </c>
      <c r="K1019" s="833">
        <v>1147.6999664306641</v>
      </c>
    </row>
    <row r="1020" spans="1:11" ht="14.45" customHeight="1" x14ac:dyDescent="0.2">
      <c r="A1020" s="822" t="s">
        <v>599</v>
      </c>
      <c r="B1020" s="823" t="s">
        <v>600</v>
      </c>
      <c r="C1020" s="826" t="s">
        <v>626</v>
      </c>
      <c r="D1020" s="840" t="s">
        <v>627</v>
      </c>
      <c r="E1020" s="826" t="s">
        <v>4918</v>
      </c>
      <c r="F1020" s="840" t="s">
        <v>4919</v>
      </c>
      <c r="G1020" s="826" t="s">
        <v>5022</v>
      </c>
      <c r="H1020" s="826" t="s">
        <v>5023</v>
      </c>
      <c r="I1020" s="832">
        <v>42.450000762939453</v>
      </c>
      <c r="J1020" s="832">
        <v>5</v>
      </c>
      <c r="K1020" s="833">
        <v>212.25</v>
      </c>
    </row>
    <row r="1021" spans="1:11" ht="14.45" customHeight="1" x14ac:dyDescent="0.2">
      <c r="A1021" s="822" t="s">
        <v>599</v>
      </c>
      <c r="B1021" s="823" t="s">
        <v>600</v>
      </c>
      <c r="C1021" s="826" t="s">
        <v>626</v>
      </c>
      <c r="D1021" s="840" t="s">
        <v>627</v>
      </c>
      <c r="E1021" s="826" t="s">
        <v>4918</v>
      </c>
      <c r="F1021" s="840" t="s">
        <v>4919</v>
      </c>
      <c r="G1021" s="826" t="s">
        <v>5024</v>
      </c>
      <c r="H1021" s="826" t="s">
        <v>5025</v>
      </c>
      <c r="I1021" s="832">
        <v>72.220001220703125</v>
      </c>
      <c r="J1021" s="832">
        <v>1</v>
      </c>
      <c r="K1021" s="833">
        <v>72.220001220703125</v>
      </c>
    </row>
    <row r="1022" spans="1:11" ht="14.45" customHeight="1" x14ac:dyDescent="0.2">
      <c r="A1022" s="822" t="s">
        <v>599</v>
      </c>
      <c r="B1022" s="823" t="s">
        <v>600</v>
      </c>
      <c r="C1022" s="826" t="s">
        <v>626</v>
      </c>
      <c r="D1022" s="840" t="s">
        <v>627</v>
      </c>
      <c r="E1022" s="826" t="s">
        <v>4918</v>
      </c>
      <c r="F1022" s="840" t="s">
        <v>4919</v>
      </c>
      <c r="G1022" s="826" t="s">
        <v>5024</v>
      </c>
      <c r="H1022" s="826" t="s">
        <v>5026</v>
      </c>
      <c r="I1022" s="832">
        <v>72.220001220703125</v>
      </c>
      <c r="J1022" s="832">
        <v>1</v>
      </c>
      <c r="K1022" s="833">
        <v>72.220001220703125</v>
      </c>
    </row>
    <row r="1023" spans="1:11" ht="14.45" customHeight="1" x14ac:dyDescent="0.2">
      <c r="A1023" s="822" t="s">
        <v>599</v>
      </c>
      <c r="B1023" s="823" t="s">
        <v>600</v>
      </c>
      <c r="C1023" s="826" t="s">
        <v>626</v>
      </c>
      <c r="D1023" s="840" t="s">
        <v>627</v>
      </c>
      <c r="E1023" s="826" t="s">
        <v>4918</v>
      </c>
      <c r="F1023" s="840" t="s">
        <v>4919</v>
      </c>
      <c r="G1023" s="826" t="s">
        <v>5430</v>
      </c>
      <c r="H1023" s="826" t="s">
        <v>5432</v>
      </c>
      <c r="I1023" s="832">
        <v>105.44999694824219</v>
      </c>
      <c r="J1023" s="832">
        <v>2</v>
      </c>
      <c r="K1023" s="833">
        <v>210.89999389648438</v>
      </c>
    </row>
    <row r="1024" spans="1:11" ht="14.45" customHeight="1" x14ac:dyDescent="0.2">
      <c r="A1024" s="822" t="s">
        <v>599</v>
      </c>
      <c r="B1024" s="823" t="s">
        <v>600</v>
      </c>
      <c r="C1024" s="826" t="s">
        <v>626</v>
      </c>
      <c r="D1024" s="840" t="s">
        <v>627</v>
      </c>
      <c r="E1024" s="826" t="s">
        <v>4918</v>
      </c>
      <c r="F1024" s="840" t="s">
        <v>4919</v>
      </c>
      <c r="G1024" s="826" t="s">
        <v>5842</v>
      </c>
      <c r="H1024" s="826" t="s">
        <v>5843</v>
      </c>
      <c r="I1024" s="832">
        <v>42.630001068115234</v>
      </c>
      <c r="J1024" s="832">
        <v>24</v>
      </c>
      <c r="K1024" s="833">
        <v>1023.1099853515625</v>
      </c>
    </row>
    <row r="1025" spans="1:11" ht="14.45" customHeight="1" x14ac:dyDescent="0.2">
      <c r="A1025" s="822" t="s">
        <v>599</v>
      </c>
      <c r="B1025" s="823" t="s">
        <v>600</v>
      </c>
      <c r="C1025" s="826" t="s">
        <v>626</v>
      </c>
      <c r="D1025" s="840" t="s">
        <v>627</v>
      </c>
      <c r="E1025" s="826" t="s">
        <v>4918</v>
      </c>
      <c r="F1025" s="840" t="s">
        <v>4919</v>
      </c>
      <c r="G1025" s="826" t="s">
        <v>5603</v>
      </c>
      <c r="H1025" s="826" t="s">
        <v>5604</v>
      </c>
      <c r="I1025" s="832">
        <v>32.915000915527344</v>
      </c>
      <c r="J1025" s="832">
        <v>20</v>
      </c>
      <c r="K1025" s="833">
        <v>658.30999755859375</v>
      </c>
    </row>
    <row r="1026" spans="1:11" ht="14.45" customHeight="1" x14ac:dyDescent="0.2">
      <c r="A1026" s="822" t="s">
        <v>599</v>
      </c>
      <c r="B1026" s="823" t="s">
        <v>600</v>
      </c>
      <c r="C1026" s="826" t="s">
        <v>626</v>
      </c>
      <c r="D1026" s="840" t="s">
        <v>627</v>
      </c>
      <c r="E1026" s="826" t="s">
        <v>4918</v>
      </c>
      <c r="F1026" s="840" t="s">
        <v>4919</v>
      </c>
      <c r="G1026" s="826" t="s">
        <v>5029</v>
      </c>
      <c r="H1026" s="826" t="s">
        <v>5434</v>
      </c>
      <c r="I1026" s="832">
        <v>12.029999732971191</v>
      </c>
      <c r="J1026" s="832">
        <v>20</v>
      </c>
      <c r="K1026" s="833">
        <v>240.67999267578125</v>
      </c>
    </row>
    <row r="1027" spans="1:11" ht="14.45" customHeight="1" x14ac:dyDescent="0.2">
      <c r="A1027" s="822" t="s">
        <v>599</v>
      </c>
      <c r="B1027" s="823" t="s">
        <v>600</v>
      </c>
      <c r="C1027" s="826" t="s">
        <v>626</v>
      </c>
      <c r="D1027" s="840" t="s">
        <v>627</v>
      </c>
      <c r="E1027" s="826" t="s">
        <v>4918</v>
      </c>
      <c r="F1027" s="840" t="s">
        <v>4919</v>
      </c>
      <c r="G1027" s="826" t="s">
        <v>5029</v>
      </c>
      <c r="H1027" s="826" t="s">
        <v>5030</v>
      </c>
      <c r="I1027" s="832">
        <v>12.023333549499512</v>
      </c>
      <c r="J1027" s="832">
        <v>55</v>
      </c>
      <c r="K1027" s="833">
        <v>661.22998046875</v>
      </c>
    </row>
    <row r="1028" spans="1:11" ht="14.45" customHeight="1" x14ac:dyDescent="0.2">
      <c r="A1028" s="822" t="s">
        <v>599</v>
      </c>
      <c r="B1028" s="823" t="s">
        <v>600</v>
      </c>
      <c r="C1028" s="826" t="s">
        <v>626</v>
      </c>
      <c r="D1028" s="840" t="s">
        <v>627</v>
      </c>
      <c r="E1028" s="826" t="s">
        <v>4918</v>
      </c>
      <c r="F1028" s="840" t="s">
        <v>4919</v>
      </c>
      <c r="G1028" s="826" t="s">
        <v>5436</v>
      </c>
      <c r="H1028" s="826" t="s">
        <v>5437</v>
      </c>
      <c r="I1028" s="832">
        <v>34.085000991821289</v>
      </c>
      <c r="J1028" s="832">
        <v>75</v>
      </c>
      <c r="K1028" s="833">
        <v>2555.2999877929688</v>
      </c>
    </row>
    <row r="1029" spans="1:11" ht="14.45" customHeight="1" x14ac:dyDescent="0.2">
      <c r="A1029" s="822" t="s">
        <v>599</v>
      </c>
      <c r="B1029" s="823" t="s">
        <v>600</v>
      </c>
      <c r="C1029" s="826" t="s">
        <v>626</v>
      </c>
      <c r="D1029" s="840" t="s">
        <v>627</v>
      </c>
      <c r="E1029" s="826" t="s">
        <v>4918</v>
      </c>
      <c r="F1029" s="840" t="s">
        <v>4919</v>
      </c>
      <c r="G1029" s="826" t="s">
        <v>5436</v>
      </c>
      <c r="H1029" s="826" t="s">
        <v>5438</v>
      </c>
      <c r="I1029" s="832">
        <v>34.130001068115234</v>
      </c>
      <c r="J1029" s="832">
        <v>25</v>
      </c>
      <c r="K1029" s="833">
        <v>853.25</v>
      </c>
    </row>
    <row r="1030" spans="1:11" ht="14.45" customHeight="1" x14ac:dyDescent="0.2">
      <c r="A1030" s="822" t="s">
        <v>599</v>
      </c>
      <c r="B1030" s="823" t="s">
        <v>600</v>
      </c>
      <c r="C1030" s="826" t="s">
        <v>626</v>
      </c>
      <c r="D1030" s="840" t="s">
        <v>627</v>
      </c>
      <c r="E1030" s="826" t="s">
        <v>4918</v>
      </c>
      <c r="F1030" s="840" t="s">
        <v>4919</v>
      </c>
      <c r="G1030" s="826" t="s">
        <v>5034</v>
      </c>
      <c r="H1030" s="826" t="s">
        <v>5035</v>
      </c>
      <c r="I1030" s="832">
        <v>0.67090911215001892</v>
      </c>
      <c r="J1030" s="832">
        <v>6500</v>
      </c>
      <c r="K1030" s="833">
        <v>4358</v>
      </c>
    </row>
    <row r="1031" spans="1:11" ht="14.45" customHeight="1" x14ac:dyDescent="0.2">
      <c r="A1031" s="822" t="s">
        <v>599</v>
      </c>
      <c r="B1031" s="823" t="s">
        <v>600</v>
      </c>
      <c r="C1031" s="826" t="s">
        <v>626</v>
      </c>
      <c r="D1031" s="840" t="s">
        <v>627</v>
      </c>
      <c r="E1031" s="826" t="s">
        <v>4918</v>
      </c>
      <c r="F1031" s="840" t="s">
        <v>4919</v>
      </c>
      <c r="G1031" s="826" t="s">
        <v>5034</v>
      </c>
      <c r="H1031" s="826" t="s">
        <v>5036</v>
      </c>
      <c r="I1031" s="832">
        <v>0.66250002384185791</v>
      </c>
      <c r="J1031" s="832">
        <v>1700</v>
      </c>
      <c r="K1031" s="833">
        <v>1132</v>
      </c>
    </row>
    <row r="1032" spans="1:11" ht="14.45" customHeight="1" x14ac:dyDescent="0.2">
      <c r="A1032" s="822" t="s">
        <v>599</v>
      </c>
      <c r="B1032" s="823" t="s">
        <v>600</v>
      </c>
      <c r="C1032" s="826" t="s">
        <v>626</v>
      </c>
      <c r="D1032" s="840" t="s">
        <v>627</v>
      </c>
      <c r="E1032" s="826" t="s">
        <v>4918</v>
      </c>
      <c r="F1032" s="840" t="s">
        <v>4919</v>
      </c>
      <c r="G1032" s="826" t="s">
        <v>5037</v>
      </c>
      <c r="H1032" s="826" t="s">
        <v>5038</v>
      </c>
      <c r="I1032" s="832">
        <v>1.2100000381469727</v>
      </c>
      <c r="J1032" s="832">
        <v>2575</v>
      </c>
      <c r="K1032" s="833">
        <v>3115.75</v>
      </c>
    </row>
    <row r="1033" spans="1:11" ht="14.45" customHeight="1" x14ac:dyDescent="0.2">
      <c r="A1033" s="822" t="s">
        <v>599</v>
      </c>
      <c r="B1033" s="823" t="s">
        <v>600</v>
      </c>
      <c r="C1033" s="826" t="s">
        <v>626</v>
      </c>
      <c r="D1033" s="840" t="s">
        <v>627</v>
      </c>
      <c r="E1033" s="826" t="s">
        <v>4918</v>
      </c>
      <c r="F1033" s="840" t="s">
        <v>4919</v>
      </c>
      <c r="G1033" s="826" t="s">
        <v>5037</v>
      </c>
      <c r="H1033" s="826" t="s">
        <v>5039</v>
      </c>
      <c r="I1033" s="832">
        <v>1.2100000381469727</v>
      </c>
      <c r="J1033" s="832">
        <v>1000</v>
      </c>
      <c r="K1033" s="833">
        <v>1210</v>
      </c>
    </row>
    <row r="1034" spans="1:11" ht="14.45" customHeight="1" x14ac:dyDescent="0.2">
      <c r="A1034" s="822" t="s">
        <v>599</v>
      </c>
      <c r="B1034" s="823" t="s">
        <v>600</v>
      </c>
      <c r="C1034" s="826" t="s">
        <v>626</v>
      </c>
      <c r="D1034" s="840" t="s">
        <v>627</v>
      </c>
      <c r="E1034" s="826" t="s">
        <v>4918</v>
      </c>
      <c r="F1034" s="840" t="s">
        <v>4919</v>
      </c>
      <c r="G1034" s="826" t="s">
        <v>5040</v>
      </c>
      <c r="H1034" s="826" t="s">
        <v>5844</v>
      </c>
      <c r="I1034" s="832">
        <v>7.528000068664551</v>
      </c>
      <c r="J1034" s="832">
        <v>480</v>
      </c>
      <c r="K1034" s="833">
        <v>3613.1300048828125</v>
      </c>
    </row>
    <row r="1035" spans="1:11" ht="14.45" customHeight="1" x14ac:dyDescent="0.2">
      <c r="A1035" s="822" t="s">
        <v>599</v>
      </c>
      <c r="B1035" s="823" t="s">
        <v>600</v>
      </c>
      <c r="C1035" s="826" t="s">
        <v>626</v>
      </c>
      <c r="D1035" s="840" t="s">
        <v>627</v>
      </c>
      <c r="E1035" s="826" t="s">
        <v>4918</v>
      </c>
      <c r="F1035" s="840" t="s">
        <v>4919</v>
      </c>
      <c r="G1035" s="826" t="s">
        <v>5040</v>
      </c>
      <c r="H1035" s="826" t="s">
        <v>5041</v>
      </c>
      <c r="I1035" s="832">
        <v>7.494999885559082</v>
      </c>
      <c r="J1035" s="832">
        <v>192</v>
      </c>
      <c r="K1035" s="833">
        <v>1439.4000244140625</v>
      </c>
    </row>
    <row r="1036" spans="1:11" ht="14.45" customHeight="1" x14ac:dyDescent="0.2">
      <c r="A1036" s="822" t="s">
        <v>599</v>
      </c>
      <c r="B1036" s="823" t="s">
        <v>600</v>
      </c>
      <c r="C1036" s="826" t="s">
        <v>626</v>
      </c>
      <c r="D1036" s="840" t="s">
        <v>627</v>
      </c>
      <c r="E1036" s="826" t="s">
        <v>4918</v>
      </c>
      <c r="F1036" s="840" t="s">
        <v>4919</v>
      </c>
      <c r="G1036" s="826" t="s">
        <v>5042</v>
      </c>
      <c r="H1036" s="826" t="s">
        <v>5043</v>
      </c>
      <c r="I1036" s="832">
        <v>30.125454122369941</v>
      </c>
      <c r="J1036" s="832">
        <v>80</v>
      </c>
      <c r="K1036" s="833">
        <v>2409.5299510955811</v>
      </c>
    </row>
    <row r="1037" spans="1:11" ht="14.45" customHeight="1" x14ac:dyDescent="0.2">
      <c r="A1037" s="822" t="s">
        <v>599</v>
      </c>
      <c r="B1037" s="823" t="s">
        <v>600</v>
      </c>
      <c r="C1037" s="826" t="s">
        <v>626</v>
      </c>
      <c r="D1037" s="840" t="s">
        <v>627</v>
      </c>
      <c r="E1037" s="826" t="s">
        <v>4918</v>
      </c>
      <c r="F1037" s="840" t="s">
        <v>4919</v>
      </c>
      <c r="G1037" s="826" t="s">
        <v>5042</v>
      </c>
      <c r="H1037" s="826" t="s">
        <v>5044</v>
      </c>
      <c r="I1037" s="832">
        <v>29.609999847412109</v>
      </c>
      <c r="J1037" s="832">
        <v>23</v>
      </c>
      <c r="K1037" s="833">
        <v>684.26998710632324</v>
      </c>
    </row>
    <row r="1038" spans="1:11" ht="14.45" customHeight="1" x14ac:dyDescent="0.2">
      <c r="A1038" s="822" t="s">
        <v>599</v>
      </c>
      <c r="B1038" s="823" t="s">
        <v>600</v>
      </c>
      <c r="C1038" s="826" t="s">
        <v>626</v>
      </c>
      <c r="D1038" s="840" t="s">
        <v>627</v>
      </c>
      <c r="E1038" s="826" t="s">
        <v>5045</v>
      </c>
      <c r="F1038" s="840" t="s">
        <v>5046</v>
      </c>
      <c r="G1038" s="826" t="s">
        <v>5047</v>
      </c>
      <c r="H1038" s="826" t="s">
        <v>5048</v>
      </c>
      <c r="I1038" s="832">
        <v>47.189998626708984</v>
      </c>
      <c r="J1038" s="832">
        <v>20</v>
      </c>
      <c r="K1038" s="833">
        <v>943.79998779296875</v>
      </c>
    </row>
    <row r="1039" spans="1:11" ht="14.45" customHeight="1" x14ac:dyDescent="0.2">
      <c r="A1039" s="822" t="s">
        <v>599</v>
      </c>
      <c r="B1039" s="823" t="s">
        <v>600</v>
      </c>
      <c r="C1039" s="826" t="s">
        <v>626</v>
      </c>
      <c r="D1039" s="840" t="s">
        <v>627</v>
      </c>
      <c r="E1039" s="826" t="s">
        <v>5045</v>
      </c>
      <c r="F1039" s="840" t="s">
        <v>5046</v>
      </c>
      <c r="G1039" s="826" t="s">
        <v>5047</v>
      </c>
      <c r="H1039" s="826" t="s">
        <v>5049</v>
      </c>
      <c r="I1039" s="832">
        <v>47.189998626708984</v>
      </c>
      <c r="J1039" s="832">
        <v>20</v>
      </c>
      <c r="K1039" s="833">
        <v>943.79998779296875</v>
      </c>
    </row>
    <row r="1040" spans="1:11" ht="14.45" customHeight="1" x14ac:dyDescent="0.2">
      <c r="A1040" s="822" t="s">
        <v>599</v>
      </c>
      <c r="B1040" s="823" t="s">
        <v>600</v>
      </c>
      <c r="C1040" s="826" t="s">
        <v>626</v>
      </c>
      <c r="D1040" s="840" t="s">
        <v>627</v>
      </c>
      <c r="E1040" s="826" t="s">
        <v>5045</v>
      </c>
      <c r="F1040" s="840" t="s">
        <v>5046</v>
      </c>
      <c r="G1040" s="826" t="s">
        <v>5845</v>
      </c>
      <c r="H1040" s="826" t="s">
        <v>5846</v>
      </c>
      <c r="I1040" s="832">
        <v>2.9066667556762695</v>
      </c>
      <c r="J1040" s="832">
        <v>300</v>
      </c>
      <c r="K1040" s="833">
        <v>872</v>
      </c>
    </row>
    <row r="1041" spans="1:11" ht="14.45" customHeight="1" x14ac:dyDescent="0.2">
      <c r="A1041" s="822" t="s">
        <v>599</v>
      </c>
      <c r="B1041" s="823" t="s">
        <v>600</v>
      </c>
      <c r="C1041" s="826" t="s">
        <v>626</v>
      </c>
      <c r="D1041" s="840" t="s">
        <v>627</v>
      </c>
      <c r="E1041" s="826" t="s">
        <v>5045</v>
      </c>
      <c r="F1041" s="840" t="s">
        <v>5046</v>
      </c>
      <c r="G1041" s="826" t="s">
        <v>5609</v>
      </c>
      <c r="H1041" s="826" t="s">
        <v>5610</v>
      </c>
      <c r="I1041" s="832">
        <v>2.9000000953674316</v>
      </c>
      <c r="J1041" s="832">
        <v>100</v>
      </c>
      <c r="K1041" s="833">
        <v>290</v>
      </c>
    </row>
    <row r="1042" spans="1:11" ht="14.45" customHeight="1" x14ac:dyDescent="0.2">
      <c r="A1042" s="822" t="s">
        <v>599</v>
      </c>
      <c r="B1042" s="823" t="s">
        <v>600</v>
      </c>
      <c r="C1042" s="826" t="s">
        <v>626</v>
      </c>
      <c r="D1042" s="840" t="s">
        <v>627</v>
      </c>
      <c r="E1042" s="826" t="s">
        <v>5045</v>
      </c>
      <c r="F1042" s="840" t="s">
        <v>5046</v>
      </c>
      <c r="G1042" s="826" t="s">
        <v>5052</v>
      </c>
      <c r="H1042" s="826" t="s">
        <v>5611</v>
      </c>
      <c r="I1042" s="832">
        <v>13.810000419616699</v>
      </c>
      <c r="J1042" s="832">
        <v>50</v>
      </c>
      <c r="K1042" s="833">
        <v>690.5</v>
      </c>
    </row>
    <row r="1043" spans="1:11" ht="14.45" customHeight="1" x14ac:dyDescent="0.2">
      <c r="A1043" s="822" t="s">
        <v>599</v>
      </c>
      <c r="B1043" s="823" t="s">
        <v>600</v>
      </c>
      <c r="C1043" s="826" t="s">
        <v>626</v>
      </c>
      <c r="D1043" s="840" t="s">
        <v>627</v>
      </c>
      <c r="E1043" s="826" t="s">
        <v>5045</v>
      </c>
      <c r="F1043" s="840" t="s">
        <v>5046</v>
      </c>
      <c r="G1043" s="826" t="s">
        <v>5054</v>
      </c>
      <c r="H1043" s="826" t="s">
        <v>5614</v>
      </c>
      <c r="I1043" s="832">
        <v>2.3599998950958252</v>
      </c>
      <c r="J1043" s="832">
        <v>150</v>
      </c>
      <c r="K1043" s="833">
        <v>354</v>
      </c>
    </row>
    <row r="1044" spans="1:11" ht="14.45" customHeight="1" x14ac:dyDescent="0.2">
      <c r="A1044" s="822" t="s">
        <v>599</v>
      </c>
      <c r="B1044" s="823" t="s">
        <v>600</v>
      </c>
      <c r="C1044" s="826" t="s">
        <v>626</v>
      </c>
      <c r="D1044" s="840" t="s">
        <v>627</v>
      </c>
      <c r="E1044" s="826" t="s">
        <v>5045</v>
      </c>
      <c r="F1044" s="840" t="s">
        <v>5046</v>
      </c>
      <c r="G1044" s="826" t="s">
        <v>5056</v>
      </c>
      <c r="H1044" s="826" t="s">
        <v>5615</v>
      </c>
      <c r="I1044" s="832">
        <v>2.3599998950958252</v>
      </c>
      <c r="J1044" s="832">
        <v>30</v>
      </c>
      <c r="K1044" s="833">
        <v>70.800003051757813</v>
      </c>
    </row>
    <row r="1045" spans="1:11" ht="14.45" customHeight="1" x14ac:dyDescent="0.2">
      <c r="A1045" s="822" t="s">
        <v>599</v>
      </c>
      <c r="B1045" s="823" t="s">
        <v>600</v>
      </c>
      <c r="C1045" s="826" t="s">
        <v>626</v>
      </c>
      <c r="D1045" s="840" t="s">
        <v>627</v>
      </c>
      <c r="E1045" s="826" t="s">
        <v>5045</v>
      </c>
      <c r="F1045" s="840" t="s">
        <v>5046</v>
      </c>
      <c r="G1045" s="826" t="s">
        <v>5054</v>
      </c>
      <c r="H1045" s="826" t="s">
        <v>5055</v>
      </c>
      <c r="I1045" s="832">
        <v>2.3599998950958252</v>
      </c>
      <c r="J1045" s="832">
        <v>50</v>
      </c>
      <c r="K1045" s="833">
        <v>118</v>
      </c>
    </row>
    <row r="1046" spans="1:11" ht="14.45" customHeight="1" x14ac:dyDescent="0.2">
      <c r="A1046" s="822" t="s">
        <v>599</v>
      </c>
      <c r="B1046" s="823" t="s">
        <v>600</v>
      </c>
      <c r="C1046" s="826" t="s">
        <v>626</v>
      </c>
      <c r="D1046" s="840" t="s">
        <v>627</v>
      </c>
      <c r="E1046" s="826" t="s">
        <v>5045</v>
      </c>
      <c r="F1046" s="840" t="s">
        <v>5046</v>
      </c>
      <c r="G1046" s="826" t="s">
        <v>5845</v>
      </c>
      <c r="H1046" s="826" t="s">
        <v>5847</v>
      </c>
      <c r="I1046" s="832">
        <v>2.9000000953674316</v>
      </c>
      <c r="J1046" s="832">
        <v>100</v>
      </c>
      <c r="K1046" s="833">
        <v>290</v>
      </c>
    </row>
    <row r="1047" spans="1:11" ht="14.45" customHeight="1" x14ac:dyDescent="0.2">
      <c r="A1047" s="822" t="s">
        <v>599</v>
      </c>
      <c r="B1047" s="823" t="s">
        <v>600</v>
      </c>
      <c r="C1047" s="826" t="s">
        <v>626</v>
      </c>
      <c r="D1047" s="840" t="s">
        <v>627</v>
      </c>
      <c r="E1047" s="826" t="s">
        <v>5045</v>
      </c>
      <c r="F1047" s="840" t="s">
        <v>5046</v>
      </c>
      <c r="G1047" s="826" t="s">
        <v>5058</v>
      </c>
      <c r="H1047" s="826" t="s">
        <v>5059</v>
      </c>
      <c r="I1047" s="832">
        <v>4.8119999885559084</v>
      </c>
      <c r="J1047" s="832">
        <v>3000</v>
      </c>
      <c r="K1047" s="833">
        <v>14436</v>
      </c>
    </row>
    <row r="1048" spans="1:11" ht="14.45" customHeight="1" x14ac:dyDescent="0.2">
      <c r="A1048" s="822" t="s">
        <v>599</v>
      </c>
      <c r="B1048" s="823" t="s">
        <v>600</v>
      </c>
      <c r="C1048" s="826" t="s">
        <v>626</v>
      </c>
      <c r="D1048" s="840" t="s">
        <v>627</v>
      </c>
      <c r="E1048" s="826" t="s">
        <v>5045</v>
      </c>
      <c r="F1048" s="840" t="s">
        <v>5046</v>
      </c>
      <c r="G1048" s="826" t="s">
        <v>5058</v>
      </c>
      <c r="H1048" s="826" t="s">
        <v>5062</v>
      </c>
      <c r="I1048" s="832">
        <v>4.8140000343322757</v>
      </c>
      <c r="J1048" s="832">
        <v>1060</v>
      </c>
      <c r="K1048" s="833">
        <v>5102.5999755859375</v>
      </c>
    </row>
    <row r="1049" spans="1:11" ht="14.45" customHeight="1" x14ac:dyDescent="0.2">
      <c r="A1049" s="822" t="s">
        <v>599</v>
      </c>
      <c r="B1049" s="823" t="s">
        <v>600</v>
      </c>
      <c r="C1049" s="826" t="s">
        <v>626</v>
      </c>
      <c r="D1049" s="840" t="s">
        <v>627</v>
      </c>
      <c r="E1049" s="826" t="s">
        <v>5045</v>
      </c>
      <c r="F1049" s="840" t="s">
        <v>5046</v>
      </c>
      <c r="G1049" s="826" t="s">
        <v>5625</v>
      </c>
      <c r="H1049" s="826" t="s">
        <v>5626</v>
      </c>
      <c r="I1049" s="832">
        <v>699.3800048828125</v>
      </c>
      <c r="J1049" s="832">
        <v>1</v>
      </c>
      <c r="K1049" s="833">
        <v>699.3800048828125</v>
      </c>
    </row>
    <row r="1050" spans="1:11" ht="14.45" customHeight="1" x14ac:dyDescent="0.2">
      <c r="A1050" s="822" t="s">
        <v>599</v>
      </c>
      <c r="B1050" s="823" t="s">
        <v>600</v>
      </c>
      <c r="C1050" s="826" t="s">
        <v>626</v>
      </c>
      <c r="D1050" s="840" t="s">
        <v>627</v>
      </c>
      <c r="E1050" s="826" t="s">
        <v>5045</v>
      </c>
      <c r="F1050" s="840" t="s">
        <v>5046</v>
      </c>
      <c r="G1050" s="826" t="s">
        <v>5848</v>
      </c>
      <c r="H1050" s="826" t="s">
        <v>5849</v>
      </c>
      <c r="I1050" s="832">
        <v>2.5850000381469727</v>
      </c>
      <c r="J1050" s="832">
        <v>300</v>
      </c>
      <c r="K1050" s="833">
        <v>763.19998168945313</v>
      </c>
    </row>
    <row r="1051" spans="1:11" ht="14.45" customHeight="1" x14ac:dyDescent="0.2">
      <c r="A1051" s="822" t="s">
        <v>599</v>
      </c>
      <c r="B1051" s="823" t="s">
        <v>600</v>
      </c>
      <c r="C1051" s="826" t="s">
        <v>626</v>
      </c>
      <c r="D1051" s="840" t="s">
        <v>627</v>
      </c>
      <c r="E1051" s="826" t="s">
        <v>5045</v>
      </c>
      <c r="F1051" s="840" t="s">
        <v>5046</v>
      </c>
      <c r="G1051" s="826" t="s">
        <v>5070</v>
      </c>
      <c r="H1051" s="826" t="s">
        <v>5071</v>
      </c>
      <c r="I1051" s="832">
        <v>11.494999885559082</v>
      </c>
      <c r="J1051" s="832">
        <v>33</v>
      </c>
      <c r="K1051" s="833">
        <v>379.37000274658203</v>
      </c>
    </row>
    <row r="1052" spans="1:11" ht="14.45" customHeight="1" x14ac:dyDescent="0.2">
      <c r="A1052" s="822" t="s">
        <v>599</v>
      </c>
      <c r="B1052" s="823" t="s">
        <v>600</v>
      </c>
      <c r="C1052" s="826" t="s">
        <v>626</v>
      </c>
      <c r="D1052" s="840" t="s">
        <v>627</v>
      </c>
      <c r="E1052" s="826" t="s">
        <v>5045</v>
      </c>
      <c r="F1052" s="840" t="s">
        <v>5046</v>
      </c>
      <c r="G1052" s="826" t="s">
        <v>5073</v>
      </c>
      <c r="H1052" s="826" t="s">
        <v>5074</v>
      </c>
      <c r="I1052" s="832">
        <v>15.921666781107584</v>
      </c>
      <c r="J1052" s="832">
        <v>850</v>
      </c>
      <c r="K1052" s="833">
        <v>13534</v>
      </c>
    </row>
    <row r="1053" spans="1:11" ht="14.45" customHeight="1" x14ac:dyDescent="0.2">
      <c r="A1053" s="822" t="s">
        <v>599</v>
      </c>
      <c r="B1053" s="823" t="s">
        <v>600</v>
      </c>
      <c r="C1053" s="826" t="s">
        <v>626</v>
      </c>
      <c r="D1053" s="840" t="s">
        <v>627</v>
      </c>
      <c r="E1053" s="826" t="s">
        <v>5045</v>
      </c>
      <c r="F1053" s="840" t="s">
        <v>5046</v>
      </c>
      <c r="G1053" s="826" t="s">
        <v>5073</v>
      </c>
      <c r="H1053" s="826" t="s">
        <v>5075</v>
      </c>
      <c r="I1053" s="832">
        <v>15.922000122070312</v>
      </c>
      <c r="J1053" s="832">
        <v>450</v>
      </c>
      <c r="K1053" s="833">
        <v>7164.5</v>
      </c>
    </row>
    <row r="1054" spans="1:11" ht="14.45" customHeight="1" x14ac:dyDescent="0.2">
      <c r="A1054" s="822" t="s">
        <v>599</v>
      </c>
      <c r="B1054" s="823" t="s">
        <v>600</v>
      </c>
      <c r="C1054" s="826" t="s">
        <v>626</v>
      </c>
      <c r="D1054" s="840" t="s">
        <v>627</v>
      </c>
      <c r="E1054" s="826" t="s">
        <v>5045</v>
      </c>
      <c r="F1054" s="840" t="s">
        <v>5046</v>
      </c>
      <c r="G1054" s="826" t="s">
        <v>5078</v>
      </c>
      <c r="H1054" s="826" t="s">
        <v>5079</v>
      </c>
      <c r="I1054" s="832">
        <v>11.739999771118164</v>
      </c>
      <c r="J1054" s="832">
        <v>400</v>
      </c>
      <c r="K1054" s="833">
        <v>4696</v>
      </c>
    </row>
    <row r="1055" spans="1:11" ht="14.45" customHeight="1" x14ac:dyDescent="0.2">
      <c r="A1055" s="822" t="s">
        <v>599</v>
      </c>
      <c r="B1055" s="823" t="s">
        <v>600</v>
      </c>
      <c r="C1055" s="826" t="s">
        <v>626</v>
      </c>
      <c r="D1055" s="840" t="s">
        <v>627</v>
      </c>
      <c r="E1055" s="826" t="s">
        <v>5045</v>
      </c>
      <c r="F1055" s="840" t="s">
        <v>5046</v>
      </c>
      <c r="G1055" s="826" t="s">
        <v>5080</v>
      </c>
      <c r="H1055" s="826" t="s">
        <v>5081</v>
      </c>
      <c r="I1055" s="832">
        <v>12.713636311617764</v>
      </c>
      <c r="J1055" s="832">
        <v>3800</v>
      </c>
      <c r="K1055" s="833">
        <v>48322</v>
      </c>
    </row>
    <row r="1056" spans="1:11" ht="14.45" customHeight="1" x14ac:dyDescent="0.2">
      <c r="A1056" s="822" t="s">
        <v>599</v>
      </c>
      <c r="B1056" s="823" t="s">
        <v>600</v>
      </c>
      <c r="C1056" s="826" t="s">
        <v>626</v>
      </c>
      <c r="D1056" s="840" t="s">
        <v>627</v>
      </c>
      <c r="E1056" s="826" t="s">
        <v>5045</v>
      </c>
      <c r="F1056" s="840" t="s">
        <v>5046</v>
      </c>
      <c r="G1056" s="826" t="s">
        <v>5080</v>
      </c>
      <c r="H1056" s="826" t="s">
        <v>5085</v>
      </c>
      <c r="I1056" s="832">
        <v>13.37250018119812</v>
      </c>
      <c r="J1056" s="832">
        <v>1600</v>
      </c>
      <c r="K1056" s="833">
        <v>21538</v>
      </c>
    </row>
    <row r="1057" spans="1:11" ht="14.45" customHeight="1" x14ac:dyDescent="0.2">
      <c r="A1057" s="822" t="s">
        <v>599</v>
      </c>
      <c r="B1057" s="823" t="s">
        <v>600</v>
      </c>
      <c r="C1057" s="826" t="s">
        <v>626</v>
      </c>
      <c r="D1057" s="840" t="s">
        <v>627</v>
      </c>
      <c r="E1057" s="826" t="s">
        <v>5045</v>
      </c>
      <c r="F1057" s="840" t="s">
        <v>5046</v>
      </c>
      <c r="G1057" s="826" t="s">
        <v>5632</v>
      </c>
      <c r="H1057" s="826" t="s">
        <v>5633</v>
      </c>
      <c r="I1057" s="832">
        <v>61.060001373291016</v>
      </c>
      <c r="J1057" s="832">
        <v>100</v>
      </c>
      <c r="K1057" s="833">
        <v>6106</v>
      </c>
    </row>
    <row r="1058" spans="1:11" ht="14.45" customHeight="1" x14ac:dyDescent="0.2">
      <c r="A1058" s="822" t="s">
        <v>599</v>
      </c>
      <c r="B1058" s="823" t="s">
        <v>600</v>
      </c>
      <c r="C1058" s="826" t="s">
        <v>626</v>
      </c>
      <c r="D1058" s="840" t="s">
        <v>627</v>
      </c>
      <c r="E1058" s="826" t="s">
        <v>5045</v>
      </c>
      <c r="F1058" s="840" t="s">
        <v>5046</v>
      </c>
      <c r="G1058" s="826" t="s">
        <v>5082</v>
      </c>
      <c r="H1058" s="826" t="s">
        <v>5088</v>
      </c>
      <c r="I1058" s="832">
        <v>16.700000762939453</v>
      </c>
      <c r="J1058" s="832">
        <v>400</v>
      </c>
      <c r="K1058" s="833">
        <v>6680</v>
      </c>
    </row>
    <row r="1059" spans="1:11" ht="14.45" customHeight="1" x14ac:dyDescent="0.2">
      <c r="A1059" s="822" t="s">
        <v>599</v>
      </c>
      <c r="B1059" s="823" t="s">
        <v>600</v>
      </c>
      <c r="C1059" s="826" t="s">
        <v>626</v>
      </c>
      <c r="D1059" s="840" t="s">
        <v>627</v>
      </c>
      <c r="E1059" s="826" t="s">
        <v>5045</v>
      </c>
      <c r="F1059" s="840" t="s">
        <v>5046</v>
      </c>
      <c r="G1059" s="826" t="s">
        <v>5638</v>
      </c>
      <c r="H1059" s="826" t="s">
        <v>5639</v>
      </c>
      <c r="I1059" s="832">
        <v>17.909999847412109</v>
      </c>
      <c r="J1059" s="832">
        <v>2</v>
      </c>
      <c r="K1059" s="833">
        <v>35.819999694824219</v>
      </c>
    </row>
    <row r="1060" spans="1:11" ht="14.45" customHeight="1" x14ac:dyDescent="0.2">
      <c r="A1060" s="822" t="s">
        <v>599</v>
      </c>
      <c r="B1060" s="823" t="s">
        <v>600</v>
      </c>
      <c r="C1060" s="826" t="s">
        <v>626</v>
      </c>
      <c r="D1060" s="840" t="s">
        <v>627</v>
      </c>
      <c r="E1060" s="826" t="s">
        <v>5045</v>
      </c>
      <c r="F1060" s="840" t="s">
        <v>5046</v>
      </c>
      <c r="G1060" s="826" t="s">
        <v>5850</v>
      </c>
      <c r="H1060" s="826" t="s">
        <v>5851</v>
      </c>
      <c r="I1060" s="832">
        <v>689.82000732421875</v>
      </c>
      <c r="J1060" s="832">
        <v>25</v>
      </c>
      <c r="K1060" s="833">
        <v>17245.51953125</v>
      </c>
    </row>
    <row r="1061" spans="1:11" ht="14.45" customHeight="1" x14ac:dyDescent="0.2">
      <c r="A1061" s="822" t="s">
        <v>599</v>
      </c>
      <c r="B1061" s="823" t="s">
        <v>600</v>
      </c>
      <c r="C1061" s="826" t="s">
        <v>626</v>
      </c>
      <c r="D1061" s="840" t="s">
        <v>627</v>
      </c>
      <c r="E1061" s="826" t="s">
        <v>5045</v>
      </c>
      <c r="F1061" s="840" t="s">
        <v>5046</v>
      </c>
      <c r="G1061" s="826" t="s">
        <v>5852</v>
      </c>
      <c r="H1061" s="826" t="s">
        <v>5853</v>
      </c>
      <c r="I1061" s="832">
        <v>689.82000732421875</v>
      </c>
      <c r="J1061" s="832">
        <v>25</v>
      </c>
      <c r="K1061" s="833">
        <v>17245.51953125</v>
      </c>
    </row>
    <row r="1062" spans="1:11" ht="14.45" customHeight="1" x14ac:dyDescent="0.2">
      <c r="A1062" s="822" t="s">
        <v>599</v>
      </c>
      <c r="B1062" s="823" t="s">
        <v>600</v>
      </c>
      <c r="C1062" s="826" t="s">
        <v>626</v>
      </c>
      <c r="D1062" s="840" t="s">
        <v>627</v>
      </c>
      <c r="E1062" s="826" t="s">
        <v>5045</v>
      </c>
      <c r="F1062" s="840" t="s">
        <v>5046</v>
      </c>
      <c r="G1062" s="826" t="s">
        <v>5854</v>
      </c>
      <c r="H1062" s="826" t="s">
        <v>5855</v>
      </c>
      <c r="I1062" s="832">
        <v>689.82000732421875</v>
      </c>
      <c r="J1062" s="832">
        <v>25</v>
      </c>
      <c r="K1062" s="833">
        <v>17245.51953125</v>
      </c>
    </row>
    <row r="1063" spans="1:11" ht="14.45" customHeight="1" x14ac:dyDescent="0.2">
      <c r="A1063" s="822" t="s">
        <v>599</v>
      </c>
      <c r="B1063" s="823" t="s">
        <v>600</v>
      </c>
      <c r="C1063" s="826" t="s">
        <v>626</v>
      </c>
      <c r="D1063" s="840" t="s">
        <v>627</v>
      </c>
      <c r="E1063" s="826" t="s">
        <v>5045</v>
      </c>
      <c r="F1063" s="840" t="s">
        <v>5046</v>
      </c>
      <c r="G1063" s="826" t="s">
        <v>5856</v>
      </c>
      <c r="H1063" s="826" t="s">
        <v>5857</v>
      </c>
      <c r="I1063" s="832">
        <v>16.340000152587891</v>
      </c>
      <c r="J1063" s="832">
        <v>12</v>
      </c>
      <c r="K1063" s="833">
        <v>196.02000427246094</v>
      </c>
    </row>
    <row r="1064" spans="1:11" ht="14.45" customHeight="1" x14ac:dyDescent="0.2">
      <c r="A1064" s="822" t="s">
        <v>599</v>
      </c>
      <c r="B1064" s="823" t="s">
        <v>600</v>
      </c>
      <c r="C1064" s="826" t="s">
        <v>626</v>
      </c>
      <c r="D1064" s="840" t="s">
        <v>627</v>
      </c>
      <c r="E1064" s="826" t="s">
        <v>5045</v>
      </c>
      <c r="F1064" s="840" t="s">
        <v>5046</v>
      </c>
      <c r="G1064" s="826" t="s">
        <v>5102</v>
      </c>
      <c r="H1064" s="826" t="s">
        <v>5103</v>
      </c>
      <c r="I1064" s="832">
        <v>13.199999809265137</v>
      </c>
      <c r="J1064" s="832">
        <v>30</v>
      </c>
      <c r="K1064" s="833">
        <v>396</v>
      </c>
    </row>
    <row r="1065" spans="1:11" ht="14.45" customHeight="1" x14ac:dyDescent="0.2">
      <c r="A1065" s="822" t="s">
        <v>599</v>
      </c>
      <c r="B1065" s="823" t="s">
        <v>600</v>
      </c>
      <c r="C1065" s="826" t="s">
        <v>626</v>
      </c>
      <c r="D1065" s="840" t="s">
        <v>627</v>
      </c>
      <c r="E1065" s="826" t="s">
        <v>5045</v>
      </c>
      <c r="F1065" s="840" t="s">
        <v>5046</v>
      </c>
      <c r="G1065" s="826" t="s">
        <v>5104</v>
      </c>
      <c r="H1065" s="826" t="s">
        <v>5105</v>
      </c>
      <c r="I1065" s="832">
        <v>13.210000038146973</v>
      </c>
      <c r="J1065" s="832">
        <v>20</v>
      </c>
      <c r="K1065" s="833">
        <v>264.20001220703125</v>
      </c>
    </row>
    <row r="1066" spans="1:11" ht="14.45" customHeight="1" x14ac:dyDescent="0.2">
      <c r="A1066" s="822" t="s">
        <v>599</v>
      </c>
      <c r="B1066" s="823" t="s">
        <v>600</v>
      </c>
      <c r="C1066" s="826" t="s">
        <v>626</v>
      </c>
      <c r="D1066" s="840" t="s">
        <v>627</v>
      </c>
      <c r="E1066" s="826" t="s">
        <v>5045</v>
      </c>
      <c r="F1066" s="840" t="s">
        <v>5046</v>
      </c>
      <c r="G1066" s="826" t="s">
        <v>5106</v>
      </c>
      <c r="H1066" s="826" t="s">
        <v>5107</v>
      </c>
      <c r="I1066" s="832">
        <v>13.199999809265137</v>
      </c>
      <c r="J1066" s="832">
        <v>10</v>
      </c>
      <c r="K1066" s="833">
        <v>132</v>
      </c>
    </row>
    <row r="1067" spans="1:11" ht="14.45" customHeight="1" x14ac:dyDescent="0.2">
      <c r="A1067" s="822" t="s">
        <v>599</v>
      </c>
      <c r="B1067" s="823" t="s">
        <v>600</v>
      </c>
      <c r="C1067" s="826" t="s">
        <v>626</v>
      </c>
      <c r="D1067" s="840" t="s">
        <v>627</v>
      </c>
      <c r="E1067" s="826" t="s">
        <v>5045</v>
      </c>
      <c r="F1067" s="840" t="s">
        <v>5046</v>
      </c>
      <c r="G1067" s="826" t="s">
        <v>5115</v>
      </c>
      <c r="H1067" s="826" t="s">
        <v>5116</v>
      </c>
      <c r="I1067" s="832">
        <v>4.0280001640319822</v>
      </c>
      <c r="J1067" s="832">
        <v>1150</v>
      </c>
      <c r="K1067" s="833">
        <v>4631</v>
      </c>
    </row>
    <row r="1068" spans="1:11" ht="14.45" customHeight="1" x14ac:dyDescent="0.2">
      <c r="A1068" s="822" t="s">
        <v>599</v>
      </c>
      <c r="B1068" s="823" t="s">
        <v>600</v>
      </c>
      <c r="C1068" s="826" t="s">
        <v>626</v>
      </c>
      <c r="D1068" s="840" t="s">
        <v>627</v>
      </c>
      <c r="E1068" s="826" t="s">
        <v>5045</v>
      </c>
      <c r="F1068" s="840" t="s">
        <v>5046</v>
      </c>
      <c r="G1068" s="826" t="s">
        <v>5115</v>
      </c>
      <c r="H1068" s="826" t="s">
        <v>5117</v>
      </c>
      <c r="I1068" s="832">
        <v>4.0300002098083496</v>
      </c>
      <c r="J1068" s="832">
        <v>150</v>
      </c>
      <c r="K1068" s="833">
        <v>604.5</v>
      </c>
    </row>
    <row r="1069" spans="1:11" ht="14.45" customHeight="1" x14ac:dyDescent="0.2">
      <c r="A1069" s="822" t="s">
        <v>599</v>
      </c>
      <c r="B1069" s="823" t="s">
        <v>600</v>
      </c>
      <c r="C1069" s="826" t="s">
        <v>626</v>
      </c>
      <c r="D1069" s="840" t="s">
        <v>627</v>
      </c>
      <c r="E1069" s="826" t="s">
        <v>5045</v>
      </c>
      <c r="F1069" s="840" t="s">
        <v>5046</v>
      </c>
      <c r="G1069" s="826" t="s">
        <v>5118</v>
      </c>
      <c r="H1069" s="826" t="s">
        <v>5647</v>
      </c>
      <c r="I1069" s="832">
        <v>15.729999542236328</v>
      </c>
      <c r="J1069" s="832">
        <v>400</v>
      </c>
      <c r="K1069" s="833">
        <v>6292</v>
      </c>
    </row>
    <row r="1070" spans="1:11" ht="14.45" customHeight="1" x14ac:dyDescent="0.2">
      <c r="A1070" s="822" t="s">
        <v>599</v>
      </c>
      <c r="B1070" s="823" t="s">
        <v>600</v>
      </c>
      <c r="C1070" s="826" t="s">
        <v>626</v>
      </c>
      <c r="D1070" s="840" t="s">
        <v>627</v>
      </c>
      <c r="E1070" s="826" t="s">
        <v>5045</v>
      </c>
      <c r="F1070" s="840" t="s">
        <v>5046</v>
      </c>
      <c r="G1070" s="826" t="s">
        <v>5118</v>
      </c>
      <c r="H1070" s="826" t="s">
        <v>5119</v>
      </c>
      <c r="I1070" s="832">
        <v>15.729999542236328</v>
      </c>
      <c r="J1070" s="832">
        <v>1250</v>
      </c>
      <c r="K1070" s="833">
        <v>19662.5</v>
      </c>
    </row>
    <row r="1071" spans="1:11" ht="14.45" customHeight="1" x14ac:dyDescent="0.2">
      <c r="A1071" s="822" t="s">
        <v>599</v>
      </c>
      <c r="B1071" s="823" t="s">
        <v>600</v>
      </c>
      <c r="C1071" s="826" t="s">
        <v>626</v>
      </c>
      <c r="D1071" s="840" t="s">
        <v>627</v>
      </c>
      <c r="E1071" s="826" t="s">
        <v>5045</v>
      </c>
      <c r="F1071" s="840" t="s">
        <v>5046</v>
      </c>
      <c r="G1071" s="826" t="s">
        <v>5120</v>
      </c>
      <c r="H1071" s="826" t="s">
        <v>5121</v>
      </c>
      <c r="I1071" s="832">
        <v>8.4700002670288086</v>
      </c>
      <c r="J1071" s="832">
        <v>400</v>
      </c>
      <c r="K1071" s="833">
        <v>3388</v>
      </c>
    </row>
    <row r="1072" spans="1:11" ht="14.45" customHeight="1" x14ac:dyDescent="0.2">
      <c r="A1072" s="822" t="s">
        <v>599</v>
      </c>
      <c r="B1072" s="823" t="s">
        <v>600</v>
      </c>
      <c r="C1072" s="826" t="s">
        <v>626</v>
      </c>
      <c r="D1072" s="840" t="s">
        <v>627</v>
      </c>
      <c r="E1072" s="826" t="s">
        <v>5045</v>
      </c>
      <c r="F1072" s="840" t="s">
        <v>5046</v>
      </c>
      <c r="G1072" s="826" t="s">
        <v>5118</v>
      </c>
      <c r="H1072" s="826" t="s">
        <v>5124</v>
      </c>
      <c r="I1072" s="832">
        <v>15.729999542236328</v>
      </c>
      <c r="J1072" s="832">
        <v>850</v>
      </c>
      <c r="K1072" s="833">
        <v>13370.5</v>
      </c>
    </row>
    <row r="1073" spans="1:11" ht="14.45" customHeight="1" x14ac:dyDescent="0.2">
      <c r="A1073" s="822" t="s">
        <v>599</v>
      </c>
      <c r="B1073" s="823" t="s">
        <v>600</v>
      </c>
      <c r="C1073" s="826" t="s">
        <v>626</v>
      </c>
      <c r="D1073" s="840" t="s">
        <v>627</v>
      </c>
      <c r="E1073" s="826" t="s">
        <v>5045</v>
      </c>
      <c r="F1073" s="840" t="s">
        <v>5046</v>
      </c>
      <c r="G1073" s="826" t="s">
        <v>5126</v>
      </c>
      <c r="H1073" s="826" t="s">
        <v>5454</v>
      </c>
      <c r="I1073" s="832">
        <v>3.1475000977516174</v>
      </c>
      <c r="J1073" s="832">
        <v>350</v>
      </c>
      <c r="K1073" s="833">
        <v>1101.5</v>
      </c>
    </row>
    <row r="1074" spans="1:11" ht="14.45" customHeight="1" x14ac:dyDescent="0.2">
      <c r="A1074" s="822" t="s">
        <v>599</v>
      </c>
      <c r="B1074" s="823" t="s">
        <v>600</v>
      </c>
      <c r="C1074" s="826" t="s">
        <v>626</v>
      </c>
      <c r="D1074" s="840" t="s">
        <v>627</v>
      </c>
      <c r="E1074" s="826" t="s">
        <v>5045</v>
      </c>
      <c r="F1074" s="840" t="s">
        <v>5046</v>
      </c>
      <c r="G1074" s="826" t="s">
        <v>5126</v>
      </c>
      <c r="H1074" s="826" t="s">
        <v>5127</v>
      </c>
      <c r="I1074" s="832">
        <v>3.1450001001358032</v>
      </c>
      <c r="J1074" s="832">
        <v>150</v>
      </c>
      <c r="K1074" s="833">
        <v>471.5</v>
      </c>
    </row>
    <row r="1075" spans="1:11" ht="14.45" customHeight="1" x14ac:dyDescent="0.2">
      <c r="A1075" s="822" t="s">
        <v>599</v>
      </c>
      <c r="B1075" s="823" t="s">
        <v>600</v>
      </c>
      <c r="C1075" s="826" t="s">
        <v>626</v>
      </c>
      <c r="D1075" s="840" t="s">
        <v>627</v>
      </c>
      <c r="E1075" s="826" t="s">
        <v>5045</v>
      </c>
      <c r="F1075" s="840" t="s">
        <v>5046</v>
      </c>
      <c r="G1075" s="826" t="s">
        <v>5130</v>
      </c>
      <c r="H1075" s="826" t="s">
        <v>5131</v>
      </c>
      <c r="I1075" s="832">
        <v>2.2050000429153442</v>
      </c>
      <c r="J1075" s="832">
        <v>150</v>
      </c>
      <c r="K1075" s="833">
        <v>331</v>
      </c>
    </row>
    <row r="1076" spans="1:11" ht="14.45" customHeight="1" x14ac:dyDescent="0.2">
      <c r="A1076" s="822" t="s">
        <v>599</v>
      </c>
      <c r="B1076" s="823" t="s">
        <v>600</v>
      </c>
      <c r="C1076" s="826" t="s">
        <v>626</v>
      </c>
      <c r="D1076" s="840" t="s">
        <v>627</v>
      </c>
      <c r="E1076" s="826" t="s">
        <v>5045</v>
      </c>
      <c r="F1076" s="840" t="s">
        <v>5046</v>
      </c>
      <c r="G1076" s="826" t="s">
        <v>5130</v>
      </c>
      <c r="H1076" s="826" t="s">
        <v>5132</v>
      </c>
      <c r="I1076" s="832">
        <v>2.0549999475479126</v>
      </c>
      <c r="J1076" s="832">
        <v>130</v>
      </c>
      <c r="K1076" s="833">
        <v>267.5</v>
      </c>
    </row>
    <row r="1077" spans="1:11" ht="14.45" customHeight="1" x14ac:dyDescent="0.2">
      <c r="A1077" s="822" t="s">
        <v>599</v>
      </c>
      <c r="B1077" s="823" t="s">
        <v>600</v>
      </c>
      <c r="C1077" s="826" t="s">
        <v>626</v>
      </c>
      <c r="D1077" s="840" t="s">
        <v>627</v>
      </c>
      <c r="E1077" s="826" t="s">
        <v>5045</v>
      </c>
      <c r="F1077" s="840" t="s">
        <v>5046</v>
      </c>
      <c r="G1077" s="826" t="s">
        <v>5133</v>
      </c>
      <c r="H1077" s="826" t="s">
        <v>5648</v>
      </c>
      <c r="I1077" s="832">
        <v>80.575000762939453</v>
      </c>
      <c r="J1077" s="832">
        <v>31</v>
      </c>
      <c r="K1077" s="833">
        <v>2497.869987487793</v>
      </c>
    </row>
    <row r="1078" spans="1:11" ht="14.45" customHeight="1" x14ac:dyDescent="0.2">
      <c r="A1078" s="822" t="s">
        <v>599</v>
      </c>
      <c r="B1078" s="823" t="s">
        <v>600</v>
      </c>
      <c r="C1078" s="826" t="s">
        <v>626</v>
      </c>
      <c r="D1078" s="840" t="s">
        <v>627</v>
      </c>
      <c r="E1078" s="826" t="s">
        <v>5045</v>
      </c>
      <c r="F1078" s="840" t="s">
        <v>5046</v>
      </c>
      <c r="G1078" s="826" t="s">
        <v>5135</v>
      </c>
      <c r="H1078" s="826" t="s">
        <v>5136</v>
      </c>
      <c r="I1078" s="832">
        <v>1.8149999976158142</v>
      </c>
      <c r="J1078" s="832">
        <v>1000</v>
      </c>
      <c r="K1078" s="833">
        <v>1816</v>
      </c>
    </row>
    <row r="1079" spans="1:11" ht="14.45" customHeight="1" x14ac:dyDescent="0.2">
      <c r="A1079" s="822" t="s">
        <v>599</v>
      </c>
      <c r="B1079" s="823" t="s">
        <v>600</v>
      </c>
      <c r="C1079" s="826" t="s">
        <v>626</v>
      </c>
      <c r="D1079" s="840" t="s">
        <v>627</v>
      </c>
      <c r="E1079" s="826" t="s">
        <v>5045</v>
      </c>
      <c r="F1079" s="840" t="s">
        <v>5046</v>
      </c>
      <c r="G1079" s="826" t="s">
        <v>5649</v>
      </c>
      <c r="H1079" s="826" t="s">
        <v>5650</v>
      </c>
      <c r="I1079" s="832">
        <v>1.8100000023841858</v>
      </c>
      <c r="J1079" s="832">
        <v>400</v>
      </c>
      <c r="K1079" s="833">
        <v>723</v>
      </c>
    </row>
    <row r="1080" spans="1:11" ht="14.45" customHeight="1" x14ac:dyDescent="0.2">
      <c r="A1080" s="822" t="s">
        <v>599</v>
      </c>
      <c r="B1080" s="823" t="s">
        <v>600</v>
      </c>
      <c r="C1080" s="826" t="s">
        <v>626</v>
      </c>
      <c r="D1080" s="840" t="s">
        <v>627</v>
      </c>
      <c r="E1080" s="826" t="s">
        <v>5045</v>
      </c>
      <c r="F1080" s="840" t="s">
        <v>5046</v>
      </c>
      <c r="G1080" s="826" t="s">
        <v>5137</v>
      </c>
      <c r="H1080" s="826" t="s">
        <v>5138</v>
      </c>
      <c r="I1080" s="832">
        <v>2.4600000381469727</v>
      </c>
      <c r="J1080" s="832">
        <v>400</v>
      </c>
      <c r="K1080" s="833">
        <v>984</v>
      </c>
    </row>
    <row r="1081" spans="1:11" ht="14.45" customHeight="1" x14ac:dyDescent="0.2">
      <c r="A1081" s="822" t="s">
        <v>599</v>
      </c>
      <c r="B1081" s="823" t="s">
        <v>600</v>
      </c>
      <c r="C1081" s="826" t="s">
        <v>626</v>
      </c>
      <c r="D1081" s="840" t="s">
        <v>627</v>
      </c>
      <c r="E1081" s="826" t="s">
        <v>5045</v>
      </c>
      <c r="F1081" s="840" t="s">
        <v>5046</v>
      </c>
      <c r="G1081" s="826" t="s">
        <v>5137</v>
      </c>
      <c r="H1081" s="826" t="s">
        <v>5140</v>
      </c>
      <c r="I1081" s="832">
        <v>2.4600000381469727</v>
      </c>
      <c r="J1081" s="832">
        <v>200</v>
      </c>
      <c r="K1081" s="833">
        <v>492</v>
      </c>
    </row>
    <row r="1082" spans="1:11" ht="14.45" customHeight="1" x14ac:dyDescent="0.2">
      <c r="A1082" s="822" t="s">
        <v>599</v>
      </c>
      <c r="B1082" s="823" t="s">
        <v>600</v>
      </c>
      <c r="C1082" s="826" t="s">
        <v>626</v>
      </c>
      <c r="D1082" s="840" t="s">
        <v>627</v>
      </c>
      <c r="E1082" s="826" t="s">
        <v>5045</v>
      </c>
      <c r="F1082" s="840" t="s">
        <v>5046</v>
      </c>
      <c r="G1082" s="826" t="s">
        <v>5461</v>
      </c>
      <c r="H1082" s="826" t="s">
        <v>5462</v>
      </c>
      <c r="I1082" s="832">
        <v>1.059999942779541</v>
      </c>
      <c r="J1082" s="832">
        <v>100</v>
      </c>
      <c r="K1082" s="833">
        <v>106</v>
      </c>
    </row>
    <row r="1083" spans="1:11" ht="14.45" customHeight="1" x14ac:dyDescent="0.2">
      <c r="A1083" s="822" t="s">
        <v>599</v>
      </c>
      <c r="B1083" s="823" t="s">
        <v>600</v>
      </c>
      <c r="C1083" s="826" t="s">
        <v>626</v>
      </c>
      <c r="D1083" s="840" t="s">
        <v>627</v>
      </c>
      <c r="E1083" s="826" t="s">
        <v>5045</v>
      </c>
      <c r="F1083" s="840" t="s">
        <v>5046</v>
      </c>
      <c r="G1083" s="826" t="s">
        <v>5858</v>
      </c>
      <c r="H1083" s="826" t="s">
        <v>5859</v>
      </c>
      <c r="I1083" s="832">
        <v>302.5</v>
      </c>
      <c r="J1083" s="832">
        <v>1</v>
      </c>
      <c r="K1083" s="833">
        <v>302.5</v>
      </c>
    </row>
    <row r="1084" spans="1:11" ht="14.45" customHeight="1" x14ac:dyDescent="0.2">
      <c r="A1084" s="822" t="s">
        <v>599</v>
      </c>
      <c r="B1084" s="823" t="s">
        <v>600</v>
      </c>
      <c r="C1084" s="826" t="s">
        <v>626</v>
      </c>
      <c r="D1084" s="840" t="s">
        <v>627</v>
      </c>
      <c r="E1084" s="826" t="s">
        <v>5045</v>
      </c>
      <c r="F1084" s="840" t="s">
        <v>5046</v>
      </c>
      <c r="G1084" s="826" t="s">
        <v>5659</v>
      </c>
      <c r="H1084" s="826" t="s">
        <v>5860</v>
      </c>
      <c r="I1084" s="832">
        <v>2951.18994140625</v>
      </c>
      <c r="J1084" s="832">
        <v>2</v>
      </c>
      <c r="K1084" s="833">
        <v>5902.3798828125</v>
      </c>
    </row>
    <row r="1085" spans="1:11" ht="14.45" customHeight="1" x14ac:dyDescent="0.2">
      <c r="A1085" s="822" t="s">
        <v>599</v>
      </c>
      <c r="B1085" s="823" t="s">
        <v>600</v>
      </c>
      <c r="C1085" s="826" t="s">
        <v>626</v>
      </c>
      <c r="D1085" s="840" t="s">
        <v>627</v>
      </c>
      <c r="E1085" s="826" t="s">
        <v>5045</v>
      </c>
      <c r="F1085" s="840" t="s">
        <v>5046</v>
      </c>
      <c r="G1085" s="826" t="s">
        <v>5667</v>
      </c>
      <c r="H1085" s="826" t="s">
        <v>5668</v>
      </c>
      <c r="I1085" s="832">
        <v>4.9744443363613549</v>
      </c>
      <c r="J1085" s="832">
        <v>300</v>
      </c>
      <c r="K1085" s="833">
        <v>1492.4000015258789</v>
      </c>
    </row>
    <row r="1086" spans="1:11" ht="14.45" customHeight="1" x14ac:dyDescent="0.2">
      <c r="A1086" s="822" t="s">
        <v>599</v>
      </c>
      <c r="B1086" s="823" t="s">
        <v>600</v>
      </c>
      <c r="C1086" s="826" t="s">
        <v>626</v>
      </c>
      <c r="D1086" s="840" t="s">
        <v>627</v>
      </c>
      <c r="E1086" s="826" t="s">
        <v>5045</v>
      </c>
      <c r="F1086" s="840" t="s">
        <v>5046</v>
      </c>
      <c r="G1086" s="826" t="s">
        <v>5154</v>
      </c>
      <c r="H1086" s="826" t="s">
        <v>5861</v>
      </c>
      <c r="I1086" s="832">
        <v>6.1999998092651367</v>
      </c>
      <c r="J1086" s="832">
        <v>100</v>
      </c>
      <c r="K1086" s="833">
        <v>620</v>
      </c>
    </row>
    <row r="1087" spans="1:11" ht="14.45" customHeight="1" x14ac:dyDescent="0.2">
      <c r="A1087" s="822" t="s">
        <v>599</v>
      </c>
      <c r="B1087" s="823" t="s">
        <v>600</v>
      </c>
      <c r="C1087" s="826" t="s">
        <v>626</v>
      </c>
      <c r="D1087" s="840" t="s">
        <v>627</v>
      </c>
      <c r="E1087" s="826" t="s">
        <v>5045</v>
      </c>
      <c r="F1087" s="840" t="s">
        <v>5046</v>
      </c>
      <c r="G1087" s="826" t="s">
        <v>5146</v>
      </c>
      <c r="H1087" s="826" t="s">
        <v>5147</v>
      </c>
      <c r="I1087" s="832">
        <v>11.734999656677246</v>
      </c>
      <c r="J1087" s="832">
        <v>630</v>
      </c>
      <c r="K1087" s="833">
        <v>7392.9000244140625</v>
      </c>
    </row>
    <row r="1088" spans="1:11" ht="14.45" customHeight="1" x14ac:dyDescent="0.2">
      <c r="A1088" s="822" t="s">
        <v>599</v>
      </c>
      <c r="B1088" s="823" t="s">
        <v>600</v>
      </c>
      <c r="C1088" s="826" t="s">
        <v>626</v>
      </c>
      <c r="D1088" s="840" t="s">
        <v>627</v>
      </c>
      <c r="E1088" s="826" t="s">
        <v>5045</v>
      </c>
      <c r="F1088" s="840" t="s">
        <v>5046</v>
      </c>
      <c r="G1088" s="826" t="s">
        <v>5148</v>
      </c>
      <c r="H1088" s="826" t="s">
        <v>5149</v>
      </c>
      <c r="I1088" s="832">
        <v>13.310000419616699</v>
      </c>
      <c r="J1088" s="832">
        <v>70</v>
      </c>
      <c r="K1088" s="833">
        <v>931.70004272460938</v>
      </c>
    </row>
    <row r="1089" spans="1:11" ht="14.45" customHeight="1" x14ac:dyDescent="0.2">
      <c r="A1089" s="822" t="s">
        <v>599</v>
      </c>
      <c r="B1089" s="823" t="s">
        <v>600</v>
      </c>
      <c r="C1089" s="826" t="s">
        <v>626</v>
      </c>
      <c r="D1089" s="840" t="s">
        <v>627</v>
      </c>
      <c r="E1089" s="826" t="s">
        <v>5045</v>
      </c>
      <c r="F1089" s="840" t="s">
        <v>5046</v>
      </c>
      <c r="G1089" s="826" t="s">
        <v>5152</v>
      </c>
      <c r="H1089" s="826" t="s">
        <v>5153</v>
      </c>
      <c r="I1089" s="832">
        <v>2.2899999618530273</v>
      </c>
      <c r="J1089" s="832">
        <v>550</v>
      </c>
      <c r="K1089" s="833">
        <v>1259.5</v>
      </c>
    </row>
    <row r="1090" spans="1:11" ht="14.45" customHeight="1" x14ac:dyDescent="0.2">
      <c r="A1090" s="822" t="s">
        <v>599</v>
      </c>
      <c r="B1090" s="823" t="s">
        <v>600</v>
      </c>
      <c r="C1090" s="826" t="s">
        <v>626</v>
      </c>
      <c r="D1090" s="840" t="s">
        <v>627</v>
      </c>
      <c r="E1090" s="826" t="s">
        <v>5045</v>
      </c>
      <c r="F1090" s="840" t="s">
        <v>5046</v>
      </c>
      <c r="G1090" s="826" t="s">
        <v>5667</v>
      </c>
      <c r="H1090" s="826" t="s">
        <v>5669</v>
      </c>
      <c r="I1090" s="832">
        <v>4.9749999046325684</v>
      </c>
      <c r="J1090" s="832">
        <v>150</v>
      </c>
      <c r="K1090" s="833">
        <v>746</v>
      </c>
    </row>
    <row r="1091" spans="1:11" ht="14.45" customHeight="1" x14ac:dyDescent="0.2">
      <c r="A1091" s="822" t="s">
        <v>599</v>
      </c>
      <c r="B1091" s="823" t="s">
        <v>600</v>
      </c>
      <c r="C1091" s="826" t="s">
        <v>626</v>
      </c>
      <c r="D1091" s="840" t="s">
        <v>627</v>
      </c>
      <c r="E1091" s="826" t="s">
        <v>5045</v>
      </c>
      <c r="F1091" s="840" t="s">
        <v>5046</v>
      </c>
      <c r="G1091" s="826" t="s">
        <v>5146</v>
      </c>
      <c r="H1091" s="826" t="s">
        <v>5156</v>
      </c>
      <c r="I1091" s="832">
        <v>11.733332951863607</v>
      </c>
      <c r="J1091" s="832">
        <v>200</v>
      </c>
      <c r="K1091" s="833">
        <v>2346.7999877929688</v>
      </c>
    </row>
    <row r="1092" spans="1:11" ht="14.45" customHeight="1" x14ac:dyDescent="0.2">
      <c r="A1092" s="822" t="s">
        <v>599</v>
      </c>
      <c r="B1092" s="823" t="s">
        <v>600</v>
      </c>
      <c r="C1092" s="826" t="s">
        <v>626</v>
      </c>
      <c r="D1092" s="840" t="s">
        <v>627</v>
      </c>
      <c r="E1092" s="826" t="s">
        <v>5045</v>
      </c>
      <c r="F1092" s="840" t="s">
        <v>5046</v>
      </c>
      <c r="G1092" s="826" t="s">
        <v>5148</v>
      </c>
      <c r="H1092" s="826" t="s">
        <v>5157</v>
      </c>
      <c r="I1092" s="832">
        <v>13.310000419616699</v>
      </c>
      <c r="J1092" s="832">
        <v>240</v>
      </c>
      <c r="K1092" s="833">
        <v>3194.4000244140625</v>
      </c>
    </row>
    <row r="1093" spans="1:11" ht="14.45" customHeight="1" x14ac:dyDescent="0.2">
      <c r="A1093" s="822" t="s">
        <v>599</v>
      </c>
      <c r="B1093" s="823" t="s">
        <v>600</v>
      </c>
      <c r="C1093" s="826" t="s">
        <v>626</v>
      </c>
      <c r="D1093" s="840" t="s">
        <v>627</v>
      </c>
      <c r="E1093" s="826" t="s">
        <v>5045</v>
      </c>
      <c r="F1093" s="840" t="s">
        <v>5046</v>
      </c>
      <c r="G1093" s="826" t="s">
        <v>5152</v>
      </c>
      <c r="H1093" s="826" t="s">
        <v>5158</v>
      </c>
      <c r="I1093" s="832">
        <v>2.2799999713897705</v>
      </c>
      <c r="J1093" s="832">
        <v>50</v>
      </c>
      <c r="K1093" s="833">
        <v>114</v>
      </c>
    </row>
    <row r="1094" spans="1:11" ht="14.45" customHeight="1" x14ac:dyDescent="0.2">
      <c r="A1094" s="822" t="s">
        <v>599</v>
      </c>
      <c r="B1094" s="823" t="s">
        <v>600</v>
      </c>
      <c r="C1094" s="826" t="s">
        <v>626</v>
      </c>
      <c r="D1094" s="840" t="s">
        <v>627</v>
      </c>
      <c r="E1094" s="826" t="s">
        <v>5045</v>
      </c>
      <c r="F1094" s="840" t="s">
        <v>5046</v>
      </c>
      <c r="G1094" s="826" t="s">
        <v>5670</v>
      </c>
      <c r="H1094" s="826" t="s">
        <v>5671</v>
      </c>
      <c r="I1094" s="832">
        <v>42.909999847412109</v>
      </c>
      <c r="J1094" s="832">
        <v>70</v>
      </c>
      <c r="K1094" s="833">
        <v>3003.4600830078125</v>
      </c>
    </row>
    <row r="1095" spans="1:11" ht="14.45" customHeight="1" x14ac:dyDescent="0.2">
      <c r="A1095" s="822" t="s">
        <v>599</v>
      </c>
      <c r="B1095" s="823" t="s">
        <v>600</v>
      </c>
      <c r="C1095" s="826" t="s">
        <v>626</v>
      </c>
      <c r="D1095" s="840" t="s">
        <v>627</v>
      </c>
      <c r="E1095" s="826" t="s">
        <v>5045</v>
      </c>
      <c r="F1095" s="840" t="s">
        <v>5046</v>
      </c>
      <c r="G1095" s="826" t="s">
        <v>5862</v>
      </c>
      <c r="H1095" s="826" t="s">
        <v>5863</v>
      </c>
      <c r="I1095" s="832">
        <v>5.320000171661377</v>
      </c>
      <c r="J1095" s="832">
        <v>100</v>
      </c>
      <c r="K1095" s="833">
        <v>532.4000244140625</v>
      </c>
    </row>
    <row r="1096" spans="1:11" ht="14.45" customHeight="1" x14ac:dyDescent="0.2">
      <c r="A1096" s="822" t="s">
        <v>599</v>
      </c>
      <c r="B1096" s="823" t="s">
        <v>600</v>
      </c>
      <c r="C1096" s="826" t="s">
        <v>626</v>
      </c>
      <c r="D1096" s="840" t="s">
        <v>627</v>
      </c>
      <c r="E1096" s="826" t="s">
        <v>5045</v>
      </c>
      <c r="F1096" s="840" t="s">
        <v>5046</v>
      </c>
      <c r="G1096" s="826" t="s">
        <v>5159</v>
      </c>
      <c r="H1096" s="826" t="s">
        <v>5161</v>
      </c>
      <c r="I1096" s="832">
        <v>4.8000001907348633</v>
      </c>
      <c r="J1096" s="832">
        <v>300</v>
      </c>
      <c r="K1096" s="833">
        <v>1439.8499755859375</v>
      </c>
    </row>
    <row r="1097" spans="1:11" ht="14.45" customHeight="1" x14ac:dyDescent="0.2">
      <c r="A1097" s="822" t="s">
        <v>599</v>
      </c>
      <c r="B1097" s="823" t="s">
        <v>600</v>
      </c>
      <c r="C1097" s="826" t="s">
        <v>626</v>
      </c>
      <c r="D1097" s="840" t="s">
        <v>627</v>
      </c>
      <c r="E1097" s="826" t="s">
        <v>5045</v>
      </c>
      <c r="F1097" s="840" t="s">
        <v>5046</v>
      </c>
      <c r="G1097" s="826" t="s">
        <v>5464</v>
      </c>
      <c r="H1097" s="826" t="s">
        <v>5864</v>
      </c>
      <c r="I1097" s="832">
        <v>148.24000549316406</v>
      </c>
      <c r="J1097" s="832">
        <v>4</v>
      </c>
      <c r="K1097" s="833">
        <v>592.96002197265625</v>
      </c>
    </row>
    <row r="1098" spans="1:11" ht="14.45" customHeight="1" x14ac:dyDescent="0.2">
      <c r="A1098" s="822" t="s">
        <v>599</v>
      </c>
      <c r="B1098" s="823" t="s">
        <v>600</v>
      </c>
      <c r="C1098" s="826" t="s">
        <v>626</v>
      </c>
      <c r="D1098" s="840" t="s">
        <v>627</v>
      </c>
      <c r="E1098" s="826" t="s">
        <v>5045</v>
      </c>
      <c r="F1098" s="840" t="s">
        <v>5046</v>
      </c>
      <c r="G1098" s="826" t="s">
        <v>5162</v>
      </c>
      <c r="H1098" s="826" t="s">
        <v>5163</v>
      </c>
      <c r="I1098" s="832">
        <v>1.5</v>
      </c>
      <c r="J1098" s="832">
        <v>300</v>
      </c>
      <c r="K1098" s="833">
        <v>450</v>
      </c>
    </row>
    <row r="1099" spans="1:11" ht="14.45" customHeight="1" x14ac:dyDescent="0.2">
      <c r="A1099" s="822" t="s">
        <v>599</v>
      </c>
      <c r="B1099" s="823" t="s">
        <v>600</v>
      </c>
      <c r="C1099" s="826" t="s">
        <v>626</v>
      </c>
      <c r="D1099" s="840" t="s">
        <v>627</v>
      </c>
      <c r="E1099" s="826" t="s">
        <v>5045</v>
      </c>
      <c r="F1099" s="840" t="s">
        <v>5046</v>
      </c>
      <c r="G1099" s="826" t="s">
        <v>5168</v>
      </c>
      <c r="H1099" s="826" t="s">
        <v>5169</v>
      </c>
      <c r="I1099" s="832">
        <v>9.1999998092651367</v>
      </c>
      <c r="J1099" s="832">
        <v>1200</v>
      </c>
      <c r="K1099" s="833">
        <v>11040</v>
      </c>
    </row>
    <row r="1100" spans="1:11" ht="14.45" customHeight="1" x14ac:dyDescent="0.2">
      <c r="A1100" s="822" t="s">
        <v>599</v>
      </c>
      <c r="B1100" s="823" t="s">
        <v>600</v>
      </c>
      <c r="C1100" s="826" t="s">
        <v>626</v>
      </c>
      <c r="D1100" s="840" t="s">
        <v>627</v>
      </c>
      <c r="E1100" s="826" t="s">
        <v>5045</v>
      </c>
      <c r="F1100" s="840" t="s">
        <v>5046</v>
      </c>
      <c r="G1100" s="826" t="s">
        <v>5168</v>
      </c>
      <c r="H1100" s="826" t="s">
        <v>5170</v>
      </c>
      <c r="I1100" s="832">
        <v>9.1999998092651367</v>
      </c>
      <c r="J1100" s="832">
        <v>750</v>
      </c>
      <c r="K1100" s="833">
        <v>6900</v>
      </c>
    </row>
    <row r="1101" spans="1:11" ht="14.45" customHeight="1" x14ac:dyDescent="0.2">
      <c r="A1101" s="822" t="s">
        <v>599</v>
      </c>
      <c r="B1101" s="823" t="s">
        <v>600</v>
      </c>
      <c r="C1101" s="826" t="s">
        <v>626</v>
      </c>
      <c r="D1101" s="840" t="s">
        <v>627</v>
      </c>
      <c r="E1101" s="826" t="s">
        <v>5045</v>
      </c>
      <c r="F1101" s="840" t="s">
        <v>5046</v>
      </c>
      <c r="G1101" s="826" t="s">
        <v>5168</v>
      </c>
      <c r="H1101" s="826" t="s">
        <v>5171</v>
      </c>
      <c r="I1101" s="832">
        <v>9.1999998092651367</v>
      </c>
      <c r="J1101" s="832">
        <v>600</v>
      </c>
      <c r="K1101" s="833">
        <v>5520</v>
      </c>
    </row>
    <row r="1102" spans="1:11" ht="14.45" customHeight="1" x14ac:dyDescent="0.2">
      <c r="A1102" s="822" t="s">
        <v>599</v>
      </c>
      <c r="B1102" s="823" t="s">
        <v>600</v>
      </c>
      <c r="C1102" s="826" t="s">
        <v>626</v>
      </c>
      <c r="D1102" s="840" t="s">
        <v>627</v>
      </c>
      <c r="E1102" s="826" t="s">
        <v>5045</v>
      </c>
      <c r="F1102" s="840" t="s">
        <v>5046</v>
      </c>
      <c r="G1102" s="826" t="s">
        <v>5684</v>
      </c>
      <c r="H1102" s="826" t="s">
        <v>5685</v>
      </c>
      <c r="I1102" s="832">
        <v>58.369998931884766</v>
      </c>
      <c r="J1102" s="832">
        <v>90</v>
      </c>
      <c r="K1102" s="833">
        <v>5253.3001098632813</v>
      </c>
    </row>
    <row r="1103" spans="1:11" ht="14.45" customHeight="1" x14ac:dyDescent="0.2">
      <c r="A1103" s="822" t="s">
        <v>599</v>
      </c>
      <c r="B1103" s="823" t="s">
        <v>600</v>
      </c>
      <c r="C1103" s="826" t="s">
        <v>626</v>
      </c>
      <c r="D1103" s="840" t="s">
        <v>627</v>
      </c>
      <c r="E1103" s="826" t="s">
        <v>5045</v>
      </c>
      <c r="F1103" s="840" t="s">
        <v>5046</v>
      </c>
      <c r="G1103" s="826" t="s">
        <v>5686</v>
      </c>
      <c r="H1103" s="826" t="s">
        <v>5687</v>
      </c>
      <c r="I1103" s="832">
        <v>112.58499908447266</v>
      </c>
      <c r="J1103" s="832">
        <v>60</v>
      </c>
      <c r="K1103" s="833">
        <v>6788.330078125</v>
      </c>
    </row>
    <row r="1104" spans="1:11" ht="14.45" customHeight="1" x14ac:dyDescent="0.2">
      <c r="A1104" s="822" t="s">
        <v>599</v>
      </c>
      <c r="B1104" s="823" t="s">
        <v>600</v>
      </c>
      <c r="C1104" s="826" t="s">
        <v>626</v>
      </c>
      <c r="D1104" s="840" t="s">
        <v>627</v>
      </c>
      <c r="E1104" s="826" t="s">
        <v>5045</v>
      </c>
      <c r="F1104" s="840" t="s">
        <v>5046</v>
      </c>
      <c r="G1104" s="826" t="s">
        <v>5688</v>
      </c>
      <c r="H1104" s="826" t="s">
        <v>5689</v>
      </c>
      <c r="I1104" s="832">
        <v>35.090000152587891</v>
      </c>
      <c r="J1104" s="832">
        <v>110</v>
      </c>
      <c r="K1104" s="833">
        <v>3859.89990234375</v>
      </c>
    </row>
    <row r="1105" spans="1:11" ht="14.45" customHeight="1" x14ac:dyDescent="0.2">
      <c r="A1105" s="822" t="s">
        <v>599</v>
      </c>
      <c r="B1105" s="823" t="s">
        <v>600</v>
      </c>
      <c r="C1105" s="826" t="s">
        <v>626</v>
      </c>
      <c r="D1105" s="840" t="s">
        <v>627</v>
      </c>
      <c r="E1105" s="826" t="s">
        <v>5045</v>
      </c>
      <c r="F1105" s="840" t="s">
        <v>5046</v>
      </c>
      <c r="G1105" s="826" t="s">
        <v>5865</v>
      </c>
      <c r="H1105" s="826" t="s">
        <v>5866</v>
      </c>
      <c r="I1105" s="832">
        <v>58.080001831054688</v>
      </c>
      <c r="J1105" s="832">
        <v>50</v>
      </c>
      <c r="K1105" s="833">
        <v>2904</v>
      </c>
    </row>
    <row r="1106" spans="1:11" ht="14.45" customHeight="1" x14ac:dyDescent="0.2">
      <c r="A1106" s="822" t="s">
        <v>599</v>
      </c>
      <c r="B1106" s="823" t="s">
        <v>600</v>
      </c>
      <c r="C1106" s="826" t="s">
        <v>626</v>
      </c>
      <c r="D1106" s="840" t="s">
        <v>627</v>
      </c>
      <c r="E1106" s="826" t="s">
        <v>5045</v>
      </c>
      <c r="F1106" s="840" t="s">
        <v>5046</v>
      </c>
      <c r="G1106" s="826" t="s">
        <v>5172</v>
      </c>
      <c r="H1106" s="826" t="s">
        <v>5173</v>
      </c>
      <c r="I1106" s="832">
        <v>172.5</v>
      </c>
      <c r="J1106" s="832">
        <v>2</v>
      </c>
      <c r="K1106" s="833">
        <v>345</v>
      </c>
    </row>
    <row r="1107" spans="1:11" ht="14.45" customHeight="1" x14ac:dyDescent="0.2">
      <c r="A1107" s="822" t="s">
        <v>599</v>
      </c>
      <c r="B1107" s="823" t="s">
        <v>600</v>
      </c>
      <c r="C1107" s="826" t="s">
        <v>626</v>
      </c>
      <c r="D1107" s="840" t="s">
        <v>627</v>
      </c>
      <c r="E1107" s="826" t="s">
        <v>5045</v>
      </c>
      <c r="F1107" s="840" t="s">
        <v>5046</v>
      </c>
      <c r="G1107" s="826" t="s">
        <v>5867</v>
      </c>
      <c r="H1107" s="826" t="s">
        <v>5868</v>
      </c>
      <c r="I1107" s="832">
        <v>136.05999755859375</v>
      </c>
      <c r="J1107" s="832">
        <v>270</v>
      </c>
      <c r="K1107" s="833">
        <v>36737.43017578125</v>
      </c>
    </row>
    <row r="1108" spans="1:11" ht="14.45" customHeight="1" x14ac:dyDescent="0.2">
      <c r="A1108" s="822" t="s">
        <v>599</v>
      </c>
      <c r="B1108" s="823" t="s">
        <v>600</v>
      </c>
      <c r="C1108" s="826" t="s">
        <v>626</v>
      </c>
      <c r="D1108" s="840" t="s">
        <v>627</v>
      </c>
      <c r="E1108" s="826" t="s">
        <v>5045</v>
      </c>
      <c r="F1108" s="840" t="s">
        <v>5046</v>
      </c>
      <c r="G1108" s="826" t="s">
        <v>5174</v>
      </c>
      <c r="H1108" s="826" t="s">
        <v>5175</v>
      </c>
      <c r="I1108" s="832">
        <v>284.35000610351563</v>
      </c>
      <c r="J1108" s="832">
        <v>25</v>
      </c>
      <c r="K1108" s="833">
        <v>7108.75</v>
      </c>
    </row>
    <row r="1109" spans="1:11" ht="14.45" customHeight="1" x14ac:dyDescent="0.2">
      <c r="A1109" s="822" t="s">
        <v>599</v>
      </c>
      <c r="B1109" s="823" t="s">
        <v>600</v>
      </c>
      <c r="C1109" s="826" t="s">
        <v>626</v>
      </c>
      <c r="D1109" s="840" t="s">
        <v>627</v>
      </c>
      <c r="E1109" s="826" t="s">
        <v>5045</v>
      </c>
      <c r="F1109" s="840" t="s">
        <v>5046</v>
      </c>
      <c r="G1109" s="826" t="s">
        <v>5176</v>
      </c>
      <c r="H1109" s="826" t="s">
        <v>5177</v>
      </c>
      <c r="I1109" s="832">
        <v>6.2110000610351559</v>
      </c>
      <c r="J1109" s="832">
        <v>570</v>
      </c>
      <c r="K1109" s="833">
        <v>3577.4000015258789</v>
      </c>
    </row>
    <row r="1110" spans="1:11" ht="14.45" customHeight="1" x14ac:dyDescent="0.2">
      <c r="A1110" s="822" t="s">
        <v>599</v>
      </c>
      <c r="B1110" s="823" t="s">
        <v>600</v>
      </c>
      <c r="C1110" s="826" t="s">
        <v>626</v>
      </c>
      <c r="D1110" s="840" t="s">
        <v>627</v>
      </c>
      <c r="E1110" s="826" t="s">
        <v>5045</v>
      </c>
      <c r="F1110" s="840" t="s">
        <v>5046</v>
      </c>
      <c r="G1110" s="826" t="s">
        <v>5176</v>
      </c>
      <c r="H1110" s="826" t="s">
        <v>5178</v>
      </c>
      <c r="I1110" s="832">
        <v>6.1700000762939453</v>
      </c>
      <c r="J1110" s="832">
        <v>170</v>
      </c>
      <c r="K1110" s="833">
        <v>1048.9000015258789</v>
      </c>
    </row>
    <row r="1111" spans="1:11" ht="14.45" customHeight="1" x14ac:dyDescent="0.2">
      <c r="A1111" s="822" t="s">
        <v>599</v>
      </c>
      <c r="B1111" s="823" t="s">
        <v>600</v>
      </c>
      <c r="C1111" s="826" t="s">
        <v>626</v>
      </c>
      <c r="D1111" s="840" t="s">
        <v>627</v>
      </c>
      <c r="E1111" s="826" t="s">
        <v>5045</v>
      </c>
      <c r="F1111" s="840" t="s">
        <v>5046</v>
      </c>
      <c r="G1111" s="826" t="s">
        <v>5869</v>
      </c>
      <c r="H1111" s="826" t="s">
        <v>5870</v>
      </c>
      <c r="I1111" s="832">
        <v>755.6500244140625</v>
      </c>
      <c r="J1111" s="832">
        <v>40</v>
      </c>
      <c r="K1111" s="833">
        <v>30225.7998046875</v>
      </c>
    </row>
    <row r="1112" spans="1:11" ht="14.45" customHeight="1" x14ac:dyDescent="0.2">
      <c r="A1112" s="822" t="s">
        <v>599</v>
      </c>
      <c r="B1112" s="823" t="s">
        <v>600</v>
      </c>
      <c r="C1112" s="826" t="s">
        <v>626</v>
      </c>
      <c r="D1112" s="840" t="s">
        <v>627</v>
      </c>
      <c r="E1112" s="826" t="s">
        <v>5045</v>
      </c>
      <c r="F1112" s="840" t="s">
        <v>5046</v>
      </c>
      <c r="G1112" s="826" t="s">
        <v>5603</v>
      </c>
      <c r="H1112" s="826" t="s">
        <v>5691</v>
      </c>
      <c r="I1112" s="832">
        <v>32.790000915527344</v>
      </c>
      <c r="J1112" s="832">
        <v>20</v>
      </c>
      <c r="K1112" s="833">
        <v>655.79998779296875</v>
      </c>
    </row>
    <row r="1113" spans="1:11" ht="14.45" customHeight="1" x14ac:dyDescent="0.2">
      <c r="A1113" s="822" t="s">
        <v>599</v>
      </c>
      <c r="B1113" s="823" t="s">
        <v>600</v>
      </c>
      <c r="C1113" s="826" t="s">
        <v>626</v>
      </c>
      <c r="D1113" s="840" t="s">
        <v>627</v>
      </c>
      <c r="E1113" s="826" t="s">
        <v>5045</v>
      </c>
      <c r="F1113" s="840" t="s">
        <v>5046</v>
      </c>
      <c r="G1113" s="826" t="s">
        <v>5871</v>
      </c>
      <c r="H1113" s="826" t="s">
        <v>5872</v>
      </c>
      <c r="I1113" s="832">
        <v>447.94000244140625</v>
      </c>
      <c r="J1113" s="832">
        <v>30</v>
      </c>
      <c r="K1113" s="833">
        <v>13438.259765625</v>
      </c>
    </row>
    <row r="1114" spans="1:11" ht="14.45" customHeight="1" x14ac:dyDescent="0.2">
      <c r="A1114" s="822" t="s">
        <v>599</v>
      </c>
      <c r="B1114" s="823" t="s">
        <v>600</v>
      </c>
      <c r="C1114" s="826" t="s">
        <v>626</v>
      </c>
      <c r="D1114" s="840" t="s">
        <v>627</v>
      </c>
      <c r="E1114" s="826" t="s">
        <v>5045</v>
      </c>
      <c r="F1114" s="840" t="s">
        <v>5046</v>
      </c>
      <c r="G1114" s="826" t="s">
        <v>5871</v>
      </c>
      <c r="H1114" s="826" t="s">
        <v>5873</v>
      </c>
      <c r="I1114" s="832">
        <v>447.9425048828125</v>
      </c>
      <c r="J1114" s="832">
        <v>40</v>
      </c>
      <c r="K1114" s="833">
        <v>17917.7099609375</v>
      </c>
    </row>
    <row r="1115" spans="1:11" ht="14.45" customHeight="1" x14ac:dyDescent="0.2">
      <c r="A1115" s="822" t="s">
        <v>599</v>
      </c>
      <c r="B1115" s="823" t="s">
        <v>600</v>
      </c>
      <c r="C1115" s="826" t="s">
        <v>626</v>
      </c>
      <c r="D1115" s="840" t="s">
        <v>627</v>
      </c>
      <c r="E1115" s="826" t="s">
        <v>5045</v>
      </c>
      <c r="F1115" s="840" t="s">
        <v>5046</v>
      </c>
      <c r="G1115" s="826" t="s">
        <v>5179</v>
      </c>
      <c r="H1115" s="826" t="s">
        <v>5180</v>
      </c>
      <c r="I1115" s="832">
        <v>148.71000671386719</v>
      </c>
      <c r="J1115" s="832">
        <v>10</v>
      </c>
      <c r="K1115" s="833">
        <v>1487.0999755859375</v>
      </c>
    </row>
    <row r="1116" spans="1:11" ht="14.45" customHeight="1" x14ac:dyDescent="0.2">
      <c r="A1116" s="822" t="s">
        <v>599</v>
      </c>
      <c r="B1116" s="823" t="s">
        <v>600</v>
      </c>
      <c r="C1116" s="826" t="s">
        <v>626</v>
      </c>
      <c r="D1116" s="840" t="s">
        <v>627</v>
      </c>
      <c r="E1116" s="826" t="s">
        <v>5045</v>
      </c>
      <c r="F1116" s="840" t="s">
        <v>5046</v>
      </c>
      <c r="G1116" s="826" t="s">
        <v>5694</v>
      </c>
      <c r="H1116" s="826" t="s">
        <v>5695</v>
      </c>
      <c r="I1116" s="832">
        <v>2649.89990234375</v>
      </c>
      <c r="J1116" s="832">
        <v>18</v>
      </c>
      <c r="K1116" s="833">
        <v>47698.2001953125</v>
      </c>
    </row>
    <row r="1117" spans="1:11" ht="14.45" customHeight="1" x14ac:dyDescent="0.2">
      <c r="A1117" s="822" t="s">
        <v>599</v>
      </c>
      <c r="B1117" s="823" t="s">
        <v>600</v>
      </c>
      <c r="C1117" s="826" t="s">
        <v>626</v>
      </c>
      <c r="D1117" s="840" t="s">
        <v>627</v>
      </c>
      <c r="E1117" s="826" t="s">
        <v>5045</v>
      </c>
      <c r="F1117" s="840" t="s">
        <v>5046</v>
      </c>
      <c r="G1117" s="826" t="s">
        <v>5696</v>
      </c>
      <c r="H1117" s="826" t="s">
        <v>5697</v>
      </c>
      <c r="I1117" s="832">
        <v>6.0500001907348633</v>
      </c>
      <c r="J1117" s="832">
        <v>20</v>
      </c>
      <c r="K1117" s="833">
        <v>121</v>
      </c>
    </row>
    <row r="1118" spans="1:11" ht="14.45" customHeight="1" x14ac:dyDescent="0.2">
      <c r="A1118" s="822" t="s">
        <v>599</v>
      </c>
      <c r="B1118" s="823" t="s">
        <v>600</v>
      </c>
      <c r="C1118" s="826" t="s">
        <v>626</v>
      </c>
      <c r="D1118" s="840" t="s">
        <v>627</v>
      </c>
      <c r="E1118" s="826" t="s">
        <v>5045</v>
      </c>
      <c r="F1118" s="840" t="s">
        <v>5046</v>
      </c>
      <c r="G1118" s="826" t="s">
        <v>5182</v>
      </c>
      <c r="H1118" s="826" t="s">
        <v>5183</v>
      </c>
      <c r="I1118" s="832">
        <v>197.57000732421875</v>
      </c>
      <c r="J1118" s="832">
        <v>12</v>
      </c>
      <c r="K1118" s="833">
        <v>2370.840087890625</v>
      </c>
    </row>
    <row r="1119" spans="1:11" ht="14.45" customHeight="1" x14ac:dyDescent="0.2">
      <c r="A1119" s="822" t="s">
        <v>599</v>
      </c>
      <c r="B1119" s="823" t="s">
        <v>600</v>
      </c>
      <c r="C1119" s="826" t="s">
        <v>626</v>
      </c>
      <c r="D1119" s="840" t="s">
        <v>627</v>
      </c>
      <c r="E1119" s="826" t="s">
        <v>5045</v>
      </c>
      <c r="F1119" s="840" t="s">
        <v>5046</v>
      </c>
      <c r="G1119" s="826" t="s">
        <v>5182</v>
      </c>
      <c r="H1119" s="826" t="s">
        <v>5184</v>
      </c>
      <c r="I1119" s="832">
        <v>198.35400390625</v>
      </c>
      <c r="J1119" s="832">
        <v>60</v>
      </c>
      <c r="K1119" s="833">
        <v>11901.240234375</v>
      </c>
    </row>
    <row r="1120" spans="1:11" ht="14.45" customHeight="1" x14ac:dyDescent="0.2">
      <c r="A1120" s="822" t="s">
        <v>599</v>
      </c>
      <c r="B1120" s="823" t="s">
        <v>600</v>
      </c>
      <c r="C1120" s="826" t="s">
        <v>626</v>
      </c>
      <c r="D1120" s="840" t="s">
        <v>627</v>
      </c>
      <c r="E1120" s="826" t="s">
        <v>5045</v>
      </c>
      <c r="F1120" s="840" t="s">
        <v>5046</v>
      </c>
      <c r="G1120" s="826" t="s">
        <v>5188</v>
      </c>
      <c r="H1120" s="826" t="s">
        <v>5189</v>
      </c>
      <c r="I1120" s="832">
        <v>0.82142856291362221</v>
      </c>
      <c r="J1120" s="832">
        <v>7300</v>
      </c>
      <c r="K1120" s="833">
        <v>5998</v>
      </c>
    </row>
    <row r="1121" spans="1:11" ht="14.45" customHeight="1" x14ac:dyDescent="0.2">
      <c r="A1121" s="822" t="s">
        <v>599</v>
      </c>
      <c r="B1121" s="823" t="s">
        <v>600</v>
      </c>
      <c r="C1121" s="826" t="s">
        <v>626</v>
      </c>
      <c r="D1121" s="840" t="s">
        <v>627</v>
      </c>
      <c r="E1121" s="826" t="s">
        <v>5045</v>
      </c>
      <c r="F1121" s="840" t="s">
        <v>5046</v>
      </c>
      <c r="G1121" s="826" t="s">
        <v>5190</v>
      </c>
      <c r="H1121" s="826" t="s">
        <v>5191</v>
      </c>
      <c r="I1121" s="832">
        <v>1.0900000333786011</v>
      </c>
      <c r="J1121" s="832">
        <v>2400</v>
      </c>
      <c r="K1121" s="833">
        <v>2616</v>
      </c>
    </row>
    <row r="1122" spans="1:11" ht="14.45" customHeight="1" x14ac:dyDescent="0.2">
      <c r="A1122" s="822" t="s">
        <v>599</v>
      </c>
      <c r="B1122" s="823" t="s">
        <v>600</v>
      </c>
      <c r="C1122" s="826" t="s">
        <v>626</v>
      </c>
      <c r="D1122" s="840" t="s">
        <v>627</v>
      </c>
      <c r="E1122" s="826" t="s">
        <v>5045</v>
      </c>
      <c r="F1122" s="840" t="s">
        <v>5046</v>
      </c>
      <c r="G1122" s="826" t="s">
        <v>5190</v>
      </c>
      <c r="H1122" s="826" t="s">
        <v>5192</v>
      </c>
      <c r="I1122" s="832">
        <v>1.0900000333786011</v>
      </c>
      <c r="J1122" s="832">
        <v>1200</v>
      </c>
      <c r="K1122" s="833">
        <v>1308</v>
      </c>
    </row>
    <row r="1123" spans="1:11" ht="14.45" customHeight="1" x14ac:dyDescent="0.2">
      <c r="A1123" s="822" t="s">
        <v>599</v>
      </c>
      <c r="B1123" s="823" t="s">
        <v>600</v>
      </c>
      <c r="C1123" s="826" t="s">
        <v>626</v>
      </c>
      <c r="D1123" s="840" t="s">
        <v>627</v>
      </c>
      <c r="E1123" s="826" t="s">
        <v>5045</v>
      </c>
      <c r="F1123" s="840" t="s">
        <v>5046</v>
      </c>
      <c r="G1123" s="826" t="s">
        <v>5470</v>
      </c>
      <c r="H1123" s="826" t="s">
        <v>5471</v>
      </c>
      <c r="I1123" s="832">
        <v>0.43571428741727558</v>
      </c>
      <c r="J1123" s="832">
        <v>2600</v>
      </c>
      <c r="K1123" s="833">
        <v>1130</v>
      </c>
    </row>
    <row r="1124" spans="1:11" ht="14.45" customHeight="1" x14ac:dyDescent="0.2">
      <c r="A1124" s="822" t="s">
        <v>599</v>
      </c>
      <c r="B1124" s="823" t="s">
        <v>600</v>
      </c>
      <c r="C1124" s="826" t="s">
        <v>626</v>
      </c>
      <c r="D1124" s="840" t="s">
        <v>627</v>
      </c>
      <c r="E1124" s="826" t="s">
        <v>5045</v>
      </c>
      <c r="F1124" s="840" t="s">
        <v>5046</v>
      </c>
      <c r="G1124" s="826" t="s">
        <v>5193</v>
      </c>
      <c r="H1124" s="826" t="s">
        <v>5194</v>
      </c>
      <c r="I1124" s="832">
        <v>0.47999998927116394</v>
      </c>
      <c r="J1124" s="832">
        <v>500</v>
      </c>
      <c r="K1124" s="833">
        <v>240</v>
      </c>
    </row>
    <row r="1125" spans="1:11" ht="14.45" customHeight="1" x14ac:dyDescent="0.2">
      <c r="A1125" s="822" t="s">
        <v>599</v>
      </c>
      <c r="B1125" s="823" t="s">
        <v>600</v>
      </c>
      <c r="C1125" s="826" t="s">
        <v>626</v>
      </c>
      <c r="D1125" s="840" t="s">
        <v>627</v>
      </c>
      <c r="E1125" s="826" t="s">
        <v>5045</v>
      </c>
      <c r="F1125" s="840" t="s">
        <v>5046</v>
      </c>
      <c r="G1125" s="826" t="s">
        <v>5193</v>
      </c>
      <c r="H1125" s="826" t="s">
        <v>5472</v>
      </c>
      <c r="I1125" s="832">
        <v>0.47999998927116394</v>
      </c>
      <c r="J1125" s="832">
        <v>500</v>
      </c>
      <c r="K1125" s="833">
        <v>240</v>
      </c>
    </row>
    <row r="1126" spans="1:11" ht="14.45" customHeight="1" x14ac:dyDescent="0.2">
      <c r="A1126" s="822" t="s">
        <v>599</v>
      </c>
      <c r="B1126" s="823" t="s">
        <v>600</v>
      </c>
      <c r="C1126" s="826" t="s">
        <v>626</v>
      </c>
      <c r="D1126" s="840" t="s">
        <v>627</v>
      </c>
      <c r="E1126" s="826" t="s">
        <v>5045</v>
      </c>
      <c r="F1126" s="840" t="s">
        <v>5046</v>
      </c>
      <c r="G1126" s="826" t="s">
        <v>5193</v>
      </c>
      <c r="H1126" s="826" t="s">
        <v>5874</v>
      </c>
      <c r="I1126" s="832">
        <v>0.47999998927116394</v>
      </c>
      <c r="J1126" s="832">
        <v>415</v>
      </c>
      <c r="K1126" s="833">
        <v>199.96000671386719</v>
      </c>
    </row>
    <row r="1127" spans="1:11" ht="14.45" customHeight="1" x14ac:dyDescent="0.2">
      <c r="A1127" s="822" t="s">
        <v>599</v>
      </c>
      <c r="B1127" s="823" t="s">
        <v>600</v>
      </c>
      <c r="C1127" s="826" t="s">
        <v>626</v>
      </c>
      <c r="D1127" s="840" t="s">
        <v>627</v>
      </c>
      <c r="E1127" s="826" t="s">
        <v>5045</v>
      </c>
      <c r="F1127" s="840" t="s">
        <v>5046</v>
      </c>
      <c r="G1127" s="826" t="s">
        <v>5195</v>
      </c>
      <c r="H1127" s="826" t="s">
        <v>5196</v>
      </c>
      <c r="I1127" s="832">
        <v>1.1333333253860474</v>
      </c>
      <c r="J1127" s="832">
        <v>9440</v>
      </c>
      <c r="K1127" s="833">
        <v>10691.200042724609</v>
      </c>
    </row>
    <row r="1128" spans="1:11" ht="14.45" customHeight="1" x14ac:dyDescent="0.2">
      <c r="A1128" s="822" t="s">
        <v>599</v>
      </c>
      <c r="B1128" s="823" t="s">
        <v>600</v>
      </c>
      <c r="C1128" s="826" t="s">
        <v>626</v>
      </c>
      <c r="D1128" s="840" t="s">
        <v>627</v>
      </c>
      <c r="E1128" s="826" t="s">
        <v>5045</v>
      </c>
      <c r="F1128" s="840" t="s">
        <v>5046</v>
      </c>
      <c r="G1128" s="826" t="s">
        <v>5197</v>
      </c>
      <c r="H1128" s="826" t="s">
        <v>5198</v>
      </c>
      <c r="I1128" s="832">
        <v>1.6799999475479126</v>
      </c>
      <c r="J1128" s="832">
        <v>800</v>
      </c>
      <c r="K1128" s="833">
        <v>1344</v>
      </c>
    </row>
    <row r="1129" spans="1:11" ht="14.45" customHeight="1" x14ac:dyDescent="0.2">
      <c r="A1129" s="822" t="s">
        <v>599</v>
      </c>
      <c r="B1129" s="823" t="s">
        <v>600</v>
      </c>
      <c r="C1129" s="826" t="s">
        <v>626</v>
      </c>
      <c r="D1129" s="840" t="s">
        <v>627</v>
      </c>
      <c r="E1129" s="826" t="s">
        <v>5045</v>
      </c>
      <c r="F1129" s="840" t="s">
        <v>5046</v>
      </c>
      <c r="G1129" s="826" t="s">
        <v>5197</v>
      </c>
      <c r="H1129" s="826" t="s">
        <v>5199</v>
      </c>
      <c r="I1129" s="832">
        <v>1.6699999570846558</v>
      </c>
      <c r="J1129" s="832">
        <v>100</v>
      </c>
      <c r="K1129" s="833">
        <v>167</v>
      </c>
    </row>
    <row r="1130" spans="1:11" ht="14.45" customHeight="1" x14ac:dyDescent="0.2">
      <c r="A1130" s="822" t="s">
        <v>599</v>
      </c>
      <c r="B1130" s="823" t="s">
        <v>600</v>
      </c>
      <c r="C1130" s="826" t="s">
        <v>626</v>
      </c>
      <c r="D1130" s="840" t="s">
        <v>627</v>
      </c>
      <c r="E1130" s="826" t="s">
        <v>5045</v>
      </c>
      <c r="F1130" s="840" t="s">
        <v>5046</v>
      </c>
      <c r="G1130" s="826" t="s">
        <v>5200</v>
      </c>
      <c r="H1130" s="826" t="s">
        <v>5201</v>
      </c>
      <c r="I1130" s="832">
        <v>0.57999998331069946</v>
      </c>
      <c r="J1130" s="832">
        <v>4400</v>
      </c>
      <c r="K1130" s="833">
        <v>2552</v>
      </c>
    </row>
    <row r="1131" spans="1:11" ht="14.45" customHeight="1" x14ac:dyDescent="0.2">
      <c r="A1131" s="822" t="s">
        <v>599</v>
      </c>
      <c r="B1131" s="823" t="s">
        <v>600</v>
      </c>
      <c r="C1131" s="826" t="s">
        <v>626</v>
      </c>
      <c r="D1131" s="840" t="s">
        <v>627</v>
      </c>
      <c r="E1131" s="826" t="s">
        <v>5045</v>
      </c>
      <c r="F1131" s="840" t="s">
        <v>5046</v>
      </c>
      <c r="G1131" s="826" t="s">
        <v>5202</v>
      </c>
      <c r="H1131" s="826" t="s">
        <v>5203</v>
      </c>
      <c r="I1131" s="832">
        <v>0.67000001668930054</v>
      </c>
      <c r="J1131" s="832">
        <v>500</v>
      </c>
      <c r="K1131" s="833">
        <v>335</v>
      </c>
    </row>
    <row r="1132" spans="1:11" ht="14.45" customHeight="1" x14ac:dyDescent="0.2">
      <c r="A1132" s="822" t="s">
        <v>599</v>
      </c>
      <c r="B1132" s="823" t="s">
        <v>600</v>
      </c>
      <c r="C1132" s="826" t="s">
        <v>626</v>
      </c>
      <c r="D1132" s="840" t="s">
        <v>627</v>
      </c>
      <c r="E1132" s="826" t="s">
        <v>5045</v>
      </c>
      <c r="F1132" s="840" t="s">
        <v>5046</v>
      </c>
      <c r="G1132" s="826" t="s">
        <v>5202</v>
      </c>
      <c r="H1132" s="826" t="s">
        <v>5473</v>
      </c>
      <c r="I1132" s="832">
        <v>0.67000001668930054</v>
      </c>
      <c r="J1132" s="832">
        <v>500</v>
      </c>
      <c r="K1132" s="833">
        <v>335</v>
      </c>
    </row>
    <row r="1133" spans="1:11" ht="14.45" customHeight="1" x14ac:dyDescent="0.2">
      <c r="A1133" s="822" t="s">
        <v>599</v>
      </c>
      <c r="B1133" s="823" t="s">
        <v>600</v>
      </c>
      <c r="C1133" s="826" t="s">
        <v>626</v>
      </c>
      <c r="D1133" s="840" t="s">
        <v>627</v>
      </c>
      <c r="E1133" s="826" t="s">
        <v>5045</v>
      </c>
      <c r="F1133" s="840" t="s">
        <v>5046</v>
      </c>
      <c r="G1133" s="826" t="s">
        <v>5204</v>
      </c>
      <c r="H1133" s="826" t="s">
        <v>5205</v>
      </c>
      <c r="I1133" s="832">
        <v>7.429999828338623</v>
      </c>
      <c r="J1133" s="832">
        <v>1000</v>
      </c>
      <c r="K1133" s="833">
        <v>7430</v>
      </c>
    </row>
    <row r="1134" spans="1:11" ht="14.45" customHeight="1" x14ac:dyDescent="0.2">
      <c r="A1134" s="822" t="s">
        <v>599</v>
      </c>
      <c r="B1134" s="823" t="s">
        <v>600</v>
      </c>
      <c r="C1134" s="826" t="s">
        <v>626</v>
      </c>
      <c r="D1134" s="840" t="s">
        <v>627</v>
      </c>
      <c r="E1134" s="826" t="s">
        <v>5045</v>
      </c>
      <c r="F1134" s="840" t="s">
        <v>5046</v>
      </c>
      <c r="G1134" s="826" t="s">
        <v>5220</v>
      </c>
      <c r="H1134" s="826" t="s">
        <v>5704</v>
      </c>
      <c r="I1134" s="832">
        <v>37.148001098632811</v>
      </c>
      <c r="J1134" s="832">
        <v>750</v>
      </c>
      <c r="K1134" s="833">
        <v>27860.5</v>
      </c>
    </row>
    <row r="1135" spans="1:11" ht="14.45" customHeight="1" x14ac:dyDescent="0.2">
      <c r="A1135" s="822" t="s">
        <v>599</v>
      </c>
      <c r="B1135" s="823" t="s">
        <v>600</v>
      </c>
      <c r="C1135" s="826" t="s">
        <v>626</v>
      </c>
      <c r="D1135" s="840" t="s">
        <v>627</v>
      </c>
      <c r="E1135" s="826" t="s">
        <v>5045</v>
      </c>
      <c r="F1135" s="840" t="s">
        <v>5046</v>
      </c>
      <c r="G1135" s="826" t="s">
        <v>5208</v>
      </c>
      <c r="H1135" s="826" t="s">
        <v>5209</v>
      </c>
      <c r="I1135" s="832">
        <v>8.8342857360839844</v>
      </c>
      <c r="J1135" s="832">
        <v>600</v>
      </c>
      <c r="K1135" s="833">
        <v>5300.25</v>
      </c>
    </row>
    <row r="1136" spans="1:11" ht="14.45" customHeight="1" x14ac:dyDescent="0.2">
      <c r="A1136" s="822" t="s">
        <v>599</v>
      </c>
      <c r="B1136" s="823" t="s">
        <v>600</v>
      </c>
      <c r="C1136" s="826" t="s">
        <v>626</v>
      </c>
      <c r="D1136" s="840" t="s">
        <v>627</v>
      </c>
      <c r="E1136" s="826" t="s">
        <v>5045</v>
      </c>
      <c r="F1136" s="840" t="s">
        <v>5046</v>
      </c>
      <c r="G1136" s="826" t="s">
        <v>5210</v>
      </c>
      <c r="H1136" s="826" t="s">
        <v>5211</v>
      </c>
      <c r="I1136" s="832">
        <v>8.4700002670288086</v>
      </c>
      <c r="J1136" s="832">
        <v>20490</v>
      </c>
      <c r="K1136" s="833">
        <v>173550.30126953125</v>
      </c>
    </row>
    <row r="1137" spans="1:11" ht="14.45" customHeight="1" x14ac:dyDescent="0.2">
      <c r="A1137" s="822" t="s">
        <v>599</v>
      </c>
      <c r="B1137" s="823" t="s">
        <v>600</v>
      </c>
      <c r="C1137" s="826" t="s">
        <v>626</v>
      </c>
      <c r="D1137" s="840" t="s">
        <v>627</v>
      </c>
      <c r="E1137" s="826" t="s">
        <v>5045</v>
      </c>
      <c r="F1137" s="840" t="s">
        <v>5046</v>
      </c>
      <c r="G1137" s="826" t="s">
        <v>5212</v>
      </c>
      <c r="H1137" s="826" t="s">
        <v>5213</v>
      </c>
      <c r="I1137" s="832">
        <v>1.5499999523162842</v>
      </c>
      <c r="J1137" s="832">
        <v>500</v>
      </c>
      <c r="K1137" s="833">
        <v>775</v>
      </c>
    </row>
    <row r="1138" spans="1:11" ht="14.45" customHeight="1" x14ac:dyDescent="0.2">
      <c r="A1138" s="822" t="s">
        <v>599</v>
      </c>
      <c r="B1138" s="823" t="s">
        <v>600</v>
      </c>
      <c r="C1138" s="826" t="s">
        <v>626</v>
      </c>
      <c r="D1138" s="840" t="s">
        <v>627</v>
      </c>
      <c r="E1138" s="826" t="s">
        <v>5045</v>
      </c>
      <c r="F1138" s="840" t="s">
        <v>5046</v>
      </c>
      <c r="G1138" s="826" t="s">
        <v>5875</v>
      </c>
      <c r="H1138" s="826" t="s">
        <v>5876</v>
      </c>
      <c r="I1138" s="832">
        <v>25.409999847412109</v>
      </c>
      <c r="J1138" s="832">
        <v>4</v>
      </c>
      <c r="K1138" s="833">
        <v>101.63999938964844</v>
      </c>
    </row>
    <row r="1139" spans="1:11" ht="14.45" customHeight="1" x14ac:dyDescent="0.2">
      <c r="A1139" s="822" t="s">
        <v>599</v>
      </c>
      <c r="B1139" s="823" t="s">
        <v>600</v>
      </c>
      <c r="C1139" s="826" t="s">
        <v>626</v>
      </c>
      <c r="D1139" s="840" t="s">
        <v>627</v>
      </c>
      <c r="E1139" s="826" t="s">
        <v>5045</v>
      </c>
      <c r="F1139" s="840" t="s">
        <v>5046</v>
      </c>
      <c r="G1139" s="826" t="s">
        <v>5214</v>
      </c>
      <c r="H1139" s="826" t="s">
        <v>5215</v>
      </c>
      <c r="I1139" s="832">
        <v>6.2349998950958252</v>
      </c>
      <c r="J1139" s="832">
        <v>225</v>
      </c>
      <c r="K1139" s="833">
        <v>1403.25</v>
      </c>
    </row>
    <row r="1140" spans="1:11" ht="14.45" customHeight="1" x14ac:dyDescent="0.2">
      <c r="A1140" s="822" t="s">
        <v>599</v>
      </c>
      <c r="B1140" s="823" t="s">
        <v>600</v>
      </c>
      <c r="C1140" s="826" t="s">
        <v>626</v>
      </c>
      <c r="D1140" s="840" t="s">
        <v>627</v>
      </c>
      <c r="E1140" s="826" t="s">
        <v>5045</v>
      </c>
      <c r="F1140" s="840" t="s">
        <v>5046</v>
      </c>
      <c r="G1140" s="826" t="s">
        <v>5190</v>
      </c>
      <c r="H1140" s="826" t="s">
        <v>5216</v>
      </c>
      <c r="I1140" s="832">
        <v>1.0900000333786011</v>
      </c>
      <c r="J1140" s="832">
        <v>4900</v>
      </c>
      <c r="K1140" s="833">
        <v>5341</v>
      </c>
    </row>
    <row r="1141" spans="1:11" ht="14.45" customHeight="1" x14ac:dyDescent="0.2">
      <c r="A1141" s="822" t="s">
        <v>599</v>
      </c>
      <c r="B1141" s="823" t="s">
        <v>600</v>
      </c>
      <c r="C1141" s="826" t="s">
        <v>626</v>
      </c>
      <c r="D1141" s="840" t="s">
        <v>627</v>
      </c>
      <c r="E1141" s="826" t="s">
        <v>5045</v>
      </c>
      <c r="F1141" s="840" t="s">
        <v>5046</v>
      </c>
      <c r="G1141" s="826" t="s">
        <v>5193</v>
      </c>
      <c r="H1141" s="826" t="s">
        <v>5217</v>
      </c>
      <c r="I1141" s="832">
        <v>0.47599999308586122</v>
      </c>
      <c r="J1141" s="832">
        <v>2300</v>
      </c>
      <c r="K1141" s="833">
        <v>1096</v>
      </c>
    </row>
    <row r="1142" spans="1:11" ht="14.45" customHeight="1" x14ac:dyDescent="0.2">
      <c r="A1142" s="822" t="s">
        <v>599</v>
      </c>
      <c r="B1142" s="823" t="s">
        <v>600</v>
      </c>
      <c r="C1142" s="826" t="s">
        <v>626</v>
      </c>
      <c r="D1142" s="840" t="s">
        <v>627</v>
      </c>
      <c r="E1142" s="826" t="s">
        <v>5045</v>
      </c>
      <c r="F1142" s="840" t="s">
        <v>5046</v>
      </c>
      <c r="G1142" s="826" t="s">
        <v>5197</v>
      </c>
      <c r="H1142" s="826" t="s">
        <v>5218</v>
      </c>
      <c r="I1142" s="832">
        <v>1.6742856672831945</v>
      </c>
      <c r="J1142" s="832">
        <v>5400</v>
      </c>
      <c r="K1142" s="833">
        <v>9031</v>
      </c>
    </row>
    <row r="1143" spans="1:11" ht="14.45" customHeight="1" x14ac:dyDescent="0.2">
      <c r="A1143" s="822" t="s">
        <v>599</v>
      </c>
      <c r="B1143" s="823" t="s">
        <v>600</v>
      </c>
      <c r="C1143" s="826" t="s">
        <v>626</v>
      </c>
      <c r="D1143" s="840" t="s">
        <v>627</v>
      </c>
      <c r="E1143" s="826" t="s">
        <v>5045</v>
      </c>
      <c r="F1143" s="840" t="s">
        <v>5046</v>
      </c>
      <c r="G1143" s="826" t="s">
        <v>5202</v>
      </c>
      <c r="H1143" s="826" t="s">
        <v>5219</v>
      </c>
      <c r="I1143" s="832">
        <v>0.67166668176651001</v>
      </c>
      <c r="J1143" s="832">
        <v>2200</v>
      </c>
      <c r="K1143" s="833">
        <v>1477.2799987792969</v>
      </c>
    </row>
    <row r="1144" spans="1:11" ht="14.45" customHeight="1" x14ac:dyDescent="0.2">
      <c r="A1144" s="822" t="s">
        <v>599</v>
      </c>
      <c r="B1144" s="823" t="s">
        <v>600</v>
      </c>
      <c r="C1144" s="826" t="s">
        <v>626</v>
      </c>
      <c r="D1144" s="840" t="s">
        <v>627</v>
      </c>
      <c r="E1144" s="826" t="s">
        <v>5045</v>
      </c>
      <c r="F1144" s="840" t="s">
        <v>5046</v>
      </c>
      <c r="G1144" s="826" t="s">
        <v>5204</v>
      </c>
      <c r="H1144" s="826" t="s">
        <v>5706</v>
      </c>
      <c r="I1144" s="832">
        <v>7.4266665776570635</v>
      </c>
      <c r="J1144" s="832">
        <v>400</v>
      </c>
      <c r="K1144" s="833">
        <v>2971</v>
      </c>
    </row>
    <row r="1145" spans="1:11" ht="14.45" customHeight="1" x14ac:dyDescent="0.2">
      <c r="A1145" s="822" t="s">
        <v>599</v>
      </c>
      <c r="B1145" s="823" t="s">
        <v>600</v>
      </c>
      <c r="C1145" s="826" t="s">
        <v>626</v>
      </c>
      <c r="D1145" s="840" t="s">
        <v>627</v>
      </c>
      <c r="E1145" s="826" t="s">
        <v>5045</v>
      </c>
      <c r="F1145" s="840" t="s">
        <v>5046</v>
      </c>
      <c r="G1145" s="826" t="s">
        <v>5220</v>
      </c>
      <c r="H1145" s="826" t="s">
        <v>5221</v>
      </c>
      <c r="I1145" s="832">
        <v>37.150001525878906</v>
      </c>
      <c r="J1145" s="832">
        <v>250</v>
      </c>
      <c r="K1145" s="833">
        <v>9286.5</v>
      </c>
    </row>
    <row r="1146" spans="1:11" ht="14.45" customHeight="1" x14ac:dyDescent="0.2">
      <c r="A1146" s="822" t="s">
        <v>599</v>
      </c>
      <c r="B1146" s="823" t="s">
        <v>600</v>
      </c>
      <c r="C1146" s="826" t="s">
        <v>626</v>
      </c>
      <c r="D1146" s="840" t="s">
        <v>627</v>
      </c>
      <c r="E1146" s="826" t="s">
        <v>5045</v>
      </c>
      <c r="F1146" s="840" t="s">
        <v>5046</v>
      </c>
      <c r="G1146" s="826" t="s">
        <v>5208</v>
      </c>
      <c r="H1146" s="826" t="s">
        <v>5222</v>
      </c>
      <c r="I1146" s="832">
        <v>8.8400001525878906</v>
      </c>
      <c r="J1146" s="832">
        <v>100</v>
      </c>
      <c r="K1146" s="833">
        <v>883.79998779296875</v>
      </c>
    </row>
    <row r="1147" spans="1:11" ht="14.45" customHeight="1" x14ac:dyDescent="0.2">
      <c r="A1147" s="822" t="s">
        <v>599</v>
      </c>
      <c r="B1147" s="823" t="s">
        <v>600</v>
      </c>
      <c r="C1147" s="826" t="s">
        <v>626</v>
      </c>
      <c r="D1147" s="840" t="s">
        <v>627</v>
      </c>
      <c r="E1147" s="826" t="s">
        <v>5045</v>
      </c>
      <c r="F1147" s="840" t="s">
        <v>5046</v>
      </c>
      <c r="G1147" s="826" t="s">
        <v>5210</v>
      </c>
      <c r="H1147" s="826" t="s">
        <v>5223</v>
      </c>
      <c r="I1147" s="832">
        <v>8.4350001811981201</v>
      </c>
      <c r="J1147" s="832">
        <v>11070</v>
      </c>
      <c r="K1147" s="833">
        <v>93762.8994140625</v>
      </c>
    </row>
    <row r="1148" spans="1:11" ht="14.45" customHeight="1" x14ac:dyDescent="0.2">
      <c r="A1148" s="822" t="s">
        <v>599</v>
      </c>
      <c r="B1148" s="823" t="s">
        <v>600</v>
      </c>
      <c r="C1148" s="826" t="s">
        <v>626</v>
      </c>
      <c r="D1148" s="840" t="s">
        <v>627</v>
      </c>
      <c r="E1148" s="826" t="s">
        <v>5045</v>
      </c>
      <c r="F1148" s="840" t="s">
        <v>5046</v>
      </c>
      <c r="G1148" s="826" t="s">
        <v>5224</v>
      </c>
      <c r="H1148" s="826" t="s">
        <v>5225</v>
      </c>
      <c r="I1148" s="832">
        <v>9.4399998982747402</v>
      </c>
      <c r="J1148" s="832">
        <v>3300</v>
      </c>
      <c r="K1148" s="833">
        <v>31140.39990234375</v>
      </c>
    </row>
    <row r="1149" spans="1:11" ht="14.45" customHeight="1" x14ac:dyDescent="0.2">
      <c r="A1149" s="822" t="s">
        <v>599</v>
      </c>
      <c r="B1149" s="823" t="s">
        <v>600</v>
      </c>
      <c r="C1149" s="826" t="s">
        <v>626</v>
      </c>
      <c r="D1149" s="840" t="s">
        <v>627</v>
      </c>
      <c r="E1149" s="826" t="s">
        <v>5045</v>
      </c>
      <c r="F1149" s="840" t="s">
        <v>5046</v>
      </c>
      <c r="G1149" s="826" t="s">
        <v>5877</v>
      </c>
      <c r="H1149" s="826" t="s">
        <v>5878</v>
      </c>
      <c r="I1149" s="832">
        <v>2.1800000667572021</v>
      </c>
      <c r="J1149" s="832">
        <v>200</v>
      </c>
      <c r="K1149" s="833">
        <v>435.48001098632813</v>
      </c>
    </row>
    <row r="1150" spans="1:11" ht="14.45" customHeight="1" x14ac:dyDescent="0.2">
      <c r="A1150" s="822" t="s">
        <v>599</v>
      </c>
      <c r="B1150" s="823" t="s">
        <v>600</v>
      </c>
      <c r="C1150" s="826" t="s">
        <v>626</v>
      </c>
      <c r="D1150" s="840" t="s">
        <v>627</v>
      </c>
      <c r="E1150" s="826" t="s">
        <v>5045</v>
      </c>
      <c r="F1150" s="840" t="s">
        <v>5046</v>
      </c>
      <c r="G1150" s="826" t="s">
        <v>5214</v>
      </c>
      <c r="H1150" s="826" t="s">
        <v>5227</v>
      </c>
      <c r="I1150" s="832">
        <v>6.2300000190734863</v>
      </c>
      <c r="J1150" s="832">
        <v>50</v>
      </c>
      <c r="K1150" s="833">
        <v>311.5</v>
      </c>
    </row>
    <row r="1151" spans="1:11" ht="14.45" customHeight="1" x14ac:dyDescent="0.2">
      <c r="A1151" s="822" t="s">
        <v>599</v>
      </c>
      <c r="B1151" s="823" t="s">
        <v>600</v>
      </c>
      <c r="C1151" s="826" t="s">
        <v>626</v>
      </c>
      <c r="D1151" s="840" t="s">
        <v>627</v>
      </c>
      <c r="E1151" s="826" t="s">
        <v>5045</v>
      </c>
      <c r="F1151" s="840" t="s">
        <v>5046</v>
      </c>
      <c r="G1151" s="826" t="s">
        <v>5228</v>
      </c>
      <c r="H1151" s="826" t="s">
        <v>5879</v>
      </c>
      <c r="I1151" s="832">
        <v>3.4233333269755044</v>
      </c>
      <c r="J1151" s="832">
        <v>300</v>
      </c>
      <c r="K1151" s="833">
        <v>1026.9400024414063</v>
      </c>
    </row>
    <row r="1152" spans="1:11" ht="14.45" customHeight="1" x14ac:dyDescent="0.2">
      <c r="A1152" s="822" t="s">
        <v>599</v>
      </c>
      <c r="B1152" s="823" t="s">
        <v>600</v>
      </c>
      <c r="C1152" s="826" t="s">
        <v>626</v>
      </c>
      <c r="D1152" s="840" t="s">
        <v>627</v>
      </c>
      <c r="E1152" s="826" t="s">
        <v>5045</v>
      </c>
      <c r="F1152" s="840" t="s">
        <v>5046</v>
      </c>
      <c r="G1152" s="826" t="s">
        <v>5230</v>
      </c>
      <c r="H1152" s="826" t="s">
        <v>5231</v>
      </c>
      <c r="I1152" s="832">
        <v>43.439998626708984</v>
      </c>
      <c r="J1152" s="832">
        <v>10</v>
      </c>
      <c r="K1152" s="833">
        <v>434.39999389648438</v>
      </c>
    </row>
    <row r="1153" spans="1:11" ht="14.45" customHeight="1" x14ac:dyDescent="0.2">
      <c r="A1153" s="822" t="s">
        <v>599</v>
      </c>
      <c r="B1153" s="823" t="s">
        <v>600</v>
      </c>
      <c r="C1153" s="826" t="s">
        <v>626</v>
      </c>
      <c r="D1153" s="840" t="s">
        <v>627</v>
      </c>
      <c r="E1153" s="826" t="s">
        <v>5045</v>
      </c>
      <c r="F1153" s="840" t="s">
        <v>5046</v>
      </c>
      <c r="G1153" s="826" t="s">
        <v>5230</v>
      </c>
      <c r="H1153" s="826" t="s">
        <v>5232</v>
      </c>
      <c r="I1153" s="832">
        <v>43.439998626708984</v>
      </c>
      <c r="J1153" s="832">
        <v>6</v>
      </c>
      <c r="K1153" s="833">
        <v>260.6400146484375</v>
      </c>
    </row>
    <row r="1154" spans="1:11" ht="14.45" customHeight="1" x14ac:dyDescent="0.2">
      <c r="A1154" s="822" t="s">
        <v>599</v>
      </c>
      <c r="B1154" s="823" t="s">
        <v>600</v>
      </c>
      <c r="C1154" s="826" t="s">
        <v>626</v>
      </c>
      <c r="D1154" s="840" t="s">
        <v>627</v>
      </c>
      <c r="E1154" s="826" t="s">
        <v>5045</v>
      </c>
      <c r="F1154" s="840" t="s">
        <v>5046</v>
      </c>
      <c r="G1154" s="826" t="s">
        <v>5233</v>
      </c>
      <c r="H1154" s="826" t="s">
        <v>5234</v>
      </c>
      <c r="I1154" s="832">
        <v>8.7600002288818359</v>
      </c>
      <c r="J1154" s="832">
        <v>2000</v>
      </c>
      <c r="K1154" s="833">
        <v>17521.659851074219</v>
      </c>
    </row>
    <row r="1155" spans="1:11" ht="14.45" customHeight="1" x14ac:dyDescent="0.2">
      <c r="A1155" s="822" t="s">
        <v>599</v>
      </c>
      <c r="B1155" s="823" t="s">
        <v>600</v>
      </c>
      <c r="C1155" s="826" t="s">
        <v>626</v>
      </c>
      <c r="D1155" s="840" t="s">
        <v>627</v>
      </c>
      <c r="E1155" s="826" t="s">
        <v>5045</v>
      </c>
      <c r="F1155" s="840" t="s">
        <v>5046</v>
      </c>
      <c r="G1155" s="826" t="s">
        <v>5233</v>
      </c>
      <c r="H1155" s="826" t="s">
        <v>5235</v>
      </c>
      <c r="I1155" s="832">
        <v>8.7600002288818359</v>
      </c>
      <c r="J1155" s="832">
        <v>750</v>
      </c>
      <c r="K1155" s="833">
        <v>6570.3800354003906</v>
      </c>
    </row>
    <row r="1156" spans="1:11" ht="14.45" customHeight="1" x14ac:dyDescent="0.2">
      <c r="A1156" s="822" t="s">
        <v>599</v>
      </c>
      <c r="B1156" s="823" t="s">
        <v>600</v>
      </c>
      <c r="C1156" s="826" t="s">
        <v>626</v>
      </c>
      <c r="D1156" s="840" t="s">
        <v>627</v>
      </c>
      <c r="E1156" s="826" t="s">
        <v>5045</v>
      </c>
      <c r="F1156" s="840" t="s">
        <v>5046</v>
      </c>
      <c r="G1156" s="826" t="s">
        <v>5712</v>
      </c>
      <c r="H1156" s="826" t="s">
        <v>5713</v>
      </c>
      <c r="I1156" s="832">
        <v>2.8524999022483826</v>
      </c>
      <c r="J1156" s="832">
        <v>700</v>
      </c>
      <c r="K1156" s="833">
        <v>1998.7999877929688</v>
      </c>
    </row>
    <row r="1157" spans="1:11" ht="14.45" customHeight="1" x14ac:dyDescent="0.2">
      <c r="A1157" s="822" t="s">
        <v>599</v>
      </c>
      <c r="B1157" s="823" t="s">
        <v>600</v>
      </c>
      <c r="C1157" s="826" t="s">
        <v>626</v>
      </c>
      <c r="D1157" s="840" t="s">
        <v>627</v>
      </c>
      <c r="E1157" s="826" t="s">
        <v>5045</v>
      </c>
      <c r="F1157" s="840" t="s">
        <v>5046</v>
      </c>
      <c r="G1157" s="826" t="s">
        <v>5236</v>
      </c>
      <c r="H1157" s="826" t="s">
        <v>5237</v>
      </c>
      <c r="I1157" s="832">
        <v>1.2100000381469727</v>
      </c>
      <c r="J1157" s="832">
        <v>375</v>
      </c>
      <c r="K1157" s="833">
        <v>453.75</v>
      </c>
    </row>
    <row r="1158" spans="1:11" ht="14.45" customHeight="1" x14ac:dyDescent="0.2">
      <c r="A1158" s="822" t="s">
        <v>599</v>
      </c>
      <c r="B1158" s="823" t="s">
        <v>600</v>
      </c>
      <c r="C1158" s="826" t="s">
        <v>626</v>
      </c>
      <c r="D1158" s="840" t="s">
        <v>627</v>
      </c>
      <c r="E1158" s="826" t="s">
        <v>5045</v>
      </c>
      <c r="F1158" s="840" t="s">
        <v>5046</v>
      </c>
      <c r="G1158" s="826" t="s">
        <v>5714</v>
      </c>
      <c r="H1158" s="826" t="s">
        <v>5715</v>
      </c>
      <c r="I1158" s="832">
        <v>3.1400001049041748</v>
      </c>
      <c r="J1158" s="832">
        <v>300</v>
      </c>
      <c r="K1158" s="833">
        <v>942</v>
      </c>
    </row>
    <row r="1159" spans="1:11" ht="14.45" customHeight="1" x14ac:dyDescent="0.2">
      <c r="A1159" s="822" t="s">
        <v>599</v>
      </c>
      <c r="B1159" s="823" t="s">
        <v>600</v>
      </c>
      <c r="C1159" s="826" t="s">
        <v>626</v>
      </c>
      <c r="D1159" s="840" t="s">
        <v>627</v>
      </c>
      <c r="E1159" s="826" t="s">
        <v>5045</v>
      </c>
      <c r="F1159" s="840" t="s">
        <v>5046</v>
      </c>
      <c r="G1159" s="826" t="s">
        <v>5244</v>
      </c>
      <c r="H1159" s="826" t="s">
        <v>5245</v>
      </c>
      <c r="I1159" s="832">
        <v>0.47545453906059265</v>
      </c>
      <c r="J1159" s="832">
        <v>7200</v>
      </c>
      <c r="K1159" s="833">
        <v>3431</v>
      </c>
    </row>
    <row r="1160" spans="1:11" ht="14.45" customHeight="1" x14ac:dyDescent="0.2">
      <c r="A1160" s="822" t="s">
        <v>599</v>
      </c>
      <c r="B1160" s="823" t="s">
        <v>600</v>
      </c>
      <c r="C1160" s="826" t="s">
        <v>626</v>
      </c>
      <c r="D1160" s="840" t="s">
        <v>627</v>
      </c>
      <c r="E1160" s="826" t="s">
        <v>5045</v>
      </c>
      <c r="F1160" s="840" t="s">
        <v>5046</v>
      </c>
      <c r="G1160" s="826" t="s">
        <v>5244</v>
      </c>
      <c r="H1160" s="826" t="s">
        <v>5246</v>
      </c>
      <c r="I1160" s="832">
        <v>0.47333332896232605</v>
      </c>
      <c r="J1160" s="832">
        <v>4300</v>
      </c>
      <c r="K1160" s="833">
        <v>2036</v>
      </c>
    </row>
    <row r="1161" spans="1:11" ht="14.45" customHeight="1" x14ac:dyDescent="0.2">
      <c r="A1161" s="822" t="s">
        <v>599</v>
      </c>
      <c r="B1161" s="823" t="s">
        <v>600</v>
      </c>
      <c r="C1161" s="826" t="s">
        <v>626</v>
      </c>
      <c r="D1161" s="840" t="s">
        <v>627</v>
      </c>
      <c r="E1161" s="826" t="s">
        <v>5045</v>
      </c>
      <c r="F1161" s="840" t="s">
        <v>5046</v>
      </c>
      <c r="G1161" s="826" t="s">
        <v>5880</v>
      </c>
      <c r="H1161" s="826" t="s">
        <v>5881</v>
      </c>
      <c r="I1161" s="832">
        <v>99.220001220703125</v>
      </c>
      <c r="J1161" s="832">
        <v>10</v>
      </c>
      <c r="K1161" s="833">
        <v>992.20001220703125</v>
      </c>
    </row>
    <row r="1162" spans="1:11" ht="14.45" customHeight="1" x14ac:dyDescent="0.2">
      <c r="A1162" s="822" t="s">
        <v>599</v>
      </c>
      <c r="B1162" s="823" t="s">
        <v>600</v>
      </c>
      <c r="C1162" s="826" t="s">
        <v>626</v>
      </c>
      <c r="D1162" s="840" t="s">
        <v>627</v>
      </c>
      <c r="E1162" s="826" t="s">
        <v>5045</v>
      </c>
      <c r="F1162" s="840" t="s">
        <v>5046</v>
      </c>
      <c r="G1162" s="826" t="s">
        <v>5247</v>
      </c>
      <c r="H1162" s="826" t="s">
        <v>5248</v>
      </c>
      <c r="I1162" s="832">
        <v>1.9816666841506958</v>
      </c>
      <c r="J1162" s="832">
        <v>1500</v>
      </c>
      <c r="K1162" s="833">
        <v>2973</v>
      </c>
    </row>
    <row r="1163" spans="1:11" ht="14.45" customHeight="1" x14ac:dyDescent="0.2">
      <c r="A1163" s="822" t="s">
        <v>599</v>
      </c>
      <c r="B1163" s="823" t="s">
        <v>600</v>
      </c>
      <c r="C1163" s="826" t="s">
        <v>626</v>
      </c>
      <c r="D1163" s="840" t="s">
        <v>627</v>
      </c>
      <c r="E1163" s="826" t="s">
        <v>5045</v>
      </c>
      <c r="F1163" s="840" t="s">
        <v>5046</v>
      </c>
      <c r="G1163" s="826" t="s">
        <v>5247</v>
      </c>
      <c r="H1163" s="826" t="s">
        <v>5249</v>
      </c>
      <c r="I1163" s="832">
        <v>1.9845454692840576</v>
      </c>
      <c r="J1163" s="832">
        <v>2900</v>
      </c>
      <c r="K1163" s="833">
        <v>5755.5</v>
      </c>
    </row>
    <row r="1164" spans="1:11" ht="14.45" customHeight="1" x14ac:dyDescent="0.2">
      <c r="A1164" s="822" t="s">
        <v>599</v>
      </c>
      <c r="B1164" s="823" t="s">
        <v>600</v>
      </c>
      <c r="C1164" s="826" t="s">
        <v>626</v>
      </c>
      <c r="D1164" s="840" t="s">
        <v>627</v>
      </c>
      <c r="E1164" s="826" t="s">
        <v>5045</v>
      </c>
      <c r="F1164" s="840" t="s">
        <v>5046</v>
      </c>
      <c r="G1164" s="826" t="s">
        <v>5250</v>
      </c>
      <c r="H1164" s="826" t="s">
        <v>5251</v>
      </c>
      <c r="I1164" s="832">
        <v>2.0419999599456786</v>
      </c>
      <c r="J1164" s="832">
        <v>600</v>
      </c>
      <c r="K1164" s="833">
        <v>1226</v>
      </c>
    </row>
    <row r="1165" spans="1:11" ht="14.45" customHeight="1" x14ac:dyDescent="0.2">
      <c r="A1165" s="822" t="s">
        <v>599</v>
      </c>
      <c r="B1165" s="823" t="s">
        <v>600</v>
      </c>
      <c r="C1165" s="826" t="s">
        <v>626</v>
      </c>
      <c r="D1165" s="840" t="s">
        <v>627</v>
      </c>
      <c r="E1165" s="826" t="s">
        <v>5045</v>
      </c>
      <c r="F1165" s="840" t="s">
        <v>5046</v>
      </c>
      <c r="G1165" s="826" t="s">
        <v>5250</v>
      </c>
      <c r="H1165" s="826" t="s">
        <v>5252</v>
      </c>
      <c r="I1165" s="832">
        <v>2.0399999618530273</v>
      </c>
      <c r="J1165" s="832">
        <v>350</v>
      </c>
      <c r="K1165" s="833">
        <v>714</v>
      </c>
    </row>
    <row r="1166" spans="1:11" ht="14.45" customHeight="1" x14ac:dyDescent="0.2">
      <c r="A1166" s="822" t="s">
        <v>599</v>
      </c>
      <c r="B1166" s="823" t="s">
        <v>600</v>
      </c>
      <c r="C1166" s="826" t="s">
        <v>626</v>
      </c>
      <c r="D1166" s="840" t="s">
        <v>627</v>
      </c>
      <c r="E1166" s="826" t="s">
        <v>5045</v>
      </c>
      <c r="F1166" s="840" t="s">
        <v>5046</v>
      </c>
      <c r="G1166" s="826" t="s">
        <v>5253</v>
      </c>
      <c r="H1166" s="826" t="s">
        <v>5254</v>
      </c>
      <c r="I1166" s="832">
        <v>2.0299999713897705</v>
      </c>
      <c r="J1166" s="832">
        <v>350</v>
      </c>
      <c r="K1166" s="833">
        <v>710.5</v>
      </c>
    </row>
    <row r="1167" spans="1:11" ht="14.45" customHeight="1" x14ac:dyDescent="0.2">
      <c r="A1167" s="822" t="s">
        <v>599</v>
      </c>
      <c r="B1167" s="823" t="s">
        <v>600</v>
      </c>
      <c r="C1167" s="826" t="s">
        <v>626</v>
      </c>
      <c r="D1167" s="840" t="s">
        <v>627</v>
      </c>
      <c r="E1167" s="826" t="s">
        <v>5045</v>
      </c>
      <c r="F1167" s="840" t="s">
        <v>5046</v>
      </c>
      <c r="G1167" s="826" t="s">
        <v>5257</v>
      </c>
      <c r="H1167" s="826" t="s">
        <v>5258</v>
      </c>
      <c r="I1167" s="832">
        <v>3.0799999237060547</v>
      </c>
      <c r="J1167" s="832">
        <v>100</v>
      </c>
      <c r="K1167" s="833">
        <v>308</v>
      </c>
    </row>
    <row r="1168" spans="1:11" ht="14.45" customHeight="1" x14ac:dyDescent="0.2">
      <c r="A1168" s="822" t="s">
        <v>599</v>
      </c>
      <c r="B1168" s="823" t="s">
        <v>600</v>
      </c>
      <c r="C1168" s="826" t="s">
        <v>626</v>
      </c>
      <c r="D1168" s="840" t="s">
        <v>627</v>
      </c>
      <c r="E1168" s="826" t="s">
        <v>5045</v>
      </c>
      <c r="F1168" s="840" t="s">
        <v>5046</v>
      </c>
      <c r="G1168" s="826" t="s">
        <v>5259</v>
      </c>
      <c r="H1168" s="826" t="s">
        <v>5260</v>
      </c>
      <c r="I1168" s="832">
        <v>1.9199999570846558</v>
      </c>
      <c r="J1168" s="832">
        <v>150</v>
      </c>
      <c r="K1168" s="833">
        <v>288</v>
      </c>
    </row>
    <row r="1169" spans="1:11" ht="14.45" customHeight="1" x14ac:dyDescent="0.2">
      <c r="A1169" s="822" t="s">
        <v>599</v>
      </c>
      <c r="B1169" s="823" t="s">
        <v>600</v>
      </c>
      <c r="C1169" s="826" t="s">
        <v>626</v>
      </c>
      <c r="D1169" s="840" t="s">
        <v>627</v>
      </c>
      <c r="E1169" s="826" t="s">
        <v>5045</v>
      </c>
      <c r="F1169" s="840" t="s">
        <v>5046</v>
      </c>
      <c r="G1169" s="826" t="s">
        <v>5261</v>
      </c>
      <c r="H1169" s="826" t="s">
        <v>5262</v>
      </c>
      <c r="I1169" s="832">
        <v>3.0990908145904541</v>
      </c>
      <c r="J1169" s="832">
        <v>1900</v>
      </c>
      <c r="K1169" s="833">
        <v>5888</v>
      </c>
    </row>
    <row r="1170" spans="1:11" ht="14.45" customHeight="1" x14ac:dyDescent="0.2">
      <c r="A1170" s="822" t="s">
        <v>599</v>
      </c>
      <c r="B1170" s="823" t="s">
        <v>600</v>
      </c>
      <c r="C1170" s="826" t="s">
        <v>626</v>
      </c>
      <c r="D1170" s="840" t="s">
        <v>627</v>
      </c>
      <c r="E1170" s="826" t="s">
        <v>5045</v>
      </c>
      <c r="F1170" s="840" t="s">
        <v>5046</v>
      </c>
      <c r="G1170" s="826" t="s">
        <v>5263</v>
      </c>
      <c r="H1170" s="826" t="s">
        <v>5264</v>
      </c>
      <c r="I1170" s="832">
        <v>1.9299999475479126</v>
      </c>
      <c r="J1170" s="832">
        <v>50</v>
      </c>
      <c r="K1170" s="833">
        <v>96.5</v>
      </c>
    </row>
    <row r="1171" spans="1:11" ht="14.45" customHeight="1" x14ac:dyDescent="0.2">
      <c r="A1171" s="822" t="s">
        <v>599</v>
      </c>
      <c r="B1171" s="823" t="s">
        <v>600</v>
      </c>
      <c r="C1171" s="826" t="s">
        <v>626</v>
      </c>
      <c r="D1171" s="840" t="s">
        <v>627</v>
      </c>
      <c r="E1171" s="826" t="s">
        <v>5045</v>
      </c>
      <c r="F1171" s="840" t="s">
        <v>5046</v>
      </c>
      <c r="G1171" s="826" t="s">
        <v>5257</v>
      </c>
      <c r="H1171" s="826" t="s">
        <v>5266</v>
      </c>
      <c r="I1171" s="832">
        <v>3.0733332633972168</v>
      </c>
      <c r="J1171" s="832">
        <v>350</v>
      </c>
      <c r="K1171" s="833">
        <v>1075</v>
      </c>
    </row>
    <row r="1172" spans="1:11" ht="14.45" customHeight="1" x14ac:dyDescent="0.2">
      <c r="A1172" s="822" t="s">
        <v>599</v>
      </c>
      <c r="B1172" s="823" t="s">
        <v>600</v>
      </c>
      <c r="C1172" s="826" t="s">
        <v>626</v>
      </c>
      <c r="D1172" s="840" t="s">
        <v>627</v>
      </c>
      <c r="E1172" s="826" t="s">
        <v>5045</v>
      </c>
      <c r="F1172" s="840" t="s">
        <v>5046</v>
      </c>
      <c r="G1172" s="826" t="s">
        <v>5261</v>
      </c>
      <c r="H1172" s="826" t="s">
        <v>5268</v>
      </c>
      <c r="I1172" s="832">
        <v>3.0999999046325684</v>
      </c>
      <c r="J1172" s="832">
        <v>950</v>
      </c>
      <c r="K1172" s="833">
        <v>2945</v>
      </c>
    </row>
    <row r="1173" spans="1:11" ht="14.45" customHeight="1" x14ac:dyDescent="0.2">
      <c r="A1173" s="822" t="s">
        <v>599</v>
      </c>
      <c r="B1173" s="823" t="s">
        <v>600</v>
      </c>
      <c r="C1173" s="826" t="s">
        <v>626</v>
      </c>
      <c r="D1173" s="840" t="s">
        <v>627</v>
      </c>
      <c r="E1173" s="826" t="s">
        <v>5045</v>
      </c>
      <c r="F1173" s="840" t="s">
        <v>5046</v>
      </c>
      <c r="G1173" s="826" t="s">
        <v>5263</v>
      </c>
      <c r="H1173" s="826" t="s">
        <v>5269</v>
      </c>
      <c r="I1173" s="832">
        <v>1.9249999523162842</v>
      </c>
      <c r="J1173" s="832">
        <v>200</v>
      </c>
      <c r="K1173" s="833">
        <v>385</v>
      </c>
    </row>
    <row r="1174" spans="1:11" ht="14.45" customHeight="1" x14ac:dyDescent="0.2">
      <c r="A1174" s="822" t="s">
        <v>599</v>
      </c>
      <c r="B1174" s="823" t="s">
        <v>600</v>
      </c>
      <c r="C1174" s="826" t="s">
        <v>626</v>
      </c>
      <c r="D1174" s="840" t="s">
        <v>627</v>
      </c>
      <c r="E1174" s="826" t="s">
        <v>5045</v>
      </c>
      <c r="F1174" s="840" t="s">
        <v>5046</v>
      </c>
      <c r="G1174" s="826" t="s">
        <v>5270</v>
      </c>
      <c r="H1174" s="826" t="s">
        <v>5271</v>
      </c>
      <c r="I1174" s="832">
        <v>2.1660000801086428</v>
      </c>
      <c r="J1174" s="832">
        <v>720</v>
      </c>
      <c r="K1174" s="833">
        <v>1559.9000015258789</v>
      </c>
    </row>
    <row r="1175" spans="1:11" ht="14.45" customHeight="1" x14ac:dyDescent="0.2">
      <c r="A1175" s="822" t="s">
        <v>599</v>
      </c>
      <c r="B1175" s="823" t="s">
        <v>600</v>
      </c>
      <c r="C1175" s="826" t="s">
        <v>626</v>
      </c>
      <c r="D1175" s="840" t="s">
        <v>627</v>
      </c>
      <c r="E1175" s="826" t="s">
        <v>5045</v>
      </c>
      <c r="F1175" s="840" t="s">
        <v>5046</v>
      </c>
      <c r="G1175" s="826" t="s">
        <v>5270</v>
      </c>
      <c r="H1175" s="826" t="s">
        <v>5272</v>
      </c>
      <c r="I1175" s="832">
        <v>2.1611111958821616</v>
      </c>
      <c r="J1175" s="832">
        <v>1350</v>
      </c>
      <c r="K1175" s="833">
        <v>2918</v>
      </c>
    </row>
    <row r="1176" spans="1:11" ht="14.45" customHeight="1" x14ac:dyDescent="0.2">
      <c r="A1176" s="822" t="s">
        <v>599</v>
      </c>
      <c r="B1176" s="823" t="s">
        <v>600</v>
      </c>
      <c r="C1176" s="826" t="s">
        <v>626</v>
      </c>
      <c r="D1176" s="840" t="s">
        <v>627</v>
      </c>
      <c r="E1176" s="826" t="s">
        <v>5045</v>
      </c>
      <c r="F1176" s="840" t="s">
        <v>5046</v>
      </c>
      <c r="G1176" s="826" t="s">
        <v>5273</v>
      </c>
      <c r="H1176" s="826" t="s">
        <v>5274</v>
      </c>
      <c r="I1176" s="832">
        <v>1.9971428598676408</v>
      </c>
      <c r="J1176" s="832">
        <v>600</v>
      </c>
      <c r="K1176" s="833">
        <v>1198</v>
      </c>
    </row>
    <row r="1177" spans="1:11" ht="14.45" customHeight="1" x14ac:dyDescent="0.2">
      <c r="A1177" s="822" t="s">
        <v>599</v>
      </c>
      <c r="B1177" s="823" t="s">
        <v>600</v>
      </c>
      <c r="C1177" s="826" t="s">
        <v>626</v>
      </c>
      <c r="D1177" s="840" t="s">
        <v>627</v>
      </c>
      <c r="E1177" s="826" t="s">
        <v>5045</v>
      </c>
      <c r="F1177" s="840" t="s">
        <v>5046</v>
      </c>
      <c r="G1177" s="826" t="s">
        <v>5275</v>
      </c>
      <c r="H1177" s="826" t="s">
        <v>5276</v>
      </c>
      <c r="I1177" s="832">
        <v>4.7800002098083496</v>
      </c>
      <c r="J1177" s="832">
        <v>200</v>
      </c>
      <c r="K1177" s="833">
        <v>956</v>
      </c>
    </row>
    <row r="1178" spans="1:11" ht="14.45" customHeight="1" x14ac:dyDescent="0.2">
      <c r="A1178" s="822" t="s">
        <v>599</v>
      </c>
      <c r="B1178" s="823" t="s">
        <v>600</v>
      </c>
      <c r="C1178" s="826" t="s">
        <v>626</v>
      </c>
      <c r="D1178" s="840" t="s">
        <v>627</v>
      </c>
      <c r="E1178" s="826" t="s">
        <v>5045</v>
      </c>
      <c r="F1178" s="840" t="s">
        <v>5046</v>
      </c>
      <c r="G1178" s="826" t="s">
        <v>5275</v>
      </c>
      <c r="H1178" s="826" t="s">
        <v>5277</v>
      </c>
      <c r="I1178" s="832">
        <v>4.7800002098083496</v>
      </c>
      <c r="J1178" s="832">
        <v>100</v>
      </c>
      <c r="K1178" s="833">
        <v>478</v>
      </c>
    </row>
    <row r="1179" spans="1:11" ht="14.45" customHeight="1" x14ac:dyDescent="0.2">
      <c r="A1179" s="822" t="s">
        <v>599</v>
      </c>
      <c r="B1179" s="823" t="s">
        <v>600</v>
      </c>
      <c r="C1179" s="826" t="s">
        <v>626</v>
      </c>
      <c r="D1179" s="840" t="s">
        <v>627</v>
      </c>
      <c r="E1179" s="826" t="s">
        <v>5045</v>
      </c>
      <c r="F1179" s="840" t="s">
        <v>5046</v>
      </c>
      <c r="G1179" s="826" t="s">
        <v>5278</v>
      </c>
      <c r="H1179" s="826" t="s">
        <v>5279</v>
      </c>
      <c r="I1179" s="832">
        <v>21.233749628067017</v>
      </c>
      <c r="J1179" s="832">
        <v>550</v>
      </c>
      <c r="K1179" s="833">
        <v>11679.5</v>
      </c>
    </row>
    <row r="1180" spans="1:11" ht="14.45" customHeight="1" x14ac:dyDescent="0.2">
      <c r="A1180" s="822" t="s">
        <v>599</v>
      </c>
      <c r="B1180" s="823" t="s">
        <v>600</v>
      </c>
      <c r="C1180" s="826" t="s">
        <v>626</v>
      </c>
      <c r="D1180" s="840" t="s">
        <v>627</v>
      </c>
      <c r="E1180" s="826" t="s">
        <v>5045</v>
      </c>
      <c r="F1180" s="840" t="s">
        <v>5046</v>
      </c>
      <c r="G1180" s="826" t="s">
        <v>5280</v>
      </c>
      <c r="H1180" s="826" t="s">
        <v>5281</v>
      </c>
      <c r="I1180" s="832">
        <v>2.5174999833106995</v>
      </c>
      <c r="J1180" s="832">
        <v>400</v>
      </c>
      <c r="K1180" s="833">
        <v>1007</v>
      </c>
    </row>
    <row r="1181" spans="1:11" ht="14.45" customHeight="1" x14ac:dyDescent="0.2">
      <c r="A1181" s="822" t="s">
        <v>599</v>
      </c>
      <c r="B1181" s="823" t="s">
        <v>600</v>
      </c>
      <c r="C1181" s="826" t="s">
        <v>626</v>
      </c>
      <c r="D1181" s="840" t="s">
        <v>627</v>
      </c>
      <c r="E1181" s="826" t="s">
        <v>5045</v>
      </c>
      <c r="F1181" s="840" t="s">
        <v>5046</v>
      </c>
      <c r="G1181" s="826" t="s">
        <v>5278</v>
      </c>
      <c r="H1181" s="826" t="s">
        <v>5282</v>
      </c>
      <c r="I1181" s="832">
        <v>21.229999542236328</v>
      </c>
      <c r="J1181" s="832">
        <v>50</v>
      </c>
      <c r="K1181" s="833">
        <v>1061.5</v>
      </c>
    </row>
    <row r="1182" spans="1:11" ht="14.45" customHeight="1" x14ac:dyDescent="0.2">
      <c r="A1182" s="822" t="s">
        <v>599</v>
      </c>
      <c r="B1182" s="823" t="s">
        <v>600</v>
      </c>
      <c r="C1182" s="826" t="s">
        <v>626</v>
      </c>
      <c r="D1182" s="840" t="s">
        <v>627</v>
      </c>
      <c r="E1182" s="826" t="s">
        <v>5045</v>
      </c>
      <c r="F1182" s="840" t="s">
        <v>5046</v>
      </c>
      <c r="G1182" s="826" t="s">
        <v>5280</v>
      </c>
      <c r="H1182" s="826" t="s">
        <v>5283</v>
      </c>
      <c r="I1182" s="832">
        <v>2.5174999833106995</v>
      </c>
      <c r="J1182" s="832">
        <v>300</v>
      </c>
      <c r="K1182" s="833">
        <v>754.5</v>
      </c>
    </row>
    <row r="1183" spans="1:11" ht="14.45" customHeight="1" x14ac:dyDescent="0.2">
      <c r="A1183" s="822" t="s">
        <v>599</v>
      </c>
      <c r="B1183" s="823" t="s">
        <v>600</v>
      </c>
      <c r="C1183" s="826" t="s">
        <v>626</v>
      </c>
      <c r="D1183" s="840" t="s">
        <v>627</v>
      </c>
      <c r="E1183" s="826" t="s">
        <v>5045</v>
      </c>
      <c r="F1183" s="840" t="s">
        <v>5046</v>
      </c>
      <c r="G1183" s="826" t="s">
        <v>5284</v>
      </c>
      <c r="H1183" s="826" t="s">
        <v>5285</v>
      </c>
      <c r="I1183" s="832">
        <v>21.229999542236328</v>
      </c>
      <c r="J1183" s="832">
        <v>100</v>
      </c>
      <c r="K1183" s="833">
        <v>2123</v>
      </c>
    </row>
    <row r="1184" spans="1:11" ht="14.45" customHeight="1" x14ac:dyDescent="0.2">
      <c r="A1184" s="822" t="s">
        <v>599</v>
      </c>
      <c r="B1184" s="823" t="s">
        <v>600</v>
      </c>
      <c r="C1184" s="826" t="s">
        <v>626</v>
      </c>
      <c r="D1184" s="840" t="s">
        <v>627</v>
      </c>
      <c r="E1184" s="826" t="s">
        <v>5045</v>
      </c>
      <c r="F1184" s="840" t="s">
        <v>5046</v>
      </c>
      <c r="G1184" s="826" t="s">
        <v>5284</v>
      </c>
      <c r="H1184" s="826" t="s">
        <v>5286</v>
      </c>
      <c r="I1184" s="832">
        <v>21.233999633789061</v>
      </c>
      <c r="J1184" s="832">
        <v>600</v>
      </c>
      <c r="K1184" s="833">
        <v>12739</v>
      </c>
    </row>
    <row r="1185" spans="1:11" ht="14.45" customHeight="1" x14ac:dyDescent="0.2">
      <c r="A1185" s="822" t="s">
        <v>599</v>
      </c>
      <c r="B1185" s="823" t="s">
        <v>600</v>
      </c>
      <c r="C1185" s="826" t="s">
        <v>626</v>
      </c>
      <c r="D1185" s="840" t="s">
        <v>627</v>
      </c>
      <c r="E1185" s="826" t="s">
        <v>5045</v>
      </c>
      <c r="F1185" s="840" t="s">
        <v>5046</v>
      </c>
      <c r="G1185" s="826" t="s">
        <v>5284</v>
      </c>
      <c r="H1185" s="826" t="s">
        <v>5287</v>
      </c>
      <c r="I1185" s="832">
        <v>21.236666361490887</v>
      </c>
      <c r="J1185" s="832">
        <v>650</v>
      </c>
      <c r="K1185" s="833">
        <v>13803</v>
      </c>
    </row>
    <row r="1186" spans="1:11" ht="14.45" customHeight="1" x14ac:dyDescent="0.2">
      <c r="A1186" s="822" t="s">
        <v>599</v>
      </c>
      <c r="B1186" s="823" t="s">
        <v>600</v>
      </c>
      <c r="C1186" s="826" t="s">
        <v>626</v>
      </c>
      <c r="D1186" s="840" t="s">
        <v>627</v>
      </c>
      <c r="E1186" s="826" t="s">
        <v>5045</v>
      </c>
      <c r="F1186" s="840" t="s">
        <v>5046</v>
      </c>
      <c r="G1186" s="826" t="s">
        <v>5273</v>
      </c>
      <c r="H1186" s="826" t="s">
        <v>5288</v>
      </c>
      <c r="I1186" s="832">
        <v>1.9950000047683716</v>
      </c>
      <c r="J1186" s="832">
        <v>100</v>
      </c>
      <c r="K1186" s="833">
        <v>199.5</v>
      </c>
    </row>
    <row r="1187" spans="1:11" ht="14.45" customHeight="1" x14ac:dyDescent="0.2">
      <c r="A1187" s="822" t="s">
        <v>599</v>
      </c>
      <c r="B1187" s="823" t="s">
        <v>600</v>
      </c>
      <c r="C1187" s="826" t="s">
        <v>626</v>
      </c>
      <c r="D1187" s="840" t="s">
        <v>627</v>
      </c>
      <c r="E1187" s="826" t="s">
        <v>5045</v>
      </c>
      <c r="F1187" s="840" t="s">
        <v>5046</v>
      </c>
      <c r="G1187" s="826" t="s">
        <v>5289</v>
      </c>
      <c r="H1187" s="826" t="s">
        <v>5291</v>
      </c>
      <c r="I1187" s="832">
        <v>3.1500000953674316</v>
      </c>
      <c r="J1187" s="832">
        <v>50</v>
      </c>
      <c r="K1187" s="833">
        <v>157.5</v>
      </c>
    </row>
    <row r="1188" spans="1:11" ht="14.45" customHeight="1" x14ac:dyDescent="0.2">
      <c r="A1188" s="822" t="s">
        <v>599</v>
      </c>
      <c r="B1188" s="823" t="s">
        <v>600</v>
      </c>
      <c r="C1188" s="826" t="s">
        <v>626</v>
      </c>
      <c r="D1188" s="840" t="s">
        <v>627</v>
      </c>
      <c r="E1188" s="826" t="s">
        <v>5294</v>
      </c>
      <c r="F1188" s="840" t="s">
        <v>5295</v>
      </c>
      <c r="G1188" s="826" t="s">
        <v>5296</v>
      </c>
      <c r="H1188" s="826" t="s">
        <v>5297</v>
      </c>
      <c r="I1188" s="832">
        <v>187.58000183105469</v>
      </c>
      <c r="J1188" s="832">
        <v>40</v>
      </c>
      <c r="K1188" s="833">
        <v>7503.2001953125</v>
      </c>
    </row>
    <row r="1189" spans="1:11" ht="14.45" customHeight="1" x14ac:dyDescent="0.2">
      <c r="A1189" s="822" t="s">
        <v>599</v>
      </c>
      <c r="B1189" s="823" t="s">
        <v>600</v>
      </c>
      <c r="C1189" s="826" t="s">
        <v>626</v>
      </c>
      <c r="D1189" s="840" t="s">
        <v>627</v>
      </c>
      <c r="E1189" s="826" t="s">
        <v>5294</v>
      </c>
      <c r="F1189" s="840" t="s">
        <v>5295</v>
      </c>
      <c r="G1189" s="826" t="s">
        <v>5302</v>
      </c>
      <c r="H1189" s="826" t="s">
        <v>5303</v>
      </c>
      <c r="I1189" s="832">
        <v>10.092222319708931</v>
      </c>
      <c r="J1189" s="832">
        <v>6200</v>
      </c>
      <c r="K1189" s="833">
        <v>62571.300476074219</v>
      </c>
    </row>
    <row r="1190" spans="1:11" ht="14.45" customHeight="1" x14ac:dyDescent="0.2">
      <c r="A1190" s="822" t="s">
        <v>599</v>
      </c>
      <c r="B1190" s="823" t="s">
        <v>600</v>
      </c>
      <c r="C1190" s="826" t="s">
        <v>626</v>
      </c>
      <c r="D1190" s="840" t="s">
        <v>627</v>
      </c>
      <c r="E1190" s="826" t="s">
        <v>5294</v>
      </c>
      <c r="F1190" s="840" t="s">
        <v>5295</v>
      </c>
      <c r="G1190" s="826" t="s">
        <v>5302</v>
      </c>
      <c r="H1190" s="826" t="s">
        <v>5306</v>
      </c>
      <c r="I1190" s="832">
        <v>10.091666857401529</v>
      </c>
      <c r="J1190" s="832">
        <v>3100</v>
      </c>
      <c r="K1190" s="833">
        <v>31283.6201171875</v>
      </c>
    </row>
    <row r="1191" spans="1:11" ht="14.45" customHeight="1" x14ac:dyDescent="0.2">
      <c r="A1191" s="822" t="s">
        <v>599</v>
      </c>
      <c r="B1191" s="823" t="s">
        <v>600</v>
      </c>
      <c r="C1191" s="826" t="s">
        <v>626</v>
      </c>
      <c r="D1191" s="840" t="s">
        <v>627</v>
      </c>
      <c r="E1191" s="826" t="s">
        <v>5294</v>
      </c>
      <c r="F1191" s="840" t="s">
        <v>5295</v>
      </c>
      <c r="G1191" s="826" t="s">
        <v>5304</v>
      </c>
      <c r="H1191" s="826" t="s">
        <v>5307</v>
      </c>
      <c r="I1191" s="832">
        <v>10.170000076293945</v>
      </c>
      <c r="J1191" s="832">
        <v>200</v>
      </c>
      <c r="K1191" s="833">
        <v>2034</v>
      </c>
    </row>
    <row r="1192" spans="1:11" ht="14.45" customHeight="1" x14ac:dyDescent="0.2">
      <c r="A1192" s="822" t="s">
        <v>599</v>
      </c>
      <c r="B1192" s="823" t="s">
        <v>600</v>
      </c>
      <c r="C1192" s="826" t="s">
        <v>626</v>
      </c>
      <c r="D1192" s="840" t="s">
        <v>627</v>
      </c>
      <c r="E1192" s="826" t="s">
        <v>5294</v>
      </c>
      <c r="F1192" s="840" t="s">
        <v>5295</v>
      </c>
      <c r="G1192" s="826" t="s">
        <v>5882</v>
      </c>
      <c r="H1192" s="826" t="s">
        <v>5883</v>
      </c>
      <c r="I1192" s="832">
        <v>62.650001525878906</v>
      </c>
      <c r="J1192" s="832">
        <v>66</v>
      </c>
      <c r="K1192" s="833">
        <v>4135.0498046875</v>
      </c>
    </row>
    <row r="1193" spans="1:11" ht="14.45" customHeight="1" x14ac:dyDescent="0.2">
      <c r="A1193" s="822" t="s">
        <v>599</v>
      </c>
      <c r="B1193" s="823" t="s">
        <v>600</v>
      </c>
      <c r="C1193" s="826" t="s">
        <v>626</v>
      </c>
      <c r="D1193" s="840" t="s">
        <v>627</v>
      </c>
      <c r="E1193" s="826" t="s">
        <v>5294</v>
      </c>
      <c r="F1193" s="840" t="s">
        <v>5295</v>
      </c>
      <c r="G1193" s="826" t="s">
        <v>5308</v>
      </c>
      <c r="H1193" s="826" t="s">
        <v>5309</v>
      </c>
      <c r="I1193" s="832">
        <v>7.0470001220703127</v>
      </c>
      <c r="J1193" s="832">
        <v>3000</v>
      </c>
      <c r="K1193" s="833">
        <v>21327.5</v>
      </c>
    </row>
    <row r="1194" spans="1:11" ht="14.45" customHeight="1" x14ac:dyDescent="0.2">
      <c r="A1194" s="822" t="s">
        <v>599</v>
      </c>
      <c r="B1194" s="823" t="s">
        <v>600</v>
      </c>
      <c r="C1194" s="826" t="s">
        <v>626</v>
      </c>
      <c r="D1194" s="840" t="s">
        <v>627</v>
      </c>
      <c r="E1194" s="826" t="s">
        <v>5294</v>
      </c>
      <c r="F1194" s="840" t="s">
        <v>5295</v>
      </c>
      <c r="G1194" s="826" t="s">
        <v>5308</v>
      </c>
      <c r="H1194" s="826" t="s">
        <v>5310</v>
      </c>
      <c r="I1194" s="832">
        <v>7.005000114440918</v>
      </c>
      <c r="J1194" s="832">
        <v>750</v>
      </c>
      <c r="K1194" s="833">
        <v>5255</v>
      </c>
    </row>
    <row r="1195" spans="1:11" ht="14.45" customHeight="1" x14ac:dyDescent="0.2">
      <c r="A1195" s="822" t="s">
        <v>599</v>
      </c>
      <c r="B1195" s="823" t="s">
        <v>600</v>
      </c>
      <c r="C1195" s="826" t="s">
        <v>626</v>
      </c>
      <c r="D1195" s="840" t="s">
        <v>627</v>
      </c>
      <c r="E1195" s="826" t="s">
        <v>5294</v>
      </c>
      <c r="F1195" s="840" t="s">
        <v>5295</v>
      </c>
      <c r="G1195" s="826" t="s">
        <v>5725</v>
      </c>
      <c r="H1195" s="826" t="s">
        <v>5726</v>
      </c>
      <c r="I1195" s="832">
        <v>200.86000061035156</v>
      </c>
      <c r="J1195" s="832">
        <v>20</v>
      </c>
      <c r="K1195" s="833">
        <v>4017.199951171875</v>
      </c>
    </row>
    <row r="1196" spans="1:11" ht="14.45" customHeight="1" x14ac:dyDescent="0.2">
      <c r="A1196" s="822" t="s">
        <v>599</v>
      </c>
      <c r="B1196" s="823" t="s">
        <v>600</v>
      </c>
      <c r="C1196" s="826" t="s">
        <v>626</v>
      </c>
      <c r="D1196" s="840" t="s">
        <v>627</v>
      </c>
      <c r="E1196" s="826" t="s">
        <v>5311</v>
      </c>
      <c r="F1196" s="840" t="s">
        <v>5312</v>
      </c>
      <c r="G1196" s="826" t="s">
        <v>5313</v>
      </c>
      <c r="H1196" s="826" t="s">
        <v>5314</v>
      </c>
      <c r="I1196" s="832">
        <v>35.306667327880859</v>
      </c>
      <c r="J1196" s="832">
        <v>108</v>
      </c>
      <c r="K1196" s="833">
        <v>3812.9400634765625</v>
      </c>
    </row>
    <row r="1197" spans="1:11" ht="14.45" customHeight="1" x14ac:dyDescent="0.2">
      <c r="A1197" s="822" t="s">
        <v>599</v>
      </c>
      <c r="B1197" s="823" t="s">
        <v>600</v>
      </c>
      <c r="C1197" s="826" t="s">
        <v>626</v>
      </c>
      <c r="D1197" s="840" t="s">
        <v>627</v>
      </c>
      <c r="E1197" s="826" t="s">
        <v>5311</v>
      </c>
      <c r="F1197" s="840" t="s">
        <v>5312</v>
      </c>
      <c r="G1197" s="826" t="s">
        <v>5884</v>
      </c>
      <c r="H1197" s="826" t="s">
        <v>5885</v>
      </c>
      <c r="I1197" s="832">
        <v>58.650001525878906</v>
      </c>
      <c r="J1197" s="832">
        <v>108</v>
      </c>
      <c r="K1197" s="833">
        <v>6334.2001953125</v>
      </c>
    </row>
    <row r="1198" spans="1:11" ht="14.45" customHeight="1" x14ac:dyDescent="0.2">
      <c r="A1198" s="822" t="s">
        <v>599</v>
      </c>
      <c r="B1198" s="823" t="s">
        <v>600</v>
      </c>
      <c r="C1198" s="826" t="s">
        <v>626</v>
      </c>
      <c r="D1198" s="840" t="s">
        <v>627</v>
      </c>
      <c r="E1198" s="826" t="s">
        <v>5311</v>
      </c>
      <c r="F1198" s="840" t="s">
        <v>5312</v>
      </c>
      <c r="G1198" s="826" t="s">
        <v>5884</v>
      </c>
      <c r="H1198" s="826" t="s">
        <v>5886</v>
      </c>
      <c r="I1198" s="832">
        <v>58.650001525878906</v>
      </c>
      <c r="J1198" s="832">
        <v>36</v>
      </c>
      <c r="K1198" s="833">
        <v>2111.39990234375</v>
      </c>
    </row>
    <row r="1199" spans="1:11" ht="14.45" customHeight="1" x14ac:dyDescent="0.2">
      <c r="A1199" s="822" t="s">
        <v>599</v>
      </c>
      <c r="B1199" s="823" t="s">
        <v>600</v>
      </c>
      <c r="C1199" s="826" t="s">
        <v>626</v>
      </c>
      <c r="D1199" s="840" t="s">
        <v>627</v>
      </c>
      <c r="E1199" s="826" t="s">
        <v>5319</v>
      </c>
      <c r="F1199" s="840" t="s">
        <v>5320</v>
      </c>
      <c r="G1199" s="826" t="s">
        <v>5321</v>
      </c>
      <c r="H1199" s="826" t="s">
        <v>5322</v>
      </c>
      <c r="I1199" s="832">
        <v>132.67999267578125</v>
      </c>
      <c r="J1199" s="832">
        <v>100</v>
      </c>
      <c r="K1199" s="833">
        <v>13268</v>
      </c>
    </row>
    <row r="1200" spans="1:11" ht="14.45" customHeight="1" x14ac:dyDescent="0.2">
      <c r="A1200" s="822" t="s">
        <v>599</v>
      </c>
      <c r="B1200" s="823" t="s">
        <v>600</v>
      </c>
      <c r="C1200" s="826" t="s">
        <v>626</v>
      </c>
      <c r="D1200" s="840" t="s">
        <v>627</v>
      </c>
      <c r="E1200" s="826" t="s">
        <v>5319</v>
      </c>
      <c r="F1200" s="840" t="s">
        <v>5320</v>
      </c>
      <c r="G1200" s="826" t="s">
        <v>5321</v>
      </c>
      <c r="H1200" s="826" t="s">
        <v>5323</v>
      </c>
      <c r="I1200" s="832">
        <v>132.66999816894531</v>
      </c>
      <c r="J1200" s="832">
        <v>25</v>
      </c>
      <c r="K1200" s="833">
        <v>3316.75</v>
      </c>
    </row>
    <row r="1201" spans="1:11" ht="14.45" customHeight="1" x14ac:dyDescent="0.2">
      <c r="A1201" s="822" t="s">
        <v>599</v>
      </c>
      <c r="B1201" s="823" t="s">
        <v>600</v>
      </c>
      <c r="C1201" s="826" t="s">
        <v>626</v>
      </c>
      <c r="D1201" s="840" t="s">
        <v>627</v>
      </c>
      <c r="E1201" s="826" t="s">
        <v>5319</v>
      </c>
      <c r="F1201" s="840" t="s">
        <v>5320</v>
      </c>
      <c r="G1201" s="826" t="s">
        <v>5335</v>
      </c>
      <c r="H1201" s="826" t="s">
        <v>5887</v>
      </c>
      <c r="I1201" s="832">
        <v>0.30000001192092896</v>
      </c>
      <c r="J1201" s="832">
        <v>300</v>
      </c>
      <c r="K1201" s="833">
        <v>90</v>
      </c>
    </row>
    <row r="1202" spans="1:11" ht="14.45" customHeight="1" x14ac:dyDescent="0.2">
      <c r="A1202" s="822" t="s">
        <v>599</v>
      </c>
      <c r="B1202" s="823" t="s">
        <v>600</v>
      </c>
      <c r="C1202" s="826" t="s">
        <v>626</v>
      </c>
      <c r="D1202" s="840" t="s">
        <v>627</v>
      </c>
      <c r="E1202" s="826" t="s">
        <v>5319</v>
      </c>
      <c r="F1202" s="840" t="s">
        <v>5320</v>
      </c>
      <c r="G1202" s="826" t="s">
        <v>5329</v>
      </c>
      <c r="H1202" s="826" t="s">
        <v>5330</v>
      </c>
      <c r="I1202" s="832">
        <v>0.30500000715255737</v>
      </c>
      <c r="J1202" s="832">
        <v>300</v>
      </c>
      <c r="K1202" s="833">
        <v>92</v>
      </c>
    </row>
    <row r="1203" spans="1:11" ht="14.45" customHeight="1" x14ac:dyDescent="0.2">
      <c r="A1203" s="822" t="s">
        <v>599</v>
      </c>
      <c r="B1203" s="823" t="s">
        <v>600</v>
      </c>
      <c r="C1203" s="826" t="s">
        <v>626</v>
      </c>
      <c r="D1203" s="840" t="s">
        <v>627</v>
      </c>
      <c r="E1203" s="826" t="s">
        <v>5319</v>
      </c>
      <c r="F1203" s="840" t="s">
        <v>5320</v>
      </c>
      <c r="G1203" s="826" t="s">
        <v>5499</v>
      </c>
      <c r="H1203" s="826" t="s">
        <v>5742</v>
      </c>
      <c r="I1203" s="832">
        <v>0.30500000715255737</v>
      </c>
      <c r="J1203" s="832">
        <v>300</v>
      </c>
      <c r="K1203" s="833">
        <v>91</v>
      </c>
    </row>
    <row r="1204" spans="1:11" ht="14.45" customHeight="1" x14ac:dyDescent="0.2">
      <c r="A1204" s="822" t="s">
        <v>599</v>
      </c>
      <c r="B1204" s="823" t="s">
        <v>600</v>
      </c>
      <c r="C1204" s="826" t="s">
        <v>626</v>
      </c>
      <c r="D1204" s="840" t="s">
        <v>627</v>
      </c>
      <c r="E1204" s="826" t="s">
        <v>5319</v>
      </c>
      <c r="F1204" s="840" t="s">
        <v>5320</v>
      </c>
      <c r="G1204" s="826" t="s">
        <v>5333</v>
      </c>
      <c r="H1204" s="826" t="s">
        <v>5334</v>
      </c>
      <c r="I1204" s="832">
        <v>0.54727274179458618</v>
      </c>
      <c r="J1204" s="832">
        <v>25000</v>
      </c>
      <c r="K1204" s="833">
        <v>13690</v>
      </c>
    </row>
    <row r="1205" spans="1:11" ht="14.45" customHeight="1" x14ac:dyDescent="0.2">
      <c r="A1205" s="822" t="s">
        <v>599</v>
      </c>
      <c r="B1205" s="823" t="s">
        <v>600</v>
      </c>
      <c r="C1205" s="826" t="s">
        <v>626</v>
      </c>
      <c r="D1205" s="840" t="s">
        <v>627</v>
      </c>
      <c r="E1205" s="826" t="s">
        <v>5319</v>
      </c>
      <c r="F1205" s="840" t="s">
        <v>5320</v>
      </c>
      <c r="G1205" s="826" t="s">
        <v>5333</v>
      </c>
      <c r="H1205" s="826" t="s">
        <v>5338</v>
      </c>
      <c r="I1205" s="832">
        <v>0.54714287178856991</v>
      </c>
      <c r="J1205" s="832">
        <v>13000</v>
      </c>
      <c r="K1205" s="833">
        <v>7090</v>
      </c>
    </row>
    <row r="1206" spans="1:11" ht="14.45" customHeight="1" x14ac:dyDescent="0.2">
      <c r="A1206" s="822" t="s">
        <v>599</v>
      </c>
      <c r="B1206" s="823" t="s">
        <v>600</v>
      </c>
      <c r="C1206" s="826" t="s">
        <v>626</v>
      </c>
      <c r="D1206" s="840" t="s">
        <v>627</v>
      </c>
      <c r="E1206" s="826" t="s">
        <v>5319</v>
      </c>
      <c r="F1206" s="840" t="s">
        <v>5320</v>
      </c>
      <c r="G1206" s="826" t="s">
        <v>5747</v>
      </c>
      <c r="H1206" s="826" t="s">
        <v>5748</v>
      </c>
      <c r="I1206" s="832">
        <v>48.819999694824219</v>
      </c>
      <c r="J1206" s="832">
        <v>25</v>
      </c>
      <c r="K1206" s="833">
        <v>1220.5899658203125</v>
      </c>
    </row>
    <row r="1207" spans="1:11" ht="14.45" customHeight="1" x14ac:dyDescent="0.2">
      <c r="A1207" s="822" t="s">
        <v>599</v>
      </c>
      <c r="B1207" s="823" t="s">
        <v>600</v>
      </c>
      <c r="C1207" s="826" t="s">
        <v>626</v>
      </c>
      <c r="D1207" s="840" t="s">
        <v>627</v>
      </c>
      <c r="E1207" s="826" t="s">
        <v>5319</v>
      </c>
      <c r="F1207" s="840" t="s">
        <v>5320</v>
      </c>
      <c r="G1207" s="826" t="s">
        <v>5344</v>
      </c>
      <c r="H1207" s="826" t="s">
        <v>5501</v>
      </c>
      <c r="I1207" s="832">
        <v>399.29998779296875</v>
      </c>
      <c r="J1207" s="832">
        <v>20</v>
      </c>
      <c r="K1207" s="833">
        <v>7986</v>
      </c>
    </row>
    <row r="1208" spans="1:11" ht="14.45" customHeight="1" x14ac:dyDescent="0.2">
      <c r="A1208" s="822" t="s">
        <v>599</v>
      </c>
      <c r="B1208" s="823" t="s">
        <v>600</v>
      </c>
      <c r="C1208" s="826" t="s">
        <v>626</v>
      </c>
      <c r="D1208" s="840" t="s">
        <v>627</v>
      </c>
      <c r="E1208" s="826" t="s">
        <v>5319</v>
      </c>
      <c r="F1208" s="840" t="s">
        <v>5320</v>
      </c>
      <c r="G1208" s="826" t="s">
        <v>5346</v>
      </c>
      <c r="H1208" s="826" t="s">
        <v>5347</v>
      </c>
      <c r="I1208" s="832">
        <v>907.5</v>
      </c>
      <c r="J1208" s="832">
        <v>10</v>
      </c>
      <c r="K1208" s="833">
        <v>9075</v>
      </c>
    </row>
    <row r="1209" spans="1:11" ht="14.45" customHeight="1" x14ac:dyDescent="0.2">
      <c r="A1209" s="822" t="s">
        <v>599</v>
      </c>
      <c r="B1209" s="823" t="s">
        <v>600</v>
      </c>
      <c r="C1209" s="826" t="s">
        <v>626</v>
      </c>
      <c r="D1209" s="840" t="s">
        <v>627</v>
      </c>
      <c r="E1209" s="826" t="s">
        <v>5319</v>
      </c>
      <c r="F1209" s="840" t="s">
        <v>5320</v>
      </c>
      <c r="G1209" s="826" t="s">
        <v>5346</v>
      </c>
      <c r="H1209" s="826" t="s">
        <v>5348</v>
      </c>
      <c r="I1209" s="832">
        <v>907.5</v>
      </c>
      <c r="J1209" s="832">
        <v>11</v>
      </c>
      <c r="K1209" s="833">
        <v>9982.5</v>
      </c>
    </row>
    <row r="1210" spans="1:11" ht="14.45" customHeight="1" x14ac:dyDescent="0.2">
      <c r="A1210" s="822" t="s">
        <v>599</v>
      </c>
      <c r="B1210" s="823" t="s">
        <v>600</v>
      </c>
      <c r="C1210" s="826" t="s">
        <v>626</v>
      </c>
      <c r="D1210" s="840" t="s">
        <v>627</v>
      </c>
      <c r="E1210" s="826" t="s">
        <v>5349</v>
      </c>
      <c r="F1210" s="840" t="s">
        <v>5350</v>
      </c>
      <c r="G1210" s="826" t="s">
        <v>5888</v>
      </c>
      <c r="H1210" s="826" t="s">
        <v>5889</v>
      </c>
      <c r="I1210" s="832">
        <v>15.729999542236328</v>
      </c>
      <c r="J1210" s="832">
        <v>50</v>
      </c>
      <c r="K1210" s="833">
        <v>786.5</v>
      </c>
    </row>
    <row r="1211" spans="1:11" ht="14.45" customHeight="1" x14ac:dyDescent="0.2">
      <c r="A1211" s="822" t="s">
        <v>599</v>
      </c>
      <c r="B1211" s="823" t="s">
        <v>600</v>
      </c>
      <c r="C1211" s="826" t="s">
        <v>626</v>
      </c>
      <c r="D1211" s="840" t="s">
        <v>627</v>
      </c>
      <c r="E1211" s="826" t="s">
        <v>5349</v>
      </c>
      <c r="F1211" s="840" t="s">
        <v>5350</v>
      </c>
      <c r="G1211" s="826" t="s">
        <v>5890</v>
      </c>
      <c r="H1211" s="826" t="s">
        <v>5891</v>
      </c>
      <c r="I1211" s="832">
        <v>15.729999542236328</v>
      </c>
      <c r="J1211" s="832">
        <v>50</v>
      </c>
      <c r="K1211" s="833">
        <v>786.5</v>
      </c>
    </row>
    <row r="1212" spans="1:11" ht="14.45" customHeight="1" x14ac:dyDescent="0.2">
      <c r="A1212" s="822" t="s">
        <v>599</v>
      </c>
      <c r="B1212" s="823" t="s">
        <v>600</v>
      </c>
      <c r="C1212" s="826" t="s">
        <v>626</v>
      </c>
      <c r="D1212" s="840" t="s">
        <v>627</v>
      </c>
      <c r="E1212" s="826" t="s">
        <v>5349</v>
      </c>
      <c r="F1212" s="840" t="s">
        <v>5350</v>
      </c>
      <c r="G1212" s="826" t="s">
        <v>5892</v>
      </c>
      <c r="H1212" s="826" t="s">
        <v>5893</v>
      </c>
      <c r="I1212" s="832">
        <v>12.100000381469727</v>
      </c>
      <c r="J1212" s="832">
        <v>80</v>
      </c>
      <c r="K1212" s="833">
        <v>968</v>
      </c>
    </row>
    <row r="1213" spans="1:11" ht="14.45" customHeight="1" x14ac:dyDescent="0.2">
      <c r="A1213" s="822" t="s">
        <v>599</v>
      </c>
      <c r="B1213" s="823" t="s">
        <v>600</v>
      </c>
      <c r="C1213" s="826" t="s">
        <v>626</v>
      </c>
      <c r="D1213" s="840" t="s">
        <v>627</v>
      </c>
      <c r="E1213" s="826" t="s">
        <v>5349</v>
      </c>
      <c r="F1213" s="840" t="s">
        <v>5350</v>
      </c>
      <c r="G1213" s="826" t="s">
        <v>5894</v>
      </c>
      <c r="H1213" s="826" t="s">
        <v>5895</v>
      </c>
      <c r="I1213" s="832">
        <v>12.100000381469727</v>
      </c>
      <c r="J1213" s="832">
        <v>80</v>
      </c>
      <c r="K1213" s="833">
        <v>968</v>
      </c>
    </row>
    <row r="1214" spans="1:11" ht="14.45" customHeight="1" x14ac:dyDescent="0.2">
      <c r="A1214" s="822" t="s">
        <v>599</v>
      </c>
      <c r="B1214" s="823" t="s">
        <v>600</v>
      </c>
      <c r="C1214" s="826" t="s">
        <v>626</v>
      </c>
      <c r="D1214" s="840" t="s">
        <v>627</v>
      </c>
      <c r="E1214" s="826" t="s">
        <v>5349</v>
      </c>
      <c r="F1214" s="840" t="s">
        <v>5350</v>
      </c>
      <c r="G1214" s="826" t="s">
        <v>5896</v>
      </c>
      <c r="H1214" s="826" t="s">
        <v>5897</v>
      </c>
      <c r="I1214" s="832">
        <v>19.610000610351563</v>
      </c>
      <c r="J1214" s="832">
        <v>4</v>
      </c>
      <c r="K1214" s="833">
        <v>78.44000244140625</v>
      </c>
    </row>
    <row r="1215" spans="1:11" ht="14.45" customHeight="1" x14ac:dyDescent="0.2">
      <c r="A1215" s="822" t="s">
        <v>599</v>
      </c>
      <c r="B1215" s="823" t="s">
        <v>600</v>
      </c>
      <c r="C1215" s="826" t="s">
        <v>626</v>
      </c>
      <c r="D1215" s="840" t="s">
        <v>627</v>
      </c>
      <c r="E1215" s="826" t="s">
        <v>5349</v>
      </c>
      <c r="F1215" s="840" t="s">
        <v>5350</v>
      </c>
      <c r="G1215" s="826" t="s">
        <v>5888</v>
      </c>
      <c r="H1215" s="826" t="s">
        <v>5898</v>
      </c>
      <c r="I1215" s="832">
        <v>15.729999542236328</v>
      </c>
      <c r="J1215" s="832">
        <v>100</v>
      </c>
      <c r="K1215" s="833">
        <v>1573</v>
      </c>
    </row>
    <row r="1216" spans="1:11" ht="14.45" customHeight="1" x14ac:dyDescent="0.2">
      <c r="A1216" s="822" t="s">
        <v>599</v>
      </c>
      <c r="B1216" s="823" t="s">
        <v>600</v>
      </c>
      <c r="C1216" s="826" t="s">
        <v>626</v>
      </c>
      <c r="D1216" s="840" t="s">
        <v>627</v>
      </c>
      <c r="E1216" s="826" t="s">
        <v>5349</v>
      </c>
      <c r="F1216" s="840" t="s">
        <v>5350</v>
      </c>
      <c r="G1216" s="826" t="s">
        <v>5890</v>
      </c>
      <c r="H1216" s="826" t="s">
        <v>5899</v>
      </c>
      <c r="I1216" s="832">
        <v>15.729999542236328</v>
      </c>
      <c r="J1216" s="832">
        <v>100</v>
      </c>
      <c r="K1216" s="833">
        <v>1573</v>
      </c>
    </row>
    <row r="1217" spans="1:11" ht="14.45" customHeight="1" x14ac:dyDescent="0.2">
      <c r="A1217" s="822" t="s">
        <v>599</v>
      </c>
      <c r="B1217" s="823" t="s">
        <v>600</v>
      </c>
      <c r="C1217" s="826" t="s">
        <v>626</v>
      </c>
      <c r="D1217" s="840" t="s">
        <v>627</v>
      </c>
      <c r="E1217" s="826" t="s">
        <v>5349</v>
      </c>
      <c r="F1217" s="840" t="s">
        <v>5350</v>
      </c>
      <c r="G1217" s="826" t="s">
        <v>5900</v>
      </c>
      <c r="H1217" s="826" t="s">
        <v>5901</v>
      </c>
      <c r="I1217" s="832">
        <v>10.159999847412109</v>
      </c>
      <c r="J1217" s="832">
        <v>100</v>
      </c>
      <c r="K1217" s="833">
        <v>1016.4000244140625</v>
      </c>
    </row>
    <row r="1218" spans="1:11" ht="14.45" customHeight="1" x14ac:dyDescent="0.2">
      <c r="A1218" s="822" t="s">
        <v>599</v>
      </c>
      <c r="B1218" s="823" t="s">
        <v>600</v>
      </c>
      <c r="C1218" s="826" t="s">
        <v>626</v>
      </c>
      <c r="D1218" s="840" t="s">
        <v>627</v>
      </c>
      <c r="E1218" s="826" t="s">
        <v>5349</v>
      </c>
      <c r="F1218" s="840" t="s">
        <v>5350</v>
      </c>
      <c r="G1218" s="826" t="s">
        <v>5368</v>
      </c>
      <c r="H1218" s="826" t="s">
        <v>5369</v>
      </c>
      <c r="I1218" s="832">
        <v>0.64818181774832984</v>
      </c>
      <c r="J1218" s="832">
        <v>15800</v>
      </c>
      <c r="K1218" s="833">
        <v>10554</v>
      </c>
    </row>
    <row r="1219" spans="1:11" ht="14.45" customHeight="1" x14ac:dyDescent="0.2">
      <c r="A1219" s="822" t="s">
        <v>599</v>
      </c>
      <c r="B1219" s="823" t="s">
        <v>600</v>
      </c>
      <c r="C1219" s="826" t="s">
        <v>626</v>
      </c>
      <c r="D1219" s="840" t="s">
        <v>627</v>
      </c>
      <c r="E1219" s="826" t="s">
        <v>5349</v>
      </c>
      <c r="F1219" s="840" t="s">
        <v>5350</v>
      </c>
      <c r="G1219" s="826" t="s">
        <v>5370</v>
      </c>
      <c r="H1219" s="826" t="s">
        <v>5371</v>
      </c>
      <c r="I1219" s="832">
        <v>0.64909090779044409</v>
      </c>
      <c r="J1219" s="832">
        <v>125000</v>
      </c>
      <c r="K1219" s="833">
        <v>80350</v>
      </c>
    </row>
    <row r="1220" spans="1:11" ht="14.45" customHeight="1" x14ac:dyDescent="0.2">
      <c r="A1220" s="822" t="s">
        <v>599</v>
      </c>
      <c r="B1220" s="823" t="s">
        <v>600</v>
      </c>
      <c r="C1220" s="826" t="s">
        <v>626</v>
      </c>
      <c r="D1220" s="840" t="s">
        <v>627</v>
      </c>
      <c r="E1220" s="826" t="s">
        <v>5349</v>
      </c>
      <c r="F1220" s="840" t="s">
        <v>5350</v>
      </c>
      <c r="G1220" s="826" t="s">
        <v>5372</v>
      </c>
      <c r="H1220" s="826" t="s">
        <v>5373</v>
      </c>
      <c r="I1220" s="832">
        <v>0.6418181766163219</v>
      </c>
      <c r="J1220" s="832">
        <v>10000</v>
      </c>
      <c r="K1220" s="833">
        <v>6716</v>
      </c>
    </row>
    <row r="1221" spans="1:11" ht="14.45" customHeight="1" x14ac:dyDescent="0.2">
      <c r="A1221" s="822" t="s">
        <v>599</v>
      </c>
      <c r="B1221" s="823" t="s">
        <v>600</v>
      </c>
      <c r="C1221" s="826" t="s">
        <v>626</v>
      </c>
      <c r="D1221" s="840" t="s">
        <v>627</v>
      </c>
      <c r="E1221" s="826" t="s">
        <v>5349</v>
      </c>
      <c r="F1221" s="840" t="s">
        <v>5350</v>
      </c>
      <c r="G1221" s="826" t="s">
        <v>5368</v>
      </c>
      <c r="H1221" s="826" t="s">
        <v>5374</v>
      </c>
      <c r="I1221" s="832">
        <v>0.62999999523162842</v>
      </c>
      <c r="J1221" s="832">
        <v>8200</v>
      </c>
      <c r="K1221" s="833">
        <v>5166</v>
      </c>
    </row>
    <row r="1222" spans="1:11" ht="14.45" customHeight="1" x14ac:dyDescent="0.2">
      <c r="A1222" s="822" t="s">
        <v>599</v>
      </c>
      <c r="B1222" s="823" t="s">
        <v>600</v>
      </c>
      <c r="C1222" s="826" t="s">
        <v>626</v>
      </c>
      <c r="D1222" s="840" t="s">
        <v>627</v>
      </c>
      <c r="E1222" s="826" t="s">
        <v>5349</v>
      </c>
      <c r="F1222" s="840" t="s">
        <v>5350</v>
      </c>
      <c r="G1222" s="826" t="s">
        <v>5370</v>
      </c>
      <c r="H1222" s="826" t="s">
        <v>5375</v>
      </c>
      <c r="I1222" s="832">
        <v>0.62999999523162842</v>
      </c>
      <c r="J1222" s="832">
        <v>42000</v>
      </c>
      <c r="K1222" s="833">
        <v>26460</v>
      </c>
    </row>
    <row r="1223" spans="1:11" ht="14.45" customHeight="1" x14ac:dyDescent="0.2">
      <c r="A1223" s="822" t="s">
        <v>599</v>
      </c>
      <c r="B1223" s="823" t="s">
        <v>600</v>
      </c>
      <c r="C1223" s="826" t="s">
        <v>626</v>
      </c>
      <c r="D1223" s="840" t="s">
        <v>627</v>
      </c>
      <c r="E1223" s="826" t="s">
        <v>5349</v>
      </c>
      <c r="F1223" s="840" t="s">
        <v>5350</v>
      </c>
      <c r="G1223" s="826" t="s">
        <v>5372</v>
      </c>
      <c r="H1223" s="826" t="s">
        <v>5376</v>
      </c>
      <c r="I1223" s="832">
        <v>0.62999999523162842</v>
      </c>
      <c r="J1223" s="832">
        <v>7000</v>
      </c>
      <c r="K1223" s="833">
        <v>4410</v>
      </c>
    </row>
    <row r="1224" spans="1:11" ht="14.45" customHeight="1" x14ac:dyDescent="0.2">
      <c r="A1224" s="822" t="s">
        <v>599</v>
      </c>
      <c r="B1224" s="823" t="s">
        <v>600</v>
      </c>
      <c r="C1224" s="826" t="s">
        <v>626</v>
      </c>
      <c r="D1224" s="840" t="s">
        <v>627</v>
      </c>
      <c r="E1224" s="826" t="s">
        <v>5377</v>
      </c>
      <c r="F1224" s="840" t="s">
        <v>5378</v>
      </c>
      <c r="G1224" s="826" t="s">
        <v>5773</v>
      </c>
      <c r="H1224" s="826" t="s">
        <v>5775</v>
      </c>
      <c r="I1224" s="832">
        <v>560.83669026692712</v>
      </c>
      <c r="J1224" s="832">
        <v>30</v>
      </c>
      <c r="K1224" s="833">
        <v>16825.099609375</v>
      </c>
    </row>
    <row r="1225" spans="1:11" ht="14.45" customHeight="1" x14ac:dyDescent="0.2">
      <c r="A1225" s="822" t="s">
        <v>599</v>
      </c>
      <c r="B1225" s="823" t="s">
        <v>600</v>
      </c>
      <c r="C1225" s="826" t="s">
        <v>626</v>
      </c>
      <c r="D1225" s="840" t="s">
        <v>627</v>
      </c>
      <c r="E1225" s="826" t="s">
        <v>5377</v>
      </c>
      <c r="F1225" s="840" t="s">
        <v>5378</v>
      </c>
      <c r="G1225" s="826" t="s">
        <v>5902</v>
      </c>
      <c r="H1225" s="826" t="s">
        <v>5903</v>
      </c>
      <c r="I1225" s="832">
        <v>1314.8499755859375</v>
      </c>
      <c r="J1225" s="832">
        <v>50</v>
      </c>
      <c r="K1225" s="833">
        <v>65742.3486328125</v>
      </c>
    </row>
    <row r="1226" spans="1:11" ht="14.45" customHeight="1" x14ac:dyDescent="0.2">
      <c r="A1226" s="822" t="s">
        <v>599</v>
      </c>
      <c r="B1226" s="823" t="s">
        <v>600</v>
      </c>
      <c r="C1226" s="826" t="s">
        <v>626</v>
      </c>
      <c r="D1226" s="840" t="s">
        <v>627</v>
      </c>
      <c r="E1226" s="826" t="s">
        <v>5377</v>
      </c>
      <c r="F1226" s="840" t="s">
        <v>5378</v>
      </c>
      <c r="G1226" s="826" t="s">
        <v>5902</v>
      </c>
      <c r="H1226" s="826" t="s">
        <v>5904</v>
      </c>
      <c r="I1226" s="832">
        <v>1276.550048828125</v>
      </c>
      <c r="J1226" s="832">
        <v>-17</v>
      </c>
      <c r="K1226" s="833">
        <v>-21701.349609375</v>
      </c>
    </row>
    <row r="1227" spans="1:11" ht="14.45" customHeight="1" x14ac:dyDescent="0.2">
      <c r="A1227" s="822" t="s">
        <v>599</v>
      </c>
      <c r="B1227" s="823" t="s">
        <v>600</v>
      </c>
      <c r="C1227" s="826" t="s">
        <v>626</v>
      </c>
      <c r="D1227" s="840" t="s">
        <v>627</v>
      </c>
      <c r="E1227" s="826" t="s">
        <v>5377</v>
      </c>
      <c r="F1227" s="840" t="s">
        <v>5378</v>
      </c>
      <c r="G1227" s="826" t="s">
        <v>5905</v>
      </c>
      <c r="H1227" s="826" t="s">
        <v>5906</v>
      </c>
      <c r="I1227" s="832">
        <v>1295.7000122070313</v>
      </c>
      <c r="J1227" s="832">
        <v>-12</v>
      </c>
      <c r="K1227" s="833">
        <v>-15280.33056640625</v>
      </c>
    </row>
    <row r="1228" spans="1:11" ht="14.45" customHeight="1" x14ac:dyDescent="0.2">
      <c r="A1228" s="822" t="s">
        <v>599</v>
      </c>
      <c r="B1228" s="823" t="s">
        <v>600</v>
      </c>
      <c r="C1228" s="826" t="s">
        <v>626</v>
      </c>
      <c r="D1228" s="840" t="s">
        <v>627</v>
      </c>
      <c r="E1228" s="826" t="s">
        <v>5377</v>
      </c>
      <c r="F1228" s="840" t="s">
        <v>5378</v>
      </c>
      <c r="G1228" s="826" t="s">
        <v>5905</v>
      </c>
      <c r="H1228" s="826" t="s">
        <v>5907</v>
      </c>
      <c r="I1228" s="832">
        <v>1295.7000122070313</v>
      </c>
      <c r="J1228" s="832">
        <v>20</v>
      </c>
      <c r="K1228" s="833">
        <v>25913.9697265625</v>
      </c>
    </row>
    <row r="1229" spans="1:11" ht="14.45" customHeight="1" x14ac:dyDescent="0.2">
      <c r="A1229" s="822" t="s">
        <v>599</v>
      </c>
      <c r="B1229" s="823" t="s">
        <v>600</v>
      </c>
      <c r="C1229" s="826" t="s">
        <v>626</v>
      </c>
      <c r="D1229" s="840" t="s">
        <v>627</v>
      </c>
      <c r="E1229" s="826" t="s">
        <v>5377</v>
      </c>
      <c r="F1229" s="840" t="s">
        <v>5378</v>
      </c>
      <c r="G1229" s="826" t="s">
        <v>5381</v>
      </c>
      <c r="H1229" s="826" t="s">
        <v>5383</v>
      </c>
      <c r="I1229" s="832">
        <v>1523.449951171875</v>
      </c>
      <c r="J1229" s="832">
        <v>15</v>
      </c>
      <c r="K1229" s="833">
        <v>22851.759765625</v>
      </c>
    </row>
    <row r="1230" spans="1:11" ht="14.45" customHeight="1" x14ac:dyDescent="0.2">
      <c r="A1230" s="822" t="s">
        <v>599</v>
      </c>
      <c r="B1230" s="823" t="s">
        <v>600</v>
      </c>
      <c r="C1230" s="826" t="s">
        <v>626</v>
      </c>
      <c r="D1230" s="840" t="s">
        <v>627</v>
      </c>
      <c r="E1230" s="826" t="s">
        <v>5384</v>
      </c>
      <c r="F1230" s="840" t="s">
        <v>5385</v>
      </c>
      <c r="G1230" s="826" t="s">
        <v>5908</v>
      </c>
      <c r="H1230" s="826" t="s">
        <v>5909</v>
      </c>
      <c r="I1230" s="832">
        <v>88.110000610351563</v>
      </c>
      <c r="J1230" s="832">
        <v>10</v>
      </c>
      <c r="K1230" s="833">
        <v>881.04998779296875</v>
      </c>
    </row>
    <row r="1231" spans="1:11" ht="14.45" customHeight="1" x14ac:dyDescent="0.2">
      <c r="A1231" s="822" t="s">
        <v>599</v>
      </c>
      <c r="B1231" s="823" t="s">
        <v>600</v>
      </c>
      <c r="C1231" s="826" t="s">
        <v>626</v>
      </c>
      <c r="D1231" s="840" t="s">
        <v>627</v>
      </c>
      <c r="E1231" s="826" t="s">
        <v>5384</v>
      </c>
      <c r="F1231" s="840" t="s">
        <v>5385</v>
      </c>
      <c r="G1231" s="826" t="s">
        <v>5390</v>
      </c>
      <c r="H1231" s="826" t="s">
        <v>5391</v>
      </c>
      <c r="I1231" s="832">
        <v>35.090000152587891</v>
      </c>
      <c r="J1231" s="832">
        <v>1</v>
      </c>
      <c r="K1231" s="833">
        <v>35.090000152587891</v>
      </c>
    </row>
    <row r="1232" spans="1:11" ht="14.45" customHeight="1" x14ac:dyDescent="0.2">
      <c r="A1232" s="822" t="s">
        <v>599</v>
      </c>
      <c r="B1232" s="823" t="s">
        <v>600</v>
      </c>
      <c r="C1232" s="826" t="s">
        <v>626</v>
      </c>
      <c r="D1232" s="840" t="s">
        <v>627</v>
      </c>
      <c r="E1232" s="826" t="s">
        <v>5384</v>
      </c>
      <c r="F1232" s="840" t="s">
        <v>5385</v>
      </c>
      <c r="G1232" s="826" t="s">
        <v>5910</v>
      </c>
      <c r="H1232" s="826" t="s">
        <v>5911</v>
      </c>
      <c r="I1232" s="832">
        <v>15.609999656677246</v>
      </c>
      <c r="J1232" s="832">
        <v>50</v>
      </c>
      <c r="K1232" s="833">
        <v>780.5</v>
      </c>
    </row>
    <row r="1233" spans="1:11" ht="14.45" customHeight="1" x14ac:dyDescent="0.2">
      <c r="A1233" s="822" t="s">
        <v>599</v>
      </c>
      <c r="B1233" s="823" t="s">
        <v>600</v>
      </c>
      <c r="C1233" s="826" t="s">
        <v>626</v>
      </c>
      <c r="D1233" s="840" t="s">
        <v>627</v>
      </c>
      <c r="E1233" s="826" t="s">
        <v>5384</v>
      </c>
      <c r="F1233" s="840" t="s">
        <v>5385</v>
      </c>
      <c r="G1233" s="826" t="s">
        <v>5912</v>
      </c>
      <c r="H1233" s="826" t="s">
        <v>5913</v>
      </c>
      <c r="I1233" s="832">
        <v>2358.139892578125</v>
      </c>
      <c r="J1233" s="832">
        <v>20</v>
      </c>
      <c r="K1233" s="833">
        <v>47162.791015625</v>
      </c>
    </row>
    <row r="1234" spans="1:11" ht="14.45" customHeight="1" x14ac:dyDescent="0.2">
      <c r="A1234" s="822" t="s">
        <v>599</v>
      </c>
      <c r="B1234" s="823" t="s">
        <v>600</v>
      </c>
      <c r="C1234" s="826" t="s">
        <v>626</v>
      </c>
      <c r="D1234" s="840" t="s">
        <v>627</v>
      </c>
      <c r="E1234" s="826" t="s">
        <v>5384</v>
      </c>
      <c r="F1234" s="840" t="s">
        <v>5385</v>
      </c>
      <c r="G1234" s="826" t="s">
        <v>5914</v>
      </c>
      <c r="H1234" s="826" t="s">
        <v>5915</v>
      </c>
      <c r="I1234" s="832">
        <v>273.45999145507813</v>
      </c>
      <c r="J1234" s="832">
        <v>20</v>
      </c>
      <c r="K1234" s="833">
        <v>5469.2001953125</v>
      </c>
    </row>
    <row r="1235" spans="1:11" ht="14.45" customHeight="1" x14ac:dyDescent="0.2">
      <c r="A1235" s="822" t="s">
        <v>599</v>
      </c>
      <c r="B1235" s="823" t="s">
        <v>600</v>
      </c>
      <c r="C1235" s="826" t="s">
        <v>626</v>
      </c>
      <c r="D1235" s="840" t="s">
        <v>627</v>
      </c>
      <c r="E1235" s="826" t="s">
        <v>5384</v>
      </c>
      <c r="F1235" s="840" t="s">
        <v>5385</v>
      </c>
      <c r="G1235" s="826" t="s">
        <v>5914</v>
      </c>
      <c r="H1235" s="826" t="s">
        <v>5916</v>
      </c>
      <c r="I1235" s="832">
        <v>273.45999145507813</v>
      </c>
      <c r="J1235" s="832">
        <v>60</v>
      </c>
      <c r="K1235" s="833">
        <v>16407.6005859375</v>
      </c>
    </row>
    <row r="1236" spans="1:11" ht="14.45" customHeight="1" x14ac:dyDescent="0.2">
      <c r="A1236" s="822" t="s">
        <v>599</v>
      </c>
      <c r="B1236" s="823" t="s">
        <v>600</v>
      </c>
      <c r="C1236" s="826" t="s">
        <v>629</v>
      </c>
      <c r="D1236" s="840" t="s">
        <v>630</v>
      </c>
      <c r="E1236" s="826" t="s">
        <v>4914</v>
      </c>
      <c r="F1236" s="840" t="s">
        <v>4915</v>
      </c>
      <c r="G1236" s="826" t="s">
        <v>5917</v>
      </c>
      <c r="H1236" s="826" t="s">
        <v>5918</v>
      </c>
      <c r="I1236" s="832">
        <v>41.139999389648438</v>
      </c>
      <c r="J1236" s="832">
        <v>6</v>
      </c>
      <c r="K1236" s="833">
        <v>246.83999633789063</v>
      </c>
    </row>
    <row r="1237" spans="1:11" ht="14.45" customHeight="1" x14ac:dyDescent="0.2">
      <c r="A1237" s="822" t="s">
        <v>599</v>
      </c>
      <c r="B1237" s="823" t="s">
        <v>600</v>
      </c>
      <c r="C1237" s="826" t="s">
        <v>629</v>
      </c>
      <c r="D1237" s="840" t="s">
        <v>630</v>
      </c>
      <c r="E1237" s="826" t="s">
        <v>4914</v>
      </c>
      <c r="F1237" s="840" t="s">
        <v>4915</v>
      </c>
      <c r="G1237" s="826" t="s">
        <v>5919</v>
      </c>
      <c r="H1237" s="826" t="s">
        <v>5920</v>
      </c>
      <c r="I1237" s="832">
        <v>61.709999084472656</v>
      </c>
      <c r="J1237" s="832">
        <v>6</v>
      </c>
      <c r="K1237" s="833">
        <v>370.260009765625</v>
      </c>
    </row>
    <row r="1238" spans="1:11" ht="14.45" customHeight="1" x14ac:dyDescent="0.2">
      <c r="A1238" s="822" t="s">
        <v>599</v>
      </c>
      <c r="B1238" s="823" t="s">
        <v>600</v>
      </c>
      <c r="C1238" s="826" t="s">
        <v>629</v>
      </c>
      <c r="D1238" s="840" t="s">
        <v>630</v>
      </c>
      <c r="E1238" s="826" t="s">
        <v>4914</v>
      </c>
      <c r="F1238" s="840" t="s">
        <v>4915</v>
      </c>
      <c r="G1238" s="826" t="s">
        <v>5921</v>
      </c>
      <c r="H1238" s="826" t="s">
        <v>5922</v>
      </c>
      <c r="I1238" s="832">
        <v>2.1500000953674316</v>
      </c>
      <c r="J1238" s="832">
        <v>3072</v>
      </c>
      <c r="K1238" s="833">
        <v>6592.080322265625</v>
      </c>
    </row>
    <row r="1239" spans="1:11" ht="14.45" customHeight="1" x14ac:dyDescent="0.2">
      <c r="A1239" s="822" t="s">
        <v>599</v>
      </c>
      <c r="B1239" s="823" t="s">
        <v>600</v>
      </c>
      <c r="C1239" s="826" t="s">
        <v>629</v>
      </c>
      <c r="D1239" s="840" t="s">
        <v>630</v>
      </c>
      <c r="E1239" s="826" t="s">
        <v>4914</v>
      </c>
      <c r="F1239" s="840" t="s">
        <v>4915</v>
      </c>
      <c r="G1239" s="826" t="s">
        <v>5923</v>
      </c>
      <c r="H1239" s="826" t="s">
        <v>5924</v>
      </c>
      <c r="I1239" s="832">
        <v>2.1600000858306885</v>
      </c>
      <c r="J1239" s="832">
        <v>1024</v>
      </c>
      <c r="K1239" s="833">
        <v>2207.0400390625</v>
      </c>
    </row>
    <row r="1240" spans="1:11" ht="14.45" customHeight="1" x14ac:dyDescent="0.2">
      <c r="A1240" s="822" t="s">
        <v>599</v>
      </c>
      <c r="B1240" s="823" t="s">
        <v>600</v>
      </c>
      <c r="C1240" s="826" t="s">
        <v>629</v>
      </c>
      <c r="D1240" s="840" t="s">
        <v>630</v>
      </c>
      <c r="E1240" s="826" t="s">
        <v>4914</v>
      </c>
      <c r="F1240" s="840" t="s">
        <v>4915</v>
      </c>
      <c r="G1240" s="826" t="s">
        <v>5925</v>
      </c>
      <c r="H1240" s="826" t="s">
        <v>5926</v>
      </c>
      <c r="I1240" s="832">
        <v>112.93000030517578</v>
      </c>
      <c r="J1240" s="832">
        <v>24</v>
      </c>
      <c r="K1240" s="833">
        <v>2710.39990234375</v>
      </c>
    </row>
    <row r="1241" spans="1:11" ht="14.45" customHeight="1" x14ac:dyDescent="0.2">
      <c r="A1241" s="822" t="s">
        <v>599</v>
      </c>
      <c r="B1241" s="823" t="s">
        <v>600</v>
      </c>
      <c r="C1241" s="826" t="s">
        <v>629</v>
      </c>
      <c r="D1241" s="840" t="s">
        <v>630</v>
      </c>
      <c r="E1241" s="826" t="s">
        <v>4914</v>
      </c>
      <c r="F1241" s="840" t="s">
        <v>4915</v>
      </c>
      <c r="G1241" s="826" t="s">
        <v>5927</v>
      </c>
      <c r="H1241" s="826" t="s">
        <v>5928</v>
      </c>
      <c r="I1241" s="832">
        <v>3.3299999237060547</v>
      </c>
      <c r="J1241" s="832">
        <v>1920</v>
      </c>
      <c r="K1241" s="833">
        <v>6388.7998046875</v>
      </c>
    </row>
    <row r="1242" spans="1:11" ht="14.45" customHeight="1" x14ac:dyDescent="0.2">
      <c r="A1242" s="822" t="s">
        <v>599</v>
      </c>
      <c r="B1242" s="823" t="s">
        <v>600</v>
      </c>
      <c r="C1242" s="826" t="s">
        <v>629</v>
      </c>
      <c r="D1242" s="840" t="s">
        <v>630</v>
      </c>
      <c r="E1242" s="826" t="s">
        <v>4914</v>
      </c>
      <c r="F1242" s="840" t="s">
        <v>4915</v>
      </c>
      <c r="G1242" s="826" t="s">
        <v>5929</v>
      </c>
      <c r="H1242" s="826" t="s">
        <v>5930</v>
      </c>
      <c r="I1242" s="832">
        <v>2.9800000190734863</v>
      </c>
      <c r="J1242" s="832">
        <v>13440</v>
      </c>
      <c r="K1242" s="833">
        <v>40063.10009765625</v>
      </c>
    </row>
    <row r="1243" spans="1:11" ht="14.45" customHeight="1" x14ac:dyDescent="0.2">
      <c r="A1243" s="822" t="s">
        <v>599</v>
      </c>
      <c r="B1243" s="823" t="s">
        <v>600</v>
      </c>
      <c r="C1243" s="826" t="s">
        <v>629</v>
      </c>
      <c r="D1243" s="840" t="s">
        <v>630</v>
      </c>
      <c r="E1243" s="826" t="s">
        <v>4914</v>
      </c>
      <c r="F1243" s="840" t="s">
        <v>4915</v>
      </c>
      <c r="G1243" s="826" t="s">
        <v>5931</v>
      </c>
      <c r="H1243" s="826" t="s">
        <v>5932</v>
      </c>
      <c r="I1243" s="832">
        <v>2.9800000190734863</v>
      </c>
      <c r="J1243" s="832">
        <v>7680</v>
      </c>
      <c r="K1243" s="833">
        <v>22893.19970703125</v>
      </c>
    </row>
    <row r="1244" spans="1:11" ht="14.45" customHeight="1" x14ac:dyDescent="0.2">
      <c r="A1244" s="822" t="s">
        <v>599</v>
      </c>
      <c r="B1244" s="823" t="s">
        <v>600</v>
      </c>
      <c r="C1244" s="826" t="s">
        <v>629</v>
      </c>
      <c r="D1244" s="840" t="s">
        <v>630</v>
      </c>
      <c r="E1244" s="826" t="s">
        <v>4914</v>
      </c>
      <c r="F1244" s="840" t="s">
        <v>4915</v>
      </c>
      <c r="G1244" s="826" t="s">
        <v>5933</v>
      </c>
      <c r="H1244" s="826" t="s">
        <v>5934</v>
      </c>
      <c r="I1244" s="832">
        <v>3.1283332506815591</v>
      </c>
      <c r="J1244" s="832">
        <v>18240</v>
      </c>
      <c r="K1244" s="833">
        <v>57045.4501953125</v>
      </c>
    </row>
    <row r="1245" spans="1:11" ht="14.45" customHeight="1" x14ac:dyDescent="0.2">
      <c r="A1245" s="822" t="s">
        <v>599</v>
      </c>
      <c r="B1245" s="823" t="s">
        <v>600</v>
      </c>
      <c r="C1245" s="826" t="s">
        <v>629</v>
      </c>
      <c r="D1245" s="840" t="s">
        <v>630</v>
      </c>
      <c r="E1245" s="826" t="s">
        <v>4914</v>
      </c>
      <c r="F1245" s="840" t="s">
        <v>4915</v>
      </c>
      <c r="G1245" s="826" t="s">
        <v>5935</v>
      </c>
      <c r="H1245" s="826" t="s">
        <v>5936</v>
      </c>
      <c r="I1245" s="832">
        <v>4.2314285550798685</v>
      </c>
      <c r="J1245" s="832">
        <v>12480</v>
      </c>
      <c r="K1245" s="833">
        <v>52698.0205078125</v>
      </c>
    </row>
    <row r="1246" spans="1:11" ht="14.45" customHeight="1" x14ac:dyDescent="0.2">
      <c r="A1246" s="822" t="s">
        <v>599</v>
      </c>
      <c r="B1246" s="823" t="s">
        <v>600</v>
      </c>
      <c r="C1246" s="826" t="s">
        <v>629</v>
      </c>
      <c r="D1246" s="840" t="s">
        <v>630</v>
      </c>
      <c r="E1246" s="826" t="s">
        <v>4914</v>
      </c>
      <c r="F1246" s="840" t="s">
        <v>4915</v>
      </c>
      <c r="G1246" s="826" t="s">
        <v>5937</v>
      </c>
      <c r="H1246" s="826" t="s">
        <v>5938</v>
      </c>
      <c r="I1246" s="832">
        <v>4.1500000953674316</v>
      </c>
      <c r="J1246" s="832">
        <v>960</v>
      </c>
      <c r="K1246" s="833">
        <v>3987.070068359375</v>
      </c>
    </row>
    <row r="1247" spans="1:11" ht="14.45" customHeight="1" x14ac:dyDescent="0.2">
      <c r="A1247" s="822" t="s">
        <v>599</v>
      </c>
      <c r="B1247" s="823" t="s">
        <v>600</v>
      </c>
      <c r="C1247" s="826" t="s">
        <v>629</v>
      </c>
      <c r="D1247" s="840" t="s">
        <v>630</v>
      </c>
      <c r="E1247" s="826" t="s">
        <v>4914</v>
      </c>
      <c r="F1247" s="840" t="s">
        <v>4915</v>
      </c>
      <c r="G1247" s="826" t="s">
        <v>5939</v>
      </c>
      <c r="H1247" s="826" t="s">
        <v>5940</v>
      </c>
      <c r="I1247" s="832">
        <v>3.9599999189376831</v>
      </c>
      <c r="J1247" s="832">
        <v>2880</v>
      </c>
      <c r="K1247" s="833">
        <v>11220.810302734375</v>
      </c>
    </row>
    <row r="1248" spans="1:11" ht="14.45" customHeight="1" x14ac:dyDescent="0.2">
      <c r="A1248" s="822" t="s">
        <v>599</v>
      </c>
      <c r="B1248" s="823" t="s">
        <v>600</v>
      </c>
      <c r="C1248" s="826" t="s">
        <v>629</v>
      </c>
      <c r="D1248" s="840" t="s">
        <v>630</v>
      </c>
      <c r="E1248" s="826" t="s">
        <v>4914</v>
      </c>
      <c r="F1248" s="840" t="s">
        <v>4915</v>
      </c>
      <c r="G1248" s="826" t="s">
        <v>5941</v>
      </c>
      <c r="H1248" s="826" t="s">
        <v>5942</v>
      </c>
      <c r="I1248" s="832">
        <v>4.4800000190734863</v>
      </c>
      <c r="J1248" s="832">
        <v>1920</v>
      </c>
      <c r="K1248" s="833">
        <v>8596.8095703125</v>
      </c>
    </row>
    <row r="1249" spans="1:11" ht="14.45" customHeight="1" x14ac:dyDescent="0.2">
      <c r="A1249" s="822" t="s">
        <v>599</v>
      </c>
      <c r="B1249" s="823" t="s">
        <v>600</v>
      </c>
      <c r="C1249" s="826" t="s">
        <v>629</v>
      </c>
      <c r="D1249" s="840" t="s">
        <v>630</v>
      </c>
      <c r="E1249" s="826" t="s">
        <v>4914</v>
      </c>
      <c r="F1249" s="840" t="s">
        <v>4915</v>
      </c>
      <c r="G1249" s="826" t="s">
        <v>5943</v>
      </c>
      <c r="H1249" s="826" t="s">
        <v>5944</v>
      </c>
      <c r="I1249" s="832">
        <v>3</v>
      </c>
      <c r="J1249" s="832">
        <v>960</v>
      </c>
      <c r="K1249" s="833">
        <v>2879.800048828125</v>
      </c>
    </row>
    <row r="1250" spans="1:11" ht="14.45" customHeight="1" x14ac:dyDescent="0.2">
      <c r="A1250" s="822" t="s">
        <v>599</v>
      </c>
      <c r="B1250" s="823" t="s">
        <v>600</v>
      </c>
      <c r="C1250" s="826" t="s">
        <v>629</v>
      </c>
      <c r="D1250" s="840" t="s">
        <v>630</v>
      </c>
      <c r="E1250" s="826" t="s">
        <v>4914</v>
      </c>
      <c r="F1250" s="840" t="s">
        <v>4915</v>
      </c>
      <c r="G1250" s="826" t="s">
        <v>5945</v>
      </c>
      <c r="H1250" s="826" t="s">
        <v>5946</v>
      </c>
      <c r="I1250" s="832">
        <v>0.25999999543031055</v>
      </c>
      <c r="J1250" s="832">
        <v>34000</v>
      </c>
      <c r="K1250" s="833">
        <v>8990.0000610351563</v>
      </c>
    </row>
    <row r="1251" spans="1:11" ht="14.45" customHeight="1" x14ac:dyDescent="0.2">
      <c r="A1251" s="822" t="s">
        <v>599</v>
      </c>
      <c r="B1251" s="823" t="s">
        <v>600</v>
      </c>
      <c r="C1251" s="826" t="s">
        <v>629</v>
      </c>
      <c r="D1251" s="840" t="s">
        <v>630</v>
      </c>
      <c r="E1251" s="826" t="s">
        <v>4914</v>
      </c>
      <c r="F1251" s="840" t="s">
        <v>4915</v>
      </c>
      <c r="G1251" s="826" t="s">
        <v>5947</v>
      </c>
      <c r="H1251" s="826" t="s">
        <v>5948</v>
      </c>
      <c r="I1251" s="832">
        <v>1.7100000381469727</v>
      </c>
      <c r="J1251" s="832">
        <v>5760</v>
      </c>
      <c r="K1251" s="833">
        <v>9822.7799072265625</v>
      </c>
    </row>
    <row r="1252" spans="1:11" ht="14.45" customHeight="1" x14ac:dyDescent="0.2">
      <c r="A1252" s="822" t="s">
        <v>599</v>
      </c>
      <c r="B1252" s="823" t="s">
        <v>600</v>
      </c>
      <c r="C1252" s="826" t="s">
        <v>629</v>
      </c>
      <c r="D1252" s="840" t="s">
        <v>630</v>
      </c>
      <c r="E1252" s="826" t="s">
        <v>4914</v>
      </c>
      <c r="F1252" s="840" t="s">
        <v>4915</v>
      </c>
      <c r="G1252" s="826" t="s">
        <v>5949</v>
      </c>
      <c r="H1252" s="826" t="s">
        <v>5950</v>
      </c>
      <c r="I1252" s="832">
        <v>1.5499999523162842</v>
      </c>
      <c r="J1252" s="832">
        <v>960</v>
      </c>
      <c r="K1252" s="833">
        <v>1492.6199951171875</v>
      </c>
    </row>
    <row r="1253" spans="1:11" ht="14.45" customHeight="1" x14ac:dyDescent="0.2">
      <c r="A1253" s="822" t="s">
        <v>599</v>
      </c>
      <c r="B1253" s="823" t="s">
        <v>600</v>
      </c>
      <c r="C1253" s="826" t="s">
        <v>629</v>
      </c>
      <c r="D1253" s="840" t="s">
        <v>630</v>
      </c>
      <c r="E1253" s="826" t="s">
        <v>4914</v>
      </c>
      <c r="F1253" s="840" t="s">
        <v>4915</v>
      </c>
      <c r="G1253" s="826" t="s">
        <v>5927</v>
      </c>
      <c r="H1253" s="826" t="s">
        <v>5951</v>
      </c>
      <c r="I1253" s="832">
        <v>3.3299999237060547</v>
      </c>
      <c r="J1253" s="832">
        <v>1920</v>
      </c>
      <c r="K1253" s="833">
        <v>6388.7998046875</v>
      </c>
    </row>
    <row r="1254" spans="1:11" ht="14.45" customHeight="1" x14ac:dyDescent="0.2">
      <c r="A1254" s="822" t="s">
        <v>599</v>
      </c>
      <c r="B1254" s="823" t="s">
        <v>600</v>
      </c>
      <c r="C1254" s="826" t="s">
        <v>629</v>
      </c>
      <c r="D1254" s="840" t="s">
        <v>630</v>
      </c>
      <c r="E1254" s="826" t="s">
        <v>4914</v>
      </c>
      <c r="F1254" s="840" t="s">
        <v>4915</v>
      </c>
      <c r="G1254" s="826" t="s">
        <v>5929</v>
      </c>
      <c r="H1254" s="826" t="s">
        <v>5952</v>
      </c>
      <c r="I1254" s="832">
        <v>2.9800000190734863</v>
      </c>
      <c r="J1254" s="832">
        <v>10560</v>
      </c>
      <c r="K1254" s="833">
        <v>31478.150390625</v>
      </c>
    </row>
    <row r="1255" spans="1:11" ht="14.45" customHeight="1" x14ac:dyDescent="0.2">
      <c r="A1255" s="822" t="s">
        <v>599</v>
      </c>
      <c r="B1255" s="823" t="s">
        <v>600</v>
      </c>
      <c r="C1255" s="826" t="s">
        <v>629</v>
      </c>
      <c r="D1255" s="840" t="s">
        <v>630</v>
      </c>
      <c r="E1255" s="826" t="s">
        <v>4914</v>
      </c>
      <c r="F1255" s="840" t="s">
        <v>4915</v>
      </c>
      <c r="G1255" s="826" t="s">
        <v>5931</v>
      </c>
      <c r="H1255" s="826" t="s">
        <v>5953</v>
      </c>
      <c r="I1255" s="832">
        <v>2.9800000190734863</v>
      </c>
      <c r="J1255" s="832">
        <v>8640</v>
      </c>
      <c r="K1255" s="833">
        <v>25754.849609375</v>
      </c>
    </row>
    <row r="1256" spans="1:11" ht="14.45" customHeight="1" x14ac:dyDescent="0.2">
      <c r="A1256" s="822" t="s">
        <v>599</v>
      </c>
      <c r="B1256" s="823" t="s">
        <v>600</v>
      </c>
      <c r="C1256" s="826" t="s">
        <v>629</v>
      </c>
      <c r="D1256" s="840" t="s">
        <v>630</v>
      </c>
      <c r="E1256" s="826" t="s">
        <v>4914</v>
      </c>
      <c r="F1256" s="840" t="s">
        <v>4915</v>
      </c>
      <c r="G1256" s="826" t="s">
        <v>5933</v>
      </c>
      <c r="H1256" s="826" t="s">
        <v>5954</v>
      </c>
      <c r="I1256" s="832">
        <v>3.1319999217987062</v>
      </c>
      <c r="J1256" s="832">
        <v>12480</v>
      </c>
      <c r="K1256" s="833">
        <v>39048.43017578125</v>
      </c>
    </row>
    <row r="1257" spans="1:11" ht="14.45" customHeight="1" x14ac:dyDescent="0.2">
      <c r="A1257" s="822" t="s">
        <v>599</v>
      </c>
      <c r="B1257" s="823" t="s">
        <v>600</v>
      </c>
      <c r="C1257" s="826" t="s">
        <v>629</v>
      </c>
      <c r="D1257" s="840" t="s">
        <v>630</v>
      </c>
      <c r="E1257" s="826" t="s">
        <v>4914</v>
      </c>
      <c r="F1257" s="840" t="s">
        <v>4915</v>
      </c>
      <c r="G1257" s="826" t="s">
        <v>5935</v>
      </c>
      <c r="H1257" s="826" t="s">
        <v>5955</v>
      </c>
      <c r="I1257" s="832">
        <v>4.1640001296997067</v>
      </c>
      <c r="J1257" s="832">
        <v>10560</v>
      </c>
      <c r="K1257" s="833">
        <v>43810.43994140625</v>
      </c>
    </row>
    <row r="1258" spans="1:11" ht="14.45" customHeight="1" x14ac:dyDescent="0.2">
      <c r="A1258" s="822" t="s">
        <v>599</v>
      </c>
      <c r="B1258" s="823" t="s">
        <v>600</v>
      </c>
      <c r="C1258" s="826" t="s">
        <v>629</v>
      </c>
      <c r="D1258" s="840" t="s">
        <v>630</v>
      </c>
      <c r="E1258" s="826" t="s">
        <v>4914</v>
      </c>
      <c r="F1258" s="840" t="s">
        <v>4915</v>
      </c>
      <c r="G1258" s="826" t="s">
        <v>5956</v>
      </c>
      <c r="H1258" s="826" t="s">
        <v>5957</v>
      </c>
      <c r="I1258" s="832">
        <v>3.8399999141693115</v>
      </c>
      <c r="J1258" s="832">
        <v>960</v>
      </c>
      <c r="K1258" s="833">
        <v>3684.449951171875</v>
      </c>
    </row>
    <row r="1259" spans="1:11" ht="14.45" customHeight="1" x14ac:dyDescent="0.2">
      <c r="A1259" s="822" t="s">
        <v>599</v>
      </c>
      <c r="B1259" s="823" t="s">
        <v>600</v>
      </c>
      <c r="C1259" s="826" t="s">
        <v>629</v>
      </c>
      <c r="D1259" s="840" t="s">
        <v>630</v>
      </c>
      <c r="E1259" s="826" t="s">
        <v>4914</v>
      </c>
      <c r="F1259" s="840" t="s">
        <v>4915</v>
      </c>
      <c r="G1259" s="826" t="s">
        <v>5937</v>
      </c>
      <c r="H1259" s="826" t="s">
        <v>5958</v>
      </c>
      <c r="I1259" s="832">
        <v>3.8399999141693115</v>
      </c>
      <c r="J1259" s="832">
        <v>960</v>
      </c>
      <c r="K1259" s="833">
        <v>3684.449951171875</v>
      </c>
    </row>
    <row r="1260" spans="1:11" ht="14.45" customHeight="1" x14ac:dyDescent="0.2">
      <c r="A1260" s="822" t="s">
        <v>599</v>
      </c>
      <c r="B1260" s="823" t="s">
        <v>600</v>
      </c>
      <c r="C1260" s="826" t="s">
        <v>629</v>
      </c>
      <c r="D1260" s="840" t="s">
        <v>630</v>
      </c>
      <c r="E1260" s="826" t="s">
        <v>4914</v>
      </c>
      <c r="F1260" s="840" t="s">
        <v>4915</v>
      </c>
      <c r="G1260" s="826" t="s">
        <v>5939</v>
      </c>
      <c r="H1260" s="826" t="s">
        <v>5959</v>
      </c>
      <c r="I1260" s="832">
        <v>3.8399999141693115</v>
      </c>
      <c r="J1260" s="832">
        <v>2880</v>
      </c>
      <c r="K1260" s="833">
        <v>11053.349609375</v>
      </c>
    </row>
    <row r="1261" spans="1:11" ht="14.45" customHeight="1" x14ac:dyDescent="0.2">
      <c r="A1261" s="822" t="s">
        <v>599</v>
      </c>
      <c r="B1261" s="823" t="s">
        <v>600</v>
      </c>
      <c r="C1261" s="826" t="s">
        <v>629</v>
      </c>
      <c r="D1261" s="840" t="s">
        <v>630</v>
      </c>
      <c r="E1261" s="826" t="s">
        <v>4914</v>
      </c>
      <c r="F1261" s="840" t="s">
        <v>4915</v>
      </c>
      <c r="G1261" s="826" t="s">
        <v>5941</v>
      </c>
      <c r="H1261" s="826" t="s">
        <v>5960</v>
      </c>
      <c r="I1261" s="832">
        <v>4.3050000667572021</v>
      </c>
      <c r="J1261" s="832">
        <v>3840</v>
      </c>
      <c r="K1261" s="833">
        <v>16528.359375</v>
      </c>
    </row>
    <row r="1262" spans="1:11" ht="14.45" customHeight="1" x14ac:dyDescent="0.2">
      <c r="A1262" s="822" t="s">
        <v>599</v>
      </c>
      <c r="B1262" s="823" t="s">
        <v>600</v>
      </c>
      <c r="C1262" s="826" t="s">
        <v>629</v>
      </c>
      <c r="D1262" s="840" t="s">
        <v>630</v>
      </c>
      <c r="E1262" s="826" t="s">
        <v>4914</v>
      </c>
      <c r="F1262" s="840" t="s">
        <v>4915</v>
      </c>
      <c r="G1262" s="826" t="s">
        <v>5961</v>
      </c>
      <c r="H1262" s="826" t="s">
        <v>5962</v>
      </c>
      <c r="I1262" s="832">
        <v>2.309999942779541</v>
      </c>
      <c r="J1262" s="832">
        <v>500</v>
      </c>
      <c r="K1262" s="833">
        <v>1152.530029296875</v>
      </c>
    </row>
    <row r="1263" spans="1:11" ht="14.45" customHeight="1" x14ac:dyDescent="0.2">
      <c r="A1263" s="822" t="s">
        <v>599</v>
      </c>
      <c r="B1263" s="823" t="s">
        <v>600</v>
      </c>
      <c r="C1263" s="826" t="s">
        <v>629</v>
      </c>
      <c r="D1263" s="840" t="s">
        <v>630</v>
      </c>
      <c r="E1263" s="826" t="s">
        <v>4914</v>
      </c>
      <c r="F1263" s="840" t="s">
        <v>4915</v>
      </c>
      <c r="G1263" s="826" t="s">
        <v>5945</v>
      </c>
      <c r="H1263" s="826" t="s">
        <v>5963</v>
      </c>
      <c r="I1263" s="832">
        <v>0.26625000312924385</v>
      </c>
      <c r="J1263" s="832">
        <v>33000</v>
      </c>
      <c r="K1263" s="833">
        <v>8772.6000366210938</v>
      </c>
    </row>
    <row r="1264" spans="1:11" ht="14.45" customHeight="1" x14ac:dyDescent="0.2">
      <c r="A1264" s="822" t="s">
        <v>599</v>
      </c>
      <c r="B1264" s="823" t="s">
        <v>600</v>
      </c>
      <c r="C1264" s="826" t="s">
        <v>629</v>
      </c>
      <c r="D1264" s="840" t="s">
        <v>630</v>
      </c>
      <c r="E1264" s="826" t="s">
        <v>4914</v>
      </c>
      <c r="F1264" s="840" t="s">
        <v>4915</v>
      </c>
      <c r="G1264" s="826" t="s">
        <v>5964</v>
      </c>
      <c r="H1264" s="826" t="s">
        <v>5965</v>
      </c>
      <c r="I1264" s="832">
        <v>0.2800000011920929</v>
      </c>
      <c r="J1264" s="832">
        <v>2000</v>
      </c>
      <c r="K1264" s="833">
        <v>556.5999755859375</v>
      </c>
    </row>
    <row r="1265" spans="1:11" ht="14.45" customHeight="1" x14ac:dyDescent="0.2">
      <c r="A1265" s="822" t="s">
        <v>599</v>
      </c>
      <c r="B1265" s="823" t="s">
        <v>600</v>
      </c>
      <c r="C1265" s="826" t="s">
        <v>629</v>
      </c>
      <c r="D1265" s="840" t="s">
        <v>630</v>
      </c>
      <c r="E1265" s="826" t="s">
        <v>4914</v>
      </c>
      <c r="F1265" s="840" t="s">
        <v>4915</v>
      </c>
      <c r="G1265" s="826" t="s">
        <v>5966</v>
      </c>
      <c r="H1265" s="826" t="s">
        <v>5967</v>
      </c>
      <c r="I1265" s="832">
        <v>2.2599999904632568</v>
      </c>
      <c r="J1265" s="832">
        <v>1920</v>
      </c>
      <c r="K1265" s="833">
        <v>4341.030029296875</v>
      </c>
    </row>
    <row r="1266" spans="1:11" ht="14.45" customHeight="1" x14ac:dyDescent="0.2">
      <c r="A1266" s="822" t="s">
        <v>599</v>
      </c>
      <c r="B1266" s="823" t="s">
        <v>600</v>
      </c>
      <c r="C1266" s="826" t="s">
        <v>629</v>
      </c>
      <c r="D1266" s="840" t="s">
        <v>630</v>
      </c>
      <c r="E1266" s="826" t="s">
        <v>4914</v>
      </c>
      <c r="F1266" s="840" t="s">
        <v>4915</v>
      </c>
      <c r="G1266" s="826" t="s">
        <v>5968</v>
      </c>
      <c r="H1266" s="826" t="s">
        <v>5969</v>
      </c>
      <c r="I1266" s="832">
        <v>0.11999999731779099</v>
      </c>
      <c r="J1266" s="832">
        <v>9000</v>
      </c>
      <c r="K1266" s="833">
        <v>1067.2200317382813</v>
      </c>
    </row>
    <row r="1267" spans="1:11" ht="14.45" customHeight="1" x14ac:dyDescent="0.2">
      <c r="A1267" s="822" t="s">
        <v>599</v>
      </c>
      <c r="B1267" s="823" t="s">
        <v>600</v>
      </c>
      <c r="C1267" s="826" t="s">
        <v>629</v>
      </c>
      <c r="D1267" s="840" t="s">
        <v>630</v>
      </c>
      <c r="E1267" s="826" t="s">
        <v>4914</v>
      </c>
      <c r="F1267" s="840" t="s">
        <v>4915</v>
      </c>
      <c r="G1267" s="826" t="s">
        <v>5970</v>
      </c>
      <c r="H1267" s="826" t="s">
        <v>5971</v>
      </c>
      <c r="I1267" s="832">
        <v>3.2799999713897705</v>
      </c>
      <c r="J1267" s="832">
        <v>960</v>
      </c>
      <c r="K1267" s="833">
        <v>3146</v>
      </c>
    </row>
    <row r="1268" spans="1:11" ht="14.45" customHeight="1" x14ac:dyDescent="0.2">
      <c r="A1268" s="822" t="s">
        <v>599</v>
      </c>
      <c r="B1268" s="823" t="s">
        <v>600</v>
      </c>
      <c r="C1268" s="826" t="s">
        <v>629</v>
      </c>
      <c r="D1268" s="840" t="s">
        <v>630</v>
      </c>
      <c r="E1268" s="826" t="s">
        <v>4914</v>
      </c>
      <c r="F1268" s="840" t="s">
        <v>4915</v>
      </c>
      <c r="G1268" s="826" t="s">
        <v>5972</v>
      </c>
      <c r="H1268" s="826" t="s">
        <v>5973</v>
      </c>
      <c r="I1268" s="832">
        <v>932.66998291015625</v>
      </c>
      <c r="J1268" s="832">
        <v>6</v>
      </c>
      <c r="K1268" s="833">
        <v>5596.009765625</v>
      </c>
    </row>
    <row r="1269" spans="1:11" ht="14.45" customHeight="1" x14ac:dyDescent="0.2">
      <c r="A1269" s="822" t="s">
        <v>599</v>
      </c>
      <c r="B1269" s="823" t="s">
        <v>600</v>
      </c>
      <c r="C1269" s="826" t="s">
        <v>629</v>
      </c>
      <c r="D1269" s="840" t="s">
        <v>630</v>
      </c>
      <c r="E1269" s="826" t="s">
        <v>4914</v>
      </c>
      <c r="F1269" s="840" t="s">
        <v>4915</v>
      </c>
      <c r="G1269" s="826" t="s">
        <v>5974</v>
      </c>
      <c r="H1269" s="826" t="s">
        <v>5975</v>
      </c>
      <c r="I1269" s="832">
        <v>1.3899999856948853</v>
      </c>
      <c r="J1269" s="832">
        <v>7500</v>
      </c>
      <c r="K1269" s="833">
        <v>10436.25</v>
      </c>
    </row>
    <row r="1270" spans="1:11" ht="14.45" customHeight="1" x14ac:dyDescent="0.2">
      <c r="A1270" s="822" t="s">
        <v>599</v>
      </c>
      <c r="B1270" s="823" t="s">
        <v>600</v>
      </c>
      <c r="C1270" s="826" t="s">
        <v>629</v>
      </c>
      <c r="D1270" s="840" t="s">
        <v>630</v>
      </c>
      <c r="E1270" s="826" t="s">
        <v>4914</v>
      </c>
      <c r="F1270" s="840" t="s">
        <v>4915</v>
      </c>
      <c r="G1270" s="826" t="s">
        <v>5974</v>
      </c>
      <c r="H1270" s="826" t="s">
        <v>5976</v>
      </c>
      <c r="I1270" s="832">
        <v>1.3899999856948853</v>
      </c>
      <c r="J1270" s="832">
        <v>2500</v>
      </c>
      <c r="K1270" s="833">
        <v>3478.75</v>
      </c>
    </row>
    <row r="1271" spans="1:11" ht="14.45" customHeight="1" x14ac:dyDescent="0.2">
      <c r="A1271" s="822" t="s">
        <v>599</v>
      </c>
      <c r="B1271" s="823" t="s">
        <v>600</v>
      </c>
      <c r="C1271" s="826" t="s">
        <v>629</v>
      </c>
      <c r="D1271" s="840" t="s">
        <v>630</v>
      </c>
      <c r="E1271" s="826" t="s">
        <v>4914</v>
      </c>
      <c r="F1271" s="840" t="s">
        <v>4915</v>
      </c>
      <c r="G1271" s="826" t="s">
        <v>5977</v>
      </c>
      <c r="H1271" s="826" t="s">
        <v>5978</v>
      </c>
      <c r="I1271" s="832">
        <v>0.34000000357627869</v>
      </c>
      <c r="J1271" s="832">
        <v>500</v>
      </c>
      <c r="K1271" s="833">
        <v>169.39999389648438</v>
      </c>
    </row>
    <row r="1272" spans="1:11" ht="14.45" customHeight="1" x14ac:dyDescent="0.2">
      <c r="A1272" s="822" t="s">
        <v>599</v>
      </c>
      <c r="B1272" s="823" t="s">
        <v>600</v>
      </c>
      <c r="C1272" s="826" t="s">
        <v>629</v>
      </c>
      <c r="D1272" s="840" t="s">
        <v>630</v>
      </c>
      <c r="E1272" s="826" t="s">
        <v>4914</v>
      </c>
      <c r="F1272" s="840" t="s">
        <v>4915</v>
      </c>
      <c r="G1272" s="826" t="s">
        <v>5979</v>
      </c>
      <c r="H1272" s="826" t="s">
        <v>5980</v>
      </c>
      <c r="I1272" s="832">
        <v>0.33500000834465027</v>
      </c>
      <c r="J1272" s="832">
        <v>4500</v>
      </c>
      <c r="K1272" s="833">
        <v>1513.1900024414063</v>
      </c>
    </row>
    <row r="1273" spans="1:11" ht="14.45" customHeight="1" x14ac:dyDescent="0.2">
      <c r="A1273" s="822" t="s">
        <v>599</v>
      </c>
      <c r="B1273" s="823" t="s">
        <v>600</v>
      </c>
      <c r="C1273" s="826" t="s">
        <v>629</v>
      </c>
      <c r="D1273" s="840" t="s">
        <v>630</v>
      </c>
      <c r="E1273" s="826" t="s">
        <v>4914</v>
      </c>
      <c r="F1273" s="840" t="s">
        <v>4915</v>
      </c>
      <c r="G1273" s="826" t="s">
        <v>5977</v>
      </c>
      <c r="H1273" s="826" t="s">
        <v>5981</v>
      </c>
      <c r="I1273" s="832">
        <v>0.34000000357627869</v>
      </c>
      <c r="J1273" s="832">
        <v>8500</v>
      </c>
      <c r="K1273" s="833">
        <v>2879.8399353027344</v>
      </c>
    </row>
    <row r="1274" spans="1:11" ht="14.45" customHeight="1" x14ac:dyDescent="0.2">
      <c r="A1274" s="822" t="s">
        <v>599</v>
      </c>
      <c r="B1274" s="823" t="s">
        <v>600</v>
      </c>
      <c r="C1274" s="826" t="s">
        <v>629</v>
      </c>
      <c r="D1274" s="840" t="s">
        <v>630</v>
      </c>
      <c r="E1274" s="826" t="s">
        <v>4914</v>
      </c>
      <c r="F1274" s="840" t="s">
        <v>4915</v>
      </c>
      <c r="G1274" s="826" t="s">
        <v>5979</v>
      </c>
      <c r="H1274" s="826" t="s">
        <v>5982</v>
      </c>
      <c r="I1274" s="832">
        <v>0.28333334128061932</v>
      </c>
      <c r="J1274" s="832">
        <v>6000</v>
      </c>
      <c r="K1274" s="833">
        <v>1683.9199829101563</v>
      </c>
    </row>
    <row r="1275" spans="1:11" ht="14.45" customHeight="1" x14ac:dyDescent="0.2">
      <c r="A1275" s="822" t="s">
        <v>599</v>
      </c>
      <c r="B1275" s="823" t="s">
        <v>600</v>
      </c>
      <c r="C1275" s="826" t="s">
        <v>629</v>
      </c>
      <c r="D1275" s="840" t="s">
        <v>630</v>
      </c>
      <c r="E1275" s="826" t="s">
        <v>4914</v>
      </c>
      <c r="F1275" s="840" t="s">
        <v>4915</v>
      </c>
      <c r="G1275" s="826" t="s">
        <v>5983</v>
      </c>
      <c r="H1275" s="826" t="s">
        <v>5984</v>
      </c>
      <c r="I1275" s="832">
        <v>2.0366666316986084</v>
      </c>
      <c r="J1275" s="832">
        <v>10000</v>
      </c>
      <c r="K1275" s="833">
        <v>20303.7998046875</v>
      </c>
    </row>
    <row r="1276" spans="1:11" ht="14.45" customHeight="1" x14ac:dyDescent="0.2">
      <c r="A1276" s="822" t="s">
        <v>599</v>
      </c>
      <c r="B1276" s="823" t="s">
        <v>600</v>
      </c>
      <c r="C1276" s="826" t="s">
        <v>629</v>
      </c>
      <c r="D1276" s="840" t="s">
        <v>630</v>
      </c>
      <c r="E1276" s="826" t="s">
        <v>4914</v>
      </c>
      <c r="F1276" s="840" t="s">
        <v>4915</v>
      </c>
      <c r="G1276" s="826" t="s">
        <v>5983</v>
      </c>
      <c r="H1276" s="826" t="s">
        <v>5985</v>
      </c>
      <c r="I1276" s="832">
        <v>2.0699999332427979</v>
      </c>
      <c r="J1276" s="832">
        <v>15000</v>
      </c>
      <c r="K1276" s="833">
        <v>31036.50048828125</v>
      </c>
    </row>
    <row r="1277" spans="1:11" ht="14.45" customHeight="1" x14ac:dyDescent="0.2">
      <c r="A1277" s="822" t="s">
        <v>599</v>
      </c>
      <c r="B1277" s="823" t="s">
        <v>600</v>
      </c>
      <c r="C1277" s="826" t="s">
        <v>629</v>
      </c>
      <c r="D1277" s="840" t="s">
        <v>630</v>
      </c>
      <c r="E1277" s="826" t="s">
        <v>4914</v>
      </c>
      <c r="F1277" s="840" t="s">
        <v>4915</v>
      </c>
      <c r="G1277" s="826" t="s">
        <v>5986</v>
      </c>
      <c r="H1277" s="826" t="s">
        <v>5987</v>
      </c>
      <c r="I1277" s="832">
        <v>1.3300000429153442</v>
      </c>
      <c r="J1277" s="832">
        <v>500</v>
      </c>
      <c r="K1277" s="833">
        <v>665.5</v>
      </c>
    </row>
    <row r="1278" spans="1:11" ht="14.45" customHeight="1" x14ac:dyDescent="0.2">
      <c r="A1278" s="822" t="s">
        <v>599</v>
      </c>
      <c r="B1278" s="823" t="s">
        <v>600</v>
      </c>
      <c r="C1278" s="826" t="s">
        <v>629</v>
      </c>
      <c r="D1278" s="840" t="s">
        <v>630</v>
      </c>
      <c r="E1278" s="826" t="s">
        <v>4914</v>
      </c>
      <c r="F1278" s="840" t="s">
        <v>4915</v>
      </c>
      <c r="G1278" s="826" t="s">
        <v>5986</v>
      </c>
      <c r="H1278" s="826" t="s">
        <v>5988</v>
      </c>
      <c r="I1278" s="832">
        <v>1.3300000429153442</v>
      </c>
      <c r="J1278" s="832">
        <v>500</v>
      </c>
      <c r="K1278" s="833">
        <v>665.5</v>
      </c>
    </row>
    <row r="1279" spans="1:11" ht="14.45" customHeight="1" x14ac:dyDescent="0.2">
      <c r="A1279" s="822" t="s">
        <v>599</v>
      </c>
      <c r="B1279" s="823" t="s">
        <v>600</v>
      </c>
      <c r="C1279" s="826" t="s">
        <v>629</v>
      </c>
      <c r="D1279" s="840" t="s">
        <v>630</v>
      </c>
      <c r="E1279" s="826" t="s">
        <v>4914</v>
      </c>
      <c r="F1279" s="840" t="s">
        <v>4915</v>
      </c>
      <c r="G1279" s="826" t="s">
        <v>5989</v>
      </c>
      <c r="H1279" s="826" t="s">
        <v>5990</v>
      </c>
      <c r="I1279" s="832">
        <v>3185.929931640625</v>
      </c>
      <c r="J1279" s="832">
        <v>1</v>
      </c>
      <c r="K1279" s="833">
        <v>3185.929931640625</v>
      </c>
    </row>
    <row r="1280" spans="1:11" ht="14.45" customHeight="1" x14ac:dyDescent="0.2">
      <c r="A1280" s="822" t="s">
        <v>599</v>
      </c>
      <c r="B1280" s="823" t="s">
        <v>600</v>
      </c>
      <c r="C1280" s="826" t="s">
        <v>629</v>
      </c>
      <c r="D1280" s="840" t="s">
        <v>630</v>
      </c>
      <c r="E1280" s="826" t="s">
        <v>4914</v>
      </c>
      <c r="F1280" s="840" t="s">
        <v>4915</v>
      </c>
      <c r="G1280" s="826" t="s">
        <v>5991</v>
      </c>
      <c r="H1280" s="826" t="s">
        <v>5992</v>
      </c>
      <c r="I1280" s="832">
        <v>188.53999328613281</v>
      </c>
      <c r="J1280" s="832">
        <v>10</v>
      </c>
      <c r="K1280" s="833">
        <v>1885.4200439453125</v>
      </c>
    </row>
    <row r="1281" spans="1:11" ht="14.45" customHeight="1" x14ac:dyDescent="0.2">
      <c r="A1281" s="822" t="s">
        <v>599</v>
      </c>
      <c r="B1281" s="823" t="s">
        <v>600</v>
      </c>
      <c r="C1281" s="826" t="s">
        <v>629</v>
      </c>
      <c r="D1281" s="840" t="s">
        <v>630</v>
      </c>
      <c r="E1281" s="826" t="s">
        <v>4914</v>
      </c>
      <c r="F1281" s="840" t="s">
        <v>4915</v>
      </c>
      <c r="G1281" s="826" t="s">
        <v>5993</v>
      </c>
      <c r="H1281" s="826" t="s">
        <v>5994</v>
      </c>
      <c r="I1281" s="832">
        <v>0.9100000262260437</v>
      </c>
      <c r="J1281" s="832">
        <v>1000</v>
      </c>
      <c r="K1281" s="833">
        <v>911.1300048828125</v>
      </c>
    </row>
    <row r="1282" spans="1:11" ht="14.45" customHeight="1" x14ac:dyDescent="0.2">
      <c r="A1282" s="822" t="s">
        <v>599</v>
      </c>
      <c r="B1282" s="823" t="s">
        <v>600</v>
      </c>
      <c r="C1282" s="826" t="s">
        <v>629</v>
      </c>
      <c r="D1282" s="840" t="s">
        <v>630</v>
      </c>
      <c r="E1282" s="826" t="s">
        <v>4914</v>
      </c>
      <c r="F1282" s="840" t="s">
        <v>4915</v>
      </c>
      <c r="G1282" s="826" t="s">
        <v>5995</v>
      </c>
      <c r="H1282" s="826" t="s">
        <v>5996</v>
      </c>
      <c r="I1282" s="832">
        <v>2.0199999809265137</v>
      </c>
      <c r="J1282" s="832">
        <v>4000</v>
      </c>
      <c r="K1282" s="833">
        <v>7947.2998046875</v>
      </c>
    </row>
    <row r="1283" spans="1:11" ht="14.45" customHeight="1" x14ac:dyDescent="0.2">
      <c r="A1283" s="822" t="s">
        <v>599</v>
      </c>
      <c r="B1283" s="823" t="s">
        <v>600</v>
      </c>
      <c r="C1283" s="826" t="s">
        <v>629</v>
      </c>
      <c r="D1283" s="840" t="s">
        <v>630</v>
      </c>
      <c r="E1283" s="826" t="s">
        <v>4914</v>
      </c>
      <c r="F1283" s="840" t="s">
        <v>4915</v>
      </c>
      <c r="G1283" s="826" t="s">
        <v>5997</v>
      </c>
      <c r="H1283" s="826" t="s">
        <v>5998</v>
      </c>
      <c r="I1283" s="832">
        <v>0.40999999642372131</v>
      </c>
      <c r="J1283" s="832">
        <v>5000</v>
      </c>
      <c r="K1283" s="833">
        <v>2057</v>
      </c>
    </row>
    <row r="1284" spans="1:11" ht="14.45" customHeight="1" x14ac:dyDescent="0.2">
      <c r="A1284" s="822" t="s">
        <v>599</v>
      </c>
      <c r="B1284" s="823" t="s">
        <v>600</v>
      </c>
      <c r="C1284" s="826" t="s">
        <v>629</v>
      </c>
      <c r="D1284" s="840" t="s">
        <v>630</v>
      </c>
      <c r="E1284" s="826" t="s">
        <v>4914</v>
      </c>
      <c r="F1284" s="840" t="s">
        <v>4915</v>
      </c>
      <c r="G1284" s="826" t="s">
        <v>5993</v>
      </c>
      <c r="H1284" s="826" t="s">
        <v>5999</v>
      </c>
      <c r="I1284" s="832">
        <v>0.68999999761581421</v>
      </c>
      <c r="J1284" s="832">
        <v>1000</v>
      </c>
      <c r="K1284" s="833">
        <v>686.07000732421875</v>
      </c>
    </row>
    <row r="1285" spans="1:11" ht="14.45" customHeight="1" x14ac:dyDescent="0.2">
      <c r="A1285" s="822" t="s">
        <v>599</v>
      </c>
      <c r="B1285" s="823" t="s">
        <v>600</v>
      </c>
      <c r="C1285" s="826" t="s">
        <v>629</v>
      </c>
      <c r="D1285" s="840" t="s">
        <v>630</v>
      </c>
      <c r="E1285" s="826" t="s">
        <v>4914</v>
      </c>
      <c r="F1285" s="840" t="s">
        <v>4915</v>
      </c>
      <c r="G1285" s="826" t="s">
        <v>6000</v>
      </c>
      <c r="H1285" s="826" t="s">
        <v>6001</v>
      </c>
      <c r="I1285" s="832">
        <v>0.87999999523162842</v>
      </c>
      <c r="J1285" s="832">
        <v>1000</v>
      </c>
      <c r="K1285" s="833">
        <v>879.66998291015625</v>
      </c>
    </row>
    <row r="1286" spans="1:11" ht="14.45" customHeight="1" x14ac:dyDescent="0.2">
      <c r="A1286" s="822" t="s">
        <v>599</v>
      </c>
      <c r="B1286" s="823" t="s">
        <v>600</v>
      </c>
      <c r="C1286" s="826" t="s">
        <v>629</v>
      </c>
      <c r="D1286" s="840" t="s">
        <v>630</v>
      </c>
      <c r="E1286" s="826" t="s">
        <v>4914</v>
      </c>
      <c r="F1286" s="840" t="s">
        <v>4915</v>
      </c>
      <c r="G1286" s="826" t="s">
        <v>6002</v>
      </c>
      <c r="H1286" s="826" t="s">
        <v>6003</v>
      </c>
      <c r="I1286" s="832">
        <v>7.4860000610351563</v>
      </c>
      <c r="J1286" s="832">
        <v>3600</v>
      </c>
      <c r="K1286" s="833">
        <v>26946.69970703125</v>
      </c>
    </row>
    <row r="1287" spans="1:11" ht="14.45" customHeight="1" x14ac:dyDescent="0.2">
      <c r="A1287" s="822" t="s">
        <v>599</v>
      </c>
      <c r="B1287" s="823" t="s">
        <v>600</v>
      </c>
      <c r="C1287" s="826" t="s">
        <v>629</v>
      </c>
      <c r="D1287" s="840" t="s">
        <v>630</v>
      </c>
      <c r="E1287" s="826" t="s">
        <v>4914</v>
      </c>
      <c r="F1287" s="840" t="s">
        <v>4915</v>
      </c>
      <c r="G1287" s="826" t="s">
        <v>6004</v>
      </c>
      <c r="H1287" s="826" t="s">
        <v>6005</v>
      </c>
      <c r="I1287" s="832">
        <v>3.0499999523162842</v>
      </c>
      <c r="J1287" s="832">
        <v>39950</v>
      </c>
      <c r="K1287" s="833">
        <v>121812.2998046875</v>
      </c>
    </row>
    <row r="1288" spans="1:11" ht="14.45" customHeight="1" x14ac:dyDescent="0.2">
      <c r="A1288" s="822" t="s">
        <v>599</v>
      </c>
      <c r="B1288" s="823" t="s">
        <v>600</v>
      </c>
      <c r="C1288" s="826" t="s">
        <v>629</v>
      </c>
      <c r="D1288" s="840" t="s">
        <v>630</v>
      </c>
      <c r="E1288" s="826" t="s">
        <v>4914</v>
      </c>
      <c r="F1288" s="840" t="s">
        <v>4915</v>
      </c>
      <c r="G1288" s="826" t="s">
        <v>6002</v>
      </c>
      <c r="H1288" s="826" t="s">
        <v>6006</v>
      </c>
      <c r="I1288" s="832">
        <v>7.4750001430511475</v>
      </c>
      <c r="J1288" s="832">
        <v>2880</v>
      </c>
      <c r="K1288" s="833">
        <v>21525.8994140625</v>
      </c>
    </row>
    <row r="1289" spans="1:11" ht="14.45" customHeight="1" x14ac:dyDescent="0.2">
      <c r="A1289" s="822" t="s">
        <v>599</v>
      </c>
      <c r="B1289" s="823" t="s">
        <v>600</v>
      </c>
      <c r="C1289" s="826" t="s">
        <v>629</v>
      </c>
      <c r="D1289" s="840" t="s">
        <v>630</v>
      </c>
      <c r="E1289" s="826" t="s">
        <v>4914</v>
      </c>
      <c r="F1289" s="840" t="s">
        <v>4915</v>
      </c>
      <c r="G1289" s="826" t="s">
        <v>6004</v>
      </c>
      <c r="H1289" s="826" t="s">
        <v>6007</v>
      </c>
      <c r="I1289" s="832">
        <v>3.0499999523162842</v>
      </c>
      <c r="J1289" s="832">
        <v>15000</v>
      </c>
      <c r="K1289" s="833">
        <v>45738</v>
      </c>
    </row>
    <row r="1290" spans="1:11" ht="14.45" customHeight="1" x14ac:dyDescent="0.2">
      <c r="A1290" s="822" t="s">
        <v>599</v>
      </c>
      <c r="B1290" s="823" t="s">
        <v>600</v>
      </c>
      <c r="C1290" s="826" t="s">
        <v>629</v>
      </c>
      <c r="D1290" s="840" t="s">
        <v>630</v>
      </c>
      <c r="E1290" s="826" t="s">
        <v>4914</v>
      </c>
      <c r="F1290" s="840" t="s">
        <v>4915</v>
      </c>
      <c r="G1290" s="826" t="s">
        <v>4916</v>
      </c>
      <c r="H1290" s="826" t="s">
        <v>5399</v>
      </c>
      <c r="I1290" s="832">
        <v>0.55666665236155188</v>
      </c>
      <c r="J1290" s="832">
        <v>7500</v>
      </c>
      <c r="K1290" s="833">
        <v>4174.5</v>
      </c>
    </row>
    <row r="1291" spans="1:11" ht="14.45" customHeight="1" x14ac:dyDescent="0.2">
      <c r="A1291" s="822" t="s">
        <v>599</v>
      </c>
      <c r="B1291" s="823" t="s">
        <v>600</v>
      </c>
      <c r="C1291" s="826" t="s">
        <v>629</v>
      </c>
      <c r="D1291" s="840" t="s">
        <v>630</v>
      </c>
      <c r="E1291" s="826" t="s">
        <v>4914</v>
      </c>
      <c r="F1291" s="840" t="s">
        <v>4915</v>
      </c>
      <c r="G1291" s="826" t="s">
        <v>6008</v>
      </c>
      <c r="H1291" s="826" t="s">
        <v>6009</v>
      </c>
      <c r="I1291" s="832">
        <v>4.0500001907348633</v>
      </c>
      <c r="J1291" s="832">
        <v>600</v>
      </c>
      <c r="K1291" s="833">
        <v>2432.1000671386719</v>
      </c>
    </row>
    <row r="1292" spans="1:11" ht="14.45" customHeight="1" x14ac:dyDescent="0.2">
      <c r="A1292" s="822" t="s">
        <v>599</v>
      </c>
      <c r="B1292" s="823" t="s">
        <v>600</v>
      </c>
      <c r="C1292" s="826" t="s">
        <v>629</v>
      </c>
      <c r="D1292" s="840" t="s">
        <v>630</v>
      </c>
      <c r="E1292" s="826" t="s">
        <v>4914</v>
      </c>
      <c r="F1292" s="840" t="s">
        <v>4915</v>
      </c>
      <c r="G1292" s="826" t="s">
        <v>5929</v>
      </c>
      <c r="H1292" s="826" t="s">
        <v>6010</v>
      </c>
      <c r="I1292" s="832">
        <v>2.9800000190734863</v>
      </c>
      <c r="J1292" s="832">
        <v>4800</v>
      </c>
      <c r="K1292" s="833">
        <v>14308.24951171875</v>
      </c>
    </row>
    <row r="1293" spans="1:11" ht="14.45" customHeight="1" x14ac:dyDescent="0.2">
      <c r="A1293" s="822" t="s">
        <v>599</v>
      </c>
      <c r="B1293" s="823" t="s">
        <v>600</v>
      </c>
      <c r="C1293" s="826" t="s">
        <v>629</v>
      </c>
      <c r="D1293" s="840" t="s">
        <v>630</v>
      </c>
      <c r="E1293" s="826" t="s">
        <v>4914</v>
      </c>
      <c r="F1293" s="840" t="s">
        <v>4915</v>
      </c>
      <c r="G1293" s="826" t="s">
        <v>5931</v>
      </c>
      <c r="H1293" s="826" t="s">
        <v>6011</v>
      </c>
      <c r="I1293" s="832">
        <v>2.9800000190734863</v>
      </c>
      <c r="J1293" s="832">
        <v>9600</v>
      </c>
      <c r="K1293" s="833">
        <v>28616.4990234375</v>
      </c>
    </row>
    <row r="1294" spans="1:11" ht="14.45" customHeight="1" x14ac:dyDescent="0.2">
      <c r="A1294" s="822" t="s">
        <v>599</v>
      </c>
      <c r="B1294" s="823" t="s">
        <v>600</v>
      </c>
      <c r="C1294" s="826" t="s">
        <v>629</v>
      </c>
      <c r="D1294" s="840" t="s">
        <v>630</v>
      </c>
      <c r="E1294" s="826" t="s">
        <v>4914</v>
      </c>
      <c r="F1294" s="840" t="s">
        <v>4915</v>
      </c>
      <c r="G1294" s="826" t="s">
        <v>5933</v>
      </c>
      <c r="H1294" s="826" t="s">
        <v>6012</v>
      </c>
      <c r="I1294" s="832">
        <v>3.119999885559082</v>
      </c>
      <c r="J1294" s="832">
        <v>18240</v>
      </c>
      <c r="K1294" s="833">
        <v>56900.25</v>
      </c>
    </row>
    <row r="1295" spans="1:11" ht="14.45" customHeight="1" x14ac:dyDescent="0.2">
      <c r="A1295" s="822" t="s">
        <v>599</v>
      </c>
      <c r="B1295" s="823" t="s">
        <v>600</v>
      </c>
      <c r="C1295" s="826" t="s">
        <v>629</v>
      </c>
      <c r="D1295" s="840" t="s">
        <v>630</v>
      </c>
      <c r="E1295" s="826" t="s">
        <v>4914</v>
      </c>
      <c r="F1295" s="840" t="s">
        <v>4915</v>
      </c>
      <c r="G1295" s="826" t="s">
        <v>5935</v>
      </c>
      <c r="H1295" s="826" t="s">
        <v>6013</v>
      </c>
      <c r="I1295" s="832">
        <v>4.3499999046325684</v>
      </c>
      <c r="J1295" s="832">
        <v>13440</v>
      </c>
      <c r="K1295" s="833">
        <v>58490.431640625</v>
      </c>
    </row>
    <row r="1296" spans="1:11" ht="14.45" customHeight="1" x14ac:dyDescent="0.2">
      <c r="A1296" s="822" t="s">
        <v>599</v>
      </c>
      <c r="B1296" s="823" t="s">
        <v>600</v>
      </c>
      <c r="C1296" s="826" t="s">
        <v>629</v>
      </c>
      <c r="D1296" s="840" t="s">
        <v>630</v>
      </c>
      <c r="E1296" s="826" t="s">
        <v>4914</v>
      </c>
      <c r="F1296" s="840" t="s">
        <v>4915</v>
      </c>
      <c r="G1296" s="826" t="s">
        <v>5939</v>
      </c>
      <c r="H1296" s="826" t="s">
        <v>6014</v>
      </c>
      <c r="I1296" s="832">
        <v>4.1599998474121094</v>
      </c>
      <c r="J1296" s="832">
        <v>1920</v>
      </c>
      <c r="K1296" s="833">
        <v>7994.22021484375</v>
      </c>
    </row>
    <row r="1297" spans="1:11" ht="14.45" customHeight="1" x14ac:dyDescent="0.2">
      <c r="A1297" s="822" t="s">
        <v>599</v>
      </c>
      <c r="B1297" s="823" t="s">
        <v>600</v>
      </c>
      <c r="C1297" s="826" t="s">
        <v>629</v>
      </c>
      <c r="D1297" s="840" t="s">
        <v>630</v>
      </c>
      <c r="E1297" s="826" t="s">
        <v>4914</v>
      </c>
      <c r="F1297" s="840" t="s">
        <v>4915</v>
      </c>
      <c r="G1297" s="826" t="s">
        <v>5941</v>
      </c>
      <c r="H1297" s="826" t="s">
        <v>6015</v>
      </c>
      <c r="I1297" s="832">
        <v>4.4800000190734863</v>
      </c>
      <c r="J1297" s="832">
        <v>1920</v>
      </c>
      <c r="K1297" s="833">
        <v>8596.7998046875</v>
      </c>
    </row>
    <row r="1298" spans="1:11" ht="14.45" customHeight="1" x14ac:dyDescent="0.2">
      <c r="A1298" s="822" t="s">
        <v>599</v>
      </c>
      <c r="B1298" s="823" t="s">
        <v>600</v>
      </c>
      <c r="C1298" s="826" t="s">
        <v>629</v>
      </c>
      <c r="D1298" s="840" t="s">
        <v>630</v>
      </c>
      <c r="E1298" s="826" t="s">
        <v>4914</v>
      </c>
      <c r="F1298" s="840" t="s">
        <v>4915</v>
      </c>
      <c r="G1298" s="826" t="s">
        <v>5966</v>
      </c>
      <c r="H1298" s="826" t="s">
        <v>6016</v>
      </c>
      <c r="I1298" s="832">
        <v>2.1400001049041748</v>
      </c>
      <c r="J1298" s="832">
        <v>960</v>
      </c>
      <c r="K1298" s="833">
        <v>2057</v>
      </c>
    </row>
    <row r="1299" spans="1:11" ht="14.45" customHeight="1" x14ac:dyDescent="0.2">
      <c r="A1299" s="822" t="s">
        <v>599</v>
      </c>
      <c r="B1299" s="823" t="s">
        <v>600</v>
      </c>
      <c r="C1299" s="826" t="s">
        <v>629</v>
      </c>
      <c r="D1299" s="840" t="s">
        <v>630</v>
      </c>
      <c r="E1299" s="826" t="s">
        <v>4914</v>
      </c>
      <c r="F1299" s="840" t="s">
        <v>4915</v>
      </c>
      <c r="G1299" s="826" t="s">
        <v>6017</v>
      </c>
      <c r="H1299" s="826" t="s">
        <v>6018</v>
      </c>
      <c r="I1299" s="832">
        <v>0.17000000178813934</v>
      </c>
      <c r="J1299" s="832">
        <v>2000</v>
      </c>
      <c r="K1299" s="833">
        <v>333.95999145507813</v>
      </c>
    </row>
    <row r="1300" spans="1:11" ht="14.45" customHeight="1" x14ac:dyDescent="0.2">
      <c r="A1300" s="822" t="s">
        <v>599</v>
      </c>
      <c r="B1300" s="823" t="s">
        <v>600</v>
      </c>
      <c r="C1300" s="826" t="s">
        <v>629</v>
      </c>
      <c r="D1300" s="840" t="s">
        <v>630</v>
      </c>
      <c r="E1300" s="826" t="s">
        <v>4914</v>
      </c>
      <c r="F1300" s="840" t="s">
        <v>4915</v>
      </c>
      <c r="G1300" s="826" t="s">
        <v>5968</v>
      </c>
      <c r="H1300" s="826" t="s">
        <v>6019</v>
      </c>
      <c r="I1300" s="832">
        <v>0.11999999731779099</v>
      </c>
      <c r="J1300" s="832">
        <v>1000</v>
      </c>
      <c r="K1300" s="833">
        <v>118.59999847412109</v>
      </c>
    </row>
    <row r="1301" spans="1:11" ht="14.45" customHeight="1" x14ac:dyDescent="0.2">
      <c r="A1301" s="822" t="s">
        <v>599</v>
      </c>
      <c r="B1301" s="823" t="s">
        <v>600</v>
      </c>
      <c r="C1301" s="826" t="s">
        <v>629</v>
      </c>
      <c r="D1301" s="840" t="s">
        <v>630</v>
      </c>
      <c r="E1301" s="826" t="s">
        <v>4914</v>
      </c>
      <c r="F1301" s="840" t="s">
        <v>4915</v>
      </c>
      <c r="G1301" s="826" t="s">
        <v>6020</v>
      </c>
      <c r="H1301" s="826" t="s">
        <v>6021</v>
      </c>
      <c r="I1301" s="832">
        <v>1.2300000190734863</v>
      </c>
      <c r="J1301" s="832">
        <v>1000</v>
      </c>
      <c r="K1301" s="833">
        <v>1226.93994140625</v>
      </c>
    </row>
    <row r="1302" spans="1:11" ht="14.45" customHeight="1" x14ac:dyDescent="0.2">
      <c r="A1302" s="822" t="s">
        <v>599</v>
      </c>
      <c r="B1302" s="823" t="s">
        <v>600</v>
      </c>
      <c r="C1302" s="826" t="s">
        <v>629</v>
      </c>
      <c r="D1302" s="840" t="s">
        <v>630</v>
      </c>
      <c r="E1302" s="826" t="s">
        <v>4914</v>
      </c>
      <c r="F1302" s="840" t="s">
        <v>4915</v>
      </c>
      <c r="G1302" s="826" t="s">
        <v>6022</v>
      </c>
      <c r="H1302" s="826" t="s">
        <v>6023</v>
      </c>
      <c r="I1302" s="832">
        <v>0.10000000149011612</v>
      </c>
      <c r="J1302" s="832">
        <v>1152</v>
      </c>
      <c r="K1302" s="833">
        <v>118.59999847412109</v>
      </c>
    </row>
    <row r="1303" spans="1:11" ht="14.45" customHeight="1" x14ac:dyDescent="0.2">
      <c r="A1303" s="822" t="s">
        <v>599</v>
      </c>
      <c r="B1303" s="823" t="s">
        <v>600</v>
      </c>
      <c r="C1303" s="826" t="s">
        <v>629</v>
      </c>
      <c r="D1303" s="840" t="s">
        <v>630</v>
      </c>
      <c r="E1303" s="826" t="s">
        <v>4914</v>
      </c>
      <c r="F1303" s="840" t="s">
        <v>4915</v>
      </c>
      <c r="G1303" s="826" t="s">
        <v>5945</v>
      </c>
      <c r="H1303" s="826" t="s">
        <v>6024</v>
      </c>
      <c r="I1303" s="832">
        <v>0.28333333134651184</v>
      </c>
      <c r="J1303" s="832">
        <v>18000</v>
      </c>
      <c r="K1303" s="833">
        <v>4799.2000122070313</v>
      </c>
    </row>
    <row r="1304" spans="1:11" ht="14.45" customHeight="1" x14ac:dyDescent="0.2">
      <c r="A1304" s="822" t="s">
        <v>599</v>
      </c>
      <c r="B1304" s="823" t="s">
        <v>600</v>
      </c>
      <c r="C1304" s="826" t="s">
        <v>629</v>
      </c>
      <c r="D1304" s="840" t="s">
        <v>630</v>
      </c>
      <c r="E1304" s="826" t="s">
        <v>4914</v>
      </c>
      <c r="F1304" s="840" t="s">
        <v>4915</v>
      </c>
      <c r="G1304" s="826" t="s">
        <v>6025</v>
      </c>
      <c r="H1304" s="826" t="s">
        <v>6026</v>
      </c>
      <c r="I1304" s="832">
        <v>158.02999877929688</v>
      </c>
      <c r="J1304" s="832">
        <v>4</v>
      </c>
      <c r="K1304" s="833">
        <v>632.0999755859375</v>
      </c>
    </row>
    <row r="1305" spans="1:11" ht="14.45" customHeight="1" x14ac:dyDescent="0.2">
      <c r="A1305" s="822" t="s">
        <v>599</v>
      </c>
      <c r="B1305" s="823" t="s">
        <v>600</v>
      </c>
      <c r="C1305" s="826" t="s">
        <v>629</v>
      </c>
      <c r="D1305" s="840" t="s">
        <v>630</v>
      </c>
      <c r="E1305" s="826" t="s">
        <v>4914</v>
      </c>
      <c r="F1305" s="840" t="s">
        <v>4915</v>
      </c>
      <c r="G1305" s="826" t="s">
        <v>6027</v>
      </c>
      <c r="H1305" s="826" t="s">
        <v>6028</v>
      </c>
      <c r="I1305" s="832">
        <v>8.6974997520446777</v>
      </c>
      <c r="J1305" s="832">
        <v>4800</v>
      </c>
      <c r="K1305" s="833">
        <v>41742.5</v>
      </c>
    </row>
    <row r="1306" spans="1:11" ht="14.45" customHeight="1" x14ac:dyDescent="0.2">
      <c r="A1306" s="822" t="s">
        <v>599</v>
      </c>
      <c r="B1306" s="823" t="s">
        <v>600</v>
      </c>
      <c r="C1306" s="826" t="s">
        <v>629</v>
      </c>
      <c r="D1306" s="840" t="s">
        <v>630</v>
      </c>
      <c r="E1306" s="826" t="s">
        <v>4914</v>
      </c>
      <c r="F1306" s="840" t="s">
        <v>4915</v>
      </c>
      <c r="G1306" s="826" t="s">
        <v>6029</v>
      </c>
      <c r="H1306" s="826" t="s">
        <v>6030</v>
      </c>
      <c r="I1306" s="832">
        <v>9.3100004196166992</v>
      </c>
      <c r="J1306" s="832">
        <v>2880</v>
      </c>
      <c r="K1306" s="833">
        <v>26813.599609375</v>
      </c>
    </row>
    <row r="1307" spans="1:11" ht="14.45" customHeight="1" x14ac:dyDescent="0.2">
      <c r="A1307" s="822" t="s">
        <v>599</v>
      </c>
      <c r="B1307" s="823" t="s">
        <v>600</v>
      </c>
      <c r="C1307" s="826" t="s">
        <v>629</v>
      </c>
      <c r="D1307" s="840" t="s">
        <v>630</v>
      </c>
      <c r="E1307" s="826" t="s">
        <v>4914</v>
      </c>
      <c r="F1307" s="840" t="s">
        <v>4915</v>
      </c>
      <c r="G1307" s="826" t="s">
        <v>6027</v>
      </c>
      <c r="H1307" s="826" t="s">
        <v>6031</v>
      </c>
      <c r="I1307" s="832">
        <v>8.6999998092651367</v>
      </c>
      <c r="J1307" s="832">
        <v>2400</v>
      </c>
      <c r="K1307" s="833">
        <v>20872.5</v>
      </c>
    </row>
    <row r="1308" spans="1:11" ht="14.45" customHeight="1" x14ac:dyDescent="0.2">
      <c r="A1308" s="822" t="s">
        <v>599</v>
      </c>
      <c r="B1308" s="823" t="s">
        <v>600</v>
      </c>
      <c r="C1308" s="826" t="s">
        <v>629</v>
      </c>
      <c r="D1308" s="840" t="s">
        <v>630</v>
      </c>
      <c r="E1308" s="826" t="s">
        <v>4914</v>
      </c>
      <c r="F1308" s="840" t="s">
        <v>4915</v>
      </c>
      <c r="G1308" s="826" t="s">
        <v>6029</v>
      </c>
      <c r="H1308" s="826" t="s">
        <v>6032</v>
      </c>
      <c r="I1308" s="832">
        <v>9.3100004196166992</v>
      </c>
      <c r="J1308" s="832">
        <v>1440</v>
      </c>
      <c r="K1308" s="833">
        <v>13406.799560546875</v>
      </c>
    </row>
    <row r="1309" spans="1:11" ht="14.45" customHeight="1" x14ac:dyDescent="0.2">
      <c r="A1309" s="822" t="s">
        <v>599</v>
      </c>
      <c r="B1309" s="823" t="s">
        <v>600</v>
      </c>
      <c r="C1309" s="826" t="s">
        <v>629</v>
      </c>
      <c r="D1309" s="840" t="s">
        <v>630</v>
      </c>
      <c r="E1309" s="826" t="s">
        <v>4914</v>
      </c>
      <c r="F1309" s="840" t="s">
        <v>4915</v>
      </c>
      <c r="G1309" s="826" t="s">
        <v>6033</v>
      </c>
      <c r="H1309" s="826" t="s">
        <v>6034</v>
      </c>
      <c r="I1309" s="832">
        <v>2.809999942779541</v>
      </c>
      <c r="J1309" s="832">
        <v>16000</v>
      </c>
      <c r="K1309" s="833">
        <v>44973.28125</v>
      </c>
    </row>
    <row r="1310" spans="1:11" ht="14.45" customHeight="1" x14ac:dyDescent="0.2">
      <c r="A1310" s="822" t="s">
        <v>599</v>
      </c>
      <c r="B1310" s="823" t="s">
        <v>600</v>
      </c>
      <c r="C1310" s="826" t="s">
        <v>629</v>
      </c>
      <c r="D1310" s="840" t="s">
        <v>630</v>
      </c>
      <c r="E1310" s="826" t="s">
        <v>4914</v>
      </c>
      <c r="F1310" s="840" t="s">
        <v>4915</v>
      </c>
      <c r="G1310" s="826" t="s">
        <v>6033</v>
      </c>
      <c r="H1310" s="826" t="s">
        <v>6035</v>
      </c>
      <c r="I1310" s="832">
        <v>2.809999942779541</v>
      </c>
      <c r="J1310" s="832">
        <v>14000</v>
      </c>
      <c r="K1310" s="833">
        <v>39351.62109375</v>
      </c>
    </row>
    <row r="1311" spans="1:11" ht="14.45" customHeight="1" x14ac:dyDescent="0.2">
      <c r="A1311" s="822" t="s">
        <v>599</v>
      </c>
      <c r="B1311" s="823" t="s">
        <v>600</v>
      </c>
      <c r="C1311" s="826" t="s">
        <v>629</v>
      </c>
      <c r="D1311" s="840" t="s">
        <v>630</v>
      </c>
      <c r="E1311" s="826" t="s">
        <v>4914</v>
      </c>
      <c r="F1311" s="840" t="s">
        <v>4915</v>
      </c>
      <c r="G1311" s="826" t="s">
        <v>6036</v>
      </c>
      <c r="H1311" s="826" t="s">
        <v>6037</v>
      </c>
      <c r="I1311" s="832">
        <v>0.72000002861022949</v>
      </c>
      <c r="J1311" s="832">
        <v>1000</v>
      </c>
      <c r="K1311" s="833">
        <v>724.719970703125</v>
      </c>
    </row>
    <row r="1312" spans="1:11" ht="14.45" customHeight="1" x14ac:dyDescent="0.2">
      <c r="A1312" s="822" t="s">
        <v>599</v>
      </c>
      <c r="B1312" s="823" t="s">
        <v>600</v>
      </c>
      <c r="C1312" s="826" t="s">
        <v>629</v>
      </c>
      <c r="D1312" s="840" t="s">
        <v>630</v>
      </c>
      <c r="E1312" s="826" t="s">
        <v>4914</v>
      </c>
      <c r="F1312" s="840" t="s">
        <v>4915</v>
      </c>
      <c r="G1312" s="826" t="s">
        <v>6038</v>
      </c>
      <c r="H1312" s="826" t="s">
        <v>6039</v>
      </c>
      <c r="I1312" s="832">
        <v>6.5</v>
      </c>
      <c r="J1312" s="832">
        <v>800</v>
      </c>
      <c r="K1312" s="833">
        <v>5198.2598876953125</v>
      </c>
    </row>
    <row r="1313" spans="1:11" ht="14.45" customHeight="1" x14ac:dyDescent="0.2">
      <c r="A1313" s="822" t="s">
        <v>599</v>
      </c>
      <c r="B1313" s="823" t="s">
        <v>600</v>
      </c>
      <c r="C1313" s="826" t="s">
        <v>629</v>
      </c>
      <c r="D1313" s="840" t="s">
        <v>630</v>
      </c>
      <c r="E1313" s="826" t="s">
        <v>4914</v>
      </c>
      <c r="F1313" s="840" t="s">
        <v>4915</v>
      </c>
      <c r="G1313" s="826" t="s">
        <v>6038</v>
      </c>
      <c r="H1313" s="826" t="s">
        <v>6040</v>
      </c>
      <c r="I1313" s="832">
        <v>6.5</v>
      </c>
      <c r="J1313" s="832">
        <v>1150</v>
      </c>
      <c r="K1313" s="833">
        <v>7472.6299743652344</v>
      </c>
    </row>
    <row r="1314" spans="1:11" ht="14.45" customHeight="1" x14ac:dyDescent="0.2">
      <c r="A1314" s="822" t="s">
        <v>599</v>
      </c>
      <c r="B1314" s="823" t="s">
        <v>600</v>
      </c>
      <c r="C1314" s="826" t="s">
        <v>629</v>
      </c>
      <c r="D1314" s="840" t="s">
        <v>630</v>
      </c>
      <c r="E1314" s="826" t="s">
        <v>4918</v>
      </c>
      <c r="F1314" s="840" t="s">
        <v>4919</v>
      </c>
      <c r="G1314" s="826" t="s">
        <v>6041</v>
      </c>
      <c r="H1314" s="826" t="s">
        <v>6042</v>
      </c>
      <c r="I1314" s="832">
        <v>0.30000001192092896</v>
      </c>
      <c r="J1314" s="832">
        <v>14000</v>
      </c>
      <c r="K1314" s="833">
        <v>4259.009765625</v>
      </c>
    </row>
    <row r="1315" spans="1:11" ht="14.45" customHeight="1" x14ac:dyDescent="0.2">
      <c r="A1315" s="822" t="s">
        <v>599</v>
      </c>
      <c r="B1315" s="823" t="s">
        <v>600</v>
      </c>
      <c r="C1315" s="826" t="s">
        <v>629</v>
      </c>
      <c r="D1315" s="840" t="s">
        <v>630</v>
      </c>
      <c r="E1315" s="826" t="s">
        <v>4918</v>
      </c>
      <c r="F1315" s="840" t="s">
        <v>4919</v>
      </c>
      <c r="G1315" s="826" t="s">
        <v>6043</v>
      </c>
      <c r="H1315" s="826" t="s">
        <v>6044</v>
      </c>
      <c r="I1315" s="832">
        <v>0.18799999952316285</v>
      </c>
      <c r="J1315" s="832">
        <v>76000</v>
      </c>
      <c r="K1315" s="833">
        <v>14268</v>
      </c>
    </row>
    <row r="1316" spans="1:11" ht="14.45" customHeight="1" x14ac:dyDescent="0.2">
      <c r="A1316" s="822" t="s">
        <v>599</v>
      </c>
      <c r="B1316" s="823" t="s">
        <v>600</v>
      </c>
      <c r="C1316" s="826" t="s">
        <v>629</v>
      </c>
      <c r="D1316" s="840" t="s">
        <v>630</v>
      </c>
      <c r="E1316" s="826" t="s">
        <v>4918</v>
      </c>
      <c r="F1316" s="840" t="s">
        <v>4919</v>
      </c>
      <c r="G1316" s="826" t="s">
        <v>6043</v>
      </c>
      <c r="H1316" s="826" t="s">
        <v>6045</v>
      </c>
      <c r="I1316" s="832">
        <v>0.18000000715255737</v>
      </c>
      <c r="J1316" s="832">
        <v>5000</v>
      </c>
      <c r="K1316" s="833">
        <v>900</v>
      </c>
    </row>
    <row r="1317" spans="1:11" ht="14.45" customHeight="1" x14ac:dyDescent="0.2">
      <c r="A1317" s="822" t="s">
        <v>599</v>
      </c>
      <c r="B1317" s="823" t="s">
        <v>600</v>
      </c>
      <c r="C1317" s="826" t="s">
        <v>629</v>
      </c>
      <c r="D1317" s="840" t="s">
        <v>630</v>
      </c>
      <c r="E1317" s="826" t="s">
        <v>4918</v>
      </c>
      <c r="F1317" s="840" t="s">
        <v>4919</v>
      </c>
      <c r="G1317" s="826" t="s">
        <v>6046</v>
      </c>
      <c r="H1317" s="826" t="s">
        <v>6047</v>
      </c>
      <c r="I1317" s="832">
        <v>0.43500000238418579</v>
      </c>
      <c r="J1317" s="832">
        <v>4000</v>
      </c>
      <c r="K1317" s="833">
        <v>1748</v>
      </c>
    </row>
    <row r="1318" spans="1:11" ht="14.45" customHeight="1" x14ac:dyDescent="0.2">
      <c r="A1318" s="822" t="s">
        <v>599</v>
      </c>
      <c r="B1318" s="823" t="s">
        <v>600</v>
      </c>
      <c r="C1318" s="826" t="s">
        <v>629</v>
      </c>
      <c r="D1318" s="840" t="s">
        <v>630</v>
      </c>
      <c r="E1318" s="826" t="s">
        <v>4918</v>
      </c>
      <c r="F1318" s="840" t="s">
        <v>4919</v>
      </c>
      <c r="G1318" s="826" t="s">
        <v>6041</v>
      </c>
      <c r="H1318" s="826" t="s">
        <v>6048</v>
      </c>
      <c r="I1318" s="832">
        <v>0.30000001192092896</v>
      </c>
      <c r="J1318" s="832">
        <v>60000</v>
      </c>
      <c r="K1318" s="833">
        <v>18000</v>
      </c>
    </row>
    <row r="1319" spans="1:11" ht="14.45" customHeight="1" x14ac:dyDescent="0.2">
      <c r="A1319" s="822" t="s">
        <v>599</v>
      </c>
      <c r="B1319" s="823" t="s">
        <v>600</v>
      </c>
      <c r="C1319" s="826" t="s">
        <v>629</v>
      </c>
      <c r="D1319" s="840" t="s">
        <v>630</v>
      </c>
      <c r="E1319" s="826" t="s">
        <v>4918</v>
      </c>
      <c r="F1319" s="840" t="s">
        <v>4919</v>
      </c>
      <c r="G1319" s="826" t="s">
        <v>5426</v>
      </c>
      <c r="H1319" s="826" t="s">
        <v>5427</v>
      </c>
      <c r="I1319" s="832">
        <v>13.020000457763672</v>
      </c>
      <c r="J1319" s="832">
        <v>1</v>
      </c>
      <c r="K1319" s="833">
        <v>13.020000457763672</v>
      </c>
    </row>
    <row r="1320" spans="1:11" ht="14.45" customHeight="1" x14ac:dyDescent="0.2">
      <c r="A1320" s="822" t="s">
        <v>599</v>
      </c>
      <c r="B1320" s="823" t="s">
        <v>600</v>
      </c>
      <c r="C1320" s="826" t="s">
        <v>629</v>
      </c>
      <c r="D1320" s="840" t="s">
        <v>630</v>
      </c>
      <c r="E1320" s="826" t="s">
        <v>4918</v>
      </c>
      <c r="F1320" s="840" t="s">
        <v>4919</v>
      </c>
      <c r="G1320" s="826" t="s">
        <v>6049</v>
      </c>
      <c r="H1320" s="826" t="s">
        <v>6050</v>
      </c>
      <c r="I1320" s="832">
        <v>8.119999885559082</v>
      </c>
      <c r="J1320" s="832">
        <v>1</v>
      </c>
      <c r="K1320" s="833">
        <v>8.119999885559082</v>
      </c>
    </row>
    <row r="1321" spans="1:11" ht="14.45" customHeight="1" x14ac:dyDescent="0.2">
      <c r="A1321" s="822" t="s">
        <v>599</v>
      </c>
      <c r="B1321" s="823" t="s">
        <v>600</v>
      </c>
      <c r="C1321" s="826" t="s">
        <v>629</v>
      </c>
      <c r="D1321" s="840" t="s">
        <v>630</v>
      </c>
      <c r="E1321" s="826" t="s">
        <v>4918</v>
      </c>
      <c r="F1321" s="840" t="s">
        <v>4919</v>
      </c>
      <c r="G1321" s="826" t="s">
        <v>5000</v>
      </c>
      <c r="H1321" s="826" t="s">
        <v>5001</v>
      </c>
      <c r="I1321" s="832">
        <v>19.139999389648438</v>
      </c>
      <c r="J1321" s="832">
        <v>60</v>
      </c>
      <c r="K1321" s="833">
        <v>1150.5600280761719</v>
      </c>
    </row>
    <row r="1322" spans="1:11" ht="14.45" customHeight="1" x14ac:dyDescent="0.2">
      <c r="A1322" s="822" t="s">
        <v>599</v>
      </c>
      <c r="B1322" s="823" t="s">
        <v>600</v>
      </c>
      <c r="C1322" s="826" t="s">
        <v>629</v>
      </c>
      <c r="D1322" s="840" t="s">
        <v>630</v>
      </c>
      <c r="E1322" s="826" t="s">
        <v>4918</v>
      </c>
      <c r="F1322" s="840" t="s">
        <v>4919</v>
      </c>
      <c r="G1322" s="826" t="s">
        <v>5426</v>
      </c>
      <c r="H1322" s="826" t="s">
        <v>5428</v>
      </c>
      <c r="I1322" s="832">
        <v>13.020000457763672</v>
      </c>
      <c r="J1322" s="832">
        <v>4</v>
      </c>
      <c r="K1322" s="833">
        <v>52.080001831054688</v>
      </c>
    </row>
    <row r="1323" spans="1:11" ht="14.45" customHeight="1" x14ac:dyDescent="0.2">
      <c r="A1323" s="822" t="s">
        <v>599</v>
      </c>
      <c r="B1323" s="823" t="s">
        <v>600</v>
      </c>
      <c r="C1323" s="826" t="s">
        <v>629</v>
      </c>
      <c r="D1323" s="840" t="s">
        <v>630</v>
      </c>
      <c r="E1323" s="826" t="s">
        <v>4918</v>
      </c>
      <c r="F1323" s="840" t="s">
        <v>4919</v>
      </c>
      <c r="G1323" s="826" t="s">
        <v>5000</v>
      </c>
      <c r="H1323" s="826" t="s">
        <v>5006</v>
      </c>
      <c r="I1323" s="832">
        <v>18.959999084472656</v>
      </c>
      <c r="J1323" s="832">
        <v>48</v>
      </c>
      <c r="K1323" s="833">
        <v>910.08001708984375</v>
      </c>
    </row>
    <row r="1324" spans="1:11" ht="14.45" customHeight="1" x14ac:dyDescent="0.2">
      <c r="A1324" s="822" t="s">
        <v>599</v>
      </c>
      <c r="B1324" s="823" t="s">
        <v>600</v>
      </c>
      <c r="C1324" s="826" t="s">
        <v>629</v>
      </c>
      <c r="D1324" s="840" t="s">
        <v>630</v>
      </c>
      <c r="E1324" s="826" t="s">
        <v>4918</v>
      </c>
      <c r="F1324" s="840" t="s">
        <v>4919</v>
      </c>
      <c r="G1324" s="826" t="s">
        <v>5598</v>
      </c>
      <c r="H1324" s="826" t="s">
        <v>5599</v>
      </c>
      <c r="I1324" s="832">
        <v>2.7300000190734863</v>
      </c>
      <c r="J1324" s="832">
        <v>12</v>
      </c>
      <c r="K1324" s="833">
        <v>32.759998321533203</v>
      </c>
    </row>
    <row r="1325" spans="1:11" ht="14.45" customHeight="1" x14ac:dyDescent="0.2">
      <c r="A1325" s="822" t="s">
        <v>599</v>
      </c>
      <c r="B1325" s="823" t="s">
        <v>600</v>
      </c>
      <c r="C1325" s="826" t="s">
        <v>629</v>
      </c>
      <c r="D1325" s="840" t="s">
        <v>630</v>
      </c>
      <c r="E1325" s="826" t="s">
        <v>4918</v>
      </c>
      <c r="F1325" s="840" t="s">
        <v>4919</v>
      </c>
      <c r="G1325" s="826" t="s">
        <v>5439</v>
      </c>
      <c r="H1325" s="826" t="s">
        <v>5440</v>
      </c>
      <c r="I1325" s="832">
        <v>31.430000305175781</v>
      </c>
      <c r="J1325" s="832">
        <v>5</v>
      </c>
      <c r="K1325" s="833">
        <v>157.14999389648438</v>
      </c>
    </row>
    <row r="1326" spans="1:11" ht="14.45" customHeight="1" x14ac:dyDescent="0.2">
      <c r="A1326" s="822" t="s">
        <v>599</v>
      </c>
      <c r="B1326" s="823" t="s">
        <v>600</v>
      </c>
      <c r="C1326" s="826" t="s">
        <v>629</v>
      </c>
      <c r="D1326" s="840" t="s">
        <v>630</v>
      </c>
      <c r="E1326" s="826" t="s">
        <v>4918</v>
      </c>
      <c r="F1326" s="840" t="s">
        <v>4919</v>
      </c>
      <c r="G1326" s="826" t="s">
        <v>5042</v>
      </c>
      <c r="H1326" s="826" t="s">
        <v>5043</v>
      </c>
      <c r="I1326" s="832">
        <v>30.142856870378768</v>
      </c>
      <c r="J1326" s="832">
        <v>67</v>
      </c>
      <c r="K1326" s="833">
        <v>2029.1299896240234</v>
      </c>
    </row>
    <row r="1327" spans="1:11" ht="14.45" customHeight="1" x14ac:dyDescent="0.2">
      <c r="A1327" s="822" t="s">
        <v>599</v>
      </c>
      <c r="B1327" s="823" t="s">
        <v>600</v>
      </c>
      <c r="C1327" s="826" t="s">
        <v>629</v>
      </c>
      <c r="D1327" s="840" t="s">
        <v>630</v>
      </c>
      <c r="E1327" s="826" t="s">
        <v>4918</v>
      </c>
      <c r="F1327" s="840" t="s">
        <v>4919</v>
      </c>
      <c r="G1327" s="826" t="s">
        <v>5439</v>
      </c>
      <c r="H1327" s="826" t="s">
        <v>6051</v>
      </c>
      <c r="I1327" s="832">
        <v>29.329999923706055</v>
      </c>
      <c r="J1327" s="832">
        <v>10</v>
      </c>
      <c r="K1327" s="833">
        <v>293.29999542236328</v>
      </c>
    </row>
    <row r="1328" spans="1:11" ht="14.45" customHeight="1" x14ac:dyDescent="0.2">
      <c r="A1328" s="822" t="s">
        <v>599</v>
      </c>
      <c r="B1328" s="823" t="s">
        <v>600</v>
      </c>
      <c r="C1328" s="826" t="s">
        <v>629</v>
      </c>
      <c r="D1328" s="840" t="s">
        <v>630</v>
      </c>
      <c r="E1328" s="826" t="s">
        <v>4918</v>
      </c>
      <c r="F1328" s="840" t="s">
        <v>4919</v>
      </c>
      <c r="G1328" s="826" t="s">
        <v>5042</v>
      </c>
      <c r="H1328" s="826" t="s">
        <v>5044</v>
      </c>
      <c r="I1328" s="832">
        <v>29.387999725341796</v>
      </c>
      <c r="J1328" s="832">
        <v>50</v>
      </c>
      <c r="K1328" s="833">
        <v>1469.3999938964844</v>
      </c>
    </row>
    <row r="1329" spans="1:11" ht="14.45" customHeight="1" x14ac:dyDescent="0.2">
      <c r="A1329" s="822" t="s">
        <v>599</v>
      </c>
      <c r="B1329" s="823" t="s">
        <v>600</v>
      </c>
      <c r="C1329" s="826" t="s">
        <v>629</v>
      </c>
      <c r="D1329" s="840" t="s">
        <v>630</v>
      </c>
      <c r="E1329" s="826" t="s">
        <v>5045</v>
      </c>
      <c r="F1329" s="840" t="s">
        <v>5046</v>
      </c>
      <c r="G1329" s="826" t="s">
        <v>6052</v>
      </c>
      <c r="H1329" s="826" t="s">
        <v>6053</v>
      </c>
      <c r="I1329" s="832">
        <v>44.770000457763672</v>
      </c>
      <c r="J1329" s="832">
        <v>10</v>
      </c>
      <c r="K1329" s="833">
        <v>447.70001220703125</v>
      </c>
    </row>
    <row r="1330" spans="1:11" ht="14.45" customHeight="1" x14ac:dyDescent="0.2">
      <c r="A1330" s="822" t="s">
        <v>599</v>
      </c>
      <c r="B1330" s="823" t="s">
        <v>600</v>
      </c>
      <c r="C1330" s="826" t="s">
        <v>629</v>
      </c>
      <c r="D1330" s="840" t="s">
        <v>630</v>
      </c>
      <c r="E1330" s="826" t="s">
        <v>5045</v>
      </c>
      <c r="F1330" s="840" t="s">
        <v>5046</v>
      </c>
      <c r="G1330" s="826" t="s">
        <v>6054</v>
      </c>
      <c r="H1330" s="826" t="s">
        <v>6055</v>
      </c>
      <c r="I1330" s="832">
        <v>9.1400003433227539</v>
      </c>
      <c r="J1330" s="832">
        <v>2400</v>
      </c>
      <c r="K1330" s="833">
        <v>21942.619140625</v>
      </c>
    </row>
    <row r="1331" spans="1:11" ht="14.45" customHeight="1" x14ac:dyDescent="0.2">
      <c r="A1331" s="822" t="s">
        <v>599</v>
      </c>
      <c r="B1331" s="823" t="s">
        <v>600</v>
      </c>
      <c r="C1331" s="826" t="s">
        <v>629</v>
      </c>
      <c r="D1331" s="840" t="s">
        <v>630</v>
      </c>
      <c r="E1331" s="826" t="s">
        <v>5045</v>
      </c>
      <c r="F1331" s="840" t="s">
        <v>5046</v>
      </c>
      <c r="G1331" s="826" t="s">
        <v>6056</v>
      </c>
      <c r="H1331" s="826" t="s">
        <v>6057</v>
      </c>
      <c r="I1331" s="832">
        <v>89.540000915527344</v>
      </c>
      <c r="J1331" s="832">
        <v>50</v>
      </c>
      <c r="K1331" s="833">
        <v>4477</v>
      </c>
    </row>
    <row r="1332" spans="1:11" ht="14.45" customHeight="1" x14ac:dyDescent="0.2">
      <c r="A1332" s="822" t="s">
        <v>599</v>
      </c>
      <c r="B1332" s="823" t="s">
        <v>600</v>
      </c>
      <c r="C1332" s="826" t="s">
        <v>629</v>
      </c>
      <c r="D1332" s="840" t="s">
        <v>630</v>
      </c>
      <c r="E1332" s="826" t="s">
        <v>5045</v>
      </c>
      <c r="F1332" s="840" t="s">
        <v>5046</v>
      </c>
      <c r="G1332" s="826" t="s">
        <v>6058</v>
      </c>
      <c r="H1332" s="826" t="s">
        <v>6059</v>
      </c>
      <c r="I1332" s="832">
        <v>17.389999389648438</v>
      </c>
      <c r="J1332" s="832">
        <v>960</v>
      </c>
      <c r="K1332" s="833">
        <v>16698</v>
      </c>
    </row>
    <row r="1333" spans="1:11" ht="14.45" customHeight="1" x14ac:dyDescent="0.2">
      <c r="A1333" s="822" t="s">
        <v>599</v>
      </c>
      <c r="B1333" s="823" t="s">
        <v>600</v>
      </c>
      <c r="C1333" s="826" t="s">
        <v>629</v>
      </c>
      <c r="D1333" s="840" t="s">
        <v>630</v>
      </c>
      <c r="E1333" s="826" t="s">
        <v>5045</v>
      </c>
      <c r="F1333" s="840" t="s">
        <v>5046</v>
      </c>
      <c r="G1333" s="826" t="s">
        <v>6060</v>
      </c>
      <c r="H1333" s="826" t="s">
        <v>6061</v>
      </c>
      <c r="I1333" s="832">
        <v>128.55000305175781</v>
      </c>
      <c r="J1333" s="832">
        <v>25</v>
      </c>
      <c r="K1333" s="833">
        <v>3213.760009765625</v>
      </c>
    </row>
    <row r="1334" spans="1:11" ht="14.45" customHeight="1" x14ac:dyDescent="0.2">
      <c r="A1334" s="822" t="s">
        <v>599</v>
      </c>
      <c r="B1334" s="823" t="s">
        <v>600</v>
      </c>
      <c r="C1334" s="826" t="s">
        <v>629</v>
      </c>
      <c r="D1334" s="840" t="s">
        <v>630</v>
      </c>
      <c r="E1334" s="826" t="s">
        <v>5045</v>
      </c>
      <c r="F1334" s="840" t="s">
        <v>5046</v>
      </c>
      <c r="G1334" s="826" t="s">
        <v>6062</v>
      </c>
      <c r="H1334" s="826" t="s">
        <v>6063</v>
      </c>
      <c r="I1334" s="832">
        <v>33.639999389648438</v>
      </c>
      <c r="J1334" s="832">
        <v>100</v>
      </c>
      <c r="K1334" s="833">
        <v>3364.409912109375</v>
      </c>
    </row>
    <row r="1335" spans="1:11" ht="14.45" customHeight="1" x14ac:dyDescent="0.2">
      <c r="A1335" s="822" t="s">
        <v>599</v>
      </c>
      <c r="B1335" s="823" t="s">
        <v>600</v>
      </c>
      <c r="C1335" s="826" t="s">
        <v>629</v>
      </c>
      <c r="D1335" s="840" t="s">
        <v>630</v>
      </c>
      <c r="E1335" s="826" t="s">
        <v>5045</v>
      </c>
      <c r="F1335" s="840" t="s">
        <v>5046</v>
      </c>
      <c r="G1335" s="826" t="s">
        <v>6064</v>
      </c>
      <c r="H1335" s="826" t="s">
        <v>6065</v>
      </c>
      <c r="I1335" s="832">
        <v>52.919998168945313</v>
      </c>
      <c r="J1335" s="832">
        <v>50</v>
      </c>
      <c r="K1335" s="833">
        <v>2646.030029296875</v>
      </c>
    </row>
    <row r="1336" spans="1:11" ht="14.45" customHeight="1" x14ac:dyDescent="0.2">
      <c r="A1336" s="822" t="s">
        <v>599</v>
      </c>
      <c r="B1336" s="823" t="s">
        <v>600</v>
      </c>
      <c r="C1336" s="826" t="s">
        <v>629</v>
      </c>
      <c r="D1336" s="840" t="s">
        <v>630</v>
      </c>
      <c r="E1336" s="826" t="s">
        <v>5045</v>
      </c>
      <c r="F1336" s="840" t="s">
        <v>5046</v>
      </c>
      <c r="G1336" s="826" t="s">
        <v>6066</v>
      </c>
      <c r="H1336" s="826" t="s">
        <v>6067</v>
      </c>
      <c r="I1336" s="832">
        <v>108.08000183105469</v>
      </c>
      <c r="J1336" s="832">
        <v>50</v>
      </c>
      <c r="K1336" s="833">
        <v>5403.85986328125</v>
      </c>
    </row>
    <row r="1337" spans="1:11" ht="14.45" customHeight="1" x14ac:dyDescent="0.2">
      <c r="A1337" s="822" t="s">
        <v>599</v>
      </c>
      <c r="B1337" s="823" t="s">
        <v>600</v>
      </c>
      <c r="C1337" s="826" t="s">
        <v>629</v>
      </c>
      <c r="D1337" s="840" t="s">
        <v>630</v>
      </c>
      <c r="E1337" s="826" t="s">
        <v>5045</v>
      </c>
      <c r="F1337" s="840" t="s">
        <v>5046</v>
      </c>
      <c r="G1337" s="826" t="s">
        <v>6066</v>
      </c>
      <c r="H1337" s="826" t="s">
        <v>6068</v>
      </c>
      <c r="I1337" s="832">
        <v>108.08000183105469</v>
      </c>
      <c r="J1337" s="832">
        <v>50</v>
      </c>
      <c r="K1337" s="833">
        <v>5403.85986328125</v>
      </c>
    </row>
    <row r="1338" spans="1:11" ht="14.45" customHeight="1" x14ac:dyDescent="0.2">
      <c r="A1338" s="822" t="s">
        <v>599</v>
      </c>
      <c r="B1338" s="823" t="s">
        <v>600</v>
      </c>
      <c r="C1338" s="826" t="s">
        <v>629</v>
      </c>
      <c r="D1338" s="840" t="s">
        <v>630</v>
      </c>
      <c r="E1338" s="826" t="s">
        <v>5045</v>
      </c>
      <c r="F1338" s="840" t="s">
        <v>5046</v>
      </c>
      <c r="G1338" s="826" t="s">
        <v>6069</v>
      </c>
      <c r="H1338" s="826" t="s">
        <v>6070</v>
      </c>
      <c r="I1338" s="832">
        <v>228.75</v>
      </c>
      <c r="J1338" s="832">
        <v>87</v>
      </c>
      <c r="K1338" s="833">
        <v>19901.289306640625</v>
      </c>
    </row>
    <row r="1339" spans="1:11" ht="14.45" customHeight="1" x14ac:dyDescent="0.2">
      <c r="A1339" s="822" t="s">
        <v>599</v>
      </c>
      <c r="B1339" s="823" t="s">
        <v>600</v>
      </c>
      <c r="C1339" s="826" t="s">
        <v>629</v>
      </c>
      <c r="D1339" s="840" t="s">
        <v>630</v>
      </c>
      <c r="E1339" s="826" t="s">
        <v>5045</v>
      </c>
      <c r="F1339" s="840" t="s">
        <v>5046</v>
      </c>
      <c r="G1339" s="826" t="s">
        <v>6069</v>
      </c>
      <c r="H1339" s="826" t="s">
        <v>6071</v>
      </c>
      <c r="I1339" s="832">
        <v>233.92250061035156</v>
      </c>
      <c r="J1339" s="832">
        <v>73</v>
      </c>
      <c r="K1339" s="833">
        <v>16905.69970703125</v>
      </c>
    </row>
    <row r="1340" spans="1:11" ht="14.45" customHeight="1" x14ac:dyDescent="0.2">
      <c r="A1340" s="822" t="s">
        <v>599</v>
      </c>
      <c r="B1340" s="823" t="s">
        <v>600</v>
      </c>
      <c r="C1340" s="826" t="s">
        <v>629</v>
      </c>
      <c r="D1340" s="840" t="s">
        <v>630</v>
      </c>
      <c r="E1340" s="826" t="s">
        <v>5045</v>
      </c>
      <c r="F1340" s="840" t="s">
        <v>5046</v>
      </c>
      <c r="G1340" s="826" t="s">
        <v>6072</v>
      </c>
      <c r="H1340" s="826" t="s">
        <v>6073</v>
      </c>
      <c r="I1340" s="832">
        <v>12.949999809265137</v>
      </c>
      <c r="J1340" s="832">
        <v>3000</v>
      </c>
      <c r="K1340" s="833">
        <v>38859.1494140625</v>
      </c>
    </row>
    <row r="1341" spans="1:11" ht="14.45" customHeight="1" x14ac:dyDescent="0.2">
      <c r="A1341" s="822" t="s">
        <v>599</v>
      </c>
      <c r="B1341" s="823" t="s">
        <v>600</v>
      </c>
      <c r="C1341" s="826" t="s">
        <v>629</v>
      </c>
      <c r="D1341" s="840" t="s">
        <v>630</v>
      </c>
      <c r="E1341" s="826" t="s">
        <v>5045</v>
      </c>
      <c r="F1341" s="840" t="s">
        <v>5046</v>
      </c>
      <c r="G1341" s="826" t="s">
        <v>6072</v>
      </c>
      <c r="H1341" s="826" t="s">
        <v>6074</v>
      </c>
      <c r="I1341" s="832">
        <v>13.920000076293945</v>
      </c>
      <c r="J1341" s="832">
        <v>1500</v>
      </c>
      <c r="K1341" s="833">
        <v>20872.5</v>
      </c>
    </row>
    <row r="1342" spans="1:11" ht="14.45" customHeight="1" x14ac:dyDescent="0.2">
      <c r="A1342" s="822" t="s">
        <v>599</v>
      </c>
      <c r="B1342" s="823" t="s">
        <v>600</v>
      </c>
      <c r="C1342" s="826" t="s">
        <v>629</v>
      </c>
      <c r="D1342" s="840" t="s">
        <v>630</v>
      </c>
      <c r="E1342" s="826" t="s">
        <v>5045</v>
      </c>
      <c r="F1342" s="840" t="s">
        <v>5046</v>
      </c>
      <c r="G1342" s="826" t="s">
        <v>6075</v>
      </c>
      <c r="H1342" s="826" t="s">
        <v>6076</v>
      </c>
      <c r="I1342" s="832">
        <v>3.1700000762939453</v>
      </c>
      <c r="J1342" s="832">
        <v>1000</v>
      </c>
      <c r="K1342" s="833">
        <v>3168.989990234375</v>
      </c>
    </row>
    <row r="1343" spans="1:11" ht="14.45" customHeight="1" x14ac:dyDescent="0.2">
      <c r="A1343" s="822" t="s">
        <v>599</v>
      </c>
      <c r="B1343" s="823" t="s">
        <v>600</v>
      </c>
      <c r="C1343" s="826" t="s">
        <v>629</v>
      </c>
      <c r="D1343" s="840" t="s">
        <v>630</v>
      </c>
      <c r="E1343" s="826" t="s">
        <v>5045</v>
      </c>
      <c r="F1343" s="840" t="s">
        <v>5046</v>
      </c>
      <c r="G1343" s="826" t="s">
        <v>6075</v>
      </c>
      <c r="H1343" s="826" t="s">
        <v>6077</v>
      </c>
      <c r="I1343" s="832">
        <v>3.1700000762939453</v>
      </c>
      <c r="J1343" s="832">
        <v>2500</v>
      </c>
      <c r="K1343" s="833">
        <v>7922.5</v>
      </c>
    </row>
    <row r="1344" spans="1:11" ht="14.45" customHeight="1" x14ac:dyDescent="0.2">
      <c r="A1344" s="822" t="s">
        <v>599</v>
      </c>
      <c r="B1344" s="823" t="s">
        <v>600</v>
      </c>
      <c r="C1344" s="826" t="s">
        <v>629</v>
      </c>
      <c r="D1344" s="840" t="s">
        <v>630</v>
      </c>
      <c r="E1344" s="826" t="s">
        <v>5045</v>
      </c>
      <c r="F1344" s="840" t="s">
        <v>5046</v>
      </c>
      <c r="G1344" s="826" t="s">
        <v>6078</v>
      </c>
      <c r="H1344" s="826" t="s">
        <v>6079</v>
      </c>
      <c r="I1344" s="832">
        <v>1.7100000381469727</v>
      </c>
      <c r="J1344" s="832">
        <v>381600</v>
      </c>
      <c r="K1344" s="833">
        <v>650874.60864257813</v>
      </c>
    </row>
    <row r="1345" spans="1:11" ht="14.45" customHeight="1" x14ac:dyDescent="0.2">
      <c r="A1345" s="822" t="s">
        <v>599</v>
      </c>
      <c r="B1345" s="823" t="s">
        <v>600</v>
      </c>
      <c r="C1345" s="826" t="s">
        <v>629</v>
      </c>
      <c r="D1345" s="840" t="s">
        <v>630</v>
      </c>
      <c r="E1345" s="826" t="s">
        <v>5045</v>
      </c>
      <c r="F1345" s="840" t="s">
        <v>5046</v>
      </c>
      <c r="G1345" s="826" t="s">
        <v>6078</v>
      </c>
      <c r="H1345" s="826" t="s">
        <v>6080</v>
      </c>
      <c r="I1345" s="832">
        <v>1.7416666944821675</v>
      </c>
      <c r="J1345" s="832">
        <v>148800</v>
      </c>
      <c r="K1345" s="833">
        <v>258348.560546875</v>
      </c>
    </row>
    <row r="1346" spans="1:11" ht="14.45" customHeight="1" x14ac:dyDescent="0.2">
      <c r="A1346" s="822" t="s">
        <v>599</v>
      </c>
      <c r="B1346" s="823" t="s">
        <v>600</v>
      </c>
      <c r="C1346" s="826" t="s">
        <v>629</v>
      </c>
      <c r="D1346" s="840" t="s">
        <v>630</v>
      </c>
      <c r="E1346" s="826" t="s">
        <v>5045</v>
      </c>
      <c r="F1346" s="840" t="s">
        <v>5046</v>
      </c>
      <c r="G1346" s="826" t="s">
        <v>6081</v>
      </c>
      <c r="H1346" s="826" t="s">
        <v>6082</v>
      </c>
      <c r="I1346" s="832">
        <v>1.4299999475479126</v>
      </c>
      <c r="J1346" s="832">
        <v>3000</v>
      </c>
      <c r="K1346" s="833">
        <v>4276.1400146484375</v>
      </c>
    </row>
    <row r="1347" spans="1:11" ht="14.45" customHeight="1" x14ac:dyDescent="0.2">
      <c r="A1347" s="822" t="s">
        <v>599</v>
      </c>
      <c r="B1347" s="823" t="s">
        <v>600</v>
      </c>
      <c r="C1347" s="826" t="s">
        <v>629</v>
      </c>
      <c r="D1347" s="840" t="s">
        <v>630</v>
      </c>
      <c r="E1347" s="826" t="s">
        <v>5045</v>
      </c>
      <c r="F1347" s="840" t="s">
        <v>5046</v>
      </c>
      <c r="G1347" s="826" t="s">
        <v>6083</v>
      </c>
      <c r="H1347" s="826" t="s">
        <v>6084</v>
      </c>
      <c r="I1347" s="832">
        <v>1.75</v>
      </c>
      <c r="J1347" s="832">
        <v>7500</v>
      </c>
      <c r="K1347" s="833">
        <v>13158.800048828125</v>
      </c>
    </row>
    <row r="1348" spans="1:11" ht="14.45" customHeight="1" x14ac:dyDescent="0.2">
      <c r="A1348" s="822" t="s">
        <v>599</v>
      </c>
      <c r="B1348" s="823" t="s">
        <v>600</v>
      </c>
      <c r="C1348" s="826" t="s">
        <v>629</v>
      </c>
      <c r="D1348" s="840" t="s">
        <v>630</v>
      </c>
      <c r="E1348" s="826" t="s">
        <v>5045</v>
      </c>
      <c r="F1348" s="840" t="s">
        <v>5046</v>
      </c>
      <c r="G1348" s="826" t="s">
        <v>6085</v>
      </c>
      <c r="H1348" s="826" t="s">
        <v>6086</v>
      </c>
      <c r="I1348" s="832">
        <v>6.5799999237060547</v>
      </c>
      <c r="J1348" s="832">
        <v>500</v>
      </c>
      <c r="K1348" s="833">
        <v>3288.780029296875</v>
      </c>
    </row>
    <row r="1349" spans="1:11" ht="14.45" customHeight="1" x14ac:dyDescent="0.2">
      <c r="A1349" s="822" t="s">
        <v>599</v>
      </c>
      <c r="B1349" s="823" t="s">
        <v>600</v>
      </c>
      <c r="C1349" s="826" t="s">
        <v>629</v>
      </c>
      <c r="D1349" s="840" t="s">
        <v>630</v>
      </c>
      <c r="E1349" s="826" t="s">
        <v>5045</v>
      </c>
      <c r="F1349" s="840" t="s">
        <v>5046</v>
      </c>
      <c r="G1349" s="826" t="s">
        <v>6087</v>
      </c>
      <c r="H1349" s="826" t="s">
        <v>6088</v>
      </c>
      <c r="I1349" s="832">
        <v>3.75</v>
      </c>
      <c r="J1349" s="832">
        <v>2000</v>
      </c>
      <c r="K1349" s="833">
        <v>7502</v>
      </c>
    </row>
    <row r="1350" spans="1:11" ht="14.45" customHeight="1" x14ac:dyDescent="0.2">
      <c r="A1350" s="822" t="s">
        <v>599</v>
      </c>
      <c r="B1350" s="823" t="s">
        <v>600</v>
      </c>
      <c r="C1350" s="826" t="s">
        <v>629</v>
      </c>
      <c r="D1350" s="840" t="s">
        <v>630</v>
      </c>
      <c r="E1350" s="826" t="s">
        <v>5045</v>
      </c>
      <c r="F1350" s="840" t="s">
        <v>5046</v>
      </c>
      <c r="G1350" s="826" t="s">
        <v>6089</v>
      </c>
      <c r="H1350" s="826" t="s">
        <v>6090</v>
      </c>
      <c r="I1350" s="832">
        <v>53.509998321533203</v>
      </c>
      <c r="J1350" s="832">
        <v>200</v>
      </c>
      <c r="K1350" s="833">
        <v>10701.240234375</v>
      </c>
    </row>
    <row r="1351" spans="1:11" ht="14.45" customHeight="1" x14ac:dyDescent="0.2">
      <c r="A1351" s="822" t="s">
        <v>599</v>
      </c>
      <c r="B1351" s="823" t="s">
        <v>600</v>
      </c>
      <c r="C1351" s="826" t="s">
        <v>629</v>
      </c>
      <c r="D1351" s="840" t="s">
        <v>630</v>
      </c>
      <c r="E1351" s="826" t="s">
        <v>5045</v>
      </c>
      <c r="F1351" s="840" t="s">
        <v>5046</v>
      </c>
      <c r="G1351" s="826" t="s">
        <v>5667</v>
      </c>
      <c r="H1351" s="826" t="s">
        <v>5668</v>
      </c>
      <c r="I1351" s="832">
        <v>4.9699997901916504</v>
      </c>
      <c r="J1351" s="832">
        <v>100</v>
      </c>
      <c r="K1351" s="833">
        <v>497</v>
      </c>
    </row>
    <row r="1352" spans="1:11" ht="14.45" customHeight="1" x14ac:dyDescent="0.2">
      <c r="A1352" s="822" t="s">
        <v>599</v>
      </c>
      <c r="B1352" s="823" t="s">
        <v>600</v>
      </c>
      <c r="C1352" s="826" t="s">
        <v>629</v>
      </c>
      <c r="D1352" s="840" t="s">
        <v>630</v>
      </c>
      <c r="E1352" s="826" t="s">
        <v>5045</v>
      </c>
      <c r="F1352" s="840" t="s">
        <v>5046</v>
      </c>
      <c r="G1352" s="826" t="s">
        <v>5146</v>
      </c>
      <c r="H1352" s="826" t="s">
        <v>5147</v>
      </c>
      <c r="I1352" s="832">
        <v>11.733845784113957</v>
      </c>
      <c r="J1352" s="832">
        <v>175</v>
      </c>
      <c r="K1352" s="833">
        <v>2053.5900344848633</v>
      </c>
    </row>
    <row r="1353" spans="1:11" ht="14.45" customHeight="1" x14ac:dyDescent="0.2">
      <c r="A1353" s="822" t="s">
        <v>599</v>
      </c>
      <c r="B1353" s="823" t="s">
        <v>600</v>
      </c>
      <c r="C1353" s="826" t="s">
        <v>629</v>
      </c>
      <c r="D1353" s="840" t="s">
        <v>630</v>
      </c>
      <c r="E1353" s="826" t="s">
        <v>5045</v>
      </c>
      <c r="F1353" s="840" t="s">
        <v>5046</v>
      </c>
      <c r="G1353" s="826" t="s">
        <v>5148</v>
      </c>
      <c r="H1353" s="826" t="s">
        <v>5149</v>
      </c>
      <c r="I1353" s="832">
        <v>13.310000419616699</v>
      </c>
      <c r="J1353" s="832">
        <v>205</v>
      </c>
      <c r="K1353" s="833">
        <v>2728.5501098632813</v>
      </c>
    </row>
    <row r="1354" spans="1:11" ht="14.45" customHeight="1" x14ac:dyDescent="0.2">
      <c r="A1354" s="822" t="s">
        <v>599</v>
      </c>
      <c r="B1354" s="823" t="s">
        <v>600</v>
      </c>
      <c r="C1354" s="826" t="s">
        <v>629</v>
      </c>
      <c r="D1354" s="840" t="s">
        <v>630</v>
      </c>
      <c r="E1354" s="826" t="s">
        <v>5045</v>
      </c>
      <c r="F1354" s="840" t="s">
        <v>5046</v>
      </c>
      <c r="G1354" s="826" t="s">
        <v>5150</v>
      </c>
      <c r="H1354" s="826" t="s">
        <v>5151</v>
      </c>
      <c r="I1354" s="832">
        <v>25.530000686645508</v>
      </c>
      <c r="J1354" s="832">
        <v>140</v>
      </c>
      <c r="K1354" s="833">
        <v>3574.2000579833984</v>
      </c>
    </row>
    <row r="1355" spans="1:11" ht="14.45" customHeight="1" x14ac:dyDescent="0.2">
      <c r="A1355" s="822" t="s">
        <v>599</v>
      </c>
      <c r="B1355" s="823" t="s">
        <v>600</v>
      </c>
      <c r="C1355" s="826" t="s">
        <v>629</v>
      </c>
      <c r="D1355" s="840" t="s">
        <v>630</v>
      </c>
      <c r="E1355" s="826" t="s">
        <v>5045</v>
      </c>
      <c r="F1355" s="840" t="s">
        <v>5046</v>
      </c>
      <c r="G1355" s="826" t="s">
        <v>6091</v>
      </c>
      <c r="H1355" s="826" t="s">
        <v>6092</v>
      </c>
      <c r="I1355" s="832">
        <v>45.530000686645508</v>
      </c>
      <c r="J1355" s="832">
        <v>60</v>
      </c>
      <c r="K1355" s="833">
        <v>2731.7800598144531</v>
      </c>
    </row>
    <row r="1356" spans="1:11" ht="14.45" customHeight="1" x14ac:dyDescent="0.2">
      <c r="A1356" s="822" t="s">
        <v>599</v>
      </c>
      <c r="B1356" s="823" t="s">
        <v>600</v>
      </c>
      <c r="C1356" s="826" t="s">
        <v>629</v>
      </c>
      <c r="D1356" s="840" t="s">
        <v>630</v>
      </c>
      <c r="E1356" s="826" t="s">
        <v>5045</v>
      </c>
      <c r="F1356" s="840" t="s">
        <v>5046</v>
      </c>
      <c r="G1356" s="826" t="s">
        <v>6093</v>
      </c>
      <c r="H1356" s="826" t="s">
        <v>6094</v>
      </c>
      <c r="I1356" s="832">
        <v>80.736925565279449</v>
      </c>
      <c r="J1356" s="832">
        <v>150</v>
      </c>
      <c r="K1356" s="833">
        <v>12088.02001953125</v>
      </c>
    </row>
    <row r="1357" spans="1:11" ht="14.45" customHeight="1" x14ac:dyDescent="0.2">
      <c r="A1357" s="822" t="s">
        <v>599</v>
      </c>
      <c r="B1357" s="823" t="s">
        <v>600</v>
      </c>
      <c r="C1357" s="826" t="s">
        <v>629</v>
      </c>
      <c r="D1357" s="840" t="s">
        <v>630</v>
      </c>
      <c r="E1357" s="826" t="s">
        <v>5045</v>
      </c>
      <c r="F1357" s="840" t="s">
        <v>5046</v>
      </c>
      <c r="G1357" s="826" t="s">
        <v>6095</v>
      </c>
      <c r="H1357" s="826" t="s">
        <v>6096</v>
      </c>
      <c r="I1357" s="832">
        <v>22.5</v>
      </c>
      <c r="J1357" s="832">
        <v>200</v>
      </c>
      <c r="K1357" s="833">
        <v>4499.259765625</v>
      </c>
    </row>
    <row r="1358" spans="1:11" ht="14.45" customHeight="1" x14ac:dyDescent="0.2">
      <c r="A1358" s="822" t="s">
        <v>599</v>
      </c>
      <c r="B1358" s="823" t="s">
        <v>600</v>
      </c>
      <c r="C1358" s="826" t="s">
        <v>629</v>
      </c>
      <c r="D1358" s="840" t="s">
        <v>630</v>
      </c>
      <c r="E1358" s="826" t="s">
        <v>5045</v>
      </c>
      <c r="F1358" s="840" t="s">
        <v>5046</v>
      </c>
      <c r="G1358" s="826" t="s">
        <v>6097</v>
      </c>
      <c r="H1358" s="826" t="s">
        <v>6098</v>
      </c>
      <c r="I1358" s="832">
        <v>22.5</v>
      </c>
      <c r="J1358" s="832">
        <v>400</v>
      </c>
      <c r="K1358" s="833">
        <v>8998.51953125</v>
      </c>
    </row>
    <row r="1359" spans="1:11" ht="14.45" customHeight="1" x14ac:dyDescent="0.2">
      <c r="A1359" s="822" t="s">
        <v>599</v>
      </c>
      <c r="B1359" s="823" t="s">
        <v>600</v>
      </c>
      <c r="C1359" s="826" t="s">
        <v>629</v>
      </c>
      <c r="D1359" s="840" t="s">
        <v>630</v>
      </c>
      <c r="E1359" s="826" t="s">
        <v>5045</v>
      </c>
      <c r="F1359" s="840" t="s">
        <v>5046</v>
      </c>
      <c r="G1359" s="826" t="s">
        <v>5146</v>
      </c>
      <c r="H1359" s="826" t="s">
        <v>5156</v>
      </c>
      <c r="I1359" s="832">
        <v>11.732856750488281</v>
      </c>
      <c r="J1359" s="832">
        <v>75</v>
      </c>
      <c r="K1359" s="833">
        <v>879.95001983642578</v>
      </c>
    </row>
    <row r="1360" spans="1:11" ht="14.45" customHeight="1" x14ac:dyDescent="0.2">
      <c r="A1360" s="822" t="s">
        <v>599</v>
      </c>
      <c r="B1360" s="823" t="s">
        <v>600</v>
      </c>
      <c r="C1360" s="826" t="s">
        <v>629</v>
      </c>
      <c r="D1360" s="840" t="s">
        <v>630</v>
      </c>
      <c r="E1360" s="826" t="s">
        <v>5045</v>
      </c>
      <c r="F1360" s="840" t="s">
        <v>5046</v>
      </c>
      <c r="G1360" s="826" t="s">
        <v>5148</v>
      </c>
      <c r="H1360" s="826" t="s">
        <v>5157</v>
      </c>
      <c r="I1360" s="832">
        <v>13.310000419616699</v>
      </c>
      <c r="J1360" s="832">
        <v>90</v>
      </c>
      <c r="K1360" s="833">
        <v>1197.9000549316406</v>
      </c>
    </row>
    <row r="1361" spans="1:11" ht="14.45" customHeight="1" x14ac:dyDescent="0.2">
      <c r="A1361" s="822" t="s">
        <v>599</v>
      </c>
      <c r="B1361" s="823" t="s">
        <v>600</v>
      </c>
      <c r="C1361" s="826" t="s">
        <v>629</v>
      </c>
      <c r="D1361" s="840" t="s">
        <v>630</v>
      </c>
      <c r="E1361" s="826" t="s">
        <v>5045</v>
      </c>
      <c r="F1361" s="840" t="s">
        <v>5046</v>
      </c>
      <c r="G1361" s="826" t="s">
        <v>5150</v>
      </c>
      <c r="H1361" s="826" t="s">
        <v>5463</v>
      </c>
      <c r="I1361" s="832">
        <v>25.531667391459148</v>
      </c>
      <c r="J1361" s="832">
        <v>65</v>
      </c>
      <c r="K1361" s="833">
        <v>1659.5500106811523</v>
      </c>
    </row>
    <row r="1362" spans="1:11" ht="14.45" customHeight="1" x14ac:dyDescent="0.2">
      <c r="A1362" s="822" t="s">
        <v>599</v>
      </c>
      <c r="B1362" s="823" t="s">
        <v>600</v>
      </c>
      <c r="C1362" s="826" t="s">
        <v>629</v>
      </c>
      <c r="D1362" s="840" t="s">
        <v>630</v>
      </c>
      <c r="E1362" s="826" t="s">
        <v>5045</v>
      </c>
      <c r="F1362" s="840" t="s">
        <v>5046</v>
      </c>
      <c r="G1362" s="826" t="s">
        <v>6093</v>
      </c>
      <c r="H1362" s="826" t="s">
        <v>6099</v>
      </c>
      <c r="I1362" s="832">
        <v>81.240001678466797</v>
      </c>
      <c r="J1362" s="832">
        <v>45</v>
      </c>
      <c r="K1362" s="833">
        <v>3647.5899963378906</v>
      </c>
    </row>
    <row r="1363" spans="1:11" ht="14.45" customHeight="1" x14ac:dyDescent="0.2">
      <c r="A1363" s="822" t="s">
        <v>599</v>
      </c>
      <c r="B1363" s="823" t="s">
        <v>600</v>
      </c>
      <c r="C1363" s="826" t="s">
        <v>629</v>
      </c>
      <c r="D1363" s="840" t="s">
        <v>630</v>
      </c>
      <c r="E1363" s="826" t="s">
        <v>5045</v>
      </c>
      <c r="F1363" s="840" t="s">
        <v>5046</v>
      </c>
      <c r="G1363" s="826" t="s">
        <v>6100</v>
      </c>
      <c r="H1363" s="826" t="s">
        <v>6101</v>
      </c>
      <c r="I1363" s="832">
        <v>2034.010009765625</v>
      </c>
      <c r="J1363" s="832">
        <v>4</v>
      </c>
      <c r="K1363" s="833">
        <v>8136.039794921875</v>
      </c>
    </row>
    <row r="1364" spans="1:11" ht="14.45" customHeight="1" x14ac:dyDescent="0.2">
      <c r="A1364" s="822" t="s">
        <v>599</v>
      </c>
      <c r="B1364" s="823" t="s">
        <v>600</v>
      </c>
      <c r="C1364" s="826" t="s">
        <v>629</v>
      </c>
      <c r="D1364" s="840" t="s">
        <v>630</v>
      </c>
      <c r="E1364" s="826" t="s">
        <v>5045</v>
      </c>
      <c r="F1364" s="840" t="s">
        <v>5046</v>
      </c>
      <c r="G1364" s="826" t="s">
        <v>6095</v>
      </c>
      <c r="H1364" s="826" t="s">
        <v>6102</v>
      </c>
      <c r="I1364" s="832">
        <v>22.5</v>
      </c>
      <c r="J1364" s="832">
        <v>100</v>
      </c>
      <c r="K1364" s="833">
        <v>2249.6298828125</v>
      </c>
    </row>
    <row r="1365" spans="1:11" ht="14.45" customHeight="1" x14ac:dyDescent="0.2">
      <c r="A1365" s="822" t="s">
        <v>599</v>
      </c>
      <c r="B1365" s="823" t="s">
        <v>600</v>
      </c>
      <c r="C1365" s="826" t="s">
        <v>629</v>
      </c>
      <c r="D1365" s="840" t="s">
        <v>630</v>
      </c>
      <c r="E1365" s="826" t="s">
        <v>5045</v>
      </c>
      <c r="F1365" s="840" t="s">
        <v>5046</v>
      </c>
      <c r="G1365" s="826" t="s">
        <v>6097</v>
      </c>
      <c r="H1365" s="826" t="s">
        <v>6103</v>
      </c>
      <c r="I1365" s="832">
        <v>22.229999542236328</v>
      </c>
      <c r="J1365" s="832">
        <v>100</v>
      </c>
      <c r="K1365" s="833">
        <v>2222.530029296875</v>
      </c>
    </row>
    <row r="1366" spans="1:11" ht="14.45" customHeight="1" x14ac:dyDescent="0.2">
      <c r="A1366" s="822" t="s">
        <v>599</v>
      </c>
      <c r="B1366" s="823" t="s">
        <v>600</v>
      </c>
      <c r="C1366" s="826" t="s">
        <v>629</v>
      </c>
      <c r="D1366" s="840" t="s">
        <v>630</v>
      </c>
      <c r="E1366" s="826" t="s">
        <v>5045</v>
      </c>
      <c r="F1366" s="840" t="s">
        <v>5046</v>
      </c>
      <c r="G1366" s="826" t="s">
        <v>6104</v>
      </c>
      <c r="H1366" s="826" t="s">
        <v>6105</v>
      </c>
      <c r="I1366" s="832">
        <v>27.026666641235352</v>
      </c>
      <c r="J1366" s="832">
        <v>800</v>
      </c>
      <c r="K1366" s="833">
        <v>21538</v>
      </c>
    </row>
    <row r="1367" spans="1:11" ht="14.45" customHeight="1" x14ac:dyDescent="0.2">
      <c r="A1367" s="822" t="s">
        <v>599</v>
      </c>
      <c r="B1367" s="823" t="s">
        <v>600</v>
      </c>
      <c r="C1367" s="826" t="s">
        <v>629</v>
      </c>
      <c r="D1367" s="840" t="s">
        <v>630</v>
      </c>
      <c r="E1367" s="826" t="s">
        <v>5045</v>
      </c>
      <c r="F1367" s="840" t="s">
        <v>5046</v>
      </c>
      <c r="G1367" s="826" t="s">
        <v>6106</v>
      </c>
      <c r="H1367" s="826" t="s">
        <v>6107</v>
      </c>
      <c r="I1367" s="832">
        <v>758.19000244140625</v>
      </c>
      <c r="J1367" s="832">
        <v>2</v>
      </c>
      <c r="K1367" s="833">
        <v>1516.3699951171875</v>
      </c>
    </row>
    <row r="1368" spans="1:11" ht="14.45" customHeight="1" x14ac:dyDescent="0.2">
      <c r="A1368" s="822" t="s">
        <v>599</v>
      </c>
      <c r="B1368" s="823" t="s">
        <v>600</v>
      </c>
      <c r="C1368" s="826" t="s">
        <v>629</v>
      </c>
      <c r="D1368" s="840" t="s">
        <v>630</v>
      </c>
      <c r="E1368" s="826" t="s">
        <v>5045</v>
      </c>
      <c r="F1368" s="840" t="s">
        <v>5046</v>
      </c>
      <c r="G1368" s="826" t="s">
        <v>6108</v>
      </c>
      <c r="H1368" s="826" t="s">
        <v>6109</v>
      </c>
      <c r="I1368" s="832">
        <v>1.772000002861023</v>
      </c>
      <c r="J1368" s="832">
        <v>6000</v>
      </c>
      <c r="K1368" s="833">
        <v>10644.569946289063</v>
      </c>
    </row>
    <row r="1369" spans="1:11" ht="14.45" customHeight="1" x14ac:dyDescent="0.2">
      <c r="A1369" s="822" t="s">
        <v>599</v>
      </c>
      <c r="B1369" s="823" t="s">
        <v>600</v>
      </c>
      <c r="C1369" s="826" t="s">
        <v>629</v>
      </c>
      <c r="D1369" s="840" t="s">
        <v>630</v>
      </c>
      <c r="E1369" s="826" t="s">
        <v>5045</v>
      </c>
      <c r="F1369" s="840" t="s">
        <v>5046</v>
      </c>
      <c r="G1369" s="826" t="s">
        <v>6108</v>
      </c>
      <c r="H1369" s="826" t="s">
        <v>6110</v>
      </c>
      <c r="I1369" s="832">
        <v>1.7150000333786011</v>
      </c>
      <c r="J1369" s="832">
        <v>6000</v>
      </c>
      <c r="K1369" s="833">
        <v>10252.080017089844</v>
      </c>
    </row>
    <row r="1370" spans="1:11" ht="14.45" customHeight="1" x14ac:dyDescent="0.2">
      <c r="A1370" s="822" t="s">
        <v>599</v>
      </c>
      <c r="B1370" s="823" t="s">
        <v>600</v>
      </c>
      <c r="C1370" s="826" t="s">
        <v>629</v>
      </c>
      <c r="D1370" s="840" t="s">
        <v>630</v>
      </c>
      <c r="E1370" s="826" t="s">
        <v>5045</v>
      </c>
      <c r="F1370" s="840" t="s">
        <v>5046</v>
      </c>
      <c r="G1370" s="826" t="s">
        <v>5464</v>
      </c>
      <c r="H1370" s="826" t="s">
        <v>5465</v>
      </c>
      <c r="I1370" s="832">
        <v>148.22999572753906</v>
      </c>
      <c r="J1370" s="832">
        <v>5</v>
      </c>
      <c r="K1370" s="833">
        <v>741.14997863769531</v>
      </c>
    </row>
    <row r="1371" spans="1:11" ht="14.45" customHeight="1" x14ac:dyDescent="0.2">
      <c r="A1371" s="822" t="s">
        <v>599</v>
      </c>
      <c r="B1371" s="823" t="s">
        <v>600</v>
      </c>
      <c r="C1371" s="826" t="s">
        <v>629</v>
      </c>
      <c r="D1371" s="840" t="s">
        <v>630</v>
      </c>
      <c r="E1371" s="826" t="s">
        <v>5045</v>
      </c>
      <c r="F1371" s="840" t="s">
        <v>5046</v>
      </c>
      <c r="G1371" s="826" t="s">
        <v>5162</v>
      </c>
      <c r="H1371" s="826" t="s">
        <v>5163</v>
      </c>
      <c r="I1371" s="832">
        <v>1.5</v>
      </c>
      <c r="J1371" s="832">
        <v>20</v>
      </c>
      <c r="K1371" s="833">
        <v>30</v>
      </c>
    </row>
    <row r="1372" spans="1:11" ht="14.45" customHeight="1" x14ac:dyDescent="0.2">
      <c r="A1372" s="822" t="s">
        <v>599</v>
      </c>
      <c r="B1372" s="823" t="s">
        <v>600</v>
      </c>
      <c r="C1372" s="826" t="s">
        <v>629</v>
      </c>
      <c r="D1372" s="840" t="s">
        <v>630</v>
      </c>
      <c r="E1372" s="826" t="s">
        <v>5045</v>
      </c>
      <c r="F1372" s="840" t="s">
        <v>5046</v>
      </c>
      <c r="G1372" s="826" t="s">
        <v>6111</v>
      </c>
      <c r="H1372" s="826" t="s">
        <v>6112</v>
      </c>
      <c r="I1372" s="832">
        <v>2.0399999618530273</v>
      </c>
      <c r="J1372" s="832">
        <v>1000</v>
      </c>
      <c r="K1372" s="833">
        <v>2044.9000244140625</v>
      </c>
    </row>
    <row r="1373" spans="1:11" ht="14.45" customHeight="1" x14ac:dyDescent="0.2">
      <c r="A1373" s="822" t="s">
        <v>599</v>
      </c>
      <c r="B1373" s="823" t="s">
        <v>600</v>
      </c>
      <c r="C1373" s="826" t="s">
        <v>629</v>
      </c>
      <c r="D1373" s="840" t="s">
        <v>630</v>
      </c>
      <c r="E1373" s="826" t="s">
        <v>5045</v>
      </c>
      <c r="F1373" s="840" t="s">
        <v>5046</v>
      </c>
      <c r="G1373" s="826" t="s">
        <v>6111</v>
      </c>
      <c r="H1373" s="826" t="s">
        <v>6113</v>
      </c>
      <c r="I1373" s="832">
        <v>2.0399999618530273</v>
      </c>
      <c r="J1373" s="832">
        <v>4000</v>
      </c>
      <c r="K1373" s="833">
        <v>8179.6002197265625</v>
      </c>
    </row>
    <row r="1374" spans="1:11" ht="14.45" customHeight="1" x14ac:dyDescent="0.2">
      <c r="A1374" s="822" t="s">
        <v>599</v>
      </c>
      <c r="B1374" s="823" t="s">
        <v>600</v>
      </c>
      <c r="C1374" s="826" t="s">
        <v>629</v>
      </c>
      <c r="D1374" s="840" t="s">
        <v>630</v>
      </c>
      <c r="E1374" s="826" t="s">
        <v>5045</v>
      </c>
      <c r="F1374" s="840" t="s">
        <v>5046</v>
      </c>
      <c r="G1374" s="826" t="s">
        <v>6114</v>
      </c>
      <c r="H1374" s="826" t="s">
        <v>6115</v>
      </c>
      <c r="I1374" s="832">
        <v>0.63999998569488525</v>
      </c>
      <c r="J1374" s="832">
        <v>1000</v>
      </c>
      <c r="K1374" s="833">
        <v>635.25</v>
      </c>
    </row>
    <row r="1375" spans="1:11" ht="14.45" customHeight="1" x14ac:dyDescent="0.2">
      <c r="A1375" s="822" t="s">
        <v>599</v>
      </c>
      <c r="B1375" s="823" t="s">
        <v>600</v>
      </c>
      <c r="C1375" s="826" t="s">
        <v>629</v>
      </c>
      <c r="D1375" s="840" t="s">
        <v>630</v>
      </c>
      <c r="E1375" s="826" t="s">
        <v>5045</v>
      </c>
      <c r="F1375" s="840" t="s">
        <v>5046</v>
      </c>
      <c r="G1375" s="826" t="s">
        <v>6114</v>
      </c>
      <c r="H1375" s="826" t="s">
        <v>6116</v>
      </c>
      <c r="I1375" s="832">
        <v>0.63999998569488525</v>
      </c>
      <c r="J1375" s="832">
        <v>3500</v>
      </c>
      <c r="K1375" s="833">
        <v>2223.3800048828125</v>
      </c>
    </row>
    <row r="1376" spans="1:11" ht="14.45" customHeight="1" x14ac:dyDescent="0.2">
      <c r="A1376" s="822" t="s">
        <v>599</v>
      </c>
      <c r="B1376" s="823" t="s">
        <v>600</v>
      </c>
      <c r="C1376" s="826" t="s">
        <v>629</v>
      </c>
      <c r="D1376" s="840" t="s">
        <v>630</v>
      </c>
      <c r="E1376" s="826" t="s">
        <v>5045</v>
      </c>
      <c r="F1376" s="840" t="s">
        <v>5046</v>
      </c>
      <c r="G1376" s="826" t="s">
        <v>6117</v>
      </c>
      <c r="H1376" s="826" t="s">
        <v>6118</v>
      </c>
      <c r="I1376" s="832">
        <v>2.559999942779541</v>
      </c>
      <c r="J1376" s="832">
        <v>7000</v>
      </c>
      <c r="K1376" s="833">
        <v>17888.559814453125</v>
      </c>
    </row>
    <row r="1377" spans="1:11" ht="14.45" customHeight="1" x14ac:dyDescent="0.2">
      <c r="A1377" s="822" t="s">
        <v>599</v>
      </c>
      <c r="B1377" s="823" t="s">
        <v>600</v>
      </c>
      <c r="C1377" s="826" t="s">
        <v>629</v>
      </c>
      <c r="D1377" s="840" t="s">
        <v>630</v>
      </c>
      <c r="E1377" s="826" t="s">
        <v>5045</v>
      </c>
      <c r="F1377" s="840" t="s">
        <v>5046</v>
      </c>
      <c r="G1377" s="826" t="s">
        <v>6117</v>
      </c>
      <c r="H1377" s="826" t="s">
        <v>6119</v>
      </c>
      <c r="I1377" s="832">
        <v>2.6950000524520874</v>
      </c>
      <c r="J1377" s="832">
        <v>3500</v>
      </c>
      <c r="K1377" s="833">
        <v>9468.0299072265625</v>
      </c>
    </row>
    <row r="1378" spans="1:11" ht="14.45" customHeight="1" x14ac:dyDescent="0.2">
      <c r="A1378" s="822" t="s">
        <v>599</v>
      </c>
      <c r="B1378" s="823" t="s">
        <v>600</v>
      </c>
      <c r="C1378" s="826" t="s">
        <v>629</v>
      </c>
      <c r="D1378" s="840" t="s">
        <v>630</v>
      </c>
      <c r="E1378" s="826" t="s">
        <v>5045</v>
      </c>
      <c r="F1378" s="840" t="s">
        <v>5046</v>
      </c>
      <c r="G1378" s="826" t="s">
        <v>6120</v>
      </c>
      <c r="H1378" s="826" t="s">
        <v>6121</v>
      </c>
      <c r="I1378" s="832">
        <v>10.289999961853027</v>
      </c>
      <c r="J1378" s="832">
        <v>200</v>
      </c>
      <c r="K1378" s="833">
        <v>2057</v>
      </c>
    </row>
    <row r="1379" spans="1:11" ht="14.45" customHeight="1" x14ac:dyDescent="0.2">
      <c r="A1379" s="822" t="s">
        <v>599</v>
      </c>
      <c r="B1379" s="823" t="s">
        <v>600</v>
      </c>
      <c r="C1379" s="826" t="s">
        <v>629</v>
      </c>
      <c r="D1379" s="840" t="s">
        <v>630</v>
      </c>
      <c r="E1379" s="826" t="s">
        <v>5045</v>
      </c>
      <c r="F1379" s="840" t="s">
        <v>5046</v>
      </c>
      <c r="G1379" s="826" t="s">
        <v>6122</v>
      </c>
      <c r="H1379" s="826" t="s">
        <v>6123</v>
      </c>
      <c r="I1379" s="832">
        <v>18.879999160766602</v>
      </c>
      <c r="J1379" s="832">
        <v>200</v>
      </c>
      <c r="K1379" s="833">
        <v>3775.199951171875</v>
      </c>
    </row>
    <row r="1380" spans="1:11" ht="14.45" customHeight="1" x14ac:dyDescent="0.2">
      <c r="A1380" s="822" t="s">
        <v>599</v>
      </c>
      <c r="B1380" s="823" t="s">
        <v>600</v>
      </c>
      <c r="C1380" s="826" t="s">
        <v>629</v>
      </c>
      <c r="D1380" s="840" t="s">
        <v>630</v>
      </c>
      <c r="E1380" s="826" t="s">
        <v>5045</v>
      </c>
      <c r="F1380" s="840" t="s">
        <v>5046</v>
      </c>
      <c r="G1380" s="826" t="s">
        <v>6124</v>
      </c>
      <c r="H1380" s="826" t="s">
        <v>6125</v>
      </c>
      <c r="I1380" s="832">
        <v>4.070000171661377</v>
      </c>
      <c r="J1380" s="832">
        <v>240</v>
      </c>
      <c r="K1380" s="833">
        <v>977.67999267578125</v>
      </c>
    </row>
    <row r="1381" spans="1:11" ht="14.45" customHeight="1" x14ac:dyDescent="0.2">
      <c r="A1381" s="822" t="s">
        <v>599</v>
      </c>
      <c r="B1381" s="823" t="s">
        <v>600</v>
      </c>
      <c r="C1381" s="826" t="s">
        <v>629</v>
      </c>
      <c r="D1381" s="840" t="s">
        <v>630</v>
      </c>
      <c r="E1381" s="826" t="s">
        <v>5045</v>
      </c>
      <c r="F1381" s="840" t="s">
        <v>5046</v>
      </c>
      <c r="G1381" s="826" t="s">
        <v>6124</v>
      </c>
      <c r="H1381" s="826" t="s">
        <v>6126</v>
      </c>
      <c r="I1381" s="832">
        <v>4.070000171661377</v>
      </c>
      <c r="J1381" s="832">
        <v>480</v>
      </c>
      <c r="K1381" s="833">
        <v>1955.3599853515625</v>
      </c>
    </row>
    <row r="1382" spans="1:11" ht="14.45" customHeight="1" x14ac:dyDescent="0.2">
      <c r="A1382" s="822" t="s">
        <v>599</v>
      </c>
      <c r="B1382" s="823" t="s">
        <v>600</v>
      </c>
      <c r="C1382" s="826" t="s">
        <v>629</v>
      </c>
      <c r="D1382" s="840" t="s">
        <v>630</v>
      </c>
      <c r="E1382" s="826" t="s">
        <v>5045</v>
      </c>
      <c r="F1382" s="840" t="s">
        <v>5046</v>
      </c>
      <c r="G1382" s="826" t="s">
        <v>6127</v>
      </c>
      <c r="H1382" s="826" t="s">
        <v>6128</v>
      </c>
      <c r="I1382" s="832">
        <v>59.459999084472656</v>
      </c>
      <c r="J1382" s="832">
        <v>700</v>
      </c>
      <c r="K1382" s="833">
        <v>41621.57958984375</v>
      </c>
    </row>
    <row r="1383" spans="1:11" ht="14.45" customHeight="1" x14ac:dyDescent="0.2">
      <c r="A1383" s="822" t="s">
        <v>599</v>
      </c>
      <c r="B1383" s="823" t="s">
        <v>600</v>
      </c>
      <c r="C1383" s="826" t="s">
        <v>629</v>
      </c>
      <c r="D1383" s="840" t="s">
        <v>630</v>
      </c>
      <c r="E1383" s="826" t="s">
        <v>5045</v>
      </c>
      <c r="F1383" s="840" t="s">
        <v>5046</v>
      </c>
      <c r="G1383" s="826" t="s">
        <v>6129</v>
      </c>
      <c r="H1383" s="826" t="s">
        <v>6130</v>
      </c>
      <c r="I1383" s="832">
        <v>423.5</v>
      </c>
      <c r="J1383" s="832">
        <v>24</v>
      </c>
      <c r="K1383" s="833">
        <v>10164</v>
      </c>
    </row>
    <row r="1384" spans="1:11" ht="14.45" customHeight="1" x14ac:dyDescent="0.2">
      <c r="A1384" s="822" t="s">
        <v>599</v>
      </c>
      <c r="B1384" s="823" t="s">
        <v>600</v>
      </c>
      <c r="C1384" s="826" t="s">
        <v>629</v>
      </c>
      <c r="D1384" s="840" t="s">
        <v>630</v>
      </c>
      <c r="E1384" s="826" t="s">
        <v>5045</v>
      </c>
      <c r="F1384" s="840" t="s">
        <v>5046</v>
      </c>
      <c r="G1384" s="826" t="s">
        <v>5188</v>
      </c>
      <c r="H1384" s="826" t="s">
        <v>5189</v>
      </c>
      <c r="I1384" s="832">
        <v>0.82999998331069946</v>
      </c>
      <c r="J1384" s="832">
        <v>100</v>
      </c>
      <c r="K1384" s="833">
        <v>83</v>
      </c>
    </row>
    <row r="1385" spans="1:11" ht="14.45" customHeight="1" x14ac:dyDescent="0.2">
      <c r="A1385" s="822" t="s">
        <v>599</v>
      </c>
      <c r="B1385" s="823" t="s">
        <v>600</v>
      </c>
      <c r="C1385" s="826" t="s">
        <v>629</v>
      </c>
      <c r="D1385" s="840" t="s">
        <v>630</v>
      </c>
      <c r="E1385" s="826" t="s">
        <v>5045</v>
      </c>
      <c r="F1385" s="840" t="s">
        <v>5046</v>
      </c>
      <c r="G1385" s="826" t="s">
        <v>5470</v>
      </c>
      <c r="H1385" s="826" t="s">
        <v>5471</v>
      </c>
      <c r="I1385" s="832">
        <v>0.43999999761581421</v>
      </c>
      <c r="J1385" s="832">
        <v>100</v>
      </c>
      <c r="K1385" s="833">
        <v>44</v>
      </c>
    </row>
    <row r="1386" spans="1:11" ht="14.45" customHeight="1" x14ac:dyDescent="0.2">
      <c r="A1386" s="822" t="s">
        <v>599</v>
      </c>
      <c r="B1386" s="823" t="s">
        <v>600</v>
      </c>
      <c r="C1386" s="826" t="s">
        <v>629</v>
      </c>
      <c r="D1386" s="840" t="s">
        <v>630</v>
      </c>
      <c r="E1386" s="826" t="s">
        <v>5045</v>
      </c>
      <c r="F1386" s="840" t="s">
        <v>5046</v>
      </c>
      <c r="G1386" s="826" t="s">
        <v>5200</v>
      </c>
      <c r="H1386" s="826" t="s">
        <v>5201</v>
      </c>
      <c r="I1386" s="832">
        <v>0.57999998331069946</v>
      </c>
      <c r="J1386" s="832">
        <v>100</v>
      </c>
      <c r="K1386" s="833">
        <v>58</v>
      </c>
    </row>
    <row r="1387" spans="1:11" ht="14.45" customHeight="1" x14ac:dyDescent="0.2">
      <c r="A1387" s="822" t="s">
        <v>599</v>
      </c>
      <c r="B1387" s="823" t="s">
        <v>600</v>
      </c>
      <c r="C1387" s="826" t="s">
        <v>629</v>
      </c>
      <c r="D1387" s="840" t="s">
        <v>630</v>
      </c>
      <c r="E1387" s="826" t="s">
        <v>5045</v>
      </c>
      <c r="F1387" s="840" t="s">
        <v>5046</v>
      </c>
      <c r="G1387" s="826" t="s">
        <v>6131</v>
      </c>
      <c r="H1387" s="826" t="s">
        <v>6132</v>
      </c>
      <c r="I1387" s="832">
        <v>6.309999942779541</v>
      </c>
      <c r="J1387" s="832">
        <v>100</v>
      </c>
      <c r="K1387" s="833">
        <v>631.17999267578125</v>
      </c>
    </row>
    <row r="1388" spans="1:11" ht="14.45" customHeight="1" x14ac:dyDescent="0.2">
      <c r="A1388" s="822" t="s">
        <v>599</v>
      </c>
      <c r="B1388" s="823" t="s">
        <v>600</v>
      </c>
      <c r="C1388" s="826" t="s">
        <v>629</v>
      </c>
      <c r="D1388" s="840" t="s">
        <v>630</v>
      </c>
      <c r="E1388" s="826" t="s">
        <v>5045</v>
      </c>
      <c r="F1388" s="840" t="s">
        <v>5046</v>
      </c>
      <c r="G1388" s="826" t="s">
        <v>6133</v>
      </c>
      <c r="H1388" s="826" t="s">
        <v>6134</v>
      </c>
      <c r="I1388" s="832">
        <v>1113.199951171875</v>
      </c>
      <c r="J1388" s="832">
        <v>2</v>
      </c>
      <c r="K1388" s="833">
        <v>2226.39990234375</v>
      </c>
    </row>
    <row r="1389" spans="1:11" ht="14.45" customHeight="1" x14ac:dyDescent="0.2">
      <c r="A1389" s="822" t="s">
        <v>599</v>
      </c>
      <c r="B1389" s="823" t="s">
        <v>600</v>
      </c>
      <c r="C1389" s="826" t="s">
        <v>629</v>
      </c>
      <c r="D1389" s="840" t="s">
        <v>630</v>
      </c>
      <c r="E1389" s="826" t="s">
        <v>5045</v>
      </c>
      <c r="F1389" s="840" t="s">
        <v>5046</v>
      </c>
      <c r="G1389" s="826" t="s">
        <v>6135</v>
      </c>
      <c r="H1389" s="826" t="s">
        <v>6136</v>
      </c>
      <c r="I1389" s="832">
        <v>304.92001342773438</v>
      </c>
      <c r="J1389" s="832">
        <v>5</v>
      </c>
      <c r="K1389" s="833">
        <v>1524.5999755859375</v>
      </c>
    </row>
    <row r="1390" spans="1:11" ht="14.45" customHeight="1" x14ac:dyDescent="0.2">
      <c r="A1390" s="822" t="s">
        <v>599</v>
      </c>
      <c r="B1390" s="823" t="s">
        <v>600</v>
      </c>
      <c r="C1390" s="826" t="s">
        <v>629</v>
      </c>
      <c r="D1390" s="840" t="s">
        <v>630</v>
      </c>
      <c r="E1390" s="826" t="s">
        <v>5045</v>
      </c>
      <c r="F1390" s="840" t="s">
        <v>5046</v>
      </c>
      <c r="G1390" s="826" t="s">
        <v>6137</v>
      </c>
      <c r="H1390" s="826" t="s">
        <v>6138</v>
      </c>
      <c r="I1390" s="832">
        <v>136.78999328613281</v>
      </c>
      <c r="J1390" s="832">
        <v>15</v>
      </c>
      <c r="K1390" s="833">
        <v>2051.860107421875</v>
      </c>
    </row>
    <row r="1391" spans="1:11" ht="14.45" customHeight="1" x14ac:dyDescent="0.2">
      <c r="A1391" s="822" t="s">
        <v>599</v>
      </c>
      <c r="B1391" s="823" t="s">
        <v>600</v>
      </c>
      <c r="C1391" s="826" t="s">
        <v>629</v>
      </c>
      <c r="D1391" s="840" t="s">
        <v>630</v>
      </c>
      <c r="E1391" s="826" t="s">
        <v>5045</v>
      </c>
      <c r="F1391" s="840" t="s">
        <v>5046</v>
      </c>
      <c r="G1391" s="826" t="s">
        <v>6139</v>
      </c>
      <c r="H1391" s="826" t="s">
        <v>6140</v>
      </c>
      <c r="I1391" s="832">
        <v>242</v>
      </c>
      <c r="J1391" s="832">
        <v>5</v>
      </c>
      <c r="K1391" s="833">
        <v>1210</v>
      </c>
    </row>
    <row r="1392" spans="1:11" ht="14.45" customHeight="1" x14ac:dyDescent="0.2">
      <c r="A1392" s="822" t="s">
        <v>599</v>
      </c>
      <c r="B1392" s="823" t="s">
        <v>600</v>
      </c>
      <c r="C1392" s="826" t="s">
        <v>629</v>
      </c>
      <c r="D1392" s="840" t="s">
        <v>630</v>
      </c>
      <c r="E1392" s="826" t="s">
        <v>5045</v>
      </c>
      <c r="F1392" s="840" t="s">
        <v>5046</v>
      </c>
      <c r="G1392" s="826" t="s">
        <v>6141</v>
      </c>
      <c r="H1392" s="826" t="s">
        <v>6142</v>
      </c>
      <c r="I1392" s="832">
        <v>223.1199951171875</v>
      </c>
      <c r="J1392" s="832">
        <v>3</v>
      </c>
      <c r="K1392" s="833">
        <v>669.3699951171875</v>
      </c>
    </row>
    <row r="1393" spans="1:11" ht="14.45" customHeight="1" x14ac:dyDescent="0.2">
      <c r="A1393" s="822" t="s">
        <v>599</v>
      </c>
      <c r="B1393" s="823" t="s">
        <v>600</v>
      </c>
      <c r="C1393" s="826" t="s">
        <v>629</v>
      </c>
      <c r="D1393" s="840" t="s">
        <v>630</v>
      </c>
      <c r="E1393" s="826" t="s">
        <v>5045</v>
      </c>
      <c r="F1393" s="840" t="s">
        <v>5046</v>
      </c>
      <c r="G1393" s="826" t="s">
        <v>6143</v>
      </c>
      <c r="H1393" s="826" t="s">
        <v>6144</v>
      </c>
      <c r="I1393" s="832">
        <v>3.8199999332427979</v>
      </c>
      <c r="J1393" s="832">
        <v>50</v>
      </c>
      <c r="K1393" s="833">
        <v>190.78999328613281</v>
      </c>
    </row>
    <row r="1394" spans="1:11" ht="14.45" customHeight="1" x14ac:dyDescent="0.2">
      <c r="A1394" s="822" t="s">
        <v>599</v>
      </c>
      <c r="B1394" s="823" t="s">
        <v>600</v>
      </c>
      <c r="C1394" s="826" t="s">
        <v>629</v>
      </c>
      <c r="D1394" s="840" t="s">
        <v>630</v>
      </c>
      <c r="E1394" s="826" t="s">
        <v>5045</v>
      </c>
      <c r="F1394" s="840" t="s">
        <v>5046</v>
      </c>
      <c r="G1394" s="826" t="s">
        <v>6145</v>
      </c>
      <c r="H1394" s="826" t="s">
        <v>6146</v>
      </c>
      <c r="I1394" s="832">
        <v>4.6700000762939453</v>
      </c>
      <c r="J1394" s="832">
        <v>500</v>
      </c>
      <c r="K1394" s="833">
        <v>2334.699951171875</v>
      </c>
    </row>
    <row r="1395" spans="1:11" ht="14.45" customHeight="1" x14ac:dyDescent="0.2">
      <c r="A1395" s="822" t="s">
        <v>599</v>
      </c>
      <c r="B1395" s="823" t="s">
        <v>600</v>
      </c>
      <c r="C1395" s="826" t="s">
        <v>629</v>
      </c>
      <c r="D1395" s="840" t="s">
        <v>630</v>
      </c>
      <c r="E1395" s="826" t="s">
        <v>5045</v>
      </c>
      <c r="F1395" s="840" t="s">
        <v>5046</v>
      </c>
      <c r="G1395" s="826" t="s">
        <v>6147</v>
      </c>
      <c r="H1395" s="826" t="s">
        <v>6148</v>
      </c>
      <c r="I1395" s="832">
        <v>7.2399997711181641</v>
      </c>
      <c r="J1395" s="832">
        <v>500</v>
      </c>
      <c r="K1395" s="833">
        <v>3617.89990234375</v>
      </c>
    </row>
    <row r="1396" spans="1:11" ht="14.45" customHeight="1" x14ac:dyDescent="0.2">
      <c r="A1396" s="822" t="s">
        <v>599</v>
      </c>
      <c r="B1396" s="823" t="s">
        <v>600</v>
      </c>
      <c r="C1396" s="826" t="s">
        <v>629</v>
      </c>
      <c r="D1396" s="840" t="s">
        <v>630</v>
      </c>
      <c r="E1396" s="826" t="s">
        <v>5045</v>
      </c>
      <c r="F1396" s="840" t="s">
        <v>5046</v>
      </c>
      <c r="G1396" s="826" t="s">
        <v>6145</v>
      </c>
      <c r="H1396" s="826" t="s">
        <v>6149</v>
      </c>
      <c r="I1396" s="832">
        <v>4.6700000762939453</v>
      </c>
      <c r="J1396" s="832">
        <v>1500</v>
      </c>
      <c r="K1396" s="833">
        <v>7004.08984375</v>
      </c>
    </row>
    <row r="1397" spans="1:11" ht="14.45" customHeight="1" x14ac:dyDescent="0.2">
      <c r="A1397" s="822" t="s">
        <v>599</v>
      </c>
      <c r="B1397" s="823" t="s">
        <v>600</v>
      </c>
      <c r="C1397" s="826" t="s">
        <v>629</v>
      </c>
      <c r="D1397" s="840" t="s">
        <v>630</v>
      </c>
      <c r="E1397" s="826" t="s">
        <v>5045</v>
      </c>
      <c r="F1397" s="840" t="s">
        <v>5046</v>
      </c>
      <c r="G1397" s="826" t="s">
        <v>6150</v>
      </c>
      <c r="H1397" s="826" t="s">
        <v>6151</v>
      </c>
      <c r="I1397" s="832">
        <v>267.20999145507813</v>
      </c>
      <c r="J1397" s="832">
        <v>300</v>
      </c>
      <c r="K1397" s="833">
        <v>81023.37109375</v>
      </c>
    </row>
    <row r="1398" spans="1:11" ht="14.45" customHeight="1" x14ac:dyDescent="0.2">
      <c r="A1398" s="822" t="s">
        <v>599</v>
      </c>
      <c r="B1398" s="823" t="s">
        <v>600</v>
      </c>
      <c r="C1398" s="826" t="s">
        <v>629</v>
      </c>
      <c r="D1398" s="840" t="s">
        <v>630</v>
      </c>
      <c r="E1398" s="826" t="s">
        <v>5045</v>
      </c>
      <c r="F1398" s="840" t="s">
        <v>5046</v>
      </c>
      <c r="G1398" s="826" t="s">
        <v>6152</v>
      </c>
      <c r="H1398" s="826" t="s">
        <v>6153</v>
      </c>
      <c r="I1398" s="832">
        <v>258.24501037597656</v>
      </c>
      <c r="J1398" s="832">
        <v>200</v>
      </c>
      <c r="K1398" s="833">
        <v>51649.009765625</v>
      </c>
    </row>
    <row r="1399" spans="1:11" ht="14.45" customHeight="1" x14ac:dyDescent="0.2">
      <c r="A1399" s="822" t="s">
        <v>599</v>
      </c>
      <c r="B1399" s="823" t="s">
        <v>600</v>
      </c>
      <c r="C1399" s="826" t="s">
        <v>629</v>
      </c>
      <c r="D1399" s="840" t="s">
        <v>630</v>
      </c>
      <c r="E1399" s="826" t="s">
        <v>5045</v>
      </c>
      <c r="F1399" s="840" t="s">
        <v>5046</v>
      </c>
      <c r="G1399" s="826" t="s">
        <v>6154</v>
      </c>
      <c r="H1399" s="826" t="s">
        <v>6155</v>
      </c>
      <c r="I1399" s="832">
        <v>321.51998901367188</v>
      </c>
      <c r="J1399" s="832">
        <v>30</v>
      </c>
      <c r="K1399" s="833">
        <v>9645.7001953125</v>
      </c>
    </row>
    <row r="1400" spans="1:11" ht="14.45" customHeight="1" x14ac:dyDescent="0.2">
      <c r="A1400" s="822" t="s">
        <v>599</v>
      </c>
      <c r="B1400" s="823" t="s">
        <v>600</v>
      </c>
      <c r="C1400" s="826" t="s">
        <v>629</v>
      </c>
      <c r="D1400" s="840" t="s">
        <v>630</v>
      </c>
      <c r="E1400" s="826" t="s">
        <v>5045</v>
      </c>
      <c r="F1400" s="840" t="s">
        <v>5046</v>
      </c>
      <c r="G1400" s="826" t="s">
        <v>6150</v>
      </c>
      <c r="H1400" s="826" t="s">
        <v>6156</v>
      </c>
      <c r="I1400" s="832">
        <v>259.19000244140625</v>
      </c>
      <c r="J1400" s="832">
        <v>200</v>
      </c>
      <c r="K1400" s="833">
        <v>51838.470703125</v>
      </c>
    </row>
    <row r="1401" spans="1:11" ht="14.45" customHeight="1" x14ac:dyDescent="0.2">
      <c r="A1401" s="822" t="s">
        <v>599</v>
      </c>
      <c r="B1401" s="823" t="s">
        <v>600</v>
      </c>
      <c r="C1401" s="826" t="s">
        <v>629</v>
      </c>
      <c r="D1401" s="840" t="s">
        <v>630</v>
      </c>
      <c r="E1401" s="826" t="s">
        <v>5045</v>
      </c>
      <c r="F1401" s="840" t="s">
        <v>5046</v>
      </c>
      <c r="G1401" s="826" t="s">
        <v>6157</v>
      </c>
      <c r="H1401" s="826" t="s">
        <v>6158</v>
      </c>
      <c r="I1401" s="832">
        <v>316.239990234375</v>
      </c>
      <c r="J1401" s="832">
        <v>120</v>
      </c>
      <c r="K1401" s="833">
        <v>37948.98828125</v>
      </c>
    </row>
    <row r="1402" spans="1:11" ht="14.45" customHeight="1" x14ac:dyDescent="0.2">
      <c r="A1402" s="822" t="s">
        <v>599</v>
      </c>
      <c r="B1402" s="823" t="s">
        <v>600</v>
      </c>
      <c r="C1402" s="826" t="s">
        <v>629</v>
      </c>
      <c r="D1402" s="840" t="s">
        <v>630</v>
      </c>
      <c r="E1402" s="826" t="s">
        <v>5045</v>
      </c>
      <c r="F1402" s="840" t="s">
        <v>5046</v>
      </c>
      <c r="G1402" s="826" t="s">
        <v>6159</v>
      </c>
      <c r="H1402" s="826" t="s">
        <v>6160</v>
      </c>
      <c r="I1402" s="832">
        <v>257.1300048828125</v>
      </c>
      <c r="J1402" s="832">
        <v>100</v>
      </c>
      <c r="K1402" s="833">
        <v>25712.5</v>
      </c>
    </row>
    <row r="1403" spans="1:11" ht="14.45" customHeight="1" x14ac:dyDescent="0.2">
      <c r="A1403" s="822" t="s">
        <v>599</v>
      </c>
      <c r="B1403" s="823" t="s">
        <v>600</v>
      </c>
      <c r="C1403" s="826" t="s">
        <v>629</v>
      </c>
      <c r="D1403" s="840" t="s">
        <v>630</v>
      </c>
      <c r="E1403" s="826" t="s">
        <v>5045</v>
      </c>
      <c r="F1403" s="840" t="s">
        <v>5046</v>
      </c>
      <c r="G1403" s="826" t="s">
        <v>6152</v>
      </c>
      <c r="H1403" s="826" t="s">
        <v>6161</v>
      </c>
      <c r="I1403" s="832">
        <v>260.07499694824219</v>
      </c>
      <c r="J1403" s="832">
        <v>200</v>
      </c>
      <c r="K1403" s="833">
        <v>52015.720703125</v>
      </c>
    </row>
    <row r="1404" spans="1:11" ht="14.45" customHeight="1" x14ac:dyDescent="0.2">
      <c r="A1404" s="822" t="s">
        <v>599</v>
      </c>
      <c r="B1404" s="823" t="s">
        <v>600</v>
      </c>
      <c r="C1404" s="826" t="s">
        <v>629</v>
      </c>
      <c r="D1404" s="840" t="s">
        <v>630</v>
      </c>
      <c r="E1404" s="826" t="s">
        <v>5045</v>
      </c>
      <c r="F1404" s="840" t="s">
        <v>5046</v>
      </c>
      <c r="G1404" s="826" t="s">
        <v>6154</v>
      </c>
      <c r="H1404" s="826" t="s">
        <v>6162</v>
      </c>
      <c r="I1404" s="832">
        <v>320.89333089192706</v>
      </c>
      <c r="J1404" s="832">
        <v>180</v>
      </c>
      <c r="K1404" s="833">
        <v>57342.1875</v>
      </c>
    </row>
    <row r="1405" spans="1:11" ht="14.45" customHeight="1" x14ac:dyDescent="0.2">
      <c r="A1405" s="822" t="s">
        <v>599</v>
      </c>
      <c r="B1405" s="823" t="s">
        <v>600</v>
      </c>
      <c r="C1405" s="826" t="s">
        <v>629</v>
      </c>
      <c r="D1405" s="840" t="s">
        <v>630</v>
      </c>
      <c r="E1405" s="826" t="s">
        <v>5045</v>
      </c>
      <c r="F1405" s="840" t="s">
        <v>5046</v>
      </c>
      <c r="G1405" s="826" t="s">
        <v>6163</v>
      </c>
      <c r="H1405" s="826" t="s">
        <v>6164</v>
      </c>
      <c r="I1405" s="832">
        <v>2.0799999237060547</v>
      </c>
      <c r="J1405" s="832">
        <v>100</v>
      </c>
      <c r="K1405" s="833">
        <v>208.17999267578125</v>
      </c>
    </row>
    <row r="1406" spans="1:11" ht="14.45" customHeight="1" x14ac:dyDescent="0.2">
      <c r="A1406" s="822" t="s">
        <v>599</v>
      </c>
      <c r="B1406" s="823" t="s">
        <v>600</v>
      </c>
      <c r="C1406" s="826" t="s">
        <v>629</v>
      </c>
      <c r="D1406" s="840" t="s">
        <v>630</v>
      </c>
      <c r="E1406" s="826" t="s">
        <v>5045</v>
      </c>
      <c r="F1406" s="840" t="s">
        <v>5046</v>
      </c>
      <c r="G1406" s="826" t="s">
        <v>6165</v>
      </c>
      <c r="H1406" s="826" t="s">
        <v>6166</v>
      </c>
      <c r="I1406" s="832">
        <v>2.2200000286102295</v>
      </c>
      <c r="J1406" s="832">
        <v>1200</v>
      </c>
      <c r="K1406" s="833">
        <v>2662.969970703125</v>
      </c>
    </row>
    <row r="1407" spans="1:11" ht="14.45" customHeight="1" x14ac:dyDescent="0.2">
      <c r="A1407" s="822" t="s">
        <v>599</v>
      </c>
      <c r="B1407" s="823" t="s">
        <v>600</v>
      </c>
      <c r="C1407" s="826" t="s">
        <v>629</v>
      </c>
      <c r="D1407" s="840" t="s">
        <v>630</v>
      </c>
      <c r="E1407" s="826" t="s">
        <v>5045</v>
      </c>
      <c r="F1407" s="840" t="s">
        <v>5046</v>
      </c>
      <c r="G1407" s="826" t="s">
        <v>6167</v>
      </c>
      <c r="H1407" s="826" t="s">
        <v>6168</v>
      </c>
      <c r="I1407" s="832">
        <v>3.619999885559082</v>
      </c>
      <c r="J1407" s="832">
        <v>50</v>
      </c>
      <c r="K1407" s="833">
        <v>180.89999389648438</v>
      </c>
    </row>
    <row r="1408" spans="1:11" ht="14.45" customHeight="1" x14ac:dyDescent="0.2">
      <c r="A1408" s="822" t="s">
        <v>599</v>
      </c>
      <c r="B1408" s="823" t="s">
        <v>600</v>
      </c>
      <c r="C1408" s="826" t="s">
        <v>629</v>
      </c>
      <c r="D1408" s="840" t="s">
        <v>630</v>
      </c>
      <c r="E1408" s="826" t="s">
        <v>5294</v>
      </c>
      <c r="F1408" s="840" t="s">
        <v>5295</v>
      </c>
      <c r="G1408" s="826" t="s">
        <v>6169</v>
      </c>
      <c r="H1408" s="826" t="s">
        <v>6170</v>
      </c>
      <c r="I1408" s="832">
        <v>2313.52001953125</v>
      </c>
      <c r="J1408" s="832">
        <v>5</v>
      </c>
      <c r="K1408" s="833">
        <v>11567.599609375</v>
      </c>
    </row>
    <row r="1409" spans="1:11" ht="14.45" customHeight="1" x14ac:dyDescent="0.2">
      <c r="A1409" s="822" t="s">
        <v>599</v>
      </c>
      <c r="B1409" s="823" t="s">
        <v>600</v>
      </c>
      <c r="C1409" s="826" t="s">
        <v>629</v>
      </c>
      <c r="D1409" s="840" t="s">
        <v>630</v>
      </c>
      <c r="E1409" s="826" t="s">
        <v>5319</v>
      </c>
      <c r="F1409" s="840" t="s">
        <v>5320</v>
      </c>
      <c r="G1409" s="826" t="s">
        <v>5333</v>
      </c>
      <c r="H1409" s="826" t="s">
        <v>5334</v>
      </c>
      <c r="I1409" s="832">
        <v>0.54333335161209106</v>
      </c>
      <c r="J1409" s="832">
        <v>300</v>
      </c>
      <c r="K1409" s="833">
        <v>163</v>
      </c>
    </row>
    <row r="1410" spans="1:11" ht="14.45" customHeight="1" x14ac:dyDescent="0.2">
      <c r="A1410" s="822" t="s">
        <v>599</v>
      </c>
      <c r="B1410" s="823" t="s">
        <v>600</v>
      </c>
      <c r="C1410" s="826" t="s">
        <v>629</v>
      </c>
      <c r="D1410" s="840" t="s">
        <v>630</v>
      </c>
      <c r="E1410" s="826" t="s">
        <v>5319</v>
      </c>
      <c r="F1410" s="840" t="s">
        <v>5320</v>
      </c>
      <c r="G1410" s="826" t="s">
        <v>5333</v>
      </c>
      <c r="H1410" s="826" t="s">
        <v>5338</v>
      </c>
      <c r="I1410" s="832">
        <v>0.54000002145767212</v>
      </c>
      <c r="J1410" s="832">
        <v>200</v>
      </c>
      <c r="K1410" s="833">
        <v>108</v>
      </c>
    </row>
    <row r="1411" spans="1:11" ht="14.45" customHeight="1" x14ac:dyDescent="0.2">
      <c r="A1411" s="822" t="s">
        <v>599</v>
      </c>
      <c r="B1411" s="823" t="s">
        <v>600</v>
      </c>
      <c r="C1411" s="826" t="s">
        <v>629</v>
      </c>
      <c r="D1411" s="840" t="s">
        <v>630</v>
      </c>
      <c r="E1411" s="826" t="s">
        <v>5349</v>
      </c>
      <c r="F1411" s="840" t="s">
        <v>5350</v>
      </c>
      <c r="G1411" s="826" t="s">
        <v>6171</v>
      </c>
      <c r="H1411" s="826" t="s">
        <v>6172</v>
      </c>
      <c r="I1411" s="832">
        <v>0.61000001430511475</v>
      </c>
      <c r="J1411" s="832">
        <v>2000</v>
      </c>
      <c r="K1411" s="833">
        <v>1210</v>
      </c>
    </row>
    <row r="1412" spans="1:11" ht="14.45" customHeight="1" x14ac:dyDescent="0.2">
      <c r="A1412" s="822" t="s">
        <v>599</v>
      </c>
      <c r="B1412" s="823" t="s">
        <v>600</v>
      </c>
      <c r="C1412" s="826" t="s">
        <v>629</v>
      </c>
      <c r="D1412" s="840" t="s">
        <v>630</v>
      </c>
      <c r="E1412" s="826" t="s">
        <v>5349</v>
      </c>
      <c r="F1412" s="840" t="s">
        <v>5350</v>
      </c>
      <c r="G1412" s="826" t="s">
        <v>5359</v>
      </c>
      <c r="H1412" s="826" t="s">
        <v>5360</v>
      </c>
      <c r="I1412" s="832">
        <v>7.0199999809265137</v>
      </c>
      <c r="J1412" s="832">
        <v>30</v>
      </c>
      <c r="K1412" s="833">
        <v>210.60000610351563</v>
      </c>
    </row>
    <row r="1413" spans="1:11" ht="14.45" customHeight="1" x14ac:dyDescent="0.2">
      <c r="A1413" s="822" t="s">
        <v>599</v>
      </c>
      <c r="B1413" s="823" t="s">
        <v>600</v>
      </c>
      <c r="C1413" s="826" t="s">
        <v>629</v>
      </c>
      <c r="D1413" s="840" t="s">
        <v>630</v>
      </c>
      <c r="E1413" s="826" t="s">
        <v>5349</v>
      </c>
      <c r="F1413" s="840" t="s">
        <v>5350</v>
      </c>
      <c r="G1413" s="826" t="s">
        <v>5368</v>
      </c>
      <c r="H1413" s="826" t="s">
        <v>5369</v>
      </c>
      <c r="I1413" s="832">
        <v>0.65600000222524002</v>
      </c>
      <c r="J1413" s="832">
        <v>24800</v>
      </c>
      <c r="K1413" s="833">
        <v>16414</v>
      </c>
    </row>
    <row r="1414" spans="1:11" ht="14.45" customHeight="1" x14ac:dyDescent="0.2">
      <c r="A1414" s="822" t="s">
        <v>599</v>
      </c>
      <c r="B1414" s="823" t="s">
        <v>600</v>
      </c>
      <c r="C1414" s="826" t="s">
        <v>629</v>
      </c>
      <c r="D1414" s="840" t="s">
        <v>630</v>
      </c>
      <c r="E1414" s="826" t="s">
        <v>5349</v>
      </c>
      <c r="F1414" s="840" t="s">
        <v>5350</v>
      </c>
      <c r="G1414" s="826" t="s">
        <v>5370</v>
      </c>
      <c r="H1414" s="826" t="s">
        <v>5371</v>
      </c>
      <c r="I1414" s="832">
        <v>0.65388888782925081</v>
      </c>
      <c r="J1414" s="832">
        <v>36200</v>
      </c>
      <c r="K1414" s="833">
        <v>23776</v>
      </c>
    </row>
    <row r="1415" spans="1:11" ht="14.45" customHeight="1" x14ac:dyDescent="0.2">
      <c r="A1415" s="822" t="s">
        <v>599</v>
      </c>
      <c r="B1415" s="823" t="s">
        <v>600</v>
      </c>
      <c r="C1415" s="826" t="s">
        <v>629</v>
      </c>
      <c r="D1415" s="840" t="s">
        <v>630</v>
      </c>
      <c r="E1415" s="826" t="s">
        <v>5349</v>
      </c>
      <c r="F1415" s="840" t="s">
        <v>5350</v>
      </c>
      <c r="G1415" s="826" t="s">
        <v>5372</v>
      </c>
      <c r="H1415" s="826" t="s">
        <v>5373</v>
      </c>
      <c r="I1415" s="832">
        <v>0.65249999364217126</v>
      </c>
      <c r="J1415" s="832">
        <v>22200</v>
      </c>
      <c r="K1415" s="833">
        <v>14596</v>
      </c>
    </row>
    <row r="1416" spans="1:11" ht="14.45" customHeight="1" x14ac:dyDescent="0.2">
      <c r="A1416" s="822" t="s">
        <v>599</v>
      </c>
      <c r="B1416" s="823" t="s">
        <v>600</v>
      </c>
      <c r="C1416" s="826" t="s">
        <v>629</v>
      </c>
      <c r="D1416" s="840" t="s">
        <v>630</v>
      </c>
      <c r="E1416" s="826" t="s">
        <v>5349</v>
      </c>
      <c r="F1416" s="840" t="s">
        <v>5350</v>
      </c>
      <c r="G1416" s="826" t="s">
        <v>5368</v>
      </c>
      <c r="H1416" s="826" t="s">
        <v>5374</v>
      </c>
      <c r="I1416" s="832">
        <v>0.62999999523162842</v>
      </c>
      <c r="J1416" s="832">
        <v>5000</v>
      </c>
      <c r="K1416" s="833">
        <v>3150</v>
      </c>
    </row>
    <row r="1417" spans="1:11" ht="14.45" customHeight="1" x14ac:dyDescent="0.2">
      <c r="A1417" s="822" t="s">
        <v>599</v>
      </c>
      <c r="B1417" s="823" t="s">
        <v>600</v>
      </c>
      <c r="C1417" s="826" t="s">
        <v>629</v>
      </c>
      <c r="D1417" s="840" t="s">
        <v>630</v>
      </c>
      <c r="E1417" s="826" t="s">
        <v>5349</v>
      </c>
      <c r="F1417" s="840" t="s">
        <v>5350</v>
      </c>
      <c r="G1417" s="826" t="s">
        <v>5370</v>
      </c>
      <c r="H1417" s="826" t="s">
        <v>5375</v>
      </c>
      <c r="I1417" s="832">
        <v>0.62999999523162842</v>
      </c>
      <c r="J1417" s="832">
        <v>13000</v>
      </c>
      <c r="K1417" s="833">
        <v>8190</v>
      </c>
    </row>
    <row r="1418" spans="1:11" ht="14.45" customHeight="1" x14ac:dyDescent="0.2">
      <c r="A1418" s="822" t="s">
        <v>599</v>
      </c>
      <c r="B1418" s="823" t="s">
        <v>600</v>
      </c>
      <c r="C1418" s="826" t="s">
        <v>629</v>
      </c>
      <c r="D1418" s="840" t="s">
        <v>630</v>
      </c>
      <c r="E1418" s="826" t="s">
        <v>5349</v>
      </c>
      <c r="F1418" s="840" t="s">
        <v>5350</v>
      </c>
      <c r="G1418" s="826" t="s">
        <v>5372</v>
      </c>
      <c r="H1418" s="826" t="s">
        <v>5376</v>
      </c>
      <c r="I1418" s="832">
        <v>0.62999999523162842</v>
      </c>
      <c r="J1418" s="832">
        <v>5200</v>
      </c>
      <c r="K1418" s="833">
        <v>3276</v>
      </c>
    </row>
    <row r="1419" spans="1:11" ht="14.45" customHeight="1" x14ac:dyDescent="0.2">
      <c r="A1419" s="822" t="s">
        <v>599</v>
      </c>
      <c r="B1419" s="823" t="s">
        <v>600</v>
      </c>
      <c r="C1419" s="826" t="s">
        <v>4888</v>
      </c>
      <c r="D1419" s="840" t="s">
        <v>4889</v>
      </c>
      <c r="E1419" s="826" t="s">
        <v>5045</v>
      </c>
      <c r="F1419" s="840" t="s">
        <v>5046</v>
      </c>
      <c r="G1419" s="826" t="s">
        <v>6173</v>
      </c>
      <c r="H1419" s="826" t="s">
        <v>6174</v>
      </c>
      <c r="I1419" s="832">
        <v>697.33001708984375</v>
      </c>
      <c r="J1419" s="832">
        <v>120</v>
      </c>
      <c r="K1419" s="833">
        <v>83679.74609375</v>
      </c>
    </row>
    <row r="1420" spans="1:11" ht="14.45" customHeight="1" x14ac:dyDescent="0.2">
      <c r="A1420" s="822" t="s">
        <v>599</v>
      </c>
      <c r="B1420" s="823" t="s">
        <v>600</v>
      </c>
      <c r="C1420" s="826" t="s">
        <v>4888</v>
      </c>
      <c r="D1420" s="840" t="s">
        <v>4889</v>
      </c>
      <c r="E1420" s="826" t="s">
        <v>5045</v>
      </c>
      <c r="F1420" s="840" t="s">
        <v>5046</v>
      </c>
      <c r="G1420" s="826" t="s">
        <v>6173</v>
      </c>
      <c r="H1420" s="826" t="s">
        <v>6175</v>
      </c>
      <c r="I1420" s="832">
        <v>697.33001708984375</v>
      </c>
      <c r="J1420" s="832">
        <v>144</v>
      </c>
      <c r="K1420" s="833">
        <v>100415.6953125</v>
      </c>
    </row>
    <row r="1421" spans="1:11" ht="14.45" customHeight="1" x14ac:dyDescent="0.2">
      <c r="A1421" s="822" t="s">
        <v>599</v>
      </c>
      <c r="B1421" s="823" t="s">
        <v>600</v>
      </c>
      <c r="C1421" s="826" t="s">
        <v>4888</v>
      </c>
      <c r="D1421" s="840" t="s">
        <v>4889</v>
      </c>
      <c r="E1421" s="826" t="s">
        <v>5045</v>
      </c>
      <c r="F1421" s="840" t="s">
        <v>5046</v>
      </c>
      <c r="G1421" s="826" t="s">
        <v>6176</v>
      </c>
      <c r="H1421" s="826" t="s">
        <v>6177</v>
      </c>
      <c r="I1421" s="832">
        <v>193.19999694824219</v>
      </c>
      <c r="J1421" s="832">
        <v>10</v>
      </c>
      <c r="K1421" s="833">
        <v>1932</v>
      </c>
    </row>
    <row r="1422" spans="1:11" ht="14.45" customHeight="1" x14ac:dyDescent="0.2">
      <c r="A1422" s="822" t="s">
        <v>599</v>
      </c>
      <c r="B1422" s="823" t="s">
        <v>600</v>
      </c>
      <c r="C1422" s="826" t="s">
        <v>4888</v>
      </c>
      <c r="D1422" s="840" t="s">
        <v>4889</v>
      </c>
      <c r="E1422" s="826" t="s">
        <v>5045</v>
      </c>
      <c r="F1422" s="840" t="s">
        <v>5046</v>
      </c>
      <c r="G1422" s="826" t="s">
        <v>6176</v>
      </c>
      <c r="H1422" s="826" t="s">
        <v>6178</v>
      </c>
      <c r="I1422" s="832">
        <v>193.19999694824219</v>
      </c>
      <c r="J1422" s="832">
        <v>30</v>
      </c>
      <c r="K1422" s="833">
        <v>5796</v>
      </c>
    </row>
    <row r="1423" spans="1:11" ht="14.45" customHeight="1" x14ac:dyDescent="0.2">
      <c r="A1423" s="822" t="s">
        <v>599</v>
      </c>
      <c r="B1423" s="823" t="s">
        <v>600</v>
      </c>
      <c r="C1423" s="826" t="s">
        <v>4888</v>
      </c>
      <c r="D1423" s="840" t="s">
        <v>4889</v>
      </c>
      <c r="E1423" s="826" t="s">
        <v>5045</v>
      </c>
      <c r="F1423" s="840" t="s">
        <v>5046</v>
      </c>
      <c r="G1423" s="826" t="s">
        <v>6179</v>
      </c>
      <c r="H1423" s="826" t="s">
        <v>6180</v>
      </c>
      <c r="I1423" s="832">
        <v>3630</v>
      </c>
      <c r="J1423" s="832">
        <v>100</v>
      </c>
      <c r="K1423" s="833">
        <v>363000</v>
      </c>
    </row>
    <row r="1424" spans="1:11" ht="14.45" customHeight="1" x14ac:dyDescent="0.2">
      <c r="A1424" s="822" t="s">
        <v>599</v>
      </c>
      <c r="B1424" s="823" t="s">
        <v>600</v>
      </c>
      <c r="C1424" s="826" t="s">
        <v>4888</v>
      </c>
      <c r="D1424" s="840" t="s">
        <v>4889</v>
      </c>
      <c r="E1424" s="826" t="s">
        <v>5045</v>
      </c>
      <c r="F1424" s="840" t="s">
        <v>5046</v>
      </c>
      <c r="G1424" s="826" t="s">
        <v>6179</v>
      </c>
      <c r="H1424" s="826" t="s">
        <v>6181</v>
      </c>
      <c r="I1424" s="832">
        <v>3850.4620117187501</v>
      </c>
      <c r="J1424" s="832">
        <v>80</v>
      </c>
      <c r="K1424" s="833">
        <v>305186.203125</v>
      </c>
    </row>
    <row r="1425" spans="1:11" ht="14.45" customHeight="1" x14ac:dyDescent="0.2">
      <c r="A1425" s="822" t="s">
        <v>599</v>
      </c>
      <c r="B1425" s="823" t="s">
        <v>600</v>
      </c>
      <c r="C1425" s="826" t="s">
        <v>4888</v>
      </c>
      <c r="D1425" s="840" t="s">
        <v>4889</v>
      </c>
      <c r="E1425" s="826" t="s">
        <v>5045</v>
      </c>
      <c r="F1425" s="840" t="s">
        <v>5046</v>
      </c>
      <c r="G1425" s="826" t="s">
        <v>6129</v>
      </c>
      <c r="H1425" s="826" t="s">
        <v>6130</v>
      </c>
      <c r="I1425" s="832">
        <v>452.8699951171875</v>
      </c>
      <c r="J1425" s="832">
        <v>120</v>
      </c>
      <c r="K1425" s="833">
        <v>54344.44140625</v>
      </c>
    </row>
    <row r="1426" spans="1:11" ht="14.45" customHeight="1" x14ac:dyDescent="0.2">
      <c r="A1426" s="822" t="s">
        <v>599</v>
      </c>
      <c r="B1426" s="823" t="s">
        <v>600</v>
      </c>
      <c r="C1426" s="826" t="s">
        <v>4888</v>
      </c>
      <c r="D1426" s="840" t="s">
        <v>4889</v>
      </c>
      <c r="E1426" s="826" t="s">
        <v>5045</v>
      </c>
      <c r="F1426" s="840" t="s">
        <v>5046</v>
      </c>
      <c r="G1426" s="826" t="s">
        <v>6182</v>
      </c>
      <c r="H1426" s="826" t="s">
        <v>6183</v>
      </c>
      <c r="I1426" s="832">
        <v>298.59199218750001</v>
      </c>
      <c r="J1426" s="832">
        <v>150</v>
      </c>
      <c r="K1426" s="833">
        <v>44788.740234375</v>
      </c>
    </row>
    <row r="1427" spans="1:11" ht="14.45" customHeight="1" x14ac:dyDescent="0.2">
      <c r="A1427" s="822" t="s">
        <v>599</v>
      </c>
      <c r="B1427" s="823" t="s">
        <v>600</v>
      </c>
      <c r="C1427" s="826" t="s">
        <v>4888</v>
      </c>
      <c r="D1427" s="840" t="s">
        <v>4889</v>
      </c>
      <c r="E1427" s="826" t="s">
        <v>5045</v>
      </c>
      <c r="F1427" s="840" t="s">
        <v>5046</v>
      </c>
      <c r="G1427" s="826" t="s">
        <v>6129</v>
      </c>
      <c r="H1427" s="826" t="s">
        <v>6184</v>
      </c>
      <c r="I1427" s="832">
        <v>423.5</v>
      </c>
      <c r="J1427" s="832">
        <v>96</v>
      </c>
      <c r="K1427" s="833">
        <v>40656</v>
      </c>
    </row>
    <row r="1428" spans="1:11" ht="14.45" customHeight="1" x14ac:dyDescent="0.2">
      <c r="A1428" s="822" t="s">
        <v>599</v>
      </c>
      <c r="B1428" s="823" t="s">
        <v>600</v>
      </c>
      <c r="C1428" s="826" t="s">
        <v>4888</v>
      </c>
      <c r="D1428" s="840" t="s">
        <v>4889</v>
      </c>
      <c r="E1428" s="826" t="s">
        <v>5045</v>
      </c>
      <c r="F1428" s="840" t="s">
        <v>5046</v>
      </c>
      <c r="G1428" s="826" t="s">
        <v>6182</v>
      </c>
      <c r="H1428" s="826" t="s">
        <v>6185</v>
      </c>
      <c r="I1428" s="832">
        <v>278.29998779296875</v>
      </c>
      <c r="J1428" s="832">
        <v>120</v>
      </c>
      <c r="K1428" s="833">
        <v>33396</v>
      </c>
    </row>
    <row r="1429" spans="1:11" ht="14.45" customHeight="1" x14ac:dyDescent="0.2">
      <c r="A1429" s="822" t="s">
        <v>599</v>
      </c>
      <c r="B1429" s="823" t="s">
        <v>600</v>
      </c>
      <c r="C1429" s="826" t="s">
        <v>4888</v>
      </c>
      <c r="D1429" s="840" t="s">
        <v>4889</v>
      </c>
      <c r="E1429" s="826" t="s">
        <v>5045</v>
      </c>
      <c r="F1429" s="840" t="s">
        <v>5046</v>
      </c>
      <c r="G1429" s="826" t="s">
        <v>5193</v>
      </c>
      <c r="H1429" s="826" t="s">
        <v>6186</v>
      </c>
      <c r="I1429" s="832">
        <v>0.4699999988079071</v>
      </c>
      <c r="J1429" s="832">
        <v>100</v>
      </c>
      <c r="K1429" s="833">
        <v>47</v>
      </c>
    </row>
    <row r="1430" spans="1:11" ht="14.45" customHeight="1" x14ac:dyDescent="0.2">
      <c r="A1430" s="822" t="s">
        <v>599</v>
      </c>
      <c r="B1430" s="823" t="s">
        <v>600</v>
      </c>
      <c r="C1430" s="826" t="s">
        <v>4888</v>
      </c>
      <c r="D1430" s="840" t="s">
        <v>4889</v>
      </c>
      <c r="E1430" s="826" t="s">
        <v>5045</v>
      </c>
      <c r="F1430" s="840" t="s">
        <v>5046</v>
      </c>
      <c r="G1430" s="826" t="s">
        <v>5202</v>
      </c>
      <c r="H1430" s="826" t="s">
        <v>5203</v>
      </c>
      <c r="I1430" s="832">
        <v>0.67000001668930054</v>
      </c>
      <c r="J1430" s="832">
        <v>100</v>
      </c>
      <c r="K1430" s="833">
        <v>67</v>
      </c>
    </row>
    <row r="1431" spans="1:11" ht="14.45" customHeight="1" x14ac:dyDescent="0.2">
      <c r="A1431" s="822" t="s">
        <v>599</v>
      </c>
      <c r="B1431" s="823" t="s">
        <v>600</v>
      </c>
      <c r="C1431" s="826" t="s">
        <v>4888</v>
      </c>
      <c r="D1431" s="840" t="s">
        <v>4889</v>
      </c>
      <c r="E1431" s="826" t="s">
        <v>5045</v>
      </c>
      <c r="F1431" s="840" t="s">
        <v>5046</v>
      </c>
      <c r="G1431" s="826" t="s">
        <v>5702</v>
      </c>
      <c r="H1431" s="826" t="s">
        <v>5703</v>
      </c>
      <c r="I1431" s="832">
        <v>9.1400003433227539</v>
      </c>
      <c r="J1431" s="832">
        <v>100</v>
      </c>
      <c r="K1431" s="833">
        <v>913.95001220703125</v>
      </c>
    </row>
    <row r="1432" spans="1:11" ht="14.45" customHeight="1" x14ac:dyDescent="0.2">
      <c r="A1432" s="822" t="s">
        <v>599</v>
      </c>
      <c r="B1432" s="823" t="s">
        <v>600</v>
      </c>
      <c r="C1432" s="826" t="s">
        <v>4888</v>
      </c>
      <c r="D1432" s="840" t="s">
        <v>4889</v>
      </c>
      <c r="E1432" s="826" t="s">
        <v>5045</v>
      </c>
      <c r="F1432" s="840" t="s">
        <v>5046</v>
      </c>
      <c r="G1432" s="826" t="s">
        <v>5702</v>
      </c>
      <c r="H1432" s="826" t="s">
        <v>6187</v>
      </c>
      <c r="I1432" s="832">
        <v>9.1499996185302734</v>
      </c>
      <c r="J1432" s="832">
        <v>200</v>
      </c>
      <c r="K1432" s="833">
        <v>1829.2900390625</v>
      </c>
    </row>
    <row r="1433" spans="1:11" ht="14.45" customHeight="1" x14ac:dyDescent="0.2">
      <c r="A1433" s="822" t="s">
        <v>599</v>
      </c>
      <c r="B1433" s="823" t="s">
        <v>600</v>
      </c>
      <c r="C1433" s="826" t="s">
        <v>4888</v>
      </c>
      <c r="D1433" s="840" t="s">
        <v>4889</v>
      </c>
      <c r="E1433" s="826" t="s">
        <v>5045</v>
      </c>
      <c r="F1433" s="840" t="s">
        <v>5046</v>
      </c>
      <c r="G1433" s="826" t="s">
        <v>6188</v>
      </c>
      <c r="H1433" s="826" t="s">
        <v>6189</v>
      </c>
      <c r="I1433" s="832">
        <v>88.249997456868485</v>
      </c>
      <c r="J1433" s="832">
        <v>125</v>
      </c>
      <c r="K1433" s="833">
        <v>10793.199951171875</v>
      </c>
    </row>
    <row r="1434" spans="1:11" ht="14.45" customHeight="1" x14ac:dyDescent="0.2">
      <c r="A1434" s="822" t="s">
        <v>599</v>
      </c>
      <c r="B1434" s="823" t="s">
        <v>600</v>
      </c>
      <c r="C1434" s="826" t="s">
        <v>4888</v>
      </c>
      <c r="D1434" s="840" t="s">
        <v>4889</v>
      </c>
      <c r="E1434" s="826" t="s">
        <v>5045</v>
      </c>
      <c r="F1434" s="840" t="s">
        <v>5046</v>
      </c>
      <c r="G1434" s="826" t="s">
        <v>6188</v>
      </c>
      <c r="H1434" s="826" t="s">
        <v>6190</v>
      </c>
      <c r="I1434" s="832">
        <v>78.650001525878906</v>
      </c>
      <c r="J1434" s="832">
        <v>100</v>
      </c>
      <c r="K1434" s="833">
        <v>7865</v>
      </c>
    </row>
    <row r="1435" spans="1:11" ht="14.45" customHeight="1" x14ac:dyDescent="0.2">
      <c r="A1435" s="822" t="s">
        <v>599</v>
      </c>
      <c r="B1435" s="823" t="s">
        <v>600</v>
      </c>
      <c r="C1435" s="826" t="s">
        <v>4888</v>
      </c>
      <c r="D1435" s="840" t="s">
        <v>4889</v>
      </c>
      <c r="E1435" s="826" t="s">
        <v>5294</v>
      </c>
      <c r="F1435" s="840" t="s">
        <v>5295</v>
      </c>
      <c r="G1435" s="826" t="s">
        <v>6191</v>
      </c>
      <c r="H1435" s="826" t="s">
        <v>6192</v>
      </c>
      <c r="I1435" s="832">
        <v>121</v>
      </c>
      <c r="J1435" s="832">
        <v>120</v>
      </c>
      <c r="K1435" s="833">
        <v>14520</v>
      </c>
    </row>
    <row r="1436" spans="1:11" ht="14.45" customHeight="1" x14ac:dyDescent="0.2">
      <c r="A1436" s="822" t="s">
        <v>599</v>
      </c>
      <c r="B1436" s="823" t="s">
        <v>600</v>
      </c>
      <c r="C1436" s="826" t="s">
        <v>4888</v>
      </c>
      <c r="D1436" s="840" t="s">
        <v>4889</v>
      </c>
      <c r="E1436" s="826" t="s">
        <v>5294</v>
      </c>
      <c r="F1436" s="840" t="s">
        <v>5295</v>
      </c>
      <c r="G1436" s="826" t="s">
        <v>6191</v>
      </c>
      <c r="H1436" s="826" t="s">
        <v>6193</v>
      </c>
      <c r="I1436" s="832">
        <v>121</v>
      </c>
      <c r="J1436" s="832">
        <v>48</v>
      </c>
      <c r="K1436" s="833">
        <v>5808</v>
      </c>
    </row>
    <row r="1437" spans="1:11" ht="14.45" customHeight="1" x14ac:dyDescent="0.2">
      <c r="A1437" s="822" t="s">
        <v>599</v>
      </c>
      <c r="B1437" s="823" t="s">
        <v>600</v>
      </c>
      <c r="C1437" s="826" t="s">
        <v>4888</v>
      </c>
      <c r="D1437" s="840" t="s">
        <v>4889</v>
      </c>
      <c r="E1437" s="826" t="s">
        <v>5294</v>
      </c>
      <c r="F1437" s="840" t="s">
        <v>5295</v>
      </c>
      <c r="G1437" s="826" t="s">
        <v>6191</v>
      </c>
      <c r="H1437" s="826" t="s">
        <v>6194</v>
      </c>
      <c r="I1437" s="832">
        <v>121</v>
      </c>
      <c r="J1437" s="832">
        <v>60</v>
      </c>
      <c r="K1437" s="833">
        <v>7260</v>
      </c>
    </row>
    <row r="1438" spans="1:11" ht="14.45" customHeight="1" x14ac:dyDescent="0.2">
      <c r="A1438" s="822" t="s">
        <v>599</v>
      </c>
      <c r="B1438" s="823" t="s">
        <v>600</v>
      </c>
      <c r="C1438" s="826" t="s">
        <v>4888</v>
      </c>
      <c r="D1438" s="840" t="s">
        <v>4889</v>
      </c>
      <c r="E1438" s="826" t="s">
        <v>5294</v>
      </c>
      <c r="F1438" s="840" t="s">
        <v>5295</v>
      </c>
      <c r="G1438" s="826" t="s">
        <v>6195</v>
      </c>
      <c r="H1438" s="826" t="s">
        <v>6196</v>
      </c>
      <c r="I1438" s="832">
        <v>411.3960021972656</v>
      </c>
      <c r="J1438" s="832">
        <v>96</v>
      </c>
      <c r="K1438" s="833">
        <v>49125.7001953125</v>
      </c>
    </row>
    <row r="1439" spans="1:11" ht="14.45" customHeight="1" x14ac:dyDescent="0.2">
      <c r="A1439" s="822" t="s">
        <v>599</v>
      </c>
      <c r="B1439" s="823" t="s">
        <v>600</v>
      </c>
      <c r="C1439" s="826" t="s">
        <v>4888</v>
      </c>
      <c r="D1439" s="840" t="s">
        <v>4889</v>
      </c>
      <c r="E1439" s="826" t="s">
        <v>5294</v>
      </c>
      <c r="F1439" s="840" t="s">
        <v>5295</v>
      </c>
      <c r="G1439" s="826" t="s">
        <v>6197</v>
      </c>
      <c r="H1439" s="826" t="s">
        <v>6198</v>
      </c>
      <c r="I1439" s="832">
        <v>6413</v>
      </c>
      <c r="J1439" s="832">
        <v>18</v>
      </c>
      <c r="K1439" s="833">
        <v>115434</v>
      </c>
    </row>
    <row r="1440" spans="1:11" ht="14.45" customHeight="1" x14ac:dyDescent="0.2">
      <c r="A1440" s="822" t="s">
        <v>599</v>
      </c>
      <c r="B1440" s="823" t="s">
        <v>600</v>
      </c>
      <c r="C1440" s="826" t="s">
        <v>4888</v>
      </c>
      <c r="D1440" s="840" t="s">
        <v>4889</v>
      </c>
      <c r="E1440" s="826" t="s">
        <v>5294</v>
      </c>
      <c r="F1440" s="840" t="s">
        <v>5295</v>
      </c>
      <c r="G1440" s="826" t="s">
        <v>6197</v>
      </c>
      <c r="H1440" s="826" t="s">
        <v>6199</v>
      </c>
      <c r="I1440" s="832">
        <v>6413</v>
      </c>
      <c r="J1440" s="832">
        <v>42</v>
      </c>
      <c r="K1440" s="833">
        <v>269346</v>
      </c>
    </row>
    <row r="1441" spans="1:11" ht="14.45" customHeight="1" x14ac:dyDescent="0.2">
      <c r="A1441" s="822" t="s">
        <v>599</v>
      </c>
      <c r="B1441" s="823" t="s">
        <v>600</v>
      </c>
      <c r="C1441" s="826" t="s">
        <v>4888</v>
      </c>
      <c r="D1441" s="840" t="s">
        <v>4889</v>
      </c>
      <c r="E1441" s="826" t="s">
        <v>5294</v>
      </c>
      <c r="F1441" s="840" t="s">
        <v>5295</v>
      </c>
      <c r="G1441" s="826" t="s">
        <v>6197</v>
      </c>
      <c r="H1441" s="826" t="s">
        <v>6200</v>
      </c>
      <c r="I1441" s="832">
        <v>6413</v>
      </c>
      <c r="J1441" s="832">
        <v>30</v>
      </c>
      <c r="K1441" s="833">
        <v>192390</v>
      </c>
    </row>
    <row r="1442" spans="1:11" ht="14.45" customHeight="1" x14ac:dyDescent="0.2">
      <c r="A1442" s="822" t="s">
        <v>599</v>
      </c>
      <c r="B1442" s="823" t="s">
        <v>600</v>
      </c>
      <c r="C1442" s="826" t="s">
        <v>4888</v>
      </c>
      <c r="D1442" s="840" t="s">
        <v>4889</v>
      </c>
      <c r="E1442" s="826" t="s">
        <v>5294</v>
      </c>
      <c r="F1442" s="840" t="s">
        <v>5295</v>
      </c>
      <c r="G1442" s="826" t="s">
        <v>6201</v>
      </c>
      <c r="H1442" s="826" t="s">
        <v>6202</v>
      </c>
      <c r="I1442" s="832">
        <v>6255.7001953125</v>
      </c>
      <c r="J1442" s="832">
        <v>12</v>
      </c>
      <c r="K1442" s="833">
        <v>75068.3984375</v>
      </c>
    </row>
    <row r="1443" spans="1:11" ht="14.45" customHeight="1" x14ac:dyDescent="0.2">
      <c r="A1443" s="822" t="s">
        <v>599</v>
      </c>
      <c r="B1443" s="823" t="s">
        <v>600</v>
      </c>
      <c r="C1443" s="826" t="s">
        <v>4888</v>
      </c>
      <c r="D1443" s="840" t="s">
        <v>4889</v>
      </c>
      <c r="E1443" s="826" t="s">
        <v>5294</v>
      </c>
      <c r="F1443" s="840" t="s">
        <v>5295</v>
      </c>
      <c r="G1443" s="826" t="s">
        <v>6203</v>
      </c>
      <c r="H1443" s="826" t="s">
        <v>6204</v>
      </c>
      <c r="I1443" s="832">
        <v>229.89999389648438</v>
      </c>
      <c r="J1443" s="832">
        <v>100</v>
      </c>
      <c r="K1443" s="833">
        <v>22990</v>
      </c>
    </row>
    <row r="1444" spans="1:11" ht="14.45" customHeight="1" x14ac:dyDescent="0.2">
      <c r="A1444" s="822" t="s">
        <v>599</v>
      </c>
      <c r="B1444" s="823" t="s">
        <v>600</v>
      </c>
      <c r="C1444" s="826" t="s">
        <v>4888</v>
      </c>
      <c r="D1444" s="840" t="s">
        <v>4889</v>
      </c>
      <c r="E1444" s="826" t="s">
        <v>5294</v>
      </c>
      <c r="F1444" s="840" t="s">
        <v>5295</v>
      </c>
      <c r="G1444" s="826" t="s">
        <v>6203</v>
      </c>
      <c r="H1444" s="826" t="s">
        <v>6205</v>
      </c>
      <c r="I1444" s="832">
        <v>229.89999389648438</v>
      </c>
      <c r="J1444" s="832">
        <v>50</v>
      </c>
      <c r="K1444" s="833">
        <v>11495</v>
      </c>
    </row>
    <row r="1445" spans="1:11" ht="14.45" customHeight="1" x14ac:dyDescent="0.2">
      <c r="A1445" s="822" t="s">
        <v>599</v>
      </c>
      <c r="B1445" s="823" t="s">
        <v>600</v>
      </c>
      <c r="C1445" s="826" t="s">
        <v>4888</v>
      </c>
      <c r="D1445" s="840" t="s">
        <v>4889</v>
      </c>
      <c r="E1445" s="826" t="s">
        <v>5319</v>
      </c>
      <c r="F1445" s="840" t="s">
        <v>5320</v>
      </c>
      <c r="G1445" s="826" t="s">
        <v>6206</v>
      </c>
      <c r="H1445" s="826" t="s">
        <v>6207</v>
      </c>
      <c r="I1445" s="832">
        <v>59.290000915527344</v>
      </c>
      <c r="J1445" s="832">
        <v>200</v>
      </c>
      <c r="K1445" s="833">
        <v>11858</v>
      </c>
    </row>
    <row r="1446" spans="1:11" ht="14.45" customHeight="1" x14ac:dyDescent="0.2">
      <c r="A1446" s="822" t="s">
        <v>599</v>
      </c>
      <c r="B1446" s="823" t="s">
        <v>600</v>
      </c>
      <c r="C1446" s="826" t="s">
        <v>632</v>
      </c>
      <c r="D1446" s="840" t="s">
        <v>633</v>
      </c>
      <c r="E1446" s="826" t="s">
        <v>4897</v>
      </c>
      <c r="F1446" s="840" t="s">
        <v>4898</v>
      </c>
      <c r="G1446" s="826" t="s">
        <v>6208</v>
      </c>
      <c r="H1446" s="826" t="s">
        <v>6209</v>
      </c>
      <c r="I1446" s="832">
        <v>3867.199951171875</v>
      </c>
      <c r="J1446" s="832">
        <v>1</v>
      </c>
      <c r="K1446" s="833">
        <v>3867.199951171875</v>
      </c>
    </row>
    <row r="1447" spans="1:11" ht="14.45" customHeight="1" x14ac:dyDescent="0.2">
      <c r="A1447" s="822" t="s">
        <v>599</v>
      </c>
      <c r="B1447" s="823" t="s">
        <v>600</v>
      </c>
      <c r="C1447" s="826" t="s">
        <v>632</v>
      </c>
      <c r="D1447" s="840" t="s">
        <v>633</v>
      </c>
      <c r="E1447" s="826" t="s">
        <v>4897</v>
      </c>
      <c r="F1447" s="840" t="s">
        <v>4898</v>
      </c>
      <c r="G1447" s="826" t="s">
        <v>6210</v>
      </c>
      <c r="H1447" s="826" t="s">
        <v>6211</v>
      </c>
      <c r="I1447" s="832">
        <v>90.75</v>
      </c>
      <c r="J1447" s="832">
        <v>1</v>
      </c>
      <c r="K1447" s="833">
        <v>90.75</v>
      </c>
    </row>
    <row r="1448" spans="1:11" ht="14.45" customHeight="1" x14ac:dyDescent="0.2">
      <c r="A1448" s="822" t="s">
        <v>599</v>
      </c>
      <c r="B1448" s="823" t="s">
        <v>600</v>
      </c>
      <c r="C1448" s="826" t="s">
        <v>632</v>
      </c>
      <c r="D1448" s="840" t="s">
        <v>633</v>
      </c>
      <c r="E1448" s="826" t="s">
        <v>4897</v>
      </c>
      <c r="F1448" s="840" t="s">
        <v>4898</v>
      </c>
      <c r="G1448" s="826" t="s">
        <v>6212</v>
      </c>
      <c r="H1448" s="826" t="s">
        <v>6213</v>
      </c>
      <c r="I1448" s="832">
        <v>13465.4501953125</v>
      </c>
      <c r="J1448" s="832">
        <v>1</v>
      </c>
      <c r="K1448" s="833">
        <v>13465.4501953125</v>
      </c>
    </row>
    <row r="1449" spans="1:11" ht="14.45" customHeight="1" x14ac:dyDescent="0.2">
      <c r="A1449" s="822" t="s">
        <v>599</v>
      </c>
      <c r="B1449" s="823" t="s">
        <v>600</v>
      </c>
      <c r="C1449" s="826" t="s">
        <v>632</v>
      </c>
      <c r="D1449" s="840" t="s">
        <v>633</v>
      </c>
      <c r="E1449" s="826" t="s">
        <v>4897</v>
      </c>
      <c r="F1449" s="840" t="s">
        <v>4898</v>
      </c>
      <c r="G1449" s="826" t="s">
        <v>6214</v>
      </c>
      <c r="H1449" s="826" t="s">
        <v>6215</v>
      </c>
      <c r="I1449" s="832">
        <v>1815</v>
      </c>
      <c r="J1449" s="832">
        <v>184</v>
      </c>
      <c r="K1449" s="833">
        <v>333960</v>
      </c>
    </row>
    <row r="1450" spans="1:11" ht="14.45" customHeight="1" x14ac:dyDescent="0.2">
      <c r="A1450" s="822" t="s">
        <v>599</v>
      </c>
      <c r="B1450" s="823" t="s">
        <v>600</v>
      </c>
      <c r="C1450" s="826" t="s">
        <v>632</v>
      </c>
      <c r="D1450" s="840" t="s">
        <v>633</v>
      </c>
      <c r="E1450" s="826" t="s">
        <v>4897</v>
      </c>
      <c r="F1450" s="840" t="s">
        <v>4898</v>
      </c>
      <c r="G1450" s="826" t="s">
        <v>6216</v>
      </c>
      <c r="H1450" s="826" t="s">
        <v>6217</v>
      </c>
      <c r="I1450" s="832">
        <v>13465.4501953125</v>
      </c>
      <c r="J1450" s="832">
        <v>8</v>
      </c>
      <c r="K1450" s="833">
        <v>107723.6015625</v>
      </c>
    </row>
    <row r="1451" spans="1:11" ht="14.45" customHeight="1" x14ac:dyDescent="0.2">
      <c r="A1451" s="822" t="s">
        <v>599</v>
      </c>
      <c r="B1451" s="823" t="s">
        <v>600</v>
      </c>
      <c r="C1451" s="826" t="s">
        <v>632</v>
      </c>
      <c r="D1451" s="840" t="s">
        <v>633</v>
      </c>
      <c r="E1451" s="826" t="s">
        <v>4897</v>
      </c>
      <c r="F1451" s="840" t="s">
        <v>4898</v>
      </c>
      <c r="G1451" s="826" t="s">
        <v>6218</v>
      </c>
      <c r="H1451" s="826" t="s">
        <v>6219</v>
      </c>
      <c r="I1451" s="832">
        <v>1724.25</v>
      </c>
      <c r="J1451" s="832">
        <v>170</v>
      </c>
      <c r="K1451" s="833">
        <v>293122.5</v>
      </c>
    </row>
    <row r="1452" spans="1:11" ht="14.45" customHeight="1" x14ac:dyDescent="0.2">
      <c r="A1452" s="822" t="s">
        <v>599</v>
      </c>
      <c r="B1452" s="823" t="s">
        <v>600</v>
      </c>
      <c r="C1452" s="826" t="s">
        <v>632</v>
      </c>
      <c r="D1452" s="840" t="s">
        <v>633</v>
      </c>
      <c r="E1452" s="826" t="s">
        <v>4897</v>
      </c>
      <c r="F1452" s="840" t="s">
        <v>4898</v>
      </c>
      <c r="G1452" s="826" t="s">
        <v>6220</v>
      </c>
      <c r="H1452" s="826" t="s">
        <v>6221</v>
      </c>
      <c r="I1452" s="832">
        <v>2697.090087890625</v>
      </c>
      <c r="J1452" s="832">
        <v>548</v>
      </c>
      <c r="K1452" s="833">
        <v>1478005.35546875</v>
      </c>
    </row>
    <row r="1453" spans="1:11" ht="14.45" customHeight="1" x14ac:dyDescent="0.2">
      <c r="A1453" s="822" t="s">
        <v>599</v>
      </c>
      <c r="B1453" s="823" t="s">
        <v>600</v>
      </c>
      <c r="C1453" s="826" t="s">
        <v>632</v>
      </c>
      <c r="D1453" s="840" t="s">
        <v>633</v>
      </c>
      <c r="E1453" s="826" t="s">
        <v>4897</v>
      </c>
      <c r="F1453" s="840" t="s">
        <v>4898</v>
      </c>
      <c r="G1453" s="826" t="s">
        <v>6222</v>
      </c>
      <c r="H1453" s="826" t="s">
        <v>6223</v>
      </c>
      <c r="I1453" s="832">
        <v>5210.259765625</v>
      </c>
      <c r="J1453" s="832">
        <v>19</v>
      </c>
      <c r="K1453" s="833">
        <v>98994.935546875</v>
      </c>
    </row>
    <row r="1454" spans="1:11" ht="14.45" customHeight="1" x14ac:dyDescent="0.2">
      <c r="A1454" s="822" t="s">
        <v>599</v>
      </c>
      <c r="B1454" s="823" t="s">
        <v>600</v>
      </c>
      <c r="C1454" s="826" t="s">
        <v>632</v>
      </c>
      <c r="D1454" s="840" t="s">
        <v>633</v>
      </c>
      <c r="E1454" s="826" t="s">
        <v>4897</v>
      </c>
      <c r="F1454" s="840" t="s">
        <v>4898</v>
      </c>
      <c r="G1454" s="826" t="s">
        <v>6224</v>
      </c>
      <c r="H1454" s="826" t="s">
        <v>6225</v>
      </c>
      <c r="I1454" s="832">
        <v>4320.7770298549103</v>
      </c>
      <c r="J1454" s="832">
        <v>14</v>
      </c>
      <c r="K1454" s="833">
        <v>60490.87841796875</v>
      </c>
    </row>
    <row r="1455" spans="1:11" ht="14.45" customHeight="1" x14ac:dyDescent="0.2">
      <c r="A1455" s="822" t="s">
        <v>599</v>
      </c>
      <c r="B1455" s="823" t="s">
        <v>600</v>
      </c>
      <c r="C1455" s="826" t="s">
        <v>632</v>
      </c>
      <c r="D1455" s="840" t="s">
        <v>633</v>
      </c>
      <c r="E1455" s="826" t="s">
        <v>4897</v>
      </c>
      <c r="F1455" s="840" t="s">
        <v>4898</v>
      </c>
      <c r="G1455" s="826" t="s">
        <v>6226</v>
      </c>
      <c r="H1455" s="826" t="s">
        <v>6227</v>
      </c>
      <c r="I1455" s="832">
        <v>850.6300048828125</v>
      </c>
      <c r="J1455" s="832">
        <v>37</v>
      </c>
      <c r="K1455" s="833">
        <v>31473.31005859375</v>
      </c>
    </row>
    <row r="1456" spans="1:11" ht="14.45" customHeight="1" x14ac:dyDescent="0.2">
      <c r="A1456" s="822" t="s">
        <v>599</v>
      </c>
      <c r="B1456" s="823" t="s">
        <v>600</v>
      </c>
      <c r="C1456" s="826" t="s">
        <v>632</v>
      </c>
      <c r="D1456" s="840" t="s">
        <v>633</v>
      </c>
      <c r="E1456" s="826" t="s">
        <v>4897</v>
      </c>
      <c r="F1456" s="840" t="s">
        <v>4898</v>
      </c>
      <c r="G1456" s="826" t="s">
        <v>6228</v>
      </c>
      <c r="H1456" s="826" t="s">
        <v>6229</v>
      </c>
      <c r="I1456" s="832">
        <v>2675.6020063920455</v>
      </c>
      <c r="J1456" s="832">
        <v>30</v>
      </c>
      <c r="K1456" s="833">
        <v>80268.0693359375</v>
      </c>
    </row>
    <row r="1457" spans="1:11" ht="14.45" customHeight="1" x14ac:dyDescent="0.2">
      <c r="A1457" s="822" t="s">
        <v>599</v>
      </c>
      <c r="B1457" s="823" t="s">
        <v>600</v>
      </c>
      <c r="C1457" s="826" t="s">
        <v>632</v>
      </c>
      <c r="D1457" s="840" t="s">
        <v>633</v>
      </c>
      <c r="E1457" s="826" t="s">
        <v>4897</v>
      </c>
      <c r="F1457" s="840" t="s">
        <v>4898</v>
      </c>
      <c r="G1457" s="826" t="s">
        <v>6230</v>
      </c>
      <c r="H1457" s="826" t="s">
        <v>6231</v>
      </c>
      <c r="I1457" s="832">
        <v>2675.6018554687498</v>
      </c>
      <c r="J1457" s="832">
        <v>27</v>
      </c>
      <c r="K1457" s="833">
        <v>72241.24951171875</v>
      </c>
    </row>
    <row r="1458" spans="1:11" ht="14.45" customHeight="1" x14ac:dyDescent="0.2">
      <c r="A1458" s="822" t="s">
        <v>599</v>
      </c>
      <c r="B1458" s="823" t="s">
        <v>600</v>
      </c>
      <c r="C1458" s="826" t="s">
        <v>632</v>
      </c>
      <c r="D1458" s="840" t="s">
        <v>633</v>
      </c>
      <c r="E1458" s="826" t="s">
        <v>4897</v>
      </c>
      <c r="F1458" s="840" t="s">
        <v>4898</v>
      </c>
      <c r="G1458" s="826" t="s">
        <v>6232</v>
      </c>
      <c r="H1458" s="826" t="s">
        <v>6233</v>
      </c>
      <c r="I1458" s="832">
        <v>2675.6034613715278</v>
      </c>
      <c r="J1458" s="832">
        <v>51</v>
      </c>
      <c r="K1458" s="833">
        <v>136455.78076171875</v>
      </c>
    </row>
    <row r="1459" spans="1:11" ht="14.45" customHeight="1" x14ac:dyDescent="0.2">
      <c r="A1459" s="822" t="s">
        <v>599</v>
      </c>
      <c r="B1459" s="823" t="s">
        <v>600</v>
      </c>
      <c r="C1459" s="826" t="s">
        <v>632</v>
      </c>
      <c r="D1459" s="840" t="s">
        <v>633</v>
      </c>
      <c r="E1459" s="826" t="s">
        <v>4897</v>
      </c>
      <c r="F1459" s="840" t="s">
        <v>4898</v>
      </c>
      <c r="G1459" s="826" t="s">
        <v>6234</v>
      </c>
      <c r="H1459" s="826" t="s">
        <v>6235</v>
      </c>
      <c r="I1459" s="832">
        <v>477.9666748046875</v>
      </c>
      <c r="J1459" s="832">
        <v>3</v>
      </c>
      <c r="K1459" s="833">
        <v>1433.9000244140625</v>
      </c>
    </row>
    <row r="1460" spans="1:11" ht="14.45" customHeight="1" x14ac:dyDescent="0.2">
      <c r="A1460" s="822" t="s">
        <v>599</v>
      </c>
      <c r="B1460" s="823" t="s">
        <v>600</v>
      </c>
      <c r="C1460" s="826" t="s">
        <v>632</v>
      </c>
      <c r="D1460" s="840" t="s">
        <v>633</v>
      </c>
      <c r="E1460" s="826" t="s">
        <v>4897</v>
      </c>
      <c r="F1460" s="840" t="s">
        <v>4898</v>
      </c>
      <c r="G1460" s="826" t="s">
        <v>6236</v>
      </c>
      <c r="H1460" s="826" t="s">
        <v>6237</v>
      </c>
      <c r="I1460" s="832">
        <v>12793.330078125</v>
      </c>
      <c r="J1460" s="832">
        <v>14</v>
      </c>
      <c r="K1460" s="833">
        <v>179106.62109375</v>
      </c>
    </row>
    <row r="1461" spans="1:11" ht="14.45" customHeight="1" x14ac:dyDescent="0.2">
      <c r="A1461" s="822" t="s">
        <v>599</v>
      </c>
      <c r="B1461" s="823" t="s">
        <v>600</v>
      </c>
      <c r="C1461" s="826" t="s">
        <v>632</v>
      </c>
      <c r="D1461" s="840" t="s">
        <v>633</v>
      </c>
      <c r="E1461" s="826" t="s">
        <v>4897</v>
      </c>
      <c r="F1461" s="840" t="s">
        <v>4898</v>
      </c>
      <c r="G1461" s="826" t="s">
        <v>6238</v>
      </c>
      <c r="H1461" s="826" t="s">
        <v>6239</v>
      </c>
      <c r="I1461" s="832">
        <v>13489.080078125</v>
      </c>
      <c r="J1461" s="832">
        <v>24</v>
      </c>
      <c r="K1461" s="833">
        <v>323737.921875</v>
      </c>
    </row>
    <row r="1462" spans="1:11" ht="14.45" customHeight="1" x14ac:dyDescent="0.2">
      <c r="A1462" s="822" t="s">
        <v>599</v>
      </c>
      <c r="B1462" s="823" t="s">
        <v>600</v>
      </c>
      <c r="C1462" s="826" t="s">
        <v>632</v>
      </c>
      <c r="D1462" s="840" t="s">
        <v>633</v>
      </c>
      <c r="E1462" s="826" t="s">
        <v>4897</v>
      </c>
      <c r="F1462" s="840" t="s">
        <v>4898</v>
      </c>
      <c r="G1462" s="826" t="s">
        <v>6240</v>
      </c>
      <c r="H1462" s="826" t="s">
        <v>6241</v>
      </c>
      <c r="I1462" s="832">
        <v>20265.080078125</v>
      </c>
      <c r="J1462" s="832">
        <v>50</v>
      </c>
      <c r="K1462" s="833">
        <v>1013254.00390625</v>
      </c>
    </row>
    <row r="1463" spans="1:11" ht="14.45" customHeight="1" x14ac:dyDescent="0.2">
      <c r="A1463" s="822" t="s">
        <v>599</v>
      </c>
      <c r="B1463" s="823" t="s">
        <v>600</v>
      </c>
      <c r="C1463" s="826" t="s">
        <v>632</v>
      </c>
      <c r="D1463" s="840" t="s">
        <v>633</v>
      </c>
      <c r="E1463" s="826" t="s">
        <v>4897</v>
      </c>
      <c r="F1463" s="840" t="s">
        <v>4898</v>
      </c>
      <c r="G1463" s="826" t="s">
        <v>6242</v>
      </c>
      <c r="H1463" s="826" t="s">
        <v>6243</v>
      </c>
      <c r="I1463" s="832">
        <v>4815.7998046875</v>
      </c>
      <c r="J1463" s="832">
        <v>1</v>
      </c>
      <c r="K1463" s="833">
        <v>4815.7998046875</v>
      </c>
    </row>
    <row r="1464" spans="1:11" ht="14.45" customHeight="1" x14ac:dyDescent="0.2">
      <c r="A1464" s="822" t="s">
        <v>599</v>
      </c>
      <c r="B1464" s="823" t="s">
        <v>600</v>
      </c>
      <c r="C1464" s="826" t="s">
        <v>632</v>
      </c>
      <c r="D1464" s="840" t="s">
        <v>633</v>
      </c>
      <c r="E1464" s="826" t="s">
        <v>4897</v>
      </c>
      <c r="F1464" s="840" t="s">
        <v>4898</v>
      </c>
      <c r="G1464" s="826" t="s">
        <v>6244</v>
      </c>
      <c r="H1464" s="826" t="s">
        <v>6245</v>
      </c>
      <c r="I1464" s="832">
        <v>4820.64013671875</v>
      </c>
      <c r="J1464" s="832">
        <v>32</v>
      </c>
      <c r="K1464" s="833">
        <v>154260.484375</v>
      </c>
    </row>
    <row r="1465" spans="1:11" ht="14.45" customHeight="1" x14ac:dyDescent="0.2">
      <c r="A1465" s="822" t="s">
        <v>599</v>
      </c>
      <c r="B1465" s="823" t="s">
        <v>600</v>
      </c>
      <c r="C1465" s="826" t="s">
        <v>632</v>
      </c>
      <c r="D1465" s="840" t="s">
        <v>633</v>
      </c>
      <c r="E1465" s="826" t="s">
        <v>4897</v>
      </c>
      <c r="F1465" s="840" t="s">
        <v>4898</v>
      </c>
      <c r="G1465" s="826" t="s">
        <v>6246</v>
      </c>
      <c r="H1465" s="826" t="s">
        <v>6247</v>
      </c>
      <c r="I1465" s="832">
        <v>12432.75</v>
      </c>
      <c r="J1465" s="832">
        <v>6</v>
      </c>
      <c r="K1465" s="833">
        <v>74596.5</v>
      </c>
    </row>
    <row r="1466" spans="1:11" ht="14.45" customHeight="1" x14ac:dyDescent="0.2">
      <c r="A1466" s="822" t="s">
        <v>599</v>
      </c>
      <c r="B1466" s="823" t="s">
        <v>600</v>
      </c>
      <c r="C1466" s="826" t="s">
        <v>632</v>
      </c>
      <c r="D1466" s="840" t="s">
        <v>633</v>
      </c>
      <c r="E1466" s="826" t="s">
        <v>4897</v>
      </c>
      <c r="F1466" s="840" t="s">
        <v>4898</v>
      </c>
      <c r="G1466" s="826" t="s">
        <v>6248</v>
      </c>
      <c r="H1466" s="826" t="s">
        <v>6249</v>
      </c>
      <c r="I1466" s="832">
        <v>1212.4200439453125</v>
      </c>
      <c r="J1466" s="832">
        <v>31</v>
      </c>
      <c r="K1466" s="833">
        <v>37585.021118164063</v>
      </c>
    </row>
    <row r="1467" spans="1:11" ht="14.45" customHeight="1" x14ac:dyDescent="0.2">
      <c r="A1467" s="822" t="s">
        <v>599</v>
      </c>
      <c r="B1467" s="823" t="s">
        <v>600</v>
      </c>
      <c r="C1467" s="826" t="s">
        <v>632</v>
      </c>
      <c r="D1467" s="840" t="s">
        <v>633</v>
      </c>
      <c r="E1467" s="826" t="s">
        <v>4897</v>
      </c>
      <c r="F1467" s="840" t="s">
        <v>4898</v>
      </c>
      <c r="G1467" s="826" t="s">
        <v>6250</v>
      </c>
      <c r="H1467" s="826" t="s">
        <v>6251</v>
      </c>
      <c r="I1467" s="832">
        <v>591.96000889369418</v>
      </c>
      <c r="J1467" s="832">
        <v>39</v>
      </c>
      <c r="K1467" s="833">
        <v>23170.789794921875</v>
      </c>
    </row>
    <row r="1468" spans="1:11" ht="14.45" customHeight="1" x14ac:dyDescent="0.2">
      <c r="A1468" s="822" t="s">
        <v>599</v>
      </c>
      <c r="B1468" s="823" t="s">
        <v>600</v>
      </c>
      <c r="C1468" s="826" t="s">
        <v>632</v>
      </c>
      <c r="D1468" s="840" t="s">
        <v>633</v>
      </c>
      <c r="E1468" s="826" t="s">
        <v>4897</v>
      </c>
      <c r="F1468" s="840" t="s">
        <v>4898</v>
      </c>
      <c r="G1468" s="826" t="s">
        <v>6252</v>
      </c>
      <c r="H1468" s="826" t="s">
        <v>6253</v>
      </c>
      <c r="I1468" s="832">
        <v>101.63999938964844</v>
      </c>
      <c r="J1468" s="832">
        <v>2</v>
      </c>
      <c r="K1468" s="833">
        <v>203.27999877929688</v>
      </c>
    </row>
    <row r="1469" spans="1:11" ht="14.45" customHeight="1" x14ac:dyDescent="0.2">
      <c r="A1469" s="822" t="s">
        <v>599</v>
      </c>
      <c r="B1469" s="823" t="s">
        <v>600</v>
      </c>
      <c r="C1469" s="826" t="s">
        <v>632</v>
      </c>
      <c r="D1469" s="840" t="s">
        <v>633</v>
      </c>
      <c r="E1469" s="826" t="s">
        <v>4897</v>
      </c>
      <c r="F1469" s="840" t="s">
        <v>4898</v>
      </c>
      <c r="G1469" s="826" t="s">
        <v>6254</v>
      </c>
      <c r="H1469" s="826" t="s">
        <v>6255</v>
      </c>
      <c r="I1469" s="832">
        <v>502.20999145507813</v>
      </c>
      <c r="J1469" s="832">
        <v>3</v>
      </c>
      <c r="K1469" s="833">
        <v>1506.6300048828125</v>
      </c>
    </row>
    <row r="1470" spans="1:11" ht="14.45" customHeight="1" x14ac:dyDescent="0.2">
      <c r="A1470" s="822" t="s">
        <v>599</v>
      </c>
      <c r="B1470" s="823" t="s">
        <v>600</v>
      </c>
      <c r="C1470" s="826" t="s">
        <v>632</v>
      </c>
      <c r="D1470" s="840" t="s">
        <v>633</v>
      </c>
      <c r="E1470" s="826" t="s">
        <v>4897</v>
      </c>
      <c r="F1470" s="840" t="s">
        <v>4898</v>
      </c>
      <c r="G1470" s="826" t="s">
        <v>6256</v>
      </c>
      <c r="H1470" s="826" t="s">
        <v>6257</v>
      </c>
      <c r="I1470" s="832">
        <v>113.59999847412109</v>
      </c>
      <c r="J1470" s="832">
        <v>1</v>
      </c>
      <c r="K1470" s="833">
        <v>113.59999847412109</v>
      </c>
    </row>
    <row r="1471" spans="1:11" ht="14.45" customHeight="1" x14ac:dyDescent="0.2">
      <c r="A1471" s="822" t="s">
        <v>599</v>
      </c>
      <c r="B1471" s="823" t="s">
        <v>600</v>
      </c>
      <c r="C1471" s="826" t="s">
        <v>632</v>
      </c>
      <c r="D1471" s="840" t="s">
        <v>633</v>
      </c>
      <c r="E1471" s="826" t="s">
        <v>4897</v>
      </c>
      <c r="F1471" s="840" t="s">
        <v>4898</v>
      </c>
      <c r="G1471" s="826" t="s">
        <v>6258</v>
      </c>
      <c r="H1471" s="826" t="s">
        <v>6259</v>
      </c>
      <c r="I1471" s="832">
        <v>78.363332112630204</v>
      </c>
      <c r="J1471" s="832">
        <v>3</v>
      </c>
      <c r="K1471" s="833">
        <v>235.08999633789063</v>
      </c>
    </row>
    <row r="1472" spans="1:11" ht="14.45" customHeight="1" x14ac:dyDescent="0.2">
      <c r="A1472" s="822" t="s">
        <v>599</v>
      </c>
      <c r="B1472" s="823" t="s">
        <v>600</v>
      </c>
      <c r="C1472" s="826" t="s">
        <v>632</v>
      </c>
      <c r="D1472" s="840" t="s">
        <v>633</v>
      </c>
      <c r="E1472" s="826" t="s">
        <v>4897</v>
      </c>
      <c r="F1472" s="840" t="s">
        <v>4898</v>
      </c>
      <c r="G1472" s="826" t="s">
        <v>6258</v>
      </c>
      <c r="H1472" s="826" t="s">
        <v>6260</v>
      </c>
      <c r="I1472" s="832">
        <v>83.05999755859375</v>
      </c>
      <c r="J1472" s="832">
        <v>1</v>
      </c>
      <c r="K1472" s="833">
        <v>83.05999755859375</v>
      </c>
    </row>
    <row r="1473" spans="1:11" ht="14.45" customHeight="1" x14ac:dyDescent="0.2">
      <c r="A1473" s="822" t="s">
        <v>599</v>
      </c>
      <c r="B1473" s="823" t="s">
        <v>600</v>
      </c>
      <c r="C1473" s="826" t="s">
        <v>632</v>
      </c>
      <c r="D1473" s="840" t="s">
        <v>633</v>
      </c>
      <c r="E1473" s="826" t="s">
        <v>4897</v>
      </c>
      <c r="F1473" s="840" t="s">
        <v>4898</v>
      </c>
      <c r="G1473" s="826" t="s">
        <v>6261</v>
      </c>
      <c r="H1473" s="826" t="s">
        <v>6262</v>
      </c>
      <c r="I1473" s="832">
        <v>5270.759765625</v>
      </c>
      <c r="J1473" s="832">
        <v>56</v>
      </c>
      <c r="K1473" s="833">
        <v>295162.548828125</v>
      </c>
    </row>
    <row r="1474" spans="1:11" ht="14.45" customHeight="1" x14ac:dyDescent="0.2">
      <c r="A1474" s="822" t="s">
        <v>599</v>
      </c>
      <c r="B1474" s="823" t="s">
        <v>600</v>
      </c>
      <c r="C1474" s="826" t="s">
        <v>632</v>
      </c>
      <c r="D1474" s="840" t="s">
        <v>633</v>
      </c>
      <c r="E1474" s="826" t="s">
        <v>4897</v>
      </c>
      <c r="F1474" s="840" t="s">
        <v>4898</v>
      </c>
      <c r="G1474" s="826" t="s">
        <v>6263</v>
      </c>
      <c r="H1474" s="826" t="s">
        <v>6264</v>
      </c>
      <c r="I1474" s="832">
        <v>1131.3499755859375</v>
      </c>
      <c r="J1474" s="832">
        <v>79</v>
      </c>
      <c r="K1474" s="833">
        <v>89376.648559570313</v>
      </c>
    </row>
    <row r="1475" spans="1:11" ht="14.45" customHeight="1" x14ac:dyDescent="0.2">
      <c r="A1475" s="822" t="s">
        <v>599</v>
      </c>
      <c r="B1475" s="823" t="s">
        <v>600</v>
      </c>
      <c r="C1475" s="826" t="s">
        <v>632</v>
      </c>
      <c r="D1475" s="840" t="s">
        <v>633</v>
      </c>
      <c r="E1475" s="826" t="s">
        <v>4897</v>
      </c>
      <c r="F1475" s="840" t="s">
        <v>4898</v>
      </c>
      <c r="G1475" s="826" t="s">
        <v>6265</v>
      </c>
      <c r="H1475" s="826" t="s">
        <v>6266</v>
      </c>
      <c r="I1475" s="832">
        <v>1587.52001953125</v>
      </c>
      <c r="J1475" s="832">
        <v>1</v>
      </c>
      <c r="K1475" s="833">
        <v>1587.52001953125</v>
      </c>
    </row>
    <row r="1476" spans="1:11" ht="14.45" customHeight="1" x14ac:dyDescent="0.2">
      <c r="A1476" s="822" t="s">
        <v>599</v>
      </c>
      <c r="B1476" s="823" t="s">
        <v>600</v>
      </c>
      <c r="C1476" s="826" t="s">
        <v>632</v>
      </c>
      <c r="D1476" s="840" t="s">
        <v>633</v>
      </c>
      <c r="E1476" s="826" t="s">
        <v>4897</v>
      </c>
      <c r="F1476" s="840" t="s">
        <v>4898</v>
      </c>
      <c r="G1476" s="826" t="s">
        <v>6267</v>
      </c>
      <c r="H1476" s="826" t="s">
        <v>6268</v>
      </c>
      <c r="I1476" s="832">
        <v>5326.419921875</v>
      </c>
      <c r="J1476" s="832">
        <v>3</v>
      </c>
      <c r="K1476" s="833">
        <v>15979.259765625</v>
      </c>
    </row>
    <row r="1477" spans="1:11" ht="14.45" customHeight="1" x14ac:dyDescent="0.2">
      <c r="A1477" s="822" t="s">
        <v>599</v>
      </c>
      <c r="B1477" s="823" t="s">
        <v>600</v>
      </c>
      <c r="C1477" s="826" t="s">
        <v>632</v>
      </c>
      <c r="D1477" s="840" t="s">
        <v>633</v>
      </c>
      <c r="E1477" s="826" t="s">
        <v>4897</v>
      </c>
      <c r="F1477" s="840" t="s">
        <v>4898</v>
      </c>
      <c r="G1477" s="826" t="s">
        <v>6269</v>
      </c>
      <c r="H1477" s="826" t="s">
        <v>6270</v>
      </c>
      <c r="I1477" s="832">
        <v>1212.4200439453125</v>
      </c>
      <c r="J1477" s="832">
        <v>25</v>
      </c>
      <c r="K1477" s="833">
        <v>30310.5009765625</v>
      </c>
    </row>
    <row r="1478" spans="1:11" ht="14.45" customHeight="1" x14ac:dyDescent="0.2">
      <c r="A1478" s="822" t="s">
        <v>599</v>
      </c>
      <c r="B1478" s="823" t="s">
        <v>600</v>
      </c>
      <c r="C1478" s="826" t="s">
        <v>632</v>
      </c>
      <c r="D1478" s="840" t="s">
        <v>633</v>
      </c>
      <c r="E1478" s="826" t="s">
        <v>4897</v>
      </c>
      <c r="F1478" s="840" t="s">
        <v>4898</v>
      </c>
      <c r="G1478" s="826" t="s">
        <v>6269</v>
      </c>
      <c r="H1478" s="826" t="s">
        <v>6271</v>
      </c>
      <c r="I1478" s="832">
        <v>1212.4200439453125</v>
      </c>
      <c r="J1478" s="832">
        <v>18</v>
      </c>
      <c r="K1478" s="833">
        <v>21823.560668945313</v>
      </c>
    </row>
    <row r="1479" spans="1:11" ht="14.45" customHeight="1" x14ac:dyDescent="0.2">
      <c r="A1479" s="822" t="s">
        <v>599</v>
      </c>
      <c r="B1479" s="823" t="s">
        <v>600</v>
      </c>
      <c r="C1479" s="826" t="s">
        <v>632</v>
      </c>
      <c r="D1479" s="840" t="s">
        <v>633</v>
      </c>
      <c r="E1479" s="826" t="s">
        <v>4897</v>
      </c>
      <c r="F1479" s="840" t="s">
        <v>4898</v>
      </c>
      <c r="G1479" s="826" t="s">
        <v>6272</v>
      </c>
      <c r="H1479" s="826" t="s">
        <v>6273</v>
      </c>
      <c r="I1479" s="832">
        <v>361.9969224196214</v>
      </c>
      <c r="J1479" s="832">
        <v>34</v>
      </c>
      <c r="K1479" s="833">
        <v>12423.779907226563</v>
      </c>
    </row>
    <row r="1480" spans="1:11" ht="14.45" customHeight="1" x14ac:dyDescent="0.2">
      <c r="A1480" s="822" t="s">
        <v>599</v>
      </c>
      <c r="B1480" s="823" t="s">
        <v>600</v>
      </c>
      <c r="C1480" s="826" t="s">
        <v>632</v>
      </c>
      <c r="D1480" s="840" t="s">
        <v>633</v>
      </c>
      <c r="E1480" s="826" t="s">
        <v>4897</v>
      </c>
      <c r="F1480" s="840" t="s">
        <v>4898</v>
      </c>
      <c r="G1480" s="826" t="s">
        <v>6274</v>
      </c>
      <c r="H1480" s="826" t="s">
        <v>6275</v>
      </c>
      <c r="I1480" s="832">
        <v>80.52153954139122</v>
      </c>
      <c r="J1480" s="832">
        <v>29</v>
      </c>
      <c r="K1480" s="833">
        <v>2347.2900238037109</v>
      </c>
    </row>
    <row r="1481" spans="1:11" ht="14.45" customHeight="1" x14ac:dyDescent="0.2">
      <c r="A1481" s="822" t="s">
        <v>599</v>
      </c>
      <c r="B1481" s="823" t="s">
        <v>600</v>
      </c>
      <c r="C1481" s="826" t="s">
        <v>632</v>
      </c>
      <c r="D1481" s="840" t="s">
        <v>633</v>
      </c>
      <c r="E1481" s="826" t="s">
        <v>4897</v>
      </c>
      <c r="F1481" s="840" t="s">
        <v>4898</v>
      </c>
      <c r="G1481" s="826" t="s">
        <v>6276</v>
      </c>
      <c r="H1481" s="826" t="s">
        <v>6277</v>
      </c>
      <c r="I1481" s="832">
        <v>228.20600179036458</v>
      </c>
      <c r="J1481" s="832">
        <v>16</v>
      </c>
      <c r="K1481" s="833">
        <v>3651.780029296875</v>
      </c>
    </row>
    <row r="1482" spans="1:11" ht="14.45" customHeight="1" x14ac:dyDescent="0.2">
      <c r="A1482" s="822" t="s">
        <v>599</v>
      </c>
      <c r="B1482" s="823" t="s">
        <v>600</v>
      </c>
      <c r="C1482" s="826" t="s">
        <v>632</v>
      </c>
      <c r="D1482" s="840" t="s">
        <v>633</v>
      </c>
      <c r="E1482" s="826" t="s">
        <v>4897</v>
      </c>
      <c r="F1482" s="840" t="s">
        <v>4898</v>
      </c>
      <c r="G1482" s="826" t="s">
        <v>6278</v>
      </c>
      <c r="H1482" s="826" t="s">
        <v>6279</v>
      </c>
      <c r="I1482" s="832">
        <v>1203.3499755859375</v>
      </c>
      <c r="J1482" s="832">
        <v>256</v>
      </c>
      <c r="K1482" s="833">
        <v>308056.32275390625</v>
      </c>
    </row>
    <row r="1483" spans="1:11" ht="14.45" customHeight="1" x14ac:dyDescent="0.2">
      <c r="A1483" s="822" t="s">
        <v>599</v>
      </c>
      <c r="B1483" s="823" t="s">
        <v>600</v>
      </c>
      <c r="C1483" s="826" t="s">
        <v>632</v>
      </c>
      <c r="D1483" s="840" t="s">
        <v>633</v>
      </c>
      <c r="E1483" s="826" t="s">
        <v>4897</v>
      </c>
      <c r="F1483" s="840" t="s">
        <v>4898</v>
      </c>
      <c r="G1483" s="826" t="s">
        <v>6280</v>
      </c>
      <c r="H1483" s="826" t="s">
        <v>6281</v>
      </c>
      <c r="I1483" s="832">
        <v>229.36710603374431</v>
      </c>
      <c r="J1483" s="832">
        <v>1</v>
      </c>
      <c r="K1483" s="833">
        <v>229.36710603374431</v>
      </c>
    </row>
    <row r="1484" spans="1:11" ht="14.45" customHeight="1" x14ac:dyDescent="0.2">
      <c r="A1484" s="822" t="s">
        <v>599</v>
      </c>
      <c r="B1484" s="823" t="s">
        <v>600</v>
      </c>
      <c r="C1484" s="826" t="s">
        <v>632</v>
      </c>
      <c r="D1484" s="840" t="s">
        <v>633</v>
      </c>
      <c r="E1484" s="826" t="s">
        <v>4897</v>
      </c>
      <c r="F1484" s="840" t="s">
        <v>4898</v>
      </c>
      <c r="G1484" s="826" t="s">
        <v>6282</v>
      </c>
      <c r="H1484" s="826" t="s">
        <v>6283</v>
      </c>
      <c r="I1484" s="832">
        <v>12929.583333333334</v>
      </c>
      <c r="J1484" s="832">
        <v>35</v>
      </c>
      <c r="K1484" s="833">
        <v>452933.25</v>
      </c>
    </row>
    <row r="1485" spans="1:11" ht="14.45" customHeight="1" x14ac:dyDescent="0.2">
      <c r="A1485" s="822" t="s">
        <v>599</v>
      </c>
      <c r="B1485" s="823" t="s">
        <v>600</v>
      </c>
      <c r="C1485" s="826" t="s">
        <v>632</v>
      </c>
      <c r="D1485" s="840" t="s">
        <v>633</v>
      </c>
      <c r="E1485" s="826" t="s">
        <v>4897</v>
      </c>
      <c r="F1485" s="840" t="s">
        <v>4898</v>
      </c>
      <c r="G1485" s="826" t="s">
        <v>6284</v>
      </c>
      <c r="H1485" s="826" t="s">
        <v>6285</v>
      </c>
      <c r="I1485" s="832">
        <v>393.20999145507813</v>
      </c>
      <c r="J1485" s="832">
        <v>1</v>
      </c>
      <c r="K1485" s="833">
        <v>393.20999145507813</v>
      </c>
    </row>
    <row r="1486" spans="1:11" ht="14.45" customHeight="1" x14ac:dyDescent="0.2">
      <c r="A1486" s="822" t="s">
        <v>599</v>
      </c>
      <c r="B1486" s="823" t="s">
        <v>600</v>
      </c>
      <c r="C1486" s="826" t="s">
        <v>632</v>
      </c>
      <c r="D1486" s="840" t="s">
        <v>633</v>
      </c>
      <c r="E1486" s="826" t="s">
        <v>4897</v>
      </c>
      <c r="F1486" s="840" t="s">
        <v>4898</v>
      </c>
      <c r="G1486" s="826" t="s">
        <v>6286</v>
      </c>
      <c r="H1486" s="826" t="s">
        <v>6287</v>
      </c>
      <c r="I1486" s="832">
        <v>786</v>
      </c>
      <c r="J1486" s="832">
        <v>1</v>
      </c>
      <c r="K1486" s="833">
        <v>786</v>
      </c>
    </row>
    <row r="1487" spans="1:11" ht="14.45" customHeight="1" x14ac:dyDescent="0.2">
      <c r="A1487" s="822" t="s">
        <v>599</v>
      </c>
      <c r="B1487" s="823" t="s">
        <v>600</v>
      </c>
      <c r="C1487" s="826" t="s">
        <v>632</v>
      </c>
      <c r="D1487" s="840" t="s">
        <v>633</v>
      </c>
      <c r="E1487" s="826" t="s">
        <v>4897</v>
      </c>
      <c r="F1487" s="840" t="s">
        <v>4898</v>
      </c>
      <c r="G1487" s="826" t="s">
        <v>6288</v>
      </c>
      <c r="H1487" s="826" t="s">
        <v>6289</v>
      </c>
      <c r="I1487" s="832">
        <v>1575.4200439453125</v>
      </c>
      <c r="J1487" s="832">
        <v>126</v>
      </c>
      <c r="K1487" s="833">
        <v>198502.92456054688</v>
      </c>
    </row>
    <row r="1488" spans="1:11" ht="14.45" customHeight="1" x14ac:dyDescent="0.2">
      <c r="A1488" s="822" t="s">
        <v>599</v>
      </c>
      <c r="B1488" s="823" t="s">
        <v>600</v>
      </c>
      <c r="C1488" s="826" t="s">
        <v>632</v>
      </c>
      <c r="D1488" s="840" t="s">
        <v>633</v>
      </c>
      <c r="E1488" s="826" t="s">
        <v>4897</v>
      </c>
      <c r="F1488" s="840" t="s">
        <v>4898</v>
      </c>
      <c r="G1488" s="826" t="s">
        <v>6290</v>
      </c>
      <c r="H1488" s="826" t="s">
        <v>6291</v>
      </c>
      <c r="I1488" s="832">
        <v>6122.60009765625</v>
      </c>
      <c r="J1488" s="832">
        <v>30</v>
      </c>
      <c r="K1488" s="833">
        <v>183678.0029296875</v>
      </c>
    </row>
    <row r="1489" spans="1:11" ht="14.45" customHeight="1" x14ac:dyDescent="0.2">
      <c r="A1489" s="822" t="s">
        <v>599</v>
      </c>
      <c r="B1489" s="823" t="s">
        <v>600</v>
      </c>
      <c r="C1489" s="826" t="s">
        <v>632</v>
      </c>
      <c r="D1489" s="840" t="s">
        <v>633</v>
      </c>
      <c r="E1489" s="826" t="s">
        <v>4897</v>
      </c>
      <c r="F1489" s="840" t="s">
        <v>4898</v>
      </c>
      <c r="G1489" s="826" t="s">
        <v>6292</v>
      </c>
      <c r="H1489" s="826" t="s">
        <v>6293</v>
      </c>
      <c r="I1489" s="832">
        <v>14120.7001953125</v>
      </c>
      <c r="J1489" s="832">
        <v>15</v>
      </c>
      <c r="K1489" s="833">
        <v>211810.5029296875</v>
      </c>
    </row>
    <row r="1490" spans="1:11" ht="14.45" customHeight="1" x14ac:dyDescent="0.2">
      <c r="A1490" s="822" t="s">
        <v>599</v>
      </c>
      <c r="B1490" s="823" t="s">
        <v>600</v>
      </c>
      <c r="C1490" s="826" t="s">
        <v>632</v>
      </c>
      <c r="D1490" s="840" t="s">
        <v>633</v>
      </c>
      <c r="E1490" s="826" t="s">
        <v>4897</v>
      </c>
      <c r="F1490" s="840" t="s">
        <v>4898</v>
      </c>
      <c r="G1490" s="826" t="s">
        <v>6294</v>
      </c>
      <c r="H1490" s="826" t="s">
        <v>6295</v>
      </c>
      <c r="I1490" s="832">
        <v>5009.39990234375</v>
      </c>
      <c r="J1490" s="832">
        <v>40</v>
      </c>
      <c r="K1490" s="833">
        <v>200375.99609375</v>
      </c>
    </row>
    <row r="1491" spans="1:11" ht="14.45" customHeight="1" x14ac:dyDescent="0.2">
      <c r="A1491" s="822" t="s">
        <v>599</v>
      </c>
      <c r="B1491" s="823" t="s">
        <v>600</v>
      </c>
      <c r="C1491" s="826" t="s">
        <v>632</v>
      </c>
      <c r="D1491" s="840" t="s">
        <v>633</v>
      </c>
      <c r="E1491" s="826" t="s">
        <v>4897</v>
      </c>
      <c r="F1491" s="840" t="s">
        <v>4898</v>
      </c>
      <c r="G1491" s="826" t="s">
        <v>6296</v>
      </c>
      <c r="H1491" s="826" t="s">
        <v>6297</v>
      </c>
      <c r="I1491" s="832">
        <v>13588.2998046875</v>
      </c>
      <c r="J1491" s="832">
        <v>26</v>
      </c>
      <c r="K1491" s="833">
        <v>353295.794921875</v>
      </c>
    </row>
    <row r="1492" spans="1:11" ht="14.45" customHeight="1" x14ac:dyDescent="0.2">
      <c r="A1492" s="822" t="s">
        <v>599</v>
      </c>
      <c r="B1492" s="823" t="s">
        <v>600</v>
      </c>
      <c r="C1492" s="826" t="s">
        <v>632</v>
      </c>
      <c r="D1492" s="840" t="s">
        <v>633</v>
      </c>
      <c r="E1492" s="826" t="s">
        <v>4897</v>
      </c>
      <c r="F1492" s="840" t="s">
        <v>4898</v>
      </c>
      <c r="G1492" s="826" t="s">
        <v>6298</v>
      </c>
      <c r="H1492" s="826" t="s">
        <v>6299</v>
      </c>
      <c r="I1492" s="832">
        <v>3388</v>
      </c>
      <c r="J1492" s="832">
        <v>45</v>
      </c>
      <c r="K1492" s="833">
        <v>152460</v>
      </c>
    </row>
    <row r="1493" spans="1:11" ht="14.45" customHeight="1" x14ac:dyDescent="0.2">
      <c r="A1493" s="822" t="s">
        <v>599</v>
      </c>
      <c r="B1493" s="823" t="s">
        <v>600</v>
      </c>
      <c r="C1493" s="826" t="s">
        <v>632</v>
      </c>
      <c r="D1493" s="840" t="s">
        <v>633</v>
      </c>
      <c r="E1493" s="826" t="s">
        <v>4897</v>
      </c>
      <c r="F1493" s="840" t="s">
        <v>4898</v>
      </c>
      <c r="G1493" s="826" t="s">
        <v>6300</v>
      </c>
      <c r="H1493" s="826" t="s">
        <v>6301</v>
      </c>
      <c r="I1493" s="832">
        <v>10164</v>
      </c>
      <c r="J1493" s="832">
        <v>15</v>
      </c>
      <c r="K1493" s="833">
        <v>152460</v>
      </c>
    </row>
    <row r="1494" spans="1:11" ht="14.45" customHeight="1" x14ac:dyDescent="0.2">
      <c r="A1494" s="822" t="s">
        <v>599</v>
      </c>
      <c r="B1494" s="823" t="s">
        <v>600</v>
      </c>
      <c r="C1494" s="826" t="s">
        <v>632</v>
      </c>
      <c r="D1494" s="840" t="s">
        <v>633</v>
      </c>
      <c r="E1494" s="826" t="s">
        <v>4897</v>
      </c>
      <c r="F1494" s="840" t="s">
        <v>4898</v>
      </c>
      <c r="G1494" s="826" t="s">
        <v>6302</v>
      </c>
      <c r="H1494" s="826" t="s">
        <v>6303</v>
      </c>
      <c r="I1494" s="832">
        <v>6388.7998046875</v>
      </c>
      <c r="J1494" s="832">
        <v>37</v>
      </c>
      <c r="K1494" s="833">
        <v>236385.5947265625</v>
      </c>
    </row>
    <row r="1495" spans="1:11" ht="14.45" customHeight="1" x14ac:dyDescent="0.2">
      <c r="A1495" s="822" t="s">
        <v>599</v>
      </c>
      <c r="B1495" s="823" t="s">
        <v>600</v>
      </c>
      <c r="C1495" s="826" t="s">
        <v>632</v>
      </c>
      <c r="D1495" s="840" t="s">
        <v>633</v>
      </c>
      <c r="E1495" s="826" t="s">
        <v>4897</v>
      </c>
      <c r="F1495" s="840" t="s">
        <v>4898</v>
      </c>
      <c r="G1495" s="826" t="s">
        <v>6304</v>
      </c>
      <c r="H1495" s="826" t="s">
        <v>6305</v>
      </c>
      <c r="I1495" s="832">
        <v>1012</v>
      </c>
      <c r="J1495" s="832">
        <v>11</v>
      </c>
      <c r="K1495" s="833">
        <v>11132</v>
      </c>
    </row>
    <row r="1496" spans="1:11" ht="14.45" customHeight="1" x14ac:dyDescent="0.2">
      <c r="A1496" s="822" t="s">
        <v>599</v>
      </c>
      <c r="B1496" s="823" t="s">
        <v>600</v>
      </c>
      <c r="C1496" s="826" t="s">
        <v>632</v>
      </c>
      <c r="D1496" s="840" t="s">
        <v>633</v>
      </c>
      <c r="E1496" s="826" t="s">
        <v>4897</v>
      </c>
      <c r="F1496" s="840" t="s">
        <v>4898</v>
      </c>
      <c r="G1496" s="826" t="s">
        <v>6306</v>
      </c>
      <c r="H1496" s="826" t="s">
        <v>6307</v>
      </c>
      <c r="I1496" s="832">
        <v>1012</v>
      </c>
      <c r="J1496" s="832">
        <v>8</v>
      </c>
      <c r="K1496" s="833">
        <v>8096</v>
      </c>
    </row>
    <row r="1497" spans="1:11" ht="14.45" customHeight="1" x14ac:dyDescent="0.2">
      <c r="A1497" s="822" t="s">
        <v>599</v>
      </c>
      <c r="B1497" s="823" t="s">
        <v>600</v>
      </c>
      <c r="C1497" s="826" t="s">
        <v>632</v>
      </c>
      <c r="D1497" s="840" t="s">
        <v>633</v>
      </c>
      <c r="E1497" s="826" t="s">
        <v>4897</v>
      </c>
      <c r="F1497" s="840" t="s">
        <v>4898</v>
      </c>
      <c r="G1497" s="826" t="s">
        <v>6308</v>
      </c>
      <c r="H1497" s="826" t="s">
        <v>6309</v>
      </c>
      <c r="I1497" s="832">
        <v>1012</v>
      </c>
      <c r="J1497" s="832">
        <v>6</v>
      </c>
      <c r="K1497" s="833">
        <v>6072</v>
      </c>
    </row>
    <row r="1498" spans="1:11" ht="14.45" customHeight="1" x14ac:dyDescent="0.2">
      <c r="A1498" s="822" t="s">
        <v>599</v>
      </c>
      <c r="B1498" s="823" t="s">
        <v>600</v>
      </c>
      <c r="C1498" s="826" t="s">
        <v>632</v>
      </c>
      <c r="D1498" s="840" t="s">
        <v>633</v>
      </c>
      <c r="E1498" s="826" t="s">
        <v>4897</v>
      </c>
      <c r="F1498" s="840" t="s">
        <v>4898</v>
      </c>
      <c r="G1498" s="826" t="s">
        <v>6310</v>
      </c>
      <c r="H1498" s="826" t="s">
        <v>6311</v>
      </c>
      <c r="I1498" s="832">
        <v>3286.699951171875</v>
      </c>
      <c r="J1498" s="832">
        <v>27</v>
      </c>
      <c r="K1498" s="833">
        <v>88740.896484375</v>
      </c>
    </row>
    <row r="1499" spans="1:11" ht="14.45" customHeight="1" x14ac:dyDescent="0.2">
      <c r="A1499" s="822" t="s">
        <v>599</v>
      </c>
      <c r="B1499" s="823" t="s">
        <v>600</v>
      </c>
      <c r="C1499" s="826" t="s">
        <v>632</v>
      </c>
      <c r="D1499" s="840" t="s">
        <v>633</v>
      </c>
      <c r="E1499" s="826" t="s">
        <v>4897</v>
      </c>
      <c r="F1499" s="840" t="s">
        <v>4898</v>
      </c>
      <c r="G1499" s="826" t="s">
        <v>6312</v>
      </c>
      <c r="H1499" s="826" t="s">
        <v>6313</v>
      </c>
      <c r="I1499" s="832">
        <v>3286.699951171875</v>
      </c>
      <c r="J1499" s="832">
        <v>27</v>
      </c>
      <c r="K1499" s="833">
        <v>88740.896484375</v>
      </c>
    </row>
    <row r="1500" spans="1:11" ht="14.45" customHeight="1" x14ac:dyDescent="0.2">
      <c r="A1500" s="822" t="s">
        <v>599</v>
      </c>
      <c r="B1500" s="823" t="s">
        <v>600</v>
      </c>
      <c r="C1500" s="826" t="s">
        <v>632</v>
      </c>
      <c r="D1500" s="840" t="s">
        <v>633</v>
      </c>
      <c r="E1500" s="826" t="s">
        <v>4897</v>
      </c>
      <c r="F1500" s="840" t="s">
        <v>4898</v>
      </c>
      <c r="G1500" s="826" t="s">
        <v>6314</v>
      </c>
      <c r="H1500" s="826" t="s">
        <v>6315</v>
      </c>
      <c r="I1500" s="832">
        <v>1012</v>
      </c>
      <c r="J1500" s="832">
        <v>36</v>
      </c>
      <c r="K1500" s="833">
        <v>36432</v>
      </c>
    </row>
    <row r="1501" spans="1:11" ht="14.45" customHeight="1" x14ac:dyDescent="0.2">
      <c r="A1501" s="822" t="s">
        <v>599</v>
      </c>
      <c r="B1501" s="823" t="s">
        <v>600</v>
      </c>
      <c r="C1501" s="826" t="s">
        <v>632</v>
      </c>
      <c r="D1501" s="840" t="s">
        <v>633</v>
      </c>
      <c r="E1501" s="826" t="s">
        <v>4897</v>
      </c>
      <c r="F1501" s="840" t="s">
        <v>4898</v>
      </c>
      <c r="G1501" s="826" t="s">
        <v>6316</v>
      </c>
      <c r="H1501" s="826" t="s">
        <v>6317</v>
      </c>
      <c r="I1501" s="832">
        <v>1012</v>
      </c>
      <c r="J1501" s="832">
        <v>68</v>
      </c>
      <c r="K1501" s="833">
        <v>68816</v>
      </c>
    </row>
    <row r="1502" spans="1:11" ht="14.45" customHeight="1" x14ac:dyDescent="0.2">
      <c r="A1502" s="822" t="s">
        <v>599</v>
      </c>
      <c r="B1502" s="823" t="s">
        <v>600</v>
      </c>
      <c r="C1502" s="826" t="s">
        <v>632</v>
      </c>
      <c r="D1502" s="840" t="s">
        <v>633</v>
      </c>
      <c r="E1502" s="826" t="s">
        <v>4897</v>
      </c>
      <c r="F1502" s="840" t="s">
        <v>4898</v>
      </c>
      <c r="G1502" s="826" t="s">
        <v>6318</v>
      </c>
      <c r="H1502" s="826" t="s">
        <v>6319</v>
      </c>
      <c r="I1502" s="832">
        <v>1012</v>
      </c>
      <c r="J1502" s="832">
        <v>39</v>
      </c>
      <c r="K1502" s="833">
        <v>39468</v>
      </c>
    </row>
    <row r="1503" spans="1:11" ht="14.45" customHeight="1" x14ac:dyDescent="0.2">
      <c r="A1503" s="822" t="s">
        <v>599</v>
      </c>
      <c r="B1503" s="823" t="s">
        <v>600</v>
      </c>
      <c r="C1503" s="826" t="s">
        <v>4891</v>
      </c>
      <c r="D1503" s="840" t="s">
        <v>4892</v>
      </c>
      <c r="E1503" s="826" t="s">
        <v>4897</v>
      </c>
      <c r="F1503" s="840" t="s">
        <v>4898</v>
      </c>
      <c r="G1503" s="826" t="s">
        <v>6320</v>
      </c>
      <c r="H1503" s="826" t="s">
        <v>6321</v>
      </c>
      <c r="I1503" s="832">
        <v>3696.02001953125</v>
      </c>
      <c r="J1503" s="832">
        <v>11</v>
      </c>
      <c r="K1503" s="833">
        <v>40656.22021484375</v>
      </c>
    </row>
    <row r="1504" spans="1:11" ht="14.45" customHeight="1" x14ac:dyDescent="0.2">
      <c r="A1504" s="822" t="s">
        <v>599</v>
      </c>
      <c r="B1504" s="823" t="s">
        <v>600</v>
      </c>
      <c r="C1504" s="826" t="s">
        <v>4891</v>
      </c>
      <c r="D1504" s="840" t="s">
        <v>4892</v>
      </c>
      <c r="E1504" s="826" t="s">
        <v>4897</v>
      </c>
      <c r="F1504" s="840" t="s">
        <v>4898</v>
      </c>
      <c r="G1504" s="826" t="s">
        <v>6322</v>
      </c>
      <c r="H1504" s="826" t="s">
        <v>6323</v>
      </c>
      <c r="I1504" s="832">
        <v>1815</v>
      </c>
      <c r="J1504" s="832">
        <v>1</v>
      </c>
      <c r="K1504" s="833">
        <v>1815</v>
      </c>
    </row>
    <row r="1505" spans="1:11" ht="14.45" customHeight="1" x14ac:dyDescent="0.2">
      <c r="A1505" s="822" t="s">
        <v>599</v>
      </c>
      <c r="B1505" s="823" t="s">
        <v>600</v>
      </c>
      <c r="C1505" s="826" t="s">
        <v>4891</v>
      </c>
      <c r="D1505" s="840" t="s">
        <v>4892</v>
      </c>
      <c r="E1505" s="826" t="s">
        <v>4897</v>
      </c>
      <c r="F1505" s="840" t="s">
        <v>4898</v>
      </c>
      <c r="G1505" s="826" t="s">
        <v>6324</v>
      </c>
      <c r="H1505" s="826" t="s">
        <v>6325</v>
      </c>
      <c r="I1505" s="832">
        <v>1828.4622395833333</v>
      </c>
      <c r="J1505" s="832">
        <v>9</v>
      </c>
      <c r="K1505" s="833">
        <v>16456.16015625</v>
      </c>
    </row>
    <row r="1506" spans="1:11" ht="14.45" customHeight="1" x14ac:dyDescent="0.2">
      <c r="A1506" s="822" t="s">
        <v>599</v>
      </c>
      <c r="B1506" s="823" t="s">
        <v>600</v>
      </c>
      <c r="C1506" s="826" t="s">
        <v>4891</v>
      </c>
      <c r="D1506" s="840" t="s">
        <v>4892</v>
      </c>
      <c r="E1506" s="826" t="s">
        <v>4897</v>
      </c>
      <c r="F1506" s="840" t="s">
        <v>4898</v>
      </c>
      <c r="G1506" s="826" t="s">
        <v>6326</v>
      </c>
      <c r="H1506" s="826" t="s">
        <v>6327</v>
      </c>
      <c r="I1506" s="832">
        <v>30898.2041015625</v>
      </c>
      <c r="J1506" s="832">
        <v>11</v>
      </c>
      <c r="K1506" s="833">
        <v>341172.880859375</v>
      </c>
    </row>
    <row r="1507" spans="1:11" ht="14.45" customHeight="1" x14ac:dyDescent="0.2">
      <c r="A1507" s="822" t="s">
        <v>599</v>
      </c>
      <c r="B1507" s="823" t="s">
        <v>600</v>
      </c>
      <c r="C1507" s="826" t="s">
        <v>4891</v>
      </c>
      <c r="D1507" s="840" t="s">
        <v>4892</v>
      </c>
      <c r="E1507" s="826" t="s">
        <v>4897</v>
      </c>
      <c r="F1507" s="840" t="s">
        <v>4898</v>
      </c>
      <c r="G1507" s="826" t="s">
        <v>6328</v>
      </c>
      <c r="H1507" s="826" t="s">
        <v>6329</v>
      </c>
      <c r="I1507" s="832">
        <v>2541.056329900568</v>
      </c>
      <c r="J1507" s="832">
        <v>11</v>
      </c>
      <c r="K1507" s="833">
        <v>27951.61962890625</v>
      </c>
    </row>
    <row r="1508" spans="1:11" ht="14.45" customHeight="1" x14ac:dyDescent="0.2">
      <c r="A1508" s="822" t="s">
        <v>599</v>
      </c>
      <c r="B1508" s="823" t="s">
        <v>600</v>
      </c>
      <c r="C1508" s="826" t="s">
        <v>4891</v>
      </c>
      <c r="D1508" s="840" t="s">
        <v>4892</v>
      </c>
      <c r="E1508" s="826" t="s">
        <v>4897</v>
      </c>
      <c r="F1508" s="840" t="s">
        <v>4898</v>
      </c>
      <c r="G1508" s="826" t="s">
        <v>6330</v>
      </c>
      <c r="H1508" s="826" t="s">
        <v>6331</v>
      </c>
      <c r="I1508" s="832">
        <v>4840</v>
      </c>
      <c r="J1508" s="832">
        <v>2</v>
      </c>
      <c r="K1508" s="833">
        <v>9680</v>
      </c>
    </row>
    <row r="1509" spans="1:11" ht="14.45" customHeight="1" x14ac:dyDescent="0.2">
      <c r="A1509" s="822" t="s">
        <v>599</v>
      </c>
      <c r="B1509" s="823" t="s">
        <v>600</v>
      </c>
      <c r="C1509" s="826" t="s">
        <v>4891</v>
      </c>
      <c r="D1509" s="840" t="s">
        <v>4892</v>
      </c>
      <c r="E1509" s="826" t="s">
        <v>4897</v>
      </c>
      <c r="F1509" s="840" t="s">
        <v>4898</v>
      </c>
      <c r="G1509" s="826" t="s">
        <v>6332</v>
      </c>
      <c r="H1509" s="826" t="s">
        <v>6333</v>
      </c>
      <c r="I1509" s="832">
        <v>34848</v>
      </c>
      <c r="J1509" s="832">
        <v>2</v>
      </c>
      <c r="K1509" s="833">
        <v>69696</v>
      </c>
    </row>
    <row r="1510" spans="1:11" ht="14.45" customHeight="1" x14ac:dyDescent="0.2">
      <c r="A1510" s="822" t="s">
        <v>599</v>
      </c>
      <c r="B1510" s="823" t="s">
        <v>600</v>
      </c>
      <c r="C1510" s="826" t="s">
        <v>4891</v>
      </c>
      <c r="D1510" s="840" t="s">
        <v>4892</v>
      </c>
      <c r="E1510" s="826" t="s">
        <v>4897</v>
      </c>
      <c r="F1510" s="840" t="s">
        <v>4898</v>
      </c>
      <c r="G1510" s="826" t="s">
        <v>6334</v>
      </c>
      <c r="H1510" s="826" t="s">
        <v>6335</v>
      </c>
      <c r="I1510" s="832">
        <v>2616.5373331705728</v>
      </c>
      <c r="J1510" s="832">
        <v>23</v>
      </c>
      <c r="K1510" s="833">
        <v>61282.059997558594</v>
      </c>
    </row>
    <row r="1511" spans="1:11" ht="14.45" customHeight="1" x14ac:dyDescent="0.2">
      <c r="A1511" s="822" t="s">
        <v>599</v>
      </c>
      <c r="B1511" s="823" t="s">
        <v>600</v>
      </c>
      <c r="C1511" s="826" t="s">
        <v>4891</v>
      </c>
      <c r="D1511" s="840" t="s">
        <v>4892</v>
      </c>
      <c r="E1511" s="826" t="s">
        <v>4897</v>
      </c>
      <c r="F1511" s="840" t="s">
        <v>4898</v>
      </c>
      <c r="G1511" s="826" t="s">
        <v>6336</v>
      </c>
      <c r="H1511" s="826" t="s">
        <v>6337</v>
      </c>
      <c r="I1511" s="832">
        <v>641.29910278320313</v>
      </c>
      <c r="J1511" s="832">
        <v>30</v>
      </c>
      <c r="K1511" s="833">
        <v>19239</v>
      </c>
    </row>
    <row r="1512" spans="1:11" ht="14.45" customHeight="1" x14ac:dyDescent="0.2">
      <c r="A1512" s="822" t="s">
        <v>599</v>
      </c>
      <c r="B1512" s="823" t="s">
        <v>600</v>
      </c>
      <c r="C1512" s="826" t="s">
        <v>4891</v>
      </c>
      <c r="D1512" s="840" t="s">
        <v>4892</v>
      </c>
      <c r="E1512" s="826" t="s">
        <v>4897</v>
      </c>
      <c r="F1512" s="840" t="s">
        <v>4898</v>
      </c>
      <c r="G1512" s="826" t="s">
        <v>6338</v>
      </c>
      <c r="H1512" s="826" t="s">
        <v>6339</v>
      </c>
      <c r="I1512" s="832">
        <v>540.38031833729849</v>
      </c>
      <c r="J1512" s="832">
        <v>94</v>
      </c>
      <c r="K1512" s="833">
        <v>50795.749923706055</v>
      </c>
    </row>
    <row r="1513" spans="1:11" ht="14.45" customHeight="1" x14ac:dyDescent="0.2">
      <c r="A1513" s="822" t="s">
        <v>599</v>
      </c>
      <c r="B1513" s="823" t="s">
        <v>600</v>
      </c>
      <c r="C1513" s="826" t="s">
        <v>4891</v>
      </c>
      <c r="D1513" s="840" t="s">
        <v>4892</v>
      </c>
      <c r="E1513" s="826" t="s">
        <v>4897</v>
      </c>
      <c r="F1513" s="840" t="s">
        <v>4898</v>
      </c>
      <c r="G1513" s="826" t="s">
        <v>6340</v>
      </c>
      <c r="H1513" s="826" t="s">
        <v>6341</v>
      </c>
      <c r="I1513" s="832">
        <v>3448.5</v>
      </c>
      <c r="J1513" s="832">
        <v>2</v>
      </c>
      <c r="K1513" s="833">
        <v>6897</v>
      </c>
    </row>
    <row r="1514" spans="1:11" ht="14.45" customHeight="1" x14ac:dyDescent="0.2">
      <c r="A1514" s="822" t="s">
        <v>599</v>
      </c>
      <c r="B1514" s="823" t="s">
        <v>600</v>
      </c>
      <c r="C1514" s="826" t="s">
        <v>4891</v>
      </c>
      <c r="D1514" s="840" t="s">
        <v>4892</v>
      </c>
      <c r="E1514" s="826" t="s">
        <v>4897</v>
      </c>
      <c r="F1514" s="840" t="s">
        <v>4898</v>
      </c>
      <c r="G1514" s="826" t="s">
        <v>6342</v>
      </c>
      <c r="H1514" s="826" t="s">
        <v>6343</v>
      </c>
      <c r="I1514" s="832">
        <v>6897</v>
      </c>
      <c r="J1514" s="832">
        <v>1</v>
      </c>
      <c r="K1514" s="833">
        <v>6897</v>
      </c>
    </row>
    <row r="1515" spans="1:11" ht="14.45" customHeight="1" x14ac:dyDescent="0.2">
      <c r="A1515" s="822" t="s">
        <v>599</v>
      </c>
      <c r="B1515" s="823" t="s">
        <v>600</v>
      </c>
      <c r="C1515" s="826" t="s">
        <v>4891</v>
      </c>
      <c r="D1515" s="840" t="s">
        <v>4892</v>
      </c>
      <c r="E1515" s="826" t="s">
        <v>4897</v>
      </c>
      <c r="F1515" s="840" t="s">
        <v>4898</v>
      </c>
      <c r="G1515" s="826" t="s">
        <v>6344</v>
      </c>
      <c r="H1515" s="826" t="s">
        <v>6345</v>
      </c>
      <c r="I1515" s="832">
        <v>6863.1201171875</v>
      </c>
      <c r="J1515" s="832">
        <v>9</v>
      </c>
      <c r="K1515" s="833">
        <v>61768.0810546875</v>
      </c>
    </row>
    <row r="1516" spans="1:11" ht="14.45" customHeight="1" x14ac:dyDescent="0.2">
      <c r="A1516" s="822" t="s">
        <v>599</v>
      </c>
      <c r="B1516" s="823" t="s">
        <v>600</v>
      </c>
      <c r="C1516" s="826" t="s">
        <v>4891</v>
      </c>
      <c r="D1516" s="840" t="s">
        <v>4892</v>
      </c>
      <c r="E1516" s="826" t="s">
        <v>4897</v>
      </c>
      <c r="F1516" s="840" t="s">
        <v>4898</v>
      </c>
      <c r="G1516" s="826" t="s">
        <v>6346</v>
      </c>
      <c r="H1516" s="826" t="s">
        <v>6347</v>
      </c>
      <c r="I1516" s="832">
        <v>8369.5703125</v>
      </c>
      <c r="J1516" s="832">
        <v>0</v>
      </c>
      <c r="K1516" s="833">
        <v>0</v>
      </c>
    </row>
    <row r="1517" spans="1:11" ht="14.45" customHeight="1" x14ac:dyDescent="0.2">
      <c r="A1517" s="822" t="s">
        <v>599</v>
      </c>
      <c r="B1517" s="823" t="s">
        <v>600</v>
      </c>
      <c r="C1517" s="826" t="s">
        <v>4891</v>
      </c>
      <c r="D1517" s="840" t="s">
        <v>4892</v>
      </c>
      <c r="E1517" s="826" t="s">
        <v>4897</v>
      </c>
      <c r="F1517" s="840" t="s">
        <v>4898</v>
      </c>
      <c r="G1517" s="826" t="s">
        <v>6348</v>
      </c>
      <c r="H1517" s="826" t="s">
        <v>6349</v>
      </c>
      <c r="I1517" s="832">
        <v>2578.510009765625</v>
      </c>
      <c r="J1517" s="832">
        <v>3</v>
      </c>
      <c r="K1517" s="833">
        <v>7735.530029296875</v>
      </c>
    </row>
    <row r="1518" spans="1:11" ht="14.45" customHeight="1" x14ac:dyDescent="0.2">
      <c r="A1518" s="822" t="s">
        <v>599</v>
      </c>
      <c r="B1518" s="823" t="s">
        <v>600</v>
      </c>
      <c r="C1518" s="826" t="s">
        <v>4891</v>
      </c>
      <c r="D1518" s="840" t="s">
        <v>4892</v>
      </c>
      <c r="E1518" s="826" t="s">
        <v>4897</v>
      </c>
      <c r="F1518" s="840" t="s">
        <v>4898</v>
      </c>
      <c r="G1518" s="826" t="s">
        <v>6350</v>
      </c>
      <c r="H1518" s="826" t="s">
        <v>6351</v>
      </c>
      <c r="I1518" s="832">
        <v>8433.7001953125</v>
      </c>
      <c r="J1518" s="832">
        <v>59</v>
      </c>
      <c r="K1518" s="833">
        <v>497588.3115234375</v>
      </c>
    </row>
    <row r="1519" spans="1:11" ht="14.45" customHeight="1" x14ac:dyDescent="0.2">
      <c r="A1519" s="822" t="s">
        <v>599</v>
      </c>
      <c r="B1519" s="823" t="s">
        <v>600</v>
      </c>
      <c r="C1519" s="826" t="s">
        <v>4891</v>
      </c>
      <c r="D1519" s="840" t="s">
        <v>4892</v>
      </c>
      <c r="E1519" s="826" t="s">
        <v>4897</v>
      </c>
      <c r="F1519" s="840" t="s">
        <v>4898</v>
      </c>
      <c r="G1519" s="826" t="s">
        <v>6352</v>
      </c>
      <c r="H1519" s="826" t="s">
        <v>6353</v>
      </c>
      <c r="I1519" s="832">
        <v>5142.5</v>
      </c>
      <c r="J1519" s="832">
        <v>1</v>
      </c>
      <c r="K1519" s="833">
        <v>5142.5</v>
      </c>
    </row>
    <row r="1520" spans="1:11" ht="14.45" customHeight="1" x14ac:dyDescent="0.2">
      <c r="A1520" s="822" t="s">
        <v>599</v>
      </c>
      <c r="B1520" s="823" t="s">
        <v>600</v>
      </c>
      <c r="C1520" s="826" t="s">
        <v>4891</v>
      </c>
      <c r="D1520" s="840" t="s">
        <v>4892</v>
      </c>
      <c r="E1520" s="826" t="s">
        <v>4897</v>
      </c>
      <c r="F1520" s="840" t="s">
        <v>4898</v>
      </c>
      <c r="G1520" s="826" t="s">
        <v>6354</v>
      </c>
      <c r="H1520" s="826" t="s">
        <v>6355</v>
      </c>
      <c r="I1520" s="832">
        <v>3723.169921875</v>
      </c>
      <c r="J1520" s="832">
        <v>1</v>
      </c>
      <c r="K1520" s="833">
        <v>3723.169921875</v>
      </c>
    </row>
    <row r="1521" spans="1:11" ht="14.45" customHeight="1" x14ac:dyDescent="0.2">
      <c r="A1521" s="822" t="s">
        <v>599</v>
      </c>
      <c r="B1521" s="823" t="s">
        <v>600</v>
      </c>
      <c r="C1521" s="826" t="s">
        <v>4891</v>
      </c>
      <c r="D1521" s="840" t="s">
        <v>4892</v>
      </c>
      <c r="E1521" s="826" t="s">
        <v>4897</v>
      </c>
      <c r="F1521" s="840" t="s">
        <v>4898</v>
      </c>
      <c r="G1521" s="826" t="s">
        <v>6356</v>
      </c>
      <c r="H1521" s="826" t="s">
        <v>6357</v>
      </c>
      <c r="I1521" s="832">
        <v>2445.409912109375</v>
      </c>
      <c r="J1521" s="832">
        <v>164</v>
      </c>
      <c r="K1521" s="833">
        <v>401047.23291015625</v>
      </c>
    </row>
    <row r="1522" spans="1:11" ht="14.45" customHeight="1" x14ac:dyDescent="0.2">
      <c r="A1522" s="822" t="s">
        <v>599</v>
      </c>
      <c r="B1522" s="823" t="s">
        <v>600</v>
      </c>
      <c r="C1522" s="826" t="s">
        <v>4891</v>
      </c>
      <c r="D1522" s="840" t="s">
        <v>4892</v>
      </c>
      <c r="E1522" s="826" t="s">
        <v>4897</v>
      </c>
      <c r="F1522" s="840" t="s">
        <v>4898</v>
      </c>
      <c r="G1522" s="826" t="s">
        <v>6358</v>
      </c>
      <c r="H1522" s="826" t="s">
        <v>6359</v>
      </c>
      <c r="I1522" s="832">
        <v>267.41000366210938</v>
      </c>
      <c r="J1522" s="832">
        <v>61</v>
      </c>
      <c r="K1522" s="833">
        <v>16312.010131835938</v>
      </c>
    </row>
    <row r="1523" spans="1:11" ht="14.45" customHeight="1" x14ac:dyDescent="0.2">
      <c r="A1523" s="822" t="s">
        <v>599</v>
      </c>
      <c r="B1523" s="823" t="s">
        <v>600</v>
      </c>
      <c r="C1523" s="826" t="s">
        <v>4891</v>
      </c>
      <c r="D1523" s="840" t="s">
        <v>4892</v>
      </c>
      <c r="E1523" s="826" t="s">
        <v>4897</v>
      </c>
      <c r="F1523" s="840" t="s">
        <v>4898</v>
      </c>
      <c r="G1523" s="826" t="s">
        <v>6360</v>
      </c>
      <c r="H1523" s="826" t="s">
        <v>6361</v>
      </c>
      <c r="I1523" s="832">
        <v>8123.93994140625</v>
      </c>
      <c r="J1523" s="832">
        <v>1</v>
      </c>
      <c r="K1523" s="833">
        <v>8123.93994140625</v>
      </c>
    </row>
    <row r="1524" spans="1:11" ht="14.45" customHeight="1" x14ac:dyDescent="0.2">
      <c r="A1524" s="822" t="s">
        <v>599</v>
      </c>
      <c r="B1524" s="823" t="s">
        <v>600</v>
      </c>
      <c r="C1524" s="826" t="s">
        <v>4891</v>
      </c>
      <c r="D1524" s="840" t="s">
        <v>4892</v>
      </c>
      <c r="E1524" s="826" t="s">
        <v>4897</v>
      </c>
      <c r="F1524" s="840" t="s">
        <v>4898</v>
      </c>
      <c r="G1524" s="826" t="s">
        <v>6362</v>
      </c>
      <c r="H1524" s="826" t="s">
        <v>6363</v>
      </c>
      <c r="I1524" s="832">
        <v>6092.35009765625</v>
      </c>
      <c r="J1524" s="832">
        <v>3</v>
      </c>
      <c r="K1524" s="833">
        <v>18277.05029296875</v>
      </c>
    </row>
    <row r="1525" spans="1:11" ht="14.45" customHeight="1" x14ac:dyDescent="0.2">
      <c r="A1525" s="822" t="s">
        <v>599</v>
      </c>
      <c r="B1525" s="823" t="s">
        <v>600</v>
      </c>
      <c r="C1525" s="826" t="s">
        <v>4891</v>
      </c>
      <c r="D1525" s="840" t="s">
        <v>4892</v>
      </c>
      <c r="E1525" s="826" t="s">
        <v>4897</v>
      </c>
      <c r="F1525" s="840" t="s">
        <v>4898</v>
      </c>
      <c r="G1525" s="826" t="s">
        <v>6364</v>
      </c>
      <c r="H1525" s="826" t="s">
        <v>6365</v>
      </c>
      <c r="I1525" s="832">
        <v>3644.52001953125</v>
      </c>
      <c r="J1525" s="832">
        <v>9</v>
      </c>
      <c r="K1525" s="833">
        <v>32800.68017578125</v>
      </c>
    </row>
    <row r="1526" spans="1:11" ht="14.45" customHeight="1" x14ac:dyDescent="0.2">
      <c r="A1526" s="822" t="s">
        <v>599</v>
      </c>
      <c r="B1526" s="823" t="s">
        <v>600</v>
      </c>
      <c r="C1526" s="826" t="s">
        <v>4891</v>
      </c>
      <c r="D1526" s="840" t="s">
        <v>4892</v>
      </c>
      <c r="E1526" s="826" t="s">
        <v>4897</v>
      </c>
      <c r="F1526" s="840" t="s">
        <v>4898</v>
      </c>
      <c r="G1526" s="826" t="s">
        <v>6366</v>
      </c>
      <c r="H1526" s="826" t="s">
        <v>6367</v>
      </c>
      <c r="I1526" s="832">
        <v>9661.5041015624993</v>
      </c>
      <c r="J1526" s="832">
        <v>234</v>
      </c>
      <c r="K1526" s="833">
        <v>2268604.8017578125</v>
      </c>
    </row>
    <row r="1527" spans="1:11" ht="14.45" customHeight="1" x14ac:dyDescent="0.2">
      <c r="A1527" s="822" t="s">
        <v>599</v>
      </c>
      <c r="B1527" s="823" t="s">
        <v>600</v>
      </c>
      <c r="C1527" s="826" t="s">
        <v>4891</v>
      </c>
      <c r="D1527" s="840" t="s">
        <v>4892</v>
      </c>
      <c r="E1527" s="826" t="s">
        <v>4897</v>
      </c>
      <c r="F1527" s="840" t="s">
        <v>4898</v>
      </c>
      <c r="G1527" s="826" t="s">
        <v>6368</v>
      </c>
      <c r="H1527" s="826" t="s">
        <v>6369</v>
      </c>
      <c r="I1527" s="832">
        <v>12184.7001953125</v>
      </c>
      <c r="J1527" s="832">
        <v>12</v>
      </c>
      <c r="K1527" s="833">
        <v>146216.404296875</v>
      </c>
    </row>
    <row r="1528" spans="1:11" ht="14.45" customHeight="1" x14ac:dyDescent="0.2">
      <c r="A1528" s="822" t="s">
        <v>599</v>
      </c>
      <c r="B1528" s="823" t="s">
        <v>600</v>
      </c>
      <c r="C1528" s="826" t="s">
        <v>4891</v>
      </c>
      <c r="D1528" s="840" t="s">
        <v>4892</v>
      </c>
      <c r="E1528" s="826" t="s">
        <v>4897</v>
      </c>
      <c r="F1528" s="840" t="s">
        <v>4898</v>
      </c>
      <c r="G1528" s="826" t="s">
        <v>6370</v>
      </c>
      <c r="H1528" s="826" t="s">
        <v>6371</v>
      </c>
      <c r="I1528" s="832">
        <v>13406.7998046875</v>
      </c>
      <c r="J1528" s="832">
        <v>5</v>
      </c>
      <c r="K1528" s="833">
        <v>67033.9990234375</v>
      </c>
    </row>
    <row r="1529" spans="1:11" ht="14.45" customHeight="1" x14ac:dyDescent="0.2">
      <c r="A1529" s="822" t="s">
        <v>599</v>
      </c>
      <c r="B1529" s="823" t="s">
        <v>600</v>
      </c>
      <c r="C1529" s="826" t="s">
        <v>4891</v>
      </c>
      <c r="D1529" s="840" t="s">
        <v>4892</v>
      </c>
      <c r="E1529" s="826" t="s">
        <v>4897</v>
      </c>
      <c r="F1529" s="840" t="s">
        <v>4898</v>
      </c>
      <c r="G1529" s="826" t="s">
        <v>6372</v>
      </c>
      <c r="H1529" s="826" t="s">
        <v>6373</v>
      </c>
      <c r="I1529" s="832">
        <v>16362.830078125</v>
      </c>
      <c r="J1529" s="832">
        <v>1</v>
      </c>
      <c r="K1529" s="833">
        <v>16362.830078125</v>
      </c>
    </row>
    <row r="1530" spans="1:11" ht="14.45" customHeight="1" x14ac:dyDescent="0.2">
      <c r="A1530" s="822" t="s">
        <v>599</v>
      </c>
      <c r="B1530" s="823" t="s">
        <v>600</v>
      </c>
      <c r="C1530" s="826" t="s">
        <v>4891</v>
      </c>
      <c r="D1530" s="840" t="s">
        <v>4892</v>
      </c>
      <c r="E1530" s="826" t="s">
        <v>4897</v>
      </c>
      <c r="F1530" s="840" t="s">
        <v>4898</v>
      </c>
      <c r="G1530" s="826" t="s">
        <v>6374</v>
      </c>
      <c r="H1530" s="826" t="s">
        <v>6375</v>
      </c>
      <c r="I1530" s="832">
        <v>360.57998657226563</v>
      </c>
      <c r="J1530" s="832">
        <v>131</v>
      </c>
      <c r="K1530" s="833">
        <v>47235.97900390625</v>
      </c>
    </row>
    <row r="1531" spans="1:11" ht="14.45" customHeight="1" x14ac:dyDescent="0.2">
      <c r="A1531" s="822" t="s">
        <v>599</v>
      </c>
      <c r="B1531" s="823" t="s">
        <v>600</v>
      </c>
      <c r="C1531" s="826" t="s">
        <v>4891</v>
      </c>
      <c r="D1531" s="840" t="s">
        <v>4892</v>
      </c>
      <c r="E1531" s="826" t="s">
        <v>4897</v>
      </c>
      <c r="F1531" s="840" t="s">
        <v>4898</v>
      </c>
      <c r="G1531" s="826" t="s">
        <v>6376</v>
      </c>
      <c r="H1531" s="826" t="s">
        <v>6377</v>
      </c>
      <c r="I1531" s="832">
        <v>10769</v>
      </c>
      <c r="J1531" s="832">
        <v>77</v>
      </c>
      <c r="K1531" s="833">
        <v>829213</v>
      </c>
    </row>
    <row r="1532" spans="1:11" ht="14.45" customHeight="1" x14ac:dyDescent="0.2">
      <c r="A1532" s="822" t="s">
        <v>599</v>
      </c>
      <c r="B1532" s="823" t="s">
        <v>600</v>
      </c>
      <c r="C1532" s="826" t="s">
        <v>4891</v>
      </c>
      <c r="D1532" s="840" t="s">
        <v>4892</v>
      </c>
      <c r="E1532" s="826" t="s">
        <v>4897</v>
      </c>
      <c r="F1532" s="840" t="s">
        <v>4898</v>
      </c>
      <c r="G1532" s="826" t="s">
        <v>6378</v>
      </c>
      <c r="H1532" s="826" t="s">
        <v>6379</v>
      </c>
      <c r="I1532" s="832">
        <v>2924.570068359375</v>
      </c>
      <c r="J1532" s="832">
        <v>2</v>
      </c>
      <c r="K1532" s="833">
        <v>5849.14013671875</v>
      </c>
    </row>
    <row r="1533" spans="1:11" ht="14.45" customHeight="1" x14ac:dyDescent="0.2">
      <c r="A1533" s="822" t="s">
        <v>599</v>
      </c>
      <c r="B1533" s="823" t="s">
        <v>600</v>
      </c>
      <c r="C1533" s="826" t="s">
        <v>4891</v>
      </c>
      <c r="D1533" s="840" t="s">
        <v>4892</v>
      </c>
      <c r="E1533" s="826" t="s">
        <v>4897</v>
      </c>
      <c r="F1533" s="840" t="s">
        <v>4898</v>
      </c>
      <c r="G1533" s="826" t="s">
        <v>6380</v>
      </c>
      <c r="H1533" s="826" t="s">
        <v>6381</v>
      </c>
      <c r="I1533" s="832">
        <v>3603.3798828125</v>
      </c>
      <c r="J1533" s="832">
        <v>3</v>
      </c>
      <c r="K1533" s="833">
        <v>10810.1396484375</v>
      </c>
    </row>
    <row r="1534" spans="1:11" ht="14.45" customHeight="1" x14ac:dyDescent="0.2">
      <c r="A1534" s="822" t="s">
        <v>599</v>
      </c>
      <c r="B1534" s="823" t="s">
        <v>600</v>
      </c>
      <c r="C1534" s="826" t="s">
        <v>4891</v>
      </c>
      <c r="D1534" s="840" t="s">
        <v>4892</v>
      </c>
      <c r="E1534" s="826" t="s">
        <v>4897</v>
      </c>
      <c r="F1534" s="840" t="s">
        <v>4898</v>
      </c>
      <c r="G1534" s="826" t="s">
        <v>6382</v>
      </c>
      <c r="H1534" s="826" t="s">
        <v>6383</v>
      </c>
      <c r="I1534" s="832">
        <v>16335</v>
      </c>
      <c r="J1534" s="832">
        <v>22</v>
      </c>
      <c r="K1534" s="833">
        <v>359370</v>
      </c>
    </row>
    <row r="1535" spans="1:11" ht="14.45" customHeight="1" x14ac:dyDescent="0.2">
      <c r="A1535" s="822" t="s">
        <v>599</v>
      </c>
      <c r="B1535" s="823" t="s">
        <v>600</v>
      </c>
      <c r="C1535" s="826" t="s">
        <v>4891</v>
      </c>
      <c r="D1535" s="840" t="s">
        <v>4892</v>
      </c>
      <c r="E1535" s="826" t="s">
        <v>4897</v>
      </c>
      <c r="F1535" s="840" t="s">
        <v>4898</v>
      </c>
      <c r="G1535" s="826" t="s">
        <v>6384</v>
      </c>
      <c r="H1535" s="826" t="s">
        <v>6385</v>
      </c>
      <c r="I1535" s="832">
        <v>4916.22998046875</v>
      </c>
      <c r="J1535" s="832">
        <v>77</v>
      </c>
      <c r="K1535" s="833">
        <v>378549.71337890625</v>
      </c>
    </row>
    <row r="1536" spans="1:11" ht="14.45" customHeight="1" x14ac:dyDescent="0.2">
      <c r="A1536" s="822" t="s">
        <v>599</v>
      </c>
      <c r="B1536" s="823" t="s">
        <v>600</v>
      </c>
      <c r="C1536" s="826" t="s">
        <v>4891</v>
      </c>
      <c r="D1536" s="840" t="s">
        <v>4892</v>
      </c>
      <c r="E1536" s="826" t="s">
        <v>4897</v>
      </c>
      <c r="F1536" s="840" t="s">
        <v>4898</v>
      </c>
      <c r="G1536" s="826" t="s">
        <v>6386</v>
      </c>
      <c r="H1536" s="826" t="s">
        <v>6387</v>
      </c>
      <c r="I1536" s="832">
        <v>6854.64990234375</v>
      </c>
      <c r="J1536" s="832">
        <v>1</v>
      </c>
      <c r="K1536" s="833">
        <v>6854.64990234375</v>
      </c>
    </row>
    <row r="1537" spans="1:11" ht="14.45" customHeight="1" x14ac:dyDescent="0.2">
      <c r="A1537" s="822" t="s">
        <v>599</v>
      </c>
      <c r="B1537" s="823" t="s">
        <v>600</v>
      </c>
      <c r="C1537" s="826" t="s">
        <v>4891</v>
      </c>
      <c r="D1537" s="840" t="s">
        <v>4892</v>
      </c>
      <c r="E1537" s="826" t="s">
        <v>4897</v>
      </c>
      <c r="F1537" s="840" t="s">
        <v>4898</v>
      </c>
      <c r="G1537" s="826" t="s">
        <v>6388</v>
      </c>
      <c r="H1537" s="826" t="s">
        <v>6389</v>
      </c>
      <c r="I1537" s="832">
        <v>4362.0498046875</v>
      </c>
      <c r="J1537" s="832">
        <v>5</v>
      </c>
      <c r="K1537" s="833">
        <v>21810.2490234375</v>
      </c>
    </row>
    <row r="1538" spans="1:11" ht="14.45" customHeight="1" x14ac:dyDescent="0.2">
      <c r="A1538" s="822" t="s">
        <v>599</v>
      </c>
      <c r="B1538" s="823" t="s">
        <v>600</v>
      </c>
      <c r="C1538" s="826" t="s">
        <v>4891</v>
      </c>
      <c r="D1538" s="840" t="s">
        <v>4892</v>
      </c>
      <c r="E1538" s="826" t="s">
        <v>4897</v>
      </c>
      <c r="F1538" s="840" t="s">
        <v>4898</v>
      </c>
      <c r="G1538" s="826" t="s">
        <v>6390</v>
      </c>
      <c r="H1538" s="826" t="s">
        <v>6391</v>
      </c>
      <c r="I1538" s="832">
        <v>6655</v>
      </c>
      <c r="J1538" s="832">
        <v>30</v>
      </c>
      <c r="K1538" s="833">
        <v>199650</v>
      </c>
    </row>
    <row r="1539" spans="1:11" ht="14.45" customHeight="1" x14ac:dyDescent="0.2">
      <c r="A1539" s="822" t="s">
        <v>599</v>
      </c>
      <c r="B1539" s="823" t="s">
        <v>600</v>
      </c>
      <c r="C1539" s="826" t="s">
        <v>4891</v>
      </c>
      <c r="D1539" s="840" t="s">
        <v>4892</v>
      </c>
      <c r="E1539" s="826" t="s">
        <v>4897</v>
      </c>
      <c r="F1539" s="840" t="s">
        <v>4898</v>
      </c>
      <c r="G1539" s="826" t="s">
        <v>6392</v>
      </c>
      <c r="H1539" s="826" t="s">
        <v>6393</v>
      </c>
      <c r="I1539" s="832">
        <v>2363.708650008492</v>
      </c>
      <c r="J1539" s="832">
        <v>131</v>
      </c>
      <c r="K1539" s="833">
        <v>326699.9970703125</v>
      </c>
    </row>
    <row r="1540" spans="1:11" ht="14.45" customHeight="1" x14ac:dyDescent="0.2">
      <c r="A1540" s="822" t="s">
        <v>599</v>
      </c>
      <c r="B1540" s="823" t="s">
        <v>600</v>
      </c>
      <c r="C1540" s="826" t="s">
        <v>4891</v>
      </c>
      <c r="D1540" s="840" t="s">
        <v>4892</v>
      </c>
      <c r="E1540" s="826" t="s">
        <v>4897</v>
      </c>
      <c r="F1540" s="840" t="s">
        <v>4898</v>
      </c>
      <c r="G1540" s="826" t="s">
        <v>6394</v>
      </c>
      <c r="H1540" s="826" t="s">
        <v>6395</v>
      </c>
      <c r="I1540" s="832">
        <v>973.26086956521738</v>
      </c>
      <c r="J1540" s="832">
        <v>783</v>
      </c>
      <c r="K1540" s="833">
        <v>759577.5</v>
      </c>
    </row>
    <row r="1541" spans="1:11" ht="14.45" customHeight="1" x14ac:dyDescent="0.2">
      <c r="A1541" s="822" t="s">
        <v>599</v>
      </c>
      <c r="B1541" s="823" t="s">
        <v>600</v>
      </c>
      <c r="C1541" s="826" t="s">
        <v>4891</v>
      </c>
      <c r="D1541" s="840" t="s">
        <v>4892</v>
      </c>
      <c r="E1541" s="826" t="s">
        <v>4897</v>
      </c>
      <c r="F1541" s="840" t="s">
        <v>4898</v>
      </c>
      <c r="G1541" s="826" t="s">
        <v>6396</v>
      </c>
      <c r="H1541" s="826" t="s">
        <v>6397</v>
      </c>
      <c r="I1541" s="832">
        <v>6048.7900390625</v>
      </c>
      <c r="J1541" s="832">
        <v>1</v>
      </c>
      <c r="K1541" s="833">
        <v>6048.7900390625</v>
      </c>
    </row>
    <row r="1542" spans="1:11" ht="14.45" customHeight="1" x14ac:dyDescent="0.2">
      <c r="A1542" s="822" t="s">
        <v>599</v>
      </c>
      <c r="B1542" s="823" t="s">
        <v>600</v>
      </c>
      <c r="C1542" s="826" t="s">
        <v>4891</v>
      </c>
      <c r="D1542" s="840" t="s">
        <v>4892</v>
      </c>
      <c r="E1542" s="826" t="s">
        <v>4897</v>
      </c>
      <c r="F1542" s="840" t="s">
        <v>4898</v>
      </c>
      <c r="G1542" s="826" t="s">
        <v>6398</v>
      </c>
      <c r="H1542" s="826" t="s">
        <v>6399</v>
      </c>
      <c r="I1542" s="832">
        <v>1815</v>
      </c>
      <c r="J1542" s="832">
        <v>1</v>
      </c>
      <c r="K1542" s="833">
        <v>1815</v>
      </c>
    </row>
    <row r="1543" spans="1:11" ht="14.45" customHeight="1" x14ac:dyDescent="0.2">
      <c r="A1543" s="822" t="s">
        <v>599</v>
      </c>
      <c r="B1543" s="823" t="s">
        <v>600</v>
      </c>
      <c r="C1543" s="826" t="s">
        <v>4891</v>
      </c>
      <c r="D1543" s="840" t="s">
        <v>4892</v>
      </c>
      <c r="E1543" s="826" t="s">
        <v>4897</v>
      </c>
      <c r="F1543" s="840" t="s">
        <v>4898</v>
      </c>
      <c r="G1543" s="826" t="s">
        <v>6400</v>
      </c>
      <c r="H1543" s="826" t="s">
        <v>6401</v>
      </c>
      <c r="I1543" s="832">
        <v>2412.739990234375</v>
      </c>
      <c r="J1543" s="832">
        <v>19</v>
      </c>
      <c r="K1543" s="833">
        <v>45842.060546875</v>
      </c>
    </row>
    <row r="1544" spans="1:11" ht="14.45" customHeight="1" x14ac:dyDescent="0.2">
      <c r="A1544" s="822" t="s">
        <v>599</v>
      </c>
      <c r="B1544" s="823" t="s">
        <v>600</v>
      </c>
      <c r="C1544" s="826" t="s">
        <v>4891</v>
      </c>
      <c r="D1544" s="840" t="s">
        <v>4892</v>
      </c>
      <c r="E1544" s="826" t="s">
        <v>4897</v>
      </c>
      <c r="F1544" s="840" t="s">
        <v>4898</v>
      </c>
      <c r="G1544" s="826" t="s">
        <v>6402</v>
      </c>
      <c r="H1544" s="826" t="s">
        <v>6403</v>
      </c>
      <c r="I1544" s="832">
        <v>8305.4404296875</v>
      </c>
      <c r="J1544" s="832">
        <v>22</v>
      </c>
      <c r="K1544" s="833">
        <v>182719.689453125</v>
      </c>
    </row>
    <row r="1545" spans="1:11" ht="14.45" customHeight="1" x14ac:dyDescent="0.2">
      <c r="A1545" s="822" t="s">
        <v>599</v>
      </c>
      <c r="B1545" s="823" t="s">
        <v>600</v>
      </c>
      <c r="C1545" s="826" t="s">
        <v>4891</v>
      </c>
      <c r="D1545" s="840" t="s">
        <v>4892</v>
      </c>
      <c r="E1545" s="826" t="s">
        <v>4897</v>
      </c>
      <c r="F1545" s="840" t="s">
        <v>4898</v>
      </c>
      <c r="G1545" s="826" t="s">
        <v>6404</v>
      </c>
      <c r="H1545" s="826" t="s">
        <v>6405</v>
      </c>
      <c r="I1545" s="832">
        <v>12761.8701171875</v>
      </c>
      <c r="J1545" s="832">
        <v>6</v>
      </c>
      <c r="K1545" s="833">
        <v>76571.220703125</v>
      </c>
    </row>
    <row r="1546" spans="1:11" ht="14.45" customHeight="1" x14ac:dyDescent="0.2">
      <c r="A1546" s="822" t="s">
        <v>599</v>
      </c>
      <c r="B1546" s="823" t="s">
        <v>600</v>
      </c>
      <c r="C1546" s="826" t="s">
        <v>4891</v>
      </c>
      <c r="D1546" s="840" t="s">
        <v>4892</v>
      </c>
      <c r="E1546" s="826" t="s">
        <v>4897</v>
      </c>
      <c r="F1546" s="840" t="s">
        <v>4898</v>
      </c>
      <c r="G1546" s="826" t="s">
        <v>6406</v>
      </c>
      <c r="H1546" s="826" t="s">
        <v>6407</v>
      </c>
      <c r="I1546" s="832">
        <v>7550.39990234375</v>
      </c>
      <c r="J1546" s="832">
        <v>19</v>
      </c>
      <c r="K1546" s="833">
        <v>143457.59814453125</v>
      </c>
    </row>
    <row r="1547" spans="1:11" ht="14.45" customHeight="1" x14ac:dyDescent="0.2">
      <c r="A1547" s="822" t="s">
        <v>599</v>
      </c>
      <c r="B1547" s="823" t="s">
        <v>600</v>
      </c>
      <c r="C1547" s="826" t="s">
        <v>4891</v>
      </c>
      <c r="D1547" s="840" t="s">
        <v>4892</v>
      </c>
      <c r="E1547" s="826" t="s">
        <v>4897</v>
      </c>
      <c r="F1547" s="840" t="s">
        <v>4898</v>
      </c>
      <c r="G1547" s="826" t="s">
        <v>6408</v>
      </c>
      <c r="H1547" s="826" t="s">
        <v>6409</v>
      </c>
      <c r="I1547" s="832">
        <v>10285</v>
      </c>
      <c r="J1547" s="832">
        <v>6</v>
      </c>
      <c r="K1547" s="833">
        <v>61710</v>
      </c>
    </row>
    <row r="1548" spans="1:11" ht="14.45" customHeight="1" x14ac:dyDescent="0.2">
      <c r="A1548" s="822" t="s">
        <v>599</v>
      </c>
      <c r="B1548" s="823" t="s">
        <v>600</v>
      </c>
      <c r="C1548" s="826" t="s">
        <v>4891</v>
      </c>
      <c r="D1548" s="840" t="s">
        <v>4892</v>
      </c>
      <c r="E1548" s="826" t="s">
        <v>4897</v>
      </c>
      <c r="F1548" s="840" t="s">
        <v>4898</v>
      </c>
      <c r="G1548" s="826" t="s">
        <v>6410</v>
      </c>
      <c r="H1548" s="826" t="s">
        <v>6411</v>
      </c>
      <c r="I1548" s="832">
        <v>6776</v>
      </c>
      <c r="J1548" s="832">
        <v>6</v>
      </c>
      <c r="K1548" s="833">
        <v>40656</v>
      </c>
    </row>
    <row r="1549" spans="1:11" ht="14.45" customHeight="1" x14ac:dyDescent="0.2">
      <c r="A1549" s="822" t="s">
        <v>599</v>
      </c>
      <c r="B1549" s="823" t="s">
        <v>600</v>
      </c>
      <c r="C1549" s="826" t="s">
        <v>4891</v>
      </c>
      <c r="D1549" s="840" t="s">
        <v>4892</v>
      </c>
      <c r="E1549" s="826" t="s">
        <v>4897</v>
      </c>
      <c r="F1549" s="840" t="s">
        <v>4898</v>
      </c>
      <c r="G1549" s="826" t="s">
        <v>6412</v>
      </c>
      <c r="H1549" s="826" t="s">
        <v>6413</v>
      </c>
      <c r="I1549" s="832">
        <v>7267.259765625</v>
      </c>
      <c r="J1549" s="832">
        <v>31</v>
      </c>
      <c r="K1549" s="833">
        <v>225285.052734375</v>
      </c>
    </row>
    <row r="1550" spans="1:11" ht="14.45" customHeight="1" x14ac:dyDescent="0.2">
      <c r="A1550" s="822" t="s">
        <v>599</v>
      </c>
      <c r="B1550" s="823" t="s">
        <v>600</v>
      </c>
      <c r="C1550" s="826" t="s">
        <v>4891</v>
      </c>
      <c r="D1550" s="840" t="s">
        <v>4892</v>
      </c>
      <c r="E1550" s="826" t="s">
        <v>4897</v>
      </c>
      <c r="F1550" s="840" t="s">
        <v>4898</v>
      </c>
      <c r="G1550" s="826" t="s">
        <v>6414</v>
      </c>
      <c r="H1550" s="826" t="s">
        <v>6415</v>
      </c>
      <c r="I1550" s="832">
        <v>10860.9599609375</v>
      </c>
      <c r="J1550" s="832">
        <v>6</v>
      </c>
      <c r="K1550" s="833">
        <v>65165.759765625</v>
      </c>
    </row>
    <row r="1551" spans="1:11" ht="14.45" customHeight="1" x14ac:dyDescent="0.2">
      <c r="A1551" s="822" t="s">
        <v>599</v>
      </c>
      <c r="B1551" s="823" t="s">
        <v>600</v>
      </c>
      <c r="C1551" s="826" t="s">
        <v>4891</v>
      </c>
      <c r="D1551" s="840" t="s">
        <v>4892</v>
      </c>
      <c r="E1551" s="826" t="s">
        <v>4897</v>
      </c>
      <c r="F1551" s="840" t="s">
        <v>4898</v>
      </c>
      <c r="G1551" s="826" t="s">
        <v>6416</v>
      </c>
      <c r="H1551" s="826" t="s">
        <v>6417</v>
      </c>
      <c r="I1551" s="832">
        <v>11480.48046875</v>
      </c>
      <c r="J1551" s="832">
        <v>20</v>
      </c>
      <c r="K1551" s="833">
        <v>229609.609375</v>
      </c>
    </row>
    <row r="1552" spans="1:11" ht="14.45" customHeight="1" x14ac:dyDescent="0.2">
      <c r="A1552" s="822" t="s">
        <v>599</v>
      </c>
      <c r="B1552" s="823" t="s">
        <v>600</v>
      </c>
      <c r="C1552" s="826" t="s">
        <v>4891</v>
      </c>
      <c r="D1552" s="840" t="s">
        <v>4892</v>
      </c>
      <c r="E1552" s="826" t="s">
        <v>4897</v>
      </c>
      <c r="F1552" s="840" t="s">
        <v>4898</v>
      </c>
      <c r="G1552" s="826" t="s">
        <v>6418</v>
      </c>
      <c r="H1552" s="826" t="s">
        <v>6419</v>
      </c>
      <c r="I1552" s="832">
        <v>14036</v>
      </c>
      <c r="J1552" s="832">
        <v>1</v>
      </c>
      <c r="K1552" s="833">
        <v>14036</v>
      </c>
    </row>
    <row r="1553" spans="1:11" ht="14.45" customHeight="1" x14ac:dyDescent="0.2">
      <c r="A1553" s="822" t="s">
        <v>599</v>
      </c>
      <c r="B1553" s="823" t="s">
        <v>600</v>
      </c>
      <c r="C1553" s="826" t="s">
        <v>4891</v>
      </c>
      <c r="D1553" s="840" t="s">
        <v>4892</v>
      </c>
      <c r="E1553" s="826" t="s">
        <v>4897</v>
      </c>
      <c r="F1553" s="840" t="s">
        <v>4898</v>
      </c>
      <c r="G1553" s="826" t="s">
        <v>6420</v>
      </c>
      <c r="H1553" s="826" t="s">
        <v>6421</v>
      </c>
      <c r="I1553" s="832">
        <v>14036</v>
      </c>
      <c r="J1553" s="832">
        <v>7</v>
      </c>
      <c r="K1553" s="833">
        <v>98252</v>
      </c>
    </row>
    <row r="1554" spans="1:11" ht="14.45" customHeight="1" x14ac:dyDescent="0.2">
      <c r="A1554" s="822" t="s">
        <v>599</v>
      </c>
      <c r="B1554" s="823" t="s">
        <v>600</v>
      </c>
      <c r="C1554" s="826" t="s">
        <v>4891</v>
      </c>
      <c r="D1554" s="840" t="s">
        <v>4892</v>
      </c>
      <c r="E1554" s="826" t="s">
        <v>4897</v>
      </c>
      <c r="F1554" s="840" t="s">
        <v>4898</v>
      </c>
      <c r="G1554" s="826" t="s">
        <v>6422</v>
      </c>
      <c r="H1554" s="826" t="s">
        <v>6423</v>
      </c>
      <c r="I1554" s="832">
        <v>3928.8701171875</v>
      </c>
      <c r="J1554" s="832">
        <v>19</v>
      </c>
      <c r="K1554" s="833">
        <v>74648.5322265625</v>
      </c>
    </row>
    <row r="1555" spans="1:11" ht="14.45" customHeight="1" x14ac:dyDescent="0.2">
      <c r="A1555" s="822" t="s">
        <v>599</v>
      </c>
      <c r="B1555" s="823" t="s">
        <v>600</v>
      </c>
      <c r="C1555" s="826" t="s">
        <v>4891</v>
      </c>
      <c r="D1555" s="840" t="s">
        <v>4892</v>
      </c>
      <c r="E1555" s="826" t="s">
        <v>4897</v>
      </c>
      <c r="F1555" s="840" t="s">
        <v>4898</v>
      </c>
      <c r="G1555" s="826" t="s">
        <v>6424</v>
      </c>
      <c r="H1555" s="826" t="s">
        <v>6425</v>
      </c>
      <c r="I1555" s="832">
        <v>4549.60009765625</v>
      </c>
      <c r="J1555" s="832">
        <v>19</v>
      </c>
      <c r="K1555" s="833">
        <v>86442.40185546875</v>
      </c>
    </row>
    <row r="1556" spans="1:11" ht="14.45" customHeight="1" x14ac:dyDescent="0.2">
      <c r="A1556" s="822" t="s">
        <v>599</v>
      </c>
      <c r="B1556" s="823" t="s">
        <v>600</v>
      </c>
      <c r="C1556" s="826" t="s">
        <v>4891</v>
      </c>
      <c r="D1556" s="840" t="s">
        <v>4892</v>
      </c>
      <c r="E1556" s="826" t="s">
        <v>4897</v>
      </c>
      <c r="F1556" s="840" t="s">
        <v>4898</v>
      </c>
      <c r="G1556" s="826" t="s">
        <v>6426</v>
      </c>
      <c r="H1556" s="826" t="s">
        <v>6427</v>
      </c>
      <c r="I1556" s="832">
        <v>8288.5</v>
      </c>
      <c r="J1556" s="832">
        <v>16</v>
      </c>
      <c r="K1556" s="833">
        <v>132616</v>
      </c>
    </row>
    <row r="1557" spans="1:11" ht="14.45" customHeight="1" x14ac:dyDescent="0.2">
      <c r="A1557" s="822" t="s">
        <v>599</v>
      </c>
      <c r="B1557" s="823" t="s">
        <v>600</v>
      </c>
      <c r="C1557" s="826" t="s">
        <v>4891</v>
      </c>
      <c r="D1557" s="840" t="s">
        <v>4892</v>
      </c>
      <c r="E1557" s="826" t="s">
        <v>4897</v>
      </c>
      <c r="F1557" s="840" t="s">
        <v>4898</v>
      </c>
      <c r="G1557" s="826" t="s">
        <v>6428</v>
      </c>
      <c r="H1557" s="826" t="s">
        <v>6429</v>
      </c>
      <c r="I1557" s="832">
        <v>1107.1500244140625</v>
      </c>
      <c r="J1557" s="832">
        <v>1</v>
      </c>
      <c r="K1557" s="833">
        <v>1107.1500244140625</v>
      </c>
    </row>
    <row r="1558" spans="1:11" ht="14.45" customHeight="1" x14ac:dyDescent="0.2">
      <c r="A1558" s="822" t="s">
        <v>599</v>
      </c>
      <c r="B1558" s="823" t="s">
        <v>600</v>
      </c>
      <c r="C1558" s="826" t="s">
        <v>4891</v>
      </c>
      <c r="D1558" s="840" t="s">
        <v>4892</v>
      </c>
      <c r="E1558" s="826" t="s">
        <v>4897</v>
      </c>
      <c r="F1558" s="840" t="s">
        <v>4898</v>
      </c>
      <c r="G1558" s="826" t="s">
        <v>6430</v>
      </c>
      <c r="H1558" s="826" t="s">
        <v>6431</v>
      </c>
      <c r="I1558" s="832">
        <v>16673.80078125</v>
      </c>
      <c r="J1558" s="832">
        <v>1</v>
      </c>
      <c r="K1558" s="833">
        <v>16673.80078125</v>
      </c>
    </row>
    <row r="1559" spans="1:11" ht="14.45" customHeight="1" x14ac:dyDescent="0.2">
      <c r="A1559" s="822" t="s">
        <v>599</v>
      </c>
      <c r="B1559" s="823" t="s">
        <v>600</v>
      </c>
      <c r="C1559" s="826" t="s">
        <v>4891</v>
      </c>
      <c r="D1559" s="840" t="s">
        <v>4892</v>
      </c>
      <c r="E1559" s="826" t="s">
        <v>4897</v>
      </c>
      <c r="F1559" s="840" t="s">
        <v>4898</v>
      </c>
      <c r="G1559" s="826" t="s">
        <v>6432</v>
      </c>
      <c r="H1559" s="826" t="s">
        <v>6433</v>
      </c>
      <c r="I1559" s="832">
        <v>2213.090087890625</v>
      </c>
      <c r="J1559" s="832">
        <v>15</v>
      </c>
      <c r="K1559" s="833">
        <v>33196.351318359375</v>
      </c>
    </row>
    <row r="1560" spans="1:11" ht="14.45" customHeight="1" x14ac:dyDescent="0.2">
      <c r="A1560" s="822" t="s">
        <v>599</v>
      </c>
      <c r="B1560" s="823" t="s">
        <v>600</v>
      </c>
      <c r="C1560" s="826" t="s">
        <v>4891</v>
      </c>
      <c r="D1560" s="840" t="s">
        <v>4892</v>
      </c>
      <c r="E1560" s="826" t="s">
        <v>4897</v>
      </c>
      <c r="F1560" s="840" t="s">
        <v>4898</v>
      </c>
      <c r="G1560" s="826" t="s">
        <v>6434</v>
      </c>
      <c r="H1560" s="826" t="s">
        <v>6435</v>
      </c>
      <c r="I1560" s="832">
        <v>12087.900390625</v>
      </c>
      <c r="J1560" s="832">
        <v>13</v>
      </c>
      <c r="K1560" s="833">
        <v>157142.705078125</v>
      </c>
    </row>
    <row r="1561" spans="1:11" ht="14.45" customHeight="1" x14ac:dyDescent="0.2">
      <c r="A1561" s="822" t="s">
        <v>599</v>
      </c>
      <c r="B1561" s="823" t="s">
        <v>600</v>
      </c>
      <c r="C1561" s="826" t="s">
        <v>4891</v>
      </c>
      <c r="D1561" s="840" t="s">
        <v>4892</v>
      </c>
      <c r="E1561" s="826" t="s">
        <v>4897</v>
      </c>
      <c r="F1561" s="840" t="s">
        <v>4898</v>
      </c>
      <c r="G1561" s="826" t="s">
        <v>6436</v>
      </c>
      <c r="H1561" s="826" t="s">
        <v>6437</v>
      </c>
      <c r="I1561" s="832">
        <v>10111.73046875</v>
      </c>
      <c r="J1561" s="832">
        <v>28</v>
      </c>
      <c r="K1561" s="833">
        <v>283128.453125</v>
      </c>
    </row>
    <row r="1562" spans="1:11" ht="14.45" customHeight="1" x14ac:dyDescent="0.2">
      <c r="A1562" s="822" t="s">
        <v>599</v>
      </c>
      <c r="B1562" s="823" t="s">
        <v>600</v>
      </c>
      <c r="C1562" s="826" t="s">
        <v>4891</v>
      </c>
      <c r="D1562" s="840" t="s">
        <v>4892</v>
      </c>
      <c r="E1562" s="826" t="s">
        <v>4897</v>
      </c>
      <c r="F1562" s="840" t="s">
        <v>4898</v>
      </c>
      <c r="G1562" s="826" t="s">
        <v>6438</v>
      </c>
      <c r="H1562" s="826" t="s">
        <v>6439</v>
      </c>
      <c r="I1562" s="832">
        <v>6050</v>
      </c>
      <c r="J1562" s="832">
        <v>1</v>
      </c>
      <c r="K1562" s="833">
        <v>6050</v>
      </c>
    </row>
    <row r="1563" spans="1:11" ht="14.45" customHeight="1" x14ac:dyDescent="0.2">
      <c r="A1563" s="822" t="s">
        <v>599</v>
      </c>
      <c r="B1563" s="823" t="s">
        <v>600</v>
      </c>
      <c r="C1563" s="826" t="s">
        <v>4891</v>
      </c>
      <c r="D1563" s="840" t="s">
        <v>4892</v>
      </c>
      <c r="E1563" s="826" t="s">
        <v>4897</v>
      </c>
      <c r="F1563" s="840" t="s">
        <v>4898</v>
      </c>
      <c r="G1563" s="826" t="s">
        <v>6440</v>
      </c>
      <c r="H1563" s="826" t="s">
        <v>6441</v>
      </c>
      <c r="I1563" s="832">
        <v>2239</v>
      </c>
      <c r="J1563" s="832">
        <v>1</v>
      </c>
      <c r="K1563" s="833">
        <v>2239</v>
      </c>
    </row>
    <row r="1564" spans="1:11" ht="14.45" customHeight="1" x14ac:dyDescent="0.2">
      <c r="A1564" s="822" t="s">
        <v>599</v>
      </c>
      <c r="B1564" s="823" t="s">
        <v>600</v>
      </c>
      <c r="C1564" s="826" t="s">
        <v>4891</v>
      </c>
      <c r="D1564" s="840" t="s">
        <v>4892</v>
      </c>
      <c r="E1564" s="826" t="s">
        <v>4897</v>
      </c>
      <c r="F1564" s="840" t="s">
        <v>4898</v>
      </c>
      <c r="G1564" s="826" t="s">
        <v>6442</v>
      </c>
      <c r="H1564" s="826" t="s">
        <v>6443</v>
      </c>
      <c r="I1564" s="832">
        <v>9909.900390625</v>
      </c>
      <c r="J1564" s="832">
        <v>3</v>
      </c>
      <c r="K1564" s="833">
        <v>29729.701171875</v>
      </c>
    </row>
    <row r="1565" spans="1:11" ht="14.45" customHeight="1" x14ac:dyDescent="0.2">
      <c r="A1565" s="822" t="s">
        <v>599</v>
      </c>
      <c r="B1565" s="823" t="s">
        <v>600</v>
      </c>
      <c r="C1565" s="826" t="s">
        <v>4891</v>
      </c>
      <c r="D1565" s="840" t="s">
        <v>4892</v>
      </c>
      <c r="E1565" s="826" t="s">
        <v>4897</v>
      </c>
      <c r="F1565" s="840" t="s">
        <v>4898</v>
      </c>
      <c r="G1565" s="826" t="s">
        <v>6444</v>
      </c>
      <c r="H1565" s="826" t="s">
        <v>6445</v>
      </c>
      <c r="I1565" s="832">
        <v>21175.005859375</v>
      </c>
      <c r="J1565" s="832">
        <v>15</v>
      </c>
      <c r="K1565" s="833">
        <v>317625.087890625</v>
      </c>
    </row>
    <row r="1566" spans="1:11" ht="14.45" customHeight="1" x14ac:dyDescent="0.2">
      <c r="A1566" s="822" t="s">
        <v>599</v>
      </c>
      <c r="B1566" s="823" t="s">
        <v>600</v>
      </c>
      <c r="C1566" s="826" t="s">
        <v>4891</v>
      </c>
      <c r="D1566" s="840" t="s">
        <v>4892</v>
      </c>
      <c r="E1566" s="826" t="s">
        <v>4897</v>
      </c>
      <c r="F1566" s="840" t="s">
        <v>4898</v>
      </c>
      <c r="G1566" s="826" t="s">
        <v>6446</v>
      </c>
      <c r="H1566" s="826" t="s">
        <v>6447</v>
      </c>
      <c r="I1566" s="832">
        <v>15125</v>
      </c>
      <c r="J1566" s="832">
        <v>4</v>
      </c>
      <c r="K1566" s="833">
        <v>60500</v>
      </c>
    </row>
    <row r="1567" spans="1:11" ht="14.45" customHeight="1" x14ac:dyDescent="0.2">
      <c r="A1567" s="822" t="s">
        <v>599</v>
      </c>
      <c r="B1567" s="823" t="s">
        <v>600</v>
      </c>
      <c r="C1567" s="826" t="s">
        <v>4891</v>
      </c>
      <c r="D1567" s="840" t="s">
        <v>4892</v>
      </c>
      <c r="E1567" s="826" t="s">
        <v>4897</v>
      </c>
      <c r="F1567" s="840" t="s">
        <v>4898</v>
      </c>
      <c r="G1567" s="826" t="s">
        <v>6448</v>
      </c>
      <c r="H1567" s="826" t="s">
        <v>6449</v>
      </c>
      <c r="I1567" s="832">
        <v>2304.449951171875</v>
      </c>
      <c r="J1567" s="832">
        <v>8</v>
      </c>
      <c r="K1567" s="833">
        <v>18435.560546875</v>
      </c>
    </row>
    <row r="1568" spans="1:11" ht="14.45" customHeight="1" x14ac:dyDescent="0.2">
      <c r="A1568" s="822" t="s">
        <v>599</v>
      </c>
      <c r="B1568" s="823" t="s">
        <v>600</v>
      </c>
      <c r="C1568" s="826" t="s">
        <v>4891</v>
      </c>
      <c r="D1568" s="840" t="s">
        <v>4892</v>
      </c>
      <c r="E1568" s="826" t="s">
        <v>4897</v>
      </c>
      <c r="F1568" s="840" t="s">
        <v>4898</v>
      </c>
      <c r="G1568" s="826" t="s">
        <v>6450</v>
      </c>
      <c r="H1568" s="826" t="s">
        <v>6451</v>
      </c>
      <c r="I1568" s="832">
        <v>3000.800048828125</v>
      </c>
      <c r="J1568" s="832">
        <v>1</v>
      </c>
      <c r="K1568" s="833">
        <v>3000.800048828125</v>
      </c>
    </row>
    <row r="1569" spans="1:11" ht="14.45" customHeight="1" x14ac:dyDescent="0.2">
      <c r="A1569" s="822" t="s">
        <v>599</v>
      </c>
      <c r="B1569" s="823" t="s">
        <v>600</v>
      </c>
      <c r="C1569" s="826" t="s">
        <v>4891</v>
      </c>
      <c r="D1569" s="840" t="s">
        <v>4892</v>
      </c>
      <c r="E1569" s="826" t="s">
        <v>4897</v>
      </c>
      <c r="F1569" s="840" t="s">
        <v>4898</v>
      </c>
      <c r="G1569" s="826" t="s">
        <v>6452</v>
      </c>
      <c r="H1569" s="826" t="s">
        <v>6453</v>
      </c>
      <c r="I1569" s="832">
        <v>4235</v>
      </c>
      <c r="J1569" s="832">
        <v>1</v>
      </c>
      <c r="K1569" s="833">
        <v>4235</v>
      </c>
    </row>
    <row r="1570" spans="1:11" ht="14.45" customHeight="1" x14ac:dyDescent="0.2">
      <c r="A1570" s="822" t="s">
        <v>599</v>
      </c>
      <c r="B1570" s="823" t="s">
        <v>600</v>
      </c>
      <c r="C1570" s="826" t="s">
        <v>4891</v>
      </c>
      <c r="D1570" s="840" t="s">
        <v>4892</v>
      </c>
      <c r="E1570" s="826" t="s">
        <v>4897</v>
      </c>
      <c r="F1570" s="840" t="s">
        <v>4898</v>
      </c>
      <c r="G1570" s="826" t="s">
        <v>6454</v>
      </c>
      <c r="H1570" s="826" t="s">
        <v>6455</v>
      </c>
      <c r="I1570" s="832">
        <v>8161.2770298549103</v>
      </c>
      <c r="J1570" s="832">
        <v>30</v>
      </c>
      <c r="K1570" s="833">
        <v>245039.5166015625</v>
      </c>
    </row>
    <row r="1571" spans="1:11" ht="14.45" customHeight="1" x14ac:dyDescent="0.2">
      <c r="A1571" s="822" t="s">
        <v>599</v>
      </c>
      <c r="B1571" s="823" t="s">
        <v>600</v>
      </c>
      <c r="C1571" s="826" t="s">
        <v>4891</v>
      </c>
      <c r="D1571" s="840" t="s">
        <v>4892</v>
      </c>
      <c r="E1571" s="826" t="s">
        <v>4897</v>
      </c>
      <c r="F1571" s="840" t="s">
        <v>4898</v>
      </c>
      <c r="G1571" s="826" t="s">
        <v>6456</v>
      </c>
      <c r="H1571" s="826" t="s">
        <v>6457</v>
      </c>
      <c r="I1571" s="832">
        <v>4235</v>
      </c>
      <c r="J1571" s="832">
        <v>1</v>
      </c>
      <c r="K1571" s="833">
        <v>4235</v>
      </c>
    </row>
    <row r="1572" spans="1:11" ht="14.45" customHeight="1" x14ac:dyDescent="0.2">
      <c r="A1572" s="822" t="s">
        <v>599</v>
      </c>
      <c r="B1572" s="823" t="s">
        <v>600</v>
      </c>
      <c r="C1572" s="826" t="s">
        <v>4891</v>
      </c>
      <c r="D1572" s="840" t="s">
        <v>4892</v>
      </c>
      <c r="E1572" s="826" t="s">
        <v>4897</v>
      </c>
      <c r="F1572" s="840" t="s">
        <v>4898</v>
      </c>
      <c r="G1572" s="826" t="s">
        <v>6458</v>
      </c>
      <c r="H1572" s="826" t="s">
        <v>6459</v>
      </c>
      <c r="I1572" s="832">
        <v>4840</v>
      </c>
      <c r="J1572" s="832">
        <v>2</v>
      </c>
      <c r="K1572" s="833">
        <v>9680</v>
      </c>
    </row>
    <row r="1573" spans="1:11" ht="14.45" customHeight="1" x14ac:dyDescent="0.2">
      <c r="A1573" s="822" t="s">
        <v>599</v>
      </c>
      <c r="B1573" s="823" t="s">
        <v>600</v>
      </c>
      <c r="C1573" s="826" t="s">
        <v>4891</v>
      </c>
      <c r="D1573" s="840" t="s">
        <v>4892</v>
      </c>
      <c r="E1573" s="826" t="s">
        <v>4897</v>
      </c>
      <c r="F1573" s="840" t="s">
        <v>4898</v>
      </c>
      <c r="G1573" s="826" t="s">
        <v>6460</v>
      </c>
      <c r="H1573" s="826" t="s">
        <v>6461</v>
      </c>
      <c r="I1573" s="832">
        <v>5549.3288845486113</v>
      </c>
      <c r="J1573" s="832">
        <v>27</v>
      </c>
      <c r="K1573" s="833">
        <v>149831.8798828125</v>
      </c>
    </row>
    <row r="1574" spans="1:11" ht="14.45" customHeight="1" x14ac:dyDescent="0.2">
      <c r="A1574" s="822" t="s">
        <v>599</v>
      </c>
      <c r="B1574" s="823" t="s">
        <v>600</v>
      </c>
      <c r="C1574" s="826" t="s">
        <v>4891</v>
      </c>
      <c r="D1574" s="840" t="s">
        <v>4892</v>
      </c>
      <c r="E1574" s="826" t="s">
        <v>4897</v>
      </c>
      <c r="F1574" s="840" t="s">
        <v>4898</v>
      </c>
      <c r="G1574" s="826" t="s">
        <v>6462</v>
      </c>
      <c r="H1574" s="826" t="s">
        <v>6463</v>
      </c>
      <c r="I1574" s="832">
        <v>4235</v>
      </c>
      <c r="J1574" s="832">
        <v>2</v>
      </c>
      <c r="K1574" s="833">
        <v>8470</v>
      </c>
    </row>
    <row r="1575" spans="1:11" ht="14.45" customHeight="1" x14ac:dyDescent="0.2">
      <c r="A1575" s="822" t="s">
        <v>599</v>
      </c>
      <c r="B1575" s="823" t="s">
        <v>600</v>
      </c>
      <c r="C1575" s="826" t="s">
        <v>4891</v>
      </c>
      <c r="D1575" s="840" t="s">
        <v>4892</v>
      </c>
      <c r="E1575" s="826" t="s">
        <v>4897</v>
      </c>
      <c r="F1575" s="840" t="s">
        <v>4898</v>
      </c>
      <c r="G1575" s="826" t="s">
        <v>6464</v>
      </c>
      <c r="H1575" s="826" t="s">
        <v>6465</v>
      </c>
      <c r="I1575" s="832">
        <v>5445</v>
      </c>
      <c r="J1575" s="832">
        <v>25</v>
      </c>
      <c r="K1575" s="833">
        <v>136125</v>
      </c>
    </row>
    <row r="1576" spans="1:11" ht="14.45" customHeight="1" x14ac:dyDescent="0.2">
      <c r="A1576" s="822" t="s">
        <v>599</v>
      </c>
      <c r="B1576" s="823" t="s">
        <v>600</v>
      </c>
      <c r="C1576" s="826" t="s">
        <v>4891</v>
      </c>
      <c r="D1576" s="840" t="s">
        <v>4892</v>
      </c>
      <c r="E1576" s="826" t="s">
        <v>4897</v>
      </c>
      <c r="F1576" s="840" t="s">
        <v>4898</v>
      </c>
      <c r="G1576" s="826" t="s">
        <v>6466</v>
      </c>
      <c r="H1576" s="826" t="s">
        <v>6467</v>
      </c>
      <c r="I1576" s="832">
        <v>4235</v>
      </c>
      <c r="J1576" s="832">
        <v>1</v>
      </c>
      <c r="K1576" s="833">
        <v>4235</v>
      </c>
    </row>
    <row r="1577" spans="1:11" ht="14.45" customHeight="1" x14ac:dyDescent="0.2">
      <c r="A1577" s="822" t="s">
        <v>599</v>
      </c>
      <c r="B1577" s="823" t="s">
        <v>600</v>
      </c>
      <c r="C1577" s="826" t="s">
        <v>4891</v>
      </c>
      <c r="D1577" s="840" t="s">
        <v>4892</v>
      </c>
      <c r="E1577" s="826" t="s">
        <v>4897</v>
      </c>
      <c r="F1577" s="840" t="s">
        <v>4898</v>
      </c>
      <c r="G1577" s="826" t="s">
        <v>6468</v>
      </c>
      <c r="H1577" s="826" t="s">
        <v>6469</v>
      </c>
      <c r="I1577" s="832">
        <v>5778.9599609375</v>
      </c>
      <c r="J1577" s="832">
        <v>2</v>
      </c>
      <c r="K1577" s="833">
        <v>11557.919921875</v>
      </c>
    </row>
    <row r="1578" spans="1:11" ht="14.45" customHeight="1" x14ac:dyDescent="0.2">
      <c r="A1578" s="822" t="s">
        <v>599</v>
      </c>
      <c r="B1578" s="823" t="s">
        <v>600</v>
      </c>
      <c r="C1578" s="826" t="s">
        <v>4891</v>
      </c>
      <c r="D1578" s="840" t="s">
        <v>4892</v>
      </c>
      <c r="E1578" s="826" t="s">
        <v>4897</v>
      </c>
      <c r="F1578" s="840" t="s">
        <v>4898</v>
      </c>
      <c r="G1578" s="826" t="s">
        <v>6470</v>
      </c>
      <c r="H1578" s="826" t="s">
        <v>6471</v>
      </c>
      <c r="I1578" s="832">
        <v>5445</v>
      </c>
      <c r="J1578" s="832">
        <v>25</v>
      </c>
      <c r="K1578" s="833">
        <v>136125</v>
      </c>
    </row>
    <row r="1579" spans="1:11" ht="14.45" customHeight="1" x14ac:dyDescent="0.2">
      <c r="A1579" s="822" t="s">
        <v>599</v>
      </c>
      <c r="B1579" s="823" t="s">
        <v>600</v>
      </c>
      <c r="C1579" s="826" t="s">
        <v>4891</v>
      </c>
      <c r="D1579" s="840" t="s">
        <v>4892</v>
      </c>
      <c r="E1579" s="826" t="s">
        <v>4897</v>
      </c>
      <c r="F1579" s="840" t="s">
        <v>4898</v>
      </c>
      <c r="G1579" s="826" t="s">
        <v>6472</v>
      </c>
      <c r="H1579" s="826" t="s">
        <v>6473</v>
      </c>
      <c r="I1579" s="832">
        <v>5747.5</v>
      </c>
      <c r="J1579" s="832">
        <v>5</v>
      </c>
      <c r="K1579" s="833">
        <v>28737.5</v>
      </c>
    </row>
    <row r="1580" spans="1:11" ht="14.45" customHeight="1" x14ac:dyDescent="0.2">
      <c r="A1580" s="822" t="s">
        <v>599</v>
      </c>
      <c r="B1580" s="823" t="s">
        <v>600</v>
      </c>
      <c r="C1580" s="826" t="s">
        <v>4891</v>
      </c>
      <c r="D1580" s="840" t="s">
        <v>4892</v>
      </c>
      <c r="E1580" s="826" t="s">
        <v>4897</v>
      </c>
      <c r="F1580" s="840" t="s">
        <v>4898</v>
      </c>
      <c r="G1580" s="826" t="s">
        <v>6474</v>
      </c>
      <c r="H1580" s="826" t="s">
        <v>6475</v>
      </c>
      <c r="I1580" s="832">
        <v>5239.2998046875</v>
      </c>
      <c r="J1580" s="832">
        <v>5</v>
      </c>
      <c r="K1580" s="833">
        <v>26196.4990234375</v>
      </c>
    </row>
    <row r="1581" spans="1:11" ht="14.45" customHeight="1" x14ac:dyDescent="0.2">
      <c r="A1581" s="822" t="s">
        <v>599</v>
      </c>
      <c r="B1581" s="823" t="s">
        <v>600</v>
      </c>
      <c r="C1581" s="826" t="s">
        <v>4891</v>
      </c>
      <c r="D1581" s="840" t="s">
        <v>4892</v>
      </c>
      <c r="E1581" s="826" t="s">
        <v>4897</v>
      </c>
      <c r="F1581" s="840" t="s">
        <v>4898</v>
      </c>
      <c r="G1581" s="826" t="s">
        <v>6476</v>
      </c>
      <c r="H1581" s="826" t="s">
        <v>6477</v>
      </c>
      <c r="I1581" s="832">
        <v>16244.25</v>
      </c>
      <c r="J1581" s="832">
        <v>4</v>
      </c>
      <c r="K1581" s="833">
        <v>64977</v>
      </c>
    </row>
    <row r="1582" spans="1:11" ht="14.45" customHeight="1" x14ac:dyDescent="0.2">
      <c r="A1582" s="822" t="s">
        <v>599</v>
      </c>
      <c r="B1582" s="823" t="s">
        <v>600</v>
      </c>
      <c r="C1582" s="826" t="s">
        <v>4891</v>
      </c>
      <c r="D1582" s="840" t="s">
        <v>4892</v>
      </c>
      <c r="E1582" s="826" t="s">
        <v>4897</v>
      </c>
      <c r="F1582" s="840" t="s">
        <v>4898</v>
      </c>
      <c r="G1582" s="826" t="s">
        <v>6478</v>
      </c>
      <c r="H1582" s="826" t="s">
        <v>6479</v>
      </c>
      <c r="I1582" s="832">
        <v>10767.085988898027</v>
      </c>
      <c r="J1582" s="832">
        <v>33</v>
      </c>
      <c r="K1582" s="833">
        <v>353566.572265625</v>
      </c>
    </row>
    <row r="1583" spans="1:11" ht="14.45" customHeight="1" x14ac:dyDescent="0.2">
      <c r="A1583" s="822" t="s">
        <v>599</v>
      </c>
      <c r="B1583" s="823" t="s">
        <v>600</v>
      </c>
      <c r="C1583" s="826" t="s">
        <v>4891</v>
      </c>
      <c r="D1583" s="840" t="s">
        <v>4892</v>
      </c>
      <c r="E1583" s="826" t="s">
        <v>4897</v>
      </c>
      <c r="F1583" s="840" t="s">
        <v>4898</v>
      </c>
      <c r="G1583" s="826" t="s">
        <v>6480</v>
      </c>
      <c r="H1583" s="826" t="s">
        <v>6481</v>
      </c>
      <c r="I1583" s="832">
        <v>10429.779101562501</v>
      </c>
      <c r="J1583" s="832">
        <v>8</v>
      </c>
      <c r="K1583" s="833">
        <v>82522.630859375</v>
      </c>
    </row>
    <row r="1584" spans="1:11" ht="14.45" customHeight="1" x14ac:dyDescent="0.2">
      <c r="A1584" s="822" t="s">
        <v>599</v>
      </c>
      <c r="B1584" s="823" t="s">
        <v>600</v>
      </c>
      <c r="C1584" s="826" t="s">
        <v>4891</v>
      </c>
      <c r="D1584" s="840" t="s">
        <v>4892</v>
      </c>
      <c r="E1584" s="826" t="s">
        <v>4897</v>
      </c>
      <c r="F1584" s="840" t="s">
        <v>4898</v>
      </c>
      <c r="G1584" s="826" t="s">
        <v>6480</v>
      </c>
      <c r="H1584" s="826" t="s">
        <v>6482</v>
      </c>
      <c r="I1584" s="832">
        <v>10887.580078125</v>
      </c>
      <c r="J1584" s="832">
        <v>14</v>
      </c>
      <c r="K1584" s="833">
        <v>152426.12109375</v>
      </c>
    </row>
    <row r="1585" spans="1:11" ht="14.45" customHeight="1" x14ac:dyDescent="0.2">
      <c r="A1585" s="822" t="s">
        <v>599</v>
      </c>
      <c r="B1585" s="823" t="s">
        <v>600</v>
      </c>
      <c r="C1585" s="826" t="s">
        <v>4891</v>
      </c>
      <c r="D1585" s="840" t="s">
        <v>4892</v>
      </c>
      <c r="E1585" s="826" t="s">
        <v>4897</v>
      </c>
      <c r="F1585" s="840" t="s">
        <v>4898</v>
      </c>
      <c r="G1585" s="826" t="s">
        <v>6483</v>
      </c>
      <c r="H1585" s="826" t="s">
        <v>6484</v>
      </c>
      <c r="I1585" s="832">
        <v>10767.085474917763</v>
      </c>
      <c r="J1585" s="832">
        <v>33</v>
      </c>
      <c r="K1585" s="833">
        <v>353566.533203125</v>
      </c>
    </row>
    <row r="1586" spans="1:11" ht="14.45" customHeight="1" x14ac:dyDescent="0.2">
      <c r="A1586" s="822" t="s">
        <v>599</v>
      </c>
      <c r="B1586" s="823" t="s">
        <v>600</v>
      </c>
      <c r="C1586" s="826" t="s">
        <v>4891</v>
      </c>
      <c r="D1586" s="840" t="s">
        <v>4892</v>
      </c>
      <c r="E1586" s="826" t="s">
        <v>4897</v>
      </c>
      <c r="F1586" s="840" t="s">
        <v>4898</v>
      </c>
      <c r="G1586" s="826" t="s">
        <v>6485</v>
      </c>
      <c r="H1586" s="826" t="s">
        <v>6486</v>
      </c>
      <c r="I1586" s="832">
        <v>25.339999516805012</v>
      </c>
      <c r="J1586" s="832">
        <v>15</v>
      </c>
      <c r="K1586" s="833">
        <v>380.1199951171875</v>
      </c>
    </row>
    <row r="1587" spans="1:11" ht="14.45" customHeight="1" x14ac:dyDescent="0.2">
      <c r="A1587" s="822" t="s">
        <v>599</v>
      </c>
      <c r="B1587" s="823" t="s">
        <v>600</v>
      </c>
      <c r="C1587" s="826" t="s">
        <v>4891</v>
      </c>
      <c r="D1587" s="840" t="s">
        <v>4892</v>
      </c>
      <c r="E1587" s="826" t="s">
        <v>4897</v>
      </c>
      <c r="F1587" s="840" t="s">
        <v>4898</v>
      </c>
      <c r="G1587" s="826" t="s">
        <v>6485</v>
      </c>
      <c r="H1587" s="826" t="s">
        <v>6487</v>
      </c>
      <c r="I1587" s="832">
        <v>25.399999618530273</v>
      </c>
      <c r="J1587" s="832">
        <v>5</v>
      </c>
      <c r="K1587" s="833">
        <v>127</v>
      </c>
    </row>
    <row r="1588" spans="1:11" ht="14.45" customHeight="1" x14ac:dyDescent="0.2">
      <c r="A1588" s="822" t="s">
        <v>599</v>
      </c>
      <c r="B1588" s="823" t="s">
        <v>600</v>
      </c>
      <c r="C1588" s="826" t="s">
        <v>4891</v>
      </c>
      <c r="D1588" s="840" t="s">
        <v>4892</v>
      </c>
      <c r="E1588" s="826" t="s">
        <v>4897</v>
      </c>
      <c r="F1588" s="840" t="s">
        <v>4898</v>
      </c>
      <c r="G1588" s="826" t="s">
        <v>6488</v>
      </c>
      <c r="H1588" s="826" t="s">
        <v>6489</v>
      </c>
      <c r="I1588" s="832">
        <v>1160.3900146484375</v>
      </c>
      <c r="J1588" s="832">
        <v>31</v>
      </c>
      <c r="K1588" s="833">
        <v>35972.090454101563</v>
      </c>
    </row>
    <row r="1589" spans="1:11" ht="14.45" customHeight="1" x14ac:dyDescent="0.2">
      <c r="A1589" s="822" t="s">
        <v>599</v>
      </c>
      <c r="B1589" s="823" t="s">
        <v>600</v>
      </c>
      <c r="C1589" s="826" t="s">
        <v>4891</v>
      </c>
      <c r="D1589" s="840" t="s">
        <v>4892</v>
      </c>
      <c r="E1589" s="826" t="s">
        <v>4897</v>
      </c>
      <c r="F1589" s="840" t="s">
        <v>4898</v>
      </c>
      <c r="G1589" s="826" t="s">
        <v>6490</v>
      </c>
      <c r="H1589" s="826" t="s">
        <v>6491</v>
      </c>
      <c r="I1589" s="832">
        <v>13898.255998883929</v>
      </c>
      <c r="J1589" s="832">
        <v>7</v>
      </c>
      <c r="K1589" s="833">
        <v>97287.7919921875</v>
      </c>
    </row>
    <row r="1590" spans="1:11" ht="14.45" customHeight="1" x14ac:dyDescent="0.2">
      <c r="A1590" s="822" t="s">
        <v>599</v>
      </c>
      <c r="B1590" s="823" t="s">
        <v>600</v>
      </c>
      <c r="C1590" s="826" t="s">
        <v>4891</v>
      </c>
      <c r="D1590" s="840" t="s">
        <v>4892</v>
      </c>
      <c r="E1590" s="826" t="s">
        <v>4897</v>
      </c>
      <c r="F1590" s="840" t="s">
        <v>4898</v>
      </c>
      <c r="G1590" s="826" t="s">
        <v>6492</v>
      </c>
      <c r="H1590" s="826" t="s">
        <v>6493</v>
      </c>
      <c r="I1590" s="832">
        <v>11263.891716452206</v>
      </c>
      <c r="J1590" s="832">
        <v>17</v>
      </c>
      <c r="K1590" s="833">
        <v>191486.1591796875</v>
      </c>
    </row>
    <row r="1591" spans="1:11" ht="14.45" customHeight="1" x14ac:dyDescent="0.2">
      <c r="A1591" s="822" t="s">
        <v>599</v>
      </c>
      <c r="B1591" s="823" t="s">
        <v>600</v>
      </c>
      <c r="C1591" s="826" t="s">
        <v>4891</v>
      </c>
      <c r="D1591" s="840" t="s">
        <v>4892</v>
      </c>
      <c r="E1591" s="826" t="s">
        <v>4897</v>
      </c>
      <c r="F1591" s="840" t="s">
        <v>4898</v>
      </c>
      <c r="G1591" s="826" t="s">
        <v>6494</v>
      </c>
      <c r="H1591" s="826" t="s">
        <v>6495</v>
      </c>
      <c r="I1591" s="832">
        <v>3751</v>
      </c>
      <c r="J1591" s="832">
        <v>4</v>
      </c>
      <c r="K1591" s="833">
        <v>15004</v>
      </c>
    </row>
    <row r="1592" spans="1:11" ht="14.45" customHeight="1" x14ac:dyDescent="0.2">
      <c r="A1592" s="822" t="s">
        <v>599</v>
      </c>
      <c r="B1592" s="823" t="s">
        <v>600</v>
      </c>
      <c r="C1592" s="826" t="s">
        <v>4891</v>
      </c>
      <c r="D1592" s="840" t="s">
        <v>4892</v>
      </c>
      <c r="E1592" s="826" t="s">
        <v>4897</v>
      </c>
      <c r="F1592" s="840" t="s">
        <v>4898</v>
      </c>
      <c r="G1592" s="826" t="s">
        <v>6496</v>
      </c>
      <c r="H1592" s="826" t="s">
        <v>6497</v>
      </c>
      <c r="I1592" s="832">
        <v>13109.138221153846</v>
      </c>
      <c r="J1592" s="832">
        <v>13</v>
      </c>
      <c r="K1592" s="833">
        <v>170418.796875</v>
      </c>
    </row>
    <row r="1593" spans="1:11" ht="14.45" customHeight="1" x14ac:dyDescent="0.2">
      <c r="A1593" s="822" t="s">
        <v>599</v>
      </c>
      <c r="B1593" s="823" t="s">
        <v>600</v>
      </c>
      <c r="C1593" s="826" t="s">
        <v>4891</v>
      </c>
      <c r="D1593" s="840" t="s">
        <v>4892</v>
      </c>
      <c r="E1593" s="826" t="s">
        <v>4897</v>
      </c>
      <c r="F1593" s="840" t="s">
        <v>4898</v>
      </c>
      <c r="G1593" s="826" t="s">
        <v>6498</v>
      </c>
      <c r="H1593" s="826" t="s">
        <v>6499</v>
      </c>
      <c r="I1593" s="832">
        <v>12299.660286458333</v>
      </c>
      <c r="J1593" s="832">
        <v>15</v>
      </c>
      <c r="K1593" s="833">
        <v>184494.904296875</v>
      </c>
    </row>
    <row r="1594" spans="1:11" ht="14.45" customHeight="1" x14ac:dyDescent="0.2">
      <c r="A1594" s="822" t="s">
        <v>599</v>
      </c>
      <c r="B1594" s="823" t="s">
        <v>600</v>
      </c>
      <c r="C1594" s="826" t="s">
        <v>4891</v>
      </c>
      <c r="D1594" s="840" t="s">
        <v>4892</v>
      </c>
      <c r="E1594" s="826" t="s">
        <v>4897</v>
      </c>
      <c r="F1594" s="840" t="s">
        <v>4898</v>
      </c>
      <c r="G1594" s="826" t="s">
        <v>6500</v>
      </c>
      <c r="H1594" s="826" t="s">
        <v>6501</v>
      </c>
      <c r="I1594" s="832">
        <v>2525.260009765625</v>
      </c>
      <c r="J1594" s="832">
        <v>5</v>
      </c>
      <c r="K1594" s="833">
        <v>12626.31005859375</v>
      </c>
    </row>
    <row r="1595" spans="1:11" ht="14.45" customHeight="1" x14ac:dyDescent="0.2">
      <c r="A1595" s="822" t="s">
        <v>599</v>
      </c>
      <c r="B1595" s="823" t="s">
        <v>600</v>
      </c>
      <c r="C1595" s="826" t="s">
        <v>4891</v>
      </c>
      <c r="D1595" s="840" t="s">
        <v>4892</v>
      </c>
      <c r="E1595" s="826" t="s">
        <v>4897</v>
      </c>
      <c r="F1595" s="840" t="s">
        <v>4898</v>
      </c>
      <c r="G1595" s="826" t="s">
        <v>6502</v>
      </c>
      <c r="H1595" s="826" t="s">
        <v>6503</v>
      </c>
      <c r="I1595" s="832">
        <v>3561.0150146484375</v>
      </c>
      <c r="J1595" s="832">
        <v>2</v>
      </c>
      <c r="K1595" s="833">
        <v>7122.030029296875</v>
      </c>
    </row>
    <row r="1596" spans="1:11" ht="14.45" customHeight="1" x14ac:dyDescent="0.2">
      <c r="A1596" s="822" t="s">
        <v>599</v>
      </c>
      <c r="B1596" s="823" t="s">
        <v>600</v>
      </c>
      <c r="C1596" s="826" t="s">
        <v>4891</v>
      </c>
      <c r="D1596" s="840" t="s">
        <v>4892</v>
      </c>
      <c r="E1596" s="826" t="s">
        <v>4897</v>
      </c>
      <c r="F1596" s="840" t="s">
        <v>4898</v>
      </c>
      <c r="G1596" s="826" t="s">
        <v>6504</v>
      </c>
      <c r="H1596" s="826" t="s">
        <v>6505</v>
      </c>
      <c r="I1596" s="832">
        <v>3561.0150146484375</v>
      </c>
      <c r="J1596" s="832">
        <v>2</v>
      </c>
      <c r="K1596" s="833">
        <v>7122.030029296875</v>
      </c>
    </row>
    <row r="1597" spans="1:11" ht="14.45" customHeight="1" x14ac:dyDescent="0.2">
      <c r="A1597" s="822" t="s">
        <v>599</v>
      </c>
      <c r="B1597" s="823" t="s">
        <v>600</v>
      </c>
      <c r="C1597" s="826" t="s">
        <v>4891</v>
      </c>
      <c r="D1597" s="840" t="s">
        <v>4892</v>
      </c>
      <c r="E1597" s="826" t="s">
        <v>4897</v>
      </c>
      <c r="F1597" s="840" t="s">
        <v>4898</v>
      </c>
      <c r="G1597" s="826" t="s">
        <v>6506</v>
      </c>
      <c r="H1597" s="826" t="s">
        <v>6507</v>
      </c>
      <c r="I1597" s="832">
        <v>22748.002790178572</v>
      </c>
      <c r="J1597" s="832">
        <v>7</v>
      </c>
      <c r="K1597" s="833">
        <v>159236.01953125</v>
      </c>
    </row>
    <row r="1598" spans="1:11" ht="14.45" customHeight="1" x14ac:dyDescent="0.2">
      <c r="A1598" s="822" t="s">
        <v>599</v>
      </c>
      <c r="B1598" s="823" t="s">
        <v>600</v>
      </c>
      <c r="C1598" s="826" t="s">
        <v>4891</v>
      </c>
      <c r="D1598" s="840" t="s">
        <v>4892</v>
      </c>
      <c r="E1598" s="826" t="s">
        <v>4897</v>
      </c>
      <c r="F1598" s="840" t="s">
        <v>4898</v>
      </c>
      <c r="G1598" s="826" t="s">
        <v>6508</v>
      </c>
      <c r="H1598" s="826" t="s">
        <v>6509</v>
      </c>
      <c r="I1598" s="832">
        <v>1599.5999755859375</v>
      </c>
      <c r="J1598" s="832">
        <v>2</v>
      </c>
      <c r="K1598" s="833">
        <v>3199.199951171875</v>
      </c>
    </row>
    <row r="1599" spans="1:11" ht="14.45" customHeight="1" x14ac:dyDescent="0.2">
      <c r="A1599" s="822" t="s">
        <v>599</v>
      </c>
      <c r="B1599" s="823" t="s">
        <v>600</v>
      </c>
      <c r="C1599" s="826" t="s">
        <v>4891</v>
      </c>
      <c r="D1599" s="840" t="s">
        <v>4892</v>
      </c>
      <c r="E1599" s="826" t="s">
        <v>4897</v>
      </c>
      <c r="F1599" s="840" t="s">
        <v>4898</v>
      </c>
      <c r="G1599" s="826" t="s">
        <v>6510</v>
      </c>
      <c r="H1599" s="826" t="s">
        <v>6511</v>
      </c>
      <c r="I1599" s="832">
        <v>39553.69140625</v>
      </c>
      <c r="J1599" s="832">
        <v>1</v>
      </c>
      <c r="K1599" s="833">
        <v>39553.69140625</v>
      </c>
    </row>
    <row r="1600" spans="1:11" ht="14.45" customHeight="1" x14ac:dyDescent="0.2">
      <c r="A1600" s="822" t="s">
        <v>599</v>
      </c>
      <c r="B1600" s="823" t="s">
        <v>600</v>
      </c>
      <c r="C1600" s="826" t="s">
        <v>4891</v>
      </c>
      <c r="D1600" s="840" t="s">
        <v>4892</v>
      </c>
      <c r="E1600" s="826" t="s">
        <v>4897</v>
      </c>
      <c r="F1600" s="840" t="s">
        <v>4898</v>
      </c>
      <c r="G1600" s="826" t="s">
        <v>6512</v>
      </c>
      <c r="H1600" s="826" t="s">
        <v>6513</v>
      </c>
      <c r="I1600" s="832">
        <v>9594.08984375</v>
      </c>
      <c r="J1600" s="832">
        <v>1</v>
      </c>
      <c r="K1600" s="833">
        <v>9594.08984375</v>
      </c>
    </row>
    <row r="1601" spans="1:11" ht="14.45" customHeight="1" x14ac:dyDescent="0.2">
      <c r="A1601" s="822" t="s">
        <v>599</v>
      </c>
      <c r="B1601" s="823" t="s">
        <v>600</v>
      </c>
      <c r="C1601" s="826" t="s">
        <v>4891</v>
      </c>
      <c r="D1601" s="840" t="s">
        <v>4892</v>
      </c>
      <c r="E1601" s="826" t="s">
        <v>4897</v>
      </c>
      <c r="F1601" s="840" t="s">
        <v>4898</v>
      </c>
      <c r="G1601" s="826" t="s">
        <v>6514</v>
      </c>
      <c r="H1601" s="826" t="s">
        <v>6515</v>
      </c>
      <c r="I1601" s="832">
        <v>19866.991629464286</v>
      </c>
      <c r="J1601" s="832">
        <v>7</v>
      </c>
      <c r="K1601" s="833">
        <v>139068.94140625</v>
      </c>
    </row>
    <row r="1602" spans="1:11" ht="14.45" customHeight="1" x14ac:dyDescent="0.2">
      <c r="A1602" s="822" t="s">
        <v>599</v>
      </c>
      <c r="B1602" s="823" t="s">
        <v>600</v>
      </c>
      <c r="C1602" s="826" t="s">
        <v>4891</v>
      </c>
      <c r="D1602" s="840" t="s">
        <v>4892</v>
      </c>
      <c r="E1602" s="826" t="s">
        <v>4897</v>
      </c>
      <c r="F1602" s="840" t="s">
        <v>4898</v>
      </c>
      <c r="G1602" s="826" t="s">
        <v>6516</v>
      </c>
      <c r="H1602" s="826" t="s">
        <v>6517</v>
      </c>
      <c r="I1602" s="832">
        <v>4208.3798828125</v>
      </c>
      <c r="J1602" s="832">
        <v>3</v>
      </c>
      <c r="K1602" s="833">
        <v>12625.1396484375</v>
      </c>
    </row>
    <row r="1603" spans="1:11" ht="14.45" customHeight="1" x14ac:dyDescent="0.2">
      <c r="A1603" s="822" t="s">
        <v>599</v>
      </c>
      <c r="B1603" s="823" t="s">
        <v>600</v>
      </c>
      <c r="C1603" s="826" t="s">
        <v>4891</v>
      </c>
      <c r="D1603" s="840" t="s">
        <v>4892</v>
      </c>
      <c r="E1603" s="826" t="s">
        <v>4897</v>
      </c>
      <c r="F1603" s="840" t="s">
        <v>4898</v>
      </c>
      <c r="G1603" s="826" t="s">
        <v>6518</v>
      </c>
      <c r="H1603" s="826" t="s">
        <v>6519</v>
      </c>
      <c r="I1603" s="832">
        <v>2082.4099731445313</v>
      </c>
      <c r="J1603" s="832">
        <v>2</v>
      </c>
      <c r="K1603" s="833">
        <v>4164.8199462890625</v>
      </c>
    </row>
    <row r="1604" spans="1:11" ht="14.45" customHeight="1" x14ac:dyDescent="0.2">
      <c r="A1604" s="822" t="s">
        <v>599</v>
      </c>
      <c r="B1604" s="823" t="s">
        <v>600</v>
      </c>
      <c r="C1604" s="826" t="s">
        <v>4891</v>
      </c>
      <c r="D1604" s="840" t="s">
        <v>4892</v>
      </c>
      <c r="E1604" s="826" t="s">
        <v>4897</v>
      </c>
      <c r="F1604" s="840" t="s">
        <v>4898</v>
      </c>
      <c r="G1604" s="826" t="s">
        <v>6520</v>
      </c>
      <c r="H1604" s="826" t="s">
        <v>6521</v>
      </c>
      <c r="I1604" s="832">
        <v>2294.159912109375</v>
      </c>
      <c r="J1604" s="832">
        <v>2</v>
      </c>
      <c r="K1604" s="833">
        <v>4588.31982421875</v>
      </c>
    </row>
    <row r="1605" spans="1:11" ht="14.45" customHeight="1" x14ac:dyDescent="0.2">
      <c r="A1605" s="822" t="s">
        <v>599</v>
      </c>
      <c r="B1605" s="823" t="s">
        <v>600</v>
      </c>
      <c r="C1605" s="826" t="s">
        <v>4891</v>
      </c>
      <c r="D1605" s="840" t="s">
        <v>4892</v>
      </c>
      <c r="E1605" s="826" t="s">
        <v>4897</v>
      </c>
      <c r="F1605" s="840" t="s">
        <v>4898</v>
      </c>
      <c r="G1605" s="826" t="s">
        <v>6522</v>
      </c>
      <c r="H1605" s="826" t="s">
        <v>6523</v>
      </c>
      <c r="I1605" s="832">
        <v>4235</v>
      </c>
      <c r="J1605" s="832">
        <v>9</v>
      </c>
      <c r="K1605" s="833">
        <v>38115</v>
      </c>
    </row>
    <row r="1606" spans="1:11" ht="14.45" customHeight="1" x14ac:dyDescent="0.2">
      <c r="A1606" s="822" t="s">
        <v>599</v>
      </c>
      <c r="B1606" s="823" t="s">
        <v>600</v>
      </c>
      <c r="C1606" s="826" t="s">
        <v>635</v>
      </c>
      <c r="D1606" s="840" t="s">
        <v>636</v>
      </c>
      <c r="E1606" s="826" t="s">
        <v>4897</v>
      </c>
      <c r="F1606" s="840" t="s">
        <v>4898</v>
      </c>
      <c r="G1606" s="826" t="s">
        <v>6524</v>
      </c>
      <c r="H1606" s="826" t="s">
        <v>6525</v>
      </c>
      <c r="I1606" s="832">
        <v>1515</v>
      </c>
      <c r="J1606" s="832">
        <v>4</v>
      </c>
      <c r="K1606" s="833">
        <v>6060</v>
      </c>
    </row>
    <row r="1607" spans="1:11" ht="14.45" customHeight="1" x14ac:dyDescent="0.2">
      <c r="A1607" s="822" t="s">
        <v>599</v>
      </c>
      <c r="B1607" s="823" t="s">
        <v>600</v>
      </c>
      <c r="C1607" s="826" t="s">
        <v>635</v>
      </c>
      <c r="D1607" s="840" t="s">
        <v>636</v>
      </c>
      <c r="E1607" s="826" t="s">
        <v>4897</v>
      </c>
      <c r="F1607" s="840" t="s">
        <v>4898</v>
      </c>
      <c r="G1607" s="826" t="s">
        <v>6526</v>
      </c>
      <c r="H1607" s="826" t="s">
        <v>6527</v>
      </c>
      <c r="I1607" s="832">
        <v>2590.800048828125</v>
      </c>
      <c r="J1607" s="832">
        <v>2</v>
      </c>
      <c r="K1607" s="833">
        <v>5181.60009765625</v>
      </c>
    </row>
    <row r="1608" spans="1:11" ht="14.45" customHeight="1" x14ac:dyDescent="0.2">
      <c r="A1608" s="822" t="s">
        <v>599</v>
      </c>
      <c r="B1608" s="823" t="s">
        <v>600</v>
      </c>
      <c r="C1608" s="826" t="s">
        <v>635</v>
      </c>
      <c r="D1608" s="840" t="s">
        <v>636</v>
      </c>
      <c r="E1608" s="826" t="s">
        <v>4897</v>
      </c>
      <c r="F1608" s="840" t="s">
        <v>4898</v>
      </c>
      <c r="G1608" s="826" t="s">
        <v>6528</v>
      </c>
      <c r="H1608" s="826" t="s">
        <v>6529</v>
      </c>
      <c r="I1608" s="832">
        <v>34616.889453124997</v>
      </c>
      <c r="J1608" s="832">
        <v>13</v>
      </c>
      <c r="K1608" s="833">
        <v>445074.29296875</v>
      </c>
    </row>
    <row r="1609" spans="1:11" ht="14.45" customHeight="1" x14ac:dyDescent="0.2">
      <c r="A1609" s="822" t="s">
        <v>599</v>
      </c>
      <c r="B1609" s="823" t="s">
        <v>600</v>
      </c>
      <c r="C1609" s="826" t="s">
        <v>635</v>
      </c>
      <c r="D1609" s="840" t="s">
        <v>636</v>
      </c>
      <c r="E1609" s="826" t="s">
        <v>4897</v>
      </c>
      <c r="F1609" s="840" t="s">
        <v>4898</v>
      </c>
      <c r="G1609" s="826" t="s">
        <v>6530</v>
      </c>
      <c r="H1609" s="826" t="s">
        <v>6531</v>
      </c>
      <c r="I1609" s="832">
        <v>432</v>
      </c>
      <c r="J1609" s="832">
        <v>1</v>
      </c>
      <c r="K1609" s="833">
        <v>432</v>
      </c>
    </row>
    <row r="1610" spans="1:11" ht="14.45" customHeight="1" x14ac:dyDescent="0.2">
      <c r="A1610" s="822" t="s">
        <v>599</v>
      </c>
      <c r="B1610" s="823" t="s">
        <v>600</v>
      </c>
      <c r="C1610" s="826" t="s">
        <v>635</v>
      </c>
      <c r="D1610" s="840" t="s">
        <v>636</v>
      </c>
      <c r="E1610" s="826" t="s">
        <v>4897</v>
      </c>
      <c r="F1610" s="840" t="s">
        <v>4898</v>
      </c>
      <c r="G1610" s="826" t="s">
        <v>6532</v>
      </c>
      <c r="H1610" s="826" t="s">
        <v>6533</v>
      </c>
      <c r="I1610" s="832">
        <v>10648</v>
      </c>
      <c r="J1610" s="832">
        <v>2</v>
      </c>
      <c r="K1610" s="833">
        <v>21296</v>
      </c>
    </row>
    <row r="1611" spans="1:11" ht="14.45" customHeight="1" x14ac:dyDescent="0.2">
      <c r="A1611" s="822" t="s">
        <v>599</v>
      </c>
      <c r="B1611" s="823" t="s">
        <v>600</v>
      </c>
      <c r="C1611" s="826" t="s">
        <v>635</v>
      </c>
      <c r="D1611" s="840" t="s">
        <v>636</v>
      </c>
      <c r="E1611" s="826" t="s">
        <v>4897</v>
      </c>
      <c r="F1611" s="840" t="s">
        <v>4898</v>
      </c>
      <c r="G1611" s="826" t="s">
        <v>6534</v>
      </c>
      <c r="H1611" s="826" t="s">
        <v>6535</v>
      </c>
      <c r="I1611" s="832">
        <v>5215.10009765625</v>
      </c>
      <c r="J1611" s="832">
        <v>3</v>
      </c>
      <c r="K1611" s="833">
        <v>15645.30029296875</v>
      </c>
    </row>
    <row r="1612" spans="1:11" ht="14.45" customHeight="1" x14ac:dyDescent="0.2">
      <c r="A1612" s="822" t="s">
        <v>599</v>
      </c>
      <c r="B1612" s="823" t="s">
        <v>600</v>
      </c>
      <c r="C1612" s="826" t="s">
        <v>635</v>
      </c>
      <c r="D1612" s="840" t="s">
        <v>636</v>
      </c>
      <c r="E1612" s="826" t="s">
        <v>4897</v>
      </c>
      <c r="F1612" s="840" t="s">
        <v>4898</v>
      </c>
      <c r="G1612" s="826" t="s">
        <v>6536</v>
      </c>
      <c r="H1612" s="826" t="s">
        <v>6537</v>
      </c>
      <c r="I1612" s="832">
        <v>4954.35009765625</v>
      </c>
      <c r="J1612" s="832">
        <v>1</v>
      </c>
      <c r="K1612" s="833">
        <v>4954.35009765625</v>
      </c>
    </row>
    <row r="1613" spans="1:11" ht="14.45" customHeight="1" x14ac:dyDescent="0.2">
      <c r="A1613" s="822" t="s">
        <v>599</v>
      </c>
      <c r="B1613" s="823" t="s">
        <v>600</v>
      </c>
      <c r="C1613" s="826" t="s">
        <v>635</v>
      </c>
      <c r="D1613" s="840" t="s">
        <v>636</v>
      </c>
      <c r="E1613" s="826" t="s">
        <v>4897</v>
      </c>
      <c r="F1613" s="840" t="s">
        <v>4898</v>
      </c>
      <c r="G1613" s="826" t="s">
        <v>6538</v>
      </c>
      <c r="H1613" s="826" t="s">
        <v>6539</v>
      </c>
      <c r="I1613" s="832">
        <v>4954.425048828125</v>
      </c>
      <c r="J1613" s="832">
        <v>5</v>
      </c>
      <c r="K1613" s="833">
        <v>24771.880859375</v>
      </c>
    </row>
    <row r="1614" spans="1:11" ht="14.45" customHeight="1" x14ac:dyDescent="0.2">
      <c r="A1614" s="822" t="s">
        <v>599</v>
      </c>
      <c r="B1614" s="823" t="s">
        <v>600</v>
      </c>
      <c r="C1614" s="826" t="s">
        <v>635</v>
      </c>
      <c r="D1614" s="840" t="s">
        <v>636</v>
      </c>
      <c r="E1614" s="826" t="s">
        <v>4897</v>
      </c>
      <c r="F1614" s="840" t="s">
        <v>4898</v>
      </c>
      <c r="G1614" s="826" t="s">
        <v>6540</v>
      </c>
      <c r="H1614" s="826" t="s">
        <v>6541</v>
      </c>
      <c r="I1614" s="832">
        <v>4954.425048828125</v>
      </c>
      <c r="J1614" s="832">
        <v>3</v>
      </c>
      <c r="K1614" s="833">
        <v>14863.1904296875</v>
      </c>
    </row>
    <row r="1615" spans="1:11" ht="14.45" customHeight="1" x14ac:dyDescent="0.2">
      <c r="A1615" s="822" t="s">
        <v>599</v>
      </c>
      <c r="B1615" s="823" t="s">
        <v>600</v>
      </c>
      <c r="C1615" s="826" t="s">
        <v>635</v>
      </c>
      <c r="D1615" s="840" t="s">
        <v>636</v>
      </c>
      <c r="E1615" s="826" t="s">
        <v>4897</v>
      </c>
      <c r="F1615" s="840" t="s">
        <v>4898</v>
      </c>
      <c r="G1615" s="826" t="s">
        <v>6534</v>
      </c>
      <c r="H1615" s="826" t="s">
        <v>6542</v>
      </c>
      <c r="I1615" s="832">
        <v>5215.10009765625</v>
      </c>
      <c r="J1615" s="832">
        <v>2</v>
      </c>
      <c r="K1615" s="833">
        <v>10430.2001953125</v>
      </c>
    </row>
    <row r="1616" spans="1:11" ht="14.45" customHeight="1" x14ac:dyDescent="0.2">
      <c r="A1616" s="822" t="s">
        <v>599</v>
      </c>
      <c r="B1616" s="823" t="s">
        <v>600</v>
      </c>
      <c r="C1616" s="826" t="s">
        <v>635</v>
      </c>
      <c r="D1616" s="840" t="s">
        <v>636</v>
      </c>
      <c r="E1616" s="826" t="s">
        <v>4897</v>
      </c>
      <c r="F1616" s="840" t="s">
        <v>4898</v>
      </c>
      <c r="G1616" s="826" t="s">
        <v>6536</v>
      </c>
      <c r="H1616" s="826" t="s">
        <v>6543</v>
      </c>
      <c r="I1616" s="832">
        <v>4954</v>
      </c>
      <c r="J1616" s="832">
        <v>1</v>
      </c>
      <c r="K1616" s="833">
        <v>4954</v>
      </c>
    </row>
    <row r="1617" spans="1:11" ht="14.45" customHeight="1" x14ac:dyDescent="0.2">
      <c r="A1617" s="822" t="s">
        <v>599</v>
      </c>
      <c r="B1617" s="823" t="s">
        <v>600</v>
      </c>
      <c r="C1617" s="826" t="s">
        <v>635</v>
      </c>
      <c r="D1617" s="840" t="s">
        <v>636</v>
      </c>
      <c r="E1617" s="826" t="s">
        <v>4897</v>
      </c>
      <c r="F1617" s="840" t="s">
        <v>4898</v>
      </c>
      <c r="G1617" s="826" t="s">
        <v>6540</v>
      </c>
      <c r="H1617" s="826" t="s">
        <v>6544</v>
      </c>
      <c r="I1617" s="832">
        <v>4954.5</v>
      </c>
      <c r="J1617" s="832">
        <v>2</v>
      </c>
      <c r="K1617" s="833">
        <v>9909</v>
      </c>
    </row>
    <row r="1618" spans="1:11" ht="14.45" customHeight="1" x14ac:dyDescent="0.2">
      <c r="A1618" s="822" t="s">
        <v>599</v>
      </c>
      <c r="B1618" s="823" t="s">
        <v>600</v>
      </c>
      <c r="C1618" s="826" t="s">
        <v>635</v>
      </c>
      <c r="D1618" s="840" t="s">
        <v>636</v>
      </c>
      <c r="E1618" s="826" t="s">
        <v>4897</v>
      </c>
      <c r="F1618" s="840" t="s">
        <v>4898</v>
      </c>
      <c r="G1618" s="826" t="s">
        <v>6545</v>
      </c>
      <c r="H1618" s="826" t="s">
        <v>6546</v>
      </c>
      <c r="I1618" s="832">
        <v>6833.5498046875</v>
      </c>
      <c r="J1618" s="832">
        <v>2</v>
      </c>
      <c r="K1618" s="833">
        <v>13667.099609375</v>
      </c>
    </row>
    <row r="1619" spans="1:11" ht="14.45" customHeight="1" x14ac:dyDescent="0.2">
      <c r="A1619" s="822" t="s">
        <v>599</v>
      </c>
      <c r="B1619" s="823" t="s">
        <v>600</v>
      </c>
      <c r="C1619" s="826" t="s">
        <v>635</v>
      </c>
      <c r="D1619" s="840" t="s">
        <v>636</v>
      </c>
      <c r="E1619" s="826" t="s">
        <v>4897</v>
      </c>
      <c r="F1619" s="840" t="s">
        <v>4898</v>
      </c>
      <c r="G1619" s="826" t="s">
        <v>6547</v>
      </c>
      <c r="H1619" s="826" t="s">
        <v>6548</v>
      </c>
      <c r="I1619" s="832">
        <v>8518.400390625</v>
      </c>
      <c r="J1619" s="832">
        <v>1</v>
      </c>
      <c r="K1619" s="833">
        <v>8518.400390625</v>
      </c>
    </row>
    <row r="1620" spans="1:11" ht="14.45" customHeight="1" x14ac:dyDescent="0.2">
      <c r="A1620" s="822" t="s">
        <v>599</v>
      </c>
      <c r="B1620" s="823" t="s">
        <v>600</v>
      </c>
      <c r="C1620" s="826" t="s">
        <v>635</v>
      </c>
      <c r="D1620" s="840" t="s">
        <v>636</v>
      </c>
      <c r="E1620" s="826" t="s">
        <v>4897</v>
      </c>
      <c r="F1620" s="840" t="s">
        <v>4898</v>
      </c>
      <c r="G1620" s="826" t="s">
        <v>6549</v>
      </c>
      <c r="H1620" s="826" t="s">
        <v>6550</v>
      </c>
      <c r="I1620" s="832">
        <v>8518.400390625</v>
      </c>
      <c r="J1620" s="832">
        <v>1</v>
      </c>
      <c r="K1620" s="833">
        <v>8518.400390625</v>
      </c>
    </row>
    <row r="1621" spans="1:11" ht="14.45" customHeight="1" x14ac:dyDescent="0.2">
      <c r="A1621" s="822" t="s">
        <v>599</v>
      </c>
      <c r="B1621" s="823" t="s">
        <v>600</v>
      </c>
      <c r="C1621" s="826" t="s">
        <v>635</v>
      </c>
      <c r="D1621" s="840" t="s">
        <v>636</v>
      </c>
      <c r="E1621" s="826" t="s">
        <v>4897</v>
      </c>
      <c r="F1621" s="840" t="s">
        <v>4898</v>
      </c>
      <c r="G1621" s="826" t="s">
        <v>6551</v>
      </c>
      <c r="H1621" s="826" t="s">
        <v>6552</v>
      </c>
      <c r="I1621" s="832">
        <v>6866.9599609375</v>
      </c>
      <c r="J1621" s="832">
        <v>3</v>
      </c>
      <c r="K1621" s="833">
        <v>20612.919921875</v>
      </c>
    </row>
    <row r="1622" spans="1:11" ht="14.45" customHeight="1" x14ac:dyDescent="0.2">
      <c r="A1622" s="822" t="s">
        <v>599</v>
      </c>
      <c r="B1622" s="823" t="s">
        <v>600</v>
      </c>
      <c r="C1622" s="826" t="s">
        <v>635</v>
      </c>
      <c r="D1622" s="840" t="s">
        <v>636</v>
      </c>
      <c r="E1622" s="826" t="s">
        <v>4897</v>
      </c>
      <c r="F1622" s="840" t="s">
        <v>4898</v>
      </c>
      <c r="G1622" s="826" t="s">
        <v>6553</v>
      </c>
      <c r="H1622" s="826" t="s">
        <v>6554</v>
      </c>
      <c r="I1622" s="832">
        <v>6800.309895833333</v>
      </c>
      <c r="J1622" s="832">
        <v>3</v>
      </c>
      <c r="K1622" s="833">
        <v>20400.9296875</v>
      </c>
    </row>
    <row r="1623" spans="1:11" ht="14.45" customHeight="1" x14ac:dyDescent="0.2">
      <c r="A1623" s="822" t="s">
        <v>599</v>
      </c>
      <c r="B1623" s="823" t="s">
        <v>600</v>
      </c>
      <c r="C1623" s="826" t="s">
        <v>635</v>
      </c>
      <c r="D1623" s="840" t="s">
        <v>636</v>
      </c>
      <c r="E1623" s="826" t="s">
        <v>4897</v>
      </c>
      <c r="F1623" s="840" t="s">
        <v>4898</v>
      </c>
      <c r="G1623" s="826" t="s">
        <v>6555</v>
      </c>
      <c r="H1623" s="826" t="s">
        <v>6556</v>
      </c>
      <c r="I1623" s="832">
        <v>8457.900390625</v>
      </c>
      <c r="J1623" s="832">
        <v>1</v>
      </c>
      <c r="K1623" s="833">
        <v>8457.900390625</v>
      </c>
    </row>
    <row r="1624" spans="1:11" ht="14.45" customHeight="1" x14ac:dyDescent="0.2">
      <c r="A1624" s="822" t="s">
        <v>599</v>
      </c>
      <c r="B1624" s="823" t="s">
        <v>600</v>
      </c>
      <c r="C1624" s="826" t="s">
        <v>635</v>
      </c>
      <c r="D1624" s="840" t="s">
        <v>636</v>
      </c>
      <c r="E1624" s="826" t="s">
        <v>4897</v>
      </c>
      <c r="F1624" s="840" t="s">
        <v>4898</v>
      </c>
      <c r="G1624" s="826" t="s">
        <v>6557</v>
      </c>
      <c r="H1624" s="826" t="s">
        <v>6558</v>
      </c>
      <c r="I1624" s="832">
        <v>8457.900390625</v>
      </c>
      <c r="J1624" s="832">
        <v>1</v>
      </c>
      <c r="K1624" s="833">
        <v>8457.900390625</v>
      </c>
    </row>
    <row r="1625" spans="1:11" ht="14.45" customHeight="1" x14ac:dyDescent="0.2">
      <c r="A1625" s="822" t="s">
        <v>599</v>
      </c>
      <c r="B1625" s="823" t="s">
        <v>600</v>
      </c>
      <c r="C1625" s="826" t="s">
        <v>635</v>
      </c>
      <c r="D1625" s="840" t="s">
        <v>636</v>
      </c>
      <c r="E1625" s="826" t="s">
        <v>4897</v>
      </c>
      <c r="F1625" s="840" t="s">
        <v>4898</v>
      </c>
      <c r="G1625" s="826" t="s">
        <v>6559</v>
      </c>
      <c r="H1625" s="826" t="s">
        <v>6560</v>
      </c>
      <c r="I1625" s="832">
        <v>13128.5</v>
      </c>
      <c r="J1625" s="832">
        <v>1</v>
      </c>
      <c r="K1625" s="833">
        <v>13128.5</v>
      </c>
    </row>
    <row r="1626" spans="1:11" ht="14.45" customHeight="1" x14ac:dyDescent="0.2">
      <c r="A1626" s="822" t="s">
        <v>599</v>
      </c>
      <c r="B1626" s="823" t="s">
        <v>600</v>
      </c>
      <c r="C1626" s="826" t="s">
        <v>635</v>
      </c>
      <c r="D1626" s="840" t="s">
        <v>636</v>
      </c>
      <c r="E1626" s="826" t="s">
        <v>4897</v>
      </c>
      <c r="F1626" s="840" t="s">
        <v>4898</v>
      </c>
      <c r="G1626" s="826" t="s">
        <v>6561</v>
      </c>
      <c r="H1626" s="826" t="s">
        <v>6562</v>
      </c>
      <c r="I1626" s="832">
        <v>13286</v>
      </c>
      <c r="J1626" s="832">
        <v>1</v>
      </c>
      <c r="K1626" s="833">
        <v>13286</v>
      </c>
    </row>
    <row r="1627" spans="1:11" ht="14.45" customHeight="1" x14ac:dyDescent="0.2">
      <c r="A1627" s="822" t="s">
        <v>599</v>
      </c>
      <c r="B1627" s="823" t="s">
        <v>600</v>
      </c>
      <c r="C1627" s="826" t="s">
        <v>635</v>
      </c>
      <c r="D1627" s="840" t="s">
        <v>636</v>
      </c>
      <c r="E1627" s="826" t="s">
        <v>4897</v>
      </c>
      <c r="F1627" s="840" t="s">
        <v>4898</v>
      </c>
      <c r="G1627" s="826" t="s">
        <v>6563</v>
      </c>
      <c r="H1627" s="826" t="s">
        <v>6564</v>
      </c>
      <c r="I1627" s="832">
        <v>14088.0302734375</v>
      </c>
      <c r="J1627" s="832">
        <v>1</v>
      </c>
      <c r="K1627" s="833">
        <v>14088.0302734375</v>
      </c>
    </row>
    <row r="1628" spans="1:11" ht="14.45" customHeight="1" x14ac:dyDescent="0.2">
      <c r="A1628" s="822" t="s">
        <v>599</v>
      </c>
      <c r="B1628" s="823" t="s">
        <v>600</v>
      </c>
      <c r="C1628" s="826" t="s">
        <v>635</v>
      </c>
      <c r="D1628" s="840" t="s">
        <v>636</v>
      </c>
      <c r="E1628" s="826" t="s">
        <v>4897</v>
      </c>
      <c r="F1628" s="840" t="s">
        <v>4898</v>
      </c>
      <c r="G1628" s="826" t="s">
        <v>6565</v>
      </c>
      <c r="H1628" s="826" t="s">
        <v>6566</v>
      </c>
      <c r="I1628" s="832">
        <v>14088.0302734375</v>
      </c>
      <c r="J1628" s="832">
        <v>1</v>
      </c>
      <c r="K1628" s="833">
        <v>14088.0302734375</v>
      </c>
    </row>
    <row r="1629" spans="1:11" ht="14.45" customHeight="1" x14ac:dyDescent="0.2">
      <c r="A1629" s="822" t="s">
        <v>599</v>
      </c>
      <c r="B1629" s="823" t="s">
        <v>600</v>
      </c>
      <c r="C1629" s="826" t="s">
        <v>635</v>
      </c>
      <c r="D1629" s="840" t="s">
        <v>636</v>
      </c>
      <c r="E1629" s="826" t="s">
        <v>4897</v>
      </c>
      <c r="F1629" s="840" t="s">
        <v>4898</v>
      </c>
      <c r="G1629" s="826" t="s">
        <v>6567</v>
      </c>
      <c r="H1629" s="826" t="s">
        <v>6568</v>
      </c>
      <c r="I1629" s="832">
        <v>14088.0302734375</v>
      </c>
      <c r="J1629" s="832">
        <v>1</v>
      </c>
      <c r="K1629" s="833">
        <v>14088.0302734375</v>
      </c>
    </row>
    <row r="1630" spans="1:11" ht="14.45" customHeight="1" x14ac:dyDescent="0.2">
      <c r="A1630" s="822" t="s">
        <v>599</v>
      </c>
      <c r="B1630" s="823" t="s">
        <v>600</v>
      </c>
      <c r="C1630" s="826" t="s">
        <v>635</v>
      </c>
      <c r="D1630" s="840" t="s">
        <v>636</v>
      </c>
      <c r="E1630" s="826" t="s">
        <v>4897</v>
      </c>
      <c r="F1630" s="840" t="s">
        <v>4898</v>
      </c>
      <c r="G1630" s="826" t="s">
        <v>6569</v>
      </c>
      <c r="H1630" s="826" t="s">
        <v>6570</v>
      </c>
      <c r="I1630" s="832">
        <v>15299.240234375</v>
      </c>
      <c r="J1630" s="832">
        <v>1</v>
      </c>
      <c r="K1630" s="833">
        <v>15299.240234375</v>
      </c>
    </row>
    <row r="1631" spans="1:11" ht="14.45" customHeight="1" x14ac:dyDescent="0.2">
      <c r="A1631" s="822" t="s">
        <v>599</v>
      </c>
      <c r="B1631" s="823" t="s">
        <v>600</v>
      </c>
      <c r="C1631" s="826" t="s">
        <v>635</v>
      </c>
      <c r="D1631" s="840" t="s">
        <v>636</v>
      </c>
      <c r="E1631" s="826" t="s">
        <v>4897</v>
      </c>
      <c r="F1631" s="840" t="s">
        <v>4898</v>
      </c>
      <c r="G1631" s="826" t="s">
        <v>6571</v>
      </c>
      <c r="H1631" s="826" t="s">
        <v>6572</v>
      </c>
      <c r="I1631" s="832">
        <v>6126.22998046875</v>
      </c>
      <c r="J1631" s="832">
        <v>1</v>
      </c>
      <c r="K1631" s="833">
        <v>6126.22998046875</v>
      </c>
    </row>
    <row r="1632" spans="1:11" ht="14.45" customHeight="1" x14ac:dyDescent="0.2">
      <c r="A1632" s="822" t="s">
        <v>599</v>
      </c>
      <c r="B1632" s="823" t="s">
        <v>600</v>
      </c>
      <c r="C1632" s="826" t="s">
        <v>635</v>
      </c>
      <c r="D1632" s="840" t="s">
        <v>636</v>
      </c>
      <c r="E1632" s="826" t="s">
        <v>4897</v>
      </c>
      <c r="F1632" s="840" t="s">
        <v>4898</v>
      </c>
      <c r="G1632" s="826" t="s">
        <v>6573</v>
      </c>
      <c r="H1632" s="826" t="s">
        <v>6574</v>
      </c>
      <c r="I1632" s="832">
        <v>11269.9404296875</v>
      </c>
      <c r="J1632" s="832">
        <v>1</v>
      </c>
      <c r="K1632" s="833">
        <v>11269.9404296875</v>
      </c>
    </row>
    <row r="1633" spans="1:11" ht="14.45" customHeight="1" x14ac:dyDescent="0.2">
      <c r="A1633" s="822" t="s">
        <v>599</v>
      </c>
      <c r="B1633" s="823" t="s">
        <v>600</v>
      </c>
      <c r="C1633" s="826" t="s">
        <v>635</v>
      </c>
      <c r="D1633" s="840" t="s">
        <v>636</v>
      </c>
      <c r="E1633" s="826" t="s">
        <v>4897</v>
      </c>
      <c r="F1633" s="840" t="s">
        <v>4898</v>
      </c>
      <c r="G1633" s="826" t="s">
        <v>6575</v>
      </c>
      <c r="H1633" s="826" t="s">
        <v>6576</v>
      </c>
      <c r="I1633" s="832">
        <v>11298.98046875</v>
      </c>
      <c r="J1633" s="832">
        <v>1</v>
      </c>
      <c r="K1633" s="833">
        <v>11298.98046875</v>
      </c>
    </row>
    <row r="1634" spans="1:11" ht="14.45" customHeight="1" x14ac:dyDescent="0.2">
      <c r="A1634" s="822" t="s">
        <v>599</v>
      </c>
      <c r="B1634" s="823" t="s">
        <v>600</v>
      </c>
      <c r="C1634" s="826" t="s">
        <v>635</v>
      </c>
      <c r="D1634" s="840" t="s">
        <v>636</v>
      </c>
      <c r="E1634" s="826" t="s">
        <v>4897</v>
      </c>
      <c r="F1634" s="840" t="s">
        <v>4898</v>
      </c>
      <c r="G1634" s="826" t="s">
        <v>6577</v>
      </c>
      <c r="H1634" s="826" t="s">
        <v>6578</v>
      </c>
      <c r="I1634" s="832">
        <v>14169.099609375</v>
      </c>
      <c r="J1634" s="832">
        <v>10</v>
      </c>
      <c r="K1634" s="833">
        <v>141690.99609375</v>
      </c>
    </row>
    <row r="1635" spans="1:11" ht="14.45" customHeight="1" x14ac:dyDescent="0.2">
      <c r="A1635" s="822" t="s">
        <v>599</v>
      </c>
      <c r="B1635" s="823" t="s">
        <v>600</v>
      </c>
      <c r="C1635" s="826" t="s">
        <v>635</v>
      </c>
      <c r="D1635" s="840" t="s">
        <v>636</v>
      </c>
      <c r="E1635" s="826" t="s">
        <v>4897</v>
      </c>
      <c r="F1635" s="840" t="s">
        <v>4898</v>
      </c>
      <c r="G1635" s="826" t="s">
        <v>6579</v>
      </c>
      <c r="H1635" s="826" t="s">
        <v>6580</v>
      </c>
      <c r="I1635" s="832">
        <v>2014.7000122070313</v>
      </c>
      <c r="J1635" s="832">
        <v>10</v>
      </c>
      <c r="K1635" s="833">
        <v>20147</v>
      </c>
    </row>
    <row r="1636" spans="1:11" ht="14.45" customHeight="1" x14ac:dyDescent="0.2">
      <c r="A1636" s="822" t="s">
        <v>599</v>
      </c>
      <c r="B1636" s="823" t="s">
        <v>600</v>
      </c>
      <c r="C1636" s="826" t="s">
        <v>635</v>
      </c>
      <c r="D1636" s="840" t="s">
        <v>636</v>
      </c>
      <c r="E1636" s="826" t="s">
        <v>4897</v>
      </c>
      <c r="F1636" s="840" t="s">
        <v>4898</v>
      </c>
      <c r="G1636" s="826" t="s">
        <v>6581</v>
      </c>
      <c r="H1636" s="826" t="s">
        <v>6582</v>
      </c>
      <c r="I1636" s="832">
        <v>2385.3131510416665</v>
      </c>
      <c r="J1636" s="832">
        <v>55</v>
      </c>
      <c r="K1636" s="833">
        <v>131357.419921875</v>
      </c>
    </row>
    <row r="1637" spans="1:11" ht="14.45" customHeight="1" x14ac:dyDescent="0.2">
      <c r="A1637" s="822" t="s">
        <v>599</v>
      </c>
      <c r="B1637" s="823" t="s">
        <v>600</v>
      </c>
      <c r="C1637" s="826" t="s">
        <v>635</v>
      </c>
      <c r="D1637" s="840" t="s">
        <v>636</v>
      </c>
      <c r="E1637" s="826" t="s">
        <v>4897</v>
      </c>
      <c r="F1637" s="840" t="s">
        <v>4898</v>
      </c>
      <c r="G1637" s="826" t="s">
        <v>6583</v>
      </c>
      <c r="H1637" s="826" t="s">
        <v>6584</v>
      </c>
      <c r="I1637" s="832">
        <v>310</v>
      </c>
      <c r="J1637" s="832">
        <v>1</v>
      </c>
      <c r="K1637" s="833">
        <v>310</v>
      </c>
    </row>
    <row r="1638" spans="1:11" ht="14.45" customHeight="1" x14ac:dyDescent="0.2">
      <c r="A1638" s="822" t="s">
        <v>599</v>
      </c>
      <c r="B1638" s="823" t="s">
        <v>600</v>
      </c>
      <c r="C1638" s="826" t="s">
        <v>635</v>
      </c>
      <c r="D1638" s="840" t="s">
        <v>636</v>
      </c>
      <c r="E1638" s="826" t="s">
        <v>4897</v>
      </c>
      <c r="F1638" s="840" t="s">
        <v>4898</v>
      </c>
      <c r="G1638" s="826" t="s">
        <v>6338</v>
      </c>
      <c r="H1638" s="826" t="s">
        <v>6339</v>
      </c>
      <c r="I1638" s="832">
        <v>300.4833984375</v>
      </c>
      <c r="J1638" s="832">
        <v>50</v>
      </c>
      <c r="K1638" s="833">
        <v>15024.169921875</v>
      </c>
    </row>
    <row r="1639" spans="1:11" ht="14.45" customHeight="1" x14ac:dyDescent="0.2">
      <c r="A1639" s="822" t="s">
        <v>599</v>
      </c>
      <c r="B1639" s="823" t="s">
        <v>600</v>
      </c>
      <c r="C1639" s="826" t="s">
        <v>635</v>
      </c>
      <c r="D1639" s="840" t="s">
        <v>636</v>
      </c>
      <c r="E1639" s="826" t="s">
        <v>4897</v>
      </c>
      <c r="F1639" s="840" t="s">
        <v>4898</v>
      </c>
      <c r="G1639" s="826" t="s">
        <v>6585</v>
      </c>
      <c r="H1639" s="826" t="s">
        <v>6586</v>
      </c>
      <c r="I1639" s="832">
        <v>444.47333780924481</v>
      </c>
      <c r="J1639" s="832">
        <v>30</v>
      </c>
      <c r="K1639" s="833">
        <v>13334.19970703125</v>
      </c>
    </row>
    <row r="1640" spans="1:11" ht="14.45" customHeight="1" x14ac:dyDescent="0.2">
      <c r="A1640" s="822" t="s">
        <v>599</v>
      </c>
      <c r="B1640" s="823" t="s">
        <v>600</v>
      </c>
      <c r="C1640" s="826" t="s">
        <v>635</v>
      </c>
      <c r="D1640" s="840" t="s">
        <v>636</v>
      </c>
      <c r="E1640" s="826" t="s">
        <v>4897</v>
      </c>
      <c r="F1640" s="840" t="s">
        <v>4898</v>
      </c>
      <c r="G1640" s="826" t="s">
        <v>6234</v>
      </c>
      <c r="H1640" s="826" t="s">
        <v>6235</v>
      </c>
      <c r="I1640" s="832">
        <v>530.00444539388025</v>
      </c>
      <c r="J1640" s="832">
        <v>24</v>
      </c>
      <c r="K1640" s="833">
        <v>12407.870056152344</v>
      </c>
    </row>
    <row r="1641" spans="1:11" ht="14.45" customHeight="1" x14ac:dyDescent="0.2">
      <c r="A1641" s="822" t="s">
        <v>599</v>
      </c>
      <c r="B1641" s="823" t="s">
        <v>600</v>
      </c>
      <c r="C1641" s="826" t="s">
        <v>635</v>
      </c>
      <c r="D1641" s="840" t="s">
        <v>636</v>
      </c>
      <c r="E1641" s="826" t="s">
        <v>4897</v>
      </c>
      <c r="F1641" s="840" t="s">
        <v>4898</v>
      </c>
      <c r="G1641" s="826" t="s">
        <v>6587</v>
      </c>
      <c r="H1641" s="826" t="s">
        <v>6588</v>
      </c>
      <c r="I1641" s="832">
        <v>423.49649047851563</v>
      </c>
      <c r="J1641" s="832">
        <v>20</v>
      </c>
      <c r="K1641" s="833">
        <v>8469.9296875</v>
      </c>
    </row>
    <row r="1642" spans="1:11" ht="14.45" customHeight="1" x14ac:dyDescent="0.2">
      <c r="A1642" s="822" t="s">
        <v>599</v>
      </c>
      <c r="B1642" s="823" t="s">
        <v>600</v>
      </c>
      <c r="C1642" s="826" t="s">
        <v>635</v>
      </c>
      <c r="D1642" s="840" t="s">
        <v>636</v>
      </c>
      <c r="E1642" s="826" t="s">
        <v>4897</v>
      </c>
      <c r="F1642" s="840" t="s">
        <v>4898</v>
      </c>
      <c r="G1642" s="826" t="s">
        <v>6589</v>
      </c>
      <c r="H1642" s="826" t="s">
        <v>6590</v>
      </c>
      <c r="I1642" s="832">
        <v>7610.89990234375</v>
      </c>
      <c r="J1642" s="832">
        <v>2</v>
      </c>
      <c r="K1642" s="833">
        <v>15221.7998046875</v>
      </c>
    </row>
    <row r="1643" spans="1:11" ht="14.45" customHeight="1" x14ac:dyDescent="0.2">
      <c r="A1643" s="822" t="s">
        <v>599</v>
      </c>
      <c r="B1643" s="823" t="s">
        <v>600</v>
      </c>
      <c r="C1643" s="826" t="s">
        <v>635</v>
      </c>
      <c r="D1643" s="840" t="s">
        <v>636</v>
      </c>
      <c r="E1643" s="826" t="s">
        <v>4897</v>
      </c>
      <c r="F1643" s="840" t="s">
        <v>4898</v>
      </c>
      <c r="G1643" s="826" t="s">
        <v>6591</v>
      </c>
      <c r="H1643" s="826" t="s">
        <v>6592</v>
      </c>
      <c r="I1643" s="832">
        <v>7610.89990234375</v>
      </c>
      <c r="J1643" s="832">
        <v>1</v>
      </c>
      <c r="K1643" s="833">
        <v>7610.89990234375</v>
      </c>
    </row>
    <row r="1644" spans="1:11" ht="14.45" customHeight="1" x14ac:dyDescent="0.2">
      <c r="A1644" s="822" t="s">
        <v>599</v>
      </c>
      <c r="B1644" s="823" t="s">
        <v>600</v>
      </c>
      <c r="C1644" s="826" t="s">
        <v>635</v>
      </c>
      <c r="D1644" s="840" t="s">
        <v>636</v>
      </c>
      <c r="E1644" s="826" t="s">
        <v>4897</v>
      </c>
      <c r="F1644" s="840" t="s">
        <v>4898</v>
      </c>
      <c r="G1644" s="826" t="s">
        <v>6593</v>
      </c>
      <c r="H1644" s="826" t="s">
        <v>6594</v>
      </c>
      <c r="I1644" s="832">
        <v>7610.89990234375</v>
      </c>
      <c r="J1644" s="832">
        <v>2</v>
      </c>
      <c r="K1644" s="833">
        <v>15221.7998046875</v>
      </c>
    </row>
    <row r="1645" spans="1:11" ht="14.45" customHeight="1" x14ac:dyDescent="0.2">
      <c r="A1645" s="822" t="s">
        <v>599</v>
      </c>
      <c r="B1645" s="823" t="s">
        <v>600</v>
      </c>
      <c r="C1645" s="826" t="s">
        <v>635</v>
      </c>
      <c r="D1645" s="840" t="s">
        <v>636</v>
      </c>
      <c r="E1645" s="826" t="s">
        <v>4897</v>
      </c>
      <c r="F1645" s="840" t="s">
        <v>4898</v>
      </c>
      <c r="G1645" s="826" t="s">
        <v>6595</v>
      </c>
      <c r="H1645" s="826" t="s">
        <v>6596</v>
      </c>
      <c r="I1645" s="832">
        <v>4840</v>
      </c>
      <c r="J1645" s="832">
        <v>2</v>
      </c>
      <c r="K1645" s="833">
        <v>9680</v>
      </c>
    </row>
    <row r="1646" spans="1:11" ht="14.45" customHeight="1" x14ac:dyDescent="0.2">
      <c r="A1646" s="822" t="s">
        <v>599</v>
      </c>
      <c r="B1646" s="823" t="s">
        <v>600</v>
      </c>
      <c r="C1646" s="826" t="s">
        <v>635</v>
      </c>
      <c r="D1646" s="840" t="s">
        <v>636</v>
      </c>
      <c r="E1646" s="826" t="s">
        <v>4897</v>
      </c>
      <c r="F1646" s="840" t="s">
        <v>4898</v>
      </c>
      <c r="G1646" s="826" t="s">
        <v>6597</v>
      </c>
      <c r="H1646" s="826" t="s">
        <v>6598</v>
      </c>
      <c r="I1646" s="832">
        <v>7610.89990234375</v>
      </c>
      <c r="J1646" s="832">
        <v>1</v>
      </c>
      <c r="K1646" s="833">
        <v>7610.89990234375</v>
      </c>
    </row>
    <row r="1647" spans="1:11" ht="14.45" customHeight="1" x14ac:dyDescent="0.2">
      <c r="A1647" s="822" t="s">
        <v>599</v>
      </c>
      <c r="B1647" s="823" t="s">
        <v>600</v>
      </c>
      <c r="C1647" s="826" t="s">
        <v>635</v>
      </c>
      <c r="D1647" s="840" t="s">
        <v>636</v>
      </c>
      <c r="E1647" s="826" t="s">
        <v>4897</v>
      </c>
      <c r="F1647" s="840" t="s">
        <v>4898</v>
      </c>
      <c r="G1647" s="826" t="s">
        <v>6599</v>
      </c>
      <c r="H1647" s="826" t="s">
        <v>6600</v>
      </c>
      <c r="I1647" s="832">
        <v>7610.89990234375</v>
      </c>
      <c r="J1647" s="832">
        <v>1</v>
      </c>
      <c r="K1647" s="833">
        <v>7610.89990234375</v>
      </c>
    </row>
    <row r="1648" spans="1:11" ht="14.45" customHeight="1" x14ac:dyDescent="0.2">
      <c r="A1648" s="822" t="s">
        <v>599</v>
      </c>
      <c r="B1648" s="823" t="s">
        <v>600</v>
      </c>
      <c r="C1648" s="826" t="s">
        <v>635</v>
      </c>
      <c r="D1648" s="840" t="s">
        <v>636</v>
      </c>
      <c r="E1648" s="826" t="s">
        <v>4897</v>
      </c>
      <c r="F1648" s="840" t="s">
        <v>4898</v>
      </c>
      <c r="G1648" s="826" t="s">
        <v>6601</v>
      </c>
      <c r="H1648" s="826" t="s">
        <v>6602</v>
      </c>
      <c r="I1648" s="832">
        <v>289.19000244140625</v>
      </c>
      <c r="J1648" s="832">
        <v>1</v>
      </c>
      <c r="K1648" s="833">
        <v>289.19000244140625</v>
      </c>
    </row>
    <row r="1649" spans="1:11" ht="14.45" customHeight="1" x14ac:dyDescent="0.2">
      <c r="A1649" s="822" t="s">
        <v>599</v>
      </c>
      <c r="B1649" s="823" t="s">
        <v>600</v>
      </c>
      <c r="C1649" s="826" t="s">
        <v>635</v>
      </c>
      <c r="D1649" s="840" t="s">
        <v>636</v>
      </c>
      <c r="E1649" s="826" t="s">
        <v>4897</v>
      </c>
      <c r="F1649" s="840" t="s">
        <v>4898</v>
      </c>
      <c r="G1649" s="826" t="s">
        <v>6603</v>
      </c>
      <c r="H1649" s="826" t="s">
        <v>6604</v>
      </c>
      <c r="I1649" s="832">
        <v>25773</v>
      </c>
      <c r="J1649" s="832">
        <v>7</v>
      </c>
      <c r="K1649" s="833">
        <v>180411</v>
      </c>
    </row>
    <row r="1650" spans="1:11" ht="14.45" customHeight="1" x14ac:dyDescent="0.2">
      <c r="A1650" s="822" t="s">
        <v>599</v>
      </c>
      <c r="B1650" s="823" t="s">
        <v>600</v>
      </c>
      <c r="C1650" s="826" t="s">
        <v>635</v>
      </c>
      <c r="D1650" s="840" t="s">
        <v>636</v>
      </c>
      <c r="E1650" s="826" t="s">
        <v>4897</v>
      </c>
      <c r="F1650" s="840" t="s">
        <v>4898</v>
      </c>
      <c r="G1650" s="826" t="s">
        <v>6605</v>
      </c>
      <c r="H1650" s="826" t="s">
        <v>6606</v>
      </c>
      <c r="I1650" s="832">
        <v>726</v>
      </c>
      <c r="J1650" s="832">
        <v>1</v>
      </c>
      <c r="K1650" s="833">
        <v>726</v>
      </c>
    </row>
    <row r="1651" spans="1:11" ht="14.45" customHeight="1" x14ac:dyDescent="0.2">
      <c r="A1651" s="822" t="s">
        <v>599</v>
      </c>
      <c r="B1651" s="823" t="s">
        <v>600</v>
      </c>
      <c r="C1651" s="826" t="s">
        <v>635</v>
      </c>
      <c r="D1651" s="840" t="s">
        <v>636</v>
      </c>
      <c r="E1651" s="826" t="s">
        <v>4897</v>
      </c>
      <c r="F1651" s="840" t="s">
        <v>4898</v>
      </c>
      <c r="G1651" s="826" t="s">
        <v>6607</v>
      </c>
      <c r="H1651" s="826" t="s">
        <v>6608</v>
      </c>
      <c r="I1651" s="832">
        <v>8436</v>
      </c>
      <c r="J1651" s="832">
        <v>1</v>
      </c>
      <c r="K1651" s="833">
        <v>8436</v>
      </c>
    </row>
    <row r="1652" spans="1:11" ht="14.45" customHeight="1" x14ac:dyDescent="0.2">
      <c r="A1652" s="822" t="s">
        <v>599</v>
      </c>
      <c r="B1652" s="823" t="s">
        <v>600</v>
      </c>
      <c r="C1652" s="826" t="s">
        <v>635</v>
      </c>
      <c r="D1652" s="840" t="s">
        <v>636</v>
      </c>
      <c r="E1652" s="826" t="s">
        <v>4897</v>
      </c>
      <c r="F1652" s="840" t="s">
        <v>4898</v>
      </c>
      <c r="G1652" s="826" t="s">
        <v>6609</v>
      </c>
      <c r="H1652" s="826" t="s">
        <v>6610</v>
      </c>
      <c r="I1652" s="832">
        <v>1164.02001953125</v>
      </c>
      <c r="J1652" s="832">
        <v>10</v>
      </c>
      <c r="K1652" s="833">
        <v>11640.2001953125</v>
      </c>
    </row>
    <row r="1653" spans="1:11" ht="14.45" customHeight="1" x14ac:dyDescent="0.2">
      <c r="A1653" s="822" t="s">
        <v>599</v>
      </c>
      <c r="B1653" s="823" t="s">
        <v>600</v>
      </c>
      <c r="C1653" s="826" t="s">
        <v>635</v>
      </c>
      <c r="D1653" s="840" t="s">
        <v>636</v>
      </c>
      <c r="E1653" s="826" t="s">
        <v>4897</v>
      </c>
      <c r="F1653" s="840" t="s">
        <v>4898</v>
      </c>
      <c r="G1653" s="826" t="s">
        <v>6611</v>
      </c>
      <c r="H1653" s="826" t="s">
        <v>6612</v>
      </c>
      <c r="I1653" s="832">
        <v>141.16714041573661</v>
      </c>
      <c r="J1653" s="832">
        <v>20</v>
      </c>
      <c r="K1653" s="833">
        <v>2832.6100463867188</v>
      </c>
    </row>
    <row r="1654" spans="1:11" ht="14.45" customHeight="1" x14ac:dyDescent="0.2">
      <c r="A1654" s="822" t="s">
        <v>599</v>
      </c>
      <c r="B1654" s="823" t="s">
        <v>600</v>
      </c>
      <c r="C1654" s="826" t="s">
        <v>635</v>
      </c>
      <c r="D1654" s="840" t="s">
        <v>636</v>
      </c>
      <c r="E1654" s="826" t="s">
        <v>4897</v>
      </c>
      <c r="F1654" s="840" t="s">
        <v>4898</v>
      </c>
      <c r="G1654" s="826" t="s">
        <v>6613</v>
      </c>
      <c r="H1654" s="826" t="s">
        <v>6614</v>
      </c>
      <c r="I1654" s="832">
        <v>18945.57421875</v>
      </c>
      <c r="J1654" s="832">
        <v>2</v>
      </c>
      <c r="K1654" s="833">
        <v>37891.1484375</v>
      </c>
    </row>
    <row r="1655" spans="1:11" ht="14.45" customHeight="1" x14ac:dyDescent="0.2">
      <c r="A1655" s="822" t="s">
        <v>599</v>
      </c>
      <c r="B1655" s="823" t="s">
        <v>600</v>
      </c>
      <c r="C1655" s="826" t="s">
        <v>635</v>
      </c>
      <c r="D1655" s="840" t="s">
        <v>636</v>
      </c>
      <c r="E1655" s="826" t="s">
        <v>4897</v>
      </c>
      <c r="F1655" s="840" t="s">
        <v>4898</v>
      </c>
      <c r="G1655" s="826" t="s">
        <v>6615</v>
      </c>
      <c r="H1655" s="826" t="s">
        <v>6616</v>
      </c>
      <c r="I1655" s="832">
        <v>13416.58544921875</v>
      </c>
      <c r="J1655" s="832">
        <v>2</v>
      </c>
      <c r="K1655" s="833">
        <v>26833.1708984375</v>
      </c>
    </row>
    <row r="1656" spans="1:11" ht="14.45" customHeight="1" x14ac:dyDescent="0.2">
      <c r="A1656" s="822" t="s">
        <v>599</v>
      </c>
      <c r="B1656" s="823" t="s">
        <v>600</v>
      </c>
      <c r="C1656" s="826" t="s">
        <v>635</v>
      </c>
      <c r="D1656" s="840" t="s">
        <v>636</v>
      </c>
      <c r="E1656" s="826" t="s">
        <v>4897</v>
      </c>
      <c r="F1656" s="840" t="s">
        <v>4898</v>
      </c>
      <c r="G1656" s="826" t="s">
        <v>6615</v>
      </c>
      <c r="H1656" s="826" t="s">
        <v>6617</v>
      </c>
      <c r="I1656" s="832">
        <v>13416.80029296875</v>
      </c>
      <c r="J1656" s="832">
        <v>2</v>
      </c>
      <c r="K1656" s="833">
        <v>26833.6005859375</v>
      </c>
    </row>
    <row r="1657" spans="1:11" ht="14.45" customHeight="1" x14ac:dyDescent="0.2">
      <c r="A1657" s="822" t="s">
        <v>599</v>
      </c>
      <c r="B1657" s="823" t="s">
        <v>600</v>
      </c>
      <c r="C1657" s="826" t="s">
        <v>635</v>
      </c>
      <c r="D1657" s="840" t="s">
        <v>636</v>
      </c>
      <c r="E1657" s="826" t="s">
        <v>4897</v>
      </c>
      <c r="F1657" s="840" t="s">
        <v>4898</v>
      </c>
      <c r="G1657" s="826" t="s">
        <v>6618</v>
      </c>
      <c r="H1657" s="826" t="s">
        <v>6619</v>
      </c>
      <c r="I1657" s="832">
        <v>15633.0703125</v>
      </c>
      <c r="J1657" s="832">
        <v>1</v>
      </c>
      <c r="K1657" s="833">
        <v>15633.0703125</v>
      </c>
    </row>
    <row r="1658" spans="1:11" ht="14.45" customHeight="1" x14ac:dyDescent="0.2">
      <c r="A1658" s="822" t="s">
        <v>599</v>
      </c>
      <c r="B1658" s="823" t="s">
        <v>600</v>
      </c>
      <c r="C1658" s="826" t="s">
        <v>635</v>
      </c>
      <c r="D1658" s="840" t="s">
        <v>636</v>
      </c>
      <c r="E1658" s="826" t="s">
        <v>4897</v>
      </c>
      <c r="F1658" s="840" t="s">
        <v>4898</v>
      </c>
      <c r="G1658" s="826" t="s">
        <v>6620</v>
      </c>
      <c r="H1658" s="826" t="s">
        <v>6621</v>
      </c>
      <c r="I1658" s="832">
        <v>1263.9659667968749</v>
      </c>
      <c r="J1658" s="832">
        <v>100</v>
      </c>
      <c r="K1658" s="833">
        <v>126396.599609375</v>
      </c>
    </row>
    <row r="1659" spans="1:11" ht="14.45" customHeight="1" x14ac:dyDescent="0.2">
      <c r="A1659" s="822" t="s">
        <v>599</v>
      </c>
      <c r="B1659" s="823" t="s">
        <v>600</v>
      </c>
      <c r="C1659" s="826" t="s">
        <v>635</v>
      </c>
      <c r="D1659" s="840" t="s">
        <v>636</v>
      </c>
      <c r="E1659" s="826" t="s">
        <v>4897</v>
      </c>
      <c r="F1659" s="840" t="s">
        <v>4898</v>
      </c>
      <c r="G1659" s="826" t="s">
        <v>6274</v>
      </c>
      <c r="H1659" s="826" t="s">
        <v>6275</v>
      </c>
      <c r="I1659" s="832">
        <v>78.927143641880576</v>
      </c>
      <c r="J1659" s="832">
        <v>63</v>
      </c>
      <c r="K1659" s="833">
        <v>5025.1200714111328</v>
      </c>
    </row>
    <row r="1660" spans="1:11" ht="14.45" customHeight="1" x14ac:dyDescent="0.2">
      <c r="A1660" s="822" t="s">
        <v>599</v>
      </c>
      <c r="B1660" s="823" t="s">
        <v>600</v>
      </c>
      <c r="C1660" s="826" t="s">
        <v>635</v>
      </c>
      <c r="D1660" s="840" t="s">
        <v>636</v>
      </c>
      <c r="E1660" s="826" t="s">
        <v>4897</v>
      </c>
      <c r="F1660" s="840" t="s">
        <v>4898</v>
      </c>
      <c r="G1660" s="826" t="s">
        <v>6622</v>
      </c>
      <c r="H1660" s="826" t="s">
        <v>6623</v>
      </c>
      <c r="I1660" s="832">
        <v>358.87242127780365</v>
      </c>
      <c r="J1660" s="832">
        <v>1</v>
      </c>
      <c r="K1660" s="833">
        <v>358.87242127780365</v>
      </c>
    </row>
    <row r="1661" spans="1:11" ht="14.45" customHeight="1" x14ac:dyDescent="0.2">
      <c r="A1661" s="822" t="s">
        <v>599</v>
      </c>
      <c r="B1661" s="823" t="s">
        <v>600</v>
      </c>
      <c r="C1661" s="826" t="s">
        <v>635</v>
      </c>
      <c r="D1661" s="840" t="s">
        <v>636</v>
      </c>
      <c r="E1661" s="826" t="s">
        <v>4897</v>
      </c>
      <c r="F1661" s="840" t="s">
        <v>4898</v>
      </c>
      <c r="G1661" s="826" t="s">
        <v>6624</v>
      </c>
      <c r="H1661" s="826" t="s">
        <v>6625</v>
      </c>
      <c r="I1661" s="832">
        <v>203.89296165185797</v>
      </c>
      <c r="J1661" s="832">
        <v>1</v>
      </c>
      <c r="K1661" s="833">
        <v>203.89296165185797</v>
      </c>
    </row>
    <row r="1662" spans="1:11" ht="14.45" customHeight="1" x14ac:dyDescent="0.2">
      <c r="A1662" s="822" t="s">
        <v>599</v>
      </c>
      <c r="B1662" s="823" t="s">
        <v>600</v>
      </c>
      <c r="C1662" s="826" t="s">
        <v>635</v>
      </c>
      <c r="D1662" s="840" t="s">
        <v>636</v>
      </c>
      <c r="E1662" s="826" t="s">
        <v>4897</v>
      </c>
      <c r="F1662" s="840" t="s">
        <v>4898</v>
      </c>
      <c r="G1662" s="826" t="s">
        <v>6626</v>
      </c>
      <c r="H1662" s="826" t="s">
        <v>6627</v>
      </c>
      <c r="I1662" s="832">
        <v>3463.0400390625</v>
      </c>
      <c r="J1662" s="832">
        <v>1</v>
      </c>
      <c r="K1662" s="833">
        <v>3463.0400390625</v>
      </c>
    </row>
    <row r="1663" spans="1:11" ht="14.45" customHeight="1" x14ac:dyDescent="0.2">
      <c r="A1663" s="822" t="s">
        <v>599</v>
      </c>
      <c r="B1663" s="823" t="s">
        <v>600</v>
      </c>
      <c r="C1663" s="826" t="s">
        <v>635</v>
      </c>
      <c r="D1663" s="840" t="s">
        <v>636</v>
      </c>
      <c r="E1663" s="826" t="s">
        <v>4897</v>
      </c>
      <c r="F1663" s="840" t="s">
        <v>4898</v>
      </c>
      <c r="G1663" s="826" t="s">
        <v>6628</v>
      </c>
      <c r="H1663" s="826" t="s">
        <v>6629</v>
      </c>
      <c r="I1663" s="832">
        <v>350.49348693377715</v>
      </c>
      <c r="J1663" s="832">
        <v>5</v>
      </c>
      <c r="K1663" s="833">
        <v>1752.4674346688857</v>
      </c>
    </row>
    <row r="1664" spans="1:11" ht="14.45" customHeight="1" x14ac:dyDescent="0.2">
      <c r="A1664" s="822" t="s">
        <v>599</v>
      </c>
      <c r="B1664" s="823" t="s">
        <v>600</v>
      </c>
      <c r="C1664" s="826" t="s">
        <v>635</v>
      </c>
      <c r="D1664" s="840" t="s">
        <v>636</v>
      </c>
      <c r="E1664" s="826" t="s">
        <v>4897</v>
      </c>
      <c r="F1664" s="840" t="s">
        <v>4898</v>
      </c>
      <c r="G1664" s="826" t="s">
        <v>6630</v>
      </c>
      <c r="H1664" s="826" t="s">
        <v>6631</v>
      </c>
      <c r="I1664" s="832">
        <v>14762</v>
      </c>
      <c r="J1664" s="832">
        <v>4</v>
      </c>
      <c r="K1664" s="833">
        <v>59048</v>
      </c>
    </row>
    <row r="1665" spans="1:11" ht="14.45" customHeight="1" x14ac:dyDescent="0.2">
      <c r="A1665" s="822" t="s">
        <v>599</v>
      </c>
      <c r="B1665" s="823" t="s">
        <v>600</v>
      </c>
      <c r="C1665" s="826" t="s">
        <v>635</v>
      </c>
      <c r="D1665" s="840" t="s">
        <v>636</v>
      </c>
      <c r="E1665" s="826" t="s">
        <v>4897</v>
      </c>
      <c r="F1665" s="840" t="s">
        <v>4898</v>
      </c>
      <c r="G1665" s="826" t="s">
        <v>6632</v>
      </c>
      <c r="H1665" s="826" t="s">
        <v>6633</v>
      </c>
      <c r="I1665" s="832">
        <v>23560.150390625</v>
      </c>
      <c r="J1665" s="832">
        <v>1</v>
      </c>
      <c r="K1665" s="833">
        <v>23560.150390625</v>
      </c>
    </row>
    <row r="1666" spans="1:11" ht="14.45" customHeight="1" x14ac:dyDescent="0.2">
      <c r="A1666" s="822" t="s">
        <v>599</v>
      </c>
      <c r="B1666" s="823" t="s">
        <v>600</v>
      </c>
      <c r="C1666" s="826" t="s">
        <v>635</v>
      </c>
      <c r="D1666" s="840" t="s">
        <v>636</v>
      </c>
      <c r="E1666" s="826" t="s">
        <v>4897</v>
      </c>
      <c r="F1666" s="840" t="s">
        <v>4898</v>
      </c>
      <c r="G1666" s="826" t="s">
        <v>6634</v>
      </c>
      <c r="H1666" s="826" t="s">
        <v>6635</v>
      </c>
      <c r="I1666" s="832">
        <v>214.01999511718751</v>
      </c>
      <c r="J1666" s="832">
        <v>100</v>
      </c>
      <c r="K1666" s="833">
        <v>21401.5</v>
      </c>
    </row>
    <row r="1667" spans="1:11" ht="14.45" customHeight="1" x14ac:dyDescent="0.2">
      <c r="A1667" s="822" t="s">
        <v>599</v>
      </c>
      <c r="B1667" s="823" t="s">
        <v>600</v>
      </c>
      <c r="C1667" s="826" t="s">
        <v>635</v>
      </c>
      <c r="D1667" s="840" t="s">
        <v>636</v>
      </c>
      <c r="E1667" s="826" t="s">
        <v>4897</v>
      </c>
      <c r="F1667" s="840" t="s">
        <v>4898</v>
      </c>
      <c r="G1667" s="826" t="s">
        <v>6636</v>
      </c>
      <c r="H1667" s="826" t="s">
        <v>6637</v>
      </c>
      <c r="I1667" s="832">
        <v>8094.89990234375</v>
      </c>
      <c r="J1667" s="832">
        <v>1</v>
      </c>
      <c r="K1667" s="833">
        <v>8094.89990234375</v>
      </c>
    </row>
    <row r="1668" spans="1:11" ht="14.45" customHeight="1" x14ac:dyDescent="0.2">
      <c r="A1668" s="822" t="s">
        <v>599</v>
      </c>
      <c r="B1668" s="823" t="s">
        <v>600</v>
      </c>
      <c r="C1668" s="826" t="s">
        <v>635</v>
      </c>
      <c r="D1668" s="840" t="s">
        <v>636</v>
      </c>
      <c r="E1668" s="826" t="s">
        <v>4897</v>
      </c>
      <c r="F1668" s="840" t="s">
        <v>4898</v>
      </c>
      <c r="G1668" s="826" t="s">
        <v>6638</v>
      </c>
      <c r="H1668" s="826" t="s">
        <v>6639</v>
      </c>
      <c r="I1668" s="832">
        <v>8094.89990234375</v>
      </c>
      <c r="J1668" s="832">
        <v>1</v>
      </c>
      <c r="K1668" s="833">
        <v>8094.89990234375</v>
      </c>
    </row>
    <row r="1669" spans="1:11" ht="14.45" customHeight="1" x14ac:dyDescent="0.2">
      <c r="A1669" s="822" t="s">
        <v>599</v>
      </c>
      <c r="B1669" s="823" t="s">
        <v>600</v>
      </c>
      <c r="C1669" s="826" t="s">
        <v>635</v>
      </c>
      <c r="D1669" s="840" t="s">
        <v>636</v>
      </c>
      <c r="E1669" s="826" t="s">
        <v>4897</v>
      </c>
      <c r="F1669" s="840" t="s">
        <v>4898</v>
      </c>
      <c r="G1669" s="826" t="s">
        <v>6485</v>
      </c>
      <c r="H1669" s="826" t="s">
        <v>6486</v>
      </c>
      <c r="I1669" s="832">
        <v>25.307499408721924</v>
      </c>
      <c r="J1669" s="832">
        <v>80</v>
      </c>
      <c r="K1669" s="833">
        <v>2024.6600036621094</v>
      </c>
    </row>
    <row r="1670" spans="1:11" ht="14.45" customHeight="1" x14ac:dyDescent="0.2">
      <c r="A1670" s="822" t="s">
        <v>599</v>
      </c>
      <c r="B1670" s="823" t="s">
        <v>600</v>
      </c>
      <c r="C1670" s="826" t="s">
        <v>635</v>
      </c>
      <c r="D1670" s="840" t="s">
        <v>636</v>
      </c>
      <c r="E1670" s="826" t="s">
        <v>4897</v>
      </c>
      <c r="F1670" s="840" t="s">
        <v>4898</v>
      </c>
      <c r="G1670" s="826" t="s">
        <v>6485</v>
      </c>
      <c r="H1670" s="826" t="s">
        <v>6487</v>
      </c>
      <c r="I1670" s="832">
        <v>25.299999237060547</v>
      </c>
      <c r="J1670" s="832">
        <v>60</v>
      </c>
      <c r="K1670" s="833">
        <v>1518</v>
      </c>
    </row>
    <row r="1671" spans="1:11" ht="14.45" customHeight="1" x14ac:dyDescent="0.2">
      <c r="A1671" s="822" t="s">
        <v>599</v>
      </c>
      <c r="B1671" s="823" t="s">
        <v>600</v>
      </c>
      <c r="C1671" s="826" t="s">
        <v>635</v>
      </c>
      <c r="D1671" s="840" t="s">
        <v>636</v>
      </c>
      <c r="E1671" s="826" t="s">
        <v>4897</v>
      </c>
      <c r="F1671" s="840" t="s">
        <v>4898</v>
      </c>
      <c r="G1671" s="826" t="s">
        <v>6640</v>
      </c>
      <c r="H1671" s="826" t="s">
        <v>6641</v>
      </c>
      <c r="I1671" s="832">
        <v>3932.010009765625</v>
      </c>
      <c r="J1671" s="832">
        <v>1</v>
      </c>
      <c r="K1671" s="833">
        <v>3932.010009765625</v>
      </c>
    </row>
    <row r="1672" spans="1:11" ht="14.45" customHeight="1" x14ac:dyDescent="0.2">
      <c r="A1672" s="822" t="s">
        <v>599</v>
      </c>
      <c r="B1672" s="823" t="s">
        <v>600</v>
      </c>
      <c r="C1672" s="826" t="s">
        <v>635</v>
      </c>
      <c r="D1672" s="840" t="s">
        <v>636</v>
      </c>
      <c r="E1672" s="826" t="s">
        <v>4897</v>
      </c>
      <c r="F1672" s="840" t="s">
        <v>4898</v>
      </c>
      <c r="G1672" s="826" t="s">
        <v>6642</v>
      </c>
      <c r="H1672" s="826" t="s">
        <v>6643</v>
      </c>
      <c r="I1672" s="832">
        <v>3932.02001953125</v>
      </c>
      <c r="J1672" s="832">
        <v>1</v>
      </c>
      <c r="K1672" s="833">
        <v>3932.02001953125</v>
      </c>
    </row>
    <row r="1673" spans="1:11" ht="14.45" customHeight="1" x14ac:dyDescent="0.2">
      <c r="A1673" s="822" t="s">
        <v>599</v>
      </c>
      <c r="B1673" s="823" t="s">
        <v>600</v>
      </c>
      <c r="C1673" s="826" t="s">
        <v>635</v>
      </c>
      <c r="D1673" s="840" t="s">
        <v>636</v>
      </c>
      <c r="E1673" s="826" t="s">
        <v>4897</v>
      </c>
      <c r="F1673" s="840" t="s">
        <v>4898</v>
      </c>
      <c r="G1673" s="826" t="s">
        <v>6644</v>
      </c>
      <c r="H1673" s="826" t="s">
        <v>6645</v>
      </c>
      <c r="I1673" s="832">
        <v>14762</v>
      </c>
      <c r="J1673" s="832">
        <v>1</v>
      </c>
      <c r="K1673" s="833">
        <v>14762</v>
      </c>
    </row>
    <row r="1674" spans="1:11" ht="14.45" customHeight="1" x14ac:dyDescent="0.2">
      <c r="A1674" s="822" t="s">
        <v>599</v>
      </c>
      <c r="B1674" s="823" t="s">
        <v>600</v>
      </c>
      <c r="C1674" s="826" t="s">
        <v>635</v>
      </c>
      <c r="D1674" s="840" t="s">
        <v>636</v>
      </c>
      <c r="E1674" s="826" t="s">
        <v>4897</v>
      </c>
      <c r="F1674" s="840" t="s">
        <v>4898</v>
      </c>
      <c r="G1674" s="826" t="s">
        <v>6646</v>
      </c>
      <c r="H1674" s="826" t="s">
        <v>6647</v>
      </c>
      <c r="I1674" s="832">
        <v>14762</v>
      </c>
      <c r="J1674" s="832">
        <v>1</v>
      </c>
      <c r="K1674" s="833">
        <v>14762</v>
      </c>
    </row>
    <row r="1675" spans="1:11" ht="14.45" customHeight="1" x14ac:dyDescent="0.2">
      <c r="A1675" s="822" t="s">
        <v>599</v>
      </c>
      <c r="B1675" s="823" t="s">
        <v>600</v>
      </c>
      <c r="C1675" s="826" t="s">
        <v>635</v>
      </c>
      <c r="D1675" s="840" t="s">
        <v>636</v>
      </c>
      <c r="E1675" s="826" t="s">
        <v>4897</v>
      </c>
      <c r="F1675" s="840" t="s">
        <v>4898</v>
      </c>
      <c r="G1675" s="826" t="s">
        <v>6648</v>
      </c>
      <c r="H1675" s="826" t="s">
        <v>6649</v>
      </c>
      <c r="I1675" s="832">
        <v>11298.98046875</v>
      </c>
      <c r="J1675" s="832">
        <v>1</v>
      </c>
      <c r="K1675" s="833">
        <v>11298.98046875</v>
      </c>
    </row>
    <row r="1676" spans="1:11" ht="14.45" customHeight="1" x14ac:dyDescent="0.2">
      <c r="A1676" s="822" t="s">
        <v>599</v>
      </c>
      <c r="B1676" s="823" t="s">
        <v>600</v>
      </c>
      <c r="C1676" s="826" t="s">
        <v>635</v>
      </c>
      <c r="D1676" s="840" t="s">
        <v>636</v>
      </c>
      <c r="E1676" s="826" t="s">
        <v>4897</v>
      </c>
      <c r="F1676" s="840" t="s">
        <v>4898</v>
      </c>
      <c r="G1676" s="826" t="s">
        <v>6650</v>
      </c>
      <c r="H1676" s="826" t="s">
        <v>6651</v>
      </c>
      <c r="I1676" s="832">
        <v>1781.1199951171875</v>
      </c>
      <c r="J1676" s="832">
        <v>7</v>
      </c>
      <c r="K1676" s="833">
        <v>12467.839721679688</v>
      </c>
    </row>
    <row r="1677" spans="1:11" ht="14.45" customHeight="1" x14ac:dyDescent="0.2">
      <c r="A1677" s="822" t="s">
        <v>599</v>
      </c>
      <c r="B1677" s="823" t="s">
        <v>600</v>
      </c>
      <c r="C1677" s="826" t="s">
        <v>635</v>
      </c>
      <c r="D1677" s="840" t="s">
        <v>636</v>
      </c>
      <c r="E1677" s="826" t="s">
        <v>4897</v>
      </c>
      <c r="F1677" s="840" t="s">
        <v>4898</v>
      </c>
      <c r="G1677" s="826" t="s">
        <v>6652</v>
      </c>
      <c r="H1677" s="826" t="s">
        <v>6653</v>
      </c>
      <c r="I1677" s="832">
        <v>12095.16015625</v>
      </c>
      <c r="J1677" s="832">
        <v>3</v>
      </c>
      <c r="K1677" s="833">
        <v>36285.48046875</v>
      </c>
    </row>
    <row r="1678" spans="1:11" ht="14.45" customHeight="1" x14ac:dyDescent="0.2">
      <c r="A1678" s="822" t="s">
        <v>599</v>
      </c>
      <c r="B1678" s="823" t="s">
        <v>600</v>
      </c>
      <c r="C1678" s="826" t="s">
        <v>635</v>
      </c>
      <c r="D1678" s="840" t="s">
        <v>636</v>
      </c>
      <c r="E1678" s="826" t="s">
        <v>4897</v>
      </c>
      <c r="F1678" s="840" t="s">
        <v>4898</v>
      </c>
      <c r="G1678" s="826" t="s">
        <v>6654</v>
      </c>
      <c r="H1678" s="826" t="s">
        <v>6655</v>
      </c>
      <c r="I1678" s="832">
        <v>11298.98046875</v>
      </c>
      <c r="J1678" s="832">
        <v>1</v>
      </c>
      <c r="K1678" s="833">
        <v>11298.98046875</v>
      </c>
    </row>
    <row r="1679" spans="1:11" ht="14.45" customHeight="1" x14ac:dyDescent="0.2">
      <c r="A1679" s="822" t="s">
        <v>599</v>
      </c>
      <c r="B1679" s="823" t="s">
        <v>600</v>
      </c>
      <c r="C1679" s="826" t="s">
        <v>635</v>
      </c>
      <c r="D1679" s="840" t="s">
        <v>636</v>
      </c>
      <c r="E1679" s="826" t="s">
        <v>4897</v>
      </c>
      <c r="F1679" s="840" t="s">
        <v>4898</v>
      </c>
      <c r="G1679" s="826" t="s">
        <v>6656</v>
      </c>
      <c r="H1679" s="826" t="s">
        <v>6657</v>
      </c>
      <c r="I1679" s="832">
        <v>11298.98046875</v>
      </c>
      <c r="J1679" s="832">
        <v>1</v>
      </c>
      <c r="K1679" s="833">
        <v>11298.98046875</v>
      </c>
    </row>
    <row r="1680" spans="1:11" ht="14.45" customHeight="1" x14ac:dyDescent="0.2">
      <c r="A1680" s="822" t="s">
        <v>599</v>
      </c>
      <c r="B1680" s="823" t="s">
        <v>600</v>
      </c>
      <c r="C1680" s="826" t="s">
        <v>635</v>
      </c>
      <c r="D1680" s="840" t="s">
        <v>636</v>
      </c>
      <c r="E1680" s="826" t="s">
        <v>4897</v>
      </c>
      <c r="F1680" s="840" t="s">
        <v>4898</v>
      </c>
      <c r="G1680" s="826" t="s">
        <v>6658</v>
      </c>
      <c r="H1680" s="826" t="s">
        <v>6659</v>
      </c>
      <c r="I1680" s="832">
        <v>11298.98046875</v>
      </c>
      <c r="J1680" s="832">
        <v>1</v>
      </c>
      <c r="K1680" s="833">
        <v>11298.98046875</v>
      </c>
    </row>
    <row r="1681" spans="1:11" ht="14.45" customHeight="1" x14ac:dyDescent="0.2">
      <c r="A1681" s="822" t="s">
        <v>599</v>
      </c>
      <c r="B1681" s="823" t="s">
        <v>600</v>
      </c>
      <c r="C1681" s="826" t="s">
        <v>635</v>
      </c>
      <c r="D1681" s="840" t="s">
        <v>636</v>
      </c>
      <c r="E1681" s="826" t="s">
        <v>4897</v>
      </c>
      <c r="F1681" s="840" t="s">
        <v>4898</v>
      </c>
      <c r="G1681" s="826" t="s">
        <v>6660</v>
      </c>
      <c r="H1681" s="826" t="s">
        <v>6661</v>
      </c>
      <c r="I1681" s="832">
        <v>11298.98046875</v>
      </c>
      <c r="J1681" s="832">
        <v>1</v>
      </c>
      <c r="K1681" s="833">
        <v>11298.98046875</v>
      </c>
    </row>
    <row r="1682" spans="1:11" ht="14.45" customHeight="1" x14ac:dyDescent="0.2">
      <c r="A1682" s="822" t="s">
        <v>599</v>
      </c>
      <c r="B1682" s="823" t="s">
        <v>600</v>
      </c>
      <c r="C1682" s="826" t="s">
        <v>635</v>
      </c>
      <c r="D1682" s="840" t="s">
        <v>636</v>
      </c>
      <c r="E1682" s="826" t="s">
        <v>4897</v>
      </c>
      <c r="F1682" s="840" t="s">
        <v>4898</v>
      </c>
      <c r="G1682" s="826" t="s">
        <v>6662</v>
      </c>
      <c r="H1682" s="826" t="s">
        <v>6663</v>
      </c>
      <c r="I1682" s="832">
        <v>17437.310546875</v>
      </c>
      <c r="J1682" s="832">
        <v>1</v>
      </c>
      <c r="K1682" s="833">
        <v>17437.310546875</v>
      </c>
    </row>
    <row r="1683" spans="1:11" ht="14.45" customHeight="1" x14ac:dyDescent="0.2">
      <c r="A1683" s="822" t="s">
        <v>599</v>
      </c>
      <c r="B1683" s="823" t="s">
        <v>600</v>
      </c>
      <c r="C1683" s="826" t="s">
        <v>635</v>
      </c>
      <c r="D1683" s="840" t="s">
        <v>636</v>
      </c>
      <c r="E1683" s="826" t="s">
        <v>4897</v>
      </c>
      <c r="F1683" s="840" t="s">
        <v>4898</v>
      </c>
      <c r="G1683" s="826" t="s">
        <v>6664</v>
      </c>
      <c r="H1683" s="826" t="s">
        <v>6665</v>
      </c>
      <c r="I1683" s="832">
        <v>3950.157958984375</v>
      </c>
      <c r="J1683" s="832">
        <v>5</v>
      </c>
      <c r="K1683" s="833">
        <v>19750.789794921875</v>
      </c>
    </row>
    <row r="1684" spans="1:11" ht="14.45" customHeight="1" x14ac:dyDescent="0.2">
      <c r="A1684" s="822" t="s">
        <v>599</v>
      </c>
      <c r="B1684" s="823" t="s">
        <v>600</v>
      </c>
      <c r="C1684" s="826" t="s">
        <v>635</v>
      </c>
      <c r="D1684" s="840" t="s">
        <v>636</v>
      </c>
      <c r="E1684" s="826" t="s">
        <v>4897</v>
      </c>
      <c r="F1684" s="840" t="s">
        <v>4898</v>
      </c>
      <c r="G1684" s="826" t="s">
        <v>6666</v>
      </c>
      <c r="H1684" s="826" t="s">
        <v>6667</v>
      </c>
      <c r="I1684" s="832">
        <v>3121.800048828125</v>
      </c>
      <c r="J1684" s="832">
        <v>1</v>
      </c>
      <c r="K1684" s="833">
        <v>3121.800048828125</v>
      </c>
    </row>
    <row r="1685" spans="1:11" ht="14.45" customHeight="1" x14ac:dyDescent="0.2">
      <c r="A1685" s="822" t="s">
        <v>599</v>
      </c>
      <c r="B1685" s="823" t="s">
        <v>600</v>
      </c>
      <c r="C1685" s="826" t="s">
        <v>635</v>
      </c>
      <c r="D1685" s="840" t="s">
        <v>636</v>
      </c>
      <c r="E1685" s="826" t="s">
        <v>4897</v>
      </c>
      <c r="F1685" s="840" t="s">
        <v>4898</v>
      </c>
      <c r="G1685" s="826" t="s">
        <v>6668</v>
      </c>
      <c r="H1685" s="826" t="s">
        <v>6669</v>
      </c>
      <c r="I1685" s="832">
        <v>3121.800048828125</v>
      </c>
      <c r="J1685" s="832">
        <v>2</v>
      </c>
      <c r="K1685" s="833">
        <v>6243.60009765625</v>
      </c>
    </row>
    <row r="1686" spans="1:11" ht="14.45" customHeight="1" x14ac:dyDescent="0.2">
      <c r="A1686" s="822" t="s">
        <v>599</v>
      </c>
      <c r="B1686" s="823" t="s">
        <v>600</v>
      </c>
      <c r="C1686" s="826" t="s">
        <v>635</v>
      </c>
      <c r="D1686" s="840" t="s">
        <v>636</v>
      </c>
      <c r="E1686" s="826" t="s">
        <v>4897</v>
      </c>
      <c r="F1686" s="840" t="s">
        <v>4898</v>
      </c>
      <c r="G1686" s="826" t="s">
        <v>6670</v>
      </c>
      <c r="H1686" s="826" t="s">
        <v>6671</v>
      </c>
      <c r="I1686" s="832">
        <v>3121.800048828125</v>
      </c>
      <c r="J1686" s="832">
        <v>2</v>
      </c>
      <c r="K1686" s="833">
        <v>6243.60009765625</v>
      </c>
    </row>
    <row r="1687" spans="1:11" ht="14.45" customHeight="1" x14ac:dyDescent="0.2">
      <c r="A1687" s="822" t="s">
        <v>599</v>
      </c>
      <c r="B1687" s="823" t="s">
        <v>600</v>
      </c>
      <c r="C1687" s="826" t="s">
        <v>635</v>
      </c>
      <c r="D1687" s="840" t="s">
        <v>636</v>
      </c>
      <c r="E1687" s="826" t="s">
        <v>4897</v>
      </c>
      <c r="F1687" s="840" t="s">
        <v>4898</v>
      </c>
      <c r="G1687" s="826" t="s">
        <v>6672</v>
      </c>
      <c r="H1687" s="826" t="s">
        <v>6673</v>
      </c>
      <c r="I1687" s="832">
        <v>3121.800048828125</v>
      </c>
      <c r="J1687" s="832">
        <v>2</v>
      </c>
      <c r="K1687" s="833">
        <v>6243.60009765625</v>
      </c>
    </row>
    <row r="1688" spans="1:11" ht="14.45" customHeight="1" x14ac:dyDescent="0.2">
      <c r="A1688" s="822" t="s">
        <v>599</v>
      </c>
      <c r="B1688" s="823" t="s">
        <v>600</v>
      </c>
      <c r="C1688" s="826" t="s">
        <v>635</v>
      </c>
      <c r="D1688" s="840" t="s">
        <v>636</v>
      </c>
      <c r="E1688" s="826" t="s">
        <v>4897</v>
      </c>
      <c r="F1688" s="840" t="s">
        <v>4898</v>
      </c>
      <c r="G1688" s="826" t="s">
        <v>6674</v>
      </c>
      <c r="H1688" s="826" t="s">
        <v>6675</v>
      </c>
      <c r="I1688" s="832">
        <v>7610.89990234375</v>
      </c>
      <c r="J1688" s="832">
        <v>1</v>
      </c>
      <c r="K1688" s="833">
        <v>7610.89990234375</v>
      </c>
    </row>
    <row r="1689" spans="1:11" ht="14.45" customHeight="1" x14ac:dyDescent="0.2">
      <c r="A1689" s="822" t="s">
        <v>599</v>
      </c>
      <c r="B1689" s="823" t="s">
        <v>600</v>
      </c>
      <c r="C1689" s="826" t="s">
        <v>635</v>
      </c>
      <c r="D1689" s="840" t="s">
        <v>636</v>
      </c>
      <c r="E1689" s="826" t="s">
        <v>4897</v>
      </c>
      <c r="F1689" s="840" t="s">
        <v>4898</v>
      </c>
      <c r="G1689" s="826" t="s">
        <v>6676</v>
      </c>
      <c r="H1689" s="826" t="s">
        <v>6677</v>
      </c>
      <c r="I1689" s="832">
        <v>7610.89990234375</v>
      </c>
      <c r="J1689" s="832">
        <v>2</v>
      </c>
      <c r="K1689" s="833">
        <v>15221.7998046875</v>
      </c>
    </row>
    <row r="1690" spans="1:11" ht="14.45" customHeight="1" x14ac:dyDescent="0.2">
      <c r="A1690" s="822" t="s">
        <v>599</v>
      </c>
      <c r="B1690" s="823" t="s">
        <v>600</v>
      </c>
      <c r="C1690" s="826" t="s">
        <v>635</v>
      </c>
      <c r="D1690" s="840" t="s">
        <v>636</v>
      </c>
      <c r="E1690" s="826" t="s">
        <v>4897</v>
      </c>
      <c r="F1690" s="840" t="s">
        <v>4898</v>
      </c>
      <c r="G1690" s="826" t="s">
        <v>6678</v>
      </c>
      <c r="H1690" s="826" t="s">
        <v>6679</v>
      </c>
      <c r="I1690" s="832">
        <v>7610.89990234375</v>
      </c>
      <c r="J1690" s="832">
        <v>3</v>
      </c>
      <c r="K1690" s="833">
        <v>22832.69970703125</v>
      </c>
    </row>
    <row r="1691" spans="1:11" ht="14.45" customHeight="1" x14ac:dyDescent="0.2">
      <c r="A1691" s="822" t="s">
        <v>599</v>
      </c>
      <c r="B1691" s="823" t="s">
        <v>600</v>
      </c>
      <c r="C1691" s="826" t="s">
        <v>635</v>
      </c>
      <c r="D1691" s="840" t="s">
        <v>636</v>
      </c>
      <c r="E1691" s="826" t="s">
        <v>4897</v>
      </c>
      <c r="F1691" s="840" t="s">
        <v>4898</v>
      </c>
      <c r="G1691" s="826" t="s">
        <v>6680</v>
      </c>
      <c r="H1691" s="826" t="s">
        <v>6681</v>
      </c>
      <c r="I1691" s="832">
        <v>7610.89990234375</v>
      </c>
      <c r="J1691" s="832">
        <v>1</v>
      </c>
      <c r="K1691" s="833">
        <v>7610.89990234375</v>
      </c>
    </row>
    <row r="1692" spans="1:11" ht="14.45" customHeight="1" x14ac:dyDescent="0.2">
      <c r="A1692" s="822" t="s">
        <v>599</v>
      </c>
      <c r="B1692" s="823" t="s">
        <v>600</v>
      </c>
      <c r="C1692" s="826" t="s">
        <v>635</v>
      </c>
      <c r="D1692" s="840" t="s">
        <v>636</v>
      </c>
      <c r="E1692" s="826" t="s">
        <v>4897</v>
      </c>
      <c r="F1692" s="840" t="s">
        <v>4898</v>
      </c>
      <c r="G1692" s="826" t="s">
        <v>6682</v>
      </c>
      <c r="H1692" s="826" t="s">
        <v>6683</v>
      </c>
      <c r="I1692" s="832">
        <v>7610.89990234375</v>
      </c>
      <c r="J1692" s="832">
        <v>1</v>
      </c>
      <c r="K1692" s="833">
        <v>7610.89990234375</v>
      </c>
    </row>
    <row r="1693" spans="1:11" ht="14.45" customHeight="1" x14ac:dyDescent="0.2">
      <c r="A1693" s="822" t="s">
        <v>599</v>
      </c>
      <c r="B1693" s="823" t="s">
        <v>600</v>
      </c>
      <c r="C1693" s="826" t="s">
        <v>635</v>
      </c>
      <c r="D1693" s="840" t="s">
        <v>636</v>
      </c>
      <c r="E1693" s="826" t="s">
        <v>4897</v>
      </c>
      <c r="F1693" s="840" t="s">
        <v>4898</v>
      </c>
      <c r="G1693" s="826" t="s">
        <v>6684</v>
      </c>
      <c r="H1693" s="826" t="s">
        <v>6685</v>
      </c>
      <c r="I1693" s="832">
        <v>7610.89990234375</v>
      </c>
      <c r="J1693" s="832">
        <v>1</v>
      </c>
      <c r="K1693" s="833">
        <v>7610.89990234375</v>
      </c>
    </row>
    <row r="1694" spans="1:11" ht="14.45" customHeight="1" x14ac:dyDescent="0.2">
      <c r="A1694" s="822" t="s">
        <v>599</v>
      </c>
      <c r="B1694" s="823" t="s">
        <v>600</v>
      </c>
      <c r="C1694" s="826" t="s">
        <v>635</v>
      </c>
      <c r="D1694" s="840" t="s">
        <v>636</v>
      </c>
      <c r="E1694" s="826" t="s">
        <v>4897</v>
      </c>
      <c r="F1694" s="840" t="s">
        <v>4898</v>
      </c>
      <c r="G1694" s="826" t="s">
        <v>6686</v>
      </c>
      <c r="H1694" s="826" t="s">
        <v>6687</v>
      </c>
      <c r="I1694" s="832">
        <v>7610.89990234375</v>
      </c>
      <c r="J1694" s="832">
        <v>1</v>
      </c>
      <c r="K1694" s="833">
        <v>7610.89990234375</v>
      </c>
    </row>
    <row r="1695" spans="1:11" ht="14.45" customHeight="1" x14ac:dyDescent="0.2">
      <c r="A1695" s="822" t="s">
        <v>599</v>
      </c>
      <c r="B1695" s="823" t="s">
        <v>600</v>
      </c>
      <c r="C1695" s="826" t="s">
        <v>635</v>
      </c>
      <c r="D1695" s="840" t="s">
        <v>636</v>
      </c>
      <c r="E1695" s="826" t="s">
        <v>4897</v>
      </c>
      <c r="F1695" s="840" t="s">
        <v>4898</v>
      </c>
      <c r="G1695" s="826" t="s">
        <v>6688</v>
      </c>
      <c r="H1695" s="826" t="s">
        <v>6689</v>
      </c>
      <c r="I1695" s="832">
        <v>7610.89990234375</v>
      </c>
      <c r="J1695" s="832">
        <v>1</v>
      </c>
      <c r="K1695" s="833">
        <v>7610.89990234375</v>
      </c>
    </row>
    <row r="1696" spans="1:11" ht="14.45" customHeight="1" x14ac:dyDescent="0.2">
      <c r="A1696" s="822" t="s">
        <v>599</v>
      </c>
      <c r="B1696" s="823" t="s">
        <v>600</v>
      </c>
      <c r="C1696" s="826" t="s">
        <v>635</v>
      </c>
      <c r="D1696" s="840" t="s">
        <v>636</v>
      </c>
      <c r="E1696" s="826" t="s">
        <v>4897</v>
      </c>
      <c r="F1696" s="840" t="s">
        <v>4898</v>
      </c>
      <c r="G1696" s="826" t="s">
        <v>6690</v>
      </c>
      <c r="H1696" s="826" t="s">
        <v>6691</v>
      </c>
      <c r="I1696" s="832">
        <v>7610.89990234375</v>
      </c>
      <c r="J1696" s="832">
        <v>1</v>
      </c>
      <c r="K1696" s="833">
        <v>7610.89990234375</v>
      </c>
    </row>
    <row r="1697" spans="1:11" ht="14.45" customHeight="1" x14ac:dyDescent="0.2">
      <c r="A1697" s="822" t="s">
        <v>599</v>
      </c>
      <c r="B1697" s="823" t="s">
        <v>600</v>
      </c>
      <c r="C1697" s="826" t="s">
        <v>635</v>
      </c>
      <c r="D1697" s="840" t="s">
        <v>636</v>
      </c>
      <c r="E1697" s="826" t="s">
        <v>4897</v>
      </c>
      <c r="F1697" s="840" t="s">
        <v>4898</v>
      </c>
      <c r="G1697" s="826" t="s">
        <v>6692</v>
      </c>
      <c r="H1697" s="826" t="s">
        <v>6693</v>
      </c>
      <c r="I1697" s="832">
        <v>7610.89990234375</v>
      </c>
      <c r="J1697" s="832">
        <v>1</v>
      </c>
      <c r="K1697" s="833">
        <v>7610.89990234375</v>
      </c>
    </row>
    <row r="1698" spans="1:11" ht="14.45" customHeight="1" x14ac:dyDescent="0.2">
      <c r="A1698" s="822" t="s">
        <v>599</v>
      </c>
      <c r="B1698" s="823" t="s">
        <v>600</v>
      </c>
      <c r="C1698" s="826" t="s">
        <v>635</v>
      </c>
      <c r="D1698" s="840" t="s">
        <v>636</v>
      </c>
      <c r="E1698" s="826" t="s">
        <v>4897</v>
      </c>
      <c r="F1698" s="840" t="s">
        <v>4898</v>
      </c>
      <c r="G1698" s="826" t="s">
        <v>6694</v>
      </c>
      <c r="H1698" s="826" t="s">
        <v>6695</v>
      </c>
      <c r="I1698" s="832">
        <v>7610.89990234375</v>
      </c>
      <c r="J1698" s="832">
        <v>2</v>
      </c>
      <c r="K1698" s="833">
        <v>15221.7998046875</v>
      </c>
    </row>
    <row r="1699" spans="1:11" ht="14.45" customHeight="1" x14ac:dyDescent="0.2">
      <c r="A1699" s="822" t="s">
        <v>599</v>
      </c>
      <c r="B1699" s="823" t="s">
        <v>600</v>
      </c>
      <c r="C1699" s="826" t="s">
        <v>635</v>
      </c>
      <c r="D1699" s="840" t="s">
        <v>636</v>
      </c>
      <c r="E1699" s="826" t="s">
        <v>4897</v>
      </c>
      <c r="F1699" s="840" t="s">
        <v>4898</v>
      </c>
      <c r="G1699" s="826" t="s">
        <v>6696</v>
      </c>
      <c r="H1699" s="826" t="s">
        <v>6697</v>
      </c>
      <c r="I1699" s="832">
        <v>7610.89990234375</v>
      </c>
      <c r="J1699" s="832">
        <v>1</v>
      </c>
      <c r="K1699" s="833">
        <v>7610.89990234375</v>
      </c>
    </row>
    <row r="1700" spans="1:11" ht="14.45" customHeight="1" x14ac:dyDescent="0.2">
      <c r="A1700" s="822" t="s">
        <v>599</v>
      </c>
      <c r="B1700" s="823" t="s">
        <v>600</v>
      </c>
      <c r="C1700" s="826" t="s">
        <v>635</v>
      </c>
      <c r="D1700" s="840" t="s">
        <v>636</v>
      </c>
      <c r="E1700" s="826" t="s">
        <v>4897</v>
      </c>
      <c r="F1700" s="840" t="s">
        <v>4898</v>
      </c>
      <c r="G1700" s="826" t="s">
        <v>6698</v>
      </c>
      <c r="H1700" s="826" t="s">
        <v>6699</v>
      </c>
      <c r="I1700" s="832">
        <v>7610.89990234375</v>
      </c>
      <c r="J1700" s="832">
        <v>1</v>
      </c>
      <c r="K1700" s="833">
        <v>7610.89990234375</v>
      </c>
    </row>
    <row r="1701" spans="1:11" ht="14.45" customHeight="1" x14ac:dyDescent="0.2">
      <c r="A1701" s="822" t="s">
        <v>599</v>
      </c>
      <c r="B1701" s="823" t="s">
        <v>600</v>
      </c>
      <c r="C1701" s="826" t="s">
        <v>635</v>
      </c>
      <c r="D1701" s="840" t="s">
        <v>636</v>
      </c>
      <c r="E1701" s="826" t="s">
        <v>4897</v>
      </c>
      <c r="F1701" s="840" t="s">
        <v>4898</v>
      </c>
      <c r="G1701" s="826" t="s">
        <v>6700</v>
      </c>
      <c r="H1701" s="826" t="s">
        <v>6701</v>
      </c>
      <c r="I1701" s="832">
        <v>7610.89990234375</v>
      </c>
      <c r="J1701" s="832">
        <v>1</v>
      </c>
      <c r="K1701" s="833">
        <v>7610.89990234375</v>
      </c>
    </row>
    <row r="1702" spans="1:11" ht="14.45" customHeight="1" x14ac:dyDescent="0.2">
      <c r="A1702" s="822" t="s">
        <v>599</v>
      </c>
      <c r="B1702" s="823" t="s">
        <v>600</v>
      </c>
      <c r="C1702" s="826" t="s">
        <v>635</v>
      </c>
      <c r="D1702" s="840" t="s">
        <v>636</v>
      </c>
      <c r="E1702" s="826" t="s">
        <v>4897</v>
      </c>
      <c r="F1702" s="840" t="s">
        <v>4898</v>
      </c>
      <c r="G1702" s="826" t="s">
        <v>6702</v>
      </c>
      <c r="H1702" s="826" t="s">
        <v>6703</v>
      </c>
      <c r="I1702" s="832">
        <v>7610.89990234375</v>
      </c>
      <c r="J1702" s="832">
        <v>1</v>
      </c>
      <c r="K1702" s="833">
        <v>7610.89990234375</v>
      </c>
    </row>
    <row r="1703" spans="1:11" ht="14.45" customHeight="1" x14ac:dyDescent="0.2">
      <c r="A1703" s="822" t="s">
        <v>599</v>
      </c>
      <c r="B1703" s="823" t="s">
        <v>600</v>
      </c>
      <c r="C1703" s="826" t="s">
        <v>635</v>
      </c>
      <c r="D1703" s="840" t="s">
        <v>636</v>
      </c>
      <c r="E1703" s="826" t="s">
        <v>4897</v>
      </c>
      <c r="F1703" s="840" t="s">
        <v>4898</v>
      </c>
      <c r="G1703" s="826" t="s">
        <v>6704</v>
      </c>
      <c r="H1703" s="826" t="s">
        <v>6705</v>
      </c>
      <c r="I1703" s="832">
        <v>7610.89990234375</v>
      </c>
      <c r="J1703" s="832">
        <v>1</v>
      </c>
      <c r="K1703" s="833">
        <v>7610.89990234375</v>
      </c>
    </row>
    <row r="1704" spans="1:11" ht="14.45" customHeight="1" x14ac:dyDescent="0.2">
      <c r="A1704" s="822" t="s">
        <v>599</v>
      </c>
      <c r="B1704" s="823" t="s">
        <v>600</v>
      </c>
      <c r="C1704" s="826" t="s">
        <v>635</v>
      </c>
      <c r="D1704" s="840" t="s">
        <v>636</v>
      </c>
      <c r="E1704" s="826" t="s">
        <v>4897</v>
      </c>
      <c r="F1704" s="840" t="s">
        <v>4898</v>
      </c>
      <c r="G1704" s="826" t="s">
        <v>6706</v>
      </c>
      <c r="H1704" s="826" t="s">
        <v>6707</v>
      </c>
      <c r="I1704" s="832">
        <v>7610.89990234375</v>
      </c>
      <c r="J1704" s="832">
        <v>1</v>
      </c>
      <c r="K1704" s="833">
        <v>7610.89990234375</v>
      </c>
    </row>
    <row r="1705" spans="1:11" ht="14.45" customHeight="1" x14ac:dyDescent="0.2">
      <c r="A1705" s="822" t="s">
        <v>599</v>
      </c>
      <c r="B1705" s="823" t="s">
        <v>600</v>
      </c>
      <c r="C1705" s="826" t="s">
        <v>635</v>
      </c>
      <c r="D1705" s="840" t="s">
        <v>636</v>
      </c>
      <c r="E1705" s="826" t="s">
        <v>4897</v>
      </c>
      <c r="F1705" s="840" t="s">
        <v>4898</v>
      </c>
      <c r="G1705" s="826" t="s">
        <v>6708</v>
      </c>
      <c r="H1705" s="826" t="s">
        <v>6709</v>
      </c>
      <c r="I1705" s="832">
        <v>7610.89990234375</v>
      </c>
      <c r="J1705" s="832">
        <v>1</v>
      </c>
      <c r="K1705" s="833">
        <v>7610.89990234375</v>
      </c>
    </row>
    <row r="1706" spans="1:11" ht="14.45" customHeight="1" x14ac:dyDescent="0.2">
      <c r="A1706" s="822" t="s">
        <v>599</v>
      </c>
      <c r="B1706" s="823" t="s">
        <v>600</v>
      </c>
      <c r="C1706" s="826" t="s">
        <v>635</v>
      </c>
      <c r="D1706" s="840" t="s">
        <v>636</v>
      </c>
      <c r="E1706" s="826" t="s">
        <v>4897</v>
      </c>
      <c r="F1706" s="840" t="s">
        <v>4898</v>
      </c>
      <c r="G1706" s="826" t="s">
        <v>6710</v>
      </c>
      <c r="H1706" s="826" t="s">
        <v>6711</v>
      </c>
      <c r="I1706" s="832">
        <v>7610.89990234375</v>
      </c>
      <c r="J1706" s="832">
        <v>1</v>
      </c>
      <c r="K1706" s="833">
        <v>7610.89990234375</v>
      </c>
    </row>
    <row r="1707" spans="1:11" ht="14.45" customHeight="1" x14ac:dyDescent="0.2">
      <c r="A1707" s="822" t="s">
        <v>599</v>
      </c>
      <c r="B1707" s="823" t="s">
        <v>600</v>
      </c>
      <c r="C1707" s="826" t="s">
        <v>635</v>
      </c>
      <c r="D1707" s="840" t="s">
        <v>636</v>
      </c>
      <c r="E1707" s="826" t="s">
        <v>4897</v>
      </c>
      <c r="F1707" s="840" t="s">
        <v>4898</v>
      </c>
      <c r="G1707" s="826" t="s">
        <v>6712</v>
      </c>
      <c r="H1707" s="826" t="s">
        <v>6713</v>
      </c>
      <c r="I1707" s="832">
        <v>7610.89990234375</v>
      </c>
      <c r="J1707" s="832">
        <v>1</v>
      </c>
      <c r="K1707" s="833">
        <v>7610.89990234375</v>
      </c>
    </row>
    <row r="1708" spans="1:11" ht="14.45" customHeight="1" x14ac:dyDescent="0.2">
      <c r="A1708" s="822" t="s">
        <v>599</v>
      </c>
      <c r="B1708" s="823" t="s">
        <v>600</v>
      </c>
      <c r="C1708" s="826" t="s">
        <v>635</v>
      </c>
      <c r="D1708" s="840" t="s">
        <v>636</v>
      </c>
      <c r="E1708" s="826" t="s">
        <v>4897</v>
      </c>
      <c r="F1708" s="840" t="s">
        <v>4898</v>
      </c>
      <c r="G1708" s="826" t="s">
        <v>6714</v>
      </c>
      <c r="H1708" s="826" t="s">
        <v>6715</v>
      </c>
      <c r="I1708" s="832">
        <v>14169.099609375</v>
      </c>
      <c r="J1708" s="832">
        <v>2</v>
      </c>
      <c r="K1708" s="833">
        <v>28338.19921875</v>
      </c>
    </row>
    <row r="1709" spans="1:11" ht="14.45" customHeight="1" x14ac:dyDescent="0.2">
      <c r="A1709" s="822" t="s">
        <v>599</v>
      </c>
      <c r="B1709" s="823" t="s">
        <v>600</v>
      </c>
      <c r="C1709" s="826" t="s">
        <v>635</v>
      </c>
      <c r="D1709" s="840" t="s">
        <v>636</v>
      </c>
      <c r="E1709" s="826" t="s">
        <v>4897</v>
      </c>
      <c r="F1709" s="840" t="s">
        <v>4898</v>
      </c>
      <c r="G1709" s="826" t="s">
        <v>6716</v>
      </c>
      <c r="H1709" s="826" t="s">
        <v>6717</v>
      </c>
      <c r="I1709" s="832">
        <v>15209.7001953125</v>
      </c>
      <c r="J1709" s="832">
        <v>4</v>
      </c>
      <c r="K1709" s="833">
        <v>60838.80078125</v>
      </c>
    </row>
    <row r="1710" spans="1:11" ht="14.45" customHeight="1" x14ac:dyDescent="0.2">
      <c r="A1710" s="822" t="s">
        <v>599</v>
      </c>
      <c r="B1710" s="823" t="s">
        <v>600</v>
      </c>
      <c r="C1710" s="826" t="s">
        <v>635</v>
      </c>
      <c r="D1710" s="840" t="s">
        <v>636</v>
      </c>
      <c r="E1710" s="826" t="s">
        <v>4897</v>
      </c>
      <c r="F1710" s="840" t="s">
        <v>4898</v>
      </c>
      <c r="G1710" s="826" t="s">
        <v>6718</v>
      </c>
      <c r="H1710" s="826" t="s">
        <v>6719</v>
      </c>
      <c r="I1710" s="832">
        <v>14169.099609375</v>
      </c>
      <c r="J1710" s="832">
        <v>2</v>
      </c>
      <c r="K1710" s="833">
        <v>28338.19921875</v>
      </c>
    </row>
    <row r="1711" spans="1:11" ht="14.45" customHeight="1" x14ac:dyDescent="0.2">
      <c r="A1711" s="822" t="s">
        <v>599</v>
      </c>
      <c r="B1711" s="823" t="s">
        <v>600</v>
      </c>
      <c r="C1711" s="826" t="s">
        <v>635</v>
      </c>
      <c r="D1711" s="840" t="s">
        <v>636</v>
      </c>
      <c r="E1711" s="826" t="s">
        <v>4897</v>
      </c>
      <c r="F1711" s="840" t="s">
        <v>4898</v>
      </c>
      <c r="G1711" s="826" t="s">
        <v>6720</v>
      </c>
      <c r="H1711" s="826" t="s">
        <v>6721</v>
      </c>
      <c r="I1711" s="832">
        <v>15209.7001953125</v>
      </c>
      <c r="J1711" s="832">
        <v>1</v>
      </c>
      <c r="K1711" s="833">
        <v>15209.7001953125</v>
      </c>
    </row>
    <row r="1712" spans="1:11" ht="14.45" customHeight="1" x14ac:dyDescent="0.2">
      <c r="A1712" s="822" t="s">
        <v>599</v>
      </c>
      <c r="B1712" s="823" t="s">
        <v>600</v>
      </c>
      <c r="C1712" s="826" t="s">
        <v>635</v>
      </c>
      <c r="D1712" s="840" t="s">
        <v>636</v>
      </c>
      <c r="E1712" s="826" t="s">
        <v>4897</v>
      </c>
      <c r="F1712" s="840" t="s">
        <v>4898</v>
      </c>
      <c r="G1712" s="826" t="s">
        <v>6722</v>
      </c>
      <c r="H1712" s="826" t="s">
        <v>6723</v>
      </c>
      <c r="I1712" s="832">
        <v>14169.099609375</v>
      </c>
      <c r="J1712" s="832">
        <v>3</v>
      </c>
      <c r="K1712" s="833">
        <v>42507.298828125</v>
      </c>
    </row>
    <row r="1713" spans="1:11" ht="14.45" customHeight="1" x14ac:dyDescent="0.2">
      <c r="A1713" s="822" t="s">
        <v>599</v>
      </c>
      <c r="B1713" s="823" t="s">
        <v>600</v>
      </c>
      <c r="C1713" s="826" t="s">
        <v>635</v>
      </c>
      <c r="D1713" s="840" t="s">
        <v>636</v>
      </c>
      <c r="E1713" s="826" t="s">
        <v>4897</v>
      </c>
      <c r="F1713" s="840" t="s">
        <v>4898</v>
      </c>
      <c r="G1713" s="826" t="s">
        <v>6724</v>
      </c>
      <c r="H1713" s="826" t="s">
        <v>6725</v>
      </c>
      <c r="I1713" s="832">
        <v>14169.099609375</v>
      </c>
      <c r="J1713" s="832">
        <v>1</v>
      </c>
      <c r="K1713" s="833">
        <v>14169.099609375</v>
      </c>
    </row>
    <row r="1714" spans="1:11" ht="14.45" customHeight="1" x14ac:dyDescent="0.2">
      <c r="A1714" s="822" t="s">
        <v>599</v>
      </c>
      <c r="B1714" s="823" t="s">
        <v>600</v>
      </c>
      <c r="C1714" s="826" t="s">
        <v>635</v>
      </c>
      <c r="D1714" s="840" t="s">
        <v>636</v>
      </c>
      <c r="E1714" s="826" t="s">
        <v>4897</v>
      </c>
      <c r="F1714" s="840" t="s">
        <v>4898</v>
      </c>
      <c r="G1714" s="826" t="s">
        <v>6726</v>
      </c>
      <c r="H1714" s="826" t="s">
        <v>6727</v>
      </c>
      <c r="I1714" s="832">
        <v>14169.099609375</v>
      </c>
      <c r="J1714" s="832">
        <v>1</v>
      </c>
      <c r="K1714" s="833">
        <v>14169.099609375</v>
      </c>
    </row>
    <row r="1715" spans="1:11" ht="14.45" customHeight="1" x14ac:dyDescent="0.2">
      <c r="A1715" s="822" t="s">
        <v>599</v>
      </c>
      <c r="B1715" s="823" t="s">
        <v>600</v>
      </c>
      <c r="C1715" s="826" t="s">
        <v>635</v>
      </c>
      <c r="D1715" s="840" t="s">
        <v>636</v>
      </c>
      <c r="E1715" s="826" t="s">
        <v>4897</v>
      </c>
      <c r="F1715" s="840" t="s">
        <v>4898</v>
      </c>
      <c r="G1715" s="826" t="s">
        <v>6728</v>
      </c>
      <c r="H1715" s="826" t="s">
        <v>6729</v>
      </c>
      <c r="I1715" s="832">
        <v>24889.69921875</v>
      </c>
      <c r="J1715" s="832">
        <v>12</v>
      </c>
      <c r="K1715" s="833">
        <v>298676.390625</v>
      </c>
    </row>
    <row r="1716" spans="1:11" ht="14.45" customHeight="1" x14ac:dyDescent="0.2">
      <c r="A1716" s="822" t="s">
        <v>599</v>
      </c>
      <c r="B1716" s="823" t="s">
        <v>600</v>
      </c>
      <c r="C1716" s="826" t="s">
        <v>635</v>
      </c>
      <c r="D1716" s="840" t="s">
        <v>636</v>
      </c>
      <c r="E1716" s="826" t="s">
        <v>4897</v>
      </c>
      <c r="F1716" s="840" t="s">
        <v>4898</v>
      </c>
      <c r="G1716" s="826" t="s">
        <v>6730</v>
      </c>
      <c r="H1716" s="826" t="s">
        <v>6731</v>
      </c>
      <c r="I1716" s="832">
        <v>12100</v>
      </c>
      <c r="J1716" s="832">
        <v>5</v>
      </c>
      <c r="K1716" s="833">
        <v>60500</v>
      </c>
    </row>
    <row r="1717" spans="1:11" ht="14.45" customHeight="1" x14ac:dyDescent="0.2">
      <c r="A1717" s="822" t="s">
        <v>599</v>
      </c>
      <c r="B1717" s="823" t="s">
        <v>600</v>
      </c>
      <c r="C1717" s="826" t="s">
        <v>635</v>
      </c>
      <c r="D1717" s="840" t="s">
        <v>636</v>
      </c>
      <c r="E1717" s="826" t="s">
        <v>4897</v>
      </c>
      <c r="F1717" s="840" t="s">
        <v>4898</v>
      </c>
      <c r="G1717" s="826" t="s">
        <v>6732</v>
      </c>
      <c r="H1717" s="826" t="s">
        <v>6733</v>
      </c>
      <c r="I1717" s="832">
        <v>14169.099609375</v>
      </c>
      <c r="J1717" s="832">
        <v>10</v>
      </c>
      <c r="K1717" s="833">
        <v>141690.99609375</v>
      </c>
    </row>
    <row r="1718" spans="1:11" ht="14.45" customHeight="1" x14ac:dyDescent="0.2">
      <c r="A1718" s="822" t="s">
        <v>599</v>
      </c>
      <c r="B1718" s="823" t="s">
        <v>600</v>
      </c>
      <c r="C1718" s="826" t="s">
        <v>635</v>
      </c>
      <c r="D1718" s="840" t="s">
        <v>636</v>
      </c>
      <c r="E1718" s="826" t="s">
        <v>4897</v>
      </c>
      <c r="F1718" s="840" t="s">
        <v>4898</v>
      </c>
      <c r="G1718" s="826" t="s">
        <v>6734</v>
      </c>
      <c r="H1718" s="826" t="s">
        <v>6735</v>
      </c>
      <c r="I1718" s="832">
        <v>12100</v>
      </c>
      <c r="J1718" s="832">
        <v>9</v>
      </c>
      <c r="K1718" s="833">
        <v>108900</v>
      </c>
    </row>
    <row r="1719" spans="1:11" ht="14.45" customHeight="1" x14ac:dyDescent="0.2">
      <c r="A1719" s="822" t="s">
        <v>599</v>
      </c>
      <c r="B1719" s="823" t="s">
        <v>600</v>
      </c>
      <c r="C1719" s="826" t="s">
        <v>635</v>
      </c>
      <c r="D1719" s="840" t="s">
        <v>636</v>
      </c>
      <c r="E1719" s="826" t="s">
        <v>4897</v>
      </c>
      <c r="F1719" s="840" t="s">
        <v>4898</v>
      </c>
      <c r="G1719" s="826" t="s">
        <v>6736</v>
      </c>
      <c r="H1719" s="826" t="s">
        <v>6737</v>
      </c>
      <c r="I1719" s="832">
        <v>12100</v>
      </c>
      <c r="J1719" s="832">
        <v>10</v>
      </c>
      <c r="K1719" s="833">
        <v>121000</v>
      </c>
    </row>
    <row r="1720" spans="1:11" ht="14.45" customHeight="1" x14ac:dyDescent="0.2">
      <c r="A1720" s="822" t="s">
        <v>599</v>
      </c>
      <c r="B1720" s="823" t="s">
        <v>600</v>
      </c>
      <c r="C1720" s="826" t="s">
        <v>635</v>
      </c>
      <c r="D1720" s="840" t="s">
        <v>636</v>
      </c>
      <c r="E1720" s="826" t="s">
        <v>4897</v>
      </c>
      <c r="F1720" s="840" t="s">
        <v>4898</v>
      </c>
      <c r="G1720" s="826" t="s">
        <v>6738</v>
      </c>
      <c r="H1720" s="826" t="s">
        <v>6739</v>
      </c>
      <c r="I1720" s="832">
        <v>14169.099609375</v>
      </c>
      <c r="J1720" s="832">
        <v>6</v>
      </c>
      <c r="K1720" s="833">
        <v>85014.59765625</v>
      </c>
    </row>
    <row r="1721" spans="1:11" ht="14.45" customHeight="1" x14ac:dyDescent="0.2">
      <c r="A1721" s="822" t="s">
        <v>599</v>
      </c>
      <c r="B1721" s="823" t="s">
        <v>600</v>
      </c>
      <c r="C1721" s="826" t="s">
        <v>635</v>
      </c>
      <c r="D1721" s="840" t="s">
        <v>636</v>
      </c>
      <c r="E1721" s="826" t="s">
        <v>4897</v>
      </c>
      <c r="F1721" s="840" t="s">
        <v>4898</v>
      </c>
      <c r="G1721" s="826" t="s">
        <v>6740</v>
      </c>
      <c r="H1721" s="826" t="s">
        <v>6741</v>
      </c>
      <c r="I1721" s="832">
        <v>14169.099609375</v>
      </c>
      <c r="J1721" s="832">
        <v>2</v>
      </c>
      <c r="K1721" s="833">
        <v>28338.19921875</v>
      </c>
    </row>
    <row r="1722" spans="1:11" ht="14.45" customHeight="1" x14ac:dyDescent="0.2">
      <c r="A1722" s="822" t="s">
        <v>599</v>
      </c>
      <c r="B1722" s="823" t="s">
        <v>600</v>
      </c>
      <c r="C1722" s="826" t="s">
        <v>635</v>
      </c>
      <c r="D1722" s="840" t="s">
        <v>636</v>
      </c>
      <c r="E1722" s="826" t="s">
        <v>4897</v>
      </c>
      <c r="F1722" s="840" t="s">
        <v>4898</v>
      </c>
      <c r="G1722" s="826" t="s">
        <v>6742</v>
      </c>
      <c r="H1722" s="826" t="s">
        <v>6743</v>
      </c>
      <c r="I1722" s="832">
        <v>14169.099609375</v>
      </c>
      <c r="J1722" s="832">
        <v>13</v>
      </c>
      <c r="K1722" s="833">
        <v>184198.294921875</v>
      </c>
    </row>
    <row r="1723" spans="1:11" ht="14.45" customHeight="1" x14ac:dyDescent="0.2">
      <c r="A1723" s="822" t="s">
        <v>599</v>
      </c>
      <c r="B1723" s="823" t="s">
        <v>600</v>
      </c>
      <c r="C1723" s="826" t="s">
        <v>635</v>
      </c>
      <c r="D1723" s="840" t="s">
        <v>636</v>
      </c>
      <c r="E1723" s="826" t="s">
        <v>4897</v>
      </c>
      <c r="F1723" s="840" t="s">
        <v>4898</v>
      </c>
      <c r="G1723" s="826" t="s">
        <v>6744</v>
      </c>
      <c r="H1723" s="826" t="s">
        <v>6745</v>
      </c>
      <c r="I1723" s="832">
        <v>14169.099609375</v>
      </c>
      <c r="J1723" s="832">
        <v>1</v>
      </c>
      <c r="K1723" s="833">
        <v>14169.099609375</v>
      </c>
    </row>
    <row r="1724" spans="1:11" ht="14.45" customHeight="1" x14ac:dyDescent="0.2">
      <c r="A1724" s="822" t="s">
        <v>599</v>
      </c>
      <c r="B1724" s="823" t="s">
        <v>600</v>
      </c>
      <c r="C1724" s="826" t="s">
        <v>635</v>
      </c>
      <c r="D1724" s="840" t="s">
        <v>636</v>
      </c>
      <c r="E1724" s="826" t="s">
        <v>4897</v>
      </c>
      <c r="F1724" s="840" t="s">
        <v>4898</v>
      </c>
      <c r="G1724" s="826" t="s">
        <v>6746</v>
      </c>
      <c r="H1724" s="826" t="s">
        <v>6747</v>
      </c>
      <c r="I1724" s="832">
        <v>12100</v>
      </c>
      <c r="J1724" s="832">
        <v>1</v>
      </c>
      <c r="K1724" s="833">
        <v>12100</v>
      </c>
    </row>
    <row r="1725" spans="1:11" ht="14.45" customHeight="1" x14ac:dyDescent="0.2">
      <c r="A1725" s="822" t="s">
        <v>599</v>
      </c>
      <c r="B1725" s="823" t="s">
        <v>600</v>
      </c>
      <c r="C1725" s="826" t="s">
        <v>635</v>
      </c>
      <c r="D1725" s="840" t="s">
        <v>636</v>
      </c>
      <c r="E1725" s="826" t="s">
        <v>4897</v>
      </c>
      <c r="F1725" s="840" t="s">
        <v>4898</v>
      </c>
      <c r="G1725" s="826" t="s">
        <v>6748</v>
      </c>
      <c r="H1725" s="826" t="s">
        <v>6749</v>
      </c>
      <c r="I1725" s="832">
        <v>14169.099609375</v>
      </c>
      <c r="J1725" s="832">
        <v>10</v>
      </c>
      <c r="K1725" s="833">
        <v>141690.99609375</v>
      </c>
    </row>
    <row r="1726" spans="1:11" ht="14.45" customHeight="1" x14ac:dyDescent="0.2">
      <c r="A1726" s="822" t="s">
        <v>599</v>
      </c>
      <c r="B1726" s="823" t="s">
        <v>600</v>
      </c>
      <c r="C1726" s="826" t="s">
        <v>635</v>
      </c>
      <c r="D1726" s="840" t="s">
        <v>636</v>
      </c>
      <c r="E1726" s="826" t="s">
        <v>4897</v>
      </c>
      <c r="F1726" s="840" t="s">
        <v>4898</v>
      </c>
      <c r="G1726" s="826" t="s">
        <v>6750</v>
      </c>
      <c r="H1726" s="826" t="s">
        <v>6751</v>
      </c>
      <c r="I1726" s="832">
        <v>14169.099609375</v>
      </c>
      <c r="J1726" s="832">
        <v>5</v>
      </c>
      <c r="K1726" s="833">
        <v>70845.498046875</v>
      </c>
    </row>
    <row r="1727" spans="1:11" ht="14.45" customHeight="1" x14ac:dyDescent="0.2">
      <c r="A1727" s="822" t="s">
        <v>599</v>
      </c>
      <c r="B1727" s="823" t="s">
        <v>600</v>
      </c>
      <c r="C1727" s="826" t="s">
        <v>635</v>
      </c>
      <c r="D1727" s="840" t="s">
        <v>636</v>
      </c>
      <c r="E1727" s="826" t="s">
        <v>4897</v>
      </c>
      <c r="F1727" s="840" t="s">
        <v>4898</v>
      </c>
      <c r="G1727" s="826" t="s">
        <v>6752</v>
      </c>
      <c r="H1727" s="826" t="s">
        <v>6753</v>
      </c>
      <c r="I1727" s="832">
        <v>13830.2998046875</v>
      </c>
      <c r="J1727" s="832">
        <v>5</v>
      </c>
      <c r="K1727" s="833">
        <v>69151.4990234375</v>
      </c>
    </row>
    <row r="1728" spans="1:11" ht="14.45" customHeight="1" x14ac:dyDescent="0.2">
      <c r="A1728" s="822" t="s">
        <v>599</v>
      </c>
      <c r="B1728" s="823" t="s">
        <v>600</v>
      </c>
      <c r="C1728" s="826" t="s">
        <v>635</v>
      </c>
      <c r="D1728" s="840" t="s">
        <v>636</v>
      </c>
      <c r="E1728" s="826" t="s">
        <v>4897</v>
      </c>
      <c r="F1728" s="840" t="s">
        <v>4898</v>
      </c>
      <c r="G1728" s="826" t="s">
        <v>6754</v>
      </c>
      <c r="H1728" s="826" t="s">
        <v>6755</v>
      </c>
      <c r="I1728" s="832">
        <v>15209.7001953125</v>
      </c>
      <c r="J1728" s="832">
        <v>2</v>
      </c>
      <c r="K1728" s="833">
        <v>30419.400390625</v>
      </c>
    </row>
    <row r="1729" spans="1:11" ht="14.45" customHeight="1" x14ac:dyDescent="0.2">
      <c r="A1729" s="822" t="s">
        <v>599</v>
      </c>
      <c r="B1729" s="823" t="s">
        <v>600</v>
      </c>
      <c r="C1729" s="826" t="s">
        <v>635</v>
      </c>
      <c r="D1729" s="840" t="s">
        <v>636</v>
      </c>
      <c r="E1729" s="826" t="s">
        <v>4897</v>
      </c>
      <c r="F1729" s="840" t="s">
        <v>4898</v>
      </c>
      <c r="G1729" s="826" t="s">
        <v>6756</v>
      </c>
      <c r="H1729" s="826" t="s">
        <v>6757</v>
      </c>
      <c r="I1729" s="832">
        <v>14169.099609375</v>
      </c>
      <c r="J1729" s="832">
        <v>1</v>
      </c>
      <c r="K1729" s="833">
        <v>14169.099609375</v>
      </c>
    </row>
    <row r="1730" spans="1:11" ht="14.45" customHeight="1" x14ac:dyDescent="0.2">
      <c r="A1730" s="822" t="s">
        <v>599</v>
      </c>
      <c r="B1730" s="823" t="s">
        <v>600</v>
      </c>
      <c r="C1730" s="826" t="s">
        <v>635</v>
      </c>
      <c r="D1730" s="840" t="s">
        <v>636</v>
      </c>
      <c r="E1730" s="826" t="s">
        <v>4897</v>
      </c>
      <c r="F1730" s="840" t="s">
        <v>4898</v>
      </c>
      <c r="G1730" s="826" t="s">
        <v>6758</v>
      </c>
      <c r="H1730" s="826" t="s">
        <v>6759</v>
      </c>
      <c r="I1730" s="832">
        <v>14169.099609375</v>
      </c>
      <c r="J1730" s="832">
        <v>1</v>
      </c>
      <c r="K1730" s="833">
        <v>14169.099609375</v>
      </c>
    </row>
    <row r="1731" spans="1:11" ht="14.45" customHeight="1" x14ac:dyDescent="0.2">
      <c r="A1731" s="822" t="s">
        <v>599</v>
      </c>
      <c r="B1731" s="823" t="s">
        <v>600</v>
      </c>
      <c r="C1731" s="826" t="s">
        <v>635</v>
      </c>
      <c r="D1731" s="840" t="s">
        <v>636</v>
      </c>
      <c r="E1731" s="826" t="s">
        <v>4897</v>
      </c>
      <c r="F1731" s="840" t="s">
        <v>4898</v>
      </c>
      <c r="G1731" s="826" t="s">
        <v>6760</v>
      </c>
      <c r="H1731" s="826" t="s">
        <v>6761</v>
      </c>
      <c r="I1731" s="832">
        <v>14169.099609375</v>
      </c>
      <c r="J1731" s="832">
        <v>2</v>
      </c>
      <c r="K1731" s="833">
        <v>28338.19921875</v>
      </c>
    </row>
    <row r="1732" spans="1:11" ht="14.45" customHeight="1" x14ac:dyDescent="0.2">
      <c r="A1732" s="822" t="s">
        <v>599</v>
      </c>
      <c r="B1732" s="823" t="s">
        <v>600</v>
      </c>
      <c r="C1732" s="826" t="s">
        <v>635</v>
      </c>
      <c r="D1732" s="840" t="s">
        <v>636</v>
      </c>
      <c r="E1732" s="826" t="s">
        <v>4897</v>
      </c>
      <c r="F1732" s="840" t="s">
        <v>4898</v>
      </c>
      <c r="G1732" s="826" t="s">
        <v>6762</v>
      </c>
      <c r="H1732" s="826" t="s">
        <v>6763</v>
      </c>
      <c r="I1732" s="832">
        <v>14169.099609375</v>
      </c>
      <c r="J1732" s="832">
        <v>2</v>
      </c>
      <c r="K1732" s="833">
        <v>28338.19921875</v>
      </c>
    </row>
    <row r="1733" spans="1:11" ht="14.45" customHeight="1" x14ac:dyDescent="0.2">
      <c r="A1733" s="822" t="s">
        <v>599</v>
      </c>
      <c r="B1733" s="823" t="s">
        <v>600</v>
      </c>
      <c r="C1733" s="826" t="s">
        <v>635</v>
      </c>
      <c r="D1733" s="840" t="s">
        <v>636</v>
      </c>
      <c r="E1733" s="826" t="s">
        <v>4897</v>
      </c>
      <c r="F1733" s="840" t="s">
        <v>4898</v>
      </c>
      <c r="G1733" s="826" t="s">
        <v>6764</v>
      </c>
      <c r="H1733" s="826" t="s">
        <v>6765</v>
      </c>
      <c r="I1733" s="832">
        <v>14169.099609375</v>
      </c>
      <c r="J1733" s="832">
        <v>1</v>
      </c>
      <c r="K1733" s="833">
        <v>14169.099609375</v>
      </c>
    </row>
    <row r="1734" spans="1:11" ht="14.45" customHeight="1" x14ac:dyDescent="0.2">
      <c r="A1734" s="822" t="s">
        <v>599</v>
      </c>
      <c r="B1734" s="823" t="s">
        <v>600</v>
      </c>
      <c r="C1734" s="826" t="s">
        <v>635</v>
      </c>
      <c r="D1734" s="840" t="s">
        <v>636</v>
      </c>
      <c r="E1734" s="826" t="s">
        <v>4897</v>
      </c>
      <c r="F1734" s="840" t="s">
        <v>4898</v>
      </c>
      <c r="G1734" s="826" t="s">
        <v>6766</v>
      </c>
      <c r="H1734" s="826" t="s">
        <v>6767</v>
      </c>
      <c r="I1734" s="832">
        <v>14169.099609375</v>
      </c>
      <c r="J1734" s="832">
        <v>1</v>
      </c>
      <c r="K1734" s="833">
        <v>14169.099609375</v>
      </c>
    </row>
    <row r="1735" spans="1:11" ht="14.45" customHeight="1" x14ac:dyDescent="0.2">
      <c r="A1735" s="822" t="s">
        <v>599</v>
      </c>
      <c r="B1735" s="823" t="s">
        <v>600</v>
      </c>
      <c r="C1735" s="826" t="s">
        <v>635</v>
      </c>
      <c r="D1735" s="840" t="s">
        <v>636</v>
      </c>
      <c r="E1735" s="826" t="s">
        <v>4897</v>
      </c>
      <c r="F1735" s="840" t="s">
        <v>4898</v>
      </c>
      <c r="G1735" s="826" t="s">
        <v>6768</v>
      </c>
      <c r="H1735" s="826" t="s">
        <v>6769</v>
      </c>
      <c r="I1735" s="832">
        <v>14169.099609375</v>
      </c>
      <c r="J1735" s="832">
        <v>3</v>
      </c>
      <c r="K1735" s="833">
        <v>42507.298828125</v>
      </c>
    </row>
    <row r="1736" spans="1:11" ht="14.45" customHeight="1" x14ac:dyDescent="0.2">
      <c r="A1736" s="822" t="s">
        <v>599</v>
      </c>
      <c r="B1736" s="823" t="s">
        <v>600</v>
      </c>
      <c r="C1736" s="826" t="s">
        <v>635</v>
      </c>
      <c r="D1736" s="840" t="s">
        <v>636</v>
      </c>
      <c r="E1736" s="826" t="s">
        <v>4897</v>
      </c>
      <c r="F1736" s="840" t="s">
        <v>4898</v>
      </c>
      <c r="G1736" s="826" t="s">
        <v>6770</v>
      </c>
      <c r="H1736" s="826" t="s">
        <v>6771</v>
      </c>
      <c r="I1736" s="832">
        <v>12100</v>
      </c>
      <c r="J1736" s="832">
        <v>12</v>
      </c>
      <c r="K1736" s="833">
        <v>145200</v>
      </c>
    </row>
    <row r="1737" spans="1:11" ht="14.45" customHeight="1" x14ac:dyDescent="0.2">
      <c r="A1737" s="822" t="s">
        <v>599</v>
      </c>
      <c r="B1737" s="823" t="s">
        <v>600</v>
      </c>
      <c r="C1737" s="826" t="s">
        <v>635</v>
      </c>
      <c r="D1737" s="840" t="s">
        <v>636</v>
      </c>
      <c r="E1737" s="826" t="s">
        <v>4897</v>
      </c>
      <c r="F1737" s="840" t="s">
        <v>4898</v>
      </c>
      <c r="G1737" s="826" t="s">
        <v>6772</v>
      </c>
      <c r="H1737" s="826" t="s">
        <v>6773</v>
      </c>
      <c r="I1737" s="832">
        <v>12100</v>
      </c>
      <c r="J1737" s="832">
        <v>2</v>
      </c>
      <c r="K1737" s="833">
        <v>24200</v>
      </c>
    </row>
    <row r="1738" spans="1:11" ht="14.45" customHeight="1" x14ac:dyDescent="0.2">
      <c r="A1738" s="822" t="s">
        <v>599</v>
      </c>
      <c r="B1738" s="823" t="s">
        <v>600</v>
      </c>
      <c r="C1738" s="826" t="s">
        <v>635</v>
      </c>
      <c r="D1738" s="840" t="s">
        <v>636</v>
      </c>
      <c r="E1738" s="826" t="s">
        <v>4897</v>
      </c>
      <c r="F1738" s="840" t="s">
        <v>4898</v>
      </c>
      <c r="G1738" s="826" t="s">
        <v>6774</v>
      </c>
      <c r="H1738" s="826" t="s">
        <v>6775</v>
      </c>
      <c r="I1738" s="832">
        <v>120.15000152587891</v>
      </c>
      <c r="J1738" s="832">
        <v>1</v>
      </c>
      <c r="K1738" s="833">
        <v>120.15000152587891</v>
      </c>
    </row>
    <row r="1739" spans="1:11" ht="14.45" customHeight="1" x14ac:dyDescent="0.2">
      <c r="A1739" s="822" t="s">
        <v>599</v>
      </c>
      <c r="B1739" s="823" t="s">
        <v>600</v>
      </c>
      <c r="C1739" s="826" t="s">
        <v>635</v>
      </c>
      <c r="D1739" s="840" t="s">
        <v>636</v>
      </c>
      <c r="E1739" s="826" t="s">
        <v>4897</v>
      </c>
      <c r="F1739" s="840" t="s">
        <v>4898</v>
      </c>
      <c r="G1739" s="826" t="s">
        <v>6776</v>
      </c>
      <c r="H1739" s="826" t="s">
        <v>6777</v>
      </c>
      <c r="I1739" s="832">
        <v>24408.509765625</v>
      </c>
      <c r="J1739" s="832">
        <v>1</v>
      </c>
      <c r="K1739" s="833">
        <v>24408.509765625</v>
      </c>
    </row>
    <row r="1740" spans="1:11" ht="14.45" customHeight="1" x14ac:dyDescent="0.2">
      <c r="A1740" s="822" t="s">
        <v>599</v>
      </c>
      <c r="B1740" s="823" t="s">
        <v>600</v>
      </c>
      <c r="C1740" s="826" t="s">
        <v>635</v>
      </c>
      <c r="D1740" s="840" t="s">
        <v>636</v>
      </c>
      <c r="E1740" s="826" t="s">
        <v>4897</v>
      </c>
      <c r="F1740" s="840" t="s">
        <v>4898</v>
      </c>
      <c r="G1740" s="826" t="s">
        <v>6778</v>
      </c>
      <c r="H1740" s="826" t="s">
        <v>6779</v>
      </c>
      <c r="I1740" s="832">
        <v>27168.2890625</v>
      </c>
      <c r="J1740" s="832">
        <v>1</v>
      </c>
      <c r="K1740" s="833">
        <v>27168.2890625</v>
      </c>
    </row>
    <row r="1741" spans="1:11" ht="14.45" customHeight="1" x14ac:dyDescent="0.2">
      <c r="A1741" s="822" t="s">
        <v>599</v>
      </c>
      <c r="B1741" s="823" t="s">
        <v>600</v>
      </c>
      <c r="C1741" s="826" t="s">
        <v>635</v>
      </c>
      <c r="D1741" s="840" t="s">
        <v>636</v>
      </c>
      <c r="E1741" s="826" t="s">
        <v>4897</v>
      </c>
      <c r="F1741" s="840" t="s">
        <v>4898</v>
      </c>
      <c r="G1741" s="826" t="s">
        <v>6780</v>
      </c>
      <c r="H1741" s="826" t="s">
        <v>6781</v>
      </c>
      <c r="I1741" s="832">
        <v>8814.2998046875</v>
      </c>
      <c r="J1741" s="832">
        <v>1</v>
      </c>
      <c r="K1741" s="833">
        <v>8814.2998046875</v>
      </c>
    </row>
    <row r="1742" spans="1:11" ht="14.45" customHeight="1" x14ac:dyDescent="0.2">
      <c r="A1742" s="822" t="s">
        <v>599</v>
      </c>
      <c r="B1742" s="823" t="s">
        <v>600</v>
      </c>
      <c r="C1742" s="826" t="s">
        <v>635</v>
      </c>
      <c r="D1742" s="840" t="s">
        <v>636</v>
      </c>
      <c r="E1742" s="826" t="s">
        <v>4897</v>
      </c>
      <c r="F1742" s="840" t="s">
        <v>4898</v>
      </c>
      <c r="G1742" s="826" t="s">
        <v>6782</v>
      </c>
      <c r="H1742" s="826" t="s">
        <v>6783</v>
      </c>
      <c r="I1742" s="832">
        <v>7914.336669921875</v>
      </c>
      <c r="J1742" s="832">
        <v>5</v>
      </c>
      <c r="K1742" s="833">
        <v>39571.6796875</v>
      </c>
    </row>
    <row r="1743" spans="1:11" ht="14.45" customHeight="1" x14ac:dyDescent="0.2">
      <c r="A1743" s="822" t="s">
        <v>599</v>
      </c>
      <c r="B1743" s="823" t="s">
        <v>600</v>
      </c>
      <c r="C1743" s="826" t="s">
        <v>635</v>
      </c>
      <c r="D1743" s="840" t="s">
        <v>636</v>
      </c>
      <c r="E1743" s="826" t="s">
        <v>4897</v>
      </c>
      <c r="F1743" s="840" t="s">
        <v>4898</v>
      </c>
      <c r="G1743" s="826" t="s">
        <v>6784</v>
      </c>
      <c r="H1743" s="826" t="s">
        <v>6785</v>
      </c>
      <c r="I1743" s="832">
        <v>9310.8798828125</v>
      </c>
      <c r="J1743" s="832">
        <v>1</v>
      </c>
      <c r="K1743" s="833">
        <v>9310.8798828125</v>
      </c>
    </row>
    <row r="1744" spans="1:11" ht="14.45" customHeight="1" x14ac:dyDescent="0.2">
      <c r="A1744" s="822" t="s">
        <v>599</v>
      </c>
      <c r="B1744" s="823" t="s">
        <v>600</v>
      </c>
      <c r="C1744" s="826" t="s">
        <v>635</v>
      </c>
      <c r="D1744" s="840" t="s">
        <v>636</v>
      </c>
      <c r="E1744" s="826" t="s">
        <v>4897</v>
      </c>
      <c r="F1744" s="840" t="s">
        <v>4898</v>
      </c>
      <c r="G1744" s="826" t="s">
        <v>6786</v>
      </c>
      <c r="H1744" s="826" t="s">
        <v>6787</v>
      </c>
      <c r="I1744" s="832">
        <v>24465.8359375</v>
      </c>
      <c r="J1744" s="832">
        <v>2</v>
      </c>
      <c r="K1744" s="833">
        <v>48931.671875</v>
      </c>
    </row>
    <row r="1745" spans="1:11" ht="14.45" customHeight="1" x14ac:dyDescent="0.2">
      <c r="A1745" s="822" t="s">
        <v>599</v>
      </c>
      <c r="B1745" s="823" t="s">
        <v>600</v>
      </c>
      <c r="C1745" s="826" t="s">
        <v>635</v>
      </c>
      <c r="D1745" s="840" t="s">
        <v>636</v>
      </c>
      <c r="E1745" s="826" t="s">
        <v>4897</v>
      </c>
      <c r="F1745" s="840" t="s">
        <v>4898</v>
      </c>
      <c r="G1745" s="826" t="s">
        <v>6788</v>
      </c>
      <c r="H1745" s="826" t="s">
        <v>6789</v>
      </c>
      <c r="I1745" s="832">
        <v>7790.18994140625</v>
      </c>
      <c r="J1745" s="832">
        <v>1</v>
      </c>
      <c r="K1745" s="833">
        <v>7790.18994140625</v>
      </c>
    </row>
    <row r="1746" spans="1:11" ht="14.45" customHeight="1" x14ac:dyDescent="0.2">
      <c r="A1746" s="822" t="s">
        <v>599</v>
      </c>
      <c r="B1746" s="823" t="s">
        <v>600</v>
      </c>
      <c r="C1746" s="826" t="s">
        <v>635</v>
      </c>
      <c r="D1746" s="840" t="s">
        <v>636</v>
      </c>
      <c r="E1746" s="826" t="s">
        <v>4897</v>
      </c>
      <c r="F1746" s="840" t="s">
        <v>4898</v>
      </c>
      <c r="G1746" s="826" t="s">
        <v>6790</v>
      </c>
      <c r="H1746" s="826" t="s">
        <v>6791</v>
      </c>
      <c r="I1746" s="832">
        <v>8690</v>
      </c>
      <c r="J1746" s="832">
        <v>1</v>
      </c>
      <c r="K1746" s="833">
        <v>8690</v>
      </c>
    </row>
    <row r="1747" spans="1:11" ht="14.45" customHeight="1" x14ac:dyDescent="0.2">
      <c r="A1747" s="822" t="s">
        <v>599</v>
      </c>
      <c r="B1747" s="823" t="s">
        <v>600</v>
      </c>
      <c r="C1747" s="826" t="s">
        <v>635</v>
      </c>
      <c r="D1747" s="840" t="s">
        <v>636</v>
      </c>
      <c r="E1747" s="826" t="s">
        <v>4897</v>
      </c>
      <c r="F1747" s="840" t="s">
        <v>4898</v>
      </c>
      <c r="G1747" s="826" t="s">
        <v>6792</v>
      </c>
      <c r="H1747" s="826" t="s">
        <v>6793</v>
      </c>
      <c r="I1747" s="832">
        <v>8410.8701171875</v>
      </c>
      <c r="J1747" s="832">
        <v>2</v>
      </c>
      <c r="K1747" s="833">
        <v>16821.740234375</v>
      </c>
    </row>
    <row r="1748" spans="1:11" ht="14.45" customHeight="1" x14ac:dyDescent="0.2">
      <c r="A1748" s="822" t="s">
        <v>599</v>
      </c>
      <c r="B1748" s="823" t="s">
        <v>600</v>
      </c>
      <c r="C1748" s="826" t="s">
        <v>635</v>
      </c>
      <c r="D1748" s="840" t="s">
        <v>636</v>
      </c>
      <c r="E1748" s="826" t="s">
        <v>4897</v>
      </c>
      <c r="F1748" s="840" t="s">
        <v>4898</v>
      </c>
      <c r="G1748" s="826" t="s">
        <v>6794</v>
      </c>
      <c r="H1748" s="826" t="s">
        <v>6795</v>
      </c>
      <c r="I1748" s="832">
        <v>25932</v>
      </c>
      <c r="J1748" s="832">
        <v>1</v>
      </c>
      <c r="K1748" s="833">
        <v>25932</v>
      </c>
    </row>
    <row r="1749" spans="1:11" ht="14.45" customHeight="1" x14ac:dyDescent="0.2">
      <c r="A1749" s="822" t="s">
        <v>599</v>
      </c>
      <c r="B1749" s="823" t="s">
        <v>600</v>
      </c>
      <c r="C1749" s="826" t="s">
        <v>635</v>
      </c>
      <c r="D1749" s="840" t="s">
        <v>636</v>
      </c>
      <c r="E1749" s="826" t="s">
        <v>4897</v>
      </c>
      <c r="F1749" s="840" t="s">
        <v>4898</v>
      </c>
      <c r="G1749" s="826" t="s">
        <v>6796</v>
      </c>
      <c r="H1749" s="826" t="s">
        <v>6797</v>
      </c>
      <c r="I1749" s="832">
        <v>24408.669921875</v>
      </c>
      <c r="J1749" s="832">
        <v>1</v>
      </c>
      <c r="K1749" s="833">
        <v>24408.669921875</v>
      </c>
    </row>
    <row r="1750" spans="1:11" ht="14.45" customHeight="1" x14ac:dyDescent="0.2">
      <c r="A1750" s="822" t="s">
        <v>599</v>
      </c>
      <c r="B1750" s="823" t="s">
        <v>600</v>
      </c>
      <c r="C1750" s="826" t="s">
        <v>635</v>
      </c>
      <c r="D1750" s="840" t="s">
        <v>636</v>
      </c>
      <c r="E1750" s="826" t="s">
        <v>4897</v>
      </c>
      <c r="F1750" s="840" t="s">
        <v>4898</v>
      </c>
      <c r="G1750" s="826" t="s">
        <v>6798</v>
      </c>
      <c r="H1750" s="826" t="s">
        <v>6799</v>
      </c>
      <c r="I1750" s="832">
        <v>28692.115234375</v>
      </c>
      <c r="J1750" s="832">
        <v>3</v>
      </c>
      <c r="K1750" s="833">
        <v>86076.25</v>
      </c>
    </row>
    <row r="1751" spans="1:11" ht="14.45" customHeight="1" x14ac:dyDescent="0.2">
      <c r="A1751" s="822" t="s">
        <v>599</v>
      </c>
      <c r="B1751" s="823" t="s">
        <v>600</v>
      </c>
      <c r="C1751" s="826" t="s">
        <v>635</v>
      </c>
      <c r="D1751" s="840" t="s">
        <v>636</v>
      </c>
      <c r="E1751" s="826" t="s">
        <v>4897</v>
      </c>
      <c r="F1751" s="840" t="s">
        <v>4898</v>
      </c>
      <c r="G1751" s="826" t="s">
        <v>6800</v>
      </c>
      <c r="H1751" s="826" t="s">
        <v>6801</v>
      </c>
      <c r="I1751" s="832">
        <v>9180.33984375</v>
      </c>
      <c r="J1751" s="832">
        <v>1</v>
      </c>
      <c r="K1751" s="833">
        <v>9180.33984375</v>
      </c>
    </row>
    <row r="1752" spans="1:11" ht="14.45" customHeight="1" x14ac:dyDescent="0.2">
      <c r="A1752" s="822" t="s">
        <v>599</v>
      </c>
      <c r="B1752" s="823" t="s">
        <v>600</v>
      </c>
      <c r="C1752" s="826" t="s">
        <v>635</v>
      </c>
      <c r="D1752" s="840" t="s">
        <v>636</v>
      </c>
      <c r="E1752" s="826" t="s">
        <v>4897</v>
      </c>
      <c r="F1752" s="840" t="s">
        <v>4898</v>
      </c>
      <c r="G1752" s="826" t="s">
        <v>6802</v>
      </c>
      <c r="H1752" s="826" t="s">
        <v>6803</v>
      </c>
      <c r="I1752" s="832">
        <v>25960.890625</v>
      </c>
      <c r="J1752" s="832">
        <v>1</v>
      </c>
      <c r="K1752" s="833">
        <v>25960.890625</v>
      </c>
    </row>
    <row r="1753" spans="1:11" ht="14.45" customHeight="1" x14ac:dyDescent="0.2">
      <c r="A1753" s="822" t="s">
        <v>599</v>
      </c>
      <c r="B1753" s="823" t="s">
        <v>600</v>
      </c>
      <c r="C1753" s="826" t="s">
        <v>635</v>
      </c>
      <c r="D1753" s="840" t="s">
        <v>636</v>
      </c>
      <c r="E1753" s="826" t="s">
        <v>4897</v>
      </c>
      <c r="F1753" s="840" t="s">
        <v>4898</v>
      </c>
      <c r="G1753" s="826" t="s">
        <v>6776</v>
      </c>
      <c r="H1753" s="826" t="s">
        <v>6804</v>
      </c>
      <c r="I1753" s="832">
        <v>24408.41015625</v>
      </c>
      <c r="J1753" s="832">
        <v>1</v>
      </c>
      <c r="K1753" s="833">
        <v>24408.41015625</v>
      </c>
    </row>
    <row r="1754" spans="1:11" ht="14.45" customHeight="1" x14ac:dyDescent="0.2">
      <c r="A1754" s="822" t="s">
        <v>599</v>
      </c>
      <c r="B1754" s="823" t="s">
        <v>600</v>
      </c>
      <c r="C1754" s="826" t="s">
        <v>635</v>
      </c>
      <c r="D1754" s="840" t="s">
        <v>636</v>
      </c>
      <c r="E1754" s="826" t="s">
        <v>4897</v>
      </c>
      <c r="F1754" s="840" t="s">
        <v>4898</v>
      </c>
      <c r="G1754" s="826" t="s">
        <v>6805</v>
      </c>
      <c r="H1754" s="826" t="s">
        <v>6806</v>
      </c>
      <c r="I1754" s="832">
        <v>8814.3701171875</v>
      </c>
      <c r="J1754" s="832">
        <v>1</v>
      </c>
      <c r="K1754" s="833">
        <v>8814.3701171875</v>
      </c>
    </row>
    <row r="1755" spans="1:11" ht="14.45" customHeight="1" x14ac:dyDescent="0.2">
      <c r="A1755" s="822" t="s">
        <v>599</v>
      </c>
      <c r="B1755" s="823" t="s">
        <v>600</v>
      </c>
      <c r="C1755" s="826" t="s">
        <v>635</v>
      </c>
      <c r="D1755" s="840" t="s">
        <v>636</v>
      </c>
      <c r="E1755" s="826" t="s">
        <v>4897</v>
      </c>
      <c r="F1755" s="840" t="s">
        <v>4898</v>
      </c>
      <c r="G1755" s="826" t="s">
        <v>6807</v>
      </c>
      <c r="H1755" s="826" t="s">
        <v>6808</v>
      </c>
      <c r="I1755" s="832">
        <v>37588.6484375</v>
      </c>
      <c r="J1755" s="832">
        <v>1</v>
      </c>
      <c r="K1755" s="833">
        <v>37588.6484375</v>
      </c>
    </row>
    <row r="1756" spans="1:11" ht="14.45" customHeight="1" x14ac:dyDescent="0.2">
      <c r="A1756" s="822" t="s">
        <v>599</v>
      </c>
      <c r="B1756" s="823" t="s">
        <v>600</v>
      </c>
      <c r="C1756" s="826" t="s">
        <v>635</v>
      </c>
      <c r="D1756" s="840" t="s">
        <v>636</v>
      </c>
      <c r="E1756" s="826" t="s">
        <v>4897</v>
      </c>
      <c r="F1756" s="840" t="s">
        <v>4898</v>
      </c>
      <c r="G1756" s="826" t="s">
        <v>6782</v>
      </c>
      <c r="H1756" s="826" t="s">
        <v>6809</v>
      </c>
      <c r="I1756" s="832">
        <v>7914.3311767578125</v>
      </c>
      <c r="J1756" s="832">
        <v>11</v>
      </c>
      <c r="K1756" s="833">
        <v>87057.560546875</v>
      </c>
    </row>
    <row r="1757" spans="1:11" ht="14.45" customHeight="1" x14ac:dyDescent="0.2">
      <c r="A1757" s="822" t="s">
        <v>599</v>
      </c>
      <c r="B1757" s="823" t="s">
        <v>600</v>
      </c>
      <c r="C1757" s="826" t="s">
        <v>635</v>
      </c>
      <c r="D1757" s="840" t="s">
        <v>636</v>
      </c>
      <c r="E1757" s="826" t="s">
        <v>4897</v>
      </c>
      <c r="F1757" s="840" t="s">
        <v>4898</v>
      </c>
      <c r="G1757" s="826" t="s">
        <v>6810</v>
      </c>
      <c r="H1757" s="826" t="s">
        <v>6811</v>
      </c>
      <c r="I1757" s="832">
        <v>8069.55322265625</v>
      </c>
      <c r="J1757" s="832">
        <v>3</v>
      </c>
      <c r="K1757" s="833">
        <v>24208.66015625</v>
      </c>
    </row>
    <row r="1758" spans="1:11" ht="14.45" customHeight="1" x14ac:dyDescent="0.2">
      <c r="A1758" s="822" t="s">
        <v>599</v>
      </c>
      <c r="B1758" s="823" t="s">
        <v>600</v>
      </c>
      <c r="C1758" s="826" t="s">
        <v>635</v>
      </c>
      <c r="D1758" s="840" t="s">
        <v>636</v>
      </c>
      <c r="E1758" s="826" t="s">
        <v>4897</v>
      </c>
      <c r="F1758" s="840" t="s">
        <v>4898</v>
      </c>
      <c r="G1758" s="826" t="s">
        <v>6786</v>
      </c>
      <c r="H1758" s="826" t="s">
        <v>6812</v>
      </c>
      <c r="I1758" s="832">
        <v>24651.353515625</v>
      </c>
      <c r="J1758" s="832">
        <v>4</v>
      </c>
      <c r="K1758" s="833">
        <v>98976.009765625</v>
      </c>
    </row>
    <row r="1759" spans="1:11" ht="14.45" customHeight="1" x14ac:dyDescent="0.2">
      <c r="A1759" s="822" t="s">
        <v>599</v>
      </c>
      <c r="B1759" s="823" t="s">
        <v>600</v>
      </c>
      <c r="C1759" s="826" t="s">
        <v>635</v>
      </c>
      <c r="D1759" s="840" t="s">
        <v>636</v>
      </c>
      <c r="E1759" s="826" t="s">
        <v>4897</v>
      </c>
      <c r="F1759" s="840" t="s">
        <v>4898</v>
      </c>
      <c r="G1759" s="826" t="s">
        <v>6794</v>
      </c>
      <c r="H1759" s="826" t="s">
        <v>6813</v>
      </c>
      <c r="I1759" s="832">
        <v>26226.8046875</v>
      </c>
      <c r="J1759" s="832">
        <v>2</v>
      </c>
      <c r="K1759" s="833">
        <v>52453.609375</v>
      </c>
    </row>
    <row r="1760" spans="1:11" ht="14.45" customHeight="1" x14ac:dyDescent="0.2">
      <c r="A1760" s="822" t="s">
        <v>599</v>
      </c>
      <c r="B1760" s="823" t="s">
        <v>600</v>
      </c>
      <c r="C1760" s="826" t="s">
        <v>635</v>
      </c>
      <c r="D1760" s="840" t="s">
        <v>636</v>
      </c>
      <c r="E1760" s="826" t="s">
        <v>4897</v>
      </c>
      <c r="F1760" s="840" t="s">
        <v>4898</v>
      </c>
      <c r="G1760" s="826" t="s">
        <v>6796</v>
      </c>
      <c r="H1760" s="826" t="s">
        <v>6814</v>
      </c>
      <c r="I1760" s="832">
        <v>24963.150390625</v>
      </c>
      <c r="J1760" s="832">
        <v>1</v>
      </c>
      <c r="K1760" s="833">
        <v>24963.150390625</v>
      </c>
    </row>
    <row r="1761" spans="1:11" ht="14.45" customHeight="1" x14ac:dyDescent="0.2">
      <c r="A1761" s="822" t="s">
        <v>599</v>
      </c>
      <c r="B1761" s="823" t="s">
        <v>600</v>
      </c>
      <c r="C1761" s="826" t="s">
        <v>635</v>
      </c>
      <c r="D1761" s="840" t="s">
        <v>636</v>
      </c>
      <c r="E1761" s="826" t="s">
        <v>4897</v>
      </c>
      <c r="F1761" s="840" t="s">
        <v>4898</v>
      </c>
      <c r="G1761" s="826" t="s">
        <v>6798</v>
      </c>
      <c r="H1761" s="826" t="s">
        <v>6815</v>
      </c>
      <c r="I1761" s="832">
        <v>29344.19921875</v>
      </c>
      <c r="J1761" s="832">
        <v>2</v>
      </c>
      <c r="K1761" s="833">
        <v>58688.390625</v>
      </c>
    </row>
    <row r="1762" spans="1:11" ht="14.45" customHeight="1" x14ac:dyDescent="0.2">
      <c r="A1762" s="822" t="s">
        <v>599</v>
      </c>
      <c r="B1762" s="823" t="s">
        <v>600</v>
      </c>
      <c r="C1762" s="826" t="s">
        <v>635</v>
      </c>
      <c r="D1762" s="840" t="s">
        <v>636</v>
      </c>
      <c r="E1762" s="826" t="s">
        <v>4897</v>
      </c>
      <c r="F1762" s="840" t="s">
        <v>4898</v>
      </c>
      <c r="G1762" s="826" t="s">
        <v>6816</v>
      </c>
      <c r="H1762" s="826" t="s">
        <v>6817</v>
      </c>
      <c r="I1762" s="832">
        <v>9093.6904296875</v>
      </c>
      <c r="J1762" s="832">
        <v>1</v>
      </c>
      <c r="K1762" s="833">
        <v>9093.6904296875</v>
      </c>
    </row>
    <row r="1763" spans="1:11" ht="14.45" customHeight="1" x14ac:dyDescent="0.2">
      <c r="A1763" s="822" t="s">
        <v>599</v>
      </c>
      <c r="B1763" s="823" t="s">
        <v>600</v>
      </c>
      <c r="C1763" s="826" t="s">
        <v>635</v>
      </c>
      <c r="D1763" s="840" t="s">
        <v>636</v>
      </c>
      <c r="E1763" s="826" t="s">
        <v>4897</v>
      </c>
      <c r="F1763" s="840" t="s">
        <v>4898</v>
      </c>
      <c r="G1763" s="826" t="s">
        <v>6818</v>
      </c>
      <c r="H1763" s="826" t="s">
        <v>6819</v>
      </c>
      <c r="I1763" s="832">
        <v>7914.31005859375</v>
      </c>
      <c r="J1763" s="832">
        <v>1</v>
      </c>
      <c r="K1763" s="833">
        <v>7914.31005859375</v>
      </c>
    </row>
    <row r="1764" spans="1:11" ht="14.45" customHeight="1" x14ac:dyDescent="0.2">
      <c r="A1764" s="822" t="s">
        <v>599</v>
      </c>
      <c r="B1764" s="823" t="s">
        <v>600</v>
      </c>
      <c r="C1764" s="826" t="s">
        <v>635</v>
      </c>
      <c r="D1764" s="840" t="s">
        <v>636</v>
      </c>
      <c r="E1764" s="826" t="s">
        <v>4897</v>
      </c>
      <c r="F1764" s="840" t="s">
        <v>4898</v>
      </c>
      <c r="G1764" s="826" t="s">
        <v>6820</v>
      </c>
      <c r="H1764" s="826" t="s">
        <v>6821</v>
      </c>
      <c r="I1764" s="832">
        <v>7790.16015625</v>
      </c>
      <c r="J1764" s="832">
        <v>1</v>
      </c>
      <c r="K1764" s="833">
        <v>7790.16015625</v>
      </c>
    </row>
    <row r="1765" spans="1:11" ht="14.45" customHeight="1" x14ac:dyDescent="0.2">
      <c r="A1765" s="822" t="s">
        <v>599</v>
      </c>
      <c r="B1765" s="823" t="s">
        <v>600</v>
      </c>
      <c r="C1765" s="826" t="s">
        <v>638</v>
      </c>
      <c r="D1765" s="840" t="s">
        <v>639</v>
      </c>
      <c r="E1765" s="826" t="s">
        <v>4897</v>
      </c>
      <c r="F1765" s="840" t="s">
        <v>4898</v>
      </c>
      <c r="G1765" s="826" t="s">
        <v>6822</v>
      </c>
      <c r="H1765" s="826" t="s">
        <v>6823</v>
      </c>
      <c r="I1765" s="832">
        <v>1548.800048828125</v>
      </c>
      <c r="J1765" s="832">
        <v>2</v>
      </c>
      <c r="K1765" s="833">
        <v>3097.60009765625</v>
      </c>
    </row>
    <row r="1766" spans="1:11" ht="14.45" customHeight="1" x14ac:dyDescent="0.2">
      <c r="A1766" s="822" t="s">
        <v>599</v>
      </c>
      <c r="B1766" s="823" t="s">
        <v>600</v>
      </c>
      <c r="C1766" s="826" t="s">
        <v>638</v>
      </c>
      <c r="D1766" s="840" t="s">
        <v>639</v>
      </c>
      <c r="E1766" s="826" t="s">
        <v>4897</v>
      </c>
      <c r="F1766" s="840" t="s">
        <v>4898</v>
      </c>
      <c r="G1766" s="826" t="s">
        <v>6824</v>
      </c>
      <c r="H1766" s="826" t="s">
        <v>6825</v>
      </c>
      <c r="I1766" s="832">
        <v>10794.857421875</v>
      </c>
      <c r="J1766" s="832">
        <v>11</v>
      </c>
      <c r="K1766" s="833">
        <v>118743.431640625</v>
      </c>
    </row>
    <row r="1767" spans="1:11" ht="14.45" customHeight="1" x14ac:dyDescent="0.2">
      <c r="A1767" s="822" t="s">
        <v>599</v>
      </c>
      <c r="B1767" s="823" t="s">
        <v>600</v>
      </c>
      <c r="C1767" s="826" t="s">
        <v>638</v>
      </c>
      <c r="D1767" s="840" t="s">
        <v>639</v>
      </c>
      <c r="E1767" s="826" t="s">
        <v>4897</v>
      </c>
      <c r="F1767" s="840" t="s">
        <v>4898</v>
      </c>
      <c r="G1767" s="826" t="s">
        <v>6826</v>
      </c>
      <c r="H1767" s="826" t="s">
        <v>6827</v>
      </c>
      <c r="I1767" s="832">
        <v>13201.430013020834</v>
      </c>
      <c r="J1767" s="832">
        <v>3</v>
      </c>
      <c r="K1767" s="833">
        <v>39604.2900390625</v>
      </c>
    </row>
    <row r="1768" spans="1:11" ht="14.45" customHeight="1" x14ac:dyDescent="0.2">
      <c r="A1768" s="822" t="s">
        <v>599</v>
      </c>
      <c r="B1768" s="823" t="s">
        <v>600</v>
      </c>
      <c r="C1768" s="826" t="s">
        <v>638</v>
      </c>
      <c r="D1768" s="840" t="s">
        <v>639</v>
      </c>
      <c r="E1768" s="826" t="s">
        <v>4897</v>
      </c>
      <c r="F1768" s="840" t="s">
        <v>4898</v>
      </c>
      <c r="G1768" s="826" t="s">
        <v>6828</v>
      </c>
      <c r="H1768" s="826" t="s">
        <v>6827</v>
      </c>
      <c r="I1768" s="832">
        <v>13336.6201171875</v>
      </c>
      <c r="J1768" s="832">
        <v>1</v>
      </c>
      <c r="K1768" s="833">
        <v>13336.6201171875</v>
      </c>
    </row>
    <row r="1769" spans="1:11" ht="14.45" customHeight="1" x14ac:dyDescent="0.2">
      <c r="A1769" s="822" t="s">
        <v>599</v>
      </c>
      <c r="B1769" s="823" t="s">
        <v>600</v>
      </c>
      <c r="C1769" s="826" t="s">
        <v>638</v>
      </c>
      <c r="D1769" s="840" t="s">
        <v>639</v>
      </c>
      <c r="E1769" s="826" t="s">
        <v>4897</v>
      </c>
      <c r="F1769" s="840" t="s">
        <v>4898</v>
      </c>
      <c r="G1769" s="826" t="s">
        <v>6829</v>
      </c>
      <c r="H1769" s="826" t="s">
        <v>6830</v>
      </c>
      <c r="I1769" s="832">
        <v>7690.759765625</v>
      </c>
      <c r="J1769" s="832">
        <v>1</v>
      </c>
      <c r="K1769" s="833">
        <v>7690.759765625</v>
      </c>
    </row>
    <row r="1770" spans="1:11" ht="14.45" customHeight="1" x14ac:dyDescent="0.2">
      <c r="A1770" s="822" t="s">
        <v>599</v>
      </c>
      <c r="B1770" s="823" t="s">
        <v>600</v>
      </c>
      <c r="C1770" s="826" t="s">
        <v>638</v>
      </c>
      <c r="D1770" s="840" t="s">
        <v>639</v>
      </c>
      <c r="E1770" s="826" t="s">
        <v>4897</v>
      </c>
      <c r="F1770" s="840" t="s">
        <v>4898</v>
      </c>
      <c r="G1770" s="826" t="s">
        <v>6831</v>
      </c>
      <c r="H1770" s="826" t="s">
        <v>6832</v>
      </c>
      <c r="I1770" s="832">
        <v>3150.840087890625</v>
      </c>
      <c r="J1770" s="832">
        <v>1</v>
      </c>
      <c r="K1770" s="833">
        <v>3150.840087890625</v>
      </c>
    </row>
    <row r="1771" spans="1:11" ht="14.45" customHeight="1" x14ac:dyDescent="0.2">
      <c r="A1771" s="822" t="s">
        <v>599</v>
      </c>
      <c r="B1771" s="823" t="s">
        <v>600</v>
      </c>
      <c r="C1771" s="826" t="s">
        <v>638</v>
      </c>
      <c r="D1771" s="840" t="s">
        <v>639</v>
      </c>
      <c r="E1771" s="826" t="s">
        <v>4897</v>
      </c>
      <c r="F1771" s="840" t="s">
        <v>4898</v>
      </c>
      <c r="G1771" s="826" t="s">
        <v>6833</v>
      </c>
      <c r="H1771" s="826" t="s">
        <v>6834</v>
      </c>
      <c r="I1771" s="832">
        <v>8356.259765625</v>
      </c>
      <c r="J1771" s="832">
        <v>1</v>
      </c>
      <c r="K1771" s="833">
        <v>8356.259765625</v>
      </c>
    </row>
    <row r="1772" spans="1:11" ht="14.45" customHeight="1" x14ac:dyDescent="0.2">
      <c r="A1772" s="822" t="s">
        <v>599</v>
      </c>
      <c r="B1772" s="823" t="s">
        <v>600</v>
      </c>
      <c r="C1772" s="826" t="s">
        <v>638</v>
      </c>
      <c r="D1772" s="840" t="s">
        <v>639</v>
      </c>
      <c r="E1772" s="826" t="s">
        <v>4897</v>
      </c>
      <c r="F1772" s="840" t="s">
        <v>4898</v>
      </c>
      <c r="G1772" s="826" t="s">
        <v>6835</v>
      </c>
      <c r="H1772" s="826" t="s">
        <v>6836</v>
      </c>
      <c r="I1772" s="832">
        <v>8356.259765625</v>
      </c>
      <c r="J1772" s="832">
        <v>1</v>
      </c>
      <c r="K1772" s="833">
        <v>8356.259765625</v>
      </c>
    </row>
    <row r="1773" spans="1:11" ht="14.45" customHeight="1" x14ac:dyDescent="0.2">
      <c r="A1773" s="822" t="s">
        <v>599</v>
      </c>
      <c r="B1773" s="823" t="s">
        <v>600</v>
      </c>
      <c r="C1773" s="826" t="s">
        <v>638</v>
      </c>
      <c r="D1773" s="840" t="s">
        <v>639</v>
      </c>
      <c r="E1773" s="826" t="s">
        <v>4897</v>
      </c>
      <c r="F1773" s="840" t="s">
        <v>4898</v>
      </c>
      <c r="G1773" s="826" t="s">
        <v>6837</v>
      </c>
      <c r="H1773" s="826" t="s">
        <v>6838</v>
      </c>
      <c r="I1773" s="832">
        <v>362.32000296456471</v>
      </c>
      <c r="J1773" s="832">
        <v>65</v>
      </c>
      <c r="K1773" s="833">
        <v>23571.60009765625</v>
      </c>
    </row>
    <row r="1774" spans="1:11" ht="14.45" customHeight="1" x14ac:dyDescent="0.2">
      <c r="A1774" s="822" t="s">
        <v>599</v>
      </c>
      <c r="B1774" s="823" t="s">
        <v>600</v>
      </c>
      <c r="C1774" s="826" t="s">
        <v>638</v>
      </c>
      <c r="D1774" s="840" t="s">
        <v>639</v>
      </c>
      <c r="E1774" s="826" t="s">
        <v>4897</v>
      </c>
      <c r="F1774" s="840" t="s">
        <v>4898</v>
      </c>
      <c r="G1774" s="826" t="s">
        <v>6839</v>
      </c>
      <c r="H1774" s="826" t="s">
        <v>6840</v>
      </c>
      <c r="I1774" s="832">
        <v>8518.400390625</v>
      </c>
      <c r="J1774" s="832">
        <v>1</v>
      </c>
      <c r="K1774" s="833">
        <v>8518.400390625</v>
      </c>
    </row>
    <row r="1775" spans="1:11" ht="14.45" customHeight="1" x14ac:dyDescent="0.2">
      <c r="A1775" s="822" t="s">
        <v>599</v>
      </c>
      <c r="B1775" s="823" t="s">
        <v>600</v>
      </c>
      <c r="C1775" s="826" t="s">
        <v>638</v>
      </c>
      <c r="D1775" s="840" t="s">
        <v>639</v>
      </c>
      <c r="E1775" s="826" t="s">
        <v>4897</v>
      </c>
      <c r="F1775" s="840" t="s">
        <v>4898</v>
      </c>
      <c r="G1775" s="826" t="s">
        <v>6841</v>
      </c>
      <c r="H1775" s="826" t="s">
        <v>6842</v>
      </c>
      <c r="I1775" s="832">
        <v>3427</v>
      </c>
      <c r="J1775" s="832">
        <v>1</v>
      </c>
      <c r="K1775" s="833">
        <v>3427</v>
      </c>
    </row>
    <row r="1776" spans="1:11" ht="14.45" customHeight="1" x14ac:dyDescent="0.2">
      <c r="A1776" s="822" t="s">
        <v>599</v>
      </c>
      <c r="B1776" s="823" t="s">
        <v>600</v>
      </c>
      <c r="C1776" s="826" t="s">
        <v>638</v>
      </c>
      <c r="D1776" s="840" t="s">
        <v>639</v>
      </c>
      <c r="E1776" s="826" t="s">
        <v>4897</v>
      </c>
      <c r="F1776" s="840" t="s">
        <v>4898</v>
      </c>
      <c r="G1776" s="826" t="s">
        <v>6843</v>
      </c>
      <c r="H1776" s="826" t="s">
        <v>6844</v>
      </c>
      <c r="I1776" s="832">
        <v>8881.400390625</v>
      </c>
      <c r="J1776" s="832">
        <v>3</v>
      </c>
      <c r="K1776" s="833">
        <v>26644.201171875</v>
      </c>
    </row>
    <row r="1777" spans="1:11" ht="14.45" customHeight="1" x14ac:dyDescent="0.2">
      <c r="A1777" s="822" t="s">
        <v>599</v>
      </c>
      <c r="B1777" s="823" t="s">
        <v>600</v>
      </c>
      <c r="C1777" s="826" t="s">
        <v>638</v>
      </c>
      <c r="D1777" s="840" t="s">
        <v>639</v>
      </c>
      <c r="E1777" s="826" t="s">
        <v>4897</v>
      </c>
      <c r="F1777" s="840" t="s">
        <v>4898</v>
      </c>
      <c r="G1777" s="826" t="s">
        <v>6845</v>
      </c>
      <c r="H1777" s="826" t="s">
        <v>6846</v>
      </c>
      <c r="I1777" s="832">
        <v>8518.400390625</v>
      </c>
      <c r="J1777" s="832">
        <v>4</v>
      </c>
      <c r="K1777" s="833">
        <v>34073.6015625</v>
      </c>
    </row>
    <row r="1778" spans="1:11" ht="14.45" customHeight="1" x14ac:dyDescent="0.2">
      <c r="A1778" s="822" t="s">
        <v>599</v>
      </c>
      <c r="B1778" s="823" t="s">
        <v>600</v>
      </c>
      <c r="C1778" s="826" t="s">
        <v>638</v>
      </c>
      <c r="D1778" s="840" t="s">
        <v>639</v>
      </c>
      <c r="E1778" s="826" t="s">
        <v>4897</v>
      </c>
      <c r="F1778" s="840" t="s">
        <v>4898</v>
      </c>
      <c r="G1778" s="826" t="s">
        <v>6847</v>
      </c>
      <c r="H1778" s="826" t="s">
        <v>6848</v>
      </c>
      <c r="I1778" s="832">
        <v>6969.60009765625</v>
      </c>
      <c r="J1778" s="832">
        <v>7</v>
      </c>
      <c r="K1778" s="833">
        <v>48787.20068359375</v>
      </c>
    </row>
    <row r="1779" spans="1:11" ht="14.45" customHeight="1" x14ac:dyDescent="0.2">
      <c r="A1779" s="822" t="s">
        <v>599</v>
      </c>
      <c r="B1779" s="823" t="s">
        <v>600</v>
      </c>
      <c r="C1779" s="826" t="s">
        <v>638</v>
      </c>
      <c r="D1779" s="840" t="s">
        <v>639</v>
      </c>
      <c r="E1779" s="826" t="s">
        <v>4897</v>
      </c>
      <c r="F1779" s="840" t="s">
        <v>4898</v>
      </c>
      <c r="G1779" s="826" t="s">
        <v>6849</v>
      </c>
      <c r="H1779" s="826" t="s">
        <v>6850</v>
      </c>
      <c r="I1779" s="832">
        <v>8518.400390625</v>
      </c>
      <c r="J1779" s="832">
        <v>4</v>
      </c>
      <c r="K1779" s="833">
        <v>34073.6015625</v>
      </c>
    </row>
    <row r="1780" spans="1:11" ht="14.45" customHeight="1" x14ac:dyDescent="0.2">
      <c r="A1780" s="822" t="s">
        <v>599</v>
      </c>
      <c r="B1780" s="823" t="s">
        <v>600</v>
      </c>
      <c r="C1780" s="826" t="s">
        <v>638</v>
      </c>
      <c r="D1780" s="840" t="s">
        <v>639</v>
      </c>
      <c r="E1780" s="826" t="s">
        <v>4897</v>
      </c>
      <c r="F1780" s="840" t="s">
        <v>4898</v>
      </c>
      <c r="G1780" s="826" t="s">
        <v>6851</v>
      </c>
      <c r="H1780" s="826" t="s">
        <v>6852</v>
      </c>
      <c r="I1780" s="832">
        <v>16751.240234375</v>
      </c>
      <c r="J1780" s="832">
        <v>1</v>
      </c>
      <c r="K1780" s="833">
        <v>16751.240234375</v>
      </c>
    </row>
    <row r="1781" spans="1:11" ht="14.45" customHeight="1" x14ac:dyDescent="0.2">
      <c r="A1781" s="822" t="s">
        <v>599</v>
      </c>
      <c r="B1781" s="823" t="s">
        <v>600</v>
      </c>
      <c r="C1781" s="826" t="s">
        <v>638</v>
      </c>
      <c r="D1781" s="840" t="s">
        <v>639</v>
      </c>
      <c r="E1781" s="826" t="s">
        <v>4897</v>
      </c>
      <c r="F1781" s="840" t="s">
        <v>4898</v>
      </c>
      <c r="G1781" s="826" t="s">
        <v>6853</v>
      </c>
      <c r="H1781" s="826" t="s">
        <v>6854</v>
      </c>
      <c r="I1781" s="832">
        <v>22594.298046874999</v>
      </c>
      <c r="J1781" s="832">
        <v>5</v>
      </c>
      <c r="K1781" s="833">
        <v>112971.490234375</v>
      </c>
    </row>
    <row r="1782" spans="1:11" ht="14.45" customHeight="1" x14ac:dyDescent="0.2">
      <c r="A1782" s="822" t="s">
        <v>599</v>
      </c>
      <c r="B1782" s="823" t="s">
        <v>600</v>
      </c>
      <c r="C1782" s="826" t="s">
        <v>638</v>
      </c>
      <c r="D1782" s="840" t="s">
        <v>639</v>
      </c>
      <c r="E1782" s="826" t="s">
        <v>4897</v>
      </c>
      <c r="F1782" s="840" t="s">
        <v>4898</v>
      </c>
      <c r="G1782" s="826" t="s">
        <v>6855</v>
      </c>
      <c r="H1782" s="826" t="s">
        <v>6856</v>
      </c>
      <c r="I1782" s="832">
        <v>21035.849609375</v>
      </c>
      <c r="J1782" s="832">
        <v>4</v>
      </c>
      <c r="K1782" s="833">
        <v>84143.3984375</v>
      </c>
    </row>
    <row r="1783" spans="1:11" ht="14.45" customHeight="1" x14ac:dyDescent="0.2">
      <c r="A1783" s="822" t="s">
        <v>599</v>
      </c>
      <c r="B1783" s="823" t="s">
        <v>600</v>
      </c>
      <c r="C1783" s="826" t="s">
        <v>638</v>
      </c>
      <c r="D1783" s="840" t="s">
        <v>639</v>
      </c>
      <c r="E1783" s="826" t="s">
        <v>4897</v>
      </c>
      <c r="F1783" s="840" t="s">
        <v>4898</v>
      </c>
      <c r="G1783" s="826" t="s">
        <v>6857</v>
      </c>
      <c r="H1783" s="826" t="s">
        <v>6858</v>
      </c>
      <c r="I1783" s="832">
        <v>6969.60009765625</v>
      </c>
      <c r="J1783" s="832">
        <v>1</v>
      </c>
      <c r="K1783" s="833">
        <v>6969.60009765625</v>
      </c>
    </row>
    <row r="1784" spans="1:11" ht="14.45" customHeight="1" x14ac:dyDescent="0.2">
      <c r="A1784" s="822" t="s">
        <v>599</v>
      </c>
      <c r="B1784" s="823" t="s">
        <v>600</v>
      </c>
      <c r="C1784" s="826" t="s">
        <v>638</v>
      </c>
      <c r="D1784" s="840" t="s">
        <v>639</v>
      </c>
      <c r="E1784" s="826" t="s">
        <v>4897</v>
      </c>
      <c r="F1784" s="840" t="s">
        <v>4898</v>
      </c>
      <c r="G1784" s="826" t="s">
        <v>6859</v>
      </c>
      <c r="H1784" s="826" t="s">
        <v>6860</v>
      </c>
      <c r="I1784" s="832">
        <v>12537.535937500001</v>
      </c>
      <c r="J1784" s="832">
        <v>5</v>
      </c>
      <c r="K1784" s="833">
        <v>62687.6796875</v>
      </c>
    </row>
    <row r="1785" spans="1:11" ht="14.45" customHeight="1" x14ac:dyDescent="0.2">
      <c r="A1785" s="822" t="s">
        <v>599</v>
      </c>
      <c r="B1785" s="823" t="s">
        <v>600</v>
      </c>
      <c r="C1785" s="826" t="s">
        <v>638</v>
      </c>
      <c r="D1785" s="840" t="s">
        <v>639</v>
      </c>
      <c r="E1785" s="826" t="s">
        <v>4897</v>
      </c>
      <c r="F1785" s="840" t="s">
        <v>4898</v>
      </c>
      <c r="G1785" s="826" t="s">
        <v>6861</v>
      </c>
      <c r="H1785" s="826" t="s">
        <v>6862</v>
      </c>
      <c r="I1785" s="832">
        <v>8518.400390625</v>
      </c>
      <c r="J1785" s="832">
        <v>2</v>
      </c>
      <c r="K1785" s="833">
        <v>17036.80078125</v>
      </c>
    </row>
    <row r="1786" spans="1:11" ht="14.45" customHeight="1" x14ac:dyDescent="0.2">
      <c r="A1786" s="822" t="s">
        <v>599</v>
      </c>
      <c r="B1786" s="823" t="s">
        <v>600</v>
      </c>
      <c r="C1786" s="826" t="s">
        <v>638</v>
      </c>
      <c r="D1786" s="840" t="s">
        <v>639</v>
      </c>
      <c r="E1786" s="826" t="s">
        <v>4897</v>
      </c>
      <c r="F1786" s="840" t="s">
        <v>4898</v>
      </c>
      <c r="G1786" s="826" t="s">
        <v>6863</v>
      </c>
      <c r="H1786" s="826" t="s">
        <v>6864</v>
      </c>
      <c r="I1786" s="832">
        <v>8881.400390625</v>
      </c>
      <c r="J1786" s="832">
        <v>2</v>
      </c>
      <c r="K1786" s="833">
        <v>17762.80078125</v>
      </c>
    </row>
    <row r="1787" spans="1:11" ht="14.45" customHeight="1" x14ac:dyDescent="0.2">
      <c r="A1787" s="822" t="s">
        <v>599</v>
      </c>
      <c r="B1787" s="823" t="s">
        <v>600</v>
      </c>
      <c r="C1787" s="826" t="s">
        <v>638</v>
      </c>
      <c r="D1787" s="840" t="s">
        <v>639</v>
      </c>
      <c r="E1787" s="826" t="s">
        <v>4897</v>
      </c>
      <c r="F1787" s="840" t="s">
        <v>4898</v>
      </c>
      <c r="G1787" s="826" t="s">
        <v>6865</v>
      </c>
      <c r="H1787" s="826" t="s">
        <v>6866</v>
      </c>
      <c r="I1787" s="832">
        <v>7709.514892578125</v>
      </c>
      <c r="J1787" s="832">
        <v>4</v>
      </c>
      <c r="K1787" s="833">
        <v>30838.0595703125</v>
      </c>
    </row>
    <row r="1788" spans="1:11" ht="14.45" customHeight="1" x14ac:dyDescent="0.2">
      <c r="A1788" s="822" t="s">
        <v>599</v>
      </c>
      <c r="B1788" s="823" t="s">
        <v>600</v>
      </c>
      <c r="C1788" s="826" t="s">
        <v>638</v>
      </c>
      <c r="D1788" s="840" t="s">
        <v>639</v>
      </c>
      <c r="E1788" s="826" t="s">
        <v>4897</v>
      </c>
      <c r="F1788" s="840" t="s">
        <v>4898</v>
      </c>
      <c r="G1788" s="826" t="s">
        <v>6867</v>
      </c>
      <c r="H1788" s="826" t="s">
        <v>6868</v>
      </c>
      <c r="I1788" s="832">
        <v>7018</v>
      </c>
      <c r="J1788" s="832">
        <v>4</v>
      </c>
      <c r="K1788" s="833">
        <v>28072</v>
      </c>
    </row>
    <row r="1789" spans="1:11" ht="14.45" customHeight="1" x14ac:dyDescent="0.2">
      <c r="A1789" s="822" t="s">
        <v>599</v>
      </c>
      <c r="B1789" s="823" t="s">
        <v>600</v>
      </c>
      <c r="C1789" s="826" t="s">
        <v>638</v>
      </c>
      <c r="D1789" s="840" t="s">
        <v>639</v>
      </c>
      <c r="E1789" s="826" t="s">
        <v>4897</v>
      </c>
      <c r="F1789" s="840" t="s">
        <v>4898</v>
      </c>
      <c r="G1789" s="826" t="s">
        <v>6869</v>
      </c>
      <c r="H1789" s="826" t="s">
        <v>6870</v>
      </c>
      <c r="I1789" s="832">
        <v>6969.60009765625</v>
      </c>
      <c r="J1789" s="832">
        <v>3</v>
      </c>
      <c r="K1789" s="833">
        <v>20908.80029296875</v>
      </c>
    </row>
    <row r="1790" spans="1:11" ht="14.45" customHeight="1" x14ac:dyDescent="0.2">
      <c r="A1790" s="822" t="s">
        <v>599</v>
      </c>
      <c r="B1790" s="823" t="s">
        <v>600</v>
      </c>
      <c r="C1790" s="826" t="s">
        <v>638</v>
      </c>
      <c r="D1790" s="840" t="s">
        <v>639</v>
      </c>
      <c r="E1790" s="826" t="s">
        <v>4897</v>
      </c>
      <c r="F1790" s="840" t="s">
        <v>4898</v>
      </c>
      <c r="G1790" s="826" t="s">
        <v>6871</v>
      </c>
      <c r="H1790" s="826" t="s">
        <v>6872</v>
      </c>
      <c r="I1790" s="832">
        <v>6969.60009765625</v>
      </c>
      <c r="J1790" s="832">
        <v>1</v>
      </c>
      <c r="K1790" s="833">
        <v>6969.60009765625</v>
      </c>
    </row>
    <row r="1791" spans="1:11" ht="14.45" customHeight="1" x14ac:dyDescent="0.2">
      <c r="A1791" s="822" t="s">
        <v>599</v>
      </c>
      <c r="B1791" s="823" t="s">
        <v>600</v>
      </c>
      <c r="C1791" s="826" t="s">
        <v>638</v>
      </c>
      <c r="D1791" s="840" t="s">
        <v>639</v>
      </c>
      <c r="E1791" s="826" t="s">
        <v>4897</v>
      </c>
      <c r="F1791" s="840" t="s">
        <v>4898</v>
      </c>
      <c r="G1791" s="826" t="s">
        <v>6873</v>
      </c>
      <c r="H1791" s="826" t="s">
        <v>6874</v>
      </c>
      <c r="I1791" s="832">
        <v>28047.783203125</v>
      </c>
      <c r="J1791" s="832">
        <v>4</v>
      </c>
      <c r="K1791" s="833">
        <v>112191.1328125</v>
      </c>
    </row>
    <row r="1792" spans="1:11" ht="14.45" customHeight="1" x14ac:dyDescent="0.2">
      <c r="A1792" s="822" t="s">
        <v>599</v>
      </c>
      <c r="B1792" s="823" t="s">
        <v>600</v>
      </c>
      <c r="C1792" s="826" t="s">
        <v>638</v>
      </c>
      <c r="D1792" s="840" t="s">
        <v>639</v>
      </c>
      <c r="E1792" s="826" t="s">
        <v>4897</v>
      </c>
      <c r="F1792" s="840" t="s">
        <v>4898</v>
      </c>
      <c r="G1792" s="826" t="s">
        <v>6875</v>
      </c>
      <c r="H1792" s="826" t="s">
        <v>6876</v>
      </c>
      <c r="I1792" s="832">
        <v>6969.60009765625</v>
      </c>
      <c r="J1792" s="832">
        <v>1</v>
      </c>
      <c r="K1792" s="833">
        <v>6969.60009765625</v>
      </c>
    </row>
    <row r="1793" spans="1:11" ht="14.45" customHeight="1" x14ac:dyDescent="0.2">
      <c r="A1793" s="822" t="s">
        <v>599</v>
      </c>
      <c r="B1793" s="823" t="s">
        <v>600</v>
      </c>
      <c r="C1793" s="826" t="s">
        <v>638</v>
      </c>
      <c r="D1793" s="840" t="s">
        <v>639</v>
      </c>
      <c r="E1793" s="826" t="s">
        <v>4897</v>
      </c>
      <c r="F1793" s="840" t="s">
        <v>4898</v>
      </c>
      <c r="G1793" s="826" t="s">
        <v>6877</v>
      </c>
      <c r="H1793" s="826" t="s">
        <v>6878</v>
      </c>
      <c r="I1793" s="832">
        <v>9733.6435546875</v>
      </c>
      <c r="J1793" s="832">
        <v>9</v>
      </c>
      <c r="K1793" s="833">
        <v>87602.7919921875</v>
      </c>
    </row>
    <row r="1794" spans="1:11" ht="14.45" customHeight="1" x14ac:dyDescent="0.2">
      <c r="A1794" s="822" t="s">
        <v>599</v>
      </c>
      <c r="B1794" s="823" t="s">
        <v>600</v>
      </c>
      <c r="C1794" s="826" t="s">
        <v>638</v>
      </c>
      <c r="D1794" s="840" t="s">
        <v>639</v>
      </c>
      <c r="E1794" s="826" t="s">
        <v>4897</v>
      </c>
      <c r="F1794" s="840" t="s">
        <v>4898</v>
      </c>
      <c r="G1794" s="826" t="s">
        <v>6879</v>
      </c>
      <c r="H1794" s="826" t="s">
        <v>6880</v>
      </c>
      <c r="I1794" s="832">
        <v>8518.400390625</v>
      </c>
      <c r="J1794" s="832">
        <v>1</v>
      </c>
      <c r="K1794" s="833">
        <v>8518.400390625</v>
      </c>
    </row>
    <row r="1795" spans="1:11" ht="14.45" customHeight="1" x14ac:dyDescent="0.2">
      <c r="A1795" s="822" t="s">
        <v>599</v>
      </c>
      <c r="B1795" s="823" t="s">
        <v>600</v>
      </c>
      <c r="C1795" s="826" t="s">
        <v>638</v>
      </c>
      <c r="D1795" s="840" t="s">
        <v>639</v>
      </c>
      <c r="E1795" s="826" t="s">
        <v>4897</v>
      </c>
      <c r="F1795" s="840" t="s">
        <v>4898</v>
      </c>
      <c r="G1795" s="826" t="s">
        <v>6881</v>
      </c>
      <c r="H1795" s="826" t="s">
        <v>6882</v>
      </c>
      <c r="I1795" s="832">
        <v>8518.400390625</v>
      </c>
      <c r="J1795" s="832">
        <v>1</v>
      </c>
      <c r="K1795" s="833">
        <v>8518.400390625</v>
      </c>
    </row>
    <row r="1796" spans="1:11" ht="14.45" customHeight="1" x14ac:dyDescent="0.2">
      <c r="A1796" s="822" t="s">
        <v>599</v>
      </c>
      <c r="B1796" s="823" t="s">
        <v>600</v>
      </c>
      <c r="C1796" s="826" t="s">
        <v>638</v>
      </c>
      <c r="D1796" s="840" t="s">
        <v>639</v>
      </c>
      <c r="E1796" s="826" t="s">
        <v>4897</v>
      </c>
      <c r="F1796" s="840" t="s">
        <v>4898</v>
      </c>
      <c r="G1796" s="826" t="s">
        <v>6883</v>
      </c>
      <c r="H1796" s="826" t="s">
        <v>6884</v>
      </c>
      <c r="I1796" s="832">
        <v>26489.3203125</v>
      </c>
      <c r="J1796" s="832">
        <v>1</v>
      </c>
      <c r="K1796" s="833">
        <v>26489.3203125</v>
      </c>
    </row>
    <row r="1797" spans="1:11" ht="14.45" customHeight="1" x14ac:dyDescent="0.2">
      <c r="A1797" s="822" t="s">
        <v>599</v>
      </c>
      <c r="B1797" s="823" t="s">
        <v>600</v>
      </c>
      <c r="C1797" s="826" t="s">
        <v>638</v>
      </c>
      <c r="D1797" s="840" t="s">
        <v>639</v>
      </c>
      <c r="E1797" s="826" t="s">
        <v>4897</v>
      </c>
      <c r="F1797" s="840" t="s">
        <v>4898</v>
      </c>
      <c r="G1797" s="826" t="s">
        <v>6885</v>
      </c>
      <c r="H1797" s="826" t="s">
        <v>6886</v>
      </c>
      <c r="I1797" s="832">
        <v>10245.805989583334</v>
      </c>
      <c r="J1797" s="832">
        <v>12</v>
      </c>
      <c r="K1797" s="833">
        <v>122949.671875</v>
      </c>
    </row>
    <row r="1798" spans="1:11" ht="14.45" customHeight="1" x14ac:dyDescent="0.2">
      <c r="A1798" s="822" t="s">
        <v>599</v>
      </c>
      <c r="B1798" s="823" t="s">
        <v>600</v>
      </c>
      <c r="C1798" s="826" t="s">
        <v>638</v>
      </c>
      <c r="D1798" s="840" t="s">
        <v>639</v>
      </c>
      <c r="E1798" s="826" t="s">
        <v>4897</v>
      </c>
      <c r="F1798" s="840" t="s">
        <v>4898</v>
      </c>
      <c r="G1798" s="826" t="s">
        <v>6887</v>
      </c>
      <c r="H1798" s="826" t="s">
        <v>6888</v>
      </c>
      <c r="I1798" s="832">
        <v>9052.009765625</v>
      </c>
      <c r="J1798" s="832">
        <v>1</v>
      </c>
      <c r="K1798" s="833">
        <v>9052.009765625</v>
      </c>
    </row>
    <row r="1799" spans="1:11" ht="14.45" customHeight="1" x14ac:dyDescent="0.2">
      <c r="A1799" s="822" t="s">
        <v>599</v>
      </c>
      <c r="B1799" s="823" t="s">
        <v>600</v>
      </c>
      <c r="C1799" s="826" t="s">
        <v>638</v>
      </c>
      <c r="D1799" s="840" t="s">
        <v>639</v>
      </c>
      <c r="E1799" s="826" t="s">
        <v>4897</v>
      </c>
      <c r="F1799" s="840" t="s">
        <v>4898</v>
      </c>
      <c r="G1799" s="826" t="s">
        <v>6889</v>
      </c>
      <c r="H1799" s="826" t="s">
        <v>6888</v>
      </c>
      <c r="I1799" s="832">
        <v>9557.7900390625</v>
      </c>
      <c r="J1799" s="832">
        <v>1</v>
      </c>
      <c r="K1799" s="833">
        <v>9557.7900390625</v>
      </c>
    </row>
    <row r="1800" spans="1:11" ht="14.45" customHeight="1" x14ac:dyDescent="0.2">
      <c r="A1800" s="822" t="s">
        <v>599</v>
      </c>
      <c r="B1800" s="823" t="s">
        <v>600</v>
      </c>
      <c r="C1800" s="826" t="s">
        <v>638</v>
      </c>
      <c r="D1800" s="840" t="s">
        <v>639</v>
      </c>
      <c r="E1800" s="826" t="s">
        <v>4897</v>
      </c>
      <c r="F1800" s="840" t="s">
        <v>4898</v>
      </c>
      <c r="G1800" s="826" t="s">
        <v>6890</v>
      </c>
      <c r="H1800" s="826" t="s">
        <v>6891</v>
      </c>
      <c r="I1800" s="832">
        <v>6969.60009765625</v>
      </c>
      <c r="J1800" s="832">
        <v>3</v>
      </c>
      <c r="K1800" s="833">
        <v>20908.80029296875</v>
      </c>
    </row>
    <row r="1801" spans="1:11" ht="14.45" customHeight="1" x14ac:dyDescent="0.2">
      <c r="A1801" s="822" t="s">
        <v>599</v>
      </c>
      <c r="B1801" s="823" t="s">
        <v>600</v>
      </c>
      <c r="C1801" s="826" t="s">
        <v>638</v>
      </c>
      <c r="D1801" s="840" t="s">
        <v>639</v>
      </c>
      <c r="E1801" s="826" t="s">
        <v>4897</v>
      </c>
      <c r="F1801" s="840" t="s">
        <v>4898</v>
      </c>
      <c r="G1801" s="826" t="s">
        <v>6890</v>
      </c>
      <c r="H1801" s="826" t="s">
        <v>6892</v>
      </c>
      <c r="I1801" s="832">
        <v>6969.60009765625</v>
      </c>
      <c r="J1801" s="832">
        <v>2</v>
      </c>
      <c r="K1801" s="833">
        <v>13939.2001953125</v>
      </c>
    </row>
    <row r="1802" spans="1:11" ht="14.45" customHeight="1" x14ac:dyDescent="0.2">
      <c r="A1802" s="822" t="s">
        <v>599</v>
      </c>
      <c r="B1802" s="823" t="s">
        <v>600</v>
      </c>
      <c r="C1802" s="826" t="s">
        <v>638</v>
      </c>
      <c r="D1802" s="840" t="s">
        <v>639</v>
      </c>
      <c r="E1802" s="826" t="s">
        <v>4897</v>
      </c>
      <c r="F1802" s="840" t="s">
        <v>4898</v>
      </c>
      <c r="G1802" s="826" t="s">
        <v>6893</v>
      </c>
      <c r="H1802" s="826" t="s">
        <v>6894</v>
      </c>
      <c r="I1802" s="832">
        <v>8518.400390625</v>
      </c>
      <c r="J1802" s="832">
        <v>2</v>
      </c>
      <c r="K1802" s="833">
        <v>17036.80078125</v>
      </c>
    </row>
    <row r="1803" spans="1:11" ht="14.45" customHeight="1" x14ac:dyDescent="0.2">
      <c r="A1803" s="822" t="s">
        <v>599</v>
      </c>
      <c r="B1803" s="823" t="s">
        <v>600</v>
      </c>
      <c r="C1803" s="826" t="s">
        <v>638</v>
      </c>
      <c r="D1803" s="840" t="s">
        <v>639</v>
      </c>
      <c r="E1803" s="826" t="s">
        <v>4897</v>
      </c>
      <c r="F1803" s="840" t="s">
        <v>4898</v>
      </c>
      <c r="G1803" s="826" t="s">
        <v>6895</v>
      </c>
      <c r="H1803" s="826" t="s">
        <v>6896</v>
      </c>
      <c r="I1803" s="832">
        <v>15294.400390625</v>
      </c>
      <c r="J1803" s="832">
        <v>1</v>
      </c>
      <c r="K1803" s="833">
        <v>15294.400390625</v>
      </c>
    </row>
    <row r="1804" spans="1:11" ht="14.45" customHeight="1" x14ac:dyDescent="0.2">
      <c r="A1804" s="822" t="s">
        <v>599</v>
      </c>
      <c r="B1804" s="823" t="s">
        <v>600</v>
      </c>
      <c r="C1804" s="826" t="s">
        <v>638</v>
      </c>
      <c r="D1804" s="840" t="s">
        <v>639</v>
      </c>
      <c r="E1804" s="826" t="s">
        <v>4897</v>
      </c>
      <c r="F1804" s="840" t="s">
        <v>4898</v>
      </c>
      <c r="G1804" s="826" t="s">
        <v>6897</v>
      </c>
      <c r="H1804" s="826" t="s">
        <v>6898</v>
      </c>
      <c r="I1804" s="832">
        <v>15426.48046875</v>
      </c>
      <c r="J1804" s="832">
        <v>1</v>
      </c>
      <c r="K1804" s="833">
        <v>15426.48046875</v>
      </c>
    </row>
    <row r="1805" spans="1:11" ht="14.45" customHeight="1" x14ac:dyDescent="0.2">
      <c r="A1805" s="822" t="s">
        <v>599</v>
      </c>
      <c r="B1805" s="823" t="s">
        <v>600</v>
      </c>
      <c r="C1805" s="826" t="s">
        <v>638</v>
      </c>
      <c r="D1805" s="840" t="s">
        <v>639</v>
      </c>
      <c r="E1805" s="826" t="s">
        <v>4897</v>
      </c>
      <c r="F1805" s="840" t="s">
        <v>4898</v>
      </c>
      <c r="G1805" s="826" t="s">
        <v>6899</v>
      </c>
      <c r="H1805" s="826" t="s">
        <v>6900</v>
      </c>
      <c r="I1805" s="832">
        <v>8518.400390625</v>
      </c>
      <c r="J1805" s="832">
        <v>2</v>
      </c>
      <c r="K1805" s="833">
        <v>17036.80078125</v>
      </c>
    </row>
    <row r="1806" spans="1:11" ht="14.45" customHeight="1" x14ac:dyDescent="0.2">
      <c r="A1806" s="822" t="s">
        <v>599</v>
      </c>
      <c r="B1806" s="823" t="s">
        <v>600</v>
      </c>
      <c r="C1806" s="826" t="s">
        <v>638</v>
      </c>
      <c r="D1806" s="840" t="s">
        <v>639</v>
      </c>
      <c r="E1806" s="826" t="s">
        <v>4897</v>
      </c>
      <c r="F1806" s="840" t="s">
        <v>4898</v>
      </c>
      <c r="G1806" s="826" t="s">
        <v>6901</v>
      </c>
      <c r="H1806" s="826" t="s">
        <v>6902</v>
      </c>
      <c r="I1806" s="832">
        <v>20256.609375</v>
      </c>
      <c r="J1806" s="832">
        <v>7</v>
      </c>
      <c r="K1806" s="833">
        <v>141796.265625</v>
      </c>
    </row>
    <row r="1807" spans="1:11" ht="14.45" customHeight="1" x14ac:dyDescent="0.2">
      <c r="A1807" s="822" t="s">
        <v>599</v>
      </c>
      <c r="B1807" s="823" t="s">
        <v>600</v>
      </c>
      <c r="C1807" s="826" t="s">
        <v>638</v>
      </c>
      <c r="D1807" s="840" t="s">
        <v>639</v>
      </c>
      <c r="E1807" s="826" t="s">
        <v>4897</v>
      </c>
      <c r="F1807" s="840" t="s">
        <v>4898</v>
      </c>
      <c r="G1807" s="826" t="s">
        <v>6903</v>
      </c>
      <c r="H1807" s="826" t="s">
        <v>6904</v>
      </c>
      <c r="I1807" s="832">
        <v>25183.73046875</v>
      </c>
      <c r="J1807" s="832">
        <v>4</v>
      </c>
      <c r="K1807" s="833">
        <v>100734.921875</v>
      </c>
    </row>
    <row r="1808" spans="1:11" ht="14.45" customHeight="1" x14ac:dyDescent="0.2">
      <c r="A1808" s="822" t="s">
        <v>599</v>
      </c>
      <c r="B1808" s="823" t="s">
        <v>600</v>
      </c>
      <c r="C1808" s="826" t="s">
        <v>638</v>
      </c>
      <c r="D1808" s="840" t="s">
        <v>639</v>
      </c>
      <c r="E1808" s="826" t="s">
        <v>4897</v>
      </c>
      <c r="F1808" s="840" t="s">
        <v>4898</v>
      </c>
      <c r="G1808" s="826" t="s">
        <v>6905</v>
      </c>
      <c r="H1808" s="826" t="s">
        <v>6906</v>
      </c>
      <c r="I1808" s="832">
        <v>6195.2001953125</v>
      </c>
      <c r="J1808" s="832">
        <v>6</v>
      </c>
      <c r="K1808" s="833">
        <v>37171.201171875</v>
      </c>
    </row>
    <row r="1809" spans="1:11" ht="14.45" customHeight="1" x14ac:dyDescent="0.2">
      <c r="A1809" s="822" t="s">
        <v>599</v>
      </c>
      <c r="B1809" s="823" t="s">
        <v>600</v>
      </c>
      <c r="C1809" s="826" t="s">
        <v>638</v>
      </c>
      <c r="D1809" s="840" t="s">
        <v>639</v>
      </c>
      <c r="E1809" s="826" t="s">
        <v>4897</v>
      </c>
      <c r="F1809" s="840" t="s">
        <v>4898</v>
      </c>
      <c r="G1809" s="826" t="s">
        <v>6905</v>
      </c>
      <c r="H1809" s="826" t="s">
        <v>6907</v>
      </c>
      <c r="I1809" s="832">
        <v>6195.2001953125</v>
      </c>
      <c r="J1809" s="832">
        <v>4</v>
      </c>
      <c r="K1809" s="833">
        <v>24780.80078125</v>
      </c>
    </row>
    <row r="1810" spans="1:11" ht="14.45" customHeight="1" x14ac:dyDescent="0.2">
      <c r="A1810" s="822" t="s">
        <v>599</v>
      </c>
      <c r="B1810" s="823" t="s">
        <v>600</v>
      </c>
      <c r="C1810" s="826" t="s">
        <v>638</v>
      </c>
      <c r="D1810" s="840" t="s">
        <v>639</v>
      </c>
      <c r="E1810" s="826" t="s">
        <v>4897</v>
      </c>
      <c r="F1810" s="840" t="s">
        <v>4898</v>
      </c>
      <c r="G1810" s="826" t="s">
        <v>6908</v>
      </c>
      <c r="H1810" s="826" t="s">
        <v>6909</v>
      </c>
      <c r="I1810" s="832">
        <v>6969.60009765625</v>
      </c>
      <c r="J1810" s="832">
        <v>3</v>
      </c>
      <c r="K1810" s="833">
        <v>20908.80029296875</v>
      </c>
    </row>
    <row r="1811" spans="1:11" ht="14.45" customHeight="1" x14ac:dyDescent="0.2">
      <c r="A1811" s="822" t="s">
        <v>599</v>
      </c>
      <c r="B1811" s="823" t="s">
        <v>600</v>
      </c>
      <c r="C1811" s="826" t="s">
        <v>638</v>
      </c>
      <c r="D1811" s="840" t="s">
        <v>639</v>
      </c>
      <c r="E1811" s="826" t="s">
        <v>4897</v>
      </c>
      <c r="F1811" s="840" t="s">
        <v>4898</v>
      </c>
      <c r="G1811" s="826" t="s">
        <v>6910</v>
      </c>
      <c r="H1811" s="826" t="s">
        <v>6911</v>
      </c>
      <c r="I1811" s="832">
        <v>11686.1796875</v>
      </c>
      <c r="J1811" s="832">
        <v>1</v>
      </c>
      <c r="K1811" s="833">
        <v>11686.1796875</v>
      </c>
    </row>
    <row r="1812" spans="1:11" ht="14.45" customHeight="1" x14ac:dyDescent="0.2">
      <c r="A1812" s="822" t="s">
        <v>599</v>
      </c>
      <c r="B1812" s="823" t="s">
        <v>600</v>
      </c>
      <c r="C1812" s="826" t="s">
        <v>638</v>
      </c>
      <c r="D1812" s="840" t="s">
        <v>639</v>
      </c>
      <c r="E1812" s="826" t="s">
        <v>4897</v>
      </c>
      <c r="F1812" s="840" t="s">
        <v>4898</v>
      </c>
      <c r="G1812" s="826" t="s">
        <v>6912</v>
      </c>
      <c r="H1812" s="826" t="s">
        <v>6911</v>
      </c>
      <c r="I1812" s="832">
        <v>16736.720703125</v>
      </c>
      <c r="J1812" s="832">
        <v>1</v>
      </c>
      <c r="K1812" s="833">
        <v>16736.720703125</v>
      </c>
    </row>
    <row r="1813" spans="1:11" ht="14.45" customHeight="1" x14ac:dyDescent="0.2">
      <c r="A1813" s="822" t="s">
        <v>599</v>
      </c>
      <c r="B1813" s="823" t="s">
        <v>600</v>
      </c>
      <c r="C1813" s="826" t="s">
        <v>638</v>
      </c>
      <c r="D1813" s="840" t="s">
        <v>639</v>
      </c>
      <c r="E1813" s="826" t="s">
        <v>4897</v>
      </c>
      <c r="F1813" s="840" t="s">
        <v>4898</v>
      </c>
      <c r="G1813" s="826" t="s">
        <v>6913</v>
      </c>
      <c r="H1813" s="826" t="s">
        <v>6914</v>
      </c>
      <c r="I1813" s="832">
        <v>8518.400390625</v>
      </c>
      <c r="J1813" s="832">
        <v>6</v>
      </c>
      <c r="K1813" s="833">
        <v>51110.40234375</v>
      </c>
    </row>
    <row r="1814" spans="1:11" ht="14.45" customHeight="1" x14ac:dyDescent="0.2">
      <c r="A1814" s="822" t="s">
        <v>599</v>
      </c>
      <c r="B1814" s="823" t="s">
        <v>600</v>
      </c>
      <c r="C1814" s="826" t="s">
        <v>638</v>
      </c>
      <c r="D1814" s="840" t="s">
        <v>639</v>
      </c>
      <c r="E1814" s="826" t="s">
        <v>4897</v>
      </c>
      <c r="F1814" s="840" t="s">
        <v>4898</v>
      </c>
      <c r="G1814" s="826" t="s">
        <v>6915</v>
      </c>
      <c r="H1814" s="826" t="s">
        <v>6916</v>
      </c>
      <c r="I1814" s="832">
        <v>8518.400390625</v>
      </c>
      <c r="J1814" s="832">
        <v>1</v>
      </c>
      <c r="K1814" s="833">
        <v>8518.400390625</v>
      </c>
    </row>
    <row r="1815" spans="1:11" ht="14.45" customHeight="1" x14ac:dyDescent="0.2">
      <c r="A1815" s="822" t="s">
        <v>599</v>
      </c>
      <c r="B1815" s="823" t="s">
        <v>600</v>
      </c>
      <c r="C1815" s="826" t="s">
        <v>638</v>
      </c>
      <c r="D1815" s="840" t="s">
        <v>639</v>
      </c>
      <c r="E1815" s="826" t="s">
        <v>4897</v>
      </c>
      <c r="F1815" s="840" t="s">
        <v>4898</v>
      </c>
      <c r="G1815" s="826" t="s">
        <v>6917</v>
      </c>
      <c r="H1815" s="826" t="s">
        <v>6918</v>
      </c>
      <c r="I1815" s="832">
        <v>8518.400390625</v>
      </c>
      <c r="J1815" s="832">
        <v>8</v>
      </c>
      <c r="K1815" s="833">
        <v>68147.203125</v>
      </c>
    </row>
    <row r="1816" spans="1:11" ht="14.45" customHeight="1" x14ac:dyDescent="0.2">
      <c r="A1816" s="822" t="s">
        <v>599</v>
      </c>
      <c r="B1816" s="823" t="s">
        <v>600</v>
      </c>
      <c r="C1816" s="826" t="s">
        <v>638</v>
      </c>
      <c r="D1816" s="840" t="s">
        <v>639</v>
      </c>
      <c r="E1816" s="826" t="s">
        <v>4897</v>
      </c>
      <c r="F1816" s="840" t="s">
        <v>4898</v>
      </c>
      <c r="G1816" s="826" t="s">
        <v>6919</v>
      </c>
      <c r="H1816" s="826" t="s">
        <v>6920</v>
      </c>
      <c r="I1816" s="832">
        <v>8518.400390625</v>
      </c>
      <c r="J1816" s="832">
        <v>6</v>
      </c>
      <c r="K1816" s="833">
        <v>51110.40234375</v>
      </c>
    </row>
    <row r="1817" spans="1:11" ht="14.45" customHeight="1" x14ac:dyDescent="0.2">
      <c r="A1817" s="822" t="s">
        <v>599</v>
      </c>
      <c r="B1817" s="823" t="s">
        <v>600</v>
      </c>
      <c r="C1817" s="826" t="s">
        <v>638</v>
      </c>
      <c r="D1817" s="840" t="s">
        <v>639</v>
      </c>
      <c r="E1817" s="826" t="s">
        <v>4897</v>
      </c>
      <c r="F1817" s="840" t="s">
        <v>4898</v>
      </c>
      <c r="G1817" s="826" t="s">
        <v>6921</v>
      </c>
      <c r="H1817" s="826" t="s">
        <v>6922</v>
      </c>
      <c r="I1817" s="832">
        <v>9427.9166666666661</v>
      </c>
      <c r="J1817" s="832">
        <v>3</v>
      </c>
      <c r="K1817" s="833">
        <v>28283.75</v>
      </c>
    </row>
    <row r="1818" spans="1:11" ht="14.45" customHeight="1" x14ac:dyDescent="0.2">
      <c r="A1818" s="822" t="s">
        <v>599</v>
      </c>
      <c r="B1818" s="823" t="s">
        <v>600</v>
      </c>
      <c r="C1818" s="826" t="s">
        <v>638</v>
      </c>
      <c r="D1818" s="840" t="s">
        <v>639</v>
      </c>
      <c r="E1818" s="826" t="s">
        <v>4897</v>
      </c>
      <c r="F1818" s="840" t="s">
        <v>4898</v>
      </c>
      <c r="G1818" s="826" t="s">
        <v>6923</v>
      </c>
      <c r="H1818" s="826" t="s">
        <v>6922</v>
      </c>
      <c r="I1818" s="832">
        <v>9367.8203125</v>
      </c>
      <c r="J1818" s="832">
        <v>1</v>
      </c>
      <c r="K1818" s="833">
        <v>9367.8203125</v>
      </c>
    </row>
    <row r="1819" spans="1:11" ht="14.45" customHeight="1" x14ac:dyDescent="0.2">
      <c r="A1819" s="822" t="s">
        <v>599</v>
      </c>
      <c r="B1819" s="823" t="s">
        <v>600</v>
      </c>
      <c r="C1819" s="826" t="s">
        <v>638</v>
      </c>
      <c r="D1819" s="840" t="s">
        <v>639</v>
      </c>
      <c r="E1819" s="826" t="s">
        <v>4897</v>
      </c>
      <c r="F1819" s="840" t="s">
        <v>4898</v>
      </c>
      <c r="G1819" s="826" t="s">
        <v>6924</v>
      </c>
      <c r="H1819" s="826" t="s">
        <v>6925</v>
      </c>
      <c r="I1819" s="832">
        <v>6969.60009765625</v>
      </c>
      <c r="J1819" s="832">
        <v>3</v>
      </c>
      <c r="K1819" s="833">
        <v>20908.80029296875</v>
      </c>
    </row>
    <row r="1820" spans="1:11" ht="14.45" customHeight="1" x14ac:dyDescent="0.2">
      <c r="A1820" s="822" t="s">
        <v>599</v>
      </c>
      <c r="B1820" s="823" t="s">
        <v>600</v>
      </c>
      <c r="C1820" s="826" t="s">
        <v>638</v>
      </c>
      <c r="D1820" s="840" t="s">
        <v>639</v>
      </c>
      <c r="E1820" s="826" t="s">
        <v>4897</v>
      </c>
      <c r="F1820" s="840" t="s">
        <v>4898</v>
      </c>
      <c r="G1820" s="826" t="s">
        <v>6926</v>
      </c>
      <c r="H1820" s="826" t="s">
        <v>6927</v>
      </c>
      <c r="I1820" s="832">
        <v>8518.400390625</v>
      </c>
      <c r="J1820" s="832">
        <v>1</v>
      </c>
      <c r="K1820" s="833">
        <v>8518.400390625</v>
      </c>
    </row>
    <row r="1821" spans="1:11" ht="14.45" customHeight="1" x14ac:dyDescent="0.2">
      <c r="A1821" s="822" t="s">
        <v>599</v>
      </c>
      <c r="B1821" s="823" t="s">
        <v>600</v>
      </c>
      <c r="C1821" s="826" t="s">
        <v>638</v>
      </c>
      <c r="D1821" s="840" t="s">
        <v>639</v>
      </c>
      <c r="E1821" s="826" t="s">
        <v>4897</v>
      </c>
      <c r="F1821" s="840" t="s">
        <v>4898</v>
      </c>
      <c r="G1821" s="826" t="s">
        <v>6928</v>
      </c>
      <c r="H1821" s="826" t="s">
        <v>6929</v>
      </c>
      <c r="I1821" s="832">
        <v>8518.400390625</v>
      </c>
      <c r="J1821" s="832">
        <v>1</v>
      </c>
      <c r="K1821" s="833">
        <v>8518.400390625</v>
      </c>
    </row>
    <row r="1822" spans="1:11" ht="14.45" customHeight="1" x14ac:dyDescent="0.2">
      <c r="A1822" s="822" t="s">
        <v>599</v>
      </c>
      <c r="B1822" s="823" t="s">
        <v>600</v>
      </c>
      <c r="C1822" s="826" t="s">
        <v>638</v>
      </c>
      <c r="D1822" s="840" t="s">
        <v>639</v>
      </c>
      <c r="E1822" s="826" t="s">
        <v>4897</v>
      </c>
      <c r="F1822" s="840" t="s">
        <v>4898</v>
      </c>
      <c r="G1822" s="826" t="s">
        <v>6930</v>
      </c>
      <c r="H1822" s="826" t="s">
        <v>6931</v>
      </c>
      <c r="I1822" s="832">
        <v>5862.4501953125</v>
      </c>
      <c r="J1822" s="832">
        <v>1</v>
      </c>
      <c r="K1822" s="833">
        <v>5862.4501953125</v>
      </c>
    </row>
    <row r="1823" spans="1:11" ht="14.45" customHeight="1" x14ac:dyDescent="0.2">
      <c r="A1823" s="822" t="s">
        <v>599</v>
      </c>
      <c r="B1823" s="823" t="s">
        <v>600</v>
      </c>
      <c r="C1823" s="826" t="s">
        <v>638</v>
      </c>
      <c r="D1823" s="840" t="s">
        <v>639</v>
      </c>
      <c r="E1823" s="826" t="s">
        <v>4897</v>
      </c>
      <c r="F1823" s="840" t="s">
        <v>4898</v>
      </c>
      <c r="G1823" s="826" t="s">
        <v>6932</v>
      </c>
      <c r="H1823" s="826" t="s">
        <v>6933</v>
      </c>
      <c r="I1823" s="832">
        <v>3484.800048828125</v>
      </c>
      <c r="J1823" s="832">
        <v>1</v>
      </c>
      <c r="K1823" s="833">
        <v>3484.800048828125</v>
      </c>
    </row>
    <row r="1824" spans="1:11" ht="14.45" customHeight="1" x14ac:dyDescent="0.2">
      <c r="A1824" s="822" t="s">
        <v>599</v>
      </c>
      <c r="B1824" s="823" t="s">
        <v>600</v>
      </c>
      <c r="C1824" s="826" t="s">
        <v>638</v>
      </c>
      <c r="D1824" s="840" t="s">
        <v>639</v>
      </c>
      <c r="E1824" s="826" t="s">
        <v>4897</v>
      </c>
      <c r="F1824" s="840" t="s">
        <v>4898</v>
      </c>
      <c r="G1824" s="826" t="s">
        <v>6934</v>
      </c>
      <c r="H1824" s="826" t="s">
        <v>6935</v>
      </c>
      <c r="I1824" s="832">
        <v>8518.400390625</v>
      </c>
      <c r="J1824" s="832">
        <v>1</v>
      </c>
      <c r="K1824" s="833">
        <v>8518.400390625</v>
      </c>
    </row>
    <row r="1825" spans="1:11" ht="14.45" customHeight="1" x14ac:dyDescent="0.2">
      <c r="A1825" s="822" t="s">
        <v>599</v>
      </c>
      <c r="B1825" s="823" t="s">
        <v>600</v>
      </c>
      <c r="C1825" s="826" t="s">
        <v>638</v>
      </c>
      <c r="D1825" s="840" t="s">
        <v>639</v>
      </c>
      <c r="E1825" s="826" t="s">
        <v>4897</v>
      </c>
      <c r="F1825" s="840" t="s">
        <v>4898</v>
      </c>
      <c r="G1825" s="826" t="s">
        <v>6936</v>
      </c>
      <c r="H1825" s="826" t="s">
        <v>6937</v>
      </c>
      <c r="I1825" s="832">
        <v>15396.0400390625</v>
      </c>
      <c r="J1825" s="832">
        <v>3</v>
      </c>
      <c r="K1825" s="833">
        <v>46188.1201171875</v>
      </c>
    </row>
    <row r="1826" spans="1:11" ht="14.45" customHeight="1" x14ac:dyDescent="0.2">
      <c r="A1826" s="822" t="s">
        <v>599</v>
      </c>
      <c r="B1826" s="823" t="s">
        <v>600</v>
      </c>
      <c r="C1826" s="826" t="s">
        <v>638</v>
      </c>
      <c r="D1826" s="840" t="s">
        <v>639</v>
      </c>
      <c r="E1826" s="826" t="s">
        <v>4897</v>
      </c>
      <c r="F1826" s="840" t="s">
        <v>4898</v>
      </c>
      <c r="G1826" s="826" t="s">
        <v>6936</v>
      </c>
      <c r="H1826" s="826" t="s">
        <v>6938</v>
      </c>
      <c r="I1826" s="832">
        <v>15336.69482421875</v>
      </c>
      <c r="J1826" s="832">
        <v>2</v>
      </c>
      <c r="K1826" s="833">
        <v>30673.3896484375</v>
      </c>
    </row>
    <row r="1827" spans="1:11" ht="14.45" customHeight="1" x14ac:dyDescent="0.2">
      <c r="A1827" s="822" t="s">
        <v>599</v>
      </c>
      <c r="B1827" s="823" t="s">
        <v>600</v>
      </c>
      <c r="C1827" s="826" t="s">
        <v>638</v>
      </c>
      <c r="D1827" s="840" t="s">
        <v>639</v>
      </c>
      <c r="E1827" s="826" t="s">
        <v>4897</v>
      </c>
      <c r="F1827" s="840" t="s">
        <v>4898</v>
      </c>
      <c r="G1827" s="826" t="s">
        <v>6939</v>
      </c>
      <c r="H1827" s="826" t="s">
        <v>6940</v>
      </c>
      <c r="I1827" s="832">
        <v>6969.60009765625</v>
      </c>
      <c r="J1827" s="832">
        <v>1</v>
      </c>
      <c r="K1827" s="833">
        <v>6969.60009765625</v>
      </c>
    </row>
    <row r="1828" spans="1:11" ht="14.45" customHeight="1" x14ac:dyDescent="0.2">
      <c r="A1828" s="822" t="s">
        <v>599</v>
      </c>
      <c r="B1828" s="823" t="s">
        <v>600</v>
      </c>
      <c r="C1828" s="826" t="s">
        <v>638</v>
      </c>
      <c r="D1828" s="840" t="s">
        <v>639</v>
      </c>
      <c r="E1828" s="826" t="s">
        <v>4897</v>
      </c>
      <c r="F1828" s="840" t="s">
        <v>4898</v>
      </c>
      <c r="G1828" s="826" t="s">
        <v>6941</v>
      </c>
      <c r="H1828" s="826" t="s">
        <v>6942</v>
      </c>
      <c r="I1828" s="832">
        <v>8881.4401041666661</v>
      </c>
      <c r="J1828" s="832">
        <v>3</v>
      </c>
      <c r="K1828" s="833">
        <v>26644.3203125</v>
      </c>
    </row>
    <row r="1829" spans="1:11" ht="14.45" customHeight="1" x14ac:dyDescent="0.2">
      <c r="A1829" s="822" t="s">
        <v>599</v>
      </c>
      <c r="B1829" s="823" t="s">
        <v>600</v>
      </c>
      <c r="C1829" s="826" t="s">
        <v>638</v>
      </c>
      <c r="D1829" s="840" t="s">
        <v>639</v>
      </c>
      <c r="E1829" s="826" t="s">
        <v>4897</v>
      </c>
      <c r="F1829" s="840" t="s">
        <v>4898</v>
      </c>
      <c r="G1829" s="826" t="s">
        <v>6943</v>
      </c>
      <c r="H1829" s="826" t="s">
        <v>6944</v>
      </c>
      <c r="I1829" s="832">
        <v>5512.759765625</v>
      </c>
      <c r="J1829" s="832">
        <v>1</v>
      </c>
      <c r="K1829" s="833">
        <v>5512.759765625</v>
      </c>
    </row>
    <row r="1830" spans="1:11" ht="14.45" customHeight="1" x14ac:dyDescent="0.2">
      <c r="A1830" s="822" t="s">
        <v>599</v>
      </c>
      <c r="B1830" s="823" t="s">
        <v>600</v>
      </c>
      <c r="C1830" s="826" t="s">
        <v>638</v>
      </c>
      <c r="D1830" s="840" t="s">
        <v>639</v>
      </c>
      <c r="E1830" s="826" t="s">
        <v>4897</v>
      </c>
      <c r="F1830" s="840" t="s">
        <v>4898</v>
      </c>
      <c r="G1830" s="826" t="s">
        <v>6945</v>
      </c>
      <c r="H1830" s="826" t="s">
        <v>6946</v>
      </c>
      <c r="I1830" s="832">
        <v>8518.400390625</v>
      </c>
      <c r="J1830" s="832">
        <v>2</v>
      </c>
      <c r="K1830" s="833">
        <v>17036.80078125</v>
      </c>
    </row>
    <row r="1831" spans="1:11" ht="14.45" customHeight="1" x14ac:dyDescent="0.2">
      <c r="A1831" s="822" t="s">
        <v>599</v>
      </c>
      <c r="B1831" s="823" t="s">
        <v>600</v>
      </c>
      <c r="C1831" s="826" t="s">
        <v>638</v>
      </c>
      <c r="D1831" s="840" t="s">
        <v>639</v>
      </c>
      <c r="E1831" s="826" t="s">
        <v>4897</v>
      </c>
      <c r="F1831" s="840" t="s">
        <v>4898</v>
      </c>
      <c r="G1831" s="826" t="s">
        <v>6947</v>
      </c>
      <c r="H1831" s="826" t="s">
        <v>6948</v>
      </c>
      <c r="I1831" s="832">
        <v>36300</v>
      </c>
      <c r="J1831" s="832">
        <v>1</v>
      </c>
      <c r="K1831" s="833">
        <v>36300</v>
      </c>
    </row>
    <row r="1832" spans="1:11" ht="14.45" customHeight="1" x14ac:dyDescent="0.2">
      <c r="A1832" s="822" t="s">
        <v>599</v>
      </c>
      <c r="B1832" s="823" t="s">
        <v>600</v>
      </c>
      <c r="C1832" s="826" t="s">
        <v>638</v>
      </c>
      <c r="D1832" s="840" t="s">
        <v>639</v>
      </c>
      <c r="E1832" s="826" t="s">
        <v>4897</v>
      </c>
      <c r="F1832" s="840" t="s">
        <v>4898</v>
      </c>
      <c r="G1832" s="826" t="s">
        <v>6949</v>
      </c>
      <c r="H1832" s="826" t="s">
        <v>6950</v>
      </c>
      <c r="I1832" s="832">
        <v>17468.76953125</v>
      </c>
      <c r="J1832" s="832">
        <v>1</v>
      </c>
      <c r="K1832" s="833">
        <v>17468.76953125</v>
      </c>
    </row>
    <row r="1833" spans="1:11" ht="14.45" customHeight="1" x14ac:dyDescent="0.2">
      <c r="A1833" s="822" t="s">
        <v>599</v>
      </c>
      <c r="B1833" s="823" t="s">
        <v>600</v>
      </c>
      <c r="C1833" s="826" t="s">
        <v>638</v>
      </c>
      <c r="D1833" s="840" t="s">
        <v>639</v>
      </c>
      <c r="E1833" s="826" t="s">
        <v>4897</v>
      </c>
      <c r="F1833" s="840" t="s">
        <v>4898</v>
      </c>
      <c r="G1833" s="826" t="s">
        <v>6338</v>
      </c>
      <c r="H1833" s="826" t="s">
        <v>6339</v>
      </c>
      <c r="I1833" s="832">
        <v>872.00667317708337</v>
      </c>
      <c r="J1833" s="832">
        <v>3</v>
      </c>
      <c r="K1833" s="833">
        <v>2616.02001953125</v>
      </c>
    </row>
    <row r="1834" spans="1:11" ht="14.45" customHeight="1" x14ac:dyDescent="0.2">
      <c r="A1834" s="822" t="s">
        <v>599</v>
      </c>
      <c r="B1834" s="823" t="s">
        <v>600</v>
      </c>
      <c r="C1834" s="826" t="s">
        <v>638</v>
      </c>
      <c r="D1834" s="840" t="s">
        <v>639</v>
      </c>
      <c r="E1834" s="826" t="s">
        <v>4897</v>
      </c>
      <c r="F1834" s="840" t="s">
        <v>4898</v>
      </c>
      <c r="G1834" s="826" t="s">
        <v>6951</v>
      </c>
      <c r="H1834" s="826" t="s">
        <v>6952</v>
      </c>
      <c r="I1834" s="832">
        <v>1389.0799560546875</v>
      </c>
      <c r="J1834" s="832">
        <v>1</v>
      </c>
      <c r="K1834" s="833">
        <v>1389.0799560546875</v>
      </c>
    </row>
    <row r="1835" spans="1:11" ht="14.45" customHeight="1" x14ac:dyDescent="0.2">
      <c r="A1835" s="822" t="s">
        <v>599</v>
      </c>
      <c r="B1835" s="823" t="s">
        <v>600</v>
      </c>
      <c r="C1835" s="826" t="s">
        <v>638</v>
      </c>
      <c r="D1835" s="840" t="s">
        <v>639</v>
      </c>
      <c r="E1835" s="826" t="s">
        <v>4897</v>
      </c>
      <c r="F1835" s="840" t="s">
        <v>4898</v>
      </c>
      <c r="G1835" s="826" t="s">
        <v>6953</v>
      </c>
      <c r="H1835" s="826" t="s">
        <v>6954</v>
      </c>
      <c r="I1835" s="832">
        <v>1389.0799560546875</v>
      </c>
      <c r="J1835" s="832">
        <v>39</v>
      </c>
      <c r="K1835" s="833">
        <v>54174.119384765625</v>
      </c>
    </row>
    <row r="1836" spans="1:11" ht="14.45" customHeight="1" x14ac:dyDescent="0.2">
      <c r="A1836" s="822" t="s">
        <v>599</v>
      </c>
      <c r="B1836" s="823" t="s">
        <v>600</v>
      </c>
      <c r="C1836" s="826" t="s">
        <v>638</v>
      </c>
      <c r="D1836" s="840" t="s">
        <v>639</v>
      </c>
      <c r="E1836" s="826" t="s">
        <v>4897</v>
      </c>
      <c r="F1836" s="840" t="s">
        <v>4898</v>
      </c>
      <c r="G1836" s="826" t="s">
        <v>6955</v>
      </c>
      <c r="H1836" s="826" t="s">
        <v>6956</v>
      </c>
      <c r="I1836" s="832">
        <v>4065.60009765625</v>
      </c>
      <c r="J1836" s="832">
        <v>2</v>
      </c>
      <c r="K1836" s="833">
        <v>8131.2001953125</v>
      </c>
    </row>
    <row r="1837" spans="1:11" ht="14.45" customHeight="1" x14ac:dyDescent="0.2">
      <c r="A1837" s="822" t="s">
        <v>599</v>
      </c>
      <c r="B1837" s="823" t="s">
        <v>600</v>
      </c>
      <c r="C1837" s="826" t="s">
        <v>638</v>
      </c>
      <c r="D1837" s="840" t="s">
        <v>639</v>
      </c>
      <c r="E1837" s="826" t="s">
        <v>4897</v>
      </c>
      <c r="F1837" s="840" t="s">
        <v>4898</v>
      </c>
      <c r="G1837" s="826" t="s">
        <v>6957</v>
      </c>
      <c r="H1837" s="826" t="s">
        <v>6958</v>
      </c>
      <c r="I1837" s="832">
        <v>4442.51513671875</v>
      </c>
      <c r="J1837" s="832">
        <v>2</v>
      </c>
      <c r="K1837" s="833">
        <v>8885.0302734375</v>
      </c>
    </row>
    <row r="1838" spans="1:11" ht="14.45" customHeight="1" x14ac:dyDescent="0.2">
      <c r="A1838" s="822" t="s">
        <v>599</v>
      </c>
      <c r="B1838" s="823" t="s">
        <v>600</v>
      </c>
      <c r="C1838" s="826" t="s">
        <v>638</v>
      </c>
      <c r="D1838" s="840" t="s">
        <v>639</v>
      </c>
      <c r="E1838" s="826" t="s">
        <v>4897</v>
      </c>
      <c r="F1838" s="840" t="s">
        <v>4898</v>
      </c>
      <c r="G1838" s="826" t="s">
        <v>6959</v>
      </c>
      <c r="H1838" s="826" t="s">
        <v>6960</v>
      </c>
      <c r="I1838" s="832">
        <v>13619.759765625</v>
      </c>
      <c r="J1838" s="832">
        <v>1</v>
      </c>
      <c r="K1838" s="833">
        <v>13619.759765625</v>
      </c>
    </row>
    <row r="1839" spans="1:11" ht="14.45" customHeight="1" x14ac:dyDescent="0.2">
      <c r="A1839" s="822" t="s">
        <v>599</v>
      </c>
      <c r="B1839" s="823" t="s">
        <v>600</v>
      </c>
      <c r="C1839" s="826" t="s">
        <v>638</v>
      </c>
      <c r="D1839" s="840" t="s">
        <v>639</v>
      </c>
      <c r="E1839" s="826" t="s">
        <v>4897</v>
      </c>
      <c r="F1839" s="840" t="s">
        <v>4898</v>
      </c>
      <c r="G1839" s="826" t="s">
        <v>6961</v>
      </c>
      <c r="H1839" s="826" t="s">
        <v>6962</v>
      </c>
      <c r="I1839" s="832">
        <v>17077</v>
      </c>
      <c r="J1839" s="832">
        <v>1</v>
      </c>
      <c r="K1839" s="833">
        <v>17077</v>
      </c>
    </row>
    <row r="1840" spans="1:11" ht="14.45" customHeight="1" x14ac:dyDescent="0.2">
      <c r="A1840" s="822" t="s">
        <v>599</v>
      </c>
      <c r="B1840" s="823" t="s">
        <v>600</v>
      </c>
      <c r="C1840" s="826" t="s">
        <v>638</v>
      </c>
      <c r="D1840" s="840" t="s">
        <v>639</v>
      </c>
      <c r="E1840" s="826" t="s">
        <v>4897</v>
      </c>
      <c r="F1840" s="840" t="s">
        <v>4898</v>
      </c>
      <c r="G1840" s="826" t="s">
        <v>6963</v>
      </c>
      <c r="H1840" s="826" t="s">
        <v>6964</v>
      </c>
      <c r="I1840" s="832">
        <v>36618.153645833336</v>
      </c>
      <c r="J1840" s="832">
        <v>3</v>
      </c>
      <c r="K1840" s="833">
        <v>109854.4609375</v>
      </c>
    </row>
    <row r="1841" spans="1:11" ht="14.45" customHeight="1" x14ac:dyDescent="0.2">
      <c r="A1841" s="822" t="s">
        <v>599</v>
      </c>
      <c r="B1841" s="823" t="s">
        <v>600</v>
      </c>
      <c r="C1841" s="826" t="s">
        <v>638</v>
      </c>
      <c r="D1841" s="840" t="s">
        <v>639</v>
      </c>
      <c r="E1841" s="826" t="s">
        <v>4897</v>
      </c>
      <c r="F1841" s="840" t="s">
        <v>4898</v>
      </c>
      <c r="G1841" s="826" t="s">
        <v>6965</v>
      </c>
      <c r="H1841" s="826" t="s">
        <v>6966</v>
      </c>
      <c r="I1841" s="832">
        <v>36618.23046875</v>
      </c>
      <c r="J1841" s="832">
        <v>1</v>
      </c>
      <c r="K1841" s="833">
        <v>36618.23046875</v>
      </c>
    </row>
    <row r="1842" spans="1:11" ht="14.45" customHeight="1" x14ac:dyDescent="0.2">
      <c r="A1842" s="822" t="s">
        <v>599</v>
      </c>
      <c r="B1842" s="823" t="s">
        <v>600</v>
      </c>
      <c r="C1842" s="826" t="s">
        <v>638</v>
      </c>
      <c r="D1842" s="840" t="s">
        <v>639</v>
      </c>
      <c r="E1842" s="826" t="s">
        <v>4897</v>
      </c>
      <c r="F1842" s="840" t="s">
        <v>4898</v>
      </c>
      <c r="G1842" s="826" t="s">
        <v>6967</v>
      </c>
      <c r="H1842" s="826" t="s">
        <v>6968</v>
      </c>
      <c r="I1842" s="832">
        <v>1854.93505859375</v>
      </c>
      <c r="J1842" s="832">
        <v>10</v>
      </c>
      <c r="K1842" s="833">
        <v>18549.349609375</v>
      </c>
    </row>
    <row r="1843" spans="1:11" ht="14.45" customHeight="1" x14ac:dyDescent="0.2">
      <c r="A1843" s="822" t="s">
        <v>599</v>
      </c>
      <c r="B1843" s="823" t="s">
        <v>600</v>
      </c>
      <c r="C1843" s="826" t="s">
        <v>638</v>
      </c>
      <c r="D1843" s="840" t="s">
        <v>639</v>
      </c>
      <c r="E1843" s="826" t="s">
        <v>4897</v>
      </c>
      <c r="F1843" s="840" t="s">
        <v>4898</v>
      </c>
      <c r="G1843" s="826" t="s">
        <v>6969</v>
      </c>
      <c r="H1843" s="826" t="s">
        <v>6970</v>
      </c>
      <c r="I1843" s="832">
        <v>14023.875244140625</v>
      </c>
      <c r="J1843" s="832">
        <v>4</v>
      </c>
      <c r="K1843" s="833">
        <v>56095.5009765625</v>
      </c>
    </row>
    <row r="1844" spans="1:11" ht="14.45" customHeight="1" x14ac:dyDescent="0.2">
      <c r="A1844" s="822" t="s">
        <v>599</v>
      </c>
      <c r="B1844" s="823" t="s">
        <v>600</v>
      </c>
      <c r="C1844" s="826" t="s">
        <v>638</v>
      </c>
      <c r="D1844" s="840" t="s">
        <v>639</v>
      </c>
      <c r="E1844" s="826" t="s">
        <v>4897</v>
      </c>
      <c r="F1844" s="840" t="s">
        <v>4898</v>
      </c>
      <c r="G1844" s="826" t="s">
        <v>6971</v>
      </c>
      <c r="H1844" s="826" t="s">
        <v>6972</v>
      </c>
      <c r="I1844" s="832">
        <v>17639.380859375</v>
      </c>
      <c r="J1844" s="832">
        <v>2</v>
      </c>
      <c r="K1844" s="833">
        <v>35278.76171875</v>
      </c>
    </row>
    <row r="1845" spans="1:11" ht="14.45" customHeight="1" x14ac:dyDescent="0.2">
      <c r="A1845" s="822" t="s">
        <v>599</v>
      </c>
      <c r="B1845" s="823" t="s">
        <v>600</v>
      </c>
      <c r="C1845" s="826" t="s">
        <v>638</v>
      </c>
      <c r="D1845" s="840" t="s">
        <v>639</v>
      </c>
      <c r="E1845" s="826" t="s">
        <v>4897</v>
      </c>
      <c r="F1845" s="840" t="s">
        <v>4898</v>
      </c>
      <c r="G1845" s="826" t="s">
        <v>6973</v>
      </c>
      <c r="H1845" s="826" t="s">
        <v>6974</v>
      </c>
      <c r="I1845" s="832">
        <v>9739.2900390625</v>
      </c>
      <c r="J1845" s="832">
        <v>2</v>
      </c>
      <c r="K1845" s="833">
        <v>19478.580078125</v>
      </c>
    </row>
    <row r="1846" spans="1:11" ht="14.45" customHeight="1" x14ac:dyDescent="0.2">
      <c r="A1846" s="822" t="s">
        <v>599</v>
      </c>
      <c r="B1846" s="823" t="s">
        <v>600</v>
      </c>
      <c r="C1846" s="826" t="s">
        <v>638</v>
      </c>
      <c r="D1846" s="840" t="s">
        <v>639</v>
      </c>
      <c r="E1846" s="826" t="s">
        <v>4897</v>
      </c>
      <c r="F1846" s="840" t="s">
        <v>4898</v>
      </c>
      <c r="G1846" s="826" t="s">
        <v>6975</v>
      </c>
      <c r="H1846" s="826" t="s">
        <v>6976</v>
      </c>
      <c r="I1846" s="832">
        <v>9739.2900390625</v>
      </c>
      <c r="J1846" s="832">
        <v>2</v>
      </c>
      <c r="K1846" s="833">
        <v>19478.580078125</v>
      </c>
    </row>
    <row r="1847" spans="1:11" ht="14.45" customHeight="1" x14ac:dyDescent="0.2">
      <c r="A1847" s="822" t="s">
        <v>599</v>
      </c>
      <c r="B1847" s="823" t="s">
        <v>600</v>
      </c>
      <c r="C1847" s="826" t="s">
        <v>638</v>
      </c>
      <c r="D1847" s="840" t="s">
        <v>639</v>
      </c>
      <c r="E1847" s="826" t="s">
        <v>4897</v>
      </c>
      <c r="F1847" s="840" t="s">
        <v>4898</v>
      </c>
      <c r="G1847" s="826" t="s">
        <v>6977</v>
      </c>
      <c r="H1847" s="826" t="s">
        <v>6978</v>
      </c>
      <c r="I1847" s="832">
        <v>9739.2859375000007</v>
      </c>
      <c r="J1847" s="832">
        <v>5</v>
      </c>
      <c r="K1847" s="833">
        <v>48696.4296875</v>
      </c>
    </row>
    <row r="1848" spans="1:11" ht="14.45" customHeight="1" x14ac:dyDescent="0.2">
      <c r="A1848" s="822" t="s">
        <v>599</v>
      </c>
      <c r="B1848" s="823" t="s">
        <v>600</v>
      </c>
      <c r="C1848" s="826" t="s">
        <v>638</v>
      </c>
      <c r="D1848" s="840" t="s">
        <v>639</v>
      </c>
      <c r="E1848" s="826" t="s">
        <v>4897</v>
      </c>
      <c r="F1848" s="840" t="s">
        <v>4898</v>
      </c>
      <c r="G1848" s="826" t="s">
        <v>6979</v>
      </c>
      <c r="H1848" s="826" t="s">
        <v>6980</v>
      </c>
      <c r="I1848" s="832">
        <v>9739.2900390625</v>
      </c>
      <c r="J1848" s="832">
        <v>1</v>
      </c>
      <c r="K1848" s="833">
        <v>9739.2900390625</v>
      </c>
    </row>
    <row r="1849" spans="1:11" ht="14.45" customHeight="1" x14ac:dyDescent="0.2">
      <c r="A1849" s="822" t="s">
        <v>599</v>
      </c>
      <c r="B1849" s="823" t="s">
        <v>600</v>
      </c>
      <c r="C1849" s="826" t="s">
        <v>638</v>
      </c>
      <c r="D1849" s="840" t="s">
        <v>639</v>
      </c>
      <c r="E1849" s="826" t="s">
        <v>4897</v>
      </c>
      <c r="F1849" s="840" t="s">
        <v>4898</v>
      </c>
      <c r="G1849" s="826" t="s">
        <v>6981</v>
      </c>
      <c r="H1849" s="826" t="s">
        <v>6982</v>
      </c>
      <c r="I1849" s="832">
        <v>5808</v>
      </c>
      <c r="J1849" s="832">
        <v>10</v>
      </c>
      <c r="K1849" s="833">
        <v>58080</v>
      </c>
    </row>
    <row r="1850" spans="1:11" ht="14.45" customHeight="1" x14ac:dyDescent="0.2">
      <c r="A1850" s="822" t="s">
        <v>599</v>
      </c>
      <c r="B1850" s="823" t="s">
        <v>600</v>
      </c>
      <c r="C1850" s="826" t="s">
        <v>638</v>
      </c>
      <c r="D1850" s="840" t="s">
        <v>639</v>
      </c>
      <c r="E1850" s="826" t="s">
        <v>4897</v>
      </c>
      <c r="F1850" s="840" t="s">
        <v>4898</v>
      </c>
      <c r="G1850" s="826" t="s">
        <v>6983</v>
      </c>
      <c r="H1850" s="826" t="s">
        <v>6984</v>
      </c>
      <c r="I1850" s="832">
        <v>5172.5</v>
      </c>
      <c r="J1850" s="832">
        <v>5</v>
      </c>
      <c r="K1850" s="833">
        <v>25862.5</v>
      </c>
    </row>
    <row r="1851" spans="1:11" ht="14.45" customHeight="1" x14ac:dyDescent="0.2">
      <c r="A1851" s="822" t="s">
        <v>599</v>
      </c>
      <c r="B1851" s="823" t="s">
        <v>600</v>
      </c>
      <c r="C1851" s="826" t="s">
        <v>638</v>
      </c>
      <c r="D1851" s="840" t="s">
        <v>639</v>
      </c>
      <c r="E1851" s="826" t="s">
        <v>4897</v>
      </c>
      <c r="F1851" s="840" t="s">
        <v>4898</v>
      </c>
      <c r="G1851" s="826" t="s">
        <v>6985</v>
      </c>
      <c r="H1851" s="826" t="s">
        <v>6986</v>
      </c>
      <c r="I1851" s="832">
        <v>9680</v>
      </c>
      <c r="J1851" s="832">
        <v>2</v>
      </c>
      <c r="K1851" s="833">
        <v>19360</v>
      </c>
    </row>
    <row r="1852" spans="1:11" ht="14.45" customHeight="1" x14ac:dyDescent="0.2">
      <c r="A1852" s="822" t="s">
        <v>599</v>
      </c>
      <c r="B1852" s="823" t="s">
        <v>600</v>
      </c>
      <c r="C1852" s="826" t="s">
        <v>638</v>
      </c>
      <c r="D1852" s="840" t="s">
        <v>639</v>
      </c>
      <c r="E1852" s="826" t="s">
        <v>4897</v>
      </c>
      <c r="F1852" s="840" t="s">
        <v>4898</v>
      </c>
      <c r="G1852" s="826" t="s">
        <v>6987</v>
      </c>
      <c r="H1852" s="826" t="s">
        <v>6988</v>
      </c>
      <c r="I1852" s="832">
        <v>7744</v>
      </c>
      <c r="J1852" s="832">
        <v>3</v>
      </c>
      <c r="K1852" s="833">
        <v>23232</v>
      </c>
    </row>
    <row r="1853" spans="1:11" ht="14.45" customHeight="1" x14ac:dyDescent="0.2">
      <c r="A1853" s="822" t="s">
        <v>599</v>
      </c>
      <c r="B1853" s="823" t="s">
        <v>600</v>
      </c>
      <c r="C1853" s="826" t="s">
        <v>638</v>
      </c>
      <c r="D1853" s="840" t="s">
        <v>639</v>
      </c>
      <c r="E1853" s="826" t="s">
        <v>4897</v>
      </c>
      <c r="F1853" s="840" t="s">
        <v>4898</v>
      </c>
      <c r="G1853" s="826" t="s">
        <v>6989</v>
      </c>
      <c r="H1853" s="826" t="s">
        <v>6990</v>
      </c>
      <c r="I1853" s="832">
        <v>350.40210833778201</v>
      </c>
      <c r="J1853" s="832">
        <v>13</v>
      </c>
      <c r="K1853" s="833">
        <v>4456.6513839465388</v>
      </c>
    </row>
    <row r="1854" spans="1:11" ht="14.45" customHeight="1" x14ac:dyDescent="0.2">
      <c r="A1854" s="822" t="s">
        <v>599</v>
      </c>
      <c r="B1854" s="823" t="s">
        <v>600</v>
      </c>
      <c r="C1854" s="826" t="s">
        <v>638</v>
      </c>
      <c r="D1854" s="840" t="s">
        <v>639</v>
      </c>
      <c r="E1854" s="826" t="s">
        <v>4897</v>
      </c>
      <c r="F1854" s="840" t="s">
        <v>4898</v>
      </c>
      <c r="G1854" s="826" t="s">
        <v>6991</v>
      </c>
      <c r="H1854" s="826" t="s">
        <v>6992</v>
      </c>
      <c r="I1854" s="832">
        <v>6969.60009765625</v>
      </c>
      <c r="J1854" s="832">
        <v>1</v>
      </c>
      <c r="K1854" s="833">
        <v>6969.60009765625</v>
      </c>
    </row>
    <row r="1855" spans="1:11" ht="14.45" customHeight="1" x14ac:dyDescent="0.2">
      <c r="A1855" s="822" t="s">
        <v>599</v>
      </c>
      <c r="B1855" s="823" t="s">
        <v>600</v>
      </c>
      <c r="C1855" s="826" t="s">
        <v>638</v>
      </c>
      <c r="D1855" s="840" t="s">
        <v>639</v>
      </c>
      <c r="E1855" s="826" t="s">
        <v>4897</v>
      </c>
      <c r="F1855" s="840" t="s">
        <v>4898</v>
      </c>
      <c r="G1855" s="826" t="s">
        <v>6993</v>
      </c>
      <c r="H1855" s="826" t="s">
        <v>6994</v>
      </c>
      <c r="I1855" s="832">
        <v>366.93655477903229</v>
      </c>
      <c r="J1855" s="832">
        <v>3</v>
      </c>
      <c r="K1855" s="833">
        <v>1100.8096643370968</v>
      </c>
    </row>
    <row r="1856" spans="1:11" ht="14.45" customHeight="1" x14ac:dyDescent="0.2">
      <c r="A1856" s="822" t="s">
        <v>599</v>
      </c>
      <c r="B1856" s="823" t="s">
        <v>600</v>
      </c>
      <c r="C1856" s="826" t="s">
        <v>638</v>
      </c>
      <c r="D1856" s="840" t="s">
        <v>639</v>
      </c>
      <c r="E1856" s="826" t="s">
        <v>4897</v>
      </c>
      <c r="F1856" s="840" t="s">
        <v>4898</v>
      </c>
      <c r="G1856" s="826" t="s">
        <v>6828</v>
      </c>
      <c r="H1856" s="826" t="s">
        <v>6995</v>
      </c>
      <c r="I1856" s="832">
        <v>13336.6201171875</v>
      </c>
      <c r="J1856" s="832">
        <v>1</v>
      </c>
      <c r="K1856" s="833">
        <v>13336.6201171875</v>
      </c>
    </row>
    <row r="1857" spans="1:11" ht="14.45" customHeight="1" x14ac:dyDescent="0.2">
      <c r="A1857" s="822" t="s">
        <v>599</v>
      </c>
      <c r="B1857" s="823" t="s">
        <v>600</v>
      </c>
      <c r="C1857" s="826" t="s">
        <v>638</v>
      </c>
      <c r="D1857" s="840" t="s">
        <v>639</v>
      </c>
      <c r="E1857" s="826" t="s">
        <v>4897</v>
      </c>
      <c r="F1857" s="840" t="s">
        <v>4898</v>
      </c>
      <c r="G1857" s="826" t="s">
        <v>6634</v>
      </c>
      <c r="H1857" s="826" t="s">
        <v>6635</v>
      </c>
      <c r="I1857" s="832">
        <v>215.24616495768228</v>
      </c>
      <c r="J1857" s="832">
        <v>68</v>
      </c>
      <c r="K1857" s="833">
        <v>14612.020263671875</v>
      </c>
    </row>
    <row r="1858" spans="1:11" ht="14.45" customHeight="1" x14ac:dyDescent="0.2">
      <c r="A1858" s="822" t="s">
        <v>599</v>
      </c>
      <c r="B1858" s="823" t="s">
        <v>600</v>
      </c>
      <c r="C1858" s="826" t="s">
        <v>638</v>
      </c>
      <c r="D1858" s="840" t="s">
        <v>639</v>
      </c>
      <c r="E1858" s="826" t="s">
        <v>4897</v>
      </c>
      <c r="F1858" s="840" t="s">
        <v>4898</v>
      </c>
      <c r="G1858" s="826" t="s">
        <v>6996</v>
      </c>
      <c r="H1858" s="826" t="s">
        <v>6997</v>
      </c>
      <c r="I1858" s="832">
        <v>11694.650390625</v>
      </c>
      <c r="J1858" s="832">
        <v>1</v>
      </c>
      <c r="K1858" s="833">
        <v>11694.650390625</v>
      </c>
    </row>
    <row r="1859" spans="1:11" ht="14.45" customHeight="1" x14ac:dyDescent="0.2">
      <c r="A1859" s="822" t="s">
        <v>599</v>
      </c>
      <c r="B1859" s="823" t="s">
        <v>600</v>
      </c>
      <c r="C1859" s="826" t="s">
        <v>638</v>
      </c>
      <c r="D1859" s="840" t="s">
        <v>639</v>
      </c>
      <c r="E1859" s="826" t="s">
        <v>4897</v>
      </c>
      <c r="F1859" s="840" t="s">
        <v>4898</v>
      </c>
      <c r="G1859" s="826" t="s">
        <v>6996</v>
      </c>
      <c r="H1859" s="826" t="s">
        <v>6998</v>
      </c>
      <c r="I1859" s="832">
        <v>11277.2001953125</v>
      </c>
      <c r="J1859" s="832">
        <v>1</v>
      </c>
      <c r="K1859" s="833">
        <v>11277.2001953125</v>
      </c>
    </row>
    <row r="1860" spans="1:11" ht="14.45" customHeight="1" x14ac:dyDescent="0.2">
      <c r="A1860" s="822" t="s">
        <v>599</v>
      </c>
      <c r="B1860" s="823" t="s">
        <v>600</v>
      </c>
      <c r="C1860" s="826" t="s">
        <v>638</v>
      </c>
      <c r="D1860" s="840" t="s">
        <v>639</v>
      </c>
      <c r="E1860" s="826" t="s">
        <v>4897</v>
      </c>
      <c r="F1860" s="840" t="s">
        <v>4898</v>
      </c>
      <c r="G1860" s="826" t="s">
        <v>6999</v>
      </c>
      <c r="H1860" s="826" t="s">
        <v>7000</v>
      </c>
      <c r="I1860" s="832">
        <v>10678.25</v>
      </c>
      <c r="J1860" s="832">
        <v>1</v>
      </c>
      <c r="K1860" s="833">
        <v>10678.25</v>
      </c>
    </row>
    <row r="1861" spans="1:11" ht="14.45" customHeight="1" x14ac:dyDescent="0.2">
      <c r="A1861" s="822" t="s">
        <v>599</v>
      </c>
      <c r="B1861" s="823" t="s">
        <v>600</v>
      </c>
      <c r="C1861" s="826" t="s">
        <v>638</v>
      </c>
      <c r="D1861" s="840" t="s">
        <v>639</v>
      </c>
      <c r="E1861" s="826" t="s">
        <v>4897</v>
      </c>
      <c r="F1861" s="840" t="s">
        <v>4898</v>
      </c>
      <c r="G1861" s="826" t="s">
        <v>6999</v>
      </c>
      <c r="H1861" s="826" t="s">
        <v>7001</v>
      </c>
      <c r="I1861" s="832">
        <v>10297.099609375</v>
      </c>
      <c r="J1861" s="832">
        <v>1</v>
      </c>
      <c r="K1861" s="833">
        <v>10297.099609375</v>
      </c>
    </row>
    <row r="1862" spans="1:11" ht="14.45" customHeight="1" x14ac:dyDescent="0.2">
      <c r="A1862" s="822" t="s">
        <v>599</v>
      </c>
      <c r="B1862" s="823" t="s">
        <v>600</v>
      </c>
      <c r="C1862" s="826" t="s">
        <v>641</v>
      </c>
      <c r="D1862" s="840" t="s">
        <v>642</v>
      </c>
      <c r="E1862" s="826" t="s">
        <v>4897</v>
      </c>
      <c r="F1862" s="840" t="s">
        <v>4898</v>
      </c>
      <c r="G1862" s="826" t="s">
        <v>7002</v>
      </c>
      <c r="H1862" s="826" t="s">
        <v>7003</v>
      </c>
      <c r="I1862" s="832">
        <v>2875.9827706473216</v>
      </c>
      <c r="J1862" s="832">
        <v>70</v>
      </c>
      <c r="K1862" s="833">
        <v>201318.798828125</v>
      </c>
    </row>
    <row r="1863" spans="1:11" ht="14.45" customHeight="1" x14ac:dyDescent="0.2">
      <c r="A1863" s="822" t="s">
        <v>599</v>
      </c>
      <c r="B1863" s="823" t="s">
        <v>600</v>
      </c>
      <c r="C1863" s="826" t="s">
        <v>641</v>
      </c>
      <c r="D1863" s="840" t="s">
        <v>642</v>
      </c>
      <c r="E1863" s="826" t="s">
        <v>4897</v>
      </c>
      <c r="F1863" s="840" t="s">
        <v>4898</v>
      </c>
      <c r="G1863" s="826" t="s">
        <v>7004</v>
      </c>
      <c r="H1863" s="826" t="s">
        <v>7005</v>
      </c>
      <c r="I1863" s="832">
        <v>264.919116427951</v>
      </c>
      <c r="J1863" s="832">
        <v>1</v>
      </c>
      <c r="K1863" s="833">
        <v>264.919116427951</v>
      </c>
    </row>
    <row r="1864" spans="1:11" ht="14.45" customHeight="1" x14ac:dyDescent="0.2">
      <c r="A1864" s="822" t="s">
        <v>599</v>
      </c>
      <c r="B1864" s="823" t="s">
        <v>600</v>
      </c>
      <c r="C1864" s="826" t="s">
        <v>641</v>
      </c>
      <c r="D1864" s="840" t="s">
        <v>642</v>
      </c>
      <c r="E1864" s="826" t="s">
        <v>4897</v>
      </c>
      <c r="F1864" s="840" t="s">
        <v>4898</v>
      </c>
      <c r="G1864" s="826" t="s">
        <v>7006</v>
      </c>
      <c r="H1864" s="826" t="s">
        <v>7007</v>
      </c>
      <c r="I1864" s="832">
        <v>403.20755402054363</v>
      </c>
      <c r="J1864" s="832">
        <v>1</v>
      </c>
      <c r="K1864" s="833">
        <v>403.20755402054363</v>
      </c>
    </row>
    <row r="1865" spans="1:11" ht="14.45" customHeight="1" x14ac:dyDescent="0.2">
      <c r="A1865" s="822" t="s">
        <v>599</v>
      </c>
      <c r="B1865" s="823" t="s">
        <v>600</v>
      </c>
      <c r="C1865" s="826" t="s">
        <v>641</v>
      </c>
      <c r="D1865" s="840" t="s">
        <v>642</v>
      </c>
      <c r="E1865" s="826" t="s">
        <v>4897</v>
      </c>
      <c r="F1865" s="840" t="s">
        <v>4898</v>
      </c>
      <c r="G1865" s="826" t="s">
        <v>7008</v>
      </c>
      <c r="H1865" s="826" t="s">
        <v>7009</v>
      </c>
      <c r="I1865" s="832">
        <v>28934.6103515625</v>
      </c>
      <c r="J1865" s="832">
        <v>2</v>
      </c>
      <c r="K1865" s="833">
        <v>57869.220703125</v>
      </c>
    </row>
    <row r="1866" spans="1:11" ht="14.45" customHeight="1" x14ac:dyDescent="0.2">
      <c r="A1866" s="822" t="s">
        <v>599</v>
      </c>
      <c r="B1866" s="823" t="s">
        <v>600</v>
      </c>
      <c r="C1866" s="826" t="s">
        <v>641</v>
      </c>
      <c r="D1866" s="840" t="s">
        <v>642</v>
      </c>
      <c r="E1866" s="826" t="s">
        <v>4897</v>
      </c>
      <c r="F1866" s="840" t="s">
        <v>4898</v>
      </c>
      <c r="G1866" s="826" t="s">
        <v>7008</v>
      </c>
      <c r="H1866" s="826" t="s">
        <v>7010</v>
      </c>
      <c r="I1866" s="832">
        <v>31249.220703125</v>
      </c>
      <c r="J1866" s="832">
        <v>1</v>
      </c>
      <c r="K1866" s="833">
        <v>31249.220703125</v>
      </c>
    </row>
    <row r="1867" spans="1:11" ht="14.45" customHeight="1" x14ac:dyDescent="0.2">
      <c r="A1867" s="822" t="s">
        <v>599</v>
      </c>
      <c r="B1867" s="823" t="s">
        <v>600</v>
      </c>
      <c r="C1867" s="826" t="s">
        <v>641</v>
      </c>
      <c r="D1867" s="840" t="s">
        <v>642</v>
      </c>
      <c r="E1867" s="826" t="s">
        <v>4897</v>
      </c>
      <c r="F1867" s="840" t="s">
        <v>4898</v>
      </c>
      <c r="G1867" s="826" t="s">
        <v>6210</v>
      </c>
      <c r="H1867" s="826" t="s">
        <v>6211</v>
      </c>
      <c r="I1867" s="832">
        <v>90.75</v>
      </c>
      <c r="J1867" s="832">
        <v>1</v>
      </c>
      <c r="K1867" s="833">
        <v>90.75</v>
      </c>
    </row>
    <row r="1868" spans="1:11" ht="14.45" customHeight="1" x14ac:dyDescent="0.2">
      <c r="A1868" s="822" t="s">
        <v>599</v>
      </c>
      <c r="B1868" s="823" t="s">
        <v>600</v>
      </c>
      <c r="C1868" s="826" t="s">
        <v>641</v>
      </c>
      <c r="D1868" s="840" t="s">
        <v>642</v>
      </c>
      <c r="E1868" s="826" t="s">
        <v>4897</v>
      </c>
      <c r="F1868" s="840" t="s">
        <v>4898</v>
      </c>
      <c r="G1868" s="826" t="s">
        <v>7011</v>
      </c>
      <c r="H1868" s="826" t="s">
        <v>7012</v>
      </c>
      <c r="I1868" s="832">
        <v>12851.813151041666</v>
      </c>
      <c r="J1868" s="832">
        <v>3</v>
      </c>
      <c r="K1868" s="833">
        <v>38555.439453125</v>
      </c>
    </row>
    <row r="1869" spans="1:11" ht="14.45" customHeight="1" x14ac:dyDescent="0.2">
      <c r="A1869" s="822" t="s">
        <v>599</v>
      </c>
      <c r="B1869" s="823" t="s">
        <v>600</v>
      </c>
      <c r="C1869" s="826" t="s">
        <v>641</v>
      </c>
      <c r="D1869" s="840" t="s">
        <v>642</v>
      </c>
      <c r="E1869" s="826" t="s">
        <v>4897</v>
      </c>
      <c r="F1869" s="840" t="s">
        <v>4898</v>
      </c>
      <c r="G1869" s="826" t="s">
        <v>7013</v>
      </c>
      <c r="H1869" s="826" t="s">
        <v>7014</v>
      </c>
      <c r="I1869" s="832">
        <v>24078.900390625</v>
      </c>
      <c r="J1869" s="832">
        <v>1</v>
      </c>
      <c r="K1869" s="833">
        <v>24078.900390625</v>
      </c>
    </row>
    <row r="1870" spans="1:11" ht="14.45" customHeight="1" x14ac:dyDescent="0.2">
      <c r="A1870" s="822" t="s">
        <v>599</v>
      </c>
      <c r="B1870" s="823" t="s">
        <v>600</v>
      </c>
      <c r="C1870" s="826" t="s">
        <v>641</v>
      </c>
      <c r="D1870" s="840" t="s">
        <v>642</v>
      </c>
      <c r="E1870" s="826" t="s">
        <v>4897</v>
      </c>
      <c r="F1870" s="840" t="s">
        <v>4898</v>
      </c>
      <c r="G1870" s="826" t="s">
        <v>7015</v>
      </c>
      <c r="H1870" s="826" t="s">
        <v>7016</v>
      </c>
      <c r="I1870" s="832">
        <v>10614.1201171875</v>
      </c>
      <c r="J1870" s="832">
        <v>2</v>
      </c>
      <c r="K1870" s="833">
        <v>21228.240234375</v>
      </c>
    </row>
    <row r="1871" spans="1:11" ht="14.45" customHeight="1" x14ac:dyDescent="0.2">
      <c r="A1871" s="822" t="s">
        <v>599</v>
      </c>
      <c r="B1871" s="823" t="s">
        <v>600</v>
      </c>
      <c r="C1871" s="826" t="s">
        <v>641</v>
      </c>
      <c r="D1871" s="840" t="s">
        <v>642</v>
      </c>
      <c r="E1871" s="826" t="s">
        <v>4897</v>
      </c>
      <c r="F1871" s="840" t="s">
        <v>4898</v>
      </c>
      <c r="G1871" s="826" t="s">
        <v>7017</v>
      </c>
      <c r="H1871" s="826" t="s">
        <v>7018</v>
      </c>
      <c r="I1871" s="832">
        <v>18755</v>
      </c>
      <c r="J1871" s="832">
        <v>1</v>
      </c>
      <c r="K1871" s="833">
        <v>18755</v>
      </c>
    </row>
    <row r="1872" spans="1:11" ht="14.45" customHeight="1" x14ac:dyDescent="0.2">
      <c r="A1872" s="822" t="s">
        <v>599</v>
      </c>
      <c r="B1872" s="823" t="s">
        <v>600</v>
      </c>
      <c r="C1872" s="826" t="s">
        <v>641</v>
      </c>
      <c r="D1872" s="840" t="s">
        <v>642</v>
      </c>
      <c r="E1872" s="826" t="s">
        <v>4897</v>
      </c>
      <c r="F1872" s="840" t="s">
        <v>4898</v>
      </c>
      <c r="G1872" s="826" t="s">
        <v>7019</v>
      </c>
      <c r="H1872" s="826" t="s">
        <v>7020</v>
      </c>
      <c r="I1872" s="832">
        <v>18755</v>
      </c>
      <c r="J1872" s="832">
        <v>1</v>
      </c>
      <c r="K1872" s="833">
        <v>18755</v>
      </c>
    </row>
    <row r="1873" spans="1:11" ht="14.45" customHeight="1" x14ac:dyDescent="0.2">
      <c r="A1873" s="822" t="s">
        <v>599</v>
      </c>
      <c r="B1873" s="823" t="s">
        <v>600</v>
      </c>
      <c r="C1873" s="826" t="s">
        <v>641</v>
      </c>
      <c r="D1873" s="840" t="s">
        <v>642</v>
      </c>
      <c r="E1873" s="826" t="s">
        <v>4897</v>
      </c>
      <c r="F1873" s="840" t="s">
        <v>4898</v>
      </c>
      <c r="G1873" s="826" t="s">
        <v>7021</v>
      </c>
      <c r="H1873" s="826" t="s">
        <v>7022</v>
      </c>
      <c r="I1873" s="832">
        <v>51917.988839285717</v>
      </c>
      <c r="J1873" s="832">
        <v>7</v>
      </c>
      <c r="K1873" s="833">
        <v>363425.921875</v>
      </c>
    </row>
    <row r="1874" spans="1:11" ht="14.45" customHeight="1" x14ac:dyDescent="0.2">
      <c r="A1874" s="822" t="s">
        <v>599</v>
      </c>
      <c r="B1874" s="823" t="s">
        <v>600</v>
      </c>
      <c r="C1874" s="826" t="s">
        <v>641</v>
      </c>
      <c r="D1874" s="840" t="s">
        <v>642</v>
      </c>
      <c r="E1874" s="826" t="s">
        <v>4897</v>
      </c>
      <c r="F1874" s="840" t="s">
        <v>4898</v>
      </c>
      <c r="G1874" s="826" t="s">
        <v>7023</v>
      </c>
      <c r="H1874" s="826" t="s">
        <v>7024</v>
      </c>
      <c r="I1874" s="832">
        <v>7213.6704644097226</v>
      </c>
      <c r="J1874" s="832">
        <v>18</v>
      </c>
      <c r="K1874" s="833">
        <v>129846.068359375</v>
      </c>
    </row>
    <row r="1875" spans="1:11" ht="14.45" customHeight="1" x14ac:dyDescent="0.2">
      <c r="A1875" s="822" t="s">
        <v>599</v>
      </c>
      <c r="B1875" s="823" t="s">
        <v>600</v>
      </c>
      <c r="C1875" s="826" t="s">
        <v>641</v>
      </c>
      <c r="D1875" s="840" t="s">
        <v>642</v>
      </c>
      <c r="E1875" s="826" t="s">
        <v>4897</v>
      </c>
      <c r="F1875" s="840" t="s">
        <v>4898</v>
      </c>
      <c r="G1875" s="826" t="s">
        <v>7025</v>
      </c>
      <c r="H1875" s="826" t="s">
        <v>7026</v>
      </c>
      <c r="I1875" s="832">
        <v>7305.3985072544647</v>
      </c>
      <c r="J1875" s="832">
        <v>8</v>
      </c>
      <c r="K1875" s="833">
        <v>58697.259765625</v>
      </c>
    </row>
    <row r="1876" spans="1:11" ht="14.45" customHeight="1" x14ac:dyDescent="0.2">
      <c r="A1876" s="822" t="s">
        <v>599</v>
      </c>
      <c r="B1876" s="823" t="s">
        <v>600</v>
      </c>
      <c r="C1876" s="826" t="s">
        <v>641</v>
      </c>
      <c r="D1876" s="840" t="s">
        <v>642</v>
      </c>
      <c r="E1876" s="826" t="s">
        <v>4897</v>
      </c>
      <c r="F1876" s="840" t="s">
        <v>4898</v>
      </c>
      <c r="G1876" s="826" t="s">
        <v>7027</v>
      </c>
      <c r="H1876" s="826" t="s">
        <v>7028</v>
      </c>
      <c r="I1876" s="832">
        <v>1558.5</v>
      </c>
      <c r="J1876" s="832">
        <v>6</v>
      </c>
      <c r="K1876" s="833">
        <v>9351</v>
      </c>
    </row>
    <row r="1877" spans="1:11" ht="14.45" customHeight="1" x14ac:dyDescent="0.2">
      <c r="A1877" s="822" t="s">
        <v>599</v>
      </c>
      <c r="B1877" s="823" t="s">
        <v>600</v>
      </c>
      <c r="C1877" s="826" t="s">
        <v>641</v>
      </c>
      <c r="D1877" s="840" t="s">
        <v>642</v>
      </c>
      <c r="E1877" s="826" t="s">
        <v>4897</v>
      </c>
      <c r="F1877" s="840" t="s">
        <v>4898</v>
      </c>
      <c r="G1877" s="826" t="s">
        <v>7029</v>
      </c>
      <c r="H1877" s="826" t="s">
        <v>7030</v>
      </c>
      <c r="I1877" s="832">
        <v>15093.5400390625</v>
      </c>
      <c r="J1877" s="832">
        <v>1</v>
      </c>
      <c r="K1877" s="833">
        <v>15093.5400390625</v>
      </c>
    </row>
    <row r="1878" spans="1:11" ht="14.45" customHeight="1" x14ac:dyDescent="0.2">
      <c r="A1878" s="822" t="s">
        <v>599</v>
      </c>
      <c r="B1878" s="823" t="s">
        <v>600</v>
      </c>
      <c r="C1878" s="826" t="s">
        <v>641</v>
      </c>
      <c r="D1878" s="840" t="s">
        <v>642</v>
      </c>
      <c r="E1878" s="826" t="s">
        <v>4897</v>
      </c>
      <c r="F1878" s="840" t="s">
        <v>4898</v>
      </c>
      <c r="G1878" s="826" t="s">
        <v>7031</v>
      </c>
      <c r="H1878" s="826" t="s">
        <v>7032</v>
      </c>
      <c r="I1878" s="832">
        <v>15093.5400390625</v>
      </c>
      <c r="J1878" s="832">
        <v>1</v>
      </c>
      <c r="K1878" s="833">
        <v>15093.5400390625</v>
      </c>
    </row>
    <row r="1879" spans="1:11" ht="14.45" customHeight="1" x14ac:dyDescent="0.2">
      <c r="A1879" s="822" t="s">
        <v>599</v>
      </c>
      <c r="B1879" s="823" t="s">
        <v>600</v>
      </c>
      <c r="C1879" s="826" t="s">
        <v>641</v>
      </c>
      <c r="D1879" s="840" t="s">
        <v>642</v>
      </c>
      <c r="E1879" s="826" t="s">
        <v>4897</v>
      </c>
      <c r="F1879" s="840" t="s">
        <v>4898</v>
      </c>
      <c r="G1879" s="826" t="s">
        <v>7033</v>
      </c>
      <c r="H1879" s="826" t="s">
        <v>7034</v>
      </c>
      <c r="I1879" s="832">
        <v>3025</v>
      </c>
      <c r="J1879" s="832">
        <v>1</v>
      </c>
      <c r="K1879" s="833">
        <v>3025</v>
      </c>
    </row>
    <row r="1880" spans="1:11" ht="14.45" customHeight="1" x14ac:dyDescent="0.2">
      <c r="A1880" s="822" t="s">
        <v>599</v>
      </c>
      <c r="B1880" s="823" t="s">
        <v>600</v>
      </c>
      <c r="C1880" s="826" t="s">
        <v>641</v>
      </c>
      <c r="D1880" s="840" t="s">
        <v>642</v>
      </c>
      <c r="E1880" s="826" t="s">
        <v>4897</v>
      </c>
      <c r="F1880" s="840" t="s">
        <v>4898</v>
      </c>
      <c r="G1880" s="826" t="s">
        <v>7035</v>
      </c>
      <c r="H1880" s="826" t="s">
        <v>7036</v>
      </c>
      <c r="I1880" s="832">
        <v>123910.8984375</v>
      </c>
      <c r="J1880" s="832">
        <v>1</v>
      </c>
      <c r="K1880" s="833">
        <v>123910.8984375</v>
      </c>
    </row>
    <row r="1881" spans="1:11" ht="14.45" customHeight="1" x14ac:dyDescent="0.2">
      <c r="A1881" s="822" t="s">
        <v>599</v>
      </c>
      <c r="B1881" s="823" t="s">
        <v>600</v>
      </c>
      <c r="C1881" s="826" t="s">
        <v>641</v>
      </c>
      <c r="D1881" s="840" t="s">
        <v>642</v>
      </c>
      <c r="E1881" s="826" t="s">
        <v>4897</v>
      </c>
      <c r="F1881" s="840" t="s">
        <v>4898</v>
      </c>
      <c r="G1881" s="826" t="s">
        <v>7037</v>
      </c>
      <c r="H1881" s="826" t="s">
        <v>7038</v>
      </c>
      <c r="I1881" s="832">
        <v>6413</v>
      </c>
      <c r="J1881" s="832">
        <v>1</v>
      </c>
      <c r="K1881" s="833">
        <v>6413</v>
      </c>
    </row>
    <row r="1882" spans="1:11" ht="14.45" customHeight="1" x14ac:dyDescent="0.2">
      <c r="A1882" s="822" t="s">
        <v>599</v>
      </c>
      <c r="B1882" s="823" t="s">
        <v>600</v>
      </c>
      <c r="C1882" s="826" t="s">
        <v>641</v>
      </c>
      <c r="D1882" s="840" t="s">
        <v>642</v>
      </c>
      <c r="E1882" s="826" t="s">
        <v>4897</v>
      </c>
      <c r="F1882" s="840" t="s">
        <v>4898</v>
      </c>
      <c r="G1882" s="826" t="s">
        <v>7039</v>
      </c>
      <c r="H1882" s="826" t="s">
        <v>7040</v>
      </c>
      <c r="I1882" s="832">
        <v>331.95181442465309</v>
      </c>
      <c r="J1882" s="832">
        <v>1</v>
      </c>
      <c r="K1882" s="833">
        <v>331.95181442465309</v>
      </c>
    </row>
    <row r="1883" spans="1:11" ht="14.45" customHeight="1" x14ac:dyDescent="0.2">
      <c r="A1883" s="822" t="s">
        <v>599</v>
      </c>
      <c r="B1883" s="823" t="s">
        <v>600</v>
      </c>
      <c r="C1883" s="826" t="s">
        <v>641</v>
      </c>
      <c r="D1883" s="840" t="s">
        <v>642</v>
      </c>
      <c r="E1883" s="826" t="s">
        <v>4897</v>
      </c>
      <c r="F1883" s="840" t="s">
        <v>4898</v>
      </c>
      <c r="G1883" s="826" t="s">
        <v>6338</v>
      </c>
      <c r="H1883" s="826" t="s">
        <v>6339</v>
      </c>
      <c r="I1883" s="832">
        <v>739.73423445852177</v>
      </c>
      <c r="J1883" s="832">
        <v>18.5</v>
      </c>
      <c r="K1883" s="833">
        <v>13492.300430297852</v>
      </c>
    </row>
    <row r="1884" spans="1:11" ht="14.45" customHeight="1" x14ac:dyDescent="0.2">
      <c r="A1884" s="822" t="s">
        <v>599</v>
      </c>
      <c r="B1884" s="823" t="s">
        <v>600</v>
      </c>
      <c r="C1884" s="826" t="s">
        <v>641</v>
      </c>
      <c r="D1884" s="840" t="s">
        <v>642</v>
      </c>
      <c r="E1884" s="826" t="s">
        <v>4897</v>
      </c>
      <c r="F1884" s="840" t="s">
        <v>4898</v>
      </c>
      <c r="G1884" s="826" t="s">
        <v>6234</v>
      </c>
      <c r="H1884" s="826" t="s">
        <v>6235</v>
      </c>
      <c r="I1884" s="832">
        <v>477.96334160698785</v>
      </c>
      <c r="J1884" s="832">
        <v>21</v>
      </c>
      <c r="K1884" s="833">
        <v>10037.180053710938</v>
      </c>
    </row>
    <row r="1885" spans="1:11" ht="14.45" customHeight="1" x14ac:dyDescent="0.2">
      <c r="A1885" s="822" t="s">
        <v>599</v>
      </c>
      <c r="B1885" s="823" t="s">
        <v>600</v>
      </c>
      <c r="C1885" s="826" t="s">
        <v>641</v>
      </c>
      <c r="D1885" s="840" t="s">
        <v>642</v>
      </c>
      <c r="E1885" s="826" t="s">
        <v>4897</v>
      </c>
      <c r="F1885" s="840" t="s">
        <v>4898</v>
      </c>
      <c r="G1885" s="826" t="s">
        <v>7041</v>
      </c>
      <c r="H1885" s="826" t="s">
        <v>7042</v>
      </c>
      <c r="I1885" s="832">
        <v>726</v>
      </c>
      <c r="J1885" s="832">
        <v>2</v>
      </c>
      <c r="K1885" s="833">
        <v>1452</v>
      </c>
    </row>
    <row r="1886" spans="1:11" ht="14.45" customHeight="1" x14ac:dyDescent="0.2">
      <c r="A1886" s="822" t="s">
        <v>599</v>
      </c>
      <c r="B1886" s="823" t="s">
        <v>600</v>
      </c>
      <c r="C1886" s="826" t="s">
        <v>641</v>
      </c>
      <c r="D1886" s="840" t="s">
        <v>642</v>
      </c>
      <c r="E1886" s="826" t="s">
        <v>4897</v>
      </c>
      <c r="F1886" s="840" t="s">
        <v>4898</v>
      </c>
      <c r="G1886" s="826" t="s">
        <v>7043</v>
      </c>
      <c r="H1886" s="826" t="s">
        <v>7044</v>
      </c>
      <c r="I1886" s="832">
        <v>1242.0400390625</v>
      </c>
      <c r="J1886" s="832">
        <v>2</v>
      </c>
      <c r="K1886" s="833">
        <v>2484.080078125</v>
      </c>
    </row>
    <row r="1887" spans="1:11" ht="14.45" customHeight="1" x14ac:dyDescent="0.2">
      <c r="A1887" s="822" t="s">
        <v>599</v>
      </c>
      <c r="B1887" s="823" t="s">
        <v>600</v>
      </c>
      <c r="C1887" s="826" t="s">
        <v>641</v>
      </c>
      <c r="D1887" s="840" t="s">
        <v>642</v>
      </c>
      <c r="E1887" s="826" t="s">
        <v>4897</v>
      </c>
      <c r="F1887" s="840" t="s">
        <v>4898</v>
      </c>
      <c r="G1887" s="826" t="s">
        <v>7045</v>
      </c>
      <c r="H1887" s="826" t="s">
        <v>7046</v>
      </c>
      <c r="I1887" s="832">
        <v>18246.80078125</v>
      </c>
      <c r="J1887" s="832">
        <v>1</v>
      </c>
      <c r="K1887" s="833">
        <v>18246.80078125</v>
      </c>
    </row>
    <row r="1888" spans="1:11" ht="14.45" customHeight="1" x14ac:dyDescent="0.2">
      <c r="A1888" s="822" t="s">
        <v>599</v>
      </c>
      <c r="B1888" s="823" t="s">
        <v>600</v>
      </c>
      <c r="C1888" s="826" t="s">
        <v>641</v>
      </c>
      <c r="D1888" s="840" t="s">
        <v>642</v>
      </c>
      <c r="E1888" s="826" t="s">
        <v>4897</v>
      </c>
      <c r="F1888" s="840" t="s">
        <v>4898</v>
      </c>
      <c r="G1888" s="826" t="s">
        <v>7047</v>
      </c>
      <c r="H1888" s="826" t="s">
        <v>7048</v>
      </c>
      <c r="I1888" s="832">
        <v>7215.924915660511</v>
      </c>
      <c r="J1888" s="832">
        <v>24</v>
      </c>
      <c r="K1888" s="833">
        <v>172979.89794921875</v>
      </c>
    </row>
    <row r="1889" spans="1:11" ht="14.45" customHeight="1" x14ac:dyDescent="0.2">
      <c r="A1889" s="822" t="s">
        <v>599</v>
      </c>
      <c r="B1889" s="823" t="s">
        <v>600</v>
      </c>
      <c r="C1889" s="826" t="s">
        <v>641</v>
      </c>
      <c r="D1889" s="840" t="s">
        <v>642</v>
      </c>
      <c r="E1889" s="826" t="s">
        <v>4897</v>
      </c>
      <c r="F1889" s="840" t="s">
        <v>4898</v>
      </c>
      <c r="G1889" s="826" t="s">
        <v>7049</v>
      </c>
      <c r="H1889" s="826" t="s">
        <v>7050</v>
      </c>
      <c r="I1889" s="832">
        <v>12995.400390625</v>
      </c>
      <c r="J1889" s="832">
        <v>1</v>
      </c>
      <c r="K1889" s="833">
        <v>12995.400390625</v>
      </c>
    </row>
    <row r="1890" spans="1:11" ht="14.45" customHeight="1" x14ac:dyDescent="0.2">
      <c r="A1890" s="822" t="s">
        <v>599</v>
      </c>
      <c r="B1890" s="823" t="s">
        <v>600</v>
      </c>
      <c r="C1890" s="826" t="s">
        <v>641</v>
      </c>
      <c r="D1890" s="840" t="s">
        <v>642</v>
      </c>
      <c r="E1890" s="826" t="s">
        <v>4897</v>
      </c>
      <c r="F1890" s="840" t="s">
        <v>4898</v>
      </c>
      <c r="G1890" s="826" t="s">
        <v>7051</v>
      </c>
      <c r="H1890" s="826" t="s">
        <v>7052</v>
      </c>
      <c r="I1890" s="832">
        <v>8712</v>
      </c>
      <c r="J1890" s="832">
        <v>5</v>
      </c>
      <c r="K1890" s="833">
        <v>43560</v>
      </c>
    </row>
    <row r="1891" spans="1:11" ht="14.45" customHeight="1" x14ac:dyDescent="0.2">
      <c r="A1891" s="822" t="s">
        <v>599</v>
      </c>
      <c r="B1891" s="823" t="s">
        <v>600</v>
      </c>
      <c r="C1891" s="826" t="s">
        <v>641</v>
      </c>
      <c r="D1891" s="840" t="s">
        <v>642</v>
      </c>
      <c r="E1891" s="826" t="s">
        <v>4897</v>
      </c>
      <c r="F1891" s="840" t="s">
        <v>4898</v>
      </c>
      <c r="G1891" s="826" t="s">
        <v>7053</v>
      </c>
      <c r="H1891" s="826" t="s">
        <v>7054</v>
      </c>
      <c r="I1891" s="832">
        <v>1564</v>
      </c>
      <c r="J1891" s="832">
        <v>1</v>
      </c>
      <c r="K1891" s="833">
        <v>1564</v>
      </c>
    </row>
    <row r="1892" spans="1:11" ht="14.45" customHeight="1" x14ac:dyDescent="0.2">
      <c r="A1892" s="822" t="s">
        <v>599</v>
      </c>
      <c r="B1892" s="823" t="s">
        <v>600</v>
      </c>
      <c r="C1892" s="826" t="s">
        <v>641</v>
      </c>
      <c r="D1892" s="840" t="s">
        <v>642</v>
      </c>
      <c r="E1892" s="826" t="s">
        <v>4897</v>
      </c>
      <c r="F1892" s="840" t="s">
        <v>4898</v>
      </c>
      <c r="G1892" s="826" t="s">
        <v>7035</v>
      </c>
      <c r="H1892" s="826" t="s">
        <v>7055</v>
      </c>
      <c r="I1892" s="832">
        <v>148081.00390625</v>
      </c>
      <c r="J1892" s="832">
        <v>2</v>
      </c>
      <c r="K1892" s="833">
        <v>296162.0078125</v>
      </c>
    </row>
    <row r="1893" spans="1:11" ht="14.45" customHeight="1" x14ac:dyDescent="0.2">
      <c r="A1893" s="822" t="s">
        <v>599</v>
      </c>
      <c r="B1893" s="823" t="s">
        <v>600</v>
      </c>
      <c r="C1893" s="826" t="s">
        <v>641</v>
      </c>
      <c r="D1893" s="840" t="s">
        <v>642</v>
      </c>
      <c r="E1893" s="826" t="s">
        <v>4897</v>
      </c>
      <c r="F1893" s="840" t="s">
        <v>4898</v>
      </c>
      <c r="G1893" s="826" t="s">
        <v>7056</v>
      </c>
      <c r="H1893" s="826" t="s">
        <v>7057</v>
      </c>
      <c r="I1893" s="832">
        <v>6023.139892578125</v>
      </c>
      <c r="J1893" s="832">
        <v>40</v>
      </c>
      <c r="K1893" s="833">
        <v>240925.515625</v>
      </c>
    </row>
    <row r="1894" spans="1:11" ht="14.45" customHeight="1" x14ac:dyDescent="0.2">
      <c r="A1894" s="822" t="s">
        <v>599</v>
      </c>
      <c r="B1894" s="823" t="s">
        <v>600</v>
      </c>
      <c r="C1894" s="826" t="s">
        <v>641</v>
      </c>
      <c r="D1894" s="840" t="s">
        <v>642</v>
      </c>
      <c r="E1894" s="826" t="s">
        <v>4897</v>
      </c>
      <c r="F1894" s="840" t="s">
        <v>4898</v>
      </c>
      <c r="G1894" s="826" t="s">
        <v>7058</v>
      </c>
      <c r="H1894" s="826" t="s">
        <v>7059</v>
      </c>
      <c r="I1894" s="832">
        <v>20661.6796875</v>
      </c>
      <c r="J1894" s="832">
        <v>1</v>
      </c>
      <c r="K1894" s="833">
        <v>20661.6796875</v>
      </c>
    </row>
    <row r="1895" spans="1:11" ht="14.45" customHeight="1" x14ac:dyDescent="0.2">
      <c r="A1895" s="822" t="s">
        <v>599</v>
      </c>
      <c r="B1895" s="823" t="s">
        <v>600</v>
      </c>
      <c r="C1895" s="826" t="s">
        <v>641</v>
      </c>
      <c r="D1895" s="840" t="s">
        <v>642</v>
      </c>
      <c r="E1895" s="826" t="s">
        <v>4897</v>
      </c>
      <c r="F1895" s="840" t="s">
        <v>4898</v>
      </c>
      <c r="G1895" s="826" t="s">
        <v>7060</v>
      </c>
      <c r="H1895" s="826" t="s">
        <v>7061</v>
      </c>
      <c r="I1895" s="832">
        <v>5768.10009765625</v>
      </c>
      <c r="J1895" s="832">
        <v>2</v>
      </c>
      <c r="K1895" s="833">
        <v>11536.2001953125</v>
      </c>
    </row>
    <row r="1896" spans="1:11" ht="14.45" customHeight="1" x14ac:dyDescent="0.2">
      <c r="A1896" s="822" t="s">
        <v>599</v>
      </c>
      <c r="B1896" s="823" t="s">
        <v>600</v>
      </c>
      <c r="C1896" s="826" t="s">
        <v>641</v>
      </c>
      <c r="D1896" s="840" t="s">
        <v>642</v>
      </c>
      <c r="E1896" s="826" t="s">
        <v>4897</v>
      </c>
      <c r="F1896" s="840" t="s">
        <v>4898</v>
      </c>
      <c r="G1896" s="826" t="s">
        <v>7062</v>
      </c>
      <c r="H1896" s="826" t="s">
        <v>7063</v>
      </c>
      <c r="I1896" s="832">
        <v>1816.8150024414063</v>
      </c>
      <c r="J1896" s="832">
        <v>20</v>
      </c>
      <c r="K1896" s="833">
        <v>36336.30078125</v>
      </c>
    </row>
    <row r="1897" spans="1:11" ht="14.45" customHeight="1" x14ac:dyDescent="0.2">
      <c r="A1897" s="822" t="s">
        <v>599</v>
      </c>
      <c r="B1897" s="823" t="s">
        <v>600</v>
      </c>
      <c r="C1897" s="826" t="s">
        <v>641</v>
      </c>
      <c r="D1897" s="840" t="s">
        <v>642</v>
      </c>
      <c r="E1897" s="826" t="s">
        <v>4897</v>
      </c>
      <c r="F1897" s="840" t="s">
        <v>4898</v>
      </c>
      <c r="G1897" s="826" t="s">
        <v>7064</v>
      </c>
      <c r="H1897" s="826" t="s">
        <v>7065</v>
      </c>
      <c r="I1897" s="832">
        <v>3657.013427734375</v>
      </c>
      <c r="J1897" s="832">
        <v>6</v>
      </c>
      <c r="K1897" s="833">
        <v>21942.080078125</v>
      </c>
    </row>
    <row r="1898" spans="1:11" ht="14.45" customHeight="1" x14ac:dyDescent="0.2">
      <c r="A1898" s="822" t="s">
        <v>599</v>
      </c>
      <c r="B1898" s="823" t="s">
        <v>600</v>
      </c>
      <c r="C1898" s="826" t="s">
        <v>641</v>
      </c>
      <c r="D1898" s="840" t="s">
        <v>642</v>
      </c>
      <c r="E1898" s="826" t="s">
        <v>4897</v>
      </c>
      <c r="F1898" s="840" t="s">
        <v>4898</v>
      </c>
      <c r="G1898" s="826" t="s">
        <v>6254</v>
      </c>
      <c r="H1898" s="826" t="s">
        <v>6255</v>
      </c>
      <c r="I1898" s="832">
        <v>238.58999633789063</v>
      </c>
      <c r="J1898" s="832">
        <v>2</v>
      </c>
      <c r="K1898" s="833">
        <v>477.17001342773438</v>
      </c>
    </row>
    <row r="1899" spans="1:11" ht="14.45" customHeight="1" x14ac:dyDescent="0.2">
      <c r="A1899" s="822" t="s">
        <v>599</v>
      </c>
      <c r="B1899" s="823" t="s">
        <v>600</v>
      </c>
      <c r="C1899" s="826" t="s">
        <v>641</v>
      </c>
      <c r="D1899" s="840" t="s">
        <v>642</v>
      </c>
      <c r="E1899" s="826" t="s">
        <v>4897</v>
      </c>
      <c r="F1899" s="840" t="s">
        <v>4898</v>
      </c>
      <c r="G1899" s="826" t="s">
        <v>7066</v>
      </c>
      <c r="H1899" s="826" t="s">
        <v>7067</v>
      </c>
      <c r="I1899" s="832">
        <v>3146</v>
      </c>
      <c r="J1899" s="832">
        <v>5</v>
      </c>
      <c r="K1899" s="833">
        <v>15730</v>
      </c>
    </row>
    <row r="1900" spans="1:11" ht="14.45" customHeight="1" x14ac:dyDescent="0.2">
      <c r="A1900" s="822" t="s">
        <v>599</v>
      </c>
      <c r="B1900" s="823" t="s">
        <v>600</v>
      </c>
      <c r="C1900" s="826" t="s">
        <v>641</v>
      </c>
      <c r="D1900" s="840" t="s">
        <v>642</v>
      </c>
      <c r="E1900" s="826" t="s">
        <v>4897</v>
      </c>
      <c r="F1900" s="840" t="s">
        <v>4898</v>
      </c>
      <c r="G1900" s="826" t="s">
        <v>7068</v>
      </c>
      <c r="H1900" s="826" t="s">
        <v>7069</v>
      </c>
      <c r="I1900" s="832">
        <v>19660.080078125</v>
      </c>
      <c r="J1900" s="832">
        <v>2</v>
      </c>
      <c r="K1900" s="833">
        <v>39320.16015625</v>
      </c>
    </row>
    <row r="1901" spans="1:11" ht="14.45" customHeight="1" x14ac:dyDescent="0.2">
      <c r="A1901" s="822" t="s">
        <v>599</v>
      </c>
      <c r="B1901" s="823" t="s">
        <v>600</v>
      </c>
      <c r="C1901" s="826" t="s">
        <v>641</v>
      </c>
      <c r="D1901" s="840" t="s">
        <v>642</v>
      </c>
      <c r="E1901" s="826" t="s">
        <v>4897</v>
      </c>
      <c r="F1901" s="840" t="s">
        <v>4898</v>
      </c>
      <c r="G1901" s="826" t="s">
        <v>7070</v>
      </c>
      <c r="H1901" s="826" t="s">
        <v>7071</v>
      </c>
      <c r="I1901" s="832">
        <v>31087.2197265625</v>
      </c>
      <c r="J1901" s="832">
        <v>2</v>
      </c>
      <c r="K1901" s="833">
        <v>62174.439453125</v>
      </c>
    </row>
    <row r="1902" spans="1:11" ht="14.45" customHeight="1" x14ac:dyDescent="0.2">
      <c r="A1902" s="822" t="s">
        <v>599</v>
      </c>
      <c r="B1902" s="823" t="s">
        <v>600</v>
      </c>
      <c r="C1902" s="826" t="s">
        <v>641</v>
      </c>
      <c r="D1902" s="840" t="s">
        <v>642</v>
      </c>
      <c r="E1902" s="826" t="s">
        <v>4897</v>
      </c>
      <c r="F1902" s="840" t="s">
        <v>4898</v>
      </c>
      <c r="G1902" s="826" t="s">
        <v>7072</v>
      </c>
      <c r="H1902" s="826" t="s">
        <v>7073</v>
      </c>
      <c r="I1902" s="832">
        <v>52103.80859375</v>
      </c>
      <c r="J1902" s="832">
        <v>1</v>
      </c>
      <c r="K1902" s="833">
        <v>52103.80859375</v>
      </c>
    </row>
    <row r="1903" spans="1:11" ht="14.45" customHeight="1" x14ac:dyDescent="0.2">
      <c r="A1903" s="822" t="s">
        <v>599</v>
      </c>
      <c r="B1903" s="823" t="s">
        <v>600</v>
      </c>
      <c r="C1903" s="826" t="s">
        <v>641</v>
      </c>
      <c r="D1903" s="840" t="s">
        <v>642</v>
      </c>
      <c r="E1903" s="826" t="s">
        <v>4897</v>
      </c>
      <c r="F1903" s="840" t="s">
        <v>4898</v>
      </c>
      <c r="G1903" s="826" t="s">
        <v>7074</v>
      </c>
      <c r="H1903" s="826" t="s">
        <v>7075</v>
      </c>
      <c r="I1903" s="832">
        <v>19387.220703125</v>
      </c>
      <c r="J1903" s="832">
        <v>1</v>
      </c>
      <c r="K1903" s="833">
        <v>19387.220703125</v>
      </c>
    </row>
    <row r="1904" spans="1:11" ht="14.45" customHeight="1" x14ac:dyDescent="0.2">
      <c r="A1904" s="822" t="s">
        <v>599</v>
      </c>
      <c r="B1904" s="823" t="s">
        <v>600</v>
      </c>
      <c r="C1904" s="826" t="s">
        <v>641</v>
      </c>
      <c r="D1904" s="840" t="s">
        <v>642</v>
      </c>
      <c r="E1904" s="826" t="s">
        <v>4897</v>
      </c>
      <c r="F1904" s="840" t="s">
        <v>4898</v>
      </c>
      <c r="G1904" s="826" t="s">
        <v>6256</v>
      </c>
      <c r="H1904" s="826" t="s">
        <v>6257</v>
      </c>
      <c r="I1904" s="832">
        <v>113.59999847412109</v>
      </c>
      <c r="J1904" s="832">
        <v>2</v>
      </c>
      <c r="K1904" s="833">
        <v>227.19000244140625</v>
      </c>
    </row>
    <row r="1905" spans="1:11" ht="14.45" customHeight="1" x14ac:dyDescent="0.2">
      <c r="A1905" s="822" t="s">
        <v>599</v>
      </c>
      <c r="B1905" s="823" t="s">
        <v>600</v>
      </c>
      <c r="C1905" s="826" t="s">
        <v>641</v>
      </c>
      <c r="D1905" s="840" t="s">
        <v>642</v>
      </c>
      <c r="E1905" s="826" t="s">
        <v>4897</v>
      </c>
      <c r="F1905" s="840" t="s">
        <v>4898</v>
      </c>
      <c r="G1905" s="826" t="s">
        <v>7076</v>
      </c>
      <c r="H1905" s="826" t="s">
        <v>7077</v>
      </c>
      <c r="I1905" s="832">
        <v>46872.3525390625</v>
      </c>
      <c r="J1905" s="832">
        <v>4</v>
      </c>
      <c r="K1905" s="833">
        <v>187489.41015625</v>
      </c>
    </row>
    <row r="1906" spans="1:11" ht="14.45" customHeight="1" x14ac:dyDescent="0.2">
      <c r="A1906" s="822" t="s">
        <v>599</v>
      </c>
      <c r="B1906" s="823" t="s">
        <v>600</v>
      </c>
      <c r="C1906" s="826" t="s">
        <v>641</v>
      </c>
      <c r="D1906" s="840" t="s">
        <v>642</v>
      </c>
      <c r="E1906" s="826" t="s">
        <v>4897</v>
      </c>
      <c r="F1906" s="840" t="s">
        <v>4898</v>
      </c>
      <c r="G1906" s="826" t="s">
        <v>7078</v>
      </c>
      <c r="H1906" s="826" t="s">
        <v>7079</v>
      </c>
      <c r="I1906" s="832">
        <v>23964.05078125</v>
      </c>
      <c r="J1906" s="832">
        <v>1</v>
      </c>
      <c r="K1906" s="833">
        <v>23964.05078125</v>
      </c>
    </row>
    <row r="1907" spans="1:11" ht="14.45" customHeight="1" x14ac:dyDescent="0.2">
      <c r="A1907" s="822" t="s">
        <v>599</v>
      </c>
      <c r="B1907" s="823" t="s">
        <v>600</v>
      </c>
      <c r="C1907" s="826" t="s">
        <v>641</v>
      </c>
      <c r="D1907" s="840" t="s">
        <v>642</v>
      </c>
      <c r="E1907" s="826" t="s">
        <v>4897</v>
      </c>
      <c r="F1907" s="840" t="s">
        <v>4898</v>
      </c>
      <c r="G1907" s="826" t="s">
        <v>6611</v>
      </c>
      <c r="H1907" s="826" t="s">
        <v>6612</v>
      </c>
      <c r="I1907" s="832">
        <v>130.67999267578125</v>
      </c>
      <c r="J1907" s="832">
        <v>1</v>
      </c>
      <c r="K1907" s="833">
        <v>130.67999267578125</v>
      </c>
    </row>
    <row r="1908" spans="1:11" ht="14.45" customHeight="1" x14ac:dyDescent="0.2">
      <c r="A1908" s="822" t="s">
        <v>599</v>
      </c>
      <c r="B1908" s="823" t="s">
        <v>600</v>
      </c>
      <c r="C1908" s="826" t="s">
        <v>641</v>
      </c>
      <c r="D1908" s="840" t="s">
        <v>642</v>
      </c>
      <c r="E1908" s="826" t="s">
        <v>4897</v>
      </c>
      <c r="F1908" s="840" t="s">
        <v>4898</v>
      </c>
      <c r="G1908" s="826" t="s">
        <v>7080</v>
      </c>
      <c r="H1908" s="826" t="s">
        <v>7081</v>
      </c>
      <c r="I1908" s="832">
        <v>3375.89990234375</v>
      </c>
      <c r="J1908" s="832">
        <v>4</v>
      </c>
      <c r="K1908" s="833">
        <v>13503.599609375</v>
      </c>
    </row>
    <row r="1909" spans="1:11" ht="14.45" customHeight="1" x14ac:dyDescent="0.2">
      <c r="A1909" s="822" t="s">
        <v>599</v>
      </c>
      <c r="B1909" s="823" t="s">
        <v>600</v>
      </c>
      <c r="C1909" s="826" t="s">
        <v>641</v>
      </c>
      <c r="D1909" s="840" t="s">
        <v>642</v>
      </c>
      <c r="E1909" s="826" t="s">
        <v>4897</v>
      </c>
      <c r="F1909" s="840" t="s">
        <v>4898</v>
      </c>
      <c r="G1909" s="826" t="s">
        <v>7082</v>
      </c>
      <c r="H1909" s="826" t="s">
        <v>7083</v>
      </c>
      <c r="I1909" s="832">
        <v>2698.010009765625</v>
      </c>
      <c r="J1909" s="832">
        <v>1</v>
      </c>
      <c r="K1909" s="833">
        <v>2698.010009765625</v>
      </c>
    </row>
    <row r="1910" spans="1:11" ht="14.45" customHeight="1" x14ac:dyDescent="0.2">
      <c r="A1910" s="822" t="s">
        <v>599</v>
      </c>
      <c r="B1910" s="823" t="s">
        <v>600</v>
      </c>
      <c r="C1910" s="826" t="s">
        <v>641</v>
      </c>
      <c r="D1910" s="840" t="s">
        <v>642</v>
      </c>
      <c r="E1910" s="826" t="s">
        <v>4897</v>
      </c>
      <c r="F1910" s="840" t="s">
        <v>4898</v>
      </c>
      <c r="G1910" s="826" t="s">
        <v>7084</v>
      </c>
      <c r="H1910" s="826" t="s">
        <v>7085</v>
      </c>
      <c r="I1910" s="832">
        <v>13356.2197265625</v>
      </c>
      <c r="J1910" s="832">
        <v>13</v>
      </c>
      <c r="K1910" s="833">
        <v>173630.8681640625</v>
      </c>
    </row>
    <row r="1911" spans="1:11" ht="14.45" customHeight="1" x14ac:dyDescent="0.2">
      <c r="A1911" s="822" t="s">
        <v>599</v>
      </c>
      <c r="B1911" s="823" t="s">
        <v>600</v>
      </c>
      <c r="C1911" s="826" t="s">
        <v>641</v>
      </c>
      <c r="D1911" s="840" t="s">
        <v>642</v>
      </c>
      <c r="E1911" s="826" t="s">
        <v>4897</v>
      </c>
      <c r="F1911" s="840" t="s">
        <v>4898</v>
      </c>
      <c r="G1911" s="826" t="s">
        <v>7086</v>
      </c>
      <c r="H1911" s="826" t="s">
        <v>7087</v>
      </c>
      <c r="I1911" s="832">
        <v>39261.83984375</v>
      </c>
      <c r="J1911" s="832">
        <v>18</v>
      </c>
      <c r="K1911" s="833">
        <v>706713.1171875</v>
      </c>
    </row>
    <row r="1912" spans="1:11" ht="14.45" customHeight="1" x14ac:dyDescent="0.2">
      <c r="A1912" s="822" t="s">
        <v>599</v>
      </c>
      <c r="B1912" s="823" t="s">
        <v>600</v>
      </c>
      <c r="C1912" s="826" t="s">
        <v>641</v>
      </c>
      <c r="D1912" s="840" t="s">
        <v>642</v>
      </c>
      <c r="E1912" s="826" t="s">
        <v>4897</v>
      </c>
      <c r="F1912" s="840" t="s">
        <v>4898</v>
      </c>
      <c r="G1912" s="826" t="s">
        <v>7088</v>
      </c>
      <c r="H1912" s="826" t="s">
        <v>7089</v>
      </c>
      <c r="I1912" s="832">
        <v>4948.89990234375</v>
      </c>
      <c r="J1912" s="832">
        <v>1</v>
      </c>
      <c r="K1912" s="833">
        <v>4948.89990234375</v>
      </c>
    </row>
    <row r="1913" spans="1:11" ht="14.45" customHeight="1" x14ac:dyDescent="0.2">
      <c r="A1913" s="822" t="s">
        <v>599</v>
      </c>
      <c r="B1913" s="823" t="s">
        <v>600</v>
      </c>
      <c r="C1913" s="826" t="s">
        <v>641</v>
      </c>
      <c r="D1913" s="840" t="s">
        <v>642</v>
      </c>
      <c r="E1913" s="826" t="s">
        <v>4897</v>
      </c>
      <c r="F1913" s="840" t="s">
        <v>4898</v>
      </c>
      <c r="G1913" s="826" t="s">
        <v>7090</v>
      </c>
      <c r="H1913" s="826" t="s">
        <v>7091</v>
      </c>
      <c r="I1913" s="832">
        <v>5015.4501953125</v>
      </c>
      <c r="J1913" s="832">
        <v>68</v>
      </c>
      <c r="K1913" s="833">
        <v>341050.599609375</v>
      </c>
    </row>
    <row r="1914" spans="1:11" ht="14.45" customHeight="1" x14ac:dyDescent="0.2">
      <c r="A1914" s="822" t="s">
        <v>599</v>
      </c>
      <c r="B1914" s="823" t="s">
        <v>600</v>
      </c>
      <c r="C1914" s="826" t="s">
        <v>641</v>
      </c>
      <c r="D1914" s="840" t="s">
        <v>642</v>
      </c>
      <c r="E1914" s="826" t="s">
        <v>4897</v>
      </c>
      <c r="F1914" s="840" t="s">
        <v>4898</v>
      </c>
      <c r="G1914" s="826" t="s">
        <v>7092</v>
      </c>
      <c r="H1914" s="826" t="s">
        <v>7093</v>
      </c>
      <c r="I1914" s="832">
        <v>35329.948437500003</v>
      </c>
      <c r="J1914" s="832">
        <v>7</v>
      </c>
      <c r="K1914" s="833">
        <v>247669.61328125</v>
      </c>
    </row>
    <row r="1915" spans="1:11" ht="14.45" customHeight="1" x14ac:dyDescent="0.2">
      <c r="A1915" s="822" t="s">
        <v>599</v>
      </c>
      <c r="B1915" s="823" t="s">
        <v>600</v>
      </c>
      <c r="C1915" s="826" t="s">
        <v>641</v>
      </c>
      <c r="D1915" s="840" t="s">
        <v>642</v>
      </c>
      <c r="E1915" s="826" t="s">
        <v>4897</v>
      </c>
      <c r="F1915" s="840" t="s">
        <v>4898</v>
      </c>
      <c r="G1915" s="826" t="s">
        <v>6622</v>
      </c>
      <c r="H1915" s="826" t="s">
        <v>6623</v>
      </c>
      <c r="I1915" s="832">
        <v>360.04202216840787</v>
      </c>
      <c r="J1915" s="832">
        <v>3</v>
      </c>
      <c r="K1915" s="833">
        <v>1080.1260665052237</v>
      </c>
    </row>
    <row r="1916" spans="1:11" ht="14.45" customHeight="1" x14ac:dyDescent="0.2">
      <c r="A1916" s="822" t="s">
        <v>599</v>
      </c>
      <c r="B1916" s="823" t="s">
        <v>600</v>
      </c>
      <c r="C1916" s="826" t="s">
        <v>641</v>
      </c>
      <c r="D1916" s="840" t="s">
        <v>642</v>
      </c>
      <c r="E1916" s="826" t="s">
        <v>4897</v>
      </c>
      <c r="F1916" s="840" t="s">
        <v>4898</v>
      </c>
      <c r="G1916" s="826" t="s">
        <v>7094</v>
      </c>
      <c r="H1916" s="826" t="s">
        <v>7095</v>
      </c>
      <c r="I1916" s="832">
        <v>1936</v>
      </c>
      <c r="J1916" s="832">
        <v>4</v>
      </c>
      <c r="K1916" s="833">
        <v>7744</v>
      </c>
    </row>
    <row r="1917" spans="1:11" ht="14.45" customHeight="1" x14ac:dyDescent="0.2">
      <c r="A1917" s="822" t="s">
        <v>599</v>
      </c>
      <c r="B1917" s="823" t="s">
        <v>600</v>
      </c>
      <c r="C1917" s="826" t="s">
        <v>641</v>
      </c>
      <c r="D1917" s="840" t="s">
        <v>642</v>
      </c>
      <c r="E1917" s="826" t="s">
        <v>4897</v>
      </c>
      <c r="F1917" s="840" t="s">
        <v>4898</v>
      </c>
      <c r="G1917" s="826" t="s">
        <v>7096</v>
      </c>
      <c r="H1917" s="826" t="s">
        <v>7097</v>
      </c>
      <c r="I1917" s="832">
        <v>387.20001220703125</v>
      </c>
      <c r="J1917" s="832">
        <v>3</v>
      </c>
      <c r="K1917" s="833">
        <v>1161.5999755859375</v>
      </c>
    </row>
    <row r="1918" spans="1:11" ht="14.45" customHeight="1" x14ac:dyDescent="0.2">
      <c r="A1918" s="822" t="s">
        <v>599</v>
      </c>
      <c r="B1918" s="823" t="s">
        <v>600</v>
      </c>
      <c r="C1918" s="826" t="s">
        <v>641</v>
      </c>
      <c r="D1918" s="840" t="s">
        <v>642</v>
      </c>
      <c r="E1918" s="826" t="s">
        <v>4897</v>
      </c>
      <c r="F1918" s="840" t="s">
        <v>4898</v>
      </c>
      <c r="G1918" s="826" t="s">
        <v>7098</v>
      </c>
      <c r="H1918" s="826" t="s">
        <v>7099</v>
      </c>
      <c r="I1918" s="832">
        <v>905.08001708984375</v>
      </c>
      <c r="J1918" s="832">
        <v>1</v>
      </c>
      <c r="K1918" s="833">
        <v>905.08001708984375</v>
      </c>
    </row>
    <row r="1919" spans="1:11" ht="14.45" customHeight="1" x14ac:dyDescent="0.2">
      <c r="A1919" s="822" t="s">
        <v>599</v>
      </c>
      <c r="B1919" s="823" t="s">
        <v>600</v>
      </c>
      <c r="C1919" s="826" t="s">
        <v>641</v>
      </c>
      <c r="D1919" s="840" t="s">
        <v>642</v>
      </c>
      <c r="E1919" s="826" t="s">
        <v>4897</v>
      </c>
      <c r="F1919" s="840" t="s">
        <v>4898</v>
      </c>
      <c r="G1919" s="826" t="s">
        <v>7100</v>
      </c>
      <c r="H1919" s="826" t="s">
        <v>7101</v>
      </c>
      <c r="I1919" s="832">
        <v>4513.14990234375</v>
      </c>
      <c r="J1919" s="832">
        <v>2</v>
      </c>
      <c r="K1919" s="833">
        <v>9026.2998046875</v>
      </c>
    </row>
    <row r="1920" spans="1:11" ht="14.45" customHeight="1" x14ac:dyDescent="0.2">
      <c r="A1920" s="822" t="s">
        <v>599</v>
      </c>
      <c r="B1920" s="823" t="s">
        <v>600</v>
      </c>
      <c r="C1920" s="826" t="s">
        <v>641</v>
      </c>
      <c r="D1920" s="840" t="s">
        <v>642</v>
      </c>
      <c r="E1920" s="826" t="s">
        <v>4897</v>
      </c>
      <c r="F1920" s="840" t="s">
        <v>4898</v>
      </c>
      <c r="G1920" s="826" t="s">
        <v>7102</v>
      </c>
      <c r="H1920" s="826" t="s">
        <v>7103</v>
      </c>
      <c r="I1920" s="832">
        <v>41999.1015625</v>
      </c>
      <c r="J1920" s="832">
        <v>1</v>
      </c>
      <c r="K1920" s="833">
        <v>41999.1015625</v>
      </c>
    </row>
    <row r="1921" spans="1:11" ht="14.45" customHeight="1" x14ac:dyDescent="0.2">
      <c r="A1921" s="822" t="s">
        <v>599</v>
      </c>
      <c r="B1921" s="823" t="s">
        <v>600</v>
      </c>
      <c r="C1921" s="826" t="s">
        <v>641</v>
      </c>
      <c r="D1921" s="840" t="s">
        <v>642</v>
      </c>
      <c r="E1921" s="826" t="s">
        <v>4897</v>
      </c>
      <c r="F1921" s="840" t="s">
        <v>4898</v>
      </c>
      <c r="G1921" s="826" t="s">
        <v>7104</v>
      </c>
      <c r="H1921" s="826" t="s">
        <v>7105</v>
      </c>
      <c r="I1921" s="832">
        <v>8815.7142857142862</v>
      </c>
      <c r="J1921" s="832">
        <v>7</v>
      </c>
      <c r="K1921" s="833">
        <v>61710</v>
      </c>
    </row>
    <row r="1922" spans="1:11" ht="14.45" customHeight="1" x14ac:dyDescent="0.2">
      <c r="A1922" s="822" t="s">
        <v>599</v>
      </c>
      <c r="B1922" s="823" t="s">
        <v>600</v>
      </c>
      <c r="C1922" s="826" t="s">
        <v>641</v>
      </c>
      <c r="D1922" s="840" t="s">
        <v>642</v>
      </c>
      <c r="E1922" s="826" t="s">
        <v>4897</v>
      </c>
      <c r="F1922" s="840" t="s">
        <v>4898</v>
      </c>
      <c r="G1922" s="826" t="s">
        <v>6448</v>
      </c>
      <c r="H1922" s="826" t="s">
        <v>6449</v>
      </c>
      <c r="I1922" s="832">
        <v>185.34126598184758</v>
      </c>
      <c r="J1922" s="832">
        <v>306</v>
      </c>
      <c r="K1922" s="833">
        <v>39119.060195922852</v>
      </c>
    </row>
    <row r="1923" spans="1:11" ht="14.45" customHeight="1" x14ac:dyDescent="0.2">
      <c r="A1923" s="822" t="s">
        <v>599</v>
      </c>
      <c r="B1923" s="823" t="s">
        <v>600</v>
      </c>
      <c r="C1923" s="826" t="s">
        <v>641</v>
      </c>
      <c r="D1923" s="840" t="s">
        <v>642</v>
      </c>
      <c r="E1923" s="826" t="s">
        <v>4897</v>
      </c>
      <c r="F1923" s="840" t="s">
        <v>4898</v>
      </c>
      <c r="G1923" s="826" t="s">
        <v>7106</v>
      </c>
      <c r="H1923" s="826" t="s">
        <v>7107</v>
      </c>
      <c r="I1923" s="832">
        <v>462.23957567969893</v>
      </c>
      <c r="J1923" s="832">
        <v>1</v>
      </c>
      <c r="K1923" s="833">
        <v>462.23957567969893</v>
      </c>
    </row>
    <row r="1924" spans="1:11" ht="14.45" customHeight="1" x14ac:dyDescent="0.2">
      <c r="A1924" s="822" t="s">
        <v>599</v>
      </c>
      <c r="B1924" s="823" t="s">
        <v>600</v>
      </c>
      <c r="C1924" s="826" t="s">
        <v>641</v>
      </c>
      <c r="D1924" s="840" t="s">
        <v>642</v>
      </c>
      <c r="E1924" s="826" t="s">
        <v>4897</v>
      </c>
      <c r="F1924" s="840" t="s">
        <v>4898</v>
      </c>
      <c r="G1924" s="826" t="s">
        <v>7108</v>
      </c>
      <c r="H1924" s="826" t="s">
        <v>7109</v>
      </c>
      <c r="I1924" s="832">
        <v>5410.919921875</v>
      </c>
      <c r="J1924" s="832">
        <v>2</v>
      </c>
      <c r="K1924" s="833">
        <v>10821.83984375</v>
      </c>
    </row>
    <row r="1925" spans="1:11" ht="14.45" customHeight="1" x14ac:dyDescent="0.2">
      <c r="A1925" s="822" t="s">
        <v>599</v>
      </c>
      <c r="B1925" s="823" t="s">
        <v>600</v>
      </c>
      <c r="C1925" s="826" t="s">
        <v>641</v>
      </c>
      <c r="D1925" s="840" t="s">
        <v>642</v>
      </c>
      <c r="E1925" s="826" t="s">
        <v>4897</v>
      </c>
      <c r="F1925" s="840" t="s">
        <v>4898</v>
      </c>
      <c r="G1925" s="826" t="s">
        <v>7110</v>
      </c>
      <c r="H1925" s="826" t="s">
        <v>7111</v>
      </c>
      <c r="I1925" s="832">
        <v>25229.203369140625</v>
      </c>
      <c r="J1925" s="832">
        <v>16</v>
      </c>
      <c r="K1925" s="833">
        <v>403667.21875</v>
      </c>
    </row>
    <row r="1926" spans="1:11" ht="14.45" customHeight="1" x14ac:dyDescent="0.2">
      <c r="A1926" s="822" t="s">
        <v>599</v>
      </c>
      <c r="B1926" s="823" t="s">
        <v>600</v>
      </c>
      <c r="C1926" s="826" t="s">
        <v>641</v>
      </c>
      <c r="D1926" s="840" t="s">
        <v>642</v>
      </c>
      <c r="E1926" s="826" t="s">
        <v>4897</v>
      </c>
      <c r="F1926" s="840" t="s">
        <v>4898</v>
      </c>
      <c r="G1926" s="826" t="s">
        <v>7112</v>
      </c>
      <c r="H1926" s="826" t="s">
        <v>7113</v>
      </c>
      <c r="I1926" s="832">
        <v>4801</v>
      </c>
      <c r="J1926" s="832">
        <v>1</v>
      </c>
      <c r="K1926" s="833">
        <v>4801</v>
      </c>
    </row>
    <row r="1927" spans="1:11" ht="14.45" customHeight="1" x14ac:dyDescent="0.2">
      <c r="A1927" s="822" t="s">
        <v>599</v>
      </c>
      <c r="B1927" s="823" t="s">
        <v>600</v>
      </c>
      <c r="C1927" s="826" t="s">
        <v>641</v>
      </c>
      <c r="D1927" s="840" t="s">
        <v>642</v>
      </c>
      <c r="E1927" s="826" t="s">
        <v>4897</v>
      </c>
      <c r="F1927" s="840" t="s">
        <v>4898</v>
      </c>
      <c r="G1927" s="826" t="s">
        <v>7114</v>
      </c>
      <c r="H1927" s="826" t="s">
        <v>7115</v>
      </c>
      <c r="I1927" s="832">
        <v>22822.945870535714</v>
      </c>
      <c r="J1927" s="832">
        <v>7</v>
      </c>
      <c r="K1927" s="833">
        <v>159760.62109375</v>
      </c>
    </row>
    <row r="1928" spans="1:11" ht="14.45" customHeight="1" x14ac:dyDescent="0.2">
      <c r="A1928" s="822" t="s">
        <v>599</v>
      </c>
      <c r="B1928" s="823" t="s">
        <v>600</v>
      </c>
      <c r="C1928" s="826" t="s">
        <v>641</v>
      </c>
      <c r="D1928" s="840" t="s">
        <v>642</v>
      </c>
      <c r="E1928" s="826" t="s">
        <v>4897</v>
      </c>
      <c r="F1928" s="840" t="s">
        <v>4898</v>
      </c>
      <c r="G1928" s="826" t="s">
        <v>7116</v>
      </c>
      <c r="H1928" s="826" t="s">
        <v>7117</v>
      </c>
      <c r="I1928" s="832">
        <v>7511.68017578125</v>
      </c>
      <c r="J1928" s="832">
        <v>1</v>
      </c>
      <c r="K1928" s="833">
        <v>7511.68017578125</v>
      </c>
    </row>
    <row r="1929" spans="1:11" ht="14.45" customHeight="1" x14ac:dyDescent="0.2">
      <c r="A1929" s="822" t="s">
        <v>599</v>
      </c>
      <c r="B1929" s="823" t="s">
        <v>600</v>
      </c>
      <c r="C1929" s="826" t="s">
        <v>641</v>
      </c>
      <c r="D1929" s="840" t="s">
        <v>642</v>
      </c>
      <c r="E1929" s="826" t="s">
        <v>4897</v>
      </c>
      <c r="F1929" s="840" t="s">
        <v>4898</v>
      </c>
      <c r="G1929" s="826" t="s">
        <v>7118</v>
      </c>
      <c r="H1929" s="826" t="s">
        <v>7119</v>
      </c>
      <c r="I1929" s="832">
        <v>11597</v>
      </c>
      <c r="J1929" s="832">
        <v>1</v>
      </c>
      <c r="K1929" s="833">
        <v>11597</v>
      </c>
    </row>
    <row r="1930" spans="1:11" ht="14.45" customHeight="1" x14ac:dyDescent="0.2">
      <c r="A1930" s="822" t="s">
        <v>599</v>
      </c>
      <c r="B1930" s="823" t="s">
        <v>600</v>
      </c>
      <c r="C1930" s="826" t="s">
        <v>641</v>
      </c>
      <c r="D1930" s="840" t="s">
        <v>642</v>
      </c>
      <c r="E1930" s="826" t="s">
        <v>4897</v>
      </c>
      <c r="F1930" s="840" t="s">
        <v>4898</v>
      </c>
      <c r="G1930" s="826" t="s">
        <v>7120</v>
      </c>
      <c r="H1930" s="826" t="s">
        <v>7121</v>
      </c>
      <c r="I1930" s="832">
        <v>11248.1904296875</v>
      </c>
      <c r="J1930" s="832">
        <v>1</v>
      </c>
      <c r="K1930" s="833">
        <v>11248.1904296875</v>
      </c>
    </row>
    <row r="1931" spans="1:11" ht="14.45" customHeight="1" x14ac:dyDescent="0.2">
      <c r="A1931" s="822" t="s">
        <v>599</v>
      </c>
      <c r="B1931" s="823" t="s">
        <v>600</v>
      </c>
      <c r="C1931" s="826" t="s">
        <v>641</v>
      </c>
      <c r="D1931" s="840" t="s">
        <v>642</v>
      </c>
      <c r="E1931" s="826" t="s">
        <v>4897</v>
      </c>
      <c r="F1931" s="840" t="s">
        <v>4898</v>
      </c>
      <c r="G1931" s="826" t="s">
        <v>7122</v>
      </c>
      <c r="H1931" s="826" t="s">
        <v>7123</v>
      </c>
      <c r="I1931" s="832">
        <v>8869.2998046875</v>
      </c>
      <c r="J1931" s="832">
        <v>1</v>
      </c>
      <c r="K1931" s="833">
        <v>8869.2998046875</v>
      </c>
    </row>
    <row r="1932" spans="1:11" ht="14.45" customHeight="1" x14ac:dyDescent="0.2">
      <c r="A1932" s="822" t="s">
        <v>599</v>
      </c>
      <c r="B1932" s="823" t="s">
        <v>600</v>
      </c>
      <c r="C1932" s="826" t="s">
        <v>641</v>
      </c>
      <c r="D1932" s="840" t="s">
        <v>642</v>
      </c>
      <c r="E1932" s="826" t="s">
        <v>4897</v>
      </c>
      <c r="F1932" s="840" t="s">
        <v>4898</v>
      </c>
      <c r="G1932" s="826" t="s">
        <v>7124</v>
      </c>
      <c r="H1932" s="826" t="s">
        <v>7125</v>
      </c>
      <c r="I1932" s="832">
        <v>8929.7998046875</v>
      </c>
      <c r="J1932" s="832">
        <v>1</v>
      </c>
      <c r="K1932" s="833">
        <v>8929.7998046875</v>
      </c>
    </row>
    <row r="1933" spans="1:11" ht="14.45" customHeight="1" x14ac:dyDescent="0.2">
      <c r="A1933" s="822" t="s">
        <v>599</v>
      </c>
      <c r="B1933" s="823" t="s">
        <v>600</v>
      </c>
      <c r="C1933" s="826" t="s">
        <v>641</v>
      </c>
      <c r="D1933" s="840" t="s">
        <v>642</v>
      </c>
      <c r="E1933" s="826" t="s">
        <v>4897</v>
      </c>
      <c r="F1933" s="840" t="s">
        <v>4898</v>
      </c>
      <c r="G1933" s="826" t="s">
        <v>7126</v>
      </c>
      <c r="H1933" s="826" t="s">
        <v>7127</v>
      </c>
      <c r="I1933" s="832">
        <v>4673.012451171875</v>
      </c>
      <c r="J1933" s="832">
        <v>5</v>
      </c>
      <c r="K1933" s="833">
        <v>23365.099609375</v>
      </c>
    </row>
    <row r="1934" spans="1:11" ht="14.45" customHeight="1" x14ac:dyDescent="0.2">
      <c r="A1934" s="822" t="s">
        <v>599</v>
      </c>
      <c r="B1934" s="823" t="s">
        <v>600</v>
      </c>
      <c r="C1934" s="826" t="s">
        <v>641</v>
      </c>
      <c r="D1934" s="840" t="s">
        <v>642</v>
      </c>
      <c r="E1934" s="826" t="s">
        <v>4897</v>
      </c>
      <c r="F1934" s="840" t="s">
        <v>4898</v>
      </c>
      <c r="G1934" s="826" t="s">
        <v>7128</v>
      </c>
      <c r="H1934" s="826" t="s">
        <v>7129</v>
      </c>
      <c r="I1934" s="832">
        <v>2771</v>
      </c>
      <c r="J1934" s="832">
        <v>1</v>
      </c>
      <c r="K1934" s="833">
        <v>2771</v>
      </c>
    </row>
    <row r="1935" spans="1:11" ht="14.45" customHeight="1" x14ac:dyDescent="0.2">
      <c r="A1935" s="822" t="s">
        <v>599</v>
      </c>
      <c r="B1935" s="823" t="s">
        <v>600</v>
      </c>
      <c r="C1935" s="826" t="s">
        <v>641</v>
      </c>
      <c r="D1935" s="840" t="s">
        <v>642</v>
      </c>
      <c r="E1935" s="826" t="s">
        <v>4897</v>
      </c>
      <c r="F1935" s="840" t="s">
        <v>4898</v>
      </c>
      <c r="G1935" s="826" t="s">
        <v>7130</v>
      </c>
      <c r="H1935" s="826" t="s">
        <v>7131</v>
      </c>
      <c r="I1935" s="832">
        <v>22688</v>
      </c>
      <c r="J1935" s="832">
        <v>1</v>
      </c>
      <c r="K1935" s="833">
        <v>22688</v>
      </c>
    </row>
    <row r="1936" spans="1:11" ht="14.45" customHeight="1" x14ac:dyDescent="0.2">
      <c r="A1936" s="822" t="s">
        <v>599</v>
      </c>
      <c r="B1936" s="823" t="s">
        <v>600</v>
      </c>
      <c r="C1936" s="826" t="s">
        <v>641</v>
      </c>
      <c r="D1936" s="840" t="s">
        <v>642</v>
      </c>
      <c r="E1936" s="826" t="s">
        <v>4897</v>
      </c>
      <c r="F1936" s="840" t="s">
        <v>4898</v>
      </c>
      <c r="G1936" s="826" t="s">
        <v>7132</v>
      </c>
      <c r="H1936" s="826" t="s">
        <v>7133</v>
      </c>
      <c r="I1936" s="832">
        <v>211.69992719581683</v>
      </c>
      <c r="J1936" s="832">
        <v>1</v>
      </c>
      <c r="K1936" s="833">
        <v>211.69992719581683</v>
      </c>
    </row>
    <row r="1937" spans="1:11" ht="14.45" customHeight="1" x14ac:dyDescent="0.2">
      <c r="A1937" s="822" t="s">
        <v>599</v>
      </c>
      <c r="B1937" s="823" t="s">
        <v>600</v>
      </c>
      <c r="C1937" s="826" t="s">
        <v>641</v>
      </c>
      <c r="D1937" s="840" t="s">
        <v>642</v>
      </c>
      <c r="E1937" s="826" t="s">
        <v>4897</v>
      </c>
      <c r="F1937" s="840" t="s">
        <v>4898</v>
      </c>
      <c r="G1937" s="826" t="s">
        <v>7134</v>
      </c>
      <c r="H1937" s="826" t="s">
        <v>7135</v>
      </c>
      <c r="I1937" s="832">
        <v>9096.26953125</v>
      </c>
      <c r="J1937" s="832">
        <v>1</v>
      </c>
      <c r="K1937" s="833">
        <v>9096.26953125</v>
      </c>
    </row>
    <row r="1938" spans="1:11" ht="14.45" customHeight="1" x14ac:dyDescent="0.2">
      <c r="A1938" s="822" t="s">
        <v>599</v>
      </c>
      <c r="B1938" s="823" t="s">
        <v>600</v>
      </c>
      <c r="C1938" s="826" t="s">
        <v>641</v>
      </c>
      <c r="D1938" s="840" t="s">
        <v>642</v>
      </c>
      <c r="E1938" s="826" t="s">
        <v>4897</v>
      </c>
      <c r="F1938" s="840" t="s">
        <v>4898</v>
      </c>
      <c r="G1938" s="826" t="s">
        <v>7134</v>
      </c>
      <c r="H1938" s="826" t="s">
        <v>7136</v>
      </c>
      <c r="I1938" s="832">
        <v>9438</v>
      </c>
      <c r="J1938" s="832">
        <v>2</v>
      </c>
      <c r="K1938" s="833">
        <v>18876</v>
      </c>
    </row>
    <row r="1939" spans="1:11" ht="14.45" customHeight="1" x14ac:dyDescent="0.2">
      <c r="A1939" s="822" t="s">
        <v>599</v>
      </c>
      <c r="B1939" s="823" t="s">
        <v>600</v>
      </c>
      <c r="C1939" s="826" t="s">
        <v>641</v>
      </c>
      <c r="D1939" s="840" t="s">
        <v>642</v>
      </c>
      <c r="E1939" s="826" t="s">
        <v>4897</v>
      </c>
      <c r="F1939" s="840" t="s">
        <v>4898</v>
      </c>
      <c r="G1939" s="826" t="s">
        <v>7137</v>
      </c>
      <c r="H1939" s="826" t="s">
        <v>7138</v>
      </c>
      <c r="I1939" s="832">
        <v>30588.80078125</v>
      </c>
      <c r="J1939" s="832">
        <v>2</v>
      </c>
      <c r="K1939" s="833">
        <v>61177.6015625</v>
      </c>
    </row>
    <row r="1940" spans="1:11" ht="14.45" customHeight="1" x14ac:dyDescent="0.2">
      <c r="A1940" s="822" t="s">
        <v>599</v>
      </c>
      <c r="B1940" s="823" t="s">
        <v>600</v>
      </c>
      <c r="C1940" s="826" t="s">
        <v>641</v>
      </c>
      <c r="D1940" s="840" t="s">
        <v>642</v>
      </c>
      <c r="E1940" s="826" t="s">
        <v>4897</v>
      </c>
      <c r="F1940" s="840" t="s">
        <v>4898</v>
      </c>
      <c r="G1940" s="826" t="s">
        <v>7139</v>
      </c>
      <c r="H1940" s="826" t="s">
        <v>7140</v>
      </c>
      <c r="I1940" s="832">
        <v>6121.580078125</v>
      </c>
      <c r="J1940" s="832">
        <v>5</v>
      </c>
      <c r="K1940" s="833">
        <v>30607.900390625</v>
      </c>
    </row>
    <row r="1941" spans="1:11" ht="14.45" customHeight="1" x14ac:dyDescent="0.2">
      <c r="A1941" s="822" t="s">
        <v>599</v>
      </c>
      <c r="B1941" s="823" t="s">
        <v>600</v>
      </c>
      <c r="C1941" s="826" t="s">
        <v>641</v>
      </c>
      <c r="D1941" s="840" t="s">
        <v>642</v>
      </c>
      <c r="E1941" s="826" t="s">
        <v>4897</v>
      </c>
      <c r="F1941" s="840" t="s">
        <v>4898</v>
      </c>
      <c r="G1941" s="826" t="s">
        <v>7141</v>
      </c>
      <c r="H1941" s="826" t="s">
        <v>7142</v>
      </c>
      <c r="I1941" s="832">
        <v>5353.026692708333</v>
      </c>
      <c r="J1941" s="832">
        <v>4</v>
      </c>
      <c r="K1941" s="833">
        <v>21412.080078125</v>
      </c>
    </row>
    <row r="1942" spans="1:11" ht="14.45" customHeight="1" x14ac:dyDescent="0.2">
      <c r="A1942" s="822" t="s">
        <v>599</v>
      </c>
      <c r="B1942" s="823" t="s">
        <v>600</v>
      </c>
      <c r="C1942" s="826" t="s">
        <v>641</v>
      </c>
      <c r="D1942" s="840" t="s">
        <v>642</v>
      </c>
      <c r="E1942" s="826" t="s">
        <v>4897</v>
      </c>
      <c r="F1942" s="840" t="s">
        <v>4898</v>
      </c>
      <c r="G1942" s="826" t="s">
        <v>7143</v>
      </c>
      <c r="H1942" s="826" t="s">
        <v>7144</v>
      </c>
      <c r="I1942" s="832">
        <v>7330.4248046875</v>
      </c>
      <c r="J1942" s="832">
        <v>4</v>
      </c>
      <c r="K1942" s="833">
        <v>29321.689453125</v>
      </c>
    </row>
    <row r="1943" spans="1:11" ht="14.45" customHeight="1" x14ac:dyDescent="0.2">
      <c r="A1943" s="822" t="s">
        <v>599</v>
      </c>
      <c r="B1943" s="823" t="s">
        <v>600</v>
      </c>
      <c r="C1943" s="826" t="s">
        <v>641</v>
      </c>
      <c r="D1943" s="840" t="s">
        <v>642</v>
      </c>
      <c r="E1943" s="826" t="s">
        <v>4897</v>
      </c>
      <c r="F1943" s="840" t="s">
        <v>4898</v>
      </c>
      <c r="G1943" s="826" t="s">
        <v>7145</v>
      </c>
      <c r="H1943" s="826" t="s">
        <v>7146</v>
      </c>
      <c r="I1943" s="832">
        <v>14476.828125</v>
      </c>
      <c r="J1943" s="832">
        <v>6</v>
      </c>
      <c r="K1943" s="833">
        <v>88792.7109375</v>
      </c>
    </row>
    <row r="1944" spans="1:11" ht="14.45" customHeight="1" x14ac:dyDescent="0.2">
      <c r="A1944" s="822" t="s">
        <v>599</v>
      </c>
      <c r="B1944" s="823" t="s">
        <v>600</v>
      </c>
      <c r="C1944" s="826" t="s">
        <v>641</v>
      </c>
      <c r="D1944" s="840" t="s">
        <v>642</v>
      </c>
      <c r="E1944" s="826" t="s">
        <v>4897</v>
      </c>
      <c r="F1944" s="840" t="s">
        <v>4898</v>
      </c>
      <c r="G1944" s="826" t="s">
        <v>7147</v>
      </c>
      <c r="H1944" s="826" t="s">
        <v>7148</v>
      </c>
      <c r="I1944" s="832">
        <v>340.6517569148906</v>
      </c>
      <c r="J1944" s="832">
        <v>24</v>
      </c>
      <c r="K1944" s="833">
        <v>8175.6421659573743</v>
      </c>
    </row>
    <row r="1945" spans="1:11" ht="14.45" customHeight="1" x14ac:dyDescent="0.2">
      <c r="A1945" s="822" t="s">
        <v>599</v>
      </c>
      <c r="B1945" s="823" t="s">
        <v>600</v>
      </c>
      <c r="C1945" s="826" t="s">
        <v>641</v>
      </c>
      <c r="D1945" s="840" t="s">
        <v>642</v>
      </c>
      <c r="E1945" s="826" t="s">
        <v>4897</v>
      </c>
      <c r="F1945" s="840" t="s">
        <v>4898</v>
      </c>
      <c r="G1945" s="826" t="s">
        <v>7149</v>
      </c>
      <c r="H1945" s="826" t="s">
        <v>7150</v>
      </c>
      <c r="I1945" s="832">
        <v>178.13781432981784</v>
      </c>
      <c r="J1945" s="832">
        <v>1</v>
      </c>
      <c r="K1945" s="833">
        <v>178.13781432981784</v>
      </c>
    </row>
    <row r="1946" spans="1:11" ht="14.45" customHeight="1" x14ac:dyDescent="0.2">
      <c r="A1946" s="822" t="s">
        <v>599</v>
      </c>
      <c r="B1946" s="823" t="s">
        <v>600</v>
      </c>
      <c r="C1946" s="826" t="s">
        <v>641</v>
      </c>
      <c r="D1946" s="840" t="s">
        <v>642</v>
      </c>
      <c r="E1946" s="826" t="s">
        <v>4897</v>
      </c>
      <c r="F1946" s="840" t="s">
        <v>4898</v>
      </c>
      <c r="G1946" s="826" t="s">
        <v>7151</v>
      </c>
      <c r="H1946" s="826" t="s">
        <v>7152</v>
      </c>
      <c r="I1946" s="832">
        <v>20788.81689453125</v>
      </c>
      <c r="J1946" s="832">
        <v>12</v>
      </c>
      <c r="K1946" s="833">
        <v>249465.8046875</v>
      </c>
    </row>
    <row r="1947" spans="1:11" ht="14.45" customHeight="1" x14ac:dyDescent="0.2">
      <c r="A1947" s="822" t="s">
        <v>599</v>
      </c>
      <c r="B1947" s="823" t="s">
        <v>600</v>
      </c>
      <c r="C1947" s="826" t="s">
        <v>641</v>
      </c>
      <c r="D1947" s="840" t="s">
        <v>642</v>
      </c>
      <c r="E1947" s="826" t="s">
        <v>4897</v>
      </c>
      <c r="F1947" s="840" t="s">
        <v>4898</v>
      </c>
      <c r="G1947" s="826" t="s">
        <v>7153</v>
      </c>
      <c r="H1947" s="826" t="s">
        <v>7154</v>
      </c>
      <c r="I1947" s="832">
        <v>15462.349609375</v>
      </c>
      <c r="J1947" s="832">
        <v>1</v>
      </c>
      <c r="K1947" s="833">
        <v>15462.349609375</v>
      </c>
    </row>
    <row r="1948" spans="1:11" ht="14.45" customHeight="1" x14ac:dyDescent="0.2">
      <c r="A1948" s="822" t="s">
        <v>599</v>
      </c>
      <c r="B1948" s="823" t="s">
        <v>600</v>
      </c>
      <c r="C1948" s="826" t="s">
        <v>641</v>
      </c>
      <c r="D1948" s="840" t="s">
        <v>642</v>
      </c>
      <c r="E1948" s="826" t="s">
        <v>4897</v>
      </c>
      <c r="F1948" s="840" t="s">
        <v>4898</v>
      </c>
      <c r="G1948" s="826" t="s">
        <v>7155</v>
      </c>
      <c r="H1948" s="826" t="s">
        <v>7156</v>
      </c>
      <c r="I1948" s="832">
        <v>3267</v>
      </c>
      <c r="J1948" s="832">
        <v>1</v>
      </c>
      <c r="K1948" s="833">
        <v>3267</v>
      </c>
    </row>
    <row r="1949" spans="1:11" ht="14.45" customHeight="1" x14ac:dyDescent="0.2">
      <c r="A1949" s="822" t="s">
        <v>599</v>
      </c>
      <c r="B1949" s="823" t="s">
        <v>600</v>
      </c>
      <c r="C1949" s="826" t="s">
        <v>644</v>
      </c>
      <c r="D1949" s="840" t="s">
        <v>645</v>
      </c>
      <c r="E1949" s="826" t="s">
        <v>4897</v>
      </c>
      <c r="F1949" s="840" t="s">
        <v>4898</v>
      </c>
      <c r="G1949" s="826" t="s">
        <v>7157</v>
      </c>
      <c r="H1949" s="826" t="s">
        <v>7158</v>
      </c>
      <c r="I1949" s="832">
        <v>147.18099506084735</v>
      </c>
      <c r="J1949" s="832">
        <v>260</v>
      </c>
      <c r="K1949" s="833">
        <v>38267.300048828125</v>
      </c>
    </row>
    <row r="1950" spans="1:11" ht="14.45" customHeight="1" x14ac:dyDescent="0.2">
      <c r="A1950" s="822" t="s">
        <v>599</v>
      </c>
      <c r="B1950" s="823" t="s">
        <v>600</v>
      </c>
      <c r="C1950" s="826" t="s">
        <v>644</v>
      </c>
      <c r="D1950" s="840" t="s">
        <v>645</v>
      </c>
      <c r="E1950" s="826" t="s">
        <v>4897</v>
      </c>
      <c r="F1950" s="840" t="s">
        <v>4898</v>
      </c>
      <c r="G1950" s="826" t="s">
        <v>7039</v>
      </c>
      <c r="H1950" s="826" t="s">
        <v>7040</v>
      </c>
      <c r="I1950" s="832">
        <v>221.82996645744774</v>
      </c>
      <c r="J1950" s="832">
        <v>6</v>
      </c>
      <c r="K1950" s="833">
        <v>1330.9797987446864</v>
      </c>
    </row>
    <row r="1951" spans="1:11" ht="14.45" customHeight="1" x14ac:dyDescent="0.2">
      <c r="A1951" s="822" t="s">
        <v>599</v>
      </c>
      <c r="B1951" s="823" t="s">
        <v>600</v>
      </c>
      <c r="C1951" s="826" t="s">
        <v>644</v>
      </c>
      <c r="D1951" s="840" t="s">
        <v>645</v>
      </c>
      <c r="E1951" s="826" t="s">
        <v>4897</v>
      </c>
      <c r="F1951" s="840" t="s">
        <v>4898</v>
      </c>
      <c r="G1951" s="826" t="s">
        <v>7159</v>
      </c>
      <c r="H1951" s="826" t="s">
        <v>7160</v>
      </c>
      <c r="I1951" s="832">
        <v>630.82999674479163</v>
      </c>
      <c r="J1951" s="832">
        <v>3</v>
      </c>
      <c r="K1951" s="833">
        <v>1892.489990234375</v>
      </c>
    </row>
    <row r="1952" spans="1:11" ht="14.45" customHeight="1" x14ac:dyDescent="0.2">
      <c r="A1952" s="822" t="s">
        <v>599</v>
      </c>
      <c r="B1952" s="823" t="s">
        <v>600</v>
      </c>
      <c r="C1952" s="826" t="s">
        <v>644</v>
      </c>
      <c r="D1952" s="840" t="s">
        <v>645</v>
      </c>
      <c r="E1952" s="826" t="s">
        <v>4897</v>
      </c>
      <c r="F1952" s="840" t="s">
        <v>4898</v>
      </c>
      <c r="G1952" s="826" t="s">
        <v>6338</v>
      </c>
      <c r="H1952" s="826" t="s">
        <v>6339</v>
      </c>
      <c r="I1952" s="832">
        <v>1036.364990234375</v>
      </c>
      <c r="J1952" s="832">
        <v>3.5</v>
      </c>
      <c r="K1952" s="833">
        <v>3109.699951171875</v>
      </c>
    </row>
    <row r="1953" spans="1:11" ht="14.45" customHeight="1" x14ac:dyDescent="0.2">
      <c r="A1953" s="822" t="s">
        <v>599</v>
      </c>
      <c r="B1953" s="823" t="s">
        <v>600</v>
      </c>
      <c r="C1953" s="826" t="s">
        <v>644</v>
      </c>
      <c r="D1953" s="840" t="s">
        <v>645</v>
      </c>
      <c r="E1953" s="826" t="s">
        <v>4897</v>
      </c>
      <c r="F1953" s="840" t="s">
        <v>4898</v>
      </c>
      <c r="G1953" s="826" t="s">
        <v>7161</v>
      </c>
      <c r="H1953" s="826" t="s">
        <v>7162</v>
      </c>
      <c r="I1953" s="832">
        <v>1460.5</v>
      </c>
      <c r="J1953" s="832">
        <v>2</v>
      </c>
      <c r="K1953" s="833">
        <v>2921</v>
      </c>
    </row>
    <row r="1954" spans="1:11" ht="14.45" customHeight="1" x14ac:dyDescent="0.2">
      <c r="A1954" s="822" t="s">
        <v>599</v>
      </c>
      <c r="B1954" s="823" t="s">
        <v>600</v>
      </c>
      <c r="C1954" s="826" t="s">
        <v>644</v>
      </c>
      <c r="D1954" s="840" t="s">
        <v>645</v>
      </c>
      <c r="E1954" s="826" t="s">
        <v>4897</v>
      </c>
      <c r="F1954" s="840" t="s">
        <v>4898</v>
      </c>
      <c r="G1954" s="826" t="s">
        <v>7163</v>
      </c>
      <c r="H1954" s="826" t="s">
        <v>7164</v>
      </c>
      <c r="I1954" s="832">
        <v>970.92501831054688</v>
      </c>
      <c r="J1954" s="832">
        <v>3</v>
      </c>
      <c r="K1954" s="833">
        <v>2912.800048828125</v>
      </c>
    </row>
    <row r="1955" spans="1:11" ht="14.45" customHeight="1" x14ac:dyDescent="0.2">
      <c r="A1955" s="822" t="s">
        <v>599</v>
      </c>
      <c r="B1955" s="823" t="s">
        <v>600</v>
      </c>
      <c r="C1955" s="826" t="s">
        <v>644</v>
      </c>
      <c r="D1955" s="840" t="s">
        <v>645</v>
      </c>
      <c r="E1955" s="826" t="s">
        <v>4897</v>
      </c>
      <c r="F1955" s="840" t="s">
        <v>4898</v>
      </c>
      <c r="G1955" s="826" t="s">
        <v>7165</v>
      </c>
      <c r="H1955" s="826" t="s">
        <v>7166</v>
      </c>
      <c r="I1955" s="832">
        <v>229.4375</v>
      </c>
      <c r="J1955" s="832">
        <v>4</v>
      </c>
      <c r="K1955" s="833">
        <v>917.75</v>
      </c>
    </row>
    <row r="1956" spans="1:11" ht="14.45" customHeight="1" x14ac:dyDescent="0.2">
      <c r="A1956" s="822" t="s">
        <v>599</v>
      </c>
      <c r="B1956" s="823" t="s">
        <v>600</v>
      </c>
      <c r="C1956" s="826" t="s">
        <v>644</v>
      </c>
      <c r="D1956" s="840" t="s">
        <v>645</v>
      </c>
      <c r="E1956" s="826" t="s">
        <v>4897</v>
      </c>
      <c r="F1956" s="840" t="s">
        <v>4898</v>
      </c>
      <c r="G1956" s="826" t="s">
        <v>7165</v>
      </c>
      <c r="H1956" s="826" t="s">
        <v>7167</v>
      </c>
      <c r="I1956" s="832">
        <v>229.43330383300781</v>
      </c>
      <c r="J1956" s="832">
        <v>3</v>
      </c>
      <c r="K1956" s="833">
        <v>688.29998779296875</v>
      </c>
    </row>
    <row r="1957" spans="1:11" ht="14.45" customHeight="1" x14ac:dyDescent="0.2">
      <c r="A1957" s="822" t="s">
        <v>599</v>
      </c>
      <c r="B1957" s="823" t="s">
        <v>600</v>
      </c>
      <c r="C1957" s="826" t="s">
        <v>644</v>
      </c>
      <c r="D1957" s="840" t="s">
        <v>645</v>
      </c>
      <c r="E1957" s="826" t="s">
        <v>4897</v>
      </c>
      <c r="F1957" s="840" t="s">
        <v>4898</v>
      </c>
      <c r="G1957" s="826" t="s">
        <v>6967</v>
      </c>
      <c r="H1957" s="826" t="s">
        <v>6968</v>
      </c>
      <c r="I1957" s="832">
        <v>1816.816650390625</v>
      </c>
      <c r="J1957" s="832">
        <v>6</v>
      </c>
      <c r="K1957" s="833">
        <v>10900.89990234375</v>
      </c>
    </row>
    <row r="1958" spans="1:11" ht="14.45" customHeight="1" x14ac:dyDescent="0.2">
      <c r="A1958" s="822" t="s">
        <v>599</v>
      </c>
      <c r="B1958" s="823" t="s">
        <v>600</v>
      </c>
      <c r="C1958" s="826" t="s">
        <v>644</v>
      </c>
      <c r="D1958" s="840" t="s">
        <v>645</v>
      </c>
      <c r="E1958" s="826" t="s">
        <v>4897</v>
      </c>
      <c r="F1958" s="840" t="s">
        <v>4898</v>
      </c>
      <c r="G1958" s="826" t="s">
        <v>7168</v>
      </c>
      <c r="H1958" s="826" t="s">
        <v>7169</v>
      </c>
      <c r="I1958" s="832">
        <v>19300</v>
      </c>
      <c r="J1958" s="832">
        <v>1</v>
      </c>
      <c r="K1958" s="833">
        <v>19300</v>
      </c>
    </row>
    <row r="1959" spans="1:11" ht="14.45" customHeight="1" x14ac:dyDescent="0.2">
      <c r="A1959" s="822" t="s">
        <v>599</v>
      </c>
      <c r="B1959" s="823" t="s">
        <v>600</v>
      </c>
      <c r="C1959" s="826" t="s">
        <v>644</v>
      </c>
      <c r="D1959" s="840" t="s">
        <v>645</v>
      </c>
      <c r="E1959" s="826" t="s">
        <v>4897</v>
      </c>
      <c r="F1959" s="840" t="s">
        <v>4898</v>
      </c>
      <c r="G1959" s="826" t="s">
        <v>7170</v>
      </c>
      <c r="H1959" s="826" t="s">
        <v>7171</v>
      </c>
      <c r="I1959" s="832">
        <v>1122.1533610026042</v>
      </c>
      <c r="J1959" s="832">
        <v>28</v>
      </c>
      <c r="K1959" s="833">
        <v>31496.2998046875</v>
      </c>
    </row>
    <row r="1960" spans="1:11" ht="14.45" customHeight="1" x14ac:dyDescent="0.2">
      <c r="A1960" s="822" t="s">
        <v>599</v>
      </c>
      <c r="B1960" s="823" t="s">
        <v>600</v>
      </c>
      <c r="C1960" s="826" t="s">
        <v>644</v>
      </c>
      <c r="D1960" s="840" t="s">
        <v>645</v>
      </c>
      <c r="E1960" s="826" t="s">
        <v>4897</v>
      </c>
      <c r="F1960" s="840" t="s">
        <v>4898</v>
      </c>
      <c r="G1960" s="826" t="s">
        <v>7172</v>
      </c>
      <c r="H1960" s="826" t="s">
        <v>7173</v>
      </c>
      <c r="I1960" s="832">
        <v>145.19999999999999</v>
      </c>
      <c r="J1960" s="832">
        <v>8</v>
      </c>
      <c r="K1960" s="833">
        <v>1161.5999908447266</v>
      </c>
    </row>
    <row r="1961" spans="1:11" ht="14.45" customHeight="1" x14ac:dyDescent="0.2">
      <c r="A1961" s="822" t="s">
        <v>599</v>
      </c>
      <c r="B1961" s="823" t="s">
        <v>600</v>
      </c>
      <c r="C1961" s="826" t="s">
        <v>644</v>
      </c>
      <c r="D1961" s="840" t="s">
        <v>645</v>
      </c>
      <c r="E1961" s="826" t="s">
        <v>4897</v>
      </c>
      <c r="F1961" s="840" t="s">
        <v>4898</v>
      </c>
      <c r="G1961" s="826" t="s">
        <v>7174</v>
      </c>
      <c r="H1961" s="826" t="s">
        <v>7175</v>
      </c>
      <c r="I1961" s="832">
        <v>17605.544270833332</v>
      </c>
      <c r="J1961" s="832">
        <v>16</v>
      </c>
      <c r="K1961" s="833">
        <v>281689</v>
      </c>
    </row>
    <row r="1962" spans="1:11" ht="14.45" customHeight="1" x14ac:dyDescent="0.2">
      <c r="A1962" s="822" t="s">
        <v>599</v>
      </c>
      <c r="B1962" s="823" t="s">
        <v>600</v>
      </c>
      <c r="C1962" s="826" t="s">
        <v>644</v>
      </c>
      <c r="D1962" s="840" t="s">
        <v>645</v>
      </c>
      <c r="E1962" s="826" t="s">
        <v>4897</v>
      </c>
      <c r="F1962" s="840" t="s">
        <v>4898</v>
      </c>
      <c r="G1962" s="826" t="s">
        <v>7176</v>
      </c>
      <c r="H1962" s="826" t="s">
        <v>7177</v>
      </c>
      <c r="I1962" s="832">
        <v>232.91889462795098</v>
      </c>
      <c r="J1962" s="832">
        <v>5</v>
      </c>
      <c r="K1962" s="833">
        <v>1164.5944731397549</v>
      </c>
    </row>
    <row r="1963" spans="1:11" ht="14.45" customHeight="1" x14ac:dyDescent="0.2">
      <c r="A1963" s="822" t="s">
        <v>599</v>
      </c>
      <c r="B1963" s="823" t="s">
        <v>600</v>
      </c>
      <c r="C1963" s="826" t="s">
        <v>644</v>
      </c>
      <c r="D1963" s="840" t="s">
        <v>645</v>
      </c>
      <c r="E1963" s="826" t="s">
        <v>4897</v>
      </c>
      <c r="F1963" s="840" t="s">
        <v>4898</v>
      </c>
      <c r="G1963" s="826" t="s">
        <v>7178</v>
      </c>
      <c r="H1963" s="826" t="s">
        <v>7179</v>
      </c>
      <c r="I1963" s="832">
        <v>340.65166219075519</v>
      </c>
      <c r="J1963" s="832">
        <v>10</v>
      </c>
      <c r="K1963" s="833">
        <v>3413.5199584960938</v>
      </c>
    </row>
    <row r="1964" spans="1:11" ht="14.45" customHeight="1" x14ac:dyDescent="0.2">
      <c r="A1964" s="822" t="s">
        <v>599</v>
      </c>
      <c r="B1964" s="823" t="s">
        <v>600</v>
      </c>
      <c r="C1964" s="826" t="s">
        <v>644</v>
      </c>
      <c r="D1964" s="840" t="s">
        <v>645</v>
      </c>
      <c r="E1964" s="826" t="s">
        <v>4897</v>
      </c>
      <c r="F1964" s="840" t="s">
        <v>4898</v>
      </c>
      <c r="G1964" s="826" t="s">
        <v>7180</v>
      </c>
      <c r="H1964" s="826" t="s">
        <v>7181</v>
      </c>
      <c r="I1964" s="832">
        <v>84579</v>
      </c>
      <c r="J1964" s="832">
        <v>1</v>
      </c>
      <c r="K1964" s="833">
        <v>84579</v>
      </c>
    </row>
    <row r="1965" spans="1:11" ht="14.45" customHeight="1" x14ac:dyDescent="0.2">
      <c r="A1965" s="822" t="s">
        <v>599</v>
      </c>
      <c r="B1965" s="823" t="s">
        <v>600</v>
      </c>
      <c r="C1965" s="826" t="s">
        <v>644</v>
      </c>
      <c r="D1965" s="840" t="s">
        <v>645</v>
      </c>
      <c r="E1965" s="826" t="s">
        <v>4897</v>
      </c>
      <c r="F1965" s="840" t="s">
        <v>4898</v>
      </c>
      <c r="G1965" s="826" t="s">
        <v>7182</v>
      </c>
      <c r="H1965" s="826" t="s">
        <v>7183</v>
      </c>
      <c r="I1965" s="832">
        <v>276.27890122337556</v>
      </c>
      <c r="J1965" s="832">
        <v>2</v>
      </c>
      <c r="K1965" s="833">
        <v>552.55780244675111</v>
      </c>
    </row>
    <row r="1966" spans="1:11" ht="14.45" customHeight="1" x14ac:dyDescent="0.2">
      <c r="A1966" s="822" t="s">
        <v>599</v>
      </c>
      <c r="B1966" s="823" t="s">
        <v>600</v>
      </c>
      <c r="C1966" s="826" t="s">
        <v>4894</v>
      </c>
      <c r="D1966" s="840" t="s">
        <v>4895</v>
      </c>
      <c r="E1966" s="826" t="s">
        <v>4897</v>
      </c>
      <c r="F1966" s="840" t="s">
        <v>4898</v>
      </c>
      <c r="G1966" s="826" t="s">
        <v>7184</v>
      </c>
      <c r="H1966" s="826" t="s">
        <v>7185</v>
      </c>
      <c r="I1966" s="832">
        <v>8892.489990234375</v>
      </c>
      <c r="J1966" s="832">
        <v>5</v>
      </c>
      <c r="K1966" s="833">
        <v>45425.4091796875</v>
      </c>
    </row>
    <row r="1967" spans="1:11" ht="14.45" customHeight="1" x14ac:dyDescent="0.2">
      <c r="A1967" s="822" t="s">
        <v>599</v>
      </c>
      <c r="B1967" s="823" t="s">
        <v>600</v>
      </c>
      <c r="C1967" s="826" t="s">
        <v>4894</v>
      </c>
      <c r="D1967" s="840" t="s">
        <v>4895</v>
      </c>
      <c r="E1967" s="826" t="s">
        <v>4897</v>
      </c>
      <c r="F1967" s="840" t="s">
        <v>4898</v>
      </c>
      <c r="G1967" s="826" t="s">
        <v>7186</v>
      </c>
      <c r="H1967" s="826" t="s">
        <v>7187</v>
      </c>
      <c r="I1967" s="832">
        <v>133109.6875</v>
      </c>
      <c r="J1967" s="832">
        <v>6</v>
      </c>
      <c r="K1967" s="833">
        <v>798658.125</v>
      </c>
    </row>
    <row r="1968" spans="1:11" ht="14.45" customHeight="1" x14ac:dyDescent="0.2">
      <c r="A1968" s="822" t="s">
        <v>599</v>
      </c>
      <c r="B1968" s="823" t="s">
        <v>600</v>
      </c>
      <c r="C1968" s="826" t="s">
        <v>4894</v>
      </c>
      <c r="D1968" s="840" t="s">
        <v>4895</v>
      </c>
      <c r="E1968" s="826" t="s">
        <v>4897</v>
      </c>
      <c r="F1968" s="840" t="s">
        <v>4898</v>
      </c>
      <c r="G1968" s="826" t="s">
        <v>7186</v>
      </c>
      <c r="H1968" s="826" t="s">
        <v>7188</v>
      </c>
      <c r="I1968" s="832">
        <v>133109.6875</v>
      </c>
      <c r="J1968" s="832">
        <v>4</v>
      </c>
      <c r="K1968" s="833">
        <v>532438.75</v>
      </c>
    </row>
    <row r="1969" spans="1:11" ht="14.45" customHeight="1" x14ac:dyDescent="0.2">
      <c r="A1969" s="822" t="s">
        <v>599</v>
      </c>
      <c r="B1969" s="823" t="s">
        <v>600</v>
      </c>
      <c r="C1969" s="826" t="s">
        <v>4894</v>
      </c>
      <c r="D1969" s="840" t="s">
        <v>4895</v>
      </c>
      <c r="E1969" s="826" t="s">
        <v>4897</v>
      </c>
      <c r="F1969" s="840" t="s">
        <v>4898</v>
      </c>
      <c r="G1969" s="826" t="s">
        <v>7189</v>
      </c>
      <c r="H1969" s="826" t="s">
        <v>7190</v>
      </c>
      <c r="I1969" s="832">
        <v>18039.890625</v>
      </c>
      <c r="J1969" s="832">
        <v>3</v>
      </c>
      <c r="K1969" s="833">
        <v>54119.671875</v>
      </c>
    </row>
    <row r="1970" spans="1:11" ht="14.45" customHeight="1" x14ac:dyDescent="0.2">
      <c r="A1970" s="822" t="s">
        <v>599</v>
      </c>
      <c r="B1970" s="823" t="s">
        <v>600</v>
      </c>
      <c r="C1970" s="826" t="s">
        <v>4894</v>
      </c>
      <c r="D1970" s="840" t="s">
        <v>4895</v>
      </c>
      <c r="E1970" s="826" t="s">
        <v>4897</v>
      </c>
      <c r="F1970" s="840" t="s">
        <v>4898</v>
      </c>
      <c r="G1970" s="826" t="s">
        <v>7191</v>
      </c>
      <c r="H1970" s="826" t="s">
        <v>7192</v>
      </c>
      <c r="I1970" s="832">
        <v>12194.3798828125</v>
      </c>
      <c r="J1970" s="832">
        <v>3</v>
      </c>
      <c r="K1970" s="833">
        <v>36583.1396484375</v>
      </c>
    </row>
    <row r="1971" spans="1:11" ht="14.45" customHeight="1" x14ac:dyDescent="0.2">
      <c r="A1971" s="822" t="s">
        <v>599</v>
      </c>
      <c r="B1971" s="823" t="s">
        <v>600</v>
      </c>
      <c r="C1971" s="826" t="s">
        <v>4894</v>
      </c>
      <c r="D1971" s="840" t="s">
        <v>4895</v>
      </c>
      <c r="E1971" s="826" t="s">
        <v>4897</v>
      </c>
      <c r="F1971" s="840" t="s">
        <v>4898</v>
      </c>
      <c r="G1971" s="826" t="s">
        <v>7193</v>
      </c>
      <c r="H1971" s="826" t="s">
        <v>7194</v>
      </c>
      <c r="I1971" s="832">
        <v>122196.68229166667</v>
      </c>
      <c r="J1971" s="832">
        <v>6</v>
      </c>
      <c r="K1971" s="833">
        <v>733180.09375</v>
      </c>
    </row>
    <row r="1972" spans="1:11" ht="14.45" customHeight="1" thickBot="1" x14ac:dyDescent="0.25">
      <c r="A1972" s="814" t="s">
        <v>599</v>
      </c>
      <c r="B1972" s="815" t="s">
        <v>600</v>
      </c>
      <c r="C1972" s="818" t="s">
        <v>4894</v>
      </c>
      <c r="D1972" s="841" t="s">
        <v>4895</v>
      </c>
      <c r="E1972" s="818" t="s">
        <v>4897</v>
      </c>
      <c r="F1972" s="841" t="s">
        <v>4898</v>
      </c>
      <c r="G1972" s="818" t="s">
        <v>7195</v>
      </c>
      <c r="H1972" s="818" t="s">
        <v>7196</v>
      </c>
      <c r="I1972" s="834">
        <v>86035.112500000003</v>
      </c>
      <c r="J1972" s="834">
        <v>7</v>
      </c>
      <c r="K1972" s="835">
        <v>608972.421875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6320AB37-4C20-413B-88A3-6F61D16C6F83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30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602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705" t="s">
        <v>328</v>
      </c>
      <c r="B2" s="372"/>
    </row>
    <row r="3" spans="1:19" x14ac:dyDescent="0.25">
      <c r="A3" s="614" t="s">
        <v>235</v>
      </c>
      <c r="B3" s="615"/>
      <c r="C3" s="616" t="s">
        <v>224</v>
      </c>
      <c r="D3" s="617"/>
      <c r="E3" s="617"/>
      <c r="F3" s="618"/>
      <c r="G3" s="619" t="s">
        <v>225</v>
      </c>
      <c r="H3" s="620"/>
      <c r="I3" s="620"/>
      <c r="J3" s="621"/>
      <c r="K3" s="622" t="s">
        <v>234</v>
      </c>
      <c r="L3" s="623"/>
      <c r="M3" s="623"/>
      <c r="N3" s="623"/>
      <c r="O3" s="624"/>
      <c r="P3" s="620" t="s">
        <v>293</v>
      </c>
      <c r="Q3" s="620"/>
      <c r="R3" s="620"/>
      <c r="S3" s="621"/>
    </row>
    <row r="4" spans="1:19" ht="15.75" thickBot="1" x14ac:dyDescent="0.3">
      <c r="A4" s="594">
        <v>2020</v>
      </c>
      <c r="B4" s="595"/>
      <c r="C4" s="596" t="s">
        <v>292</v>
      </c>
      <c r="D4" s="598" t="s">
        <v>130</v>
      </c>
      <c r="E4" s="598" t="s">
        <v>95</v>
      </c>
      <c r="F4" s="600" t="s">
        <v>68</v>
      </c>
      <c r="G4" s="588" t="s">
        <v>226</v>
      </c>
      <c r="H4" s="590" t="s">
        <v>230</v>
      </c>
      <c r="I4" s="590" t="s">
        <v>291</v>
      </c>
      <c r="J4" s="592" t="s">
        <v>227</v>
      </c>
      <c r="K4" s="611" t="s">
        <v>290</v>
      </c>
      <c r="L4" s="612"/>
      <c r="M4" s="612"/>
      <c r="N4" s="613"/>
      <c r="O4" s="600" t="s">
        <v>289</v>
      </c>
      <c r="P4" s="603" t="s">
        <v>288</v>
      </c>
      <c r="Q4" s="603" t="s">
        <v>237</v>
      </c>
      <c r="R4" s="605" t="s">
        <v>95</v>
      </c>
      <c r="S4" s="607" t="s">
        <v>236</v>
      </c>
    </row>
    <row r="5" spans="1:19" s="494" customFormat="1" ht="19.149999999999999" customHeight="1" x14ac:dyDescent="0.25">
      <c r="A5" s="609" t="s">
        <v>287</v>
      </c>
      <c r="B5" s="610"/>
      <c r="C5" s="597"/>
      <c r="D5" s="599"/>
      <c r="E5" s="599"/>
      <c r="F5" s="601"/>
      <c r="G5" s="589"/>
      <c r="H5" s="591"/>
      <c r="I5" s="591"/>
      <c r="J5" s="593"/>
      <c r="K5" s="497" t="s">
        <v>228</v>
      </c>
      <c r="L5" s="496" t="s">
        <v>229</v>
      </c>
      <c r="M5" s="496" t="s">
        <v>286</v>
      </c>
      <c r="N5" s="495" t="s">
        <v>3</v>
      </c>
      <c r="O5" s="601"/>
      <c r="P5" s="604"/>
      <c r="Q5" s="604"/>
      <c r="R5" s="606"/>
      <c r="S5" s="608"/>
    </row>
    <row r="6" spans="1:19" ht="15.75" thickBot="1" x14ac:dyDescent="0.3">
      <c r="A6" s="586" t="s">
        <v>223</v>
      </c>
      <c r="B6" s="587"/>
      <c r="C6" s="493">
        <f ca="1">SUM(Tabulka[01 uv_sk])/2</f>
        <v>153.88114000000002</v>
      </c>
      <c r="D6" s="491"/>
      <c r="E6" s="491"/>
      <c r="F6" s="490"/>
      <c r="G6" s="492">
        <f ca="1">SUM(Tabulka[05 h_vram])/2</f>
        <v>108268.54000000001</v>
      </c>
      <c r="H6" s="491">
        <f ca="1">SUM(Tabulka[06 h_naduv])/2</f>
        <v>6061</v>
      </c>
      <c r="I6" s="491">
        <f ca="1">SUM(Tabulka[07 h_nadzk])/2</f>
        <v>603.96</v>
      </c>
      <c r="J6" s="490">
        <f ca="1">SUM(Tabulka[08 h_oon])/2</f>
        <v>1741.5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172686</v>
      </c>
      <c r="N6" s="491">
        <f ca="1">SUM(Tabulka[12 m_oc])/2</f>
        <v>172686</v>
      </c>
      <c r="O6" s="490">
        <f ca="1">SUM(Tabulka[13 m_sk])/2</f>
        <v>37756587</v>
      </c>
      <c r="P6" s="489">
        <f ca="1">SUM(Tabulka[14_vzsk])/2</f>
        <v>29213</v>
      </c>
      <c r="Q6" s="489">
        <f ca="1">SUM(Tabulka[15_vzpl])/2</f>
        <v>104041.11035876186</v>
      </c>
      <c r="R6" s="488">
        <f ca="1">IF(Q6=0,0,P6/Q6)</f>
        <v>0.28078323942589312</v>
      </c>
      <c r="S6" s="487">
        <f ca="1">Q6-P6</f>
        <v>74828.110358761856</v>
      </c>
    </row>
    <row r="7" spans="1:19" hidden="1" x14ac:dyDescent="0.25">
      <c r="A7" s="486" t="s">
        <v>285</v>
      </c>
      <c r="B7" s="485" t="s">
        <v>284</v>
      </c>
      <c r="C7" s="484" t="s">
        <v>283</v>
      </c>
      <c r="D7" s="483" t="s">
        <v>282</v>
      </c>
      <c r="E7" s="482" t="s">
        <v>281</v>
      </c>
      <c r="F7" s="481" t="s">
        <v>280</v>
      </c>
      <c r="G7" s="480" t="s">
        <v>279</v>
      </c>
      <c r="H7" s="478" t="s">
        <v>278</v>
      </c>
      <c r="I7" s="478" t="s">
        <v>277</v>
      </c>
      <c r="J7" s="477" t="s">
        <v>276</v>
      </c>
      <c r="K7" s="479" t="s">
        <v>275</v>
      </c>
      <c r="L7" s="478" t="s">
        <v>274</v>
      </c>
      <c r="M7" s="478" t="s">
        <v>273</v>
      </c>
      <c r="N7" s="477" t="s">
        <v>272</v>
      </c>
      <c r="O7" s="476" t="s">
        <v>271</v>
      </c>
      <c r="P7" s="475" t="s">
        <v>270</v>
      </c>
      <c r="Q7" s="474" t="s">
        <v>269</v>
      </c>
      <c r="R7" s="473" t="s">
        <v>268</v>
      </c>
      <c r="S7" s="472" t="s">
        <v>267</v>
      </c>
    </row>
    <row r="8" spans="1:19" x14ac:dyDescent="0.25">
      <c r="A8" s="469" t="s">
        <v>266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25.75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18606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2481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258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176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7500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7500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10888956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10750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31408.846529814273</v>
      </c>
      <c r="R8" s="471">
        <f ca="1">IF(Tabulka[[#This Row],[15_vzpl]]=0,"",Tabulka[[#This Row],[14_vzsk]]/Tabulka[[#This Row],[15_vzpl]])</f>
        <v>0.34226026064967902</v>
      </c>
      <c r="S8" s="470">
        <f ca="1">IF(Tabulka[[#This Row],[15_vzpl]]-Tabulka[[#This Row],[14_vzsk]]=0,"",Tabulka[[#This Row],[15_vzpl]]-Tabulka[[#This Row],[14_vzsk]])</f>
        <v>20658.846529814273</v>
      </c>
    </row>
    <row r="9" spans="1:19" x14ac:dyDescent="0.25">
      <c r="A9" s="469">
        <v>99</v>
      </c>
      <c r="B9" s="468" t="s">
        <v>7207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2.8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2049.6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358.3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142.4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806920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10750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31408.846529814273</v>
      </c>
      <c r="R9" s="471">
        <f ca="1">IF(Tabulka[[#This Row],[15_vzpl]]=0,"",Tabulka[[#This Row],[14_vzsk]]/Tabulka[[#This Row],[15_vzpl]])</f>
        <v>0.34226026064967902</v>
      </c>
      <c r="S9" s="470">
        <f ca="1">IF(Tabulka[[#This Row],[15_vzpl]]-Tabulka[[#This Row],[14_vzsk]]=0,"",Tabulka[[#This Row],[15_vzpl]]-Tabulka[[#This Row],[14_vzsk]])</f>
        <v>20658.846529814273</v>
      </c>
    </row>
    <row r="10" spans="1:19" x14ac:dyDescent="0.25">
      <c r="A10" s="469">
        <v>100</v>
      </c>
      <c r="B10" s="468" t="s">
        <v>7208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1364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239.5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574859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7209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20.95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15192.400000000001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1883.1999999999998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115.60000000000001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176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7500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7500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9507177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7198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14.930000000000001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10330.400000000001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700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4008997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11100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43465.59716228093</v>
      </c>
      <c r="R12" s="471">
        <f ca="1">IF(Tabulka[[#This Row],[15_vzpl]]=0,"",Tabulka[[#This Row],[14_vzsk]]/Tabulka[[#This Row],[15_vzpl]])</f>
        <v>0.25537438168760473</v>
      </c>
      <c r="S12" s="470">
        <f ca="1">IF(Tabulka[[#This Row],[15_vzpl]]-Tabulka[[#This Row],[14_vzsk]]=0,"",Tabulka[[#This Row],[15_vzpl]]-Tabulka[[#This Row],[14_vzsk]])</f>
        <v>32365.59716228093</v>
      </c>
    </row>
    <row r="13" spans="1:19" x14ac:dyDescent="0.25">
      <c r="A13" s="469">
        <v>526</v>
      </c>
      <c r="B13" s="468" t="s">
        <v>7210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14.73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10162.400000000001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688.5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3835158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11100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43465.59716228093</v>
      </c>
      <c r="R13" s="471">
        <f ca="1">IF(Tabulka[[#This Row],[15_vzpl]]=0,"",Tabulka[[#This Row],[14_vzsk]]/Tabulka[[#This Row],[15_vzpl]])</f>
        <v>0.25537438168760473</v>
      </c>
      <c r="S13" s="470">
        <f ca="1">IF(Tabulka[[#This Row],[15_vzpl]]-Tabulka[[#This Row],[14_vzsk]]=0,"",Tabulka[[#This Row],[15_vzpl]]-Tabulka[[#This Row],[14_vzsk]])</f>
        <v>32365.59716228093</v>
      </c>
    </row>
    <row r="14" spans="1:19" x14ac:dyDescent="0.25">
      <c r="A14" s="469">
        <v>746</v>
      </c>
      <c r="B14" s="468" t="s">
        <v>7211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0.2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168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11.5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173839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25">
      <c r="A15" s="469" t="s">
        <v>7199</v>
      </c>
      <c r="B15" s="468"/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106.60114000000002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74346.540000000008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2880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345.96000000000004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1165.5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164436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164436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21838269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7363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29166.666666666664</v>
      </c>
      <c r="R15" s="471">
        <f ca="1">IF(Tabulka[[#This Row],[15_vzpl]]=0,"",Tabulka[[#This Row],[14_vzsk]]/Tabulka[[#This Row],[15_vzpl]])</f>
        <v>0.25244571428571433</v>
      </c>
      <c r="S15" s="470">
        <f ca="1">IF(Tabulka[[#This Row],[15_vzpl]]-Tabulka[[#This Row],[14_vzsk]]=0,"",Tabulka[[#This Row],[15_vzpl]]-Tabulka[[#This Row],[14_vzsk]])</f>
        <v>21803.666666666664</v>
      </c>
    </row>
    <row r="16" spans="1:19" x14ac:dyDescent="0.25">
      <c r="A16" s="469">
        <v>303</v>
      </c>
      <c r="B16" s="468" t="s">
        <v>7212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36.951140000000002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24418.52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271.98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159.5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53471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53471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7074843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7363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29166.666666666664</v>
      </c>
      <c r="R16" s="471">
        <f ca="1">IF(Tabulka[[#This Row],[15_vzpl]]=0,"",Tabulka[[#This Row],[14_vzsk]]/Tabulka[[#This Row],[15_vzpl]])</f>
        <v>0.25244571428571433</v>
      </c>
      <c r="S16" s="470">
        <f ca="1">IF(Tabulka[[#This Row],[15_vzpl]]-Tabulka[[#This Row],[14_vzsk]]=0,"",Tabulka[[#This Row],[15_vzpl]]-Tabulka[[#This Row],[14_vzsk]])</f>
        <v>21803.666666666664</v>
      </c>
    </row>
    <row r="17" spans="1:19" x14ac:dyDescent="0.25">
      <c r="A17" s="469">
        <v>304</v>
      </c>
      <c r="B17" s="468" t="s">
        <v>7213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16.75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12789.52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12.48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36698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36698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4089912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25">
      <c r="A18" s="469">
        <v>305</v>
      </c>
      <c r="B18" s="468" t="s">
        <v>7214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6.5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5154.5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61.5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16118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16118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1682450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>
        <v>409</v>
      </c>
      <c r="B19" s="468" t="s">
        <v>7215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28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20252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2640.5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40923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40923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6631372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s="469">
        <v>424</v>
      </c>
      <c r="B20" s="468" t="s">
        <v>7216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286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25800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25">
      <c r="A21" s="469">
        <v>636</v>
      </c>
      <c r="B21" s="468" t="s">
        <v>7217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132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31909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25">
      <c r="A22" s="469">
        <v>642</v>
      </c>
      <c r="B22" s="468" t="s">
        <v>7218</v>
      </c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17.399999999999999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11600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200.5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17226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17226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2301983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25">
      <c r="A23" s="469" t="s">
        <v>7200</v>
      </c>
      <c r="B23" s="468"/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6.6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4985.6000000000004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1020365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25">
      <c r="A24" s="469">
        <v>30</v>
      </c>
      <c r="B24" s="468" t="s">
        <v>7219</v>
      </c>
      <c r="C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6.6</v>
      </c>
      <c r="D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4985.6000000000004</v>
      </c>
      <c r="H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1020365</v>
      </c>
      <c r="P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1" t="str">
        <f ca="1">IF(Tabulka[[#This Row],[15_vzpl]]=0,"",Tabulka[[#This Row],[14_vzsk]]/Tabulka[[#This Row],[15_vzpl]])</f>
        <v/>
      </c>
      <c r="S24" s="470" t="str">
        <f ca="1">IF(Tabulka[[#This Row],[15_vzpl]]-Tabulka[[#This Row],[14_vzsk]]=0,"",Tabulka[[#This Row],[15_vzpl]]-Tabulka[[#This Row],[14_vzsk]])</f>
        <v/>
      </c>
    </row>
    <row r="25" spans="1:19" x14ac:dyDescent="0.25">
      <c r="A25" t="s">
        <v>295</v>
      </c>
    </row>
    <row r="26" spans="1:19" x14ac:dyDescent="0.25">
      <c r="A26" s="222" t="s">
        <v>201</v>
      </c>
    </row>
    <row r="27" spans="1:19" x14ac:dyDescent="0.25">
      <c r="A27" s="223" t="s">
        <v>265</v>
      </c>
    </row>
    <row r="28" spans="1:19" x14ac:dyDescent="0.25">
      <c r="A28" s="461" t="s">
        <v>264</v>
      </c>
    </row>
    <row r="29" spans="1:19" x14ac:dyDescent="0.25">
      <c r="A29" s="374" t="s">
        <v>233</v>
      </c>
    </row>
    <row r="30" spans="1:19" x14ac:dyDescent="0.25">
      <c r="A30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4">
    <cfRule type="cellIs" dxfId="25" priority="3" operator="lessThan">
      <formula>0</formula>
    </cfRule>
  </conditionalFormatting>
  <conditionalFormatting sqref="R6:R24">
    <cfRule type="cellIs" dxfId="24" priority="4" operator="greaterThan">
      <formula>1</formula>
    </cfRule>
  </conditionalFormatting>
  <conditionalFormatting sqref="A8:S24">
    <cfRule type="expression" dxfId="23" priority="2">
      <formula>$B8=""</formula>
    </cfRule>
  </conditionalFormatting>
  <conditionalFormatting sqref="P8:S24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00D5EBD6-66BF-4CCB-8809-D87690E7C16F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705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233311.60456999997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148784.23753000001</v>
      </c>
      <c r="E7" s="285">
        <f t="shared" ref="E7:E15" si="0">IF(C7=0,0,D7/C7)</f>
        <v>0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0.99685640555053556</v>
      </c>
      <c r="E8" s="285">
        <f t="shared" si="0"/>
        <v>1.107618228389484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0.35057915057915057</v>
      </c>
      <c r="E9" s="285">
        <f>IF(C9=0,0,D9/C9)</f>
        <v>1.1685971685971686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0.76504860263175178</v>
      </c>
      <c r="E11" s="285">
        <f t="shared" si="0"/>
        <v>1.275081004386253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0.97486972443029429</v>
      </c>
      <c r="E12" s="285">
        <f t="shared" si="0"/>
        <v>1.2185871555378678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14615.397929999999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51212.985689999994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75874.76363999999</v>
      </c>
      <c r="D18" s="303">
        <f ca="1">IF(ISERROR(VLOOKUP("Výnosy celkem",INDIRECT("HI!$A:$G"),5,0)),0,VLOOKUP("Výnosy celkem",INDIRECT("HI!$A:$G"),5,0))</f>
        <v>63694.530400000003</v>
      </c>
      <c r="E18" s="304">
        <f t="shared" ref="E18:E31" ca="1" si="1">IF(C18=0,0,D18/C18)</f>
        <v>0.83946924305700565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37618.013639999997</v>
      </c>
      <c r="D19" s="284">
        <f ca="1">IF(ISERROR(VLOOKUP("Ambulance *",INDIRECT("HI!$A:$G"),5,0)),0,VLOOKUP("Ambulance *",INDIRECT("HI!$A:$G"),5,0))</f>
        <v>35358.780400000003</v>
      </c>
      <c r="E19" s="285">
        <f t="shared" ca="1" si="1"/>
        <v>0.93994278215695826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0.93994278215695826</v>
      </c>
      <c r="E20" s="285">
        <f t="shared" si="1"/>
        <v>0.93994278215695826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0.95942269214289377</v>
      </c>
      <c r="E21" s="285">
        <f t="shared" si="1"/>
        <v>0.95942269214289377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>
        <f>IF(ISERROR(VLOOKUP("Ambulantní péče ve vyjmenovaných odbornostech (§9) *",'ZV Vykáz.-A'!$A:$AB,10,0)),"",VLOOKUP("Ambulantní péče ve vyjmenovaných odbornostech (§9) *",'ZV Vykáz.-A'!$A:$AB,10,0))</f>
        <v>0.90552016586897355</v>
      </c>
      <c r="E22" s="285">
        <f>IF(OR(C22=0,D22=""),0,IF(C22="","",D22/C22))</f>
        <v>0.90552016586897355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0.85294656120035384</v>
      </c>
      <c r="E23" s="285">
        <f t="shared" si="1"/>
        <v>1.0034665425886515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38256.75</v>
      </c>
      <c r="D24" s="284">
        <f ca="1">IF(ISERROR(VLOOKUP("Hospitalizace *",INDIRECT("HI!$A:$G"),5,0)),0,VLOOKUP("Hospitalizace *",INDIRECT("HI!$A:$G"),5,0))</f>
        <v>28335.750000000004</v>
      </c>
      <c r="E24" s="285">
        <f ca="1">IF(C24=0,0,D24/C24)</f>
        <v>0.74067321453076918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0.74067321453076918</v>
      </c>
      <c r="E25" s="285">
        <f t="shared" si="1"/>
        <v>0.74067321453076918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0.74067321453076918</v>
      </c>
      <c r="E26" s="285">
        <f t="shared" si="1"/>
        <v>0.74067321453076918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0.99738903394255873</v>
      </c>
      <c r="E29" s="285">
        <f t="shared" si="1"/>
        <v>1.049883193623746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1.3383579217447081</v>
      </c>
      <c r="E30" s="285">
        <f t="shared" si="1"/>
        <v>1.3383579217447081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0.43134642906153831</v>
      </c>
      <c r="D31" s="289">
        <f>IF(ISERROR(VLOOKUP("Celkem:",'ZV Vyžád.'!$A:$M,7,0)),"",VLOOKUP("Celkem:",'ZV Vyžád.'!$A:$M,7,0))</f>
        <v>0.88968489638660242</v>
      </c>
      <c r="E31" s="285">
        <f t="shared" si="1"/>
        <v>2.0625762413803939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D6E9D712-87F1-4DAE-BA9E-974473208593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91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7206</v>
      </c>
    </row>
    <row r="2" spans="1:19" x14ac:dyDescent="0.25">
      <c r="A2" s="705" t="s">
        <v>328</v>
      </c>
    </row>
    <row r="3" spans="1:19" x14ac:dyDescent="0.25">
      <c r="A3" s="507" t="s">
        <v>210</v>
      </c>
      <c r="B3" s="506">
        <v>2020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266</v>
      </c>
      <c r="E4" s="498">
        <v>25.75</v>
      </c>
      <c r="F4" s="498"/>
      <c r="G4" s="498"/>
      <c r="H4" s="498"/>
      <c r="I4" s="498">
        <v>4296</v>
      </c>
      <c r="J4" s="498">
        <v>555.9</v>
      </c>
      <c r="K4" s="498">
        <v>66.400000000000006</v>
      </c>
      <c r="L4" s="498">
        <v>48</v>
      </c>
      <c r="M4" s="498"/>
      <c r="N4" s="498"/>
      <c r="O4" s="498"/>
      <c r="P4" s="498"/>
      <c r="Q4" s="498">
        <v>2275741</v>
      </c>
      <c r="R4" s="498"/>
      <c r="S4" s="498">
        <v>6281.7693059628546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2.8</v>
      </c>
      <c r="I5">
        <v>494.4</v>
      </c>
      <c r="J5">
        <v>70.900000000000006</v>
      </c>
      <c r="K5">
        <v>33.6</v>
      </c>
      <c r="Q5">
        <v>157568</v>
      </c>
      <c r="S5">
        <v>6281.7693059628546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2</v>
      </c>
      <c r="I6">
        <v>300</v>
      </c>
      <c r="J6">
        <v>64</v>
      </c>
      <c r="Q6">
        <v>119123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20.95</v>
      </c>
      <c r="I7">
        <v>3501.6</v>
      </c>
      <c r="J7">
        <v>421</v>
      </c>
      <c r="K7">
        <v>32.799999999999997</v>
      </c>
      <c r="L7">
        <v>48</v>
      </c>
      <c r="Q7">
        <v>1999050</v>
      </c>
    </row>
    <row r="8" spans="1:19" x14ac:dyDescent="0.25">
      <c r="A8" s="505" t="s">
        <v>215</v>
      </c>
      <c r="B8" s="504">
        <v>5</v>
      </c>
      <c r="C8">
        <v>1</v>
      </c>
      <c r="D8" t="s">
        <v>7198</v>
      </c>
      <c r="E8">
        <v>13.850000000000001</v>
      </c>
      <c r="I8">
        <v>2298.8000000000002</v>
      </c>
      <c r="J8">
        <v>127.5</v>
      </c>
      <c r="L8">
        <v>80</v>
      </c>
      <c r="Q8">
        <v>809565</v>
      </c>
      <c r="S8">
        <v>8693.1194324561857</v>
      </c>
    </row>
    <row r="9" spans="1:19" x14ac:dyDescent="0.25">
      <c r="A9" s="503" t="s">
        <v>216</v>
      </c>
      <c r="B9" s="502">
        <v>6</v>
      </c>
      <c r="C9">
        <v>1</v>
      </c>
      <c r="D9">
        <v>526</v>
      </c>
      <c r="E9">
        <v>12.850000000000001</v>
      </c>
      <c r="I9">
        <v>2130.8000000000002</v>
      </c>
      <c r="J9">
        <v>116</v>
      </c>
      <c r="Q9">
        <v>747726</v>
      </c>
      <c r="S9">
        <v>8693.1194324561857</v>
      </c>
    </row>
    <row r="10" spans="1:19" x14ac:dyDescent="0.25">
      <c r="A10" s="505" t="s">
        <v>217</v>
      </c>
      <c r="B10" s="504">
        <v>7</v>
      </c>
      <c r="C10">
        <v>1</v>
      </c>
      <c r="D10">
        <v>746</v>
      </c>
      <c r="E10">
        <v>1</v>
      </c>
      <c r="I10">
        <v>168</v>
      </c>
      <c r="J10">
        <v>11.5</v>
      </c>
      <c r="L10">
        <v>80</v>
      </c>
      <c r="Q10">
        <v>61839</v>
      </c>
    </row>
    <row r="11" spans="1:19" x14ac:dyDescent="0.25">
      <c r="A11" s="503" t="s">
        <v>218</v>
      </c>
      <c r="B11" s="502">
        <v>8</v>
      </c>
      <c r="C11">
        <v>1</v>
      </c>
      <c r="D11" t="s">
        <v>7199</v>
      </c>
      <c r="E11">
        <v>108</v>
      </c>
      <c r="I11">
        <v>16765.54</v>
      </c>
      <c r="J11">
        <v>598</v>
      </c>
      <c r="K11">
        <v>156.98000000000002</v>
      </c>
      <c r="O11">
        <v>31360</v>
      </c>
      <c r="P11">
        <v>31360</v>
      </c>
      <c r="Q11">
        <v>4408150</v>
      </c>
      <c r="R11">
        <v>2763</v>
      </c>
      <c r="S11">
        <v>5833.333333333333</v>
      </c>
    </row>
    <row r="12" spans="1:19" x14ac:dyDescent="0.25">
      <c r="A12" s="505" t="s">
        <v>219</v>
      </c>
      <c r="B12" s="504">
        <v>9</v>
      </c>
      <c r="C12">
        <v>1</v>
      </c>
      <c r="D12">
        <v>303</v>
      </c>
      <c r="E12">
        <v>37.75</v>
      </c>
      <c r="I12">
        <v>5542.02</v>
      </c>
      <c r="J12">
        <v>22.5</v>
      </c>
      <c r="K12">
        <v>122.48</v>
      </c>
      <c r="O12">
        <v>12239</v>
      </c>
      <c r="P12">
        <v>12239</v>
      </c>
      <c r="Q12">
        <v>1477428</v>
      </c>
      <c r="R12">
        <v>2763</v>
      </c>
      <c r="S12">
        <v>5833.333333333333</v>
      </c>
    </row>
    <row r="13" spans="1:19" x14ac:dyDescent="0.25">
      <c r="A13" s="503" t="s">
        <v>220</v>
      </c>
      <c r="B13" s="502">
        <v>10</v>
      </c>
      <c r="C13">
        <v>1</v>
      </c>
      <c r="D13">
        <v>304</v>
      </c>
      <c r="E13">
        <v>16.75</v>
      </c>
      <c r="I13">
        <v>2700.52</v>
      </c>
      <c r="O13">
        <v>8288</v>
      </c>
      <c r="P13">
        <v>8288</v>
      </c>
      <c r="Q13">
        <v>807734</v>
      </c>
    </row>
    <row r="14" spans="1:19" x14ac:dyDescent="0.25">
      <c r="A14" s="505" t="s">
        <v>221</v>
      </c>
      <c r="B14" s="504">
        <v>11</v>
      </c>
      <c r="C14">
        <v>1</v>
      </c>
      <c r="D14">
        <v>305</v>
      </c>
      <c r="E14">
        <v>6.5</v>
      </c>
      <c r="I14">
        <v>1107</v>
      </c>
      <c r="K14">
        <v>34.5</v>
      </c>
      <c r="O14">
        <v>3205</v>
      </c>
      <c r="P14">
        <v>3205</v>
      </c>
      <c r="Q14">
        <v>340199</v>
      </c>
    </row>
    <row r="15" spans="1:19" x14ac:dyDescent="0.25">
      <c r="A15" s="503" t="s">
        <v>222</v>
      </c>
      <c r="B15" s="502">
        <v>12</v>
      </c>
      <c r="C15">
        <v>1</v>
      </c>
      <c r="D15">
        <v>409</v>
      </c>
      <c r="E15">
        <v>28</v>
      </c>
      <c r="I15">
        <v>4772</v>
      </c>
      <c r="J15">
        <v>539</v>
      </c>
      <c r="Q15">
        <v>1325631</v>
      </c>
    </row>
    <row r="16" spans="1:19" x14ac:dyDescent="0.25">
      <c r="A16" s="501" t="s">
        <v>210</v>
      </c>
      <c r="B16" s="500">
        <v>2020</v>
      </c>
      <c r="C16">
        <v>1</v>
      </c>
      <c r="D16">
        <v>636</v>
      </c>
      <c r="E16">
        <v>1</v>
      </c>
    </row>
    <row r="17" spans="3:19" x14ac:dyDescent="0.25">
      <c r="C17">
        <v>1</v>
      </c>
      <c r="D17">
        <v>642</v>
      </c>
      <c r="E17">
        <v>18</v>
      </c>
      <c r="I17">
        <v>2644</v>
      </c>
      <c r="J17">
        <v>36.5</v>
      </c>
      <c r="O17">
        <v>7628</v>
      </c>
      <c r="P17">
        <v>7628</v>
      </c>
      <c r="Q17">
        <v>457158</v>
      </c>
    </row>
    <row r="18" spans="3:19" x14ac:dyDescent="0.25">
      <c r="C18">
        <v>1</v>
      </c>
      <c r="D18" t="s">
        <v>7200</v>
      </c>
      <c r="E18">
        <v>6.4</v>
      </c>
      <c r="I18">
        <v>1105.5999999999999</v>
      </c>
      <c r="Q18">
        <v>204301</v>
      </c>
    </row>
    <row r="19" spans="3:19" x14ac:dyDescent="0.25">
      <c r="C19">
        <v>1</v>
      </c>
      <c r="D19">
        <v>30</v>
      </c>
      <c r="E19">
        <v>6.4</v>
      </c>
      <c r="I19">
        <v>1105.5999999999999</v>
      </c>
      <c r="Q19">
        <v>204301</v>
      </c>
    </row>
    <row r="20" spans="3:19" x14ac:dyDescent="0.25">
      <c r="C20" t="s">
        <v>7201</v>
      </c>
      <c r="E20">
        <v>154</v>
      </c>
      <c r="I20">
        <v>24465.94</v>
      </c>
      <c r="J20">
        <v>1281.4000000000001</v>
      </c>
      <c r="K20">
        <v>223.38</v>
      </c>
      <c r="L20">
        <v>128</v>
      </c>
      <c r="O20">
        <v>31360</v>
      </c>
      <c r="P20">
        <v>31360</v>
      </c>
      <c r="Q20">
        <v>7697757</v>
      </c>
      <c r="R20">
        <v>2763</v>
      </c>
      <c r="S20">
        <v>20808.222071752374</v>
      </c>
    </row>
    <row r="21" spans="3:19" x14ac:dyDescent="0.25">
      <c r="C21">
        <v>2</v>
      </c>
      <c r="D21" t="s">
        <v>266</v>
      </c>
      <c r="E21">
        <v>25.75</v>
      </c>
      <c r="I21">
        <v>3527.6</v>
      </c>
      <c r="J21">
        <v>584</v>
      </c>
      <c r="K21">
        <v>46.4</v>
      </c>
      <c r="L21">
        <v>48</v>
      </c>
      <c r="Q21">
        <v>2290472</v>
      </c>
      <c r="S21">
        <v>6281.7693059628546</v>
      </c>
    </row>
    <row r="22" spans="3:19" x14ac:dyDescent="0.25">
      <c r="C22">
        <v>2</v>
      </c>
      <c r="D22">
        <v>99</v>
      </c>
      <c r="E22">
        <v>2.8</v>
      </c>
      <c r="I22">
        <v>389.6</v>
      </c>
      <c r="J22">
        <v>87.2</v>
      </c>
      <c r="K22">
        <v>22.4</v>
      </c>
      <c r="Q22">
        <v>165706</v>
      </c>
      <c r="S22">
        <v>6281.7693059628546</v>
      </c>
    </row>
    <row r="23" spans="3:19" x14ac:dyDescent="0.25">
      <c r="C23">
        <v>2</v>
      </c>
      <c r="D23">
        <v>100</v>
      </c>
      <c r="E23">
        <v>2</v>
      </c>
      <c r="I23">
        <v>288</v>
      </c>
      <c r="J23">
        <v>64</v>
      </c>
      <c r="Q23">
        <v>139290</v>
      </c>
    </row>
    <row r="24" spans="3:19" x14ac:dyDescent="0.25">
      <c r="C24">
        <v>2</v>
      </c>
      <c r="D24">
        <v>101</v>
      </c>
      <c r="E24">
        <v>20.95</v>
      </c>
      <c r="I24">
        <v>2850</v>
      </c>
      <c r="J24">
        <v>432.8</v>
      </c>
      <c r="K24">
        <v>24</v>
      </c>
      <c r="L24">
        <v>48</v>
      </c>
      <c r="Q24">
        <v>1985476</v>
      </c>
    </row>
    <row r="25" spans="3:19" x14ac:dyDescent="0.25">
      <c r="C25">
        <v>2</v>
      </c>
      <c r="D25" t="s">
        <v>7198</v>
      </c>
      <c r="E25">
        <v>15.05</v>
      </c>
      <c r="I25">
        <v>2016</v>
      </c>
      <c r="J25">
        <v>147</v>
      </c>
      <c r="L25">
        <v>80</v>
      </c>
      <c r="O25">
        <v>750</v>
      </c>
      <c r="P25">
        <v>750</v>
      </c>
      <c r="Q25">
        <v>801907</v>
      </c>
      <c r="R25">
        <v>9600</v>
      </c>
      <c r="S25">
        <v>8693.1194324561857</v>
      </c>
    </row>
    <row r="26" spans="3:19" x14ac:dyDescent="0.25">
      <c r="C26">
        <v>2</v>
      </c>
      <c r="D26">
        <v>526</v>
      </c>
      <c r="E26">
        <v>15.05</v>
      </c>
      <c r="I26">
        <v>2016</v>
      </c>
      <c r="J26">
        <v>147</v>
      </c>
      <c r="O26">
        <v>750</v>
      </c>
      <c r="P26">
        <v>750</v>
      </c>
      <c r="Q26">
        <v>773907</v>
      </c>
      <c r="R26">
        <v>9600</v>
      </c>
      <c r="S26">
        <v>8693.1194324561857</v>
      </c>
    </row>
    <row r="27" spans="3:19" x14ac:dyDescent="0.25">
      <c r="C27">
        <v>2</v>
      </c>
      <c r="D27">
        <v>746</v>
      </c>
      <c r="L27">
        <v>80</v>
      </c>
      <c r="Q27">
        <v>28000</v>
      </c>
    </row>
    <row r="28" spans="3:19" x14ac:dyDescent="0.25">
      <c r="C28">
        <v>2</v>
      </c>
      <c r="D28" t="s">
        <v>7199</v>
      </c>
      <c r="E28">
        <v>108</v>
      </c>
      <c r="I28">
        <v>14792.5</v>
      </c>
      <c r="J28">
        <v>592</v>
      </c>
      <c r="K28">
        <v>121.48</v>
      </c>
      <c r="O28">
        <v>33752</v>
      </c>
      <c r="P28">
        <v>33752</v>
      </c>
      <c r="Q28">
        <v>4445456</v>
      </c>
      <c r="S28">
        <v>5833.333333333333</v>
      </c>
    </row>
    <row r="29" spans="3:19" x14ac:dyDescent="0.25">
      <c r="C29">
        <v>2</v>
      </c>
      <c r="D29">
        <v>303</v>
      </c>
      <c r="E29">
        <v>37.75</v>
      </c>
      <c r="I29">
        <v>4985.5</v>
      </c>
      <c r="K29">
        <v>109</v>
      </c>
      <c r="O29">
        <v>9213</v>
      </c>
      <c r="P29">
        <v>9213</v>
      </c>
      <c r="Q29">
        <v>1484857</v>
      </c>
      <c r="S29">
        <v>5833.333333333333</v>
      </c>
    </row>
    <row r="30" spans="3:19" x14ac:dyDescent="0.25">
      <c r="C30">
        <v>2</v>
      </c>
      <c r="D30">
        <v>304</v>
      </c>
      <c r="E30">
        <v>16.75</v>
      </c>
      <c r="I30">
        <v>2496</v>
      </c>
      <c r="K30">
        <v>12.48</v>
      </c>
      <c r="O30">
        <v>6344</v>
      </c>
      <c r="P30">
        <v>6344</v>
      </c>
      <c r="Q30">
        <v>816891</v>
      </c>
    </row>
    <row r="31" spans="3:19" x14ac:dyDescent="0.25">
      <c r="C31">
        <v>2</v>
      </c>
      <c r="D31">
        <v>305</v>
      </c>
      <c r="E31">
        <v>6.5</v>
      </c>
      <c r="I31">
        <v>987</v>
      </c>
      <c r="O31">
        <v>3097</v>
      </c>
      <c r="P31">
        <v>3097</v>
      </c>
      <c r="Q31">
        <v>331139</v>
      </c>
    </row>
    <row r="32" spans="3:19" x14ac:dyDescent="0.25">
      <c r="C32">
        <v>2</v>
      </c>
      <c r="D32">
        <v>409</v>
      </c>
      <c r="E32">
        <v>28</v>
      </c>
      <c r="I32">
        <v>4068</v>
      </c>
      <c r="J32">
        <v>551.5</v>
      </c>
      <c r="O32">
        <v>7500</v>
      </c>
      <c r="P32">
        <v>7500</v>
      </c>
      <c r="Q32">
        <v>1325392</v>
      </c>
    </row>
    <row r="33" spans="3:19" x14ac:dyDescent="0.25">
      <c r="C33">
        <v>2</v>
      </c>
      <c r="D33">
        <v>636</v>
      </c>
      <c r="E33">
        <v>1</v>
      </c>
    </row>
    <row r="34" spans="3:19" x14ac:dyDescent="0.25">
      <c r="C34">
        <v>2</v>
      </c>
      <c r="D34">
        <v>642</v>
      </c>
      <c r="E34">
        <v>18</v>
      </c>
      <c r="I34">
        <v>2256</v>
      </c>
      <c r="J34">
        <v>40.5</v>
      </c>
      <c r="O34">
        <v>7598</v>
      </c>
      <c r="P34">
        <v>7598</v>
      </c>
      <c r="Q34">
        <v>487177</v>
      </c>
    </row>
    <row r="35" spans="3:19" x14ac:dyDescent="0.25">
      <c r="C35">
        <v>2</v>
      </c>
      <c r="D35" t="s">
        <v>7200</v>
      </c>
      <c r="E35">
        <v>5.9</v>
      </c>
      <c r="I35">
        <v>844</v>
      </c>
      <c r="Q35">
        <v>188504</v>
      </c>
    </row>
    <row r="36" spans="3:19" x14ac:dyDescent="0.25">
      <c r="C36">
        <v>2</v>
      </c>
      <c r="D36">
        <v>30</v>
      </c>
      <c r="E36">
        <v>5.9</v>
      </c>
      <c r="I36">
        <v>844</v>
      </c>
      <c r="Q36">
        <v>188504</v>
      </c>
    </row>
    <row r="37" spans="3:19" x14ac:dyDescent="0.25">
      <c r="C37" t="s">
        <v>7202</v>
      </c>
      <c r="E37">
        <v>154.70000000000002</v>
      </c>
      <c r="I37">
        <v>21180.1</v>
      </c>
      <c r="J37">
        <v>1323</v>
      </c>
      <c r="K37">
        <v>167.88</v>
      </c>
      <c r="L37">
        <v>128</v>
      </c>
      <c r="O37">
        <v>34502</v>
      </c>
      <c r="P37">
        <v>34502</v>
      </c>
      <c r="Q37">
        <v>7726339</v>
      </c>
      <c r="R37">
        <v>9600</v>
      </c>
      <c r="S37">
        <v>20808.222071752374</v>
      </c>
    </row>
    <row r="38" spans="3:19" x14ac:dyDescent="0.25">
      <c r="C38">
        <v>3</v>
      </c>
      <c r="D38" t="s">
        <v>266</v>
      </c>
      <c r="E38">
        <v>25.75</v>
      </c>
      <c r="I38">
        <v>3342</v>
      </c>
      <c r="J38">
        <v>416.2</v>
      </c>
      <c r="K38">
        <v>56</v>
      </c>
      <c r="L38">
        <v>32</v>
      </c>
      <c r="Q38">
        <v>2131432</v>
      </c>
      <c r="S38">
        <v>6281.7693059628546</v>
      </c>
    </row>
    <row r="39" spans="3:19" x14ac:dyDescent="0.25">
      <c r="C39">
        <v>3</v>
      </c>
      <c r="D39">
        <v>99</v>
      </c>
      <c r="E39">
        <v>2.8</v>
      </c>
      <c r="I39">
        <v>349.6</v>
      </c>
      <c r="J39">
        <v>68.5</v>
      </c>
      <c r="K39">
        <v>30.4</v>
      </c>
      <c r="Q39">
        <v>166713</v>
      </c>
      <c r="S39">
        <v>6281.7693059628546</v>
      </c>
    </row>
    <row r="40" spans="3:19" x14ac:dyDescent="0.25">
      <c r="C40">
        <v>3</v>
      </c>
      <c r="D40">
        <v>100</v>
      </c>
      <c r="E40">
        <v>2</v>
      </c>
      <c r="I40">
        <v>224</v>
      </c>
      <c r="J40">
        <v>34.5</v>
      </c>
      <c r="Q40">
        <v>132170</v>
      </c>
    </row>
    <row r="41" spans="3:19" x14ac:dyDescent="0.25">
      <c r="C41">
        <v>3</v>
      </c>
      <c r="D41">
        <v>101</v>
      </c>
      <c r="E41">
        <v>20.95</v>
      </c>
      <c r="I41">
        <v>2768.4</v>
      </c>
      <c r="J41">
        <v>313.2</v>
      </c>
      <c r="K41">
        <v>25.6</v>
      </c>
      <c r="L41">
        <v>32</v>
      </c>
      <c r="Q41">
        <v>1832549</v>
      </c>
    </row>
    <row r="42" spans="3:19" x14ac:dyDescent="0.25">
      <c r="C42">
        <v>3</v>
      </c>
      <c r="D42" t="s">
        <v>7198</v>
      </c>
      <c r="E42">
        <v>14.05</v>
      </c>
      <c r="I42">
        <v>1910.4</v>
      </c>
      <c r="J42">
        <v>140.5</v>
      </c>
      <c r="L42">
        <v>80</v>
      </c>
      <c r="Q42">
        <v>809367</v>
      </c>
      <c r="S42">
        <v>8693.1194324561857</v>
      </c>
    </row>
    <row r="43" spans="3:19" x14ac:dyDescent="0.25">
      <c r="C43">
        <v>3</v>
      </c>
      <c r="D43">
        <v>526</v>
      </c>
      <c r="E43">
        <v>14.05</v>
      </c>
      <c r="I43">
        <v>1910.4</v>
      </c>
      <c r="J43">
        <v>140.5</v>
      </c>
      <c r="Q43">
        <v>781367</v>
      </c>
      <c r="S43">
        <v>8693.1194324561857</v>
      </c>
    </row>
    <row r="44" spans="3:19" x14ac:dyDescent="0.25">
      <c r="C44">
        <v>3</v>
      </c>
      <c r="D44">
        <v>746</v>
      </c>
      <c r="L44">
        <v>80</v>
      </c>
      <c r="Q44">
        <v>28000</v>
      </c>
    </row>
    <row r="45" spans="3:19" x14ac:dyDescent="0.25">
      <c r="C45">
        <v>3</v>
      </c>
      <c r="D45" t="s">
        <v>7199</v>
      </c>
      <c r="E45">
        <v>106</v>
      </c>
      <c r="I45">
        <v>14253.5</v>
      </c>
      <c r="J45">
        <v>557.5</v>
      </c>
      <c r="L45">
        <v>323</v>
      </c>
      <c r="O45">
        <v>8250</v>
      </c>
      <c r="P45">
        <v>8250</v>
      </c>
      <c r="Q45">
        <v>4171619</v>
      </c>
      <c r="R45">
        <v>4100</v>
      </c>
      <c r="S45">
        <v>5833.333333333333</v>
      </c>
    </row>
    <row r="46" spans="3:19" x14ac:dyDescent="0.25">
      <c r="C46">
        <v>3</v>
      </c>
      <c r="D46">
        <v>303</v>
      </c>
      <c r="E46">
        <v>36.75</v>
      </c>
      <c r="I46">
        <v>4836</v>
      </c>
      <c r="L46">
        <v>72</v>
      </c>
      <c r="O46">
        <v>7500</v>
      </c>
      <c r="P46">
        <v>7500</v>
      </c>
      <c r="Q46">
        <v>1316772</v>
      </c>
      <c r="R46">
        <v>4100</v>
      </c>
      <c r="S46">
        <v>5833.333333333333</v>
      </c>
    </row>
    <row r="47" spans="3:19" x14ac:dyDescent="0.25">
      <c r="C47">
        <v>3</v>
      </c>
      <c r="D47">
        <v>304</v>
      </c>
      <c r="E47">
        <v>16.75</v>
      </c>
      <c r="I47">
        <v>2649</v>
      </c>
      <c r="Q47">
        <v>790212</v>
      </c>
    </row>
    <row r="48" spans="3:19" x14ac:dyDescent="0.25">
      <c r="C48">
        <v>3</v>
      </c>
      <c r="D48">
        <v>305</v>
      </c>
      <c r="E48">
        <v>6.5</v>
      </c>
      <c r="I48">
        <v>988.5</v>
      </c>
      <c r="Q48">
        <v>320796</v>
      </c>
    </row>
    <row r="49" spans="3:19" x14ac:dyDescent="0.25">
      <c r="C49">
        <v>3</v>
      </c>
      <c r="D49">
        <v>409</v>
      </c>
      <c r="E49">
        <v>28</v>
      </c>
      <c r="I49">
        <v>3556</v>
      </c>
      <c r="J49">
        <v>517</v>
      </c>
      <c r="O49">
        <v>750</v>
      </c>
      <c r="P49">
        <v>750</v>
      </c>
      <c r="Q49">
        <v>1310694</v>
      </c>
    </row>
    <row r="50" spans="3:19" x14ac:dyDescent="0.25">
      <c r="C50">
        <v>3</v>
      </c>
      <c r="D50">
        <v>424</v>
      </c>
      <c r="L50">
        <v>19.5</v>
      </c>
      <c r="Q50">
        <v>1950</v>
      </c>
    </row>
    <row r="51" spans="3:19" x14ac:dyDescent="0.25">
      <c r="C51">
        <v>3</v>
      </c>
      <c r="D51">
        <v>636</v>
      </c>
      <c r="E51">
        <v>1</v>
      </c>
    </row>
    <row r="52" spans="3:19" x14ac:dyDescent="0.25">
      <c r="C52">
        <v>3</v>
      </c>
      <c r="D52">
        <v>642</v>
      </c>
      <c r="E52">
        <v>17</v>
      </c>
      <c r="I52">
        <v>2224</v>
      </c>
      <c r="J52">
        <v>40.5</v>
      </c>
      <c r="L52">
        <v>231.5</v>
      </c>
      <c r="Q52">
        <v>431195</v>
      </c>
    </row>
    <row r="53" spans="3:19" x14ac:dyDescent="0.25">
      <c r="C53">
        <v>3</v>
      </c>
      <c r="D53" t="s">
        <v>7200</v>
      </c>
      <c r="E53">
        <v>6.9</v>
      </c>
      <c r="I53">
        <v>950.4</v>
      </c>
      <c r="Q53">
        <v>196115</v>
      </c>
    </row>
    <row r="54" spans="3:19" x14ac:dyDescent="0.25">
      <c r="C54">
        <v>3</v>
      </c>
      <c r="D54">
        <v>30</v>
      </c>
      <c r="E54">
        <v>6.9</v>
      </c>
      <c r="I54">
        <v>950.4</v>
      </c>
      <c r="Q54">
        <v>196115</v>
      </c>
    </row>
    <row r="55" spans="3:19" x14ac:dyDescent="0.25">
      <c r="C55" t="s">
        <v>7203</v>
      </c>
      <c r="E55">
        <v>152.70000000000002</v>
      </c>
      <c r="I55">
        <v>20456.300000000003</v>
      </c>
      <c r="J55">
        <v>1114.2</v>
      </c>
      <c r="K55">
        <v>56</v>
      </c>
      <c r="L55">
        <v>435</v>
      </c>
      <c r="O55">
        <v>8250</v>
      </c>
      <c r="P55">
        <v>8250</v>
      </c>
      <c r="Q55">
        <v>7308533</v>
      </c>
      <c r="R55">
        <v>4100</v>
      </c>
      <c r="S55">
        <v>20808.222071752374</v>
      </c>
    </row>
    <row r="56" spans="3:19" x14ac:dyDescent="0.25">
      <c r="C56">
        <v>4</v>
      </c>
      <c r="D56" t="s">
        <v>266</v>
      </c>
      <c r="E56">
        <v>25.75</v>
      </c>
      <c r="I56">
        <v>3415.6</v>
      </c>
      <c r="J56">
        <v>372.3</v>
      </c>
      <c r="K56">
        <v>42</v>
      </c>
      <c r="O56">
        <v>7500</v>
      </c>
      <c r="P56">
        <v>7500</v>
      </c>
      <c r="Q56">
        <v>2011906</v>
      </c>
      <c r="R56">
        <v>10750</v>
      </c>
      <c r="S56">
        <v>6281.7693059628546</v>
      </c>
    </row>
    <row r="57" spans="3:19" x14ac:dyDescent="0.25">
      <c r="C57">
        <v>4</v>
      </c>
      <c r="D57">
        <v>99</v>
      </c>
      <c r="E57">
        <v>2.8</v>
      </c>
      <c r="I57">
        <v>382.4</v>
      </c>
      <c r="J57">
        <v>54.5</v>
      </c>
      <c r="K57">
        <v>25.6</v>
      </c>
      <c r="Q57">
        <v>150856</v>
      </c>
      <c r="R57">
        <v>10750</v>
      </c>
      <c r="S57">
        <v>6281.7693059628546</v>
      </c>
    </row>
    <row r="58" spans="3:19" x14ac:dyDescent="0.25">
      <c r="C58">
        <v>4</v>
      </c>
      <c r="D58">
        <v>100</v>
      </c>
      <c r="E58">
        <v>2</v>
      </c>
      <c r="I58">
        <v>296</v>
      </c>
      <c r="J58">
        <v>15.5</v>
      </c>
      <c r="Q58">
        <v>43132</v>
      </c>
    </row>
    <row r="59" spans="3:19" x14ac:dyDescent="0.25">
      <c r="C59">
        <v>4</v>
      </c>
      <c r="D59">
        <v>101</v>
      </c>
      <c r="E59">
        <v>20.95</v>
      </c>
      <c r="I59">
        <v>2737.2</v>
      </c>
      <c r="J59">
        <v>302.3</v>
      </c>
      <c r="K59">
        <v>16.399999999999999</v>
      </c>
      <c r="O59">
        <v>7500</v>
      </c>
      <c r="P59">
        <v>7500</v>
      </c>
      <c r="Q59">
        <v>1817918</v>
      </c>
    </row>
    <row r="60" spans="3:19" x14ac:dyDescent="0.25">
      <c r="C60">
        <v>4</v>
      </c>
      <c r="D60" t="s">
        <v>7198</v>
      </c>
      <c r="E60">
        <v>15.850000000000001</v>
      </c>
      <c r="I60">
        <v>1922.4</v>
      </c>
      <c r="J60">
        <v>131</v>
      </c>
      <c r="L60">
        <v>80</v>
      </c>
      <c r="Q60">
        <v>807652</v>
      </c>
      <c r="S60">
        <v>8693.1194324561857</v>
      </c>
    </row>
    <row r="61" spans="3:19" x14ac:dyDescent="0.25">
      <c r="C61">
        <v>4</v>
      </c>
      <c r="D61">
        <v>526</v>
      </c>
      <c r="E61">
        <v>15.850000000000001</v>
      </c>
      <c r="I61">
        <v>1922.4</v>
      </c>
      <c r="J61">
        <v>131</v>
      </c>
      <c r="Q61">
        <v>779652</v>
      </c>
      <c r="S61">
        <v>8693.1194324561857</v>
      </c>
    </row>
    <row r="62" spans="3:19" x14ac:dyDescent="0.25">
      <c r="C62">
        <v>4</v>
      </c>
      <c r="D62">
        <v>746</v>
      </c>
      <c r="L62">
        <v>80</v>
      </c>
      <c r="Q62">
        <v>28000</v>
      </c>
    </row>
    <row r="63" spans="3:19" x14ac:dyDescent="0.25">
      <c r="C63">
        <v>4</v>
      </c>
      <c r="D63" t="s">
        <v>7199</v>
      </c>
      <c r="E63">
        <v>106.5038</v>
      </c>
      <c r="I63">
        <v>13162.5</v>
      </c>
      <c r="J63">
        <v>462</v>
      </c>
      <c r="L63">
        <v>602.5</v>
      </c>
      <c r="O63">
        <v>48158</v>
      </c>
      <c r="P63">
        <v>48158</v>
      </c>
      <c r="Q63">
        <v>4275542</v>
      </c>
      <c r="S63">
        <v>5833.333333333333</v>
      </c>
    </row>
    <row r="64" spans="3:19" x14ac:dyDescent="0.25">
      <c r="C64">
        <v>4</v>
      </c>
      <c r="D64">
        <v>303</v>
      </c>
      <c r="E64">
        <v>37.253799999999998</v>
      </c>
      <c r="I64">
        <v>4214</v>
      </c>
      <c r="L64">
        <v>63.5</v>
      </c>
      <c r="O64">
        <v>5001</v>
      </c>
      <c r="P64">
        <v>5001</v>
      </c>
      <c r="Q64">
        <v>1338046</v>
      </c>
      <c r="S64">
        <v>5833.333333333333</v>
      </c>
    </row>
    <row r="65" spans="3:19" x14ac:dyDescent="0.25">
      <c r="C65">
        <v>4</v>
      </c>
      <c r="D65">
        <v>304</v>
      </c>
      <c r="E65">
        <v>16.75</v>
      </c>
      <c r="I65">
        <v>2338.5</v>
      </c>
      <c r="O65">
        <v>11200</v>
      </c>
      <c r="P65">
        <v>11200</v>
      </c>
      <c r="Q65">
        <v>816774</v>
      </c>
    </row>
    <row r="66" spans="3:19" x14ac:dyDescent="0.25">
      <c r="C66">
        <v>4</v>
      </c>
      <c r="D66">
        <v>305</v>
      </c>
      <c r="E66">
        <v>6.5</v>
      </c>
      <c r="I66">
        <v>1022</v>
      </c>
      <c r="O66">
        <v>6784</v>
      </c>
      <c r="P66">
        <v>6784</v>
      </c>
      <c r="Q66">
        <v>332953</v>
      </c>
    </row>
    <row r="67" spans="3:19" x14ac:dyDescent="0.25">
      <c r="C67">
        <v>4</v>
      </c>
      <c r="D67">
        <v>409</v>
      </c>
      <c r="E67">
        <v>28</v>
      </c>
      <c r="I67">
        <v>3564</v>
      </c>
      <c r="J67">
        <v>425</v>
      </c>
      <c r="O67">
        <v>25173</v>
      </c>
      <c r="P67">
        <v>25173</v>
      </c>
      <c r="Q67">
        <v>1320271</v>
      </c>
    </row>
    <row r="68" spans="3:19" x14ac:dyDescent="0.25">
      <c r="C68">
        <v>4</v>
      </c>
      <c r="D68">
        <v>424</v>
      </c>
      <c r="L68">
        <v>203</v>
      </c>
      <c r="Q68">
        <v>17500</v>
      </c>
    </row>
    <row r="69" spans="3:19" x14ac:dyDescent="0.25">
      <c r="C69">
        <v>4</v>
      </c>
      <c r="D69">
        <v>636</v>
      </c>
      <c r="E69">
        <v>1</v>
      </c>
    </row>
    <row r="70" spans="3:19" x14ac:dyDescent="0.25">
      <c r="C70">
        <v>4</v>
      </c>
      <c r="D70">
        <v>642</v>
      </c>
      <c r="E70">
        <v>17</v>
      </c>
      <c r="I70">
        <v>2024</v>
      </c>
      <c r="J70">
        <v>37</v>
      </c>
      <c r="L70">
        <v>336</v>
      </c>
      <c r="Q70">
        <v>449998</v>
      </c>
    </row>
    <row r="71" spans="3:19" x14ac:dyDescent="0.25">
      <c r="C71">
        <v>4</v>
      </c>
      <c r="D71" t="s">
        <v>7200</v>
      </c>
      <c r="E71">
        <v>6.9</v>
      </c>
      <c r="I71">
        <v>970.4</v>
      </c>
      <c r="Q71">
        <v>216900</v>
      </c>
    </row>
    <row r="72" spans="3:19" x14ac:dyDescent="0.25">
      <c r="C72">
        <v>4</v>
      </c>
      <c r="D72">
        <v>30</v>
      </c>
      <c r="E72">
        <v>6.9</v>
      </c>
      <c r="I72">
        <v>970.4</v>
      </c>
      <c r="Q72">
        <v>216900</v>
      </c>
    </row>
    <row r="73" spans="3:19" x14ac:dyDescent="0.25">
      <c r="C73" t="s">
        <v>7204</v>
      </c>
      <c r="E73">
        <v>155.00380000000001</v>
      </c>
      <c r="I73">
        <v>19470.900000000001</v>
      </c>
      <c r="J73">
        <v>965.3</v>
      </c>
      <c r="K73">
        <v>42</v>
      </c>
      <c r="L73">
        <v>682.5</v>
      </c>
      <c r="O73">
        <v>55658</v>
      </c>
      <c r="P73">
        <v>55658</v>
      </c>
      <c r="Q73">
        <v>7312000</v>
      </c>
      <c r="R73">
        <v>10750</v>
      </c>
      <c r="S73">
        <v>20808.222071752374</v>
      </c>
    </row>
    <row r="74" spans="3:19" x14ac:dyDescent="0.25">
      <c r="C74">
        <v>5</v>
      </c>
      <c r="D74" t="s">
        <v>266</v>
      </c>
      <c r="E74">
        <v>25.75</v>
      </c>
      <c r="I74">
        <v>4024.7999999999997</v>
      </c>
      <c r="J74">
        <v>552.59999999999991</v>
      </c>
      <c r="K74">
        <v>47.2</v>
      </c>
      <c r="L74">
        <v>48</v>
      </c>
      <c r="Q74">
        <v>2179405</v>
      </c>
      <c r="S74">
        <v>6281.7693059628546</v>
      </c>
    </row>
    <row r="75" spans="3:19" x14ac:dyDescent="0.25">
      <c r="C75">
        <v>5</v>
      </c>
      <c r="D75">
        <v>99</v>
      </c>
      <c r="E75">
        <v>2.8</v>
      </c>
      <c r="I75">
        <v>433.6</v>
      </c>
      <c r="J75">
        <v>77.2</v>
      </c>
      <c r="K75">
        <v>30.4</v>
      </c>
      <c r="Q75">
        <v>166077</v>
      </c>
      <c r="S75">
        <v>6281.7693059628546</v>
      </c>
    </row>
    <row r="76" spans="3:19" x14ac:dyDescent="0.25">
      <c r="C76">
        <v>5</v>
      </c>
      <c r="D76">
        <v>100</v>
      </c>
      <c r="E76">
        <v>2</v>
      </c>
      <c r="I76">
        <v>256</v>
      </c>
      <c r="J76">
        <v>61.5</v>
      </c>
      <c r="Q76">
        <v>141144</v>
      </c>
    </row>
    <row r="77" spans="3:19" x14ac:dyDescent="0.25">
      <c r="C77">
        <v>5</v>
      </c>
      <c r="D77">
        <v>101</v>
      </c>
      <c r="E77">
        <v>20.95</v>
      </c>
      <c r="I77">
        <v>3335.2</v>
      </c>
      <c r="J77">
        <v>413.9</v>
      </c>
      <c r="K77">
        <v>16.8</v>
      </c>
      <c r="L77">
        <v>48</v>
      </c>
      <c r="Q77">
        <v>1872184</v>
      </c>
    </row>
    <row r="78" spans="3:19" x14ac:dyDescent="0.25">
      <c r="C78">
        <v>5</v>
      </c>
      <c r="D78" t="s">
        <v>7198</v>
      </c>
      <c r="E78">
        <v>15.850000000000001</v>
      </c>
      <c r="I78">
        <v>2182.8000000000002</v>
      </c>
      <c r="J78">
        <v>154</v>
      </c>
      <c r="L78">
        <v>80</v>
      </c>
      <c r="Q78">
        <v>780506</v>
      </c>
      <c r="R78">
        <v>1500</v>
      </c>
      <c r="S78">
        <v>8693.1194324561857</v>
      </c>
    </row>
    <row r="79" spans="3:19" x14ac:dyDescent="0.25">
      <c r="C79">
        <v>5</v>
      </c>
      <c r="D79">
        <v>526</v>
      </c>
      <c r="E79">
        <v>15.850000000000001</v>
      </c>
      <c r="I79">
        <v>2182.8000000000002</v>
      </c>
      <c r="J79">
        <v>154</v>
      </c>
      <c r="Q79">
        <v>752506</v>
      </c>
      <c r="R79">
        <v>1500</v>
      </c>
      <c r="S79">
        <v>8693.1194324561857</v>
      </c>
    </row>
    <row r="80" spans="3:19" x14ac:dyDescent="0.25">
      <c r="C80">
        <v>5</v>
      </c>
      <c r="D80">
        <v>746</v>
      </c>
      <c r="L80">
        <v>80</v>
      </c>
      <c r="Q80">
        <v>28000</v>
      </c>
    </row>
    <row r="81" spans="3:19" x14ac:dyDescent="0.25">
      <c r="C81">
        <v>5</v>
      </c>
      <c r="D81" t="s">
        <v>7199</v>
      </c>
      <c r="E81">
        <v>104.50190000000001</v>
      </c>
      <c r="I81">
        <v>15372.5</v>
      </c>
      <c r="J81">
        <v>670.5</v>
      </c>
      <c r="K81">
        <v>67.5</v>
      </c>
      <c r="L81">
        <v>240</v>
      </c>
      <c r="O81">
        <v>42916</v>
      </c>
      <c r="P81">
        <v>42916</v>
      </c>
      <c r="Q81">
        <v>4537502</v>
      </c>
      <c r="R81">
        <v>500</v>
      </c>
      <c r="S81">
        <v>5833.333333333333</v>
      </c>
    </row>
    <row r="82" spans="3:19" x14ac:dyDescent="0.25">
      <c r="C82">
        <v>5</v>
      </c>
      <c r="D82">
        <v>303</v>
      </c>
      <c r="E82">
        <v>35.251899999999999</v>
      </c>
      <c r="I82">
        <v>4841</v>
      </c>
      <c r="J82">
        <v>16.5</v>
      </c>
      <c r="K82">
        <v>40.5</v>
      </c>
      <c r="L82">
        <v>24</v>
      </c>
      <c r="O82">
        <v>19518</v>
      </c>
      <c r="P82">
        <v>19518</v>
      </c>
      <c r="Q82">
        <v>1457740</v>
      </c>
      <c r="R82">
        <v>500</v>
      </c>
      <c r="S82">
        <v>5833.333333333333</v>
      </c>
    </row>
    <row r="83" spans="3:19" x14ac:dyDescent="0.25">
      <c r="C83">
        <v>5</v>
      </c>
      <c r="D83">
        <v>304</v>
      </c>
      <c r="E83">
        <v>16.75</v>
      </c>
      <c r="I83">
        <v>2605.5</v>
      </c>
      <c r="O83">
        <v>10866</v>
      </c>
      <c r="P83">
        <v>10866</v>
      </c>
      <c r="Q83">
        <v>858301</v>
      </c>
    </row>
    <row r="84" spans="3:19" x14ac:dyDescent="0.25">
      <c r="C84">
        <v>5</v>
      </c>
      <c r="D84">
        <v>305</v>
      </c>
      <c r="E84">
        <v>6.5</v>
      </c>
      <c r="I84">
        <v>1050</v>
      </c>
      <c r="K84">
        <v>27</v>
      </c>
      <c r="O84">
        <v>3032</v>
      </c>
      <c r="P84">
        <v>3032</v>
      </c>
      <c r="Q84">
        <v>357363</v>
      </c>
    </row>
    <row r="85" spans="3:19" x14ac:dyDescent="0.25">
      <c r="C85">
        <v>5</v>
      </c>
      <c r="D85">
        <v>409</v>
      </c>
      <c r="E85">
        <v>28</v>
      </c>
      <c r="I85">
        <v>4292</v>
      </c>
      <c r="J85">
        <v>608</v>
      </c>
      <c r="O85">
        <v>7500</v>
      </c>
      <c r="P85">
        <v>7500</v>
      </c>
      <c r="Q85">
        <v>1349384</v>
      </c>
    </row>
    <row r="86" spans="3:19" x14ac:dyDescent="0.25">
      <c r="C86">
        <v>5</v>
      </c>
      <c r="D86">
        <v>424</v>
      </c>
      <c r="L86">
        <v>63.5</v>
      </c>
      <c r="Q86">
        <v>6350</v>
      </c>
    </row>
    <row r="87" spans="3:19" x14ac:dyDescent="0.25">
      <c r="C87">
        <v>5</v>
      </c>
      <c r="D87">
        <v>636</v>
      </c>
      <c r="E87">
        <v>1</v>
      </c>
      <c r="I87">
        <v>132</v>
      </c>
      <c r="Q87">
        <v>31909</v>
      </c>
    </row>
    <row r="88" spans="3:19" x14ac:dyDescent="0.25">
      <c r="C88">
        <v>5</v>
      </c>
      <c r="D88">
        <v>642</v>
      </c>
      <c r="E88">
        <v>17</v>
      </c>
      <c r="I88">
        <v>2452</v>
      </c>
      <c r="J88">
        <v>46</v>
      </c>
      <c r="L88">
        <v>152.5</v>
      </c>
      <c r="O88">
        <v>2000</v>
      </c>
      <c r="P88">
        <v>2000</v>
      </c>
      <c r="Q88">
        <v>476455</v>
      </c>
    </row>
    <row r="89" spans="3:19" x14ac:dyDescent="0.25">
      <c r="C89">
        <v>5</v>
      </c>
      <c r="D89" t="s">
        <v>7200</v>
      </c>
      <c r="E89">
        <v>6.9</v>
      </c>
      <c r="I89">
        <v>1115.2</v>
      </c>
      <c r="Q89">
        <v>214545</v>
      </c>
    </row>
    <row r="90" spans="3:19" x14ac:dyDescent="0.25">
      <c r="C90">
        <v>5</v>
      </c>
      <c r="D90">
        <v>30</v>
      </c>
      <c r="E90">
        <v>6.9</v>
      </c>
      <c r="I90">
        <v>1115.2</v>
      </c>
      <c r="Q90">
        <v>214545</v>
      </c>
    </row>
    <row r="91" spans="3:19" x14ac:dyDescent="0.25">
      <c r="C91" t="s">
        <v>7205</v>
      </c>
      <c r="E91">
        <v>153.00190000000001</v>
      </c>
      <c r="I91">
        <v>22695.3</v>
      </c>
      <c r="J91">
        <v>1377.1</v>
      </c>
      <c r="K91">
        <v>114.7</v>
      </c>
      <c r="L91">
        <v>368</v>
      </c>
      <c r="O91">
        <v>42916</v>
      </c>
      <c r="P91">
        <v>42916</v>
      </c>
      <c r="Q91">
        <v>7711958</v>
      </c>
      <c r="R91">
        <v>2000</v>
      </c>
      <c r="S91">
        <v>20808.222071752374</v>
      </c>
    </row>
  </sheetData>
  <hyperlinks>
    <hyperlink ref="A2" location="Obsah!A1" display="Zpět na Obsah  KL 01  1.-4.měsíc" xr:uid="{F21D8D54-9753-460B-98AF-0FFBFD595A43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1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6" t="s">
        <v>7226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705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36667520.430000007</v>
      </c>
      <c r="C3" s="344">
        <f t="shared" ref="C3:Z3" si="0">SUBTOTAL(9,C6:C1048576)</f>
        <v>10</v>
      </c>
      <c r="D3" s="344"/>
      <c r="E3" s="344">
        <f>SUBTOTAL(9,E6:E1048576)/4</f>
        <v>37618013.640000001</v>
      </c>
      <c r="F3" s="344"/>
      <c r="G3" s="344">
        <f t="shared" si="0"/>
        <v>10</v>
      </c>
      <c r="H3" s="344">
        <f>SUBTOTAL(9,H6:H1048576)/4</f>
        <v>35358780.400000006</v>
      </c>
      <c r="I3" s="347">
        <f>IF(B3&lt;&gt;0,H3/B3,"")</f>
        <v>0.96430792116149644</v>
      </c>
      <c r="J3" s="345">
        <f>IF(E3&lt;&gt;0,H3/E3,"")</f>
        <v>0.93994278215695826</v>
      </c>
      <c r="K3" s="346">
        <f t="shared" si="0"/>
        <v>105331826.13999996</v>
      </c>
      <c r="L3" s="346"/>
      <c r="M3" s="344">
        <f t="shared" si="0"/>
        <v>3.3521285395458489</v>
      </c>
      <c r="N3" s="344">
        <f t="shared" si="0"/>
        <v>62844741.720000066</v>
      </c>
      <c r="O3" s="344"/>
      <c r="P3" s="344">
        <f t="shared" si="0"/>
        <v>2</v>
      </c>
      <c r="Q3" s="344">
        <f t="shared" si="0"/>
        <v>74772869.47999993</v>
      </c>
      <c r="R3" s="347">
        <f>IF(K3&lt;&gt;0,Q3/K3,"")</f>
        <v>0.70987917156792546</v>
      </c>
      <c r="S3" s="347">
        <f>IF(N3&lt;&gt;0,Q3/N3,"")</f>
        <v>1.1898031153210036</v>
      </c>
      <c r="T3" s="343">
        <f t="shared" si="0"/>
        <v>131891206.16</v>
      </c>
      <c r="U3" s="346"/>
      <c r="V3" s="344">
        <f t="shared" si="0"/>
        <v>1.4831896098803174</v>
      </c>
      <c r="W3" s="344">
        <f t="shared" si="0"/>
        <v>177848071.85999995</v>
      </c>
      <c r="X3" s="344"/>
      <c r="Y3" s="344">
        <f t="shared" si="0"/>
        <v>2</v>
      </c>
      <c r="Z3" s="344">
        <f t="shared" si="0"/>
        <v>170501587.47999999</v>
      </c>
      <c r="AA3" s="347">
        <f>IF(T3&lt;&gt;0,Z3/T3,"")</f>
        <v>1.2927441672886131</v>
      </c>
      <c r="AB3" s="345">
        <f>IF(W3&lt;&gt;0,Z3/W3,"")</f>
        <v>0.9586923585779269</v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2"/>
      <c r="B5" s="843">
        <v>2018</v>
      </c>
      <c r="C5" s="844"/>
      <c r="D5" s="844"/>
      <c r="E5" s="844">
        <v>2019</v>
      </c>
      <c r="F5" s="844"/>
      <c r="G5" s="844"/>
      <c r="H5" s="844">
        <v>2020</v>
      </c>
      <c r="I5" s="845" t="s">
        <v>324</v>
      </c>
      <c r="J5" s="846" t="s">
        <v>2</v>
      </c>
      <c r="K5" s="843">
        <v>2015</v>
      </c>
      <c r="L5" s="844"/>
      <c r="M5" s="844"/>
      <c r="N5" s="844">
        <v>2019</v>
      </c>
      <c r="O5" s="844"/>
      <c r="P5" s="844"/>
      <c r="Q5" s="844">
        <v>2020</v>
      </c>
      <c r="R5" s="845" t="s">
        <v>324</v>
      </c>
      <c r="S5" s="846" t="s">
        <v>2</v>
      </c>
      <c r="T5" s="843">
        <v>2015</v>
      </c>
      <c r="U5" s="844"/>
      <c r="V5" s="844"/>
      <c r="W5" s="844">
        <v>2019</v>
      </c>
      <c r="X5" s="844"/>
      <c r="Y5" s="844"/>
      <c r="Z5" s="844">
        <v>2020</v>
      </c>
      <c r="AA5" s="845" t="s">
        <v>324</v>
      </c>
      <c r="AB5" s="846" t="s">
        <v>2</v>
      </c>
    </row>
    <row r="6" spans="1:28" ht="14.45" customHeight="1" x14ac:dyDescent="0.25">
      <c r="A6" s="847" t="s">
        <v>7220</v>
      </c>
      <c r="B6" s="848">
        <v>24445293.430000007</v>
      </c>
      <c r="C6" s="849">
        <v>1</v>
      </c>
      <c r="D6" s="849">
        <v>1.017570807583752</v>
      </c>
      <c r="E6" s="848">
        <v>24023186.640000008</v>
      </c>
      <c r="F6" s="849">
        <v>0.98273259467272434</v>
      </c>
      <c r="G6" s="849">
        <v>1</v>
      </c>
      <c r="H6" s="848">
        <v>23048390.400000006</v>
      </c>
      <c r="I6" s="849">
        <v>0.94285595163747637</v>
      </c>
      <c r="J6" s="849">
        <v>0.95942269214289377</v>
      </c>
      <c r="K6" s="848">
        <v>52665913.069999978</v>
      </c>
      <c r="L6" s="849">
        <v>1</v>
      </c>
      <c r="M6" s="849">
        <v>1.6760642697729244</v>
      </c>
      <c r="N6" s="848">
        <v>31422370.860000033</v>
      </c>
      <c r="O6" s="849">
        <v>0.59663583195140923</v>
      </c>
      <c r="P6" s="849">
        <v>1</v>
      </c>
      <c r="Q6" s="848">
        <v>37386434.739999957</v>
      </c>
      <c r="R6" s="849">
        <v>0.70987917156792535</v>
      </c>
      <c r="S6" s="849">
        <v>1.1898031153210034</v>
      </c>
      <c r="T6" s="848">
        <v>65945603.079999998</v>
      </c>
      <c r="U6" s="849">
        <v>1</v>
      </c>
      <c r="V6" s="849">
        <v>0.74159480494015872</v>
      </c>
      <c r="W6" s="848">
        <v>88924035.929999977</v>
      </c>
      <c r="X6" s="849">
        <v>1.3484452605903741</v>
      </c>
      <c r="Y6" s="849">
        <v>1</v>
      </c>
      <c r="Z6" s="848">
        <v>85250793.74000001</v>
      </c>
      <c r="AA6" s="849">
        <v>1.2927441672886133</v>
      </c>
      <c r="AB6" s="850">
        <v>0.95869235857792712</v>
      </c>
    </row>
    <row r="7" spans="1:28" ht="14.45" customHeight="1" x14ac:dyDescent="0.25">
      <c r="A7" s="861" t="s">
        <v>7221</v>
      </c>
      <c r="B7" s="851">
        <v>3310623.6900000041</v>
      </c>
      <c r="C7" s="852">
        <v>1</v>
      </c>
      <c r="D7" s="852">
        <v>0.99978322682816079</v>
      </c>
      <c r="E7" s="851">
        <v>3311341.5000000019</v>
      </c>
      <c r="F7" s="852">
        <v>1.0002168201726358</v>
      </c>
      <c r="G7" s="852">
        <v>1</v>
      </c>
      <c r="H7" s="851">
        <v>3203585.8800000018</v>
      </c>
      <c r="I7" s="852">
        <v>0.96766838516762921</v>
      </c>
      <c r="J7" s="852">
        <v>0.96745862062248789</v>
      </c>
      <c r="K7" s="851">
        <v>52665913.069999978</v>
      </c>
      <c r="L7" s="852">
        <v>1</v>
      </c>
      <c r="M7" s="852">
        <v>1.6760642697729244</v>
      </c>
      <c r="N7" s="851">
        <v>31422370.860000033</v>
      </c>
      <c r="O7" s="852">
        <v>0.59663583195140923</v>
      </c>
      <c r="P7" s="852">
        <v>1</v>
      </c>
      <c r="Q7" s="851">
        <v>56136991.779999956</v>
      </c>
      <c r="R7" s="852">
        <v>1.065907500841891</v>
      </c>
      <c r="S7" s="852">
        <v>1.786529477044047</v>
      </c>
      <c r="T7" s="851">
        <v>65945603.079999998</v>
      </c>
      <c r="U7" s="852">
        <v>1</v>
      </c>
      <c r="V7" s="852">
        <v>0.74159480494015872</v>
      </c>
      <c r="W7" s="851">
        <v>88924035.929999977</v>
      </c>
      <c r="X7" s="852">
        <v>1.3484452605903741</v>
      </c>
      <c r="Y7" s="852">
        <v>1</v>
      </c>
      <c r="Z7" s="851">
        <v>66500236.700000003</v>
      </c>
      <c r="AA7" s="852">
        <v>1.0084104715719586</v>
      </c>
      <c r="AB7" s="853">
        <v>0.74783196696502008</v>
      </c>
    </row>
    <row r="8" spans="1:28" ht="14.45" customHeight="1" x14ac:dyDescent="0.25">
      <c r="A8" s="861" t="s">
        <v>7222</v>
      </c>
      <c r="B8" s="851">
        <v>21134669.740000002</v>
      </c>
      <c r="C8" s="852">
        <v>1</v>
      </c>
      <c r="D8" s="852">
        <v>1.0204146273372532</v>
      </c>
      <c r="E8" s="851">
        <v>20711845.140000004</v>
      </c>
      <c r="F8" s="852">
        <v>0.97999379194462877</v>
      </c>
      <c r="G8" s="852">
        <v>1</v>
      </c>
      <c r="H8" s="851">
        <v>19844804.520000003</v>
      </c>
      <c r="I8" s="852">
        <v>0.9389692275361764</v>
      </c>
      <c r="J8" s="852">
        <v>0.95813793439747585</v>
      </c>
      <c r="K8" s="851"/>
      <c r="L8" s="852"/>
      <c r="M8" s="852"/>
      <c r="N8" s="851"/>
      <c r="O8" s="852"/>
      <c r="P8" s="852"/>
      <c r="Q8" s="851"/>
      <c r="R8" s="852"/>
      <c r="S8" s="852"/>
      <c r="T8" s="851"/>
      <c r="U8" s="852"/>
      <c r="V8" s="852"/>
      <c r="W8" s="851"/>
      <c r="X8" s="852"/>
      <c r="Y8" s="852"/>
      <c r="Z8" s="851"/>
      <c r="AA8" s="852"/>
      <c r="AB8" s="853"/>
    </row>
    <row r="9" spans="1:28" ht="14.45" customHeight="1" x14ac:dyDescent="0.25">
      <c r="A9" s="861" t="s">
        <v>7223</v>
      </c>
      <c r="B9" s="851"/>
      <c r="C9" s="852"/>
      <c r="D9" s="852"/>
      <c r="E9" s="851"/>
      <c r="F9" s="852"/>
      <c r="G9" s="852"/>
      <c r="H9" s="851"/>
      <c r="I9" s="852"/>
      <c r="J9" s="852"/>
      <c r="K9" s="851"/>
      <c r="L9" s="852"/>
      <c r="M9" s="852"/>
      <c r="N9" s="851"/>
      <c r="O9" s="852"/>
      <c r="P9" s="852"/>
      <c r="Q9" s="851">
        <v>-18750557.039999999</v>
      </c>
      <c r="R9" s="852"/>
      <c r="S9" s="852"/>
      <c r="T9" s="851"/>
      <c r="U9" s="852"/>
      <c r="V9" s="852"/>
      <c r="W9" s="851"/>
      <c r="X9" s="852"/>
      <c r="Y9" s="852"/>
      <c r="Z9" s="851">
        <v>18750557.039999999</v>
      </c>
      <c r="AA9" s="852"/>
      <c r="AB9" s="853"/>
    </row>
    <row r="10" spans="1:28" ht="14.45" customHeight="1" x14ac:dyDescent="0.25">
      <c r="A10" s="854" t="s">
        <v>7224</v>
      </c>
      <c r="B10" s="855">
        <v>12222227</v>
      </c>
      <c r="C10" s="856">
        <v>1</v>
      </c>
      <c r="D10" s="856">
        <v>0.89903512564006882</v>
      </c>
      <c r="E10" s="855">
        <v>13594827</v>
      </c>
      <c r="F10" s="856">
        <v>1.112303592463141</v>
      </c>
      <c r="G10" s="856">
        <v>1</v>
      </c>
      <c r="H10" s="855">
        <v>12310390</v>
      </c>
      <c r="I10" s="856">
        <v>1.0072133335438787</v>
      </c>
      <c r="J10" s="856">
        <v>0.90552016586897355</v>
      </c>
      <c r="K10" s="855"/>
      <c r="L10" s="856"/>
      <c r="M10" s="856"/>
      <c r="N10" s="855"/>
      <c r="O10" s="856"/>
      <c r="P10" s="856"/>
      <c r="Q10" s="855"/>
      <c r="R10" s="856"/>
      <c r="S10" s="856"/>
      <c r="T10" s="855"/>
      <c r="U10" s="856"/>
      <c r="V10" s="856"/>
      <c r="W10" s="855"/>
      <c r="X10" s="856"/>
      <c r="Y10" s="856"/>
      <c r="Z10" s="855"/>
      <c r="AA10" s="856"/>
      <c r="AB10" s="857"/>
    </row>
    <row r="11" spans="1:28" ht="14.45" customHeight="1" thickBot="1" x14ac:dyDescent="0.3">
      <c r="A11" s="862" t="s">
        <v>7225</v>
      </c>
      <c r="B11" s="858">
        <v>12222227</v>
      </c>
      <c r="C11" s="859">
        <v>1</v>
      </c>
      <c r="D11" s="859">
        <v>0.89903512564006882</v>
      </c>
      <c r="E11" s="858">
        <v>13594827</v>
      </c>
      <c r="F11" s="859">
        <v>1.112303592463141</v>
      </c>
      <c r="G11" s="859">
        <v>1</v>
      </c>
      <c r="H11" s="858">
        <v>12310390</v>
      </c>
      <c r="I11" s="859">
        <v>1.0072133335438787</v>
      </c>
      <c r="J11" s="859">
        <v>0.90552016586897355</v>
      </c>
      <c r="K11" s="858"/>
      <c r="L11" s="859"/>
      <c r="M11" s="859"/>
      <c r="N11" s="858"/>
      <c r="O11" s="859"/>
      <c r="P11" s="859"/>
      <c r="Q11" s="858"/>
      <c r="R11" s="859"/>
      <c r="S11" s="859"/>
      <c r="T11" s="858"/>
      <c r="U11" s="859"/>
      <c r="V11" s="859"/>
      <c r="W11" s="858"/>
      <c r="X11" s="859"/>
      <c r="Y11" s="859"/>
      <c r="Z11" s="858"/>
      <c r="AA11" s="859"/>
      <c r="AB11" s="860"/>
    </row>
    <row r="12" spans="1:28" ht="14.45" customHeight="1" thickBot="1" x14ac:dyDescent="0.25"/>
    <row r="13" spans="1:28" ht="14.45" customHeight="1" x14ac:dyDescent="0.25">
      <c r="A13" s="847" t="s">
        <v>620</v>
      </c>
      <c r="B13" s="848">
        <v>3310623.6900000037</v>
      </c>
      <c r="C13" s="849">
        <v>1</v>
      </c>
      <c r="D13" s="849">
        <v>0.99978322682816056</v>
      </c>
      <c r="E13" s="848">
        <v>3311341.5000000023</v>
      </c>
      <c r="F13" s="849">
        <v>1.000216820172636</v>
      </c>
      <c r="G13" s="849">
        <v>1</v>
      </c>
      <c r="H13" s="848">
        <v>3203585.8800000008</v>
      </c>
      <c r="I13" s="849">
        <v>0.96766838516762899</v>
      </c>
      <c r="J13" s="850">
        <v>0.96745862062248744</v>
      </c>
    </row>
    <row r="14" spans="1:28" ht="14.45" customHeight="1" x14ac:dyDescent="0.25">
      <c r="A14" s="861" t="s">
        <v>7227</v>
      </c>
      <c r="B14" s="851">
        <v>349600.99999999994</v>
      </c>
      <c r="C14" s="852">
        <v>1</v>
      </c>
      <c r="D14" s="852">
        <v>0.93414841646664848</v>
      </c>
      <c r="E14" s="851">
        <v>374245.67000000004</v>
      </c>
      <c r="F14" s="852">
        <v>1.0704937056816202</v>
      </c>
      <c r="G14" s="852">
        <v>1</v>
      </c>
      <c r="H14" s="851">
        <v>608740.99</v>
      </c>
      <c r="I14" s="852">
        <v>1.7412449907179901</v>
      </c>
      <c r="J14" s="853">
        <v>1.6265812507596946</v>
      </c>
    </row>
    <row r="15" spans="1:28" ht="14.45" customHeight="1" x14ac:dyDescent="0.25">
      <c r="A15" s="861" t="s">
        <v>7228</v>
      </c>
      <c r="B15" s="851">
        <v>2961022.6900000037</v>
      </c>
      <c r="C15" s="852">
        <v>1</v>
      </c>
      <c r="D15" s="852">
        <v>1.0081464349087994</v>
      </c>
      <c r="E15" s="851">
        <v>2937095.8300000024</v>
      </c>
      <c r="F15" s="852">
        <v>0.99191939322828993</v>
      </c>
      <c r="G15" s="852">
        <v>1</v>
      </c>
      <c r="H15" s="851">
        <v>2594844.8900000011</v>
      </c>
      <c r="I15" s="852">
        <v>0.87633401080084183</v>
      </c>
      <c r="J15" s="853">
        <v>0.88347300877819812</v>
      </c>
    </row>
    <row r="16" spans="1:28" ht="14.45" customHeight="1" x14ac:dyDescent="0.25">
      <c r="A16" s="854" t="s">
        <v>629</v>
      </c>
      <c r="B16" s="855">
        <v>33356896.740000002</v>
      </c>
      <c r="C16" s="856">
        <v>1</v>
      </c>
      <c r="D16" s="856">
        <v>0.972315140444864</v>
      </c>
      <c r="E16" s="855">
        <v>34306672.140000001</v>
      </c>
      <c r="F16" s="856">
        <v>1.0284731342787374</v>
      </c>
      <c r="G16" s="856">
        <v>1</v>
      </c>
      <c r="H16" s="855">
        <v>32155194.520000007</v>
      </c>
      <c r="I16" s="856">
        <v>0.9639743999759135</v>
      </c>
      <c r="J16" s="857">
        <v>0.93728690409783377</v>
      </c>
    </row>
    <row r="17" spans="1:10" ht="14.45" customHeight="1" thickBot="1" x14ac:dyDescent="0.3">
      <c r="A17" s="862" t="s">
        <v>7227</v>
      </c>
      <c r="B17" s="858">
        <v>33356896.740000002</v>
      </c>
      <c r="C17" s="859">
        <v>1</v>
      </c>
      <c r="D17" s="859">
        <v>0.972315140444864</v>
      </c>
      <c r="E17" s="858">
        <v>34306672.140000001</v>
      </c>
      <c r="F17" s="859">
        <v>1.0284731342787374</v>
      </c>
      <c r="G17" s="859">
        <v>1</v>
      </c>
      <c r="H17" s="858">
        <v>32155194.520000007</v>
      </c>
      <c r="I17" s="859">
        <v>0.9639743999759135</v>
      </c>
      <c r="J17" s="860">
        <v>0.93728690409783377</v>
      </c>
    </row>
    <row r="18" spans="1:10" ht="14.45" customHeight="1" x14ac:dyDescent="0.2">
      <c r="A18" s="787" t="s">
        <v>295</v>
      </c>
    </row>
    <row r="19" spans="1:10" ht="14.45" customHeight="1" x14ac:dyDescent="0.2">
      <c r="A19" s="788" t="s">
        <v>2780</v>
      </c>
    </row>
    <row r="20" spans="1:10" ht="14.45" customHeight="1" x14ac:dyDescent="0.2">
      <c r="A20" s="787" t="s">
        <v>7229</v>
      </c>
    </row>
    <row r="21" spans="1:10" ht="14.45" customHeight="1" x14ac:dyDescent="0.2">
      <c r="A21" s="787" t="s">
        <v>7230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958F83AC-F618-4D20-ABE3-73EA13C86BF5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43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7237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705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165286</v>
      </c>
      <c r="C3" s="404">
        <f t="shared" si="0"/>
        <v>170255</v>
      </c>
      <c r="D3" s="438">
        <f t="shared" si="0"/>
        <v>148694</v>
      </c>
      <c r="E3" s="346">
        <f t="shared" si="0"/>
        <v>36667520.429999985</v>
      </c>
      <c r="F3" s="344">
        <f t="shared" si="0"/>
        <v>37618013.639999986</v>
      </c>
      <c r="G3" s="405">
        <f t="shared" si="0"/>
        <v>35358780.399999984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2"/>
      <c r="B5" s="843">
        <v>2018</v>
      </c>
      <c r="C5" s="844">
        <v>2019</v>
      </c>
      <c r="D5" s="863">
        <v>2020</v>
      </c>
      <c r="E5" s="843">
        <v>2018</v>
      </c>
      <c r="F5" s="844">
        <v>2019</v>
      </c>
      <c r="G5" s="863">
        <v>2020</v>
      </c>
    </row>
    <row r="6" spans="1:7" ht="14.45" customHeight="1" x14ac:dyDescent="0.2">
      <c r="A6" s="836" t="s">
        <v>2782</v>
      </c>
      <c r="B6" s="225">
        <v>1909</v>
      </c>
      <c r="C6" s="225">
        <v>1872</v>
      </c>
      <c r="D6" s="225">
        <v>1771</v>
      </c>
      <c r="E6" s="864">
        <v>218632.31999999998</v>
      </c>
      <c r="F6" s="864">
        <v>182632.97999999998</v>
      </c>
      <c r="G6" s="865">
        <v>182921.66</v>
      </c>
    </row>
    <row r="7" spans="1:7" ht="14.45" customHeight="1" x14ac:dyDescent="0.2">
      <c r="A7" s="837" t="s">
        <v>7227</v>
      </c>
      <c r="B7" s="832">
        <v>138229</v>
      </c>
      <c r="C7" s="832">
        <v>143561</v>
      </c>
      <c r="D7" s="832">
        <v>126387</v>
      </c>
      <c r="E7" s="866">
        <v>33706497.740000002</v>
      </c>
      <c r="F7" s="866">
        <v>34680917.810000002</v>
      </c>
      <c r="G7" s="867">
        <v>32763935.510000002</v>
      </c>
    </row>
    <row r="8" spans="1:7" ht="14.45" customHeight="1" x14ac:dyDescent="0.2">
      <c r="A8" s="837" t="s">
        <v>2783</v>
      </c>
      <c r="B8" s="832">
        <v>83</v>
      </c>
      <c r="C8" s="832">
        <v>272</v>
      </c>
      <c r="D8" s="832">
        <v>78</v>
      </c>
      <c r="E8" s="866">
        <v>6583.66</v>
      </c>
      <c r="F8" s="866">
        <v>25936.339999999997</v>
      </c>
      <c r="G8" s="867">
        <v>6857.99</v>
      </c>
    </row>
    <row r="9" spans="1:7" ht="14.45" customHeight="1" x14ac:dyDescent="0.2">
      <c r="A9" s="837" t="s">
        <v>7231</v>
      </c>
      <c r="B9" s="832">
        <v>0</v>
      </c>
      <c r="C9" s="832"/>
      <c r="D9" s="832"/>
      <c r="E9" s="866">
        <v>0</v>
      </c>
      <c r="F9" s="866"/>
      <c r="G9" s="867"/>
    </row>
    <row r="10" spans="1:7" ht="14.45" customHeight="1" x14ac:dyDescent="0.2">
      <c r="A10" s="837" t="s">
        <v>2784</v>
      </c>
      <c r="B10" s="832">
        <v>1431</v>
      </c>
      <c r="C10" s="832">
        <v>1363</v>
      </c>
      <c r="D10" s="832">
        <v>1717</v>
      </c>
      <c r="E10" s="866">
        <v>169328.33000000002</v>
      </c>
      <c r="F10" s="866">
        <v>160541.67000000001</v>
      </c>
      <c r="G10" s="867">
        <v>205985.99999999997</v>
      </c>
    </row>
    <row r="11" spans="1:7" ht="14.45" customHeight="1" x14ac:dyDescent="0.2">
      <c r="A11" s="837" t="s">
        <v>2785</v>
      </c>
      <c r="B11" s="832">
        <v>16</v>
      </c>
      <c r="C11" s="832">
        <v>6</v>
      </c>
      <c r="D11" s="832">
        <v>39</v>
      </c>
      <c r="E11" s="866">
        <v>1358</v>
      </c>
      <c r="F11" s="866">
        <v>858.66</v>
      </c>
      <c r="G11" s="867">
        <v>3172.66</v>
      </c>
    </row>
    <row r="12" spans="1:7" ht="14.45" customHeight="1" x14ac:dyDescent="0.2">
      <c r="A12" s="837" t="s">
        <v>2786</v>
      </c>
      <c r="B12" s="832">
        <v>1625</v>
      </c>
      <c r="C12" s="832">
        <v>1465</v>
      </c>
      <c r="D12" s="832">
        <v>1474</v>
      </c>
      <c r="E12" s="866">
        <v>163122.99</v>
      </c>
      <c r="F12" s="866">
        <v>183135.66</v>
      </c>
      <c r="G12" s="867">
        <v>196665.66</v>
      </c>
    </row>
    <row r="13" spans="1:7" ht="14.45" customHeight="1" x14ac:dyDescent="0.2">
      <c r="A13" s="837" t="s">
        <v>2788</v>
      </c>
      <c r="B13" s="832">
        <v>623</v>
      </c>
      <c r="C13" s="832">
        <v>640</v>
      </c>
      <c r="D13" s="832">
        <v>410</v>
      </c>
      <c r="E13" s="866">
        <v>56557.32</v>
      </c>
      <c r="F13" s="866">
        <v>61163.009999999995</v>
      </c>
      <c r="G13" s="867">
        <v>40852.990000000005</v>
      </c>
    </row>
    <row r="14" spans="1:7" ht="14.45" customHeight="1" x14ac:dyDescent="0.2">
      <c r="A14" s="837" t="s">
        <v>2789</v>
      </c>
      <c r="B14" s="832">
        <v>1182</v>
      </c>
      <c r="C14" s="832">
        <v>1197</v>
      </c>
      <c r="D14" s="832">
        <v>671</v>
      </c>
      <c r="E14" s="866">
        <v>112577.65000000001</v>
      </c>
      <c r="F14" s="866">
        <v>108360.67</v>
      </c>
      <c r="G14" s="867">
        <v>65933.990000000005</v>
      </c>
    </row>
    <row r="15" spans="1:7" ht="14.45" customHeight="1" x14ac:dyDescent="0.2">
      <c r="A15" s="837" t="s">
        <v>2790</v>
      </c>
      <c r="B15" s="832"/>
      <c r="C15" s="832">
        <v>29</v>
      </c>
      <c r="D15" s="832"/>
      <c r="E15" s="866"/>
      <c r="F15" s="866">
        <v>1869</v>
      </c>
      <c r="G15" s="867"/>
    </row>
    <row r="16" spans="1:7" ht="14.45" customHeight="1" x14ac:dyDescent="0.2">
      <c r="A16" s="837" t="s">
        <v>2791</v>
      </c>
      <c r="B16" s="832">
        <v>121</v>
      </c>
      <c r="C16" s="832">
        <v>599</v>
      </c>
      <c r="D16" s="832">
        <v>526</v>
      </c>
      <c r="E16" s="866">
        <v>11624.33</v>
      </c>
      <c r="F16" s="866">
        <v>74453.310000000012</v>
      </c>
      <c r="G16" s="867">
        <v>65519.66</v>
      </c>
    </row>
    <row r="17" spans="1:7" ht="14.45" customHeight="1" x14ac:dyDescent="0.2">
      <c r="A17" s="837" t="s">
        <v>2792</v>
      </c>
      <c r="B17" s="832">
        <v>476</v>
      </c>
      <c r="C17" s="832">
        <v>646</v>
      </c>
      <c r="D17" s="832">
        <v>417</v>
      </c>
      <c r="E17" s="866">
        <v>42771.33</v>
      </c>
      <c r="F17" s="866">
        <v>61849.33</v>
      </c>
      <c r="G17" s="867">
        <v>40212.33</v>
      </c>
    </row>
    <row r="18" spans="1:7" ht="14.45" customHeight="1" x14ac:dyDescent="0.2">
      <c r="A18" s="837" t="s">
        <v>2793</v>
      </c>
      <c r="B18" s="832"/>
      <c r="C18" s="832"/>
      <c r="D18" s="832">
        <v>33</v>
      </c>
      <c r="E18" s="866"/>
      <c r="F18" s="866"/>
      <c r="G18" s="867">
        <v>2222.67</v>
      </c>
    </row>
    <row r="19" spans="1:7" ht="14.45" customHeight="1" x14ac:dyDescent="0.2">
      <c r="A19" s="837" t="s">
        <v>2794</v>
      </c>
      <c r="B19" s="832">
        <v>360</v>
      </c>
      <c r="C19" s="832">
        <v>109</v>
      </c>
      <c r="D19" s="832">
        <v>128</v>
      </c>
      <c r="E19" s="866">
        <v>37672.33</v>
      </c>
      <c r="F19" s="866">
        <v>9228</v>
      </c>
      <c r="G19" s="867">
        <v>10978.33</v>
      </c>
    </row>
    <row r="20" spans="1:7" ht="14.45" customHeight="1" x14ac:dyDescent="0.2">
      <c r="A20" s="837" t="s">
        <v>2795</v>
      </c>
      <c r="B20" s="832">
        <v>1020</v>
      </c>
      <c r="C20" s="832">
        <v>1185</v>
      </c>
      <c r="D20" s="832">
        <v>2213</v>
      </c>
      <c r="E20" s="866">
        <v>122007.67</v>
      </c>
      <c r="F20" s="866">
        <v>131738.66999999998</v>
      </c>
      <c r="G20" s="867">
        <v>275208.66000000003</v>
      </c>
    </row>
    <row r="21" spans="1:7" ht="14.45" customHeight="1" x14ac:dyDescent="0.2">
      <c r="A21" s="837" t="s">
        <v>2796</v>
      </c>
      <c r="B21" s="832">
        <v>3027</v>
      </c>
      <c r="C21" s="832">
        <v>2642</v>
      </c>
      <c r="D21" s="832">
        <v>2362</v>
      </c>
      <c r="E21" s="866">
        <v>367023.30000000005</v>
      </c>
      <c r="F21" s="866">
        <v>302186.65999999997</v>
      </c>
      <c r="G21" s="867">
        <v>284023.32999999996</v>
      </c>
    </row>
    <row r="22" spans="1:7" ht="14.45" customHeight="1" x14ac:dyDescent="0.2">
      <c r="A22" s="837" t="s">
        <v>2797</v>
      </c>
      <c r="B22" s="832"/>
      <c r="C22" s="832"/>
      <c r="D22" s="832">
        <v>17</v>
      </c>
      <c r="E22" s="866"/>
      <c r="F22" s="866"/>
      <c r="G22" s="867">
        <v>646</v>
      </c>
    </row>
    <row r="23" spans="1:7" ht="14.45" customHeight="1" x14ac:dyDescent="0.2">
      <c r="A23" s="837" t="s">
        <v>2798</v>
      </c>
      <c r="B23" s="832">
        <v>1166</v>
      </c>
      <c r="C23" s="832">
        <v>574</v>
      </c>
      <c r="D23" s="832">
        <v>624</v>
      </c>
      <c r="E23" s="866">
        <v>123897.31000000001</v>
      </c>
      <c r="F23" s="866">
        <v>63282.33</v>
      </c>
      <c r="G23" s="867">
        <v>66241.320000000007</v>
      </c>
    </row>
    <row r="24" spans="1:7" ht="14.45" customHeight="1" x14ac:dyDescent="0.2">
      <c r="A24" s="837" t="s">
        <v>2799</v>
      </c>
      <c r="B24" s="832">
        <v>782</v>
      </c>
      <c r="C24" s="832">
        <v>1606</v>
      </c>
      <c r="D24" s="832">
        <v>698</v>
      </c>
      <c r="E24" s="866">
        <v>78066.33</v>
      </c>
      <c r="F24" s="866">
        <v>173411.63999999998</v>
      </c>
      <c r="G24" s="867">
        <v>71854.009999999995</v>
      </c>
    </row>
    <row r="25" spans="1:7" ht="14.45" customHeight="1" x14ac:dyDescent="0.2">
      <c r="A25" s="837" t="s">
        <v>2800</v>
      </c>
      <c r="B25" s="832">
        <v>1280</v>
      </c>
      <c r="C25" s="832">
        <v>1132</v>
      </c>
      <c r="D25" s="832">
        <v>851</v>
      </c>
      <c r="E25" s="866">
        <v>150476.66</v>
      </c>
      <c r="F25" s="866">
        <v>133739.98000000001</v>
      </c>
      <c r="G25" s="867">
        <v>107307</v>
      </c>
    </row>
    <row r="26" spans="1:7" ht="14.45" customHeight="1" x14ac:dyDescent="0.2">
      <c r="A26" s="837" t="s">
        <v>2801</v>
      </c>
      <c r="B26" s="832">
        <v>2191</v>
      </c>
      <c r="C26" s="832">
        <v>2595</v>
      </c>
      <c r="D26" s="832">
        <v>2105</v>
      </c>
      <c r="E26" s="866">
        <v>236331.96999999994</v>
      </c>
      <c r="F26" s="866">
        <v>325438.64</v>
      </c>
      <c r="G26" s="867">
        <v>266904.30999999994</v>
      </c>
    </row>
    <row r="27" spans="1:7" ht="14.45" customHeight="1" x14ac:dyDescent="0.2">
      <c r="A27" s="837" t="s">
        <v>2802</v>
      </c>
      <c r="B27" s="832">
        <v>1639</v>
      </c>
      <c r="C27" s="832">
        <v>1398</v>
      </c>
      <c r="D27" s="832">
        <v>1811</v>
      </c>
      <c r="E27" s="866">
        <v>185461.63999999996</v>
      </c>
      <c r="F27" s="866">
        <v>152218.29999999999</v>
      </c>
      <c r="G27" s="867">
        <v>203969.65</v>
      </c>
    </row>
    <row r="28" spans="1:7" ht="14.45" customHeight="1" x14ac:dyDescent="0.2">
      <c r="A28" s="837" t="s">
        <v>2803</v>
      </c>
      <c r="B28" s="832">
        <v>1578</v>
      </c>
      <c r="C28" s="832">
        <v>1709</v>
      </c>
      <c r="D28" s="832">
        <v>1656</v>
      </c>
      <c r="E28" s="866">
        <v>156890.97999999998</v>
      </c>
      <c r="F28" s="866">
        <v>174861.99999999997</v>
      </c>
      <c r="G28" s="867">
        <v>184375.97999999995</v>
      </c>
    </row>
    <row r="29" spans="1:7" ht="14.45" customHeight="1" x14ac:dyDescent="0.2">
      <c r="A29" s="837" t="s">
        <v>2804</v>
      </c>
      <c r="B29" s="832">
        <v>1073</v>
      </c>
      <c r="C29" s="832">
        <v>701</v>
      </c>
      <c r="D29" s="832">
        <v>322</v>
      </c>
      <c r="E29" s="866">
        <v>117624.98000000001</v>
      </c>
      <c r="F29" s="866">
        <v>65327.33</v>
      </c>
      <c r="G29" s="867">
        <v>31502.01</v>
      </c>
    </row>
    <row r="30" spans="1:7" ht="14.45" customHeight="1" x14ac:dyDescent="0.2">
      <c r="A30" s="837" t="s">
        <v>7232</v>
      </c>
      <c r="B30" s="832">
        <v>826</v>
      </c>
      <c r="C30" s="832">
        <v>755</v>
      </c>
      <c r="D30" s="832"/>
      <c r="E30" s="866">
        <v>120904.66</v>
      </c>
      <c r="F30" s="866">
        <v>109347.34</v>
      </c>
      <c r="G30" s="867"/>
    </row>
    <row r="31" spans="1:7" ht="14.45" customHeight="1" x14ac:dyDescent="0.2">
      <c r="A31" s="837" t="s">
        <v>7233</v>
      </c>
      <c r="B31" s="832">
        <v>1189</v>
      </c>
      <c r="C31" s="832">
        <v>1123</v>
      </c>
      <c r="D31" s="832"/>
      <c r="E31" s="866">
        <v>102141.99</v>
      </c>
      <c r="F31" s="866">
        <v>96720.33</v>
      </c>
      <c r="G31" s="867"/>
    </row>
    <row r="32" spans="1:7" ht="14.45" customHeight="1" x14ac:dyDescent="0.2">
      <c r="A32" s="837" t="s">
        <v>7234</v>
      </c>
      <c r="B32" s="832">
        <v>125</v>
      </c>
      <c r="C32" s="832"/>
      <c r="D32" s="832"/>
      <c r="E32" s="866">
        <v>13723.67</v>
      </c>
      <c r="F32" s="866"/>
      <c r="G32" s="867"/>
    </row>
    <row r="33" spans="1:7" ht="14.45" customHeight="1" x14ac:dyDescent="0.2">
      <c r="A33" s="837" t="s">
        <v>2805</v>
      </c>
      <c r="B33" s="832">
        <v>1066</v>
      </c>
      <c r="C33" s="832">
        <v>1051</v>
      </c>
      <c r="D33" s="832">
        <v>751</v>
      </c>
      <c r="E33" s="866">
        <v>111034.99</v>
      </c>
      <c r="F33" s="866">
        <v>113746.66</v>
      </c>
      <c r="G33" s="867">
        <v>89013.34</v>
      </c>
    </row>
    <row r="34" spans="1:7" ht="14.45" customHeight="1" x14ac:dyDescent="0.2">
      <c r="A34" s="837" t="s">
        <v>7235</v>
      </c>
      <c r="B34" s="832"/>
      <c r="C34" s="832">
        <v>3</v>
      </c>
      <c r="D34" s="832"/>
      <c r="E34" s="866"/>
      <c r="F34" s="866">
        <v>250.32999999999998</v>
      </c>
      <c r="G34" s="867"/>
    </row>
    <row r="35" spans="1:7" ht="14.45" customHeight="1" x14ac:dyDescent="0.2">
      <c r="A35" s="837" t="s">
        <v>2806</v>
      </c>
      <c r="B35" s="832">
        <v>647</v>
      </c>
      <c r="C35" s="832">
        <v>247</v>
      </c>
      <c r="D35" s="832">
        <v>93</v>
      </c>
      <c r="E35" s="866">
        <v>67166.989999999991</v>
      </c>
      <c r="F35" s="866">
        <v>23882</v>
      </c>
      <c r="G35" s="867">
        <v>6555.33</v>
      </c>
    </row>
    <row r="36" spans="1:7" ht="14.45" customHeight="1" x14ac:dyDescent="0.2">
      <c r="A36" s="837" t="s">
        <v>2807</v>
      </c>
      <c r="B36" s="832">
        <v>341</v>
      </c>
      <c r="C36" s="832">
        <v>310</v>
      </c>
      <c r="D36" s="832">
        <v>288</v>
      </c>
      <c r="E36" s="866">
        <v>31285.660000000003</v>
      </c>
      <c r="F36" s="866">
        <v>25097.68</v>
      </c>
      <c r="G36" s="867">
        <v>26311.34</v>
      </c>
    </row>
    <row r="37" spans="1:7" ht="14.45" customHeight="1" x14ac:dyDescent="0.2">
      <c r="A37" s="837" t="s">
        <v>7236</v>
      </c>
      <c r="B37" s="832">
        <v>309</v>
      </c>
      <c r="C37" s="832">
        <v>183</v>
      </c>
      <c r="D37" s="832">
        <v>4</v>
      </c>
      <c r="E37" s="866">
        <v>43498.67</v>
      </c>
      <c r="F37" s="866">
        <v>25515.989999999998</v>
      </c>
      <c r="G37" s="867">
        <v>469.33</v>
      </c>
    </row>
    <row r="38" spans="1:7" ht="14.45" customHeight="1" x14ac:dyDescent="0.2">
      <c r="A38" s="837" t="s">
        <v>2808</v>
      </c>
      <c r="B38" s="832">
        <v>522</v>
      </c>
      <c r="C38" s="832">
        <v>650</v>
      </c>
      <c r="D38" s="832">
        <v>875</v>
      </c>
      <c r="E38" s="866">
        <v>73835.320000000007</v>
      </c>
      <c r="F38" s="866">
        <v>93941.99</v>
      </c>
      <c r="G38" s="867">
        <v>126421.01</v>
      </c>
    </row>
    <row r="39" spans="1:7" ht="14.45" customHeight="1" x14ac:dyDescent="0.2">
      <c r="A39" s="837" t="s">
        <v>2809</v>
      </c>
      <c r="B39" s="832">
        <v>410</v>
      </c>
      <c r="C39" s="832">
        <v>442</v>
      </c>
      <c r="D39" s="832">
        <v>304</v>
      </c>
      <c r="E39" s="866">
        <v>35939.65</v>
      </c>
      <c r="F39" s="866">
        <v>39314.67</v>
      </c>
      <c r="G39" s="867">
        <v>25649</v>
      </c>
    </row>
    <row r="40" spans="1:7" ht="14.45" customHeight="1" thickBot="1" x14ac:dyDescent="0.25">
      <c r="A40" s="870" t="s">
        <v>2810</v>
      </c>
      <c r="B40" s="834">
        <v>40</v>
      </c>
      <c r="C40" s="834">
        <v>190</v>
      </c>
      <c r="D40" s="834">
        <v>69</v>
      </c>
      <c r="E40" s="868">
        <v>3481.99</v>
      </c>
      <c r="F40" s="868">
        <v>17044.66</v>
      </c>
      <c r="G40" s="869">
        <v>7069.33</v>
      </c>
    </row>
    <row r="41" spans="1:7" ht="14.45" customHeight="1" x14ac:dyDescent="0.2">
      <c r="A41" s="787" t="s">
        <v>295</v>
      </c>
    </row>
    <row r="42" spans="1:7" ht="14.45" customHeight="1" x14ac:dyDescent="0.2">
      <c r="A42" s="788" t="s">
        <v>2780</v>
      </c>
    </row>
    <row r="43" spans="1:7" ht="14.45" customHeight="1" x14ac:dyDescent="0.2">
      <c r="A43" s="787" t="s">
        <v>7229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96C554CD-1222-4ACD-818B-F4DF38FBBF99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411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6" t="s">
        <v>7776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705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173258.44</v>
      </c>
      <c r="H3" s="208">
        <f t="shared" si="0"/>
        <v>155279036.57999998</v>
      </c>
      <c r="I3" s="78"/>
      <c r="J3" s="78"/>
      <c r="K3" s="208">
        <f t="shared" si="0"/>
        <v>178691.11</v>
      </c>
      <c r="L3" s="208">
        <f t="shared" si="0"/>
        <v>157964420.42999995</v>
      </c>
      <c r="M3" s="78"/>
      <c r="N3" s="78"/>
      <c r="O3" s="208">
        <f t="shared" si="0"/>
        <v>159127.70000000001</v>
      </c>
      <c r="P3" s="208">
        <f t="shared" si="0"/>
        <v>157996008.88</v>
      </c>
      <c r="Q3" s="79">
        <f>IF(L3=0,0,P3/L3)</f>
        <v>1.0001999719298438</v>
      </c>
      <c r="R3" s="209">
        <f>IF(O3=0,0,P3/O3)</f>
        <v>992.8881576243482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2018</v>
      </c>
      <c r="H4" s="639"/>
      <c r="I4" s="206"/>
      <c r="J4" s="206"/>
      <c r="K4" s="638">
        <v>2019</v>
      </c>
      <c r="L4" s="639"/>
      <c r="M4" s="206"/>
      <c r="N4" s="206"/>
      <c r="O4" s="638">
        <v>2020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1"/>
      <c r="B5" s="871"/>
      <c r="C5" s="872"/>
      <c r="D5" s="873"/>
      <c r="E5" s="874"/>
      <c r="F5" s="875"/>
      <c r="G5" s="876" t="s">
        <v>90</v>
      </c>
      <c r="H5" s="877" t="s">
        <v>14</v>
      </c>
      <c r="I5" s="878"/>
      <c r="J5" s="878"/>
      <c r="K5" s="876" t="s">
        <v>90</v>
      </c>
      <c r="L5" s="877" t="s">
        <v>14</v>
      </c>
      <c r="M5" s="878"/>
      <c r="N5" s="878"/>
      <c r="O5" s="876" t="s">
        <v>90</v>
      </c>
      <c r="P5" s="877" t="s">
        <v>14</v>
      </c>
      <c r="Q5" s="879"/>
      <c r="R5" s="880"/>
    </row>
    <row r="6" spans="1:18" ht="14.45" customHeight="1" x14ac:dyDescent="0.2">
      <c r="A6" s="807" t="s">
        <v>7238</v>
      </c>
      <c r="B6" s="808" t="s">
        <v>7239</v>
      </c>
      <c r="C6" s="808" t="s">
        <v>620</v>
      </c>
      <c r="D6" s="808" t="s">
        <v>7240</v>
      </c>
      <c r="E6" s="808" t="s">
        <v>7241</v>
      </c>
      <c r="F6" s="808" t="s">
        <v>2017</v>
      </c>
      <c r="G6" s="225">
        <v>1.8</v>
      </c>
      <c r="H6" s="225">
        <v>4701.2700000000004</v>
      </c>
      <c r="I6" s="808"/>
      <c r="J6" s="808">
        <v>2611.8166666666671</v>
      </c>
      <c r="K6" s="225"/>
      <c r="L6" s="225"/>
      <c r="M6" s="808"/>
      <c r="N6" s="808"/>
      <c r="O6" s="225"/>
      <c r="P6" s="225"/>
      <c r="Q6" s="813"/>
      <c r="R6" s="831"/>
    </row>
    <row r="7" spans="1:18" ht="14.45" customHeight="1" x14ac:dyDescent="0.2">
      <c r="A7" s="822" t="s">
        <v>7238</v>
      </c>
      <c r="B7" s="823" t="s">
        <v>7239</v>
      </c>
      <c r="C7" s="823" t="s">
        <v>620</v>
      </c>
      <c r="D7" s="823" t="s">
        <v>7240</v>
      </c>
      <c r="E7" s="823" t="s">
        <v>7242</v>
      </c>
      <c r="F7" s="823" t="s">
        <v>1226</v>
      </c>
      <c r="G7" s="832">
        <v>37.5</v>
      </c>
      <c r="H7" s="832">
        <v>510.47</v>
      </c>
      <c r="I7" s="823">
        <v>0.83001902408090933</v>
      </c>
      <c r="J7" s="823">
        <v>13.612533333333333</v>
      </c>
      <c r="K7" s="832">
        <v>46.010000000000005</v>
      </c>
      <c r="L7" s="832">
        <v>615.01</v>
      </c>
      <c r="M7" s="823">
        <v>1</v>
      </c>
      <c r="N7" s="823">
        <v>13.36687676592045</v>
      </c>
      <c r="O7" s="832">
        <v>30.380000000000003</v>
      </c>
      <c r="P7" s="832">
        <v>406.11</v>
      </c>
      <c r="Q7" s="828">
        <v>0.66033072632965317</v>
      </c>
      <c r="R7" s="833">
        <v>13.367676102699143</v>
      </c>
    </row>
    <row r="8" spans="1:18" ht="14.45" customHeight="1" x14ac:dyDescent="0.2">
      <c r="A8" s="822" t="s">
        <v>7238</v>
      </c>
      <c r="B8" s="823" t="s">
        <v>7239</v>
      </c>
      <c r="C8" s="823" t="s">
        <v>620</v>
      </c>
      <c r="D8" s="823" t="s">
        <v>7240</v>
      </c>
      <c r="E8" s="823" t="s">
        <v>7243</v>
      </c>
      <c r="F8" s="823" t="s">
        <v>7244</v>
      </c>
      <c r="G8" s="832">
        <v>22.5</v>
      </c>
      <c r="H8" s="832">
        <v>2557.5699999999997</v>
      </c>
      <c r="I8" s="823">
        <v>0.92975160043768901</v>
      </c>
      <c r="J8" s="823">
        <v>113.66977777777777</v>
      </c>
      <c r="K8" s="832">
        <v>24.2</v>
      </c>
      <c r="L8" s="832">
        <v>2750.8100000000004</v>
      </c>
      <c r="M8" s="823">
        <v>1</v>
      </c>
      <c r="N8" s="823">
        <v>113.66983471074383</v>
      </c>
      <c r="O8" s="832">
        <v>25.5</v>
      </c>
      <c r="P8" s="832">
        <v>2898.58</v>
      </c>
      <c r="Q8" s="828">
        <v>1.0537187228489062</v>
      </c>
      <c r="R8" s="833">
        <v>113.66980392156863</v>
      </c>
    </row>
    <row r="9" spans="1:18" ht="14.45" customHeight="1" x14ac:dyDescent="0.2">
      <c r="A9" s="822" t="s">
        <v>7238</v>
      </c>
      <c r="B9" s="823" t="s">
        <v>7239</v>
      </c>
      <c r="C9" s="823" t="s">
        <v>620</v>
      </c>
      <c r="D9" s="823" t="s">
        <v>7240</v>
      </c>
      <c r="E9" s="823" t="s">
        <v>7245</v>
      </c>
      <c r="F9" s="823" t="s">
        <v>7244</v>
      </c>
      <c r="G9" s="832">
        <v>111</v>
      </c>
      <c r="H9" s="832">
        <v>25234.74</v>
      </c>
      <c r="I9" s="823">
        <v>1.4605263157894737</v>
      </c>
      <c r="J9" s="823">
        <v>227.34</v>
      </c>
      <c r="K9" s="832">
        <v>76</v>
      </c>
      <c r="L9" s="832">
        <v>17277.84</v>
      </c>
      <c r="M9" s="823">
        <v>1</v>
      </c>
      <c r="N9" s="823">
        <v>227.34</v>
      </c>
      <c r="O9" s="832">
        <v>91</v>
      </c>
      <c r="P9" s="832">
        <v>20687.940000000002</v>
      </c>
      <c r="Q9" s="828">
        <v>1.1973684210526316</v>
      </c>
      <c r="R9" s="833">
        <v>227.34000000000003</v>
      </c>
    </row>
    <row r="10" spans="1:18" ht="14.45" customHeight="1" x14ac:dyDescent="0.2">
      <c r="A10" s="822" t="s">
        <v>7238</v>
      </c>
      <c r="B10" s="823" t="s">
        <v>7239</v>
      </c>
      <c r="C10" s="823" t="s">
        <v>620</v>
      </c>
      <c r="D10" s="823" t="s">
        <v>7240</v>
      </c>
      <c r="E10" s="823" t="s">
        <v>7246</v>
      </c>
      <c r="F10" s="823" t="s">
        <v>887</v>
      </c>
      <c r="G10" s="832">
        <v>95.85</v>
      </c>
      <c r="H10" s="832">
        <v>19324.269999999997</v>
      </c>
      <c r="I10" s="823">
        <v>8.4438186291002655</v>
      </c>
      <c r="J10" s="823">
        <v>201.60949400104329</v>
      </c>
      <c r="K10" s="832">
        <v>21.900000000000002</v>
      </c>
      <c r="L10" s="832">
        <v>2288.5700000000002</v>
      </c>
      <c r="M10" s="823">
        <v>1</v>
      </c>
      <c r="N10" s="823">
        <v>104.50091324200913</v>
      </c>
      <c r="O10" s="832">
        <v>9.4</v>
      </c>
      <c r="P10" s="832">
        <v>1011</v>
      </c>
      <c r="Q10" s="828">
        <v>0.44176057538113317</v>
      </c>
      <c r="R10" s="833">
        <v>107.55319148936169</v>
      </c>
    </row>
    <row r="11" spans="1:18" ht="14.45" customHeight="1" x14ac:dyDescent="0.2">
      <c r="A11" s="822" t="s">
        <v>7238</v>
      </c>
      <c r="B11" s="823" t="s">
        <v>7239</v>
      </c>
      <c r="C11" s="823" t="s">
        <v>620</v>
      </c>
      <c r="D11" s="823" t="s">
        <v>7240</v>
      </c>
      <c r="E11" s="823" t="s">
        <v>7247</v>
      </c>
      <c r="F11" s="823" t="s">
        <v>887</v>
      </c>
      <c r="G11" s="832"/>
      <c r="H11" s="832"/>
      <c r="I11" s="823"/>
      <c r="J11" s="823"/>
      <c r="K11" s="832">
        <v>18</v>
      </c>
      <c r="L11" s="832">
        <v>2851.2</v>
      </c>
      <c r="M11" s="823">
        <v>1</v>
      </c>
      <c r="N11" s="823">
        <v>158.39999999999998</v>
      </c>
      <c r="O11" s="832">
        <v>14</v>
      </c>
      <c r="P11" s="832">
        <v>2585.7799999999997</v>
      </c>
      <c r="Q11" s="828">
        <v>0.90690937149270479</v>
      </c>
      <c r="R11" s="833">
        <v>184.6985714285714</v>
      </c>
    </row>
    <row r="12" spans="1:18" ht="14.45" customHeight="1" x14ac:dyDescent="0.2">
      <c r="A12" s="822" t="s">
        <v>7238</v>
      </c>
      <c r="B12" s="823" t="s">
        <v>7239</v>
      </c>
      <c r="C12" s="823" t="s">
        <v>620</v>
      </c>
      <c r="D12" s="823" t="s">
        <v>7240</v>
      </c>
      <c r="E12" s="823" t="s">
        <v>7248</v>
      </c>
      <c r="F12" s="823" t="s">
        <v>887</v>
      </c>
      <c r="G12" s="832"/>
      <c r="H12" s="832"/>
      <c r="I12" s="823"/>
      <c r="J12" s="823"/>
      <c r="K12" s="832">
        <v>9.85</v>
      </c>
      <c r="L12" s="832">
        <v>3196.33</v>
      </c>
      <c r="M12" s="823">
        <v>1</v>
      </c>
      <c r="N12" s="823">
        <v>324.50050761421318</v>
      </c>
      <c r="O12" s="832"/>
      <c r="P12" s="832"/>
      <c r="Q12" s="828"/>
      <c r="R12" s="833"/>
    </row>
    <row r="13" spans="1:18" ht="14.45" customHeight="1" x14ac:dyDescent="0.2">
      <c r="A13" s="822" t="s">
        <v>7238</v>
      </c>
      <c r="B13" s="823" t="s">
        <v>7239</v>
      </c>
      <c r="C13" s="823" t="s">
        <v>620</v>
      </c>
      <c r="D13" s="823" t="s">
        <v>7240</v>
      </c>
      <c r="E13" s="823" t="s">
        <v>7249</v>
      </c>
      <c r="F13" s="823" t="s">
        <v>1504</v>
      </c>
      <c r="G13" s="832">
        <v>28.500000000000004</v>
      </c>
      <c r="H13" s="832">
        <v>23493.1</v>
      </c>
      <c r="I13" s="823">
        <v>1.864260984317357</v>
      </c>
      <c r="J13" s="823">
        <v>824.31929824561394</v>
      </c>
      <c r="K13" s="832">
        <v>18</v>
      </c>
      <c r="L13" s="832">
        <v>12601.83</v>
      </c>
      <c r="M13" s="823">
        <v>1</v>
      </c>
      <c r="N13" s="823">
        <v>700.10166666666669</v>
      </c>
      <c r="O13" s="832">
        <v>24.799999999999997</v>
      </c>
      <c r="P13" s="832">
        <v>17077.849999999999</v>
      </c>
      <c r="Q13" s="828">
        <v>1.3551880956972122</v>
      </c>
      <c r="R13" s="833">
        <v>688.6229838709678</v>
      </c>
    </row>
    <row r="14" spans="1:18" ht="14.45" customHeight="1" x14ac:dyDescent="0.2">
      <c r="A14" s="822" t="s">
        <v>7238</v>
      </c>
      <c r="B14" s="823" t="s">
        <v>7239</v>
      </c>
      <c r="C14" s="823" t="s">
        <v>620</v>
      </c>
      <c r="D14" s="823" t="s">
        <v>7240</v>
      </c>
      <c r="E14" s="823" t="s">
        <v>7250</v>
      </c>
      <c r="F14" s="823" t="s">
        <v>7251</v>
      </c>
      <c r="G14" s="832">
        <v>6</v>
      </c>
      <c r="H14" s="832">
        <v>81991.259999999995</v>
      </c>
      <c r="I14" s="823">
        <v>2.0202181328977082</v>
      </c>
      <c r="J14" s="823">
        <v>13665.21</v>
      </c>
      <c r="K14" s="832">
        <v>3</v>
      </c>
      <c r="L14" s="832">
        <v>40585.35</v>
      </c>
      <c r="M14" s="823">
        <v>1</v>
      </c>
      <c r="N14" s="823">
        <v>13528.449999999999</v>
      </c>
      <c r="O14" s="832"/>
      <c r="P14" s="832"/>
      <c r="Q14" s="828"/>
      <c r="R14" s="833"/>
    </row>
    <row r="15" spans="1:18" ht="14.45" customHeight="1" x14ac:dyDescent="0.2">
      <c r="A15" s="822" t="s">
        <v>7238</v>
      </c>
      <c r="B15" s="823" t="s">
        <v>7239</v>
      </c>
      <c r="C15" s="823" t="s">
        <v>620</v>
      </c>
      <c r="D15" s="823" t="s">
        <v>7240</v>
      </c>
      <c r="E15" s="823" t="s">
        <v>7252</v>
      </c>
      <c r="F15" s="823" t="s">
        <v>2545</v>
      </c>
      <c r="G15" s="832">
        <v>14</v>
      </c>
      <c r="H15" s="832">
        <v>24487.119999999999</v>
      </c>
      <c r="I15" s="823">
        <v>1.2116254513823259</v>
      </c>
      <c r="J15" s="823">
        <v>1749.08</v>
      </c>
      <c r="K15" s="832">
        <v>17</v>
      </c>
      <c r="L15" s="832">
        <v>20210.14</v>
      </c>
      <c r="M15" s="823">
        <v>1</v>
      </c>
      <c r="N15" s="823">
        <v>1188.8317647058823</v>
      </c>
      <c r="O15" s="832">
        <v>6.33</v>
      </c>
      <c r="P15" s="832">
        <v>8123.55</v>
      </c>
      <c r="Q15" s="828">
        <v>0.40195416756143204</v>
      </c>
      <c r="R15" s="833">
        <v>1283.3412322274883</v>
      </c>
    </row>
    <row r="16" spans="1:18" ht="14.45" customHeight="1" x14ac:dyDescent="0.2">
      <c r="A16" s="822" t="s">
        <v>7238</v>
      </c>
      <c r="B16" s="823" t="s">
        <v>7239</v>
      </c>
      <c r="C16" s="823" t="s">
        <v>620</v>
      </c>
      <c r="D16" s="823" t="s">
        <v>7240</v>
      </c>
      <c r="E16" s="823" t="s">
        <v>7253</v>
      </c>
      <c r="F16" s="823" t="s">
        <v>7254</v>
      </c>
      <c r="G16" s="832">
        <v>149.72999999999999</v>
      </c>
      <c r="H16" s="832">
        <v>1724615.58</v>
      </c>
      <c r="I16" s="823">
        <v>2.2771320152388745</v>
      </c>
      <c r="J16" s="823">
        <v>11518.169905830497</v>
      </c>
      <c r="K16" s="832">
        <v>71.8</v>
      </c>
      <c r="L16" s="832">
        <v>757363.02</v>
      </c>
      <c r="M16" s="823">
        <v>1</v>
      </c>
      <c r="N16" s="823">
        <v>10548.231476323121</v>
      </c>
      <c r="O16" s="832"/>
      <c r="P16" s="832"/>
      <c r="Q16" s="828"/>
      <c r="R16" s="833"/>
    </row>
    <row r="17" spans="1:18" ht="14.45" customHeight="1" x14ac:dyDescent="0.2">
      <c r="A17" s="822" t="s">
        <v>7238</v>
      </c>
      <c r="B17" s="823" t="s">
        <v>7239</v>
      </c>
      <c r="C17" s="823" t="s">
        <v>620</v>
      </c>
      <c r="D17" s="823" t="s">
        <v>7240</v>
      </c>
      <c r="E17" s="823" t="s">
        <v>7255</v>
      </c>
      <c r="F17" s="823" t="s">
        <v>7254</v>
      </c>
      <c r="G17" s="832">
        <v>163.84</v>
      </c>
      <c r="H17" s="832">
        <v>4896691.2300000004</v>
      </c>
      <c r="I17" s="823">
        <v>2.6480623446287859</v>
      </c>
      <c r="J17" s="823">
        <v>29887.031433105472</v>
      </c>
      <c r="K17" s="832">
        <v>70</v>
      </c>
      <c r="L17" s="832">
        <v>1849160.1</v>
      </c>
      <c r="M17" s="823">
        <v>1</v>
      </c>
      <c r="N17" s="823">
        <v>26416.572857142859</v>
      </c>
      <c r="O17" s="832"/>
      <c r="P17" s="832"/>
      <c r="Q17" s="828"/>
      <c r="R17" s="833"/>
    </row>
    <row r="18" spans="1:18" ht="14.45" customHeight="1" x14ac:dyDescent="0.2">
      <c r="A18" s="822" t="s">
        <v>7238</v>
      </c>
      <c r="B18" s="823" t="s">
        <v>7239</v>
      </c>
      <c r="C18" s="823" t="s">
        <v>620</v>
      </c>
      <c r="D18" s="823" t="s">
        <v>7240</v>
      </c>
      <c r="E18" s="823" t="s">
        <v>7256</v>
      </c>
      <c r="F18" s="823" t="s">
        <v>7257</v>
      </c>
      <c r="G18" s="832">
        <v>1</v>
      </c>
      <c r="H18" s="832">
        <v>2692.09</v>
      </c>
      <c r="I18" s="823">
        <v>1</v>
      </c>
      <c r="J18" s="823">
        <v>2692.09</v>
      </c>
      <c r="K18" s="832">
        <v>1</v>
      </c>
      <c r="L18" s="832">
        <v>2692.09</v>
      </c>
      <c r="M18" s="823">
        <v>1</v>
      </c>
      <c r="N18" s="823">
        <v>2692.09</v>
      </c>
      <c r="O18" s="832"/>
      <c r="P18" s="832"/>
      <c r="Q18" s="828"/>
      <c r="R18" s="833"/>
    </row>
    <row r="19" spans="1:18" ht="14.45" customHeight="1" x14ac:dyDescent="0.2">
      <c r="A19" s="822" t="s">
        <v>7238</v>
      </c>
      <c r="B19" s="823" t="s">
        <v>7239</v>
      </c>
      <c r="C19" s="823" t="s">
        <v>620</v>
      </c>
      <c r="D19" s="823" t="s">
        <v>7240</v>
      </c>
      <c r="E19" s="823" t="s">
        <v>7258</v>
      </c>
      <c r="F19" s="823" t="s">
        <v>2535</v>
      </c>
      <c r="G19" s="832">
        <v>11</v>
      </c>
      <c r="H19" s="832">
        <v>802593</v>
      </c>
      <c r="I19" s="823">
        <v>0.44</v>
      </c>
      <c r="J19" s="823">
        <v>72963</v>
      </c>
      <c r="K19" s="832">
        <v>25</v>
      </c>
      <c r="L19" s="832">
        <v>1824075</v>
      </c>
      <c r="M19" s="823">
        <v>1</v>
      </c>
      <c r="N19" s="823">
        <v>72963</v>
      </c>
      <c r="O19" s="832">
        <v>19</v>
      </c>
      <c r="P19" s="832">
        <v>1270892.8</v>
      </c>
      <c r="Q19" s="828">
        <v>0.69673275495799247</v>
      </c>
      <c r="R19" s="833">
        <v>66889.094736842104</v>
      </c>
    </row>
    <row r="20" spans="1:18" ht="14.45" customHeight="1" x14ac:dyDescent="0.2">
      <c r="A20" s="822" t="s">
        <v>7238</v>
      </c>
      <c r="B20" s="823" t="s">
        <v>7239</v>
      </c>
      <c r="C20" s="823" t="s">
        <v>620</v>
      </c>
      <c r="D20" s="823" t="s">
        <v>7240</v>
      </c>
      <c r="E20" s="823" t="s">
        <v>7259</v>
      </c>
      <c r="F20" s="823" t="s">
        <v>2071</v>
      </c>
      <c r="G20" s="832">
        <v>14</v>
      </c>
      <c r="H20" s="832">
        <v>257180</v>
      </c>
      <c r="I20" s="823">
        <v>0.92387065810786495</v>
      </c>
      <c r="J20" s="823">
        <v>18370</v>
      </c>
      <c r="K20" s="832">
        <v>16</v>
      </c>
      <c r="L20" s="832">
        <v>278372.3</v>
      </c>
      <c r="M20" s="823">
        <v>1</v>
      </c>
      <c r="N20" s="823">
        <v>17398.268749999999</v>
      </c>
      <c r="O20" s="832">
        <v>20</v>
      </c>
      <c r="P20" s="832">
        <v>75044.399999999994</v>
      </c>
      <c r="Q20" s="828">
        <v>0.26958285720238684</v>
      </c>
      <c r="R20" s="833">
        <v>3752.22</v>
      </c>
    </row>
    <row r="21" spans="1:18" ht="14.45" customHeight="1" x14ac:dyDescent="0.2">
      <c r="A21" s="822" t="s">
        <v>7238</v>
      </c>
      <c r="B21" s="823" t="s">
        <v>7239</v>
      </c>
      <c r="C21" s="823" t="s">
        <v>620</v>
      </c>
      <c r="D21" s="823" t="s">
        <v>7240</v>
      </c>
      <c r="E21" s="823" t="s">
        <v>7260</v>
      </c>
      <c r="F21" s="823" t="s">
        <v>2071</v>
      </c>
      <c r="G21" s="832"/>
      <c r="H21" s="832"/>
      <c r="I21" s="823"/>
      <c r="J21" s="823"/>
      <c r="K21" s="832">
        <v>3</v>
      </c>
      <c r="L21" s="832">
        <v>72066.600000000006</v>
      </c>
      <c r="M21" s="823">
        <v>1</v>
      </c>
      <c r="N21" s="823">
        <v>24022.2</v>
      </c>
      <c r="O21" s="832"/>
      <c r="P21" s="832"/>
      <c r="Q21" s="828"/>
      <c r="R21" s="833"/>
    </row>
    <row r="22" spans="1:18" ht="14.45" customHeight="1" x14ac:dyDescent="0.2">
      <c r="A22" s="822" t="s">
        <v>7238</v>
      </c>
      <c r="B22" s="823" t="s">
        <v>7239</v>
      </c>
      <c r="C22" s="823" t="s">
        <v>620</v>
      </c>
      <c r="D22" s="823" t="s">
        <v>7240</v>
      </c>
      <c r="E22" s="823" t="s">
        <v>7261</v>
      </c>
      <c r="F22" s="823" t="s">
        <v>7262</v>
      </c>
      <c r="G22" s="832">
        <v>10</v>
      </c>
      <c r="H22" s="832">
        <v>191950</v>
      </c>
      <c r="I22" s="823"/>
      <c r="J22" s="823">
        <v>19195</v>
      </c>
      <c r="K22" s="832"/>
      <c r="L22" s="832"/>
      <c r="M22" s="823"/>
      <c r="N22" s="823"/>
      <c r="O22" s="832"/>
      <c r="P22" s="832"/>
      <c r="Q22" s="828"/>
      <c r="R22" s="833"/>
    </row>
    <row r="23" spans="1:18" ht="14.45" customHeight="1" x14ac:dyDescent="0.2">
      <c r="A23" s="822" t="s">
        <v>7238</v>
      </c>
      <c r="B23" s="823" t="s">
        <v>7239</v>
      </c>
      <c r="C23" s="823" t="s">
        <v>620</v>
      </c>
      <c r="D23" s="823" t="s">
        <v>7240</v>
      </c>
      <c r="E23" s="823" t="s">
        <v>7263</v>
      </c>
      <c r="F23" s="823" t="s">
        <v>7264</v>
      </c>
      <c r="G23" s="832">
        <v>17</v>
      </c>
      <c r="H23" s="832">
        <v>351484.35</v>
      </c>
      <c r="I23" s="823"/>
      <c r="J23" s="823">
        <v>20675.55</v>
      </c>
      <c r="K23" s="832"/>
      <c r="L23" s="832"/>
      <c r="M23" s="823"/>
      <c r="N23" s="823"/>
      <c r="O23" s="832"/>
      <c r="P23" s="832"/>
      <c r="Q23" s="828"/>
      <c r="R23" s="833"/>
    </row>
    <row r="24" spans="1:18" ht="14.45" customHeight="1" x14ac:dyDescent="0.2">
      <c r="A24" s="822" t="s">
        <v>7238</v>
      </c>
      <c r="B24" s="823" t="s">
        <v>7239</v>
      </c>
      <c r="C24" s="823" t="s">
        <v>620</v>
      </c>
      <c r="D24" s="823" t="s">
        <v>7240</v>
      </c>
      <c r="E24" s="823" t="s">
        <v>7265</v>
      </c>
      <c r="F24" s="823" t="s">
        <v>2752</v>
      </c>
      <c r="G24" s="832">
        <v>20</v>
      </c>
      <c r="H24" s="832">
        <v>2288944.37</v>
      </c>
      <c r="I24" s="823">
        <v>2.5461654372767772</v>
      </c>
      <c r="J24" s="823">
        <v>114447.2185</v>
      </c>
      <c r="K24" s="832">
        <v>8</v>
      </c>
      <c r="L24" s="832">
        <v>898977.08</v>
      </c>
      <c r="M24" s="823">
        <v>1</v>
      </c>
      <c r="N24" s="823">
        <v>112372.13499999999</v>
      </c>
      <c r="O24" s="832">
        <v>30</v>
      </c>
      <c r="P24" s="832">
        <v>2704779</v>
      </c>
      <c r="Q24" s="828">
        <v>3.0087296552655158</v>
      </c>
      <c r="R24" s="833">
        <v>90159.3</v>
      </c>
    </row>
    <row r="25" spans="1:18" ht="14.45" customHeight="1" x14ac:dyDescent="0.2">
      <c r="A25" s="822" t="s">
        <v>7238</v>
      </c>
      <c r="B25" s="823" t="s">
        <v>7239</v>
      </c>
      <c r="C25" s="823" t="s">
        <v>620</v>
      </c>
      <c r="D25" s="823" t="s">
        <v>7240</v>
      </c>
      <c r="E25" s="823" t="s">
        <v>7266</v>
      </c>
      <c r="F25" s="823" t="s">
        <v>2752</v>
      </c>
      <c r="G25" s="832">
        <v>81</v>
      </c>
      <c r="H25" s="832">
        <v>9755669.1600000001</v>
      </c>
      <c r="I25" s="823">
        <v>0.85051844261531351</v>
      </c>
      <c r="J25" s="823">
        <v>120440.36</v>
      </c>
      <c r="K25" s="832">
        <v>97</v>
      </c>
      <c r="L25" s="832">
        <v>11470261.75</v>
      </c>
      <c r="M25" s="823">
        <v>1</v>
      </c>
      <c r="N25" s="823">
        <v>118250.12113402062</v>
      </c>
      <c r="O25" s="832">
        <v>155</v>
      </c>
      <c r="P25" s="832">
        <v>14732281.899999999</v>
      </c>
      <c r="Q25" s="828">
        <v>1.2843893383688474</v>
      </c>
      <c r="R25" s="833">
        <v>95046.98</v>
      </c>
    </row>
    <row r="26" spans="1:18" ht="14.45" customHeight="1" x14ac:dyDescent="0.2">
      <c r="A26" s="822" t="s">
        <v>7238</v>
      </c>
      <c r="B26" s="823" t="s">
        <v>7239</v>
      </c>
      <c r="C26" s="823" t="s">
        <v>620</v>
      </c>
      <c r="D26" s="823" t="s">
        <v>7240</v>
      </c>
      <c r="E26" s="823" t="s">
        <v>7267</v>
      </c>
      <c r="F26" s="823" t="s">
        <v>2752</v>
      </c>
      <c r="G26" s="832">
        <v>118</v>
      </c>
      <c r="H26" s="832">
        <v>15656215.019999998</v>
      </c>
      <c r="I26" s="823">
        <v>1.0273287559956514</v>
      </c>
      <c r="J26" s="823">
        <v>132679.78830508472</v>
      </c>
      <c r="K26" s="832">
        <v>117</v>
      </c>
      <c r="L26" s="832">
        <v>15239732.1</v>
      </c>
      <c r="M26" s="823">
        <v>1</v>
      </c>
      <c r="N26" s="823">
        <v>130254.1205128205</v>
      </c>
      <c r="O26" s="832">
        <v>77</v>
      </c>
      <c r="P26" s="832">
        <v>8043081.2000000002</v>
      </c>
      <c r="Q26" s="828">
        <v>0.52777051113647855</v>
      </c>
      <c r="R26" s="833">
        <v>104455.6</v>
      </c>
    </row>
    <row r="27" spans="1:18" ht="14.45" customHeight="1" x14ac:dyDescent="0.2">
      <c r="A27" s="822" t="s">
        <v>7238</v>
      </c>
      <c r="B27" s="823" t="s">
        <v>7239</v>
      </c>
      <c r="C27" s="823" t="s">
        <v>620</v>
      </c>
      <c r="D27" s="823" t="s">
        <v>7240</v>
      </c>
      <c r="E27" s="823" t="s">
        <v>7268</v>
      </c>
      <c r="F27" s="823" t="s">
        <v>1385</v>
      </c>
      <c r="G27" s="832">
        <v>27</v>
      </c>
      <c r="H27" s="832">
        <v>183825.99</v>
      </c>
      <c r="I27" s="823">
        <v>0.55461691315872796</v>
      </c>
      <c r="J27" s="823">
        <v>6808.37</v>
      </c>
      <c r="K27" s="832">
        <v>49</v>
      </c>
      <c r="L27" s="832">
        <v>331446.77999999997</v>
      </c>
      <c r="M27" s="823">
        <v>1</v>
      </c>
      <c r="N27" s="823">
        <v>6764.2199999999993</v>
      </c>
      <c r="O27" s="832">
        <v>24</v>
      </c>
      <c r="P27" s="832">
        <v>162341.28</v>
      </c>
      <c r="Q27" s="828">
        <v>0.48979591836734698</v>
      </c>
      <c r="R27" s="833">
        <v>6764.22</v>
      </c>
    </row>
    <row r="28" spans="1:18" ht="14.45" customHeight="1" x14ac:dyDescent="0.2">
      <c r="A28" s="822" t="s">
        <v>7238</v>
      </c>
      <c r="B28" s="823" t="s">
        <v>7239</v>
      </c>
      <c r="C28" s="823" t="s">
        <v>620</v>
      </c>
      <c r="D28" s="823" t="s">
        <v>7240</v>
      </c>
      <c r="E28" s="823" t="s">
        <v>7269</v>
      </c>
      <c r="F28" s="823" t="s">
        <v>1385</v>
      </c>
      <c r="G28" s="832">
        <v>106</v>
      </c>
      <c r="H28" s="832">
        <v>1377236.8</v>
      </c>
      <c r="I28" s="823">
        <v>1.598058060915343</v>
      </c>
      <c r="J28" s="823">
        <v>12992.800000000001</v>
      </c>
      <c r="K28" s="832">
        <v>65</v>
      </c>
      <c r="L28" s="832">
        <v>861819</v>
      </c>
      <c r="M28" s="823">
        <v>1</v>
      </c>
      <c r="N28" s="823">
        <v>13258.753846153846</v>
      </c>
      <c r="O28" s="832">
        <v>193</v>
      </c>
      <c r="P28" s="832">
        <v>2564159.4000000004</v>
      </c>
      <c r="Q28" s="828">
        <v>2.975287618397831</v>
      </c>
      <c r="R28" s="833">
        <v>13285.800000000001</v>
      </c>
    </row>
    <row r="29" spans="1:18" ht="14.45" customHeight="1" x14ac:dyDescent="0.2">
      <c r="A29" s="822" t="s">
        <v>7238</v>
      </c>
      <c r="B29" s="823" t="s">
        <v>7239</v>
      </c>
      <c r="C29" s="823" t="s">
        <v>620</v>
      </c>
      <c r="D29" s="823" t="s">
        <v>7240</v>
      </c>
      <c r="E29" s="823" t="s">
        <v>7270</v>
      </c>
      <c r="F29" s="823" t="s">
        <v>7271</v>
      </c>
      <c r="G29" s="832">
        <v>12</v>
      </c>
      <c r="H29" s="832">
        <v>1650.48</v>
      </c>
      <c r="I29" s="823"/>
      <c r="J29" s="823">
        <v>137.54</v>
      </c>
      <c r="K29" s="832"/>
      <c r="L29" s="832"/>
      <c r="M29" s="823"/>
      <c r="N29" s="823"/>
      <c r="O29" s="832"/>
      <c r="P29" s="832"/>
      <c r="Q29" s="828"/>
      <c r="R29" s="833"/>
    </row>
    <row r="30" spans="1:18" ht="14.45" customHeight="1" x14ac:dyDescent="0.2">
      <c r="A30" s="822" t="s">
        <v>7238</v>
      </c>
      <c r="B30" s="823" t="s">
        <v>7239</v>
      </c>
      <c r="C30" s="823" t="s">
        <v>620</v>
      </c>
      <c r="D30" s="823" t="s">
        <v>7240</v>
      </c>
      <c r="E30" s="823" t="s">
        <v>7272</v>
      </c>
      <c r="F30" s="823" t="s">
        <v>7273</v>
      </c>
      <c r="G30" s="832">
        <v>121.78999999999999</v>
      </c>
      <c r="H30" s="832">
        <v>142015.66</v>
      </c>
      <c r="I30" s="823">
        <v>1.5607648091180815</v>
      </c>
      <c r="J30" s="823">
        <v>1166.0699564824699</v>
      </c>
      <c r="K30" s="832">
        <v>106</v>
      </c>
      <c r="L30" s="832">
        <v>90991.07</v>
      </c>
      <c r="M30" s="823">
        <v>1</v>
      </c>
      <c r="N30" s="823">
        <v>858.40632075471706</v>
      </c>
      <c r="O30" s="832">
        <v>77</v>
      </c>
      <c r="P30" s="832">
        <v>66032.89</v>
      </c>
      <c r="Q30" s="828">
        <v>0.72570736886597764</v>
      </c>
      <c r="R30" s="833">
        <v>857.56999999999994</v>
      </c>
    </row>
    <row r="31" spans="1:18" ht="14.45" customHeight="1" x14ac:dyDescent="0.2">
      <c r="A31" s="822" t="s">
        <v>7238</v>
      </c>
      <c r="B31" s="823" t="s">
        <v>7239</v>
      </c>
      <c r="C31" s="823" t="s">
        <v>620</v>
      </c>
      <c r="D31" s="823" t="s">
        <v>7240</v>
      </c>
      <c r="E31" s="823" t="s">
        <v>7274</v>
      </c>
      <c r="F31" s="823" t="s">
        <v>1390</v>
      </c>
      <c r="G31" s="832"/>
      <c r="H31" s="832"/>
      <c r="I31" s="823"/>
      <c r="J31" s="823"/>
      <c r="K31" s="832"/>
      <c r="L31" s="832"/>
      <c r="M31" s="823"/>
      <c r="N31" s="823"/>
      <c r="O31" s="832">
        <v>6</v>
      </c>
      <c r="P31" s="832">
        <v>55707.48</v>
      </c>
      <c r="Q31" s="828"/>
      <c r="R31" s="833">
        <v>9284.58</v>
      </c>
    </row>
    <row r="32" spans="1:18" ht="14.45" customHeight="1" x14ac:dyDescent="0.2">
      <c r="A32" s="822" t="s">
        <v>7238</v>
      </c>
      <c r="B32" s="823" t="s">
        <v>7239</v>
      </c>
      <c r="C32" s="823" t="s">
        <v>620</v>
      </c>
      <c r="D32" s="823" t="s">
        <v>7240</v>
      </c>
      <c r="E32" s="823" t="s">
        <v>7275</v>
      </c>
      <c r="F32" s="823" t="s">
        <v>1390</v>
      </c>
      <c r="G32" s="832"/>
      <c r="H32" s="832"/>
      <c r="I32" s="823"/>
      <c r="J32" s="823"/>
      <c r="K32" s="832"/>
      <c r="L32" s="832"/>
      <c r="M32" s="823"/>
      <c r="N32" s="823"/>
      <c r="O32" s="832">
        <v>2</v>
      </c>
      <c r="P32" s="832">
        <v>37138.32</v>
      </c>
      <c r="Q32" s="828"/>
      <c r="R32" s="833">
        <v>18569.16</v>
      </c>
    </row>
    <row r="33" spans="1:18" ht="14.45" customHeight="1" x14ac:dyDescent="0.2">
      <c r="A33" s="822" t="s">
        <v>7238</v>
      </c>
      <c r="B33" s="823" t="s">
        <v>7239</v>
      </c>
      <c r="C33" s="823" t="s">
        <v>620</v>
      </c>
      <c r="D33" s="823" t="s">
        <v>7240</v>
      </c>
      <c r="E33" s="823" t="s">
        <v>7276</v>
      </c>
      <c r="F33" s="823"/>
      <c r="G33" s="832">
        <v>13</v>
      </c>
      <c r="H33" s="832">
        <v>57572.84</v>
      </c>
      <c r="I33" s="823"/>
      <c r="J33" s="823">
        <v>4428.6799999999994</v>
      </c>
      <c r="K33" s="832"/>
      <c r="L33" s="832"/>
      <c r="M33" s="823"/>
      <c r="N33" s="823"/>
      <c r="O33" s="832"/>
      <c r="P33" s="832"/>
      <c r="Q33" s="828"/>
      <c r="R33" s="833"/>
    </row>
    <row r="34" spans="1:18" ht="14.45" customHeight="1" x14ac:dyDescent="0.2">
      <c r="A34" s="822" t="s">
        <v>7238</v>
      </c>
      <c r="B34" s="823" t="s">
        <v>7239</v>
      </c>
      <c r="C34" s="823" t="s">
        <v>620</v>
      </c>
      <c r="D34" s="823" t="s">
        <v>7240</v>
      </c>
      <c r="E34" s="823" t="s">
        <v>7277</v>
      </c>
      <c r="F34" s="823"/>
      <c r="G34" s="832">
        <v>5.2</v>
      </c>
      <c r="H34" s="832">
        <v>21461.670000000002</v>
      </c>
      <c r="I34" s="823"/>
      <c r="J34" s="823">
        <v>4127.2442307692309</v>
      </c>
      <c r="K34" s="832"/>
      <c r="L34" s="832"/>
      <c r="M34" s="823"/>
      <c r="N34" s="823"/>
      <c r="O34" s="832"/>
      <c r="P34" s="832"/>
      <c r="Q34" s="828"/>
      <c r="R34" s="833"/>
    </row>
    <row r="35" spans="1:18" ht="14.45" customHeight="1" x14ac:dyDescent="0.2">
      <c r="A35" s="822" t="s">
        <v>7238</v>
      </c>
      <c r="B35" s="823" t="s">
        <v>7239</v>
      </c>
      <c r="C35" s="823" t="s">
        <v>620</v>
      </c>
      <c r="D35" s="823" t="s">
        <v>7240</v>
      </c>
      <c r="E35" s="823" t="s">
        <v>7278</v>
      </c>
      <c r="F35" s="823" t="s">
        <v>822</v>
      </c>
      <c r="G35" s="832">
        <v>37</v>
      </c>
      <c r="H35" s="832">
        <v>3149.9600000000005</v>
      </c>
      <c r="I35" s="823">
        <v>1.0360585857456264</v>
      </c>
      <c r="J35" s="823">
        <v>85.134054054054062</v>
      </c>
      <c r="K35" s="832">
        <v>50.5</v>
      </c>
      <c r="L35" s="832">
        <v>3040.3300000000004</v>
      </c>
      <c r="M35" s="823">
        <v>1</v>
      </c>
      <c r="N35" s="823">
        <v>60.204554455445553</v>
      </c>
      <c r="O35" s="832">
        <v>64.45</v>
      </c>
      <c r="P35" s="832">
        <v>3856.92</v>
      </c>
      <c r="Q35" s="828">
        <v>1.268585975864462</v>
      </c>
      <c r="R35" s="833">
        <v>59.843599689681923</v>
      </c>
    </row>
    <row r="36" spans="1:18" ht="14.45" customHeight="1" x14ac:dyDescent="0.2">
      <c r="A36" s="822" t="s">
        <v>7238</v>
      </c>
      <c r="B36" s="823" t="s">
        <v>7239</v>
      </c>
      <c r="C36" s="823" t="s">
        <v>620</v>
      </c>
      <c r="D36" s="823" t="s">
        <v>7240</v>
      </c>
      <c r="E36" s="823" t="s">
        <v>7279</v>
      </c>
      <c r="F36" s="823" t="s">
        <v>1506</v>
      </c>
      <c r="G36" s="832"/>
      <c r="H36" s="832"/>
      <c r="I36" s="823"/>
      <c r="J36" s="823"/>
      <c r="K36" s="832">
        <v>4.8999999999999995</v>
      </c>
      <c r="L36" s="832">
        <v>3362.0699999999997</v>
      </c>
      <c r="M36" s="823">
        <v>1</v>
      </c>
      <c r="N36" s="823">
        <v>686.13673469387754</v>
      </c>
      <c r="O36" s="832">
        <v>16.72</v>
      </c>
      <c r="P36" s="832">
        <v>11466.779999999999</v>
      </c>
      <c r="Q36" s="828">
        <v>3.4106309505750922</v>
      </c>
      <c r="R36" s="833">
        <v>685.81220095693777</v>
      </c>
    </row>
    <row r="37" spans="1:18" ht="14.45" customHeight="1" x14ac:dyDescent="0.2">
      <c r="A37" s="822" t="s">
        <v>7238</v>
      </c>
      <c r="B37" s="823" t="s">
        <v>7239</v>
      </c>
      <c r="C37" s="823" t="s">
        <v>620</v>
      </c>
      <c r="D37" s="823" t="s">
        <v>7240</v>
      </c>
      <c r="E37" s="823" t="s">
        <v>7280</v>
      </c>
      <c r="F37" s="823" t="s">
        <v>1506</v>
      </c>
      <c r="G37" s="832">
        <v>0.4</v>
      </c>
      <c r="H37" s="832">
        <v>68.62</v>
      </c>
      <c r="I37" s="823">
        <v>1.1627906976744188E-2</v>
      </c>
      <c r="J37" s="823">
        <v>171.55</v>
      </c>
      <c r="K37" s="832">
        <v>34.4</v>
      </c>
      <c r="L37" s="832">
        <v>5901.32</v>
      </c>
      <c r="M37" s="823">
        <v>1</v>
      </c>
      <c r="N37" s="823">
        <v>171.55</v>
      </c>
      <c r="O37" s="832">
        <v>48.2</v>
      </c>
      <c r="P37" s="832">
        <v>8268.7100000000009</v>
      </c>
      <c r="Q37" s="828">
        <v>1.4011627906976747</v>
      </c>
      <c r="R37" s="833">
        <v>171.55</v>
      </c>
    </row>
    <row r="38" spans="1:18" ht="14.45" customHeight="1" x14ac:dyDescent="0.2">
      <c r="A38" s="822" t="s">
        <v>7238</v>
      </c>
      <c r="B38" s="823" t="s">
        <v>7239</v>
      </c>
      <c r="C38" s="823" t="s">
        <v>620</v>
      </c>
      <c r="D38" s="823" t="s">
        <v>7240</v>
      </c>
      <c r="E38" s="823" t="s">
        <v>7281</v>
      </c>
      <c r="F38" s="823" t="s">
        <v>1506</v>
      </c>
      <c r="G38" s="832">
        <v>171.25</v>
      </c>
      <c r="H38" s="832">
        <v>58753.12999999999</v>
      </c>
      <c r="I38" s="823">
        <v>1.0386886030727276</v>
      </c>
      <c r="J38" s="823">
        <v>343.08397080291962</v>
      </c>
      <c r="K38" s="832">
        <v>164.87000000000003</v>
      </c>
      <c r="L38" s="832">
        <v>56564.720000000008</v>
      </c>
      <c r="M38" s="823">
        <v>1</v>
      </c>
      <c r="N38" s="823">
        <v>343.08679565718444</v>
      </c>
      <c r="O38" s="832">
        <v>120.88999999999999</v>
      </c>
      <c r="P38" s="832">
        <v>41476.120000000003</v>
      </c>
      <c r="Q38" s="828">
        <v>0.73325069053643321</v>
      </c>
      <c r="R38" s="833">
        <v>343.08975101331794</v>
      </c>
    </row>
    <row r="39" spans="1:18" ht="14.45" customHeight="1" x14ac:dyDescent="0.2">
      <c r="A39" s="822" t="s">
        <v>7238</v>
      </c>
      <c r="B39" s="823" t="s">
        <v>7239</v>
      </c>
      <c r="C39" s="823" t="s">
        <v>620</v>
      </c>
      <c r="D39" s="823" t="s">
        <v>7240</v>
      </c>
      <c r="E39" s="823" t="s">
        <v>7282</v>
      </c>
      <c r="F39" s="823" t="s">
        <v>1555</v>
      </c>
      <c r="G39" s="832">
        <v>104</v>
      </c>
      <c r="H39" s="832">
        <v>448750.64</v>
      </c>
      <c r="I39" s="823">
        <v>0.9719626168224299</v>
      </c>
      <c r="J39" s="823">
        <v>4314.91</v>
      </c>
      <c r="K39" s="832">
        <v>107</v>
      </c>
      <c r="L39" s="832">
        <v>461695.37</v>
      </c>
      <c r="M39" s="823">
        <v>1</v>
      </c>
      <c r="N39" s="823">
        <v>4314.91</v>
      </c>
      <c r="O39" s="832">
        <v>50</v>
      </c>
      <c r="P39" s="832">
        <v>215745.5</v>
      </c>
      <c r="Q39" s="828">
        <v>0.46728971962616822</v>
      </c>
      <c r="R39" s="833">
        <v>4314.91</v>
      </c>
    </row>
    <row r="40" spans="1:18" ht="14.45" customHeight="1" x14ac:dyDescent="0.2">
      <c r="A40" s="822" t="s">
        <v>7238</v>
      </c>
      <c r="B40" s="823" t="s">
        <v>7239</v>
      </c>
      <c r="C40" s="823" t="s">
        <v>620</v>
      </c>
      <c r="D40" s="823" t="s">
        <v>7240</v>
      </c>
      <c r="E40" s="823" t="s">
        <v>7283</v>
      </c>
      <c r="F40" s="823" t="s">
        <v>1555</v>
      </c>
      <c r="G40" s="832">
        <v>180</v>
      </c>
      <c r="H40" s="832">
        <v>1553369.4</v>
      </c>
      <c r="I40" s="823">
        <v>1.2080536912751678</v>
      </c>
      <c r="J40" s="823">
        <v>8629.83</v>
      </c>
      <c r="K40" s="832">
        <v>149</v>
      </c>
      <c r="L40" s="832">
        <v>1285844.67</v>
      </c>
      <c r="M40" s="823">
        <v>1</v>
      </c>
      <c r="N40" s="823">
        <v>8629.83</v>
      </c>
      <c r="O40" s="832">
        <v>65</v>
      </c>
      <c r="P40" s="832">
        <v>560938.94999999995</v>
      </c>
      <c r="Q40" s="828">
        <v>0.43624161073825501</v>
      </c>
      <c r="R40" s="833">
        <v>8629.83</v>
      </c>
    </row>
    <row r="41" spans="1:18" ht="14.45" customHeight="1" x14ac:dyDescent="0.2">
      <c r="A41" s="822" t="s">
        <v>7238</v>
      </c>
      <c r="B41" s="823" t="s">
        <v>7239</v>
      </c>
      <c r="C41" s="823" t="s">
        <v>620</v>
      </c>
      <c r="D41" s="823" t="s">
        <v>7240</v>
      </c>
      <c r="E41" s="823" t="s">
        <v>7284</v>
      </c>
      <c r="F41" s="823" t="s">
        <v>1108</v>
      </c>
      <c r="G41" s="832">
        <v>0.05</v>
      </c>
      <c r="H41" s="832">
        <v>119.09</v>
      </c>
      <c r="I41" s="823">
        <v>0.50556121582611646</v>
      </c>
      <c r="J41" s="823">
        <v>2381.7999999999997</v>
      </c>
      <c r="K41" s="832">
        <v>0.12</v>
      </c>
      <c r="L41" s="832">
        <v>235.56</v>
      </c>
      <c r="M41" s="823">
        <v>1</v>
      </c>
      <c r="N41" s="823">
        <v>1963</v>
      </c>
      <c r="O41" s="832"/>
      <c r="P41" s="832"/>
      <c r="Q41" s="828"/>
      <c r="R41" s="833"/>
    </row>
    <row r="42" spans="1:18" ht="14.45" customHeight="1" x14ac:dyDescent="0.2">
      <c r="A42" s="822" t="s">
        <v>7238</v>
      </c>
      <c r="B42" s="823" t="s">
        <v>7239</v>
      </c>
      <c r="C42" s="823" t="s">
        <v>620</v>
      </c>
      <c r="D42" s="823" t="s">
        <v>7240</v>
      </c>
      <c r="E42" s="823" t="s">
        <v>7285</v>
      </c>
      <c r="F42" s="823" t="s">
        <v>813</v>
      </c>
      <c r="G42" s="832">
        <v>2.06</v>
      </c>
      <c r="H42" s="832">
        <v>570.29</v>
      </c>
      <c r="I42" s="823">
        <v>136.76019184652279</v>
      </c>
      <c r="J42" s="823">
        <v>276.83980582524271</v>
      </c>
      <c r="K42" s="832">
        <v>0.02</v>
      </c>
      <c r="L42" s="832">
        <v>4.17</v>
      </c>
      <c r="M42" s="823">
        <v>1</v>
      </c>
      <c r="N42" s="823">
        <v>208.5</v>
      </c>
      <c r="O42" s="832"/>
      <c r="P42" s="832"/>
      <c r="Q42" s="828"/>
      <c r="R42" s="833"/>
    </row>
    <row r="43" spans="1:18" ht="14.45" customHeight="1" x14ac:dyDescent="0.2">
      <c r="A43" s="822" t="s">
        <v>7238</v>
      </c>
      <c r="B43" s="823" t="s">
        <v>7239</v>
      </c>
      <c r="C43" s="823" t="s">
        <v>620</v>
      </c>
      <c r="D43" s="823" t="s">
        <v>7240</v>
      </c>
      <c r="E43" s="823" t="s">
        <v>7286</v>
      </c>
      <c r="F43" s="823" t="s">
        <v>7287</v>
      </c>
      <c r="G43" s="832"/>
      <c r="H43" s="832"/>
      <c r="I43" s="823"/>
      <c r="J43" s="823"/>
      <c r="K43" s="832">
        <v>1.2</v>
      </c>
      <c r="L43" s="832">
        <v>70.64</v>
      </c>
      <c r="M43" s="823">
        <v>1</v>
      </c>
      <c r="N43" s="823">
        <v>58.866666666666667</v>
      </c>
      <c r="O43" s="832"/>
      <c r="P43" s="832"/>
      <c r="Q43" s="828"/>
      <c r="R43" s="833"/>
    </row>
    <row r="44" spans="1:18" ht="14.45" customHeight="1" x14ac:dyDescent="0.2">
      <c r="A44" s="822" t="s">
        <v>7238</v>
      </c>
      <c r="B44" s="823" t="s">
        <v>7239</v>
      </c>
      <c r="C44" s="823" t="s">
        <v>620</v>
      </c>
      <c r="D44" s="823" t="s">
        <v>7240</v>
      </c>
      <c r="E44" s="823" t="s">
        <v>7288</v>
      </c>
      <c r="F44" s="823" t="s">
        <v>7289</v>
      </c>
      <c r="G44" s="832">
        <v>48.2</v>
      </c>
      <c r="H44" s="832">
        <v>33145.199999999997</v>
      </c>
      <c r="I44" s="823"/>
      <c r="J44" s="823">
        <v>687.65975103734434</v>
      </c>
      <c r="K44" s="832"/>
      <c r="L44" s="832"/>
      <c r="M44" s="823"/>
      <c r="N44" s="823"/>
      <c r="O44" s="832"/>
      <c r="P44" s="832"/>
      <c r="Q44" s="828"/>
      <c r="R44" s="833"/>
    </row>
    <row r="45" spans="1:18" ht="14.45" customHeight="1" x14ac:dyDescent="0.2">
      <c r="A45" s="822" t="s">
        <v>7238</v>
      </c>
      <c r="B45" s="823" t="s">
        <v>7239</v>
      </c>
      <c r="C45" s="823" t="s">
        <v>620</v>
      </c>
      <c r="D45" s="823" t="s">
        <v>7240</v>
      </c>
      <c r="E45" s="823" t="s">
        <v>7290</v>
      </c>
      <c r="F45" s="823" t="s">
        <v>7289</v>
      </c>
      <c r="G45" s="832">
        <v>688.83</v>
      </c>
      <c r="H45" s="832">
        <v>94741.54</v>
      </c>
      <c r="I45" s="823"/>
      <c r="J45" s="823">
        <v>137.53979936994611</v>
      </c>
      <c r="K45" s="832"/>
      <c r="L45" s="832"/>
      <c r="M45" s="823"/>
      <c r="N45" s="823"/>
      <c r="O45" s="832"/>
      <c r="P45" s="832"/>
      <c r="Q45" s="828"/>
      <c r="R45" s="833"/>
    </row>
    <row r="46" spans="1:18" ht="14.45" customHeight="1" x14ac:dyDescent="0.2">
      <c r="A46" s="822" t="s">
        <v>7238</v>
      </c>
      <c r="B46" s="823" t="s">
        <v>7239</v>
      </c>
      <c r="C46" s="823" t="s">
        <v>620</v>
      </c>
      <c r="D46" s="823" t="s">
        <v>7240</v>
      </c>
      <c r="E46" s="823" t="s">
        <v>7291</v>
      </c>
      <c r="F46" s="823"/>
      <c r="G46" s="832">
        <v>8</v>
      </c>
      <c r="H46" s="832">
        <v>51016.480000000003</v>
      </c>
      <c r="I46" s="823"/>
      <c r="J46" s="823">
        <v>6377.06</v>
      </c>
      <c r="K46" s="832"/>
      <c r="L46" s="832"/>
      <c r="M46" s="823"/>
      <c r="N46" s="823"/>
      <c r="O46" s="832"/>
      <c r="P46" s="832"/>
      <c r="Q46" s="828"/>
      <c r="R46" s="833"/>
    </row>
    <row r="47" spans="1:18" ht="14.45" customHeight="1" x14ac:dyDescent="0.2">
      <c r="A47" s="822" t="s">
        <v>7238</v>
      </c>
      <c r="B47" s="823" t="s">
        <v>7239</v>
      </c>
      <c r="C47" s="823" t="s">
        <v>620</v>
      </c>
      <c r="D47" s="823" t="s">
        <v>7240</v>
      </c>
      <c r="E47" s="823" t="s">
        <v>7292</v>
      </c>
      <c r="F47" s="823"/>
      <c r="G47" s="832">
        <v>4</v>
      </c>
      <c r="H47" s="832">
        <v>51016.44</v>
      </c>
      <c r="I47" s="823"/>
      <c r="J47" s="823">
        <v>12754.11</v>
      </c>
      <c r="K47" s="832"/>
      <c r="L47" s="832"/>
      <c r="M47" s="823"/>
      <c r="N47" s="823"/>
      <c r="O47" s="832"/>
      <c r="P47" s="832"/>
      <c r="Q47" s="828"/>
      <c r="R47" s="833"/>
    </row>
    <row r="48" spans="1:18" ht="14.45" customHeight="1" x14ac:dyDescent="0.2">
      <c r="A48" s="822" t="s">
        <v>7238</v>
      </c>
      <c r="B48" s="823" t="s">
        <v>7239</v>
      </c>
      <c r="C48" s="823" t="s">
        <v>620</v>
      </c>
      <c r="D48" s="823" t="s">
        <v>7240</v>
      </c>
      <c r="E48" s="823" t="s">
        <v>7293</v>
      </c>
      <c r="F48" s="823" t="s">
        <v>7294</v>
      </c>
      <c r="G48" s="832">
        <v>48.199999999999996</v>
      </c>
      <c r="H48" s="832">
        <v>11349.02</v>
      </c>
      <c r="I48" s="823">
        <v>0.70129141452496857</v>
      </c>
      <c r="J48" s="823">
        <v>235.45684647302909</v>
      </c>
      <c r="K48" s="832">
        <v>68.73</v>
      </c>
      <c r="L48" s="832">
        <v>16183.029999999999</v>
      </c>
      <c r="M48" s="823">
        <v>1</v>
      </c>
      <c r="N48" s="823">
        <v>235.4580241524807</v>
      </c>
      <c r="O48" s="832">
        <v>74.7</v>
      </c>
      <c r="P48" s="832">
        <v>17554.84</v>
      </c>
      <c r="Q48" s="828">
        <v>1.0847684271734033</v>
      </c>
      <c r="R48" s="833">
        <v>235.0045515394913</v>
      </c>
    </row>
    <row r="49" spans="1:18" ht="14.45" customHeight="1" x14ac:dyDescent="0.2">
      <c r="A49" s="822" t="s">
        <v>7238</v>
      </c>
      <c r="B49" s="823" t="s">
        <v>7239</v>
      </c>
      <c r="C49" s="823" t="s">
        <v>620</v>
      </c>
      <c r="D49" s="823" t="s">
        <v>7240</v>
      </c>
      <c r="E49" s="823" t="s">
        <v>7295</v>
      </c>
      <c r="F49" s="823" t="s">
        <v>7296</v>
      </c>
      <c r="G49" s="832">
        <v>23</v>
      </c>
      <c r="H49" s="832">
        <v>37435.49</v>
      </c>
      <c r="I49" s="823">
        <v>2.8749999999999996</v>
      </c>
      <c r="J49" s="823">
        <v>1627.6299999999999</v>
      </c>
      <c r="K49" s="832">
        <v>8</v>
      </c>
      <c r="L49" s="832">
        <v>13021.04</v>
      </c>
      <c r="M49" s="823">
        <v>1</v>
      </c>
      <c r="N49" s="823">
        <v>1627.63</v>
      </c>
      <c r="O49" s="832"/>
      <c r="P49" s="832"/>
      <c r="Q49" s="828"/>
      <c r="R49" s="833"/>
    </row>
    <row r="50" spans="1:18" ht="14.45" customHeight="1" x14ac:dyDescent="0.2">
      <c r="A50" s="822" t="s">
        <v>7238</v>
      </c>
      <c r="B50" s="823" t="s">
        <v>7239</v>
      </c>
      <c r="C50" s="823" t="s">
        <v>620</v>
      </c>
      <c r="D50" s="823" t="s">
        <v>7240</v>
      </c>
      <c r="E50" s="823" t="s">
        <v>7297</v>
      </c>
      <c r="F50" s="823" t="s">
        <v>7298</v>
      </c>
      <c r="G50" s="832">
        <v>8</v>
      </c>
      <c r="H50" s="832">
        <v>1100.32</v>
      </c>
      <c r="I50" s="823"/>
      <c r="J50" s="823">
        <v>137.54</v>
      </c>
      <c r="K50" s="832"/>
      <c r="L50" s="832"/>
      <c r="M50" s="823"/>
      <c r="N50" s="823"/>
      <c r="O50" s="832"/>
      <c r="P50" s="832"/>
      <c r="Q50" s="828"/>
      <c r="R50" s="833"/>
    </row>
    <row r="51" spans="1:18" ht="14.45" customHeight="1" x14ac:dyDescent="0.2">
      <c r="A51" s="822" t="s">
        <v>7238</v>
      </c>
      <c r="B51" s="823" t="s">
        <v>7239</v>
      </c>
      <c r="C51" s="823" t="s">
        <v>620</v>
      </c>
      <c r="D51" s="823" t="s">
        <v>7240</v>
      </c>
      <c r="E51" s="823" t="s">
        <v>7299</v>
      </c>
      <c r="F51" s="823" t="s">
        <v>2030</v>
      </c>
      <c r="G51" s="832"/>
      <c r="H51" s="832"/>
      <c r="I51" s="823"/>
      <c r="J51" s="823"/>
      <c r="K51" s="832">
        <v>3</v>
      </c>
      <c r="L51" s="832">
        <v>20292.66</v>
      </c>
      <c r="M51" s="823">
        <v>1</v>
      </c>
      <c r="N51" s="823">
        <v>6764.22</v>
      </c>
      <c r="O51" s="832"/>
      <c r="P51" s="832"/>
      <c r="Q51" s="828"/>
      <c r="R51" s="833"/>
    </row>
    <row r="52" spans="1:18" ht="14.45" customHeight="1" x14ac:dyDescent="0.2">
      <c r="A52" s="822" t="s">
        <v>7238</v>
      </c>
      <c r="B52" s="823" t="s">
        <v>7239</v>
      </c>
      <c r="C52" s="823" t="s">
        <v>620</v>
      </c>
      <c r="D52" s="823" t="s">
        <v>7240</v>
      </c>
      <c r="E52" s="823" t="s">
        <v>7300</v>
      </c>
      <c r="F52" s="823" t="s">
        <v>7301</v>
      </c>
      <c r="G52" s="832"/>
      <c r="H52" s="832"/>
      <c r="I52" s="823"/>
      <c r="J52" s="823"/>
      <c r="K52" s="832">
        <v>0</v>
      </c>
      <c r="L52" s="832">
        <v>0</v>
      </c>
      <c r="M52" s="823"/>
      <c r="N52" s="823"/>
      <c r="O52" s="832"/>
      <c r="P52" s="832"/>
      <c r="Q52" s="828"/>
      <c r="R52" s="833"/>
    </row>
    <row r="53" spans="1:18" ht="14.45" customHeight="1" x14ac:dyDescent="0.2">
      <c r="A53" s="822" t="s">
        <v>7238</v>
      </c>
      <c r="B53" s="823" t="s">
        <v>7239</v>
      </c>
      <c r="C53" s="823" t="s">
        <v>620</v>
      </c>
      <c r="D53" s="823" t="s">
        <v>7240</v>
      </c>
      <c r="E53" s="823" t="s">
        <v>7302</v>
      </c>
      <c r="F53" s="823" t="s">
        <v>3876</v>
      </c>
      <c r="G53" s="832">
        <v>92</v>
      </c>
      <c r="H53" s="832">
        <v>102938.8</v>
      </c>
      <c r="I53" s="823">
        <v>23</v>
      </c>
      <c r="J53" s="823">
        <v>1118.9000000000001</v>
      </c>
      <c r="K53" s="832">
        <v>4</v>
      </c>
      <c r="L53" s="832">
        <v>4475.6000000000004</v>
      </c>
      <c r="M53" s="823">
        <v>1</v>
      </c>
      <c r="N53" s="823">
        <v>1118.9000000000001</v>
      </c>
      <c r="O53" s="832"/>
      <c r="P53" s="832"/>
      <c r="Q53" s="828"/>
      <c r="R53" s="833"/>
    </row>
    <row r="54" spans="1:18" ht="14.45" customHeight="1" x14ac:dyDescent="0.2">
      <c r="A54" s="822" t="s">
        <v>7238</v>
      </c>
      <c r="B54" s="823" t="s">
        <v>7239</v>
      </c>
      <c r="C54" s="823" t="s">
        <v>620</v>
      </c>
      <c r="D54" s="823" t="s">
        <v>7240</v>
      </c>
      <c r="E54" s="823" t="s">
        <v>7303</v>
      </c>
      <c r="F54" s="823" t="s">
        <v>7304</v>
      </c>
      <c r="G54" s="832"/>
      <c r="H54" s="832"/>
      <c r="I54" s="823"/>
      <c r="J54" s="823"/>
      <c r="K54" s="832">
        <v>6.63</v>
      </c>
      <c r="L54" s="832">
        <v>522.17999999999995</v>
      </c>
      <c r="M54" s="823">
        <v>1</v>
      </c>
      <c r="N54" s="823">
        <v>78.76018099547511</v>
      </c>
      <c r="O54" s="832"/>
      <c r="P54" s="832"/>
      <c r="Q54" s="828"/>
      <c r="R54" s="833"/>
    </row>
    <row r="55" spans="1:18" ht="14.45" customHeight="1" x14ac:dyDescent="0.2">
      <c r="A55" s="822" t="s">
        <v>7238</v>
      </c>
      <c r="B55" s="823" t="s">
        <v>7239</v>
      </c>
      <c r="C55" s="823" t="s">
        <v>620</v>
      </c>
      <c r="D55" s="823" t="s">
        <v>7240</v>
      </c>
      <c r="E55" s="823" t="s">
        <v>7305</v>
      </c>
      <c r="F55" s="823"/>
      <c r="G55" s="832">
        <v>14.38</v>
      </c>
      <c r="H55" s="832">
        <v>43617.18</v>
      </c>
      <c r="I55" s="823"/>
      <c r="J55" s="823">
        <v>3033.183588317107</v>
      </c>
      <c r="K55" s="832"/>
      <c r="L55" s="832"/>
      <c r="M55" s="823"/>
      <c r="N55" s="823"/>
      <c r="O55" s="832"/>
      <c r="P55" s="832"/>
      <c r="Q55" s="828"/>
      <c r="R55" s="833"/>
    </row>
    <row r="56" spans="1:18" ht="14.45" customHeight="1" x14ac:dyDescent="0.2">
      <c r="A56" s="822" t="s">
        <v>7238</v>
      </c>
      <c r="B56" s="823" t="s">
        <v>7239</v>
      </c>
      <c r="C56" s="823" t="s">
        <v>620</v>
      </c>
      <c r="D56" s="823" t="s">
        <v>7240</v>
      </c>
      <c r="E56" s="823" t="s">
        <v>7306</v>
      </c>
      <c r="F56" s="823" t="s">
        <v>2737</v>
      </c>
      <c r="G56" s="832">
        <v>38</v>
      </c>
      <c r="H56" s="832">
        <v>2457735.2199999997</v>
      </c>
      <c r="I56" s="823">
        <v>1.2023494325600579</v>
      </c>
      <c r="J56" s="823">
        <v>64677.242631578942</v>
      </c>
      <c r="K56" s="832">
        <v>34</v>
      </c>
      <c r="L56" s="832">
        <v>2044110.6</v>
      </c>
      <c r="M56" s="823">
        <v>1</v>
      </c>
      <c r="N56" s="823">
        <v>60120.9</v>
      </c>
      <c r="O56" s="832">
        <v>45</v>
      </c>
      <c r="P56" s="832">
        <v>2671972.6500000004</v>
      </c>
      <c r="Q56" s="828">
        <v>1.3071565941686327</v>
      </c>
      <c r="R56" s="833">
        <v>59377.170000000006</v>
      </c>
    </row>
    <row r="57" spans="1:18" ht="14.45" customHeight="1" x14ac:dyDescent="0.2">
      <c r="A57" s="822" t="s">
        <v>7238</v>
      </c>
      <c r="B57" s="823" t="s">
        <v>7239</v>
      </c>
      <c r="C57" s="823" t="s">
        <v>620</v>
      </c>
      <c r="D57" s="823" t="s">
        <v>7240</v>
      </c>
      <c r="E57" s="823" t="s">
        <v>7307</v>
      </c>
      <c r="F57" s="823" t="s">
        <v>7304</v>
      </c>
      <c r="G57" s="832"/>
      <c r="H57" s="832"/>
      <c r="I57" s="823"/>
      <c r="J57" s="823"/>
      <c r="K57" s="832">
        <v>0.14000000000000001</v>
      </c>
      <c r="L57" s="832">
        <v>65.28</v>
      </c>
      <c r="M57" s="823">
        <v>1</v>
      </c>
      <c r="N57" s="823">
        <v>466.28571428571428</v>
      </c>
      <c r="O57" s="832"/>
      <c r="P57" s="832"/>
      <c r="Q57" s="828"/>
      <c r="R57" s="833"/>
    </row>
    <row r="58" spans="1:18" ht="14.45" customHeight="1" x14ac:dyDescent="0.2">
      <c r="A58" s="822" t="s">
        <v>7238</v>
      </c>
      <c r="B58" s="823" t="s">
        <v>7239</v>
      </c>
      <c r="C58" s="823" t="s">
        <v>620</v>
      </c>
      <c r="D58" s="823" t="s">
        <v>7240</v>
      </c>
      <c r="E58" s="823" t="s">
        <v>7308</v>
      </c>
      <c r="F58" s="823" t="s">
        <v>7304</v>
      </c>
      <c r="G58" s="832"/>
      <c r="H58" s="832"/>
      <c r="I58" s="823"/>
      <c r="J58" s="823"/>
      <c r="K58" s="832">
        <v>3.66</v>
      </c>
      <c r="L58" s="832">
        <v>822.22</v>
      </c>
      <c r="M58" s="823">
        <v>1</v>
      </c>
      <c r="N58" s="823">
        <v>224.6502732240437</v>
      </c>
      <c r="O58" s="832"/>
      <c r="P58" s="832"/>
      <c r="Q58" s="828"/>
      <c r="R58" s="833"/>
    </row>
    <row r="59" spans="1:18" ht="14.45" customHeight="1" x14ac:dyDescent="0.2">
      <c r="A59" s="822" t="s">
        <v>7238</v>
      </c>
      <c r="B59" s="823" t="s">
        <v>7239</v>
      </c>
      <c r="C59" s="823" t="s">
        <v>620</v>
      </c>
      <c r="D59" s="823" t="s">
        <v>7240</v>
      </c>
      <c r="E59" s="823" t="s">
        <v>7309</v>
      </c>
      <c r="F59" s="823" t="s">
        <v>745</v>
      </c>
      <c r="G59" s="832">
        <v>102.88</v>
      </c>
      <c r="H59" s="832">
        <v>81197.819999999992</v>
      </c>
      <c r="I59" s="823">
        <v>1.1334903603967934</v>
      </c>
      <c r="J59" s="823">
        <v>789.24786158631412</v>
      </c>
      <c r="K59" s="832">
        <v>115.28999999999999</v>
      </c>
      <c r="L59" s="832">
        <v>71635.210000000006</v>
      </c>
      <c r="M59" s="823">
        <v>1</v>
      </c>
      <c r="N59" s="823">
        <v>621.34799202012323</v>
      </c>
      <c r="O59" s="832">
        <v>86.72999999999999</v>
      </c>
      <c r="P59" s="832">
        <v>57169.630000000005</v>
      </c>
      <c r="Q59" s="828">
        <v>0.79806606276438641</v>
      </c>
      <c r="R59" s="833">
        <v>659.16787732041985</v>
      </c>
    </row>
    <row r="60" spans="1:18" ht="14.45" customHeight="1" x14ac:dyDescent="0.2">
      <c r="A60" s="822" t="s">
        <v>7238</v>
      </c>
      <c r="B60" s="823" t="s">
        <v>7239</v>
      </c>
      <c r="C60" s="823" t="s">
        <v>620</v>
      </c>
      <c r="D60" s="823" t="s">
        <v>7240</v>
      </c>
      <c r="E60" s="823" t="s">
        <v>7310</v>
      </c>
      <c r="F60" s="823" t="s">
        <v>2432</v>
      </c>
      <c r="G60" s="832">
        <v>101.83</v>
      </c>
      <c r="H60" s="832">
        <v>315785.98000000004</v>
      </c>
      <c r="I60" s="823">
        <v>3.1468737490546754</v>
      </c>
      <c r="J60" s="823">
        <v>3101.1094962191892</v>
      </c>
      <c r="K60" s="832">
        <v>174</v>
      </c>
      <c r="L60" s="832">
        <v>100349.11</v>
      </c>
      <c r="M60" s="823">
        <v>1</v>
      </c>
      <c r="N60" s="823">
        <v>576.7190229885058</v>
      </c>
      <c r="O60" s="832">
        <v>153.80000000000001</v>
      </c>
      <c r="P60" s="832">
        <v>88699.33</v>
      </c>
      <c r="Q60" s="828">
        <v>0.88390749055970697</v>
      </c>
      <c r="R60" s="833">
        <v>576.71866059817944</v>
      </c>
    </row>
    <row r="61" spans="1:18" ht="14.45" customHeight="1" x14ac:dyDescent="0.2">
      <c r="A61" s="822" t="s">
        <v>7238</v>
      </c>
      <c r="B61" s="823" t="s">
        <v>7239</v>
      </c>
      <c r="C61" s="823" t="s">
        <v>620</v>
      </c>
      <c r="D61" s="823" t="s">
        <v>7240</v>
      </c>
      <c r="E61" s="823" t="s">
        <v>7311</v>
      </c>
      <c r="F61" s="823" t="s">
        <v>2432</v>
      </c>
      <c r="G61" s="832">
        <v>251.7</v>
      </c>
      <c r="H61" s="832">
        <v>1232138.51</v>
      </c>
      <c r="I61" s="823">
        <v>9.3762739968914151</v>
      </c>
      <c r="J61" s="823">
        <v>4895.2662296384588</v>
      </c>
      <c r="K61" s="832">
        <v>234.60000000000002</v>
      </c>
      <c r="L61" s="832">
        <v>131410.25</v>
      </c>
      <c r="M61" s="823">
        <v>1</v>
      </c>
      <c r="N61" s="823">
        <v>560.14599317988063</v>
      </c>
      <c r="O61" s="832">
        <v>215.60000000000002</v>
      </c>
      <c r="P61" s="832">
        <v>115045.57</v>
      </c>
      <c r="Q61" s="828">
        <v>0.87546877051067173</v>
      </c>
      <c r="R61" s="833">
        <v>533.60653988868273</v>
      </c>
    </row>
    <row r="62" spans="1:18" ht="14.45" customHeight="1" x14ac:dyDescent="0.2">
      <c r="A62" s="822" t="s">
        <v>7238</v>
      </c>
      <c r="B62" s="823" t="s">
        <v>7239</v>
      </c>
      <c r="C62" s="823" t="s">
        <v>620</v>
      </c>
      <c r="D62" s="823" t="s">
        <v>7240</v>
      </c>
      <c r="E62" s="823" t="s">
        <v>7312</v>
      </c>
      <c r="F62" s="823" t="s">
        <v>7313</v>
      </c>
      <c r="G62" s="832">
        <v>464.93</v>
      </c>
      <c r="H62" s="832">
        <v>4538363.75</v>
      </c>
      <c r="I62" s="823">
        <v>2.0031452995723447</v>
      </c>
      <c r="J62" s="823">
        <v>9761.3914997956672</v>
      </c>
      <c r="K62" s="832">
        <v>232.10000000000002</v>
      </c>
      <c r="L62" s="832">
        <v>2265618.8499999996</v>
      </c>
      <c r="M62" s="823">
        <v>1</v>
      </c>
      <c r="N62" s="823">
        <v>9761.3909952606609</v>
      </c>
      <c r="O62" s="832">
        <v>195.55</v>
      </c>
      <c r="P62" s="832">
        <v>1879095.81</v>
      </c>
      <c r="Q62" s="828">
        <v>0.82939626407151423</v>
      </c>
      <c r="R62" s="833">
        <v>9609.2856558424955</v>
      </c>
    </row>
    <row r="63" spans="1:18" ht="14.45" customHeight="1" x14ac:dyDescent="0.2">
      <c r="A63" s="822" t="s">
        <v>7238</v>
      </c>
      <c r="B63" s="823" t="s">
        <v>7239</v>
      </c>
      <c r="C63" s="823" t="s">
        <v>620</v>
      </c>
      <c r="D63" s="823" t="s">
        <v>7240</v>
      </c>
      <c r="E63" s="823" t="s">
        <v>7314</v>
      </c>
      <c r="F63" s="823" t="s">
        <v>7315</v>
      </c>
      <c r="G63" s="832">
        <v>23</v>
      </c>
      <c r="H63" s="832">
        <v>324770.59999999998</v>
      </c>
      <c r="I63" s="823">
        <v>0.93215153678574814</v>
      </c>
      <c r="J63" s="823">
        <v>14120.460869565217</v>
      </c>
      <c r="K63" s="832">
        <v>34</v>
      </c>
      <c r="L63" s="832">
        <v>348409.66</v>
      </c>
      <c r="M63" s="823">
        <v>1</v>
      </c>
      <c r="N63" s="823">
        <v>10247.34294117647</v>
      </c>
      <c r="O63" s="832">
        <v>23</v>
      </c>
      <c r="P63" s="832">
        <v>189566.36</v>
      </c>
      <c r="Q63" s="828">
        <v>0.54409042504734229</v>
      </c>
      <c r="R63" s="833">
        <v>8242.0156521739118</v>
      </c>
    </row>
    <row r="64" spans="1:18" ht="14.45" customHeight="1" x14ac:dyDescent="0.2">
      <c r="A64" s="822" t="s">
        <v>7238</v>
      </c>
      <c r="B64" s="823" t="s">
        <v>7239</v>
      </c>
      <c r="C64" s="823" t="s">
        <v>620</v>
      </c>
      <c r="D64" s="823" t="s">
        <v>7240</v>
      </c>
      <c r="E64" s="823" t="s">
        <v>7316</v>
      </c>
      <c r="F64" s="823" t="s">
        <v>7315</v>
      </c>
      <c r="G64" s="832">
        <v>4</v>
      </c>
      <c r="H64" s="832">
        <v>39424</v>
      </c>
      <c r="I64" s="823">
        <v>0.20122170319798777</v>
      </c>
      <c r="J64" s="823">
        <v>9856</v>
      </c>
      <c r="K64" s="832">
        <v>34</v>
      </c>
      <c r="L64" s="832">
        <v>195923.20000000001</v>
      </c>
      <c r="M64" s="823">
        <v>1</v>
      </c>
      <c r="N64" s="823">
        <v>5762.4470588235299</v>
      </c>
      <c r="O64" s="832">
        <v>3</v>
      </c>
      <c r="P64" s="832">
        <v>30261</v>
      </c>
      <c r="Q64" s="828">
        <v>0.15445337765001796</v>
      </c>
      <c r="R64" s="833">
        <v>10087</v>
      </c>
    </row>
    <row r="65" spans="1:18" ht="14.45" customHeight="1" x14ac:dyDescent="0.2">
      <c r="A65" s="822" t="s">
        <v>7238</v>
      </c>
      <c r="B65" s="823" t="s">
        <v>7239</v>
      </c>
      <c r="C65" s="823" t="s">
        <v>620</v>
      </c>
      <c r="D65" s="823" t="s">
        <v>7240</v>
      </c>
      <c r="E65" s="823" t="s">
        <v>7317</v>
      </c>
      <c r="F65" s="823" t="s">
        <v>7318</v>
      </c>
      <c r="G65" s="832">
        <v>9</v>
      </c>
      <c r="H65" s="832">
        <v>821934.6</v>
      </c>
      <c r="I65" s="823"/>
      <c r="J65" s="823">
        <v>91326.066666666666</v>
      </c>
      <c r="K65" s="832"/>
      <c r="L65" s="832"/>
      <c r="M65" s="823"/>
      <c r="N65" s="823"/>
      <c r="O65" s="832"/>
      <c r="P65" s="832"/>
      <c r="Q65" s="828"/>
      <c r="R65" s="833"/>
    </row>
    <row r="66" spans="1:18" ht="14.45" customHeight="1" x14ac:dyDescent="0.2">
      <c r="A66" s="822" t="s">
        <v>7238</v>
      </c>
      <c r="B66" s="823" t="s">
        <v>7239</v>
      </c>
      <c r="C66" s="823" t="s">
        <v>620</v>
      </c>
      <c r="D66" s="823" t="s">
        <v>7240</v>
      </c>
      <c r="E66" s="823" t="s">
        <v>7319</v>
      </c>
      <c r="F66" s="823" t="s">
        <v>7320</v>
      </c>
      <c r="G66" s="832">
        <v>0.24</v>
      </c>
      <c r="H66" s="832">
        <v>5225.2</v>
      </c>
      <c r="I66" s="823"/>
      <c r="J66" s="823">
        <v>21771.666666666668</v>
      </c>
      <c r="K66" s="832"/>
      <c r="L66" s="832"/>
      <c r="M66" s="823"/>
      <c r="N66" s="823"/>
      <c r="O66" s="832"/>
      <c r="P66" s="832"/>
      <c r="Q66" s="828"/>
      <c r="R66" s="833"/>
    </row>
    <row r="67" spans="1:18" ht="14.45" customHeight="1" x14ac:dyDescent="0.2">
      <c r="A67" s="822" t="s">
        <v>7238</v>
      </c>
      <c r="B67" s="823" t="s">
        <v>7239</v>
      </c>
      <c r="C67" s="823" t="s">
        <v>620</v>
      </c>
      <c r="D67" s="823" t="s">
        <v>7240</v>
      </c>
      <c r="E67" s="823" t="s">
        <v>7321</v>
      </c>
      <c r="F67" s="823" t="s">
        <v>2535</v>
      </c>
      <c r="G67" s="832">
        <v>167</v>
      </c>
      <c r="H67" s="832">
        <v>4873928.4000000004</v>
      </c>
      <c r="I67" s="823">
        <v>0.8743455497382201</v>
      </c>
      <c r="J67" s="823">
        <v>29185.200000000001</v>
      </c>
      <c r="K67" s="832">
        <v>191</v>
      </c>
      <c r="L67" s="832">
        <v>5574373.1999999993</v>
      </c>
      <c r="M67" s="823">
        <v>1</v>
      </c>
      <c r="N67" s="823">
        <v>29185.199999999997</v>
      </c>
      <c r="O67" s="832">
        <v>124</v>
      </c>
      <c r="P67" s="832">
        <v>3352435.7</v>
      </c>
      <c r="Q67" s="828">
        <v>0.60140137370063429</v>
      </c>
      <c r="R67" s="833">
        <v>27035.771774193548</v>
      </c>
    </row>
    <row r="68" spans="1:18" ht="14.45" customHeight="1" x14ac:dyDescent="0.2">
      <c r="A68" s="822" t="s">
        <v>7238</v>
      </c>
      <c r="B68" s="823" t="s">
        <v>7239</v>
      </c>
      <c r="C68" s="823" t="s">
        <v>620</v>
      </c>
      <c r="D68" s="823" t="s">
        <v>7240</v>
      </c>
      <c r="E68" s="823" t="s">
        <v>7322</v>
      </c>
      <c r="F68" s="823" t="s">
        <v>7323</v>
      </c>
      <c r="G68" s="832"/>
      <c r="H68" s="832"/>
      <c r="I68" s="823"/>
      <c r="J68" s="823"/>
      <c r="K68" s="832">
        <v>2.8</v>
      </c>
      <c r="L68" s="832">
        <v>207923.68</v>
      </c>
      <c r="M68" s="823">
        <v>1</v>
      </c>
      <c r="N68" s="823">
        <v>74258.457142857151</v>
      </c>
      <c r="O68" s="832">
        <v>42.2</v>
      </c>
      <c r="P68" s="832">
        <v>2995657.94</v>
      </c>
      <c r="Q68" s="828">
        <v>14.407488074470402</v>
      </c>
      <c r="R68" s="833">
        <v>70987.154976303311</v>
      </c>
    </row>
    <row r="69" spans="1:18" ht="14.45" customHeight="1" x14ac:dyDescent="0.2">
      <c r="A69" s="822" t="s">
        <v>7238</v>
      </c>
      <c r="B69" s="823" t="s">
        <v>7239</v>
      </c>
      <c r="C69" s="823" t="s">
        <v>620</v>
      </c>
      <c r="D69" s="823" t="s">
        <v>7240</v>
      </c>
      <c r="E69" s="823" t="s">
        <v>7324</v>
      </c>
      <c r="F69" s="823" t="s">
        <v>7325</v>
      </c>
      <c r="G69" s="832">
        <v>14.8</v>
      </c>
      <c r="H69" s="832">
        <v>226259.88</v>
      </c>
      <c r="I69" s="823">
        <v>0.31750930447575532</v>
      </c>
      <c r="J69" s="823">
        <v>15287.829729729729</v>
      </c>
      <c r="K69" s="832">
        <v>47</v>
      </c>
      <c r="L69" s="832">
        <v>712608.66</v>
      </c>
      <c r="M69" s="823">
        <v>1</v>
      </c>
      <c r="N69" s="823">
        <v>15161.886382978724</v>
      </c>
      <c r="O69" s="832">
        <v>48</v>
      </c>
      <c r="P69" s="832">
        <v>726163.2</v>
      </c>
      <c r="Q69" s="828">
        <v>1.0190210149845778</v>
      </c>
      <c r="R69" s="833">
        <v>15128.4</v>
      </c>
    </row>
    <row r="70" spans="1:18" ht="14.45" customHeight="1" x14ac:dyDescent="0.2">
      <c r="A70" s="822" t="s">
        <v>7238</v>
      </c>
      <c r="B70" s="823" t="s">
        <v>7239</v>
      </c>
      <c r="C70" s="823" t="s">
        <v>620</v>
      </c>
      <c r="D70" s="823" t="s">
        <v>7240</v>
      </c>
      <c r="E70" s="823" t="s">
        <v>7326</v>
      </c>
      <c r="F70" s="823" t="s">
        <v>1551</v>
      </c>
      <c r="G70" s="832"/>
      <c r="H70" s="832"/>
      <c r="I70" s="823"/>
      <c r="J70" s="823"/>
      <c r="K70" s="832"/>
      <c r="L70" s="832"/>
      <c r="M70" s="823"/>
      <c r="N70" s="823"/>
      <c r="O70" s="832">
        <v>90</v>
      </c>
      <c r="P70" s="832">
        <v>895613.39999999991</v>
      </c>
      <c r="Q70" s="828"/>
      <c r="R70" s="833">
        <v>9951.2599999999984</v>
      </c>
    </row>
    <row r="71" spans="1:18" ht="14.45" customHeight="1" x14ac:dyDescent="0.2">
      <c r="A71" s="822" t="s">
        <v>7238</v>
      </c>
      <c r="B71" s="823" t="s">
        <v>7239</v>
      </c>
      <c r="C71" s="823" t="s">
        <v>620</v>
      </c>
      <c r="D71" s="823" t="s">
        <v>7240</v>
      </c>
      <c r="E71" s="823" t="s">
        <v>7327</v>
      </c>
      <c r="F71" s="823" t="s">
        <v>1628</v>
      </c>
      <c r="G71" s="832"/>
      <c r="H71" s="832"/>
      <c r="I71" s="823"/>
      <c r="J71" s="823"/>
      <c r="K71" s="832">
        <v>1.3900000000000001</v>
      </c>
      <c r="L71" s="832">
        <v>730.86</v>
      </c>
      <c r="M71" s="823">
        <v>1</v>
      </c>
      <c r="N71" s="823">
        <v>525.79856115107907</v>
      </c>
      <c r="O71" s="832"/>
      <c r="P71" s="832"/>
      <c r="Q71" s="828"/>
      <c r="R71" s="833"/>
    </row>
    <row r="72" spans="1:18" ht="14.45" customHeight="1" x14ac:dyDescent="0.2">
      <c r="A72" s="822" t="s">
        <v>7238</v>
      </c>
      <c r="B72" s="823" t="s">
        <v>7239</v>
      </c>
      <c r="C72" s="823" t="s">
        <v>620</v>
      </c>
      <c r="D72" s="823" t="s">
        <v>7240</v>
      </c>
      <c r="E72" s="823" t="s">
        <v>7328</v>
      </c>
      <c r="F72" s="823" t="s">
        <v>1628</v>
      </c>
      <c r="G72" s="832"/>
      <c r="H72" s="832"/>
      <c r="I72" s="823"/>
      <c r="J72" s="823"/>
      <c r="K72" s="832">
        <v>3</v>
      </c>
      <c r="L72" s="832">
        <v>656.7</v>
      </c>
      <c r="M72" s="823">
        <v>1</v>
      </c>
      <c r="N72" s="823">
        <v>218.9</v>
      </c>
      <c r="O72" s="832"/>
      <c r="P72" s="832"/>
      <c r="Q72" s="828"/>
      <c r="R72" s="833"/>
    </row>
    <row r="73" spans="1:18" ht="14.45" customHeight="1" x14ac:dyDescent="0.2">
      <c r="A73" s="822" t="s">
        <v>7238</v>
      </c>
      <c r="B73" s="823" t="s">
        <v>7239</v>
      </c>
      <c r="C73" s="823" t="s">
        <v>620</v>
      </c>
      <c r="D73" s="823" t="s">
        <v>7240</v>
      </c>
      <c r="E73" s="823" t="s">
        <v>7329</v>
      </c>
      <c r="F73" s="823" t="s">
        <v>1628</v>
      </c>
      <c r="G73" s="832">
        <v>17.2</v>
      </c>
      <c r="H73" s="832">
        <v>2047.48</v>
      </c>
      <c r="I73" s="823">
        <v>1.0258738175404842</v>
      </c>
      <c r="J73" s="823">
        <v>119.03953488372093</v>
      </c>
      <c r="K73" s="832">
        <v>25.2</v>
      </c>
      <c r="L73" s="832">
        <v>1995.84</v>
      </c>
      <c r="M73" s="823">
        <v>1</v>
      </c>
      <c r="N73" s="823">
        <v>79.2</v>
      </c>
      <c r="O73" s="832"/>
      <c r="P73" s="832"/>
      <c r="Q73" s="828"/>
      <c r="R73" s="833"/>
    </row>
    <row r="74" spans="1:18" ht="14.45" customHeight="1" x14ac:dyDescent="0.2">
      <c r="A74" s="822" t="s">
        <v>7238</v>
      </c>
      <c r="B74" s="823" t="s">
        <v>7239</v>
      </c>
      <c r="C74" s="823" t="s">
        <v>620</v>
      </c>
      <c r="D74" s="823" t="s">
        <v>7240</v>
      </c>
      <c r="E74" s="823" t="s">
        <v>7330</v>
      </c>
      <c r="F74" s="823" t="s">
        <v>1628</v>
      </c>
      <c r="G74" s="832"/>
      <c r="H74" s="832"/>
      <c r="I74" s="823"/>
      <c r="J74" s="823"/>
      <c r="K74" s="832">
        <v>0.95</v>
      </c>
      <c r="L74" s="832">
        <v>700.26</v>
      </c>
      <c r="M74" s="823">
        <v>1</v>
      </c>
      <c r="N74" s="823">
        <v>737.11578947368423</v>
      </c>
      <c r="O74" s="832"/>
      <c r="P74" s="832"/>
      <c r="Q74" s="828"/>
      <c r="R74" s="833"/>
    </row>
    <row r="75" spans="1:18" ht="14.45" customHeight="1" x14ac:dyDescent="0.2">
      <c r="A75" s="822" t="s">
        <v>7238</v>
      </c>
      <c r="B75" s="823" t="s">
        <v>7239</v>
      </c>
      <c r="C75" s="823" t="s">
        <v>620</v>
      </c>
      <c r="D75" s="823" t="s">
        <v>7240</v>
      </c>
      <c r="E75" s="823" t="s">
        <v>7331</v>
      </c>
      <c r="F75" s="823" t="s">
        <v>7332</v>
      </c>
      <c r="G75" s="832">
        <v>3</v>
      </c>
      <c r="H75" s="832">
        <v>147918.09</v>
      </c>
      <c r="I75" s="823">
        <v>0.11933782240385815</v>
      </c>
      <c r="J75" s="823">
        <v>49306.03</v>
      </c>
      <c r="K75" s="832">
        <v>25</v>
      </c>
      <c r="L75" s="832">
        <v>1239490.44</v>
      </c>
      <c r="M75" s="823">
        <v>1</v>
      </c>
      <c r="N75" s="823">
        <v>49579.617599999998</v>
      </c>
      <c r="O75" s="832">
        <v>52</v>
      </c>
      <c r="P75" s="832">
        <v>2363147</v>
      </c>
      <c r="Q75" s="828">
        <v>1.9065471775643548</v>
      </c>
      <c r="R75" s="833">
        <v>45445.134615384617</v>
      </c>
    </row>
    <row r="76" spans="1:18" ht="14.45" customHeight="1" x14ac:dyDescent="0.2">
      <c r="A76" s="822" t="s">
        <v>7238</v>
      </c>
      <c r="B76" s="823" t="s">
        <v>7239</v>
      </c>
      <c r="C76" s="823" t="s">
        <v>620</v>
      </c>
      <c r="D76" s="823" t="s">
        <v>7240</v>
      </c>
      <c r="E76" s="823" t="s">
        <v>7333</v>
      </c>
      <c r="F76" s="823" t="s">
        <v>7332</v>
      </c>
      <c r="G76" s="832"/>
      <c r="H76" s="832"/>
      <c r="I76" s="823"/>
      <c r="J76" s="823"/>
      <c r="K76" s="832"/>
      <c r="L76" s="832"/>
      <c r="M76" s="823"/>
      <c r="N76" s="823"/>
      <c r="O76" s="832">
        <v>2</v>
      </c>
      <c r="P76" s="832">
        <v>45756</v>
      </c>
      <c r="Q76" s="828"/>
      <c r="R76" s="833">
        <v>22878</v>
      </c>
    </row>
    <row r="77" spans="1:18" ht="14.45" customHeight="1" x14ac:dyDescent="0.2">
      <c r="A77" s="822" t="s">
        <v>7238</v>
      </c>
      <c r="B77" s="823" t="s">
        <v>7239</v>
      </c>
      <c r="C77" s="823" t="s">
        <v>620</v>
      </c>
      <c r="D77" s="823" t="s">
        <v>7240</v>
      </c>
      <c r="E77" s="823" t="s">
        <v>7334</v>
      </c>
      <c r="F77" s="823" t="s">
        <v>7335</v>
      </c>
      <c r="G77" s="832"/>
      <c r="H77" s="832"/>
      <c r="I77" s="823"/>
      <c r="J77" s="823"/>
      <c r="K77" s="832">
        <v>29</v>
      </c>
      <c r="L77" s="832">
        <v>369103.01</v>
      </c>
      <c r="M77" s="823">
        <v>1</v>
      </c>
      <c r="N77" s="823">
        <v>12727.69</v>
      </c>
      <c r="O77" s="832"/>
      <c r="P77" s="832"/>
      <c r="Q77" s="828"/>
      <c r="R77" s="833"/>
    </row>
    <row r="78" spans="1:18" ht="14.45" customHeight="1" x14ac:dyDescent="0.2">
      <c r="A78" s="822" t="s">
        <v>7238</v>
      </c>
      <c r="B78" s="823" t="s">
        <v>7239</v>
      </c>
      <c r="C78" s="823" t="s">
        <v>620</v>
      </c>
      <c r="D78" s="823" t="s">
        <v>7240</v>
      </c>
      <c r="E78" s="823" t="s">
        <v>7336</v>
      </c>
      <c r="F78" s="823" t="s">
        <v>7337</v>
      </c>
      <c r="G78" s="832">
        <v>387</v>
      </c>
      <c r="H78" s="832">
        <v>1966743.75</v>
      </c>
      <c r="I78" s="823">
        <v>3.9048406518165177</v>
      </c>
      <c r="J78" s="823">
        <v>5082.0251937984494</v>
      </c>
      <c r="K78" s="832">
        <v>630</v>
      </c>
      <c r="L78" s="832">
        <v>503668.12</v>
      </c>
      <c r="M78" s="823">
        <v>1</v>
      </c>
      <c r="N78" s="823">
        <v>799.47320634920629</v>
      </c>
      <c r="O78" s="832">
        <v>804</v>
      </c>
      <c r="P78" s="832">
        <v>642804.5</v>
      </c>
      <c r="Q78" s="828">
        <v>1.2762461519303625</v>
      </c>
      <c r="R78" s="833">
        <v>799.50808457711446</v>
      </c>
    </row>
    <row r="79" spans="1:18" ht="14.45" customHeight="1" x14ac:dyDescent="0.2">
      <c r="A79" s="822" t="s">
        <v>7238</v>
      </c>
      <c r="B79" s="823" t="s">
        <v>7239</v>
      </c>
      <c r="C79" s="823" t="s">
        <v>620</v>
      </c>
      <c r="D79" s="823" t="s">
        <v>7240</v>
      </c>
      <c r="E79" s="823" t="s">
        <v>7338</v>
      </c>
      <c r="F79" s="823" t="s">
        <v>929</v>
      </c>
      <c r="G79" s="832">
        <v>39.5</v>
      </c>
      <c r="H79" s="832">
        <v>10419.310000000001</v>
      </c>
      <c r="I79" s="823">
        <v>4.3372587708343744</v>
      </c>
      <c r="J79" s="823">
        <v>263.78000000000003</v>
      </c>
      <c r="K79" s="832">
        <v>18</v>
      </c>
      <c r="L79" s="832">
        <v>2402.2800000000002</v>
      </c>
      <c r="M79" s="823">
        <v>1</v>
      </c>
      <c r="N79" s="823">
        <v>133.46</v>
      </c>
      <c r="O79" s="832"/>
      <c r="P79" s="832"/>
      <c r="Q79" s="828"/>
      <c r="R79" s="833"/>
    </row>
    <row r="80" spans="1:18" ht="14.45" customHeight="1" x14ac:dyDescent="0.2">
      <c r="A80" s="822" t="s">
        <v>7238</v>
      </c>
      <c r="B80" s="823" t="s">
        <v>7239</v>
      </c>
      <c r="C80" s="823" t="s">
        <v>620</v>
      </c>
      <c r="D80" s="823" t="s">
        <v>7240</v>
      </c>
      <c r="E80" s="823" t="s">
        <v>7339</v>
      </c>
      <c r="F80" s="823" t="s">
        <v>1555</v>
      </c>
      <c r="G80" s="832">
        <v>46</v>
      </c>
      <c r="H80" s="832">
        <v>595458.04</v>
      </c>
      <c r="I80" s="823">
        <v>0.65714285714285714</v>
      </c>
      <c r="J80" s="823">
        <v>12944.740000000002</v>
      </c>
      <c r="K80" s="832">
        <v>70</v>
      </c>
      <c r="L80" s="832">
        <v>906131.8</v>
      </c>
      <c r="M80" s="823">
        <v>1</v>
      </c>
      <c r="N80" s="823">
        <v>12944.74</v>
      </c>
      <c r="O80" s="832"/>
      <c r="P80" s="832"/>
      <c r="Q80" s="828"/>
      <c r="R80" s="833"/>
    </row>
    <row r="81" spans="1:18" ht="14.45" customHeight="1" x14ac:dyDescent="0.2">
      <c r="A81" s="822" t="s">
        <v>7238</v>
      </c>
      <c r="B81" s="823" t="s">
        <v>7239</v>
      </c>
      <c r="C81" s="823" t="s">
        <v>620</v>
      </c>
      <c r="D81" s="823" t="s">
        <v>7240</v>
      </c>
      <c r="E81" s="823" t="s">
        <v>7340</v>
      </c>
      <c r="F81" s="823" t="s">
        <v>7337</v>
      </c>
      <c r="G81" s="832">
        <v>352</v>
      </c>
      <c r="H81" s="832">
        <v>2391865.6</v>
      </c>
      <c r="I81" s="823">
        <v>9.6228724391643006</v>
      </c>
      <c r="J81" s="823">
        <v>6795.0727272727272</v>
      </c>
      <c r="K81" s="832">
        <v>372</v>
      </c>
      <c r="L81" s="832">
        <v>248560.45999999996</v>
      </c>
      <c r="M81" s="823">
        <v>1</v>
      </c>
      <c r="N81" s="823">
        <v>668.17327956989243</v>
      </c>
      <c r="O81" s="832">
        <v>514.4</v>
      </c>
      <c r="P81" s="832">
        <v>342531.54000000004</v>
      </c>
      <c r="Q81" s="828">
        <v>1.3780612572088098</v>
      </c>
      <c r="R81" s="833">
        <v>665.88557542768285</v>
      </c>
    </row>
    <row r="82" spans="1:18" ht="14.45" customHeight="1" x14ac:dyDescent="0.2">
      <c r="A82" s="822" t="s">
        <v>7238</v>
      </c>
      <c r="B82" s="823" t="s">
        <v>7239</v>
      </c>
      <c r="C82" s="823" t="s">
        <v>620</v>
      </c>
      <c r="D82" s="823" t="s">
        <v>7240</v>
      </c>
      <c r="E82" s="823" t="s">
        <v>7341</v>
      </c>
      <c r="F82" s="823" t="s">
        <v>7342</v>
      </c>
      <c r="G82" s="832"/>
      <c r="H82" s="832"/>
      <c r="I82" s="823"/>
      <c r="J82" s="823"/>
      <c r="K82" s="832"/>
      <c r="L82" s="832"/>
      <c r="M82" s="823"/>
      <c r="N82" s="823"/>
      <c r="O82" s="832">
        <v>0.75</v>
      </c>
      <c r="P82" s="832">
        <v>327.02999999999997</v>
      </c>
      <c r="Q82" s="828"/>
      <c r="R82" s="833">
        <v>436.03999999999996</v>
      </c>
    </row>
    <row r="83" spans="1:18" ht="14.45" customHeight="1" x14ac:dyDescent="0.2">
      <c r="A83" s="822" t="s">
        <v>7238</v>
      </c>
      <c r="B83" s="823" t="s">
        <v>7239</v>
      </c>
      <c r="C83" s="823" t="s">
        <v>620</v>
      </c>
      <c r="D83" s="823" t="s">
        <v>7240</v>
      </c>
      <c r="E83" s="823" t="s">
        <v>7343</v>
      </c>
      <c r="F83" s="823"/>
      <c r="G83" s="832">
        <v>46.400000000000006</v>
      </c>
      <c r="H83" s="832">
        <v>3280.49</v>
      </c>
      <c r="I83" s="823"/>
      <c r="J83" s="823">
        <v>70.700215517241361</v>
      </c>
      <c r="K83" s="832"/>
      <c r="L83" s="832"/>
      <c r="M83" s="823"/>
      <c r="N83" s="823"/>
      <c r="O83" s="832"/>
      <c r="P83" s="832"/>
      <c r="Q83" s="828"/>
      <c r="R83" s="833"/>
    </row>
    <row r="84" spans="1:18" ht="14.45" customHeight="1" x14ac:dyDescent="0.2">
      <c r="A84" s="822" t="s">
        <v>7238</v>
      </c>
      <c r="B84" s="823" t="s">
        <v>7239</v>
      </c>
      <c r="C84" s="823" t="s">
        <v>620</v>
      </c>
      <c r="D84" s="823" t="s">
        <v>7240</v>
      </c>
      <c r="E84" s="823" t="s">
        <v>7344</v>
      </c>
      <c r="F84" s="823" t="s">
        <v>7345</v>
      </c>
      <c r="G84" s="832">
        <v>30</v>
      </c>
      <c r="H84" s="832">
        <v>3463468.8</v>
      </c>
      <c r="I84" s="823">
        <v>1</v>
      </c>
      <c r="J84" s="823">
        <v>115448.95999999999</v>
      </c>
      <c r="K84" s="832">
        <v>30</v>
      </c>
      <c r="L84" s="832">
        <v>3463468.8</v>
      </c>
      <c r="M84" s="823">
        <v>1</v>
      </c>
      <c r="N84" s="823">
        <v>115448.95999999999</v>
      </c>
      <c r="O84" s="832">
        <v>30</v>
      </c>
      <c r="P84" s="832">
        <v>3347602.62</v>
      </c>
      <c r="Q84" s="828">
        <v>0.96654620362106347</v>
      </c>
      <c r="R84" s="833">
        <v>111586.754</v>
      </c>
    </row>
    <row r="85" spans="1:18" ht="14.45" customHeight="1" x14ac:dyDescent="0.2">
      <c r="A85" s="822" t="s">
        <v>7238</v>
      </c>
      <c r="B85" s="823" t="s">
        <v>7239</v>
      </c>
      <c r="C85" s="823" t="s">
        <v>620</v>
      </c>
      <c r="D85" s="823" t="s">
        <v>7240</v>
      </c>
      <c r="E85" s="823" t="s">
        <v>7346</v>
      </c>
      <c r="F85" s="823" t="s">
        <v>799</v>
      </c>
      <c r="G85" s="832">
        <v>4</v>
      </c>
      <c r="H85" s="832">
        <v>181.96</v>
      </c>
      <c r="I85" s="823">
        <v>0.66666666666666674</v>
      </c>
      <c r="J85" s="823">
        <v>45.49</v>
      </c>
      <c r="K85" s="832">
        <v>6</v>
      </c>
      <c r="L85" s="832">
        <v>272.94</v>
      </c>
      <c r="M85" s="823">
        <v>1</v>
      </c>
      <c r="N85" s="823">
        <v>45.49</v>
      </c>
      <c r="O85" s="832"/>
      <c r="P85" s="832"/>
      <c r="Q85" s="828"/>
      <c r="R85" s="833"/>
    </row>
    <row r="86" spans="1:18" ht="14.45" customHeight="1" x14ac:dyDescent="0.2">
      <c r="A86" s="822" t="s">
        <v>7238</v>
      </c>
      <c r="B86" s="823" t="s">
        <v>7239</v>
      </c>
      <c r="C86" s="823" t="s">
        <v>620</v>
      </c>
      <c r="D86" s="823" t="s">
        <v>7240</v>
      </c>
      <c r="E86" s="823" t="s">
        <v>7347</v>
      </c>
      <c r="F86" s="823" t="s">
        <v>2384</v>
      </c>
      <c r="G86" s="832"/>
      <c r="H86" s="832"/>
      <c r="I86" s="823"/>
      <c r="J86" s="823"/>
      <c r="K86" s="832">
        <v>1.4</v>
      </c>
      <c r="L86" s="832">
        <v>786.1</v>
      </c>
      <c r="M86" s="823">
        <v>1</v>
      </c>
      <c r="N86" s="823">
        <v>561.5</v>
      </c>
      <c r="O86" s="832"/>
      <c r="P86" s="832"/>
      <c r="Q86" s="828"/>
      <c r="R86" s="833"/>
    </row>
    <row r="87" spans="1:18" ht="14.45" customHeight="1" x14ac:dyDescent="0.2">
      <c r="A87" s="822" t="s">
        <v>7238</v>
      </c>
      <c r="B87" s="823" t="s">
        <v>7239</v>
      </c>
      <c r="C87" s="823" t="s">
        <v>620</v>
      </c>
      <c r="D87" s="823" t="s">
        <v>7240</v>
      </c>
      <c r="E87" s="823" t="s">
        <v>7348</v>
      </c>
      <c r="F87" s="823" t="s">
        <v>7349</v>
      </c>
      <c r="G87" s="832">
        <v>0.2</v>
      </c>
      <c r="H87" s="832">
        <v>84.89</v>
      </c>
      <c r="I87" s="823">
        <v>0.18716377105564863</v>
      </c>
      <c r="J87" s="823">
        <v>424.45</v>
      </c>
      <c r="K87" s="832">
        <v>3.4</v>
      </c>
      <c r="L87" s="832">
        <v>453.56000000000006</v>
      </c>
      <c r="M87" s="823">
        <v>1</v>
      </c>
      <c r="N87" s="823">
        <v>133.40000000000003</v>
      </c>
      <c r="O87" s="832"/>
      <c r="P87" s="832"/>
      <c r="Q87" s="828"/>
      <c r="R87" s="833"/>
    </row>
    <row r="88" spans="1:18" ht="14.45" customHeight="1" x14ac:dyDescent="0.2">
      <c r="A88" s="822" t="s">
        <v>7238</v>
      </c>
      <c r="B88" s="823" t="s">
        <v>7239</v>
      </c>
      <c r="C88" s="823" t="s">
        <v>620</v>
      </c>
      <c r="D88" s="823" t="s">
        <v>7240</v>
      </c>
      <c r="E88" s="823" t="s">
        <v>7350</v>
      </c>
      <c r="F88" s="823" t="s">
        <v>2743</v>
      </c>
      <c r="G88" s="832">
        <v>29</v>
      </c>
      <c r="H88" s="832">
        <v>4737150</v>
      </c>
      <c r="I88" s="823">
        <v>0.23029320923719024</v>
      </c>
      <c r="J88" s="823">
        <v>163350</v>
      </c>
      <c r="K88" s="832">
        <v>151</v>
      </c>
      <c r="L88" s="832">
        <v>20570081.139999997</v>
      </c>
      <c r="M88" s="823">
        <v>1</v>
      </c>
      <c r="N88" s="823">
        <v>136225.70291390727</v>
      </c>
      <c r="O88" s="832">
        <v>179</v>
      </c>
      <c r="P88" s="832">
        <v>23873236.25</v>
      </c>
      <c r="Q88" s="828">
        <v>1.1605805581183042</v>
      </c>
      <c r="R88" s="833">
        <v>133370.03491620111</v>
      </c>
    </row>
    <row r="89" spans="1:18" ht="14.45" customHeight="1" x14ac:dyDescent="0.2">
      <c r="A89" s="822" t="s">
        <v>7238</v>
      </c>
      <c r="B89" s="823" t="s">
        <v>7239</v>
      </c>
      <c r="C89" s="823" t="s">
        <v>620</v>
      </c>
      <c r="D89" s="823" t="s">
        <v>7240</v>
      </c>
      <c r="E89" s="823" t="s">
        <v>7351</v>
      </c>
      <c r="F89" s="823" t="s">
        <v>1551</v>
      </c>
      <c r="G89" s="832"/>
      <c r="H89" s="832"/>
      <c r="I89" s="823"/>
      <c r="J89" s="823"/>
      <c r="K89" s="832">
        <v>60</v>
      </c>
      <c r="L89" s="832">
        <v>895614</v>
      </c>
      <c r="M89" s="823">
        <v>1</v>
      </c>
      <c r="N89" s="823">
        <v>14926.9</v>
      </c>
      <c r="O89" s="832">
        <v>30</v>
      </c>
      <c r="P89" s="832">
        <v>447807</v>
      </c>
      <c r="Q89" s="828">
        <v>0.5</v>
      </c>
      <c r="R89" s="833">
        <v>14926.9</v>
      </c>
    </row>
    <row r="90" spans="1:18" ht="14.45" customHeight="1" x14ac:dyDescent="0.2">
      <c r="A90" s="822" t="s">
        <v>7238</v>
      </c>
      <c r="B90" s="823" t="s">
        <v>7239</v>
      </c>
      <c r="C90" s="823" t="s">
        <v>620</v>
      </c>
      <c r="D90" s="823" t="s">
        <v>7240</v>
      </c>
      <c r="E90" s="823" t="s">
        <v>7352</v>
      </c>
      <c r="F90" s="823" t="s">
        <v>7353</v>
      </c>
      <c r="G90" s="832">
        <v>7</v>
      </c>
      <c r="H90" s="832">
        <v>819280</v>
      </c>
      <c r="I90" s="823">
        <v>0.23118542635606415</v>
      </c>
      <c r="J90" s="823">
        <v>117040</v>
      </c>
      <c r="K90" s="832">
        <v>45</v>
      </c>
      <c r="L90" s="832">
        <v>3543822</v>
      </c>
      <c r="M90" s="823">
        <v>1</v>
      </c>
      <c r="N90" s="823">
        <v>78751.600000000006</v>
      </c>
      <c r="O90" s="832">
        <v>12</v>
      </c>
      <c r="P90" s="832">
        <v>945019.2</v>
      </c>
      <c r="Q90" s="828">
        <v>0.26666666666666666</v>
      </c>
      <c r="R90" s="833">
        <v>78751.599999999991</v>
      </c>
    </row>
    <row r="91" spans="1:18" ht="14.45" customHeight="1" x14ac:dyDescent="0.2">
      <c r="A91" s="822" t="s">
        <v>7238</v>
      </c>
      <c r="B91" s="823" t="s">
        <v>7239</v>
      </c>
      <c r="C91" s="823" t="s">
        <v>620</v>
      </c>
      <c r="D91" s="823" t="s">
        <v>7240</v>
      </c>
      <c r="E91" s="823" t="s">
        <v>7354</v>
      </c>
      <c r="F91" s="823" t="s">
        <v>7355</v>
      </c>
      <c r="G91" s="832"/>
      <c r="H91" s="832"/>
      <c r="I91" s="823"/>
      <c r="J91" s="823"/>
      <c r="K91" s="832"/>
      <c r="L91" s="832"/>
      <c r="M91" s="823"/>
      <c r="N91" s="823"/>
      <c r="O91" s="832">
        <v>1</v>
      </c>
      <c r="P91" s="832">
        <v>998.68</v>
      </c>
      <c r="Q91" s="828"/>
      <c r="R91" s="833">
        <v>998.68</v>
      </c>
    </row>
    <row r="92" spans="1:18" ht="14.45" customHeight="1" x14ac:dyDescent="0.2">
      <c r="A92" s="822" t="s">
        <v>7238</v>
      </c>
      <c r="B92" s="823" t="s">
        <v>7239</v>
      </c>
      <c r="C92" s="823" t="s">
        <v>620</v>
      </c>
      <c r="D92" s="823" t="s">
        <v>7240</v>
      </c>
      <c r="E92" s="823" t="s">
        <v>7356</v>
      </c>
      <c r="F92" s="823" t="s">
        <v>7357</v>
      </c>
      <c r="G92" s="832"/>
      <c r="H92" s="832"/>
      <c r="I92" s="823"/>
      <c r="J92" s="823"/>
      <c r="K92" s="832">
        <v>1</v>
      </c>
      <c r="L92" s="832">
        <v>81.900000000000006</v>
      </c>
      <c r="M92" s="823">
        <v>1</v>
      </c>
      <c r="N92" s="823">
        <v>81.900000000000006</v>
      </c>
      <c r="O92" s="832"/>
      <c r="P92" s="832"/>
      <c r="Q92" s="828"/>
      <c r="R92" s="833"/>
    </row>
    <row r="93" spans="1:18" ht="14.45" customHeight="1" x14ac:dyDescent="0.2">
      <c r="A93" s="822" t="s">
        <v>7238</v>
      </c>
      <c r="B93" s="823" t="s">
        <v>7239</v>
      </c>
      <c r="C93" s="823" t="s">
        <v>620</v>
      </c>
      <c r="D93" s="823" t="s">
        <v>7240</v>
      </c>
      <c r="E93" s="823" t="s">
        <v>7358</v>
      </c>
      <c r="F93" s="823" t="s">
        <v>2760</v>
      </c>
      <c r="G93" s="832">
        <v>16</v>
      </c>
      <c r="H93" s="832">
        <v>3289867.52</v>
      </c>
      <c r="I93" s="823">
        <v>2.3959242303966906</v>
      </c>
      <c r="J93" s="823">
        <v>205616.72</v>
      </c>
      <c r="K93" s="832">
        <v>10</v>
      </c>
      <c r="L93" s="832">
        <v>1373110</v>
      </c>
      <c r="M93" s="823">
        <v>1</v>
      </c>
      <c r="N93" s="823">
        <v>137311</v>
      </c>
      <c r="O93" s="832">
        <v>20</v>
      </c>
      <c r="P93" s="832">
        <v>2746220</v>
      </c>
      <c r="Q93" s="828">
        <v>2</v>
      </c>
      <c r="R93" s="833">
        <v>137311</v>
      </c>
    </row>
    <row r="94" spans="1:18" ht="14.45" customHeight="1" x14ac:dyDescent="0.2">
      <c r="A94" s="822" t="s">
        <v>7238</v>
      </c>
      <c r="B94" s="823" t="s">
        <v>7239</v>
      </c>
      <c r="C94" s="823" t="s">
        <v>620</v>
      </c>
      <c r="D94" s="823" t="s">
        <v>7240</v>
      </c>
      <c r="E94" s="823" t="s">
        <v>7359</v>
      </c>
      <c r="F94" s="823" t="s">
        <v>2538</v>
      </c>
      <c r="G94" s="832">
        <v>22</v>
      </c>
      <c r="H94" s="832">
        <v>2229148.2999999998</v>
      </c>
      <c r="I94" s="823">
        <v>1.1666047205359011</v>
      </c>
      <c r="J94" s="823">
        <v>101324.92272727271</v>
      </c>
      <c r="K94" s="832">
        <v>19</v>
      </c>
      <c r="L94" s="832">
        <v>1910800</v>
      </c>
      <c r="M94" s="823">
        <v>1</v>
      </c>
      <c r="N94" s="823">
        <v>100568.42105263157</v>
      </c>
      <c r="O94" s="832">
        <v>23</v>
      </c>
      <c r="P94" s="832">
        <v>2335080</v>
      </c>
      <c r="Q94" s="828">
        <v>1.2220431232991418</v>
      </c>
      <c r="R94" s="833">
        <v>101525.21739130435</v>
      </c>
    </row>
    <row r="95" spans="1:18" ht="14.45" customHeight="1" x14ac:dyDescent="0.2">
      <c r="A95" s="822" t="s">
        <v>7238</v>
      </c>
      <c r="B95" s="823" t="s">
        <v>7239</v>
      </c>
      <c r="C95" s="823" t="s">
        <v>620</v>
      </c>
      <c r="D95" s="823" t="s">
        <v>7240</v>
      </c>
      <c r="E95" s="823" t="s">
        <v>7360</v>
      </c>
      <c r="F95" s="823" t="s">
        <v>7361</v>
      </c>
      <c r="G95" s="832"/>
      <c r="H95" s="832"/>
      <c r="I95" s="823"/>
      <c r="J95" s="823"/>
      <c r="K95" s="832"/>
      <c r="L95" s="832"/>
      <c r="M95" s="823"/>
      <c r="N95" s="823"/>
      <c r="O95" s="832">
        <v>0.43</v>
      </c>
      <c r="P95" s="832">
        <v>3246.11</v>
      </c>
      <c r="Q95" s="828"/>
      <c r="R95" s="833">
        <v>7549.0930232558139</v>
      </c>
    </row>
    <row r="96" spans="1:18" ht="14.45" customHeight="1" x14ac:dyDescent="0.2">
      <c r="A96" s="822" t="s">
        <v>7238</v>
      </c>
      <c r="B96" s="823" t="s">
        <v>7239</v>
      </c>
      <c r="C96" s="823" t="s">
        <v>620</v>
      </c>
      <c r="D96" s="823" t="s">
        <v>7240</v>
      </c>
      <c r="E96" s="823" t="s">
        <v>7362</v>
      </c>
      <c r="F96" s="823" t="s">
        <v>2234</v>
      </c>
      <c r="G96" s="832">
        <v>9.9500000000000011</v>
      </c>
      <c r="H96" s="832">
        <v>2815.26</v>
      </c>
      <c r="I96" s="823">
        <v>1.1487949988166259</v>
      </c>
      <c r="J96" s="823">
        <v>282.94070351758791</v>
      </c>
      <c r="K96" s="832">
        <v>8.7999999999999989</v>
      </c>
      <c r="L96" s="832">
        <v>2450.6200000000003</v>
      </c>
      <c r="M96" s="823">
        <v>1</v>
      </c>
      <c r="N96" s="823">
        <v>278.47954545454553</v>
      </c>
      <c r="O96" s="832">
        <v>6.9499999999999993</v>
      </c>
      <c r="P96" s="832">
        <v>1904.27</v>
      </c>
      <c r="Q96" s="828">
        <v>0.7770564183757579</v>
      </c>
      <c r="R96" s="833">
        <v>273.99568345323746</v>
      </c>
    </row>
    <row r="97" spans="1:18" ht="14.45" customHeight="1" x14ac:dyDescent="0.2">
      <c r="A97" s="822" t="s">
        <v>7238</v>
      </c>
      <c r="B97" s="823" t="s">
        <v>7239</v>
      </c>
      <c r="C97" s="823" t="s">
        <v>620</v>
      </c>
      <c r="D97" s="823" t="s">
        <v>7240</v>
      </c>
      <c r="E97" s="823" t="s">
        <v>7363</v>
      </c>
      <c r="F97" s="823" t="s">
        <v>2726</v>
      </c>
      <c r="G97" s="832">
        <v>14</v>
      </c>
      <c r="H97" s="832">
        <v>1304423.54</v>
      </c>
      <c r="I97" s="823">
        <v>0.57801298320286643</v>
      </c>
      <c r="J97" s="823">
        <v>93173.11</v>
      </c>
      <c r="K97" s="832">
        <v>28</v>
      </c>
      <c r="L97" s="832">
        <v>2256737.4400000004</v>
      </c>
      <c r="M97" s="823">
        <v>1</v>
      </c>
      <c r="N97" s="823">
        <v>80597.765714285735</v>
      </c>
      <c r="O97" s="832">
        <v>41</v>
      </c>
      <c r="P97" s="832">
        <v>3189804.1000000006</v>
      </c>
      <c r="Q97" s="828">
        <v>1.4134582266690272</v>
      </c>
      <c r="R97" s="833">
        <v>77800.10000000002</v>
      </c>
    </row>
    <row r="98" spans="1:18" ht="14.45" customHeight="1" x14ac:dyDescent="0.2">
      <c r="A98" s="822" t="s">
        <v>7238</v>
      </c>
      <c r="B98" s="823" t="s">
        <v>7239</v>
      </c>
      <c r="C98" s="823" t="s">
        <v>620</v>
      </c>
      <c r="D98" s="823" t="s">
        <v>7240</v>
      </c>
      <c r="E98" s="823" t="s">
        <v>7364</v>
      </c>
      <c r="F98" s="823" t="s">
        <v>7365</v>
      </c>
      <c r="G98" s="832">
        <v>104</v>
      </c>
      <c r="H98" s="832">
        <v>14442506.119999999</v>
      </c>
      <c r="I98" s="823">
        <v>6.7733550353240686</v>
      </c>
      <c r="J98" s="823">
        <v>138870.25115384615</v>
      </c>
      <c r="K98" s="832">
        <v>27</v>
      </c>
      <c r="L98" s="832">
        <v>2132252.9300000002</v>
      </c>
      <c r="M98" s="823">
        <v>1</v>
      </c>
      <c r="N98" s="823">
        <v>78972.330740740741</v>
      </c>
      <c r="O98" s="832">
        <v>46</v>
      </c>
      <c r="P98" s="832">
        <v>5763445.8500000006</v>
      </c>
      <c r="Q98" s="828">
        <v>2.7029841389407774</v>
      </c>
      <c r="R98" s="833">
        <v>125292.30108695653</v>
      </c>
    </row>
    <row r="99" spans="1:18" ht="14.45" customHeight="1" x14ac:dyDescent="0.2">
      <c r="A99" s="822" t="s">
        <v>7238</v>
      </c>
      <c r="B99" s="823" t="s">
        <v>7239</v>
      </c>
      <c r="C99" s="823" t="s">
        <v>620</v>
      </c>
      <c r="D99" s="823" t="s">
        <v>7240</v>
      </c>
      <c r="E99" s="823" t="s">
        <v>7366</v>
      </c>
      <c r="F99" s="823" t="s">
        <v>7367</v>
      </c>
      <c r="G99" s="832"/>
      <c r="H99" s="832"/>
      <c r="I99" s="823"/>
      <c r="J99" s="823"/>
      <c r="K99" s="832"/>
      <c r="L99" s="832"/>
      <c r="M99" s="823"/>
      <c r="N99" s="823"/>
      <c r="O99" s="832">
        <v>0.2</v>
      </c>
      <c r="P99" s="832">
        <v>14.14</v>
      </c>
      <c r="Q99" s="828"/>
      <c r="R99" s="833">
        <v>70.7</v>
      </c>
    </row>
    <row r="100" spans="1:18" ht="14.45" customHeight="1" x14ac:dyDescent="0.2">
      <c r="A100" s="822" t="s">
        <v>7238</v>
      </c>
      <c r="B100" s="823" t="s">
        <v>7239</v>
      </c>
      <c r="C100" s="823" t="s">
        <v>620</v>
      </c>
      <c r="D100" s="823" t="s">
        <v>7240</v>
      </c>
      <c r="E100" s="823" t="s">
        <v>7368</v>
      </c>
      <c r="F100" s="823" t="s">
        <v>1549</v>
      </c>
      <c r="G100" s="832">
        <v>47</v>
      </c>
      <c r="H100" s="832">
        <v>249767.87</v>
      </c>
      <c r="I100" s="823">
        <v>3.1629017848380263</v>
      </c>
      <c r="J100" s="823">
        <v>5314.21</v>
      </c>
      <c r="K100" s="832">
        <v>15</v>
      </c>
      <c r="L100" s="832">
        <v>78967.95</v>
      </c>
      <c r="M100" s="823">
        <v>1</v>
      </c>
      <c r="N100" s="823">
        <v>5264.53</v>
      </c>
      <c r="O100" s="832">
        <v>15</v>
      </c>
      <c r="P100" s="832">
        <v>78967.95</v>
      </c>
      <c r="Q100" s="828">
        <v>1</v>
      </c>
      <c r="R100" s="833">
        <v>5264.53</v>
      </c>
    </row>
    <row r="101" spans="1:18" ht="14.45" customHeight="1" x14ac:dyDescent="0.2">
      <c r="A101" s="822" t="s">
        <v>7238</v>
      </c>
      <c r="B101" s="823" t="s">
        <v>7239</v>
      </c>
      <c r="C101" s="823" t="s">
        <v>620</v>
      </c>
      <c r="D101" s="823" t="s">
        <v>7240</v>
      </c>
      <c r="E101" s="823" t="s">
        <v>7369</v>
      </c>
      <c r="F101" s="823" t="s">
        <v>2091</v>
      </c>
      <c r="G101" s="832">
        <v>10</v>
      </c>
      <c r="H101" s="832">
        <v>33178.94</v>
      </c>
      <c r="I101" s="823">
        <v>1.0110512221373051</v>
      </c>
      <c r="J101" s="823">
        <v>3317.8940000000002</v>
      </c>
      <c r="K101" s="832">
        <v>10</v>
      </c>
      <c r="L101" s="832">
        <v>32816.28</v>
      </c>
      <c r="M101" s="823">
        <v>1</v>
      </c>
      <c r="N101" s="823">
        <v>3281.6279999999997</v>
      </c>
      <c r="O101" s="832">
        <v>13</v>
      </c>
      <c r="P101" s="832">
        <v>42167.32</v>
      </c>
      <c r="Q101" s="828">
        <v>1.2849512498064986</v>
      </c>
      <c r="R101" s="833">
        <v>3243.64</v>
      </c>
    </row>
    <row r="102" spans="1:18" ht="14.45" customHeight="1" x14ac:dyDescent="0.2">
      <c r="A102" s="822" t="s">
        <v>7238</v>
      </c>
      <c r="B102" s="823" t="s">
        <v>7239</v>
      </c>
      <c r="C102" s="823" t="s">
        <v>620</v>
      </c>
      <c r="D102" s="823" t="s">
        <v>7240</v>
      </c>
      <c r="E102" s="823" t="s">
        <v>7370</v>
      </c>
      <c r="F102" s="823" t="s">
        <v>7371</v>
      </c>
      <c r="G102" s="832">
        <v>1</v>
      </c>
      <c r="H102" s="832">
        <v>148733.99</v>
      </c>
      <c r="I102" s="823"/>
      <c r="J102" s="823">
        <v>148733.99</v>
      </c>
      <c r="K102" s="832"/>
      <c r="L102" s="832"/>
      <c r="M102" s="823"/>
      <c r="N102" s="823"/>
      <c r="O102" s="832"/>
      <c r="P102" s="832"/>
      <c r="Q102" s="828"/>
      <c r="R102" s="833"/>
    </row>
    <row r="103" spans="1:18" ht="14.45" customHeight="1" x14ac:dyDescent="0.2">
      <c r="A103" s="822" t="s">
        <v>7238</v>
      </c>
      <c r="B103" s="823" t="s">
        <v>7239</v>
      </c>
      <c r="C103" s="823" t="s">
        <v>620</v>
      </c>
      <c r="D103" s="823" t="s">
        <v>7240</v>
      </c>
      <c r="E103" s="823" t="s">
        <v>7372</v>
      </c>
      <c r="F103" s="823" t="s">
        <v>1551</v>
      </c>
      <c r="G103" s="832"/>
      <c r="H103" s="832"/>
      <c r="I103" s="823"/>
      <c r="J103" s="823"/>
      <c r="K103" s="832">
        <v>62</v>
      </c>
      <c r="L103" s="832">
        <v>319520.71999999997</v>
      </c>
      <c r="M103" s="823">
        <v>1</v>
      </c>
      <c r="N103" s="823">
        <v>5153.5599999999995</v>
      </c>
      <c r="O103" s="832">
        <v>30</v>
      </c>
      <c r="P103" s="832">
        <v>154606.79999999999</v>
      </c>
      <c r="Q103" s="828">
        <v>0.4838709677419355</v>
      </c>
      <c r="R103" s="833">
        <v>5153.5599999999995</v>
      </c>
    </row>
    <row r="104" spans="1:18" ht="14.45" customHeight="1" x14ac:dyDescent="0.2">
      <c r="A104" s="822" t="s">
        <v>7238</v>
      </c>
      <c r="B104" s="823" t="s">
        <v>7239</v>
      </c>
      <c r="C104" s="823" t="s">
        <v>620</v>
      </c>
      <c r="D104" s="823" t="s">
        <v>7240</v>
      </c>
      <c r="E104" s="823" t="s">
        <v>7373</v>
      </c>
      <c r="F104" s="823" t="s">
        <v>799</v>
      </c>
      <c r="G104" s="832"/>
      <c r="H104" s="832"/>
      <c r="I104" s="823"/>
      <c r="J104" s="823"/>
      <c r="K104" s="832"/>
      <c r="L104" s="832"/>
      <c r="M104" s="823"/>
      <c r="N104" s="823"/>
      <c r="O104" s="832">
        <v>0.4</v>
      </c>
      <c r="P104" s="832">
        <v>181.96</v>
      </c>
      <c r="Q104" s="828"/>
      <c r="R104" s="833">
        <v>454.9</v>
      </c>
    </row>
    <row r="105" spans="1:18" ht="14.45" customHeight="1" x14ac:dyDescent="0.2">
      <c r="A105" s="822" t="s">
        <v>7238</v>
      </c>
      <c r="B105" s="823" t="s">
        <v>7239</v>
      </c>
      <c r="C105" s="823" t="s">
        <v>620</v>
      </c>
      <c r="D105" s="823" t="s">
        <v>7240</v>
      </c>
      <c r="E105" s="823" t="s">
        <v>7374</v>
      </c>
      <c r="F105" s="823" t="s">
        <v>2717</v>
      </c>
      <c r="G105" s="832">
        <v>1.36</v>
      </c>
      <c r="H105" s="832">
        <v>10576.15</v>
      </c>
      <c r="I105" s="823">
        <v>1.3586793146063663</v>
      </c>
      <c r="J105" s="823">
        <v>7776.5808823529405</v>
      </c>
      <c r="K105" s="832">
        <v>4.08</v>
      </c>
      <c r="L105" s="832">
        <v>7784.1399999999994</v>
      </c>
      <c r="M105" s="823">
        <v>1</v>
      </c>
      <c r="N105" s="823">
        <v>1907.877450980392</v>
      </c>
      <c r="O105" s="832">
        <v>1.52</v>
      </c>
      <c r="P105" s="832">
        <v>2898.9500000000003</v>
      </c>
      <c r="Q105" s="828">
        <v>0.37241750533777662</v>
      </c>
      <c r="R105" s="833">
        <v>1907.2039473684213</v>
      </c>
    </row>
    <row r="106" spans="1:18" ht="14.45" customHeight="1" x14ac:dyDescent="0.2">
      <c r="A106" s="822" t="s">
        <v>7238</v>
      </c>
      <c r="B106" s="823" t="s">
        <v>7239</v>
      </c>
      <c r="C106" s="823" t="s">
        <v>620</v>
      </c>
      <c r="D106" s="823" t="s">
        <v>7240</v>
      </c>
      <c r="E106" s="823" t="s">
        <v>7375</v>
      </c>
      <c r="F106" s="823" t="s">
        <v>799</v>
      </c>
      <c r="G106" s="832"/>
      <c r="H106" s="832"/>
      <c r="I106" s="823"/>
      <c r="J106" s="823"/>
      <c r="K106" s="832">
        <v>6.75</v>
      </c>
      <c r="L106" s="832">
        <v>2045.1399999999999</v>
      </c>
      <c r="M106" s="823">
        <v>1</v>
      </c>
      <c r="N106" s="823">
        <v>302.98370370370367</v>
      </c>
      <c r="O106" s="832">
        <v>0.1</v>
      </c>
      <c r="P106" s="832">
        <v>27.97</v>
      </c>
      <c r="Q106" s="828">
        <v>1.3676325337140733E-2</v>
      </c>
      <c r="R106" s="833">
        <v>279.7</v>
      </c>
    </row>
    <row r="107" spans="1:18" ht="14.45" customHeight="1" x14ac:dyDescent="0.2">
      <c r="A107" s="822" t="s">
        <v>7238</v>
      </c>
      <c r="B107" s="823" t="s">
        <v>7239</v>
      </c>
      <c r="C107" s="823" t="s">
        <v>620</v>
      </c>
      <c r="D107" s="823" t="s">
        <v>7240</v>
      </c>
      <c r="E107" s="823" t="s">
        <v>7376</v>
      </c>
      <c r="F107" s="823" t="s">
        <v>7377</v>
      </c>
      <c r="G107" s="832">
        <v>5</v>
      </c>
      <c r="H107" s="832">
        <v>954580</v>
      </c>
      <c r="I107" s="823">
        <v>0.884324815067002</v>
      </c>
      <c r="J107" s="823">
        <v>190916</v>
      </c>
      <c r="K107" s="832">
        <v>7</v>
      </c>
      <c r="L107" s="832">
        <v>1079445</v>
      </c>
      <c r="M107" s="823">
        <v>1</v>
      </c>
      <c r="N107" s="823">
        <v>154206.42857142858</v>
      </c>
      <c r="O107" s="832">
        <v>3</v>
      </c>
      <c r="P107" s="832">
        <v>454416</v>
      </c>
      <c r="Q107" s="828">
        <v>0.42097188833150367</v>
      </c>
      <c r="R107" s="833">
        <v>151472</v>
      </c>
    </row>
    <row r="108" spans="1:18" ht="14.45" customHeight="1" x14ac:dyDescent="0.2">
      <c r="A108" s="822" t="s">
        <v>7238</v>
      </c>
      <c r="B108" s="823" t="s">
        <v>7239</v>
      </c>
      <c r="C108" s="823" t="s">
        <v>620</v>
      </c>
      <c r="D108" s="823" t="s">
        <v>7240</v>
      </c>
      <c r="E108" s="823" t="s">
        <v>7378</v>
      </c>
      <c r="F108" s="823" t="s">
        <v>7379</v>
      </c>
      <c r="G108" s="832">
        <v>254.07</v>
      </c>
      <c r="H108" s="832">
        <v>236369.65000000002</v>
      </c>
      <c r="I108" s="823">
        <v>0.80425277739310375</v>
      </c>
      <c r="J108" s="823">
        <v>930.33278230408951</v>
      </c>
      <c r="K108" s="832">
        <v>288.10000000000002</v>
      </c>
      <c r="L108" s="832">
        <v>293899.70000000007</v>
      </c>
      <c r="M108" s="823">
        <v>1</v>
      </c>
      <c r="N108" s="823">
        <v>1020.1308573412011</v>
      </c>
      <c r="O108" s="832">
        <v>839.19999999999993</v>
      </c>
      <c r="P108" s="832">
        <v>721866.34000000008</v>
      </c>
      <c r="Q108" s="828">
        <v>2.4561656238505853</v>
      </c>
      <c r="R108" s="833">
        <v>860.18391325071514</v>
      </c>
    </row>
    <row r="109" spans="1:18" ht="14.45" customHeight="1" x14ac:dyDescent="0.2">
      <c r="A109" s="822" t="s">
        <v>7238</v>
      </c>
      <c r="B109" s="823" t="s">
        <v>7239</v>
      </c>
      <c r="C109" s="823" t="s">
        <v>620</v>
      </c>
      <c r="D109" s="823" t="s">
        <v>7240</v>
      </c>
      <c r="E109" s="823" t="s">
        <v>7380</v>
      </c>
      <c r="F109" s="823" t="s">
        <v>2737</v>
      </c>
      <c r="G109" s="832">
        <v>28</v>
      </c>
      <c r="H109" s="832">
        <v>2366621.44</v>
      </c>
      <c r="I109" s="823">
        <v>1.6986162926876114</v>
      </c>
      <c r="J109" s="823">
        <v>84522.194285714286</v>
      </c>
      <c r="K109" s="832">
        <v>19</v>
      </c>
      <c r="L109" s="832">
        <v>1393264.3</v>
      </c>
      <c r="M109" s="823">
        <v>1</v>
      </c>
      <c r="N109" s="823">
        <v>73329.7</v>
      </c>
      <c r="O109" s="832">
        <v>27</v>
      </c>
      <c r="P109" s="832">
        <v>1890378.69</v>
      </c>
      <c r="Q109" s="828">
        <v>1.3567983404153827</v>
      </c>
      <c r="R109" s="833">
        <v>70014.025555555549</v>
      </c>
    </row>
    <row r="110" spans="1:18" ht="14.45" customHeight="1" x14ac:dyDescent="0.2">
      <c r="A110" s="822" t="s">
        <v>7238</v>
      </c>
      <c r="B110" s="823" t="s">
        <v>7239</v>
      </c>
      <c r="C110" s="823" t="s">
        <v>620</v>
      </c>
      <c r="D110" s="823" t="s">
        <v>7240</v>
      </c>
      <c r="E110" s="823" t="s">
        <v>7381</v>
      </c>
      <c r="F110" s="823" t="s">
        <v>2086</v>
      </c>
      <c r="G110" s="832">
        <v>156.79000000000002</v>
      </c>
      <c r="H110" s="832">
        <v>4929560.3499999996</v>
      </c>
      <c r="I110" s="823">
        <v>1.2644114399807127</v>
      </c>
      <c r="J110" s="823">
        <v>31440.527776006118</v>
      </c>
      <c r="K110" s="832">
        <v>130.97</v>
      </c>
      <c r="L110" s="832">
        <v>3898699.58</v>
      </c>
      <c r="M110" s="823">
        <v>1</v>
      </c>
      <c r="N110" s="823">
        <v>29767.882568527144</v>
      </c>
      <c r="O110" s="832">
        <v>111.6</v>
      </c>
      <c r="P110" s="832">
        <v>3151552.1</v>
      </c>
      <c r="Q110" s="828">
        <v>0.80835982237954329</v>
      </c>
      <c r="R110" s="833">
        <v>28239.714157706094</v>
      </c>
    </row>
    <row r="111" spans="1:18" ht="14.45" customHeight="1" x14ac:dyDescent="0.2">
      <c r="A111" s="822" t="s">
        <v>7238</v>
      </c>
      <c r="B111" s="823" t="s">
        <v>7239</v>
      </c>
      <c r="C111" s="823" t="s">
        <v>620</v>
      </c>
      <c r="D111" s="823" t="s">
        <v>7240</v>
      </c>
      <c r="E111" s="823" t="s">
        <v>7382</v>
      </c>
      <c r="F111" s="823" t="s">
        <v>2538</v>
      </c>
      <c r="G111" s="832">
        <v>28</v>
      </c>
      <c r="H111" s="832">
        <v>1433381.05</v>
      </c>
      <c r="I111" s="823">
        <v>0.93051428699779626</v>
      </c>
      <c r="J111" s="823">
        <v>51192.180357142861</v>
      </c>
      <c r="K111" s="832">
        <v>31</v>
      </c>
      <c r="L111" s="832">
        <v>1540418.1</v>
      </c>
      <c r="M111" s="823">
        <v>1</v>
      </c>
      <c r="N111" s="823">
        <v>49690.906451612907</v>
      </c>
      <c r="O111" s="832">
        <v>20</v>
      </c>
      <c r="P111" s="832">
        <v>956880.20000000007</v>
      </c>
      <c r="Q111" s="828">
        <v>0.62118213230550845</v>
      </c>
      <c r="R111" s="833">
        <v>47844.01</v>
      </c>
    </row>
    <row r="112" spans="1:18" ht="14.45" customHeight="1" x14ac:dyDescent="0.2">
      <c r="A112" s="822" t="s">
        <v>7238</v>
      </c>
      <c r="B112" s="823" t="s">
        <v>7239</v>
      </c>
      <c r="C112" s="823" t="s">
        <v>620</v>
      </c>
      <c r="D112" s="823" t="s">
        <v>7240</v>
      </c>
      <c r="E112" s="823" t="s">
        <v>7383</v>
      </c>
      <c r="F112" s="823" t="s">
        <v>7384</v>
      </c>
      <c r="G112" s="832">
        <v>8.5</v>
      </c>
      <c r="H112" s="832">
        <v>235618.76</v>
      </c>
      <c r="I112" s="823"/>
      <c r="J112" s="823">
        <v>27719.854117647061</v>
      </c>
      <c r="K112" s="832"/>
      <c r="L112" s="832"/>
      <c r="M112" s="823"/>
      <c r="N112" s="823"/>
      <c r="O112" s="832"/>
      <c r="P112" s="832"/>
      <c r="Q112" s="828"/>
      <c r="R112" s="833"/>
    </row>
    <row r="113" spans="1:18" ht="14.45" customHeight="1" x14ac:dyDescent="0.2">
      <c r="A113" s="822" t="s">
        <v>7238</v>
      </c>
      <c r="B113" s="823" t="s">
        <v>7239</v>
      </c>
      <c r="C113" s="823" t="s">
        <v>620</v>
      </c>
      <c r="D113" s="823" t="s">
        <v>7240</v>
      </c>
      <c r="E113" s="823" t="s">
        <v>7385</v>
      </c>
      <c r="F113" s="823" t="s">
        <v>1555</v>
      </c>
      <c r="G113" s="832"/>
      <c r="H113" s="832"/>
      <c r="I113" s="823"/>
      <c r="J113" s="823"/>
      <c r="K113" s="832">
        <v>6</v>
      </c>
      <c r="L113" s="832">
        <v>12944.76</v>
      </c>
      <c r="M113" s="823">
        <v>1</v>
      </c>
      <c r="N113" s="823">
        <v>2157.46</v>
      </c>
      <c r="O113" s="832"/>
      <c r="P113" s="832"/>
      <c r="Q113" s="828"/>
      <c r="R113" s="833"/>
    </row>
    <row r="114" spans="1:18" ht="14.45" customHeight="1" x14ac:dyDescent="0.2">
      <c r="A114" s="822" t="s">
        <v>7238</v>
      </c>
      <c r="B114" s="823" t="s">
        <v>7239</v>
      </c>
      <c r="C114" s="823" t="s">
        <v>620</v>
      </c>
      <c r="D114" s="823" t="s">
        <v>7240</v>
      </c>
      <c r="E114" s="823" t="s">
        <v>7386</v>
      </c>
      <c r="F114" s="823" t="s">
        <v>1557</v>
      </c>
      <c r="G114" s="832">
        <v>191</v>
      </c>
      <c r="H114" s="832">
        <v>1648297.5299999998</v>
      </c>
      <c r="I114" s="823">
        <v>0.96954314720812174</v>
      </c>
      <c r="J114" s="823">
        <v>8629.8299999999981</v>
      </c>
      <c r="K114" s="832">
        <v>197</v>
      </c>
      <c r="L114" s="832">
        <v>1700076.51</v>
      </c>
      <c r="M114" s="823">
        <v>1</v>
      </c>
      <c r="N114" s="823">
        <v>8629.83</v>
      </c>
      <c r="O114" s="832">
        <v>73</v>
      </c>
      <c r="P114" s="832">
        <v>629977.59</v>
      </c>
      <c r="Q114" s="828">
        <v>0.37055837563451777</v>
      </c>
      <c r="R114" s="833">
        <v>8629.83</v>
      </c>
    </row>
    <row r="115" spans="1:18" ht="14.45" customHeight="1" x14ac:dyDescent="0.2">
      <c r="A115" s="822" t="s">
        <v>7238</v>
      </c>
      <c r="B115" s="823" t="s">
        <v>7239</v>
      </c>
      <c r="C115" s="823" t="s">
        <v>620</v>
      </c>
      <c r="D115" s="823" t="s">
        <v>7240</v>
      </c>
      <c r="E115" s="823" t="s">
        <v>7387</v>
      </c>
      <c r="F115" s="823" t="s">
        <v>745</v>
      </c>
      <c r="G115" s="832"/>
      <c r="H115" s="832"/>
      <c r="I115" s="823"/>
      <c r="J115" s="823"/>
      <c r="K115" s="832">
        <v>1.34</v>
      </c>
      <c r="L115" s="832">
        <v>1655.24</v>
      </c>
      <c r="M115" s="823">
        <v>1</v>
      </c>
      <c r="N115" s="823">
        <v>1235.2537313432836</v>
      </c>
      <c r="O115" s="832">
        <v>0.62</v>
      </c>
      <c r="P115" s="832">
        <v>766.66</v>
      </c>
      <c r="Q115" s="828">
        <v>0.46317150383026023</v>
      </c>
      <c r="R115" s="833">
        <v>1236.5483870967741</v>
      </c>
    </row>
    <row r="116" spans="1:18" ht="14.45" customHeight="1" x14ac:dyDescent="0.2">
      <c r="A116" s="822" t="s">
        <v>7238</v>
      </c>
      <c r="B116" s="823" t="s">
        <v>7239</v>
      </c>
      <c r="C116" s="823" t="s">
        <v>620</v>
      </c>
      <c r="D116" s="823" t="s">
        <v>7240</v>
      </c>
      <c r="E116" s="823" t="s">
        <v>7388</v>
      </c>
      <c r="F116" s="823" t="s">
        <v>7254</v>
      </c>
      <c r="G116" s="832">
        <v>158</v>
      </c>
      <c r="H116" s="832">
        <v>6419361.4600000009</v>
      </c>
      <c r="I116" s="823">
        <v>1.0821909817416222</v>
      </c>
      <c r="J116" s="823">
        <v>40628.870000000003</v>
      </c>
      <c r="K116" s="832">
        <v>146</v>
      </c>
      <c r="L116" s="832">
        <v>5931819.4000000004</v>
      </c>
      <c r="M116" s="823">
        <v>1</v>
      </c>
      <c r="N116" s="823">
        <v>40628.9</v>
      </c>
      <c r="O116" s="832"/>
      <c r="P116" s="832"/>
      <c r="Q116" s="828"/>
      <c r="R116" s="833"/>
    </row>
    <row r="117" spans="1:18" ht="14.45" customHeight="1" x14ac:dyDescent="0.2">
      <c r="A117" s="822" t="s">
        <v>7238</v>
      </c>
      <c r="B117" s="823" t="s">
        <v>7239</v>
      </c>
      <c r="C117" s="823" t="s">
        <v>620</v>
      </c>
      <c r="D117" s="823" t="s">
        <v>7240</v>
      </c>
      <c r="E117" s="823" t="s">
        <v>7389</v>
      </c>
      <c r="F117" s="823" t="s">
        <v>1560</v>
      </c>
      <c r="G117" s="832">
        <v>4</v>
      </c>
      <c r="H117" s="832">
        <v>51016.44</v>
      </c>
      <c r="I117" s="823">
        <v>7.7649028808003936E-2</v>
      </c>
      <c r="J117" s="823">
        <v>12754.11</v>
      </c>
      <c r="K117" s="832">
        <v>52</v>
      </c>
      <c r="L117" s="832">
        <v>657013.24</v>
      </c>
      <c r="M117" s="823">
        <v>1</v>
      </c>
      <c r="N117" s="823">
        <v>12634.869999999999</v>
      </c>
      <c r="O117" s="832">
        <v>8</v>
      </c>
      <c r="P117" s="832">
        <v>101078.96</v>
      </c>
      <c r="Q117" s="828">
        <v>0.15384615384615385</v>
      </c>
      <c r="R117" s="833">
        <v>12634.87</v>
      </c>
    </row>
    <row r="118" spans="1:18" ht="14.45" customHeight="1" x14ac:dyDescent="0.2">
      <c r="A118" s="822" t="s">
        <v>7238</v>
      </c>
      <c r="B118" s="823" t="s">
        <v>7239</v>
      </c>
      <c r="C118" s="823" t="s">
        <v>620</v>
      </c>
      <c r="D118" s="823" t="s">
        <v>7240</v>
      </c>
      <c r="E118" s="823" t="s">
        <v>7390</v>
      </c>
      <c r="F118" s="823" t="s">
        <v>7391</v>
      </c>
      <c r="G118" s="832"/>
      <c r="H118" s="832"/>
      <c r="I118" s="823"/>
      <c r="J118" s="823"/>
      <c r="K118" s="832">
        <v>40</v>
      </c>
      <c r="L118" s="832">
        <v>497446</v>
      </c>
      <c r="M118" s="823">
        <v>1</v>
      </c>
      <c r="N118" s="823">
        <v>12436.15</v>
      </c>
      <c r="O118" s="832"/>
      <c r="P118" s="832"/>
      <c r="Q118" s="828"/>
      <c r="R118" s="833"/>
    </row>
    <row r="119" spans="1:18" ht="14.45" customHeight="1" x14ac:dyDescent="0.2">
      <c r="A119" s="822" t="s">
        <v>7238</v>
      </c>
      <c r="B119" s="823" t="s">
        <v>7239</v>
      </c>
      <c r="C119" s="823" t="s">
        <v>620</v>
      </c>
      <c r="D119" s="823" t="s">
        <v>7240</v>
      </c>
      <c r="E119" s="823" t="s">
        <v>7392</v>
      </c>
      <c r="F119" s="823" t="s">
        <v>1565</v>
      </c>
      <c r="G119" s="832"/>
      <c r="H119" s="832"/>
      <c r="I119" s="823"/>
      <c r="J119" s="823"/>
      <c r="K119" s="832">
        <v>9</v>
      </c>
      <c r="L119" s="832">
        <v>59243.85</v>
      </c>
      <c r="M119" s="823">
        <v>1</v>
      </c>
      <c r="N119" s="823">
        <v>6582.65</v>
      </c>
      <c r="O119" s="832">
        <v>24</v>
      </c>
      <c r="P119" s="832">
        <v>146072.88</v>
      </c>
      <c r="Q119" s="828">
        <v>2.4656209885076681</v>
      </c>
      <c r="R119" s="833">
        <v>6086.37</v>
      </c>
    </row>
    <row r="120" spans="1:18" ht="14.45" customHeight="1" x14ac:dyDescent="0.2">
      <c r="A120" s="822" t="s">
        <v>7238</v>
      </c>
      <c r="B120" s="823" t="s">
        <v>7239</v>
      </c>
      <c r="C120" s="823" t="s">
        <v>620</v>
      </c>
      <c r="D120" s="823" t="s">
        <v>7240</v>
      </c>
      <c r="E120" s="823" t="s">
        <v>7393</v>
      </c>
      <c r="F120" s="823" t="s">
        <v>1557</v>
      </c>
      <c r="G120" s="832">
        <v>47</v>
      </c>
      <c r="H120" s="832">
        <v>202800.76999999996</v>
      </c>
      <c r="I120" s="823">
        <v>0.47474747474747464</v>
      </c>
      <c r="J120" s="823">
        <v>4314.9099999999989</v>
      </c>
      <c r="K120" s="832">
        <v>99</v>
      </c>
      <c r="L120" s="832">
        <v>427176.09</v>
      </c>
      <c r="M120" s="823">
        <v>1</v>
      </c>
      <c r="N120" s="823">
        <v>4314.91</v>
      </c>
      <c r="O120" s="832">
        <v>73</v>
      </c>
      <c r="P120" s="832">
        <v>314988.43</v>
      </c>
      <c r="Q120" s="828">
        <v>0.73737373737373735</v>
      </c>
      <c r="R120" s="833">
        <v>4314.91</v>
      </c>
    </row>
    <row r="121" spans="1:18" ht="14.45" customHeight="1" x14ac:dyDescent="0.2">
      <c r="A121" s="822" t="s">
        <v>7238</v>
      </c>
      <c r="B121" s="823" t="s">
        <v>7239</v>
      </c>
      <c r="C121" s="823" t="s">
        <v>620</v>
      </c>
      <c r="D121" s="823" t="s">
        <v>7240</v>
      </c>
      <c r="E121" s="823" t="s">
        <v>7394</v>
      </c>
      <c r="F121" s="823" t="s">
        <v>2075</v>
      </c>
      <c r="G121" s="832">
        <v>262</v>
      </c>
      <c r="H121" s="832">
        <v>488428.26</v>
      </c>
      <c r="I121" s="823">
        <v>0.98867924528301898</v>
      </c>
      <c r="J121" s="823">
        <v>1864.23</v>
      </c>
      <c r="K121" s="832">
        <v>265</v>
      </c>
      <c r="L121" s="832">
        <v>494020.94999999995</v>
      </c>
      <c r="M121" s="823">
        <v>1</v>
      </c>
      <c r="N121" s="823">
        <v>1864.2299999999998</v>
      </c>
      <c r="O121" s="832"/>
      <c r="P121" s="832"/>
      <c r="Q121" s="828"/>
      <c r="R121" s="833"/>
    </row>
    <row r="122" spans="1:18" ht="14.45" customHeight="1" x14ac:dyDescent="0.2">
      <c r="A122" s="822" t="s">
        <v>7238</v>
      </c>
      <c r="B122" s="823" t="s">
        <v>7239</v>
      </c>
      <c r="C122" s="823" t="s">
        <v>620</v>
      </c>
      <c r="D122" s="823" t="s">
        <v>7240</v>
      </c>
      <c r="E122" s="823" t="s">
        <v>7395</v>
      </c>
      <c r="F122" s="823" t="s">
        <v>2075</v>
      </c>
      <c r="G122" s="832">
        <v>343</v>
      </c>
      <c r="H122" s="832">
        <v>1278858.3499999999</v>
      </c>
      <c r="I122" s="823">
        <v>0.84691358024691332</v>
      </c>
      <c r="J122" s="823">
        <v>3728.45</v>
      </c>
      <c r="K122" s="832">
        <v>405</v>
      </c>
      <c r="L122" s="832">
        <v>1510022.2500000002</v>
      </c>
      <c r="M122" s="823">
        <v>1</v>
      </c>
      <c r="N122" s="823">
        <v>3728.4500000000007</v>
      </c>
      <c r="O122" s="832">
        <v>6</v>
      </c>
      <c r="P122" s="832">
        <v>22370.7</v>
      </c>
      <c r="Q122" s="828">
        <v>1.4814814814814814E-2</v>
      </c>
      <c r="R122" s="833">
        <v>3728.4500000000003</v>
      </c>
    </row>
    <row r="123" spans="1:18" ht="14.45" customHeight="1" x14ac:dyDescent="0.2">
      <c r="A123" s="822" t="s">
        <v>7238</v>
      </c>
      <c r="B123" s="823" t="s">
        <v>7239</v>
      </c>
      <c r="C123" s="823" t="s">
        <v>620</v>
      </c>
      <c r="D123" s="823" t="s">
        <v>7240</v>
      </c>
      <c r="E123" s="823" t="s">
        <v>7396</v>
      </c>
      <c r="F123" s="823" t="s">
        <v>1493</v>
      </c>
      <c r="G123" s="832"/>
      <c r="H123" s="832"/>
      <c r="I123" s="823"/>
      <c r="J123" s="823"/>
      <c r="K123" s="832"/>
      <c r="L123" s="832"/>
      <c r="M123" s="823"/>
      <c r="N123" s="823"/>
      <c r="O123" s="832">
        <v>81.599999999999994</v>
      </c>
      <c r="P123" s="832">
        <v>466206.55000000005</v>
      </c>
      <c r="Q123" s="828"/>
      <c r="R123" s="833">
        <v>5713.3155637254913</v>
      </c>
    </row>
    <row r="124" spans="1:18" ht="14.45" customHeight="1" x14ac:dyDescent="0.2">
      <c r="A124" s="822" t="s">
        <v>7238</v>
      </c>
      <c r="B124" s="823" t="s">
        <v>7239</v>
      </c>
      <c r="C124" s="823" t="s">
        <v>620</v>
      </c>
      <c r="D124" s="823" t="s">
        <v>7240</v>
      </c>
      <c r="E124" s="823" t="s">
        <v>7397</v>
      </c>
      <c r="F124" s="823" t="s">
        <v>1560</v>
      </c>
      <c r="G124" s="832">
        <v>4</v>
      </c>
      <c r="H124" s="832">
        <v>25508.240000000002</v>
      </c>
      <c r="I124" s="823">
        <v>0.4037749468138993</v>
      </c>
      <c r="J124" s="823">
        <v>6377.06</v>
      </c>
      <c r="K124" s="832">
        <v>10</v>
      </c>
      <c r="L124" s="832">
        <v>63174.400000000001</v>
      </c>
      <c r="M124" s="823">
        <v>1</v>
      </c>
      <c r="N124" s="823">
        <v>6317.4400000000005</v>
      </c>
      <c r="O124" s="832">
        <v>40</v>
      </c>
      <c r="P124" s="832">
        <v>252697.59999999998</v>
      </c>
      <c r="Q124" s="828">
        <v>3.9999999999999996</v>
      </c>
      <c r="R124" s="833">
        <v>6317.44</v>
      </c>
    </row>
    <row r="125" spans="1:18" ht="14.45" customHeight="1" x14ac:dyDescent="0.2">
      <c r="A125" s="822" t="s">
        <v>7238</v>
      </c>
      <c r="B125" s="823" t="s">
        <v>7239</v>
      </c>
      <c r="C125" s="823" t="s">
        <v>620</v>
      </c>
      <c r="D125" s="823" t="s">
        <v>7240</v>
      </c>
      <c r="E125" s="823" t="s">
        <v>7398</v>
      </c>
      <c r="F125" s="823" t="s">
        <v>1506</v>
      </c>
      <c r="G125" s="832">
        <v>3</v>
      </c>
      <c r="H125" s="832">
        <v>1815</v>
      </c>
      <c r="I125" s="823">
        <v>0.61403449419119993</v>
      </c>
      <c r="J125" s="823">
        <v>605</v>
      </c>
      <c r="K125" s="832">
        <v>5</v>
      </c>
      <c r="L125" s="832">
        <v>2955.8599999999997</v>
      </c>
      <c r="M125" s="823">
        <v>1</v>
      </c>
      <c r="N125" s="823">
        <v>591.17199999999991</v>
      </c>
      <c r="O125" s="832">
        <v>4</v>
      </c>
      <c r="P125" s="832">
        <v>2288</v>
      </c>
      <c r="Q125" s="828">
        <v>0.77405560479860358</v>
      </c>
      <c r="R125" s="833">
        <v>572</v>
      </c>
    </row>
    <row r="126" spans="1:18" ht="14.45" customHeight="1" x14ac:dyDescent="0.2">
      <c r="A126" s="822" t="s">
        <v>7238</v>
      </c>
      <c r="B126" s="823" t="s">
        <v>7239</v>
      </c>
      <c r="C126" s="823" t="s">
        <v>620</v>
      </c>
      <c r="D126" s="823" t="s">
        <v>7240</v>
      </c>
      <c r="E126" s="823" t="s">
        <v>7399</v>
      </c>
      <c r="F126" s="823" t="s">
        <v>7400</v>
      </c>
      <c r="G126" s="832"/>
      <c r="H126" s="832"/>
      <c r="I126" s="823"/>
      <c r="J126" s="823"/>
      <c r="K126" s="832">
        <v>1</v>
      </c>
      <c r="L126" s="832">
        <v>16757.18</v>
      </c>
      <c r="M126" s="823">
        <v>1</v>
      </c>
      <c r="N126" s="823">
        <v>16757.18</v>
      </c>
      <c r="O126" s="832"/>
      <c r="P126" s="832"/>
      <c r="Q126" s="828"/>
      <c r="R126" s="833"/>
    </row>
    <row r="127" spans="1:18" ht="14.45" customHeight="1" x14ac:dyDescent="0.2">
      <c r="A127" s="822" t="s">
        <v>7238</v>
      </c>
      <c r="B127" s="823" t="s">
        <v>7239</v>
      </c>
      <c r="C127" s="823" t="s">
        <v>620</v>
      </c>
      <c r="D127" s="823" t="s">
        <v>7240</v>
      </c>
      <c r="E127" s="823" t="s">
        <v>7401</v>
      </c>
      <c r="F127" s="823" t="s">
        <v>7400</v>
      </c>
      <c r="G127" s="832">
        <v>4</v>
      </c>
      <c r="H127" s="832">
        <v>6425.8</v>
      </c>
      <c r="I127" s="823">
        <v>1.6230032126411283E-2</v>
      </c>
      <c r="J127" s="823">
        <v>1606.45</v>
      </c>
      <c r="K127" s="832">
        <v>12</v>
      </c>
      <c r="L127" s="832">
        <v>395920.35000000003</v>
      </c>
      <c r="M127" s="823">
        <v>1</v>
      </c>
      <c r="N127" s="823">
        <v>32993.362500000003</v>
      </c>
      <c r="O127" s="832"/>
      <c r="P127" s="832"/>
      <c r="Q127" s="828"/>
      <c r="R127" s="833"/>
    </row>
    <row r="128" spans="1:18" ht="14.45" customHeight="1" x14ac:dyDescent="0.2">
      <c r="A128" s="822" t="s">
        <v>7238</v>
      </c>
      <c r="B128" s="823" t="s">
        <v>7239</v>
      </c>
      <c r="C128" s="823" t="s">
        <v>620</v>
      </c>
      <c r="D128" s="823" t="s">
        <v>7240</v>
      </c>
      <c r="E128" s="823" t="s">
        <v>7402</v>
      </c>
      <c r="F128" s="823" t="s">
        <v>841</v>
      </c>
      <c r="G128" s="832"/>
      <c r="H128" s="832"/>
      <c r="I128" s="823"/>
      <c r="J128" s="823"/>
      <c r="K128" s="832">
        <v>102.9</v>
      </c>
      <c r="L128" s="832">
        <v>21936.030000000002</v>
      </c>
      <c r="M128" s="823">
        <v>1</v>
      </c>
      <c r="N128" s="823">
        <v>213.1781341107872</v>
      </c>
      <c r="O128" s="832">
        <v>134.80000000000001</v>
      </c>
      <c r="P128" s="832">
        <v>28733.97</v>
      </c>
      <c r="Q128" s="828">
        <v>1.3098983726772802</v>
      </c>
      <c r="R128" s="833">
        <v>213.16001483679526</v>
      </c>
    </row>
    <row r="129" spans="1:18" ht="14.45" customHeight="1" x14ac:dyDescent="0.2">
      <c r="A129" s="822" t="s">
        <v>7238</v>
      </c>
      <c r="B129" s="823" t="s">
        <v>7239</v>
      </c>
      <c r="C129" s="823" t="s">
        <v>620</v>
      </c>
      <c r="D129" s="823" t="s">
        <v>7240</v>
      </c>
      <c r="E129" s="823" t="s">
        <v>7403</v>
      </c>
      <c r="F129" s="823" t="s">
        <v>841</v>
      </c>
      <c r="G129" s="832"/>
      <c r="H129" s="832"/>
      <c r="I129" s="823"/>
      <c r="J129" s="823"/>
      <c r="K129" s="832">
        <v>392.5</v>
      </c>
      <c r="L129" s="832">
        <v>28625.160000000003</v>
      </c>
      <c r="M129" s="823">
        <v>1</v>
      </c>
      <c r="N129" s="823">
        <v>72.930343949044598</v>
      </c>
      <c r="O129" s="832">
        <v>424.5</v>
      </c>
      <c r="P129" s="832">
        <v>30674.880000000001</v>
      </c>
      <c r="Q129" s="828">
        <v>1.0716055386240635</v>
      </c>
      <c r="R129" s="833">
        <v>72.261201413427571</v>
      </c>
    </row>
    <row r="130" spans="1:18" ht="14.45" customHeight="1" x14ac:dyDescent="0.2">
      <c r="A130" s="822" t="s">
        <v>7238</v>
      </c>
      <c r="B130" s="823" t="s">
        <v>7239</v>
      </c>
      <c r="C130" s="823" t="s">
        <v>620</v>
      </c>
      <c r="D130" s="823" t="s">
        <v>7240</v>
      </c>
      <c r="E130" s="823" t="s">
        <v>7404</v>
      </c>
      <c r="F130" s="823" t="s">
        <v>809</v>
      </c>
      <c r="G130" s="832"/>
      <c r="H130" s="832"/>
      <c r="I130" s="823"/>
      <c r="J130" s="823"/>
      <c r="K130" s="832">
        <v>19.159999999999997</v>
      </c>
      <c r="L130" s="832">
        <v>59481.920000000006</v>
      </c>
      <c r="M130" s="823">
        <v>1</v>
      </c>
      <c r="N130" s="823">
        <v>3104.4843423799589</v>
      </c>
      <c r="O130" s="832">
        <v>18.630000000000003</v>
      </c>
      <c r="P130" s="832">
        <v>58119.76</v>
      </c>
      <c r="Q130" s="828">
        <v>0.97709959597807194</v>
      </c>
      <c r="R130" s="833">
        <v>3119.6865271068168</v>
      </c>
    </row>
    <row r="131" spans="1:18" ht="14.45" customHeight="1" x14ac:dyDescent="0.2">
      <c r="A131" s="822" t="s">
        <v>7238</v>
      </c>
      <c r="B131" s="823" t="s">
        <v>7239</v>
      </c>
      <c r="C131" s="823" t="s">
        <v>620</v>
      </c>
      <c r="D131" s="823" t="s">
        <v>7240</v>
      </c>
      <c r="E131" s="823" t="s">
        <v>7405</v>
      </c>
      <c r="F131" s="823" t="s">
        <v>3110</v>
      </c>
      <c r="G131" s="832">
        <v>56</v>
      </c>
      <c r="H131" s="832">
        <v>998504.08</v>
      </c>
      <c r="I131" s="823">
        <v>0.73353604361733682</v>
      </c>
      <c r="J131" s="823">
        <v>17830.43</v>
      </c>
      <c r="K131" s="832">
        <v>76</v>
      </c>
      <c r="L131" s="832">
        <v>1361220.2</v>
      </c>
      <c r="M131" s="823">
        <v>1</v>
      </c>
      <c r="N131" s="823">
        <v>17910.792105263157</v>
      </c>
      <c r="O131" s="832">
        <v>104</v>
      </c>
      <c r="P131" s="832">
        <v>1824680</v>
      </c>
      <c r="Q131" s="828">
        <v>1.3404737896190493</v>
      </c>
      <c r="R131" s="833">
        <v>17545</v>
      </c>
    </row>
    <row r="132" spans="1:18" ht="14.45" customHeight="1" x14ac:dyDescent="0.2">
      <c r="A132" s="822" t="s">
        <v>7238</v>
      </c>
      <c r="B132" s="823" t="s">
        <v>7239</v>
      </c>
      <c r="C132" s="823" t="s">
        <v>620</v>
      </c>
      <c r="D132" s="823" t="s">
        <v>7240</v>
      </c>
      <c r="E132" s="823" t="s">
        <v>7406</v>
      </c>
      <c r="F132" s="823"/>
      <c r="G132" s="832">
        <v>20</v>
      </c>
      <c r="H132" s="832">
        <v>409247.2</v>
      </c>
      <c r="I132" s="823"/>
      <c r="J132" s="823">
        <v>20462.36</v>
      </c>
      <c r="K132" s="832"/>
      <c r="L132" s="832"/>
      <c r="M132" s="823"/>
      <c r="N132" s="823"/>
      <c r="O132" s="832"/>
      <c r="P132" s="832"/>
      <c r="Q132" s="828"/>
      <c r="R132" s="833"/>
    </row>
    <row r="133" spans="1:18" ht="14.45" customHeight="1" x14ac:dyDescent="0.2">
      <c r="A133" s="822" t="s">
        <v>7238</v>
      </c>
      <c r="B133" s="823" t="s">
        <v>7239</v>
      </c>
      <c r="C133" s="823" t="s">
        <v>620</v>
      </c>
      <c r="D133" s="823" t="s">
        <v>7240</v>
      </c>
      <c r="E133" s="823" t="s">
        <v>7407</v>
      </c>
      <c r="F133" s="823" t="s">
        <v>2086</v>
      </c>
      <c r="G133" s="832">
        <v>96.289999999999992</v>
      </c>
      <c r="H133" s="832">
        <v>568164.07999999996</v>
      </c>
      <c r="I133" s="823">
        <v>0.48435013680474354</v>
      </c>
      <c r="J133" s="823">
        <v>5900.5512514279781</v>
      </c>
      <c r="K133" s="832">
        <v>227.35</v>
      </c>
      <c r="L133" s="832">
        <v>1173044.1199999999</v>
      </c>
      <c r="M133" s="823">
        <v>1</v>
      </c>
      <c r="N133" s="823">
        <v>5159.6398504508461</v>
      </c>
      <c r="O133" s="832">
        <v>17.149999999999999</v>
      </c>
      <c r="P133" s="832">
        <v>85224.17</v>
      </c>
      <c r="Q133" s="828">
        <v>7.2652143723289805E-2</v>
      </c>
      <c r="R133" s="833">
        <v>4969.3393586005832</v>
      </c>
    </row>
    <row r="134" spans="1:18" ht="14.45" customHeight="1" x14ac:dyDescent="0.2">
      <c r="A134" s="822" t="s">
        <v>7238</v>
      </c>
      <c r="B134" s="823" t="s">
        <v>7239</v>
      </c>
      <c r="C134" s="823" t="s">
        <v>620</v>
      </c>
      <c r="D134" s="823" t="s">
        <v>7240</v>
      </c>
      <c r="E134" s="823" t="s">
        <v>7408</v>
      </c>
      <c r="F134" s="823" t="s">
        <v>7409</v>
      </c>
      <c r="G134" s="832">
        <v>15.719999999999999</v>
      </c>
      <c r="H134" s="832">
        <v>22153.829999999998</v>
      </c>
      <c r="I134" s="823"/>
      <c r="J134" s="823">
        <v>1409.2767175572519</v>
      </c>
      <c r="K134" s="832"/>
      <c r="L134" s="832"/>
      <c r="M134" s="823"/>
      <c r="N134" s="823"/>
      <c r="O134" s="832"/>
      <c r="P134" s="832"/>
      <c r="Q134" s="828"/>
      <c r="R134" s="833"/>
    </row>
    <row r="135" spans="1:18" ht="14.45" customHeight="1" x14ac:dyDescent="0.2">
      <c r="A135" s="822" t="s">
        <v>7238</v>
      </c>
      <c r="B135" s="823" t="s">
        <v>7239</v>
      </c>
      <c r="C135" s="823" t="s">
        <v>620</v>
      </c>
      <c r="D135" s="823" t="s">
        <v>7240</v>
      </c>
      <c r="E135" s="823" t="s">
        <v>7410</v>
      </c>
      <c r="F135" s="823" t="s">
        <v>2086</v>
      </c>
      <c r="G135" s="832">
        <v>62</v>
      </c>
      <c r="H135" s="832">
        <v>1018877.64</v>
      </c>
      <c r="I135" s="823">
        <v>0.4508440442376167</v>
      </c>
      <c r="J135" s="823">
        <v>16433.510322580645</v>
      </c>
      <c r="K135" s="832">
        <v>146</v>
      </c>
      <c r="L135" s="832">
        <v>2259933.6800000002</v>
      </c>
      <c r="M135" s="823">
        <v>1</v>
      </c>
      <c r="N135" s="823">
        <v>15478.997808219179</v>
      </c>
      <c r="O135" s="832">
        <v>19</v>
      </c>
      <c r="P135" s="832">
        <v>276566</v>
      </c>
      <c r="Q135" s="828">
        <v>0.12237792747971259</v>
      </c>
      <c r="R135" s="833">
        <v>14556.105263157895</v>
      </c>
    </row>
    <row r="136" spans="1:18" ht="14.45" customHeight="1" x14ac:dyDescent="0.2">
      <c r="A136" s="822" t="s">
        <v>7238</v>
      </c>
      <c r="B136" s="823" t="s">
        <v>7239</v>
      </c>
      <c r="C136" s="823" t="s">
        <v>620</v>
      </c>
      <c r="D136" s="823" t="s">
        <v>7240</v>
      </c>
      <c r="E136" s="823" t="s">
        <v>7411</v>
      </c>
      <c r="F136" s="823" t="s">
        <v>7412</v>
      </c>
      <c r="G136" s="832">
        <v>21</v>
      </c>
      <c r="H136" s="832">
        <v>453477.36</v>
      </c>
      <c r="I136" s="823">
        <v>2.416383160416101</v>
      </c>
      <c r="J136" s="823">
        <v>21594.16</v>
      </c>
      <c r="K136" s="832">
        <v>12</v>
      </c>
      <c r="L136" s="832">
        <v>187667.82</v>
      </c>
      <c r="M136" s="823">
        <v>1</v>
      </c>
      <c r="N136" s="823">
        <v>15638.985000000001</v>
      </c>
      <c r="O136" s="832"/>
      <c r="P136" s="832"/>
      <c r="Q136" s="828"/>
      <c r="R136" s="833"/>
    </row>
    <row r="137" spans="1:18" ht="14.45" customHeight="1" x14ac:dyDescent="0.2">
      <c r="A137" s="822" t="s">
        <v>7238</v>
      </c>
      <c r="B137" s="823" t="s">
        <v>7239</v>
      </c>
      <c r="C137" s="823" t="s">
        <v>620</v>
      </c>
      <c r="D137" s="823" t="s">
        <v>7240</v>
      </c>
      <c r="E137" s="823" t="s">
        <v>7413</v>
      </c>
      <c r="F137" s="823" t="s">
        <v>7414</v>
      </c>
      <c r="G137" s="832"/>
      <c r="H137" s="832"/>
      <c r="I137" s="823"/>
      <c r="J137" s="823"/>
      <c r="K137" s="832">
        <v>6</v>
      </c>
      <c r="L137" s="832">
        <v>171260.79999999999</v>
      </c>
      <c r="M137" s="823">
        <v>1</v>
      </c>
      <c r="N137" s="823">
        <v>28543.466666666664</v>
      </c>
      <c r="O137" s="832">
        <v>12</v>
      </c>
      <c r="P137" s="832">
        <v>332914.28000000003</v>
      </c>
      <c r="Q137" s="828">
        <v>1.9439023991479665</v>
      </c>
      <c r="R137" s="833">
        <v>27742.85666666667</v>
      </c>
    </row>
    <row r="138" spans="1:18" ht="14.45" customHeight="1" x14ac:dyDescent="0.2">
      <c r="A138" s="822" t="s">
        <v>7238</v>
      </c>
      <c r="B138" s="823" t="s">
        <v>7239</v>
      </c>
      <c r="C138" s="823" t="s">
        <v>620</v>
      </c>
      <c r="D138" s="823" t="s">
        <v>7240</v>
      </c>
      <c r="E138" s="823" t="s">
        <v>7415</v>
      </c>
      <c r="F138" s="823" t="s">
        <v>1547</v>
      </c>
      <c r="G138" s="832">
        <v>37</v>
      </c>
      <c r="H138" s="832">
        <v>393251.91</v>
      </c>
      <c r="I138" s="823">
        <v>7.4698389029979877</v>
      </c>
      <c r="J138" s="823">
        <v>10628.429999999998</v>
      </c>
      <c r="K138" s="832">
        <v>5</v>
      </c>
      <c r="L138" s="832">
        <v>52645.3</v>
      </c>
      <c r="M138" s="823">
        <v>1</v>
      </c>
      <c r="N138" s="823">
        <v>10529.060000000001</v>
      </c>
      <c r="O138" s="832"/>
      <c r="P138" s="832"/>
      <c r="Q138" s="828"/>
      <c r="R138" s="833"/>
    </row>
    <row r="139" spans="1:18" ht="14.45" customHeight="1" x14ac:dyDescent="0.2">
      <c r="A139" s="822" t="s">
        <v>7238</v>
      </c>
      <c r="B139" s="823" t="s">
        <v>7239</v>
      </c>
      <c r="C139" s="823" t="s">
        <v>620</v>
      </c>
      <c r="D139" s="823" t="s">
        <v>7240</v>
      </c>
      <c r="E139" s="823" t="s">
        <v>7416</v>
      </c>
      <c r="F139" s="823" t="s">
        <v>2077</v>
      </c>
      <c r="G139" s="832"/>
      <c r="H139" s="832"/>
      <c r="I139" s="823"/>
      <c r="J139" s="823"/>
      <c r="K139" s="832"/>
      <c r="L139" s="832"/>
      <c r="M139" s="823"/>
      <c r="N139" s="823"/>
      <c r="O139" s="832">
        <v>294.23</v>
      </c>
      <c r="P139" s="832">
        <v>77629.390000000014</v>
      </c>
      <c r="Q139" s="828"/>
      <c r="R139" s="833">
        <v>263.83913944873063</v>
      </c>
    </row>
    <row r="140" spans="1:18" ht="14.45" customHeight="1" x14ac:dyDescent="0.2">
      <c r="A140" s="822" t="s">
        <v>7238</v>
      </c>
      <c r="B140" s="823" t="s">
        <v>7239</v>
      </c>
      <c r="C140" s="823" t="s">
        <v>620</v>
      </c>
      <c r="D140" s="823" t="s">
        <v>7240</v>
      </c>
      <c r="E140" s="823" t="s">
        <v>7417</v>
      </c>
      <c r="F140" s="823" t="s">
        <v>1543</v>
      </c>
      <c r="G140" s="832">
        <v>10</v>
      </c>
      <c r="H140" s="832">
        <v>100187.1</v>
      </c>
      <c r="I140" s="823">
        <v>0.2876508674709104</v>
      </c>
      <c r="J140" s="823">
        <v>10018.710000000001</v>
      </c>
      <c r="K140" s="832">
        <v>35</v>
      </c>
      <c r="L140" s="832">
        <v>348294.1</v>
      </c>
      <c r="M140" s="823">
        <v>1</v>
      </c>
      <c r="N140" s="823">
        <v>9951.26</v>
      </c>
      <c r="O140" s="832"/>
      <c r="P140" s="832"/>
      <c r="Q140" s="828"/>
      <c r="R140" s="833"/>
    </row>
    <row r="141" spans="1:18" ht="14.45" customHeight="1" x14ac:dyDescent="0.2">
      <c r="A141" s="822" t="s">
        <v>7238</v>
      </c>
      <c r="B141" s="823" t="s">
        <v>7239</v>
      </c>
      <c r="C141" s="823" t="s">
        <v>620</v>
      </c>
      <c r="D141" s="823" t="s">
        <v>7240</v>
      </c>
      <c r="E141" s="823" t="s">
        <v>7418</v>
      </c>
      <c r="F141" s="823" t="s">
        <v>7262</v>
      </c>
      <c r="G141" s="832">
        <v>12</v>
      </c>
      <c r="H141" s="832">
        <v>212751</v>
      </c>
      <c r="I141" s="823">
        <v>0.94042112102975073</v>
      </c>
      <c r="J141" s="823">
        <v>17729.25</v>
      </c>
      <c r="K141" s="832">
        <v>20</v>
      </c>
      <c r="L141" s="832">
        <v>226229.5</v>
      </c>
      <c r="M141" s="823">
        <v>1</v>
      </c>
      <c r="N141" s="823">
        <v>11311.475</v>
      </c>
      <c r="O141" s="832"/>
      <c r="P141" s="832"/>
      <c r="Q141" s="828"/>
      <c r="R141" s="833"/>
    </row>
    <row r="142" spans="1:18" ht="14.45" customHeight="1" x14ac:dyDescent="0.2">
      <c r="A142" s="822" t="s">
        <v>7238</v>
      </c>
      <c r="B142" s="823" t="s">
        <v>7239</v>
      </c>
      <c r="C142" s="823" t="s">
        <v>620</v>
      </c>
      <c r="D142" s="823" t="s">
        <v>7240</v>
      </c>
      <c r="E142" s="823" t="s">
        <v>7419</v>
      </c>
      <c r="F142" s="823"/>
      <c r="G142" s="832">
        <v>1</v>
      </c>
      <c r="H142" s="832">
        <v>190916</v>
      </c>
      <c r="I142" s="823"/>
      <c r="J142" s="823">
        <v>190916</v>
      </c>
      <c r="K142" s="832"/>
      <c r="L142" s="832"/>
      <c r="M142" s="823"/>
      <c r="N142" s="823"/>
      <c r="O142" s="832"/>
      <c r="P142" s="832"/>
      <c r="Q142" s="828"/>
      <c r="R142" s="833"/>
    </row>
    <row r="143" spans="1:18" ht="14.45" customHeight="1" x14ac:dyDescent="0.2">
      <c r="A143" s="822" t="s">
        <v>7238</v>
      </c>
      <c r="B143" s="823" t="s">
        <v>7239</v>
      </c>
      <c r="C143" s="823" t="s">
        <v>620</v>
      </c>
      <c r="D143" s="823" t="s">
        <v>7240</v>
      </c>
      <c r="E143" s="823" t="s">
        <v>7420</v>
      </c>
      <c r="F143" s="823" t="s">
        <v>1493</v>
      </c>
      <c r="G143" s="832"/>
      <c r="H143" s="832"/>
      <c r="I143" s="823"/>
      <c r="J143" s="823"/>
      <c r="K143" s="832">
        <v>6</v>
      </c>
      <c r="L143" s="832">
        <v>342678</v>
      </c>
      <c r="M143" s="823">
        <v>1</v>
      </c>
      <c r="N143" s="823">
        <v>57113</v>
      </c>
      <c r="O143" s="832">
        <v>158.63</v>
      </c>
      <c r="P143" s="832">
        <v>2744643.69</v>
      </c>
      <c r="Q143" s="828">
        <v>8.0093956717384831</v>
      </c>
      <c r="R143" s="833">
        <v>17302.17291811133</v>
      </c>
    </row>
    <row r="144" spans="1:18" ht="14.45" customHeight="1" x14ac:dyDescent="0.2">
      <c r="A144" s="822" t="s">
        <v>7238</v>
      </c>
      <c r="B144" s="823" t="s">
        <v>7239</v>
      </c>
      <c r="C144" s="823" t="s">
        <v>620</v>
      </c>
      <c r="D144" s="823" t="s">
        <v>7240</v>
      </c>
      <c r="E144" s="823" t="s">
        <v>7421</v>
      </c>
      <c r="F144" s="823" t="s">
        <v>7422</v>
      </c>
      <c r="G144" s="832"/>
      <c r="H144" s="832"/>
      <c r="I144" s="823"/>
      <c r="J144" s="823"/>
      <c r="K144" s="832">
        <v>1</v>
      </c>
      <c r="L144" s="832">
        <v>2295.54</v>
      </c>
      <c r="M144" s="823">
        <v>1</v>
      </c>
      <c r="N144" s="823">
        <v>2295.54</v>
      </c>
      <c r="O144" s="832"/>
      <c r="P144" s="832"/>
      <c r="Q144" s="828"/>
      <c r="R144" s="833"/>
    </row>
    <row r="145" spans="1:18" ht="14.45" customHeight="1" x14ac:dyDescent="0.2">
      <c r="A145" s="822" t="s">
        <v>7238</v>
      </c>
      <c r="B145" s="823" t="s">
        <v>7239</v>
      </c>
      <c r="C145" s="823" t="s">
        <v>620</v>
      </c>
      <c r="D145" s="823" t="s">
        <v>7240</v>
      </c>
      <c r="E145" s="823" t="s">
        <v>7423</v>
      </c>
      <c r="F145" s="823" t="s">
        <v>1296</v>
      </c>
      <c r="G145" s="832"/>
      <c r="H145" s="832"/>
      <c r="I145" s="823"/>
      <c r="J145" s="823"/>
      <c r="K145" s="832">
        <v>27.2</v>
      </c>
      <c r="L145" s="832">
        <v>29681.07</v>
      </c>
      <c r="M145" s="823">
        <v>1</v>
      </c>
      <c r="N145" s="823">
        <v>1091.2158088235294</v>
      </c>
      <c r="O145" s="832">
        <v>41.7</v>
      </c>
      <c r="P145" s="832">
        <v>45467.22</v>
      </c>
      <c r="Q145" s="828">
        <v>1.5318591951031415</v>
      </c>
      <c r="R145" s="833">
        <v>1090.3410071942446</v>
      </c>
    </row>
    <row r="146" spans="1:18" ht="14.45" customHeight="1" x14ac:dyDescent="0.2">
      <c r="A146" s="822" t="s">
        <v>7238</v>
      </c>
      <c r="B146" s="823" t="s">
        <v>7239</v>
      </c>
      <c r="C146" s="823" t="s">
        <v>620</v>
      </c>
      <c r="D146" s="823" t="s">
        <v>7240</v>
      </c>
      <c r="E146" s="823" t="s">
        <v>7424</v>
      </c>
      <c r="F146" s="823" t="s">
        <v>7335</v>
      </c>
      <c r="G146" s="832"/>
      <c r="H146" s="832"/>
      <c r="I146" s="823"/>
      <c r="J146" s="823"/>
      <c r="K146" s="832">
        <v>12</v>
      </c>
      <c r="L146" s="832">
        <v>80578.679999999993</v>
      </c>
      <c r="M146" s="823">
        <v>1</v>
      </c>
      <c r="N146" s="823">
        <v>6714.8899999999994</v>
      </c>
      <c r="O146" s="832"/>
      <c r="P146" s="832"/>
      <c r="Q146" s="828"/>
      <c r="R146" s="833"/>
    </row>
    <row r="147" spans="1:18" ht="14.45" customHeight="1" x14ac:dyDescent="0.2">
      <c r="A147" s="822" t="s">
        <v>7238</v>
      </c>
      <c r="B147" s="823" t="s">
        <v>7239</v>
      </c>
      <c r="C147" s="823" t="s">
        <v>620</v>
      </c>
      <c r="D147" s="823" t="s">
        <v>7240</v>
      </c>
      <c r="E147" s="823" t="s">
        <v>7425</v>
      </c>
      <c r="F147" s="823" t="s">
        <v>7335</v>
      </c>
      <c r="G147" s="832"/>
      <c r="H147" s="832"/>
      <c r="I147" s="823"/>
      <c r="J147" s="823"/>
      <c r="K147" s="832">
        <v>28</v>
      </c>
      <c r="L147" s="832">
        <v>754262.87999999989</v>
      </c>
      <c r="M147" s="823">
        <v>1</v>
      </c>
      <c r="N147" s="823">
        <v>26937.959999999995</v>
      </c>
      <c r="O147" s="832"/>
      <c r="P147" s="832"/>
      <c r="Q147" s="828"/>
      <c r="R147" s="833"/>
    </row>
    <row r="148" spans="1:18" ht="14.45" customHeight="1" x14ac:dyDescent="0.2">
      <c r="A148" s="822" t="s">
        <v>7238</v>
      </c>
      <c r="B148" s="823" t="s">
        <v>7239</v>
      </c>
      <c r="C148" s="823" t="s">
        <v>620</v>
      </c>
      <c r="D148" s="823" t="s">
        <v>7240</v>
      </c>
      <c r="E148" s="823" t="s">
        <v>7426</v>
      </c>
      <c r="F148" s="823" t="s">
        <v>7353</v>
      </c>
      <c r="G148" s="832"/>
      <c r="H148" s="832"/>
      <c r="I148" s="823"/>
      <c r="J148" s="823"/>
      <c r="K148" s="832">
        <v>12</v>
      </c>
      <c r="L148" s="832">
        <v>942663.60000000009</v>
      </c>
      <c r="M148" s="823">
        <v>1</v>
      </c>
      <c r="N148" s="823">
        <v>78555.3</v>
      </c>
      <c r="O148" s="832">
        <v>31</v>
      </c>
      <c r="P148" s="832">
        <v>2435214.2999999998</v>
      </c>
      <c r="Q148" s="828">
        <v>2.583333333333333</v>
      </c>
      <c r="R148" s="833">
        <v>78555.299999999988</v>
      </c>
    </row>
    <row r="149" spans="1:18" ht="14.45" customHeight="1" x14ac:dyDescent="0.2">
      <c r="A149" s="822" t="s">
        <v>7238</v>
      </c>
      <c r="B149" s="823" t="s">
        <v>7239</v>
      </c>
      <c r="C149" s="823" t="s">
        <v>620</v>
      </c>
      <c r="D149" s="823" t="s">
        <v>7240</v>
      </c>
      <c r="E149" s="823" t="s">
        <v>7427</v>
      </c>
      <c r="F149" s="823" t="s">
        <v>2717</v>
      </c>
      <c r="G149" s="832"/>
      <c r="H149" s="832"/>
      <c r="I149" s="823"/>
      <c r="J149" s="823"/>
      <c r="K149" s="832">
        <v>0.52</v>
      </c>
      <c r="L149" s="832">
        <v>875.16</v>
      </c>
      <c r="M149" s="823">
        <v>1</v>
      </c>
      <c r="N149" s="823">
        <v>1682.9999999999998</v>
      </c>
      <c r="O149" s="832">
        <v>2.92</v>
      </c>
      <c r="P149" s="832">
        <v>4913.8999999999996</v>
      </c>
      <c r="Q149" s="828">
        <v>5.6148589972119378</v>
      </c>
      <c r="R149" s="833">
        <v>1682.8424657534247</v>
      </c>
    </row>
    <row r="150" spans="1:18" ht="14.45" customHeight="1" x14ac:dyDescent="0.2">
      <c r="A150" s="822" t="s">
        <v>7238</v>
      </c>
      <c r="B150" s="823" t="s">
        <v>7239</v>
      </c>
      <c r="C150" s="823" t="s">
        <v>620</v>
      </c>
      <c r="D150" s="823" t="s">
        <v>7240</v>
      </c>
      <c r="E150" s="823" t="s">
        <v>7428</v>
      </c>
      <c r="F150" s="823" t="s">
        <v>2075</v>
      </c>
      <c r="G150" s="832"/>
      <c r="H150" s="832"/>
      <c r="I150" s="823"/>
      <c r="J150" s="823"/>
      <c r="K150" s="832">
        <v>2</v>
      </c>
      <c r="L150" s="832">
        <v>166563.62</v>
      </c>
      <c r="M150" s="823">
        <v>1</v>
      </c>
      <c r="N150" s="823">
        <v>83281.81</v>
      </c>
      <c r="O150" s="832"/>
      <c r="P150" s="832"/>
      <c r="Q150" s="828"/>
      <c r="R150" s="833"/>
    </row>
    <row r="151" spans="1:18" ht="14.45" customHeight="1" x14ac:dyDescent="0.2">
      <c r="A151" s="822" t="s">
        <v>7238</v>
      </c>
      <c r="B151" s="823" t="s">
        <v>7239</v>
      </c>
      <c r="C151" s="823" t="s">
        <v>620</v>
      </c>
      <c r="D151" s="823" t="s">
        <v>7240</v>
      </c>
      <c r="E151" s="823" t="s">
        <v>7429</v>
      </c>
      <c r="F151" s="823" t="s">
        <v>7335</v>
      </c>
      <c r="G151" s="832"/>
      <c r="H151" s="832"/>
      <c r="I151" s="823"/>
      <c r="J151" s="823"/>
      <c r="K151" s="832">
        <v>6</v>
      </c>
      <c r="L151" s="832">
        <v>20292.66</v>
      </c>
      <c r="M151" s="823">
        <v>1</v>
      </c>
      <c r="N151" s="823">
        <v>3382.11</v>
      </c>
      <c r="O151" s="832"/>
      <c r="P151" s="832"/>
      <c r="Q151" s="828"/>
      <c r="R151" s="833"/>
    </row>
    <row r="152" spans="1:18" ht="14.45" customHeight="1" x14ac:dyDescent="0.2">
      <c r="A152" s="822" t="s">
        <v>7238</v>
      </c>
      <c r="B152" s="823" t="s">
        <v>7239</v>
      </c>
      <c r="C152" s="823" t="s">
        <v>620</v>
      </c>
      <c r="D152" s="823" t="s">
        <v>7240</v>
      </c>
      <c r="E152" s="823" t="s">
        <v>7430</v>
      </c>
      <c r="F152" s="823" t="s">
        <v>1175</v>
      </c>
      <c r="G152" s="832"/>
      <c r="H152" s="832"/>
      <c r="I152" s="823"/>
      <c r="J152" s="823"/>
      <c r="K152" s="832">
        <v>32</v>
      </c>
      <c r="L152" s="832">
        <v>354752</v>
      </c>
      <c r="M152" s="823">
        <v>1</v>
      </c>
      <c r="N152" s="823">
        <v>11086</v>
      </c>
      <c r="O152" s="832">
        <v>38</v>
      </c>
      <c r="P152" s="832">
        <v>420423.5</v>
      </c>
      <c r="Q152" s="828">
        <v>1.185119463738048</v>
      </c>
      <c r="R152" s="833">
        <v>11063.776315789473</v>
      </c>
    </row>
    <row r="153" spans="1:18" ht="14.45" customHeight="1" x14ac:dyDescent="0.2">
      <c r="A153" s="822" t="s">
        <v>7238</v>
      </c>
      <c r="B153" s="823" t="s">
        <v>7239</v>
      </c>
      <c r="C153" s="823" t="s">
        <v>620</v>
      </c>
      <c r="D153" s="823" t="s">
        <v>7240</v>
      </c>
      <c r="E153" s="823" t="s">
        <v>7431</v>
      </c>
      <c r="F153" s="823" t="s">
        <v>2111</v>
      </c>
      <c r="G153" s="832"/>
      <c r="H153" s="832"/>
      <c r="I153" s="823"/>
      <c r="J153" s="823"/>
      <c r="K153" s="832">
        <v>76.179999999999993</v>
      </c>
      <c r="L153" s="832">
        <v>277280.07</v>
      </c>
      <c r="M153" s="823">
        <v>1</v>
      </c>
      <c r="N153" s="823">
        <v>3639.8013914413236</v>
      </c>
      <c r="O153" s="832">
        <v>268.94</v>
      </c>
      <c r="P153" s="832">
        <v>807426.89</v>
      </c>
      <c r="Q153" s="828">
        <v>2.9119542922792827</v>
      </c>
      <c r="R153" s="833">
        <v>3002.2565999851267</v>
      </c>
    </row>
    <row r="154" spans="1:18" ht="14.45" customHeight="1" x14ac:dyDescent="0.2">
      <c r="A154" s="822" t="s">
        <v>7238</v>
      </c>
      <c r="B154" s="823" t="s">
        <v>7239</v>
      </c>
      <c r="C154" s="823" t="s">
        <v>620</v>
      </c>
      <c r="D154" s="823" t="s">
        <v>7240</v>
      </c>
      <c r="E154" s="823" t="s">
        <v>7432</v>
      </c>
      <c r="F154" s="823" t="s">
        <v>2111</v>
      </c>
      <c r="G154" s="832"/>
      <c r="H154" s="832"/>
      <c r="I154" s="823"/>
      <c r="J154" s="823"/>
      <c r="K154" s="832">
        <v>93.8</v>
      </c>
      <c r="L154" s="832">
        <v>940107.25</v>
      </c>
      <c r="M154" s="823">
        <v>1</v>
      </c>
      <c r="N154" s="823">
        <v>10022.465351812367</v>
      </c>
      <c r="O154" s="832">
        <v>270.27999999999997</v>
      </c>
      <c r="P154" s="832">
        <v>2166207.91</v>
      </c>
      <c r="Q154" s="828">
        <v>2.3042135990335146</v>
      </c>
      <c r="R154" s="833">
        <v>8014.6807384934154</v>
      </c>
    </row>
    <row r="155" spans="1:18" ht="14.45" customHeight="1" x14ac:dyDescent="0.2">
      <c r="A155" s="822" t="s">
        <v>7238</v>
      </c>
      <c r="B155" s="823" t="s">
        <v>7239</v>
      </c>
      <c r="C155" s="823" t="s">
        <v>620</v>
      </c>
      <c r="D155" s="823" t="s">
        <v>7240</v>
      </c>
      <c r="E155" s="823" t="s">
        <v>7433</v>
      </c>
      <c r="F155" s="823" t="s">
        <v>1545</v>
      </c>
      <c r="G155" s="832"/>
      <c r="H155" s="832"/>
      <c r="I155" s="823"/>
      <c r="J155" s="823"/>
      <c r="K155" s="832">
        <v>35</v>
      </c>
      <c r="L155" s="832">
        <v>180374.6</v>
      </c>
      <c r="M155" s="823">
        <v>1</v>
      </c>
      <c r="N155" s="823">
        <v>5153.5600000000004</v>
      </c>
      <c r="O155" s="832"/>
      <c r="P155" s="832"/>
      <c r="Q155" s="828"/>
      <c r="R155" s="833"/>
    </row>
    <row r="156" spans="1:18" ht="14.45" customHeight="1" x14ac:dyDescent="0.2">
      <c r="A156" s="822" t="s">
        <v>7238</v>
      </c>
      <c r="B156" s="823" t="s">
        <v>7239</v>
      </c>
      <c r="C156" s="823" t="s">
        <v>620</v>
      </c>
      <c r="D156" s="823" t="s">
        <v>7240</v>
      </c>
      <c r="E156" s="823" t="s">
        <v>7434</v>
      </c>
      <c r="F156" s="823" t="s">
        <v>1397</v>
      </c>
      <c r="G156" s="832"/>
      <c r="H156" s="832"/>
      <c r="I156" s="823"/>
      <c r="J156" s="823"/>
      <c r="K156" s="832">
        <v>10</v>
      </c>
      <c r="L156" s="832">
        <v>16276.3</v>
      </c>
      <c r="M156" s="823">
        <v>1</v>
      </c>
      <c r="N156" s="823">
        <v>1627.6299999999999</v>
      </c>
      <c r="O156" s="832"/>
      <c r="P156" s="832"/>
      <c r="Q156" s="828"/>
      <c r="R156" s="833"/>
    </row>
    <row r="157" spans="1:18" ht="14.45" customHeight="1" x14ac:dyDescent="0.2">
      <c r="A157" s="822" t="s">
        <v>7238</v>
      </c>
      <c r="B157" s="823" t="s">
        <v>7239</v>
      </c>
      <c r="C157" s="823" t="s">
        <v>620</v>
      </c>
      <c r="D157" s="823" t="s">
        <v>7240</v>
      </c>
      <c r="E157" s="823" t="s">
        <v>7435</v>
      </c>
      <c r="F157" s="823" t="s">
        <v>1392</v>
      </c>
      <c r="G157" s="832"/>
      <c r="H157" s="832"/>
      <c r="I157" s="823"/>
      <c r="J157" s="823"/>
      <c r="K157" s="832">
        <v>1</v>
      </c>
      <c r="L157" s="832">
        <v>1627.63</v>
      </c>
      <c r="M157" s="823">
        <v>1</v>
      </c>
      <c r="N157" s="823">
        <v>1627.63</v>
      </c>
      <c r="O157" s="832"/>
      <c r="P157" s="832"/>
      <c r="Q157" s="828"/>
      <c r="R157" s="833"/>
    </row>
    <row r="158" spans="1:18" ht="14.45" customHeight="1" x14ac:dyDescent="0.2">
      <c r="A158" s="822" t="s">
        <v>7238</v>
      </c>
      <c r="B158" s="823" t="s">
        <v>7239</v>
      </c>
      <c r="C158" s="823" t="s">
        <v>620</v>
      </c>
      <c r="D158" s="823" t="s">
        <v>7240</v>
      </c>
      <c r="E158" s="823" t="s">
        <v>7436</v>
      </c>
      <c r="F158" s="823" t="s">
        <v>2030</v>
      </c>
      <c r="G158" s="832"/>
      <c r="H158" s="832"/>
      <c r="I158" s="823"/>
      <c r="J158" s="823"/>
      <c r="K158" s="832">
        <v>4</v>
      </c>
      <c r="L158" s="832">
        <v>27056.880000000001</v>
      </c>
      <c r="M158" s="823">
        <v>1</v>
      </c>
      <c r="N158" s="823">
        <v>6764.22</v>
      </c>
      <c r="O158" s="832"/>
      <c r="P158" s="832"/>
      <c r="Q158" s="828"/>
      <c r="R158" s="833"/>
    </row>
    <row r="159" spans="1:18" ht="14.45" customHeight="1" x14ac:dyDescent="0.2">
      <c r="A159" s="822" t="s">
        <v>7238</v>
      </c>
      <c r="B159" s="823" t="s">
        <v>7239</v>
      </c>
      <c r="C159" s="823" t="s">
        <v>620</v>
      </c>
      <c r="D159" s="823" t="s">
        <v>7240</v>
      </c>
      <c r="E159" s="823" t="s">
        <v>7437</v>
      </c>
      <c r="F159" s="823" t="s">
        <v>2065</v>
      </c>
      <c r="G159" s="832"/>
      <c r="H159" s="832"/>
      <c r="I159" s="823"/>
      <c r="J159" s="823"/>
      <c r="K159" s="832">
        <v>14.4</v>
      </c>
      <c r="L159" s="832">
        <v>322647.84000000003</v>
      </c>
      <c r="M159" s="823">
        <v>1</v>
      </c>
      <c r="N159" s="823">
        <v>22406.100000000002</v>
      </c>
      <c r="O159" s="832">
        <v>9</v>
      </c>
      <c r="P159" s="832">
        <v>201654.9</v>
      </c>
      <c r="Q159" s="828">
        <v>0.62499999999999989</v>
      </c>
      <c r="R159" s="833">
        <v>22406.1</v>
      </c>
    </row>
    <row r="160" spans="1:18" ht="14.45" customHeight="1" x14ac:dyDescent="0.2">
      <c r="A160" s="822" t="s">
        <v>7238</v>
      </c>
      <c r="B160" s="823" t="s">
        <v>7239</v>
      </c>
      <c r="C160" s="823" t="s">
        <v>620</v>
      </c>
      <c r="D160" s="823" t="s">
        <v>7240</v>
      </c>
      <c r="E160" s="823" t="s">
        <v>7438</v>
      </c>
      <c r="F160" s="823" t="s">
        <v>1569</v>
      </c>
      <c r="G160" s="832"/>
      <c r="H160" s="832"/>
      <c r="I160" s="823"/>
      <c r="J160" s="823"/>
      <c r="K160" s="832">
        <v>1</v>
      </c>
      <c r="L160" s="832">
        <v>2175.6999999999998</v>
      </c>
      <c r="M160" s="823">
        <v>1</v>
      </c>
      <c r="N160" s="823">
        <v>2175.6999999999998</v>
      </c>
      <c r="O160" s="832">
        <v>7</v>
      </c>
      <c r="P160" s="832">
        <v>12489.68</v>
      </c>
      <c r="Q160" s="828">
        <v>5.7405340809854302</v>
      </c>
      <c r="R160" s="833">
        <v>1784.24</v>
      </c>
    </row>
    <row r="161" spans="1:18" ht="14.45" customHeight="1" x14ac:dyDescent="0.2">
      <c r="A161" s="822" t="s">
        <v>7238</v>
      </c>
      <c r="B161" s="823" t="s">
        <v>7239</v>
      </c>
      <c r="C161" s="823" t="s">
        <v>620</v>
      </c>
      <c r="D161" s="823" t="s">
        <v>7240</v>
      </c>
      <c r="E161" s="823" t="s">
        <v>7439</v>
      </c>
      <c r="F161" s="823" t="s">
        <v>2030</v>
      </c>
      <c r="G161" s="832"/>
      <c r="H161" s="832"/>
      <c r="I161" s="823"/>
      <c r="J161" s="823"/>
      <c r="K161" s="832">
        <v>4</v>
      </c>
      <c r="L161" s="832">
        <v>51993.2</v>
      </c>
      <c r="M161" s="823">
        <v>1</v>
      </c>
      <c r="N161" s="823">
        <v>12998.3</v>
      </c>
      <c r="O161" s="832"/>
      <c r="P161" s="832"/>
      <c r="Q161" s="828"/>
      <c r="R161" s="833"/>
    </row>
    <row r="162" spans="1:18" ht="14.45" customHeight="1" x14ac:dyDescent="0.2">
      <c r="A162" s="822" t="s">
        <v>7238</v>
      </c>
      <c r="B162" s="823" t="s">
        <v>7239</v>
      </c>
      <c r="C162" s="823" t="s">
        <v>620</v>
      </c>
      <c r="D162" s="823" t="s">
        <v>7240</v>
      </c>
      <c r="E162" s="823" t="s">
        <v>7440</v>
      </c>
      <c r="F162" s="823" t="s">
        <v>2030</v>
      </c>
      <c r="G162" s="832"/>
      <c r="H162" s="832"/>
      <c r="I162" s="823"/>
      <c r="J162" s="823"/>
      <c r="K162" s="832">
        <v>1</v>
      </c>
      <c r="L162" s="832">
        <v>25769.1</v>
      </c>
      <c r="M162" s="823">
        <v>1</v>
      </c>
      <c r="N162" s="823">
        <v>25769.1</v>
      </c>
      <c r="O162" s="832"/>
      <c r="P162" s="832"/>
      <c r="Q162" s="828"/>
      <c r="R162" s="833"/>
    </row>
    <row r="163" spans="1:18" ht="14.45" customHeight="1" x14ac:dyDescent="0.2">
      <c r="A163" s="822" t="s">
        <v>7238</v>
      </c>
      <c r="B163" s="823" t="s">
        <v>7239</v>
      </c>
      <c r="C163" s="823" t="s">
        <v>620</v>
      </c>
      <c r="D163" s="823" t="s">
        <v>7240</v>
      </c>
      <c r="E163" s="823" t="s">
        <v>7441</v>
      </c>
      <c r="F163" s="823" t="s">
        <v>7442</v>
      </c>
      <c r="G163" s="832"/>
      <c r="H163" s="832"/>
      <c r="I163" s="823"/>
      <c r="J163" s="823"/>
      <c r="K163" s="832">
        <v>0</v>
      </c>
      <c r="L163" s="832">
        <v>0</v>
      </c>
      <c r="M163" s="823"/>
      <c r="N163" s="823"/>
      <c r="O163" s="832"/>
      <c r="P163" s="832"/>
      <c r="Q163" s="828"/>
      <c r="R163" s="833"/>
    </row>
    <row r="164" spans="1:18" ht="14.45" customHeight="1" x14ac:dyDescent="0.2">
      <c r="A164" s="822" t="s">
        <v>7238</v>
      </c>
      <c r="B164" s="823" t="s">
        <v>7239</v>
      </c>
      <c r="C164" s="823" t="s">
        <v>620</v>
      </c>
      <c r="D164" s="823" t="s">
        <v>7240</v>
      </c>
      <c r="E164" s="823" t="s">
        <v>7443</v>
      </c>
      <c r="F164" s="823" t="s">
        <v>2077</v>
      </c>
      <c r="G164" s="832"/>
      <c r="H164" s="832"/>
      <c r="I164" s="823"/>
      <c r="J164" s="823"/>
      <c r="K164" s="832"/>
      <c r="L164" s="832"/>
      <c r="M164" s="823"/>
      <c r="N164" s="823"/>
      <c r="O164" s="832">
        <v>391.23</v>
      </c>
      <c r="P164" s="832">
        <v>210766.63</v>
      </c>
      <c r="Q164" s="828"/>
      <c r="R164" s="833">
        <v>538.72819057843208</v>
      </c>
    </row>
    <row r="165" spans="1:18" ht="14.45" customHeight="1" x14ac:dyDescent="0.2">
      <c r="A165" s="822" t="s">
        <v>7238</v>
      </c>
      <c r="B165" s="823" t="s">
        <v>7239</v>
      </c>
      <c r="C165" s="823" t="s">
        <v>620</v>
      </c>
      <c r="D165" s="823" t="s">
        <v>7240</v>
      </c>
      <c r="E165" s="823" t="s">
        <v>7444</v>
      </c>
      <c r="F165" s="823" t="s">
        <v>2743</v>
      </c>
      <c r="G165" s="832"/>
      <c r="H165" s="832"/>
      <c r="I165" s="823"/>
      <c r="J165" s="823"/>
      <c r="K165" s="832"/>
      <c r="L165" s="832"/>
      <c r="M165" s="823"/>
      <c r="N165" s="823"/>
      <c r="O165" s="832">
        <v>20</v>
      </c>
      <c r="P165" s="832">
        <v>3607160</v>
      </c>
      <c r="Q165" s="828"/>
      <c r="R165" s="833">
        <v>180358</v>
      </c>
    </row>
    <row r="166" spans="1:18" ht="14.45" customHeight="1" x14ac:dyDescent="0.2">
      <c r="A166" s="822" t="s">
        <v>7238</v>
      </c>
      <c r="B166" s="823" t="s">
        <v>7239</v>
      </c>
      <c r="C166" s="823" t="s">
        <v>620</v>
      </c>
      <c r="D166" s="823" t="s">
        <v>7240</v>
      </c>
      <c r="E166" s="823" t="s">
        <v>7445</v>
      </c>
      <c r="F166" s="823" t="s">
        <v>1563</v>
      </c>
      <c r="G166" s="832"/>
      <c r="H166" s="832"/>
      <c r="I166" s="823"/>
      <c r="J166" s="823"/>
      <c r="K166" s="832"/>
      <c r="L166" s="832"/>
      <c r="M166" s="823"/>
      <c r="N166" s="823"/>
      <c r="O166" s="832">
        <v>22</v>
      </c>
      <c r="P166" s="832">
        <v>253256.3</v>
      </c>
      <c r="Q166" s="828"/>
      <c r="R166" s="833">
        <v>11511.65</v>
      </c>
    </row>
    <row r="167" spans="1:18" ht="14.45" customHeight="1" x14ac:dyDescent="0.2">
      <c r="A167" s="822" t="s">
        <v>7238</v>
      </c>
      <c r="B167" s="823" t="s">
        <v>7239</v>
      </c>
      <c r="C167" s="823" t="s">
        <v>620</v>
      </c>
      <c r="D167" s="823" t="s">
        <v>7240</v>
      </c>
      <c r="E167" s="823" t="s">
        <v>7446</v>
      </c>
      <c r="F167" s="823" t="s">
        <v>1547</v>
      </c>
      <c r="G167" s="832"/>
      <c r="H167" s="832"/>
      <c r="I167" s="823"/>
      <c r="J167" s="823"/>
      <c r="K167" s="832"/>
      <c r="L167" s="832"/>
      <c r="M167" s="823"/>
      <c r="N167" s="823"/>
      <c r="O167" s="832">
        <v>30</v>
      </c>
      <c r="P167" s="832">
        <v>315871.8</v>
      </c>
      <c r="Q167" s="828"/>
      <c r="R167" s="833">
        <v>10529.06</v>
      </c>
    </row>
    <row r="168" spans="1:18" ht="14.45" customHeight="1" x14ac:dyDescent="0.2">
      <c r="A168" s="822" t="s">
        <v>7238</v>
      </c>
      <c r="B168" s="823" t="s">
        <v>7239</v>
      </c>
      <c r="C168" s="823" t="s">
        <v>620</v>
      </c>
      <c r="D168" s="823" t="s">
        <v>7240</v>
      </c>
      <c r="E168" s="823" t="s">
        <v>7447</v>
      </c>
      <c r="F168" s="823" t="s">
        <v>1536</v>
      </c>
      <c r="G168" s="832"/>
      <c r="H168" s="832"/>
      <c r="I168" s="823"/>
      <c r="J168" s="823"/>
      <c r="K168" s="832"/>
      <c r="L168" s="832"/>
      <c r="M168" s="823"/>
      <c r="N168" s="823"/>
      <c r="O168" s="832">
        <v>36</v>
      </c>
      <c r="P168" s="832">
        <v>887639.4</v>
      </c>
      <c r="Q168" s="828"/>
      <c r="R168" s="833">
        <v>24656.65</v>
      </c>
    </row>
    <row r="169" spans="1:18" ht="14.45" customHeight="1" x14ac:dyDescent="0.2">
      <c r="A169" s="822" t="s">
        <v>7238</v>
      </c>
      <c r="B169" s="823" t="s">
        <v>7239</v>
      </c>
      <c r="C169" s="823" t="s">
        <v>620</v>
      </c>
      <c r="D169" s="823" t="s">
        <v>7240</v>
      </c>
      <c r="E169" s="823" t="s">
        <v>7448</v>
      </c>
      <c r="F169" s="823" t="s">
        <v>929</v>
      </c>
      <c r="G169" s="832"/>
      <c r="H169" s="832"/>
      <c r="I169" s="823"/>
      <c r="J169" s="823"/>
      <c r="K169" s="832"/>
      <c r="L169" s="832"/>
      <c r="M169" s="823"/>
      <c r="N169" s="823"/>
      <c r="O169" s="832">
        <v>4</v>
      </c>
      <c r="P169" s="832">
        <v>975.76</v>
      </c>
      <c r="Q169" s="828"/>
      <c r="R169" s="833">
        <v>243.94</v>
      </c>
    </row>
    <row r="170" spans="1:18" ht="14.45" customHeight="1" x14ac:dyDescent="0.2">
      <c r="A170" s="822" t="s">
        <v>7238</v>
      </c>
      <c r="B170" s="823" t="s">
        <v>7239</v>
      </c>
      <c r="C170" s="823" t="s">
        <v>620</v>
      </c>
      <c r="D170" s="823" t="s">
        <v>7240</v>
      </c>
      <c r="E170" s="823" t="s">
        <v>7449</v>
      </c>
      <c r="F170" s="823" t="s">
        <v>929</v>
      </c>
      <c r="G170" s="832"/>
      <c r="H170" s="832"/>
      <c r="I170" s="823"/>
      <c r="J170" s="823"/>
      <c r="K170" s="832"/>
      <c r="L170" s="832"/>
      <c r="M170" s="823"/>
      <c r="N170" s="823"/>
      <c r="O170" s="832">
        <v>6.07</v>
      </c>
      <c r="P170" s="832">
        <v>464.11</v>
      </c>
      <c r="Q170" s="828"/>
      <c r="R170" s="833">
        <v>76.459637561779246</v>
      </c>
    </row>
    <row r="171" spans="1:18" ht="14.45" customHeight="1" x14ac:dyDescent="0.2">
      <c r="A171" s="822" t="s">
        <v>7238</v>
      </c>
      <c r="B171" s="823" t="s">
        <v>7239</v>
      </c>
      <c r="C171" s="823" t="s">
        <v>620</v>
      </c>
      <c r="D171" s="823" t="s">
        <v>7240</v>
      </c>
      <c r="E171" s="823" t="s">
        <v>7450</v>
      </c>
      <c r="F171" s="823" t="s">
        <v>1165</v>
      </c>
      <c r="G171" s="832"/>
      <c r="H171" s="832"/>
      <c r="I171" s="823"/>
      <c r="J171" s="823"/>
      <c r="K171" s="832"/>
      <c r="L171" s="832"/>
      <c r="M171" s="823"/>
      <c r="N171" s="823"/>
      <c r="O171" s="832">
        <v>4</v>
      </c>
      <c r="P171" s="832">
        <v>718</v>
      </c>
      <c r="Q171" s="828"/>
      <c r="R171" s="833">
        <v>179.5</v>
      </c>
    </row>
    <row r="172" spans="1:18" ht="14.45" customHeight="1" x14ac:dyDescent="0.2">
      <c r="A172" s="822" t="s">
        <v>7238</v>
      </c>
      <c r="B172" s="823" t="s">
        <v>7239</v>
      </c>
      <c r="C172" s="823" t="s">
        <v>620</v>
      </c>
      <c r="D172" s="823" t="s">
        <v>7240</v>
      </c>
      <c r="E172" s="823" t="s">
        <v>7451</v>
      </c>
      <c r="F172" s="823" t="s">
        <v>1539</v>
      </c>
      <c r="G172" s="832"/>
      <c r="H172" s="832"/>
      <c r="I172" s="823"/>
      <c r="J172" s="823"/>
      <c r="K172" s="832"/>
      <c r="L172" s="832"/>
      <c r="M172" s="823"/>
      <c r="N172" s="823"/>
      <c r="O172" s="832">
        <v>95</v>
      </c>
      <c r="P172" s="832">
        <v>1229750.3</v>
      </c>
      <c r="Q172" s="828"/>
      <c r="R172" s="833">
        <v>12944.74</v>
      </c>
    </row>
    <row r="173" spans="1:18" ht="14.45" customHeight="1" x14ac:dyDescent="0.2">
      <c r="A173" s="822" t="s">
        <v>7238</v>
      </c>
      <c r="B173" s="823" t="s">
        <v>7239</v>
      </c>
      <c r="C173" s="823" t="s">
        <v>620</v>
      </c>
      <c r="D173" s="823" t="s">
        <v>7240</v>
      </c>
      <c r="E173" s="823" t="s">
        <v>7452</v>
      </c>
      <c r="F173" s="823" t="s">
        <v>799</v>
      </c>
      <c r="G173" s="832"/>
      <c r="H173" s="832"/>
      <c r="I173" s="823"/>
      <c r="J173" s="823"/>
      <c r="K173" s="832"/>
      <c r="L173" s="832"/>
      <c r="M173" s="823"/>
      <c r="N173" s="823"/>
      <c r="O173" s="832">
        <v>0.4</v>
      </c>
      <c r="P173" s="832">
        <v>64.88</v>
      </c>
      <c r="Q173" s="828"/>
      <c r="R173" s="833">
        <v>162.19999999999999</v>
      </c>
    </row>
    <row r="174" spans="1:18" ht="14.45" customHeight="1" x14ac:dyDescent="0.2">
      <c r="A174" s="822" t="s">
        <v>7238</v>
      </c>
      <c r="B174" s="823" t="s">
        <v>7239</v>
      </c>
      <c r="C174" s="823" t="s">
        <v>620</v>
      </c>
      <c r="D174" s="823" t="s">
        <v>7240</v>
      </c>
      <c r="E174" s="823" t="s">
        <v>7453</v>
      </c>
      <c r="F174" s="823" t="s">
        <v>799</v>
      </c>
      <c r="G174" s="832"/>
      <c r="H174" s="832"/>
      <c r="I174" s="823"/>
      <c r="J174" s="823"/>
      <c r="K174" s="832"/>
      <c r="L174" s="832"/>
      <c r="M174" s="823"/>
      <c r="N174" s="823"/>
      <c r="O174" s="832">
        <v>0.1</v>
      </c>
      <c r="P174" s="832">
        <v>27.97</v>
      </c>
      <c r="Q174" s="828"/>
      <c r="R174" s="833">
        <v>279.7</v>
      </c>
    </row>
    <row r="175" spans="1:18" ht="14.45" customHeight="1" x14ac:dyDescent="0.2">
      <c r="A175" s="822" t="s">
        <v>7238</v>
      </c>
      <c r="B175" s="823" t="s">
        <v>7239</v>
      </c>
      <c r="C175" s="823" t="s">
        <v>620</v>
      </c>
      <c r="D175" s="823" t="s">
        <v>7240</v>
      </c>
      <c r="E175" s="823" t="s">
        <v>7454</v>
      </c>
      <c r="F175" s="823" t="s">
        <v>1549</v>
      </c>
      <c r="G175" s="832"/>
      <c r="H175" s="832"/>
      <c r="I175" s="823"/>
      <c r="J175" s="823"/>
      <c r="K175" s="832"/>
      <c r="L175" s="832"/>
      <c r="M175" s="823"/>
      <c r="N175" s="823"/>
      <c r="O175" s="832">
        <v>35</v>
      </c>
      <c r="P175" s="832">
        <v>184258.55</v>
      </c>
      <c r="Q175" s="828"/>
      <c r="R175" s="833">
        <v>5264.53</v>
      </c>
    </row>
    <row r="176" spans="1:18" ht="14.45" customHeight="1" x14ac:dyDescent="0.2">
      <c r="A176" s="822" t="s">
        <v>7238</v>
      </c>
      <c r="B176" s="823" t="s">
        <v>7239</v>
      </c>
      <c r="C176" s="823" t="s">
        <v>620</v>
      </c>
      <c r="D176" s="823" t="s">
        <v>7240</v>
      </c>
      <c r="E176" s="823" t="s">
        <v>7455</v>
      </c>
      <c r="F176" s="823" t="s">
        <v>1543</v>
      </c>
      <c r="G176" s="832"/>
      <c r="H176" s="832"/>
      <c r="I176" s="823"/>
      <c r="J176" s="823"/>
      <c r="K176" s="832"/>
      <c r="L176" s="832"/>
      <c r="M176" s="823"/>
      <c r="N176" s="823"/>
      <c r="O176" s="832">
        <v>34</v>
      </c>
      <c r="P176" s="832">
        <v>338342.83999999997</v>
      </c>
      <c r="Q176" s="828"/>
      <c r="R176" s="833">
        <v>9951.2599999999984</v>
      </c>
    </row>
    <row r="177" spans="1:18" ht="14.45" customHeight="1" x14ac:dyDescent="0.2">
      <c r="A177" s="822" t="s">
        <v>7238</v>
      </c>
      <c r="B177" s="823" t="s">
        <v>7239</v>
      </c>
      <c r="C177" s="823" t="s">
        <v>620</v>
      </c>
      <c r="D177" s="823" t="s">
        <v>7240</v>
      </c>
      <c r="E177" s="823" t="s">
        <v>7456</v>
      </c>
      <c r="F177" s="823" t="s">
        <v>7457</v>
      </c>
      <c r="G177" s="832"/>
      <c r="H177" s="832"/>
      <c r="I177" s="823"/>
      <c r="J177" s="823"/>
      <c r="K177" s="832"/>
      <c r="L177" s="832"/>
      <c r="M177" s="823"/>
      <c r="N177" s="823"/>
      <c r="O177" s="832">
        <v>2</v>
      </c>
      <c r="P177" s="832">
        <v>73545.320000000007</v>
      </c>
      <c r="Q177" s="828"/>
      <c r="R177" s="833">
        <v>36772.660000000003</v>
      </c>
    </row>
    <row r="178" spans="1:18" ht="14.45" customHeight="1" x14ac:dyDescent="0.2">
      <c r="A178" s="822" t="s">
        <v>7238</v>
      </c>
      <c r="B178" s="823" t="s">
        <v>7239</v>
      </c>
      <c r="C178" s="823" t="s">
        <v>620</v>
      </c>
      <c r="D178" s="823" t="s">
        <v>7240</v>
      </c>
      <c r="E178" s="823" t="s">
        <v>7458</v>
      </c>
      <c r="F178" s="823" t="s">
        <v>7459</v>
      </c>
      <c r="G178" s="832"/>
      <c r="H178" s="832"/>
      <c r="I178" s="823"/>
      <c r="J178" s="823"/>
      <c r="K178" s="832"/>
      <c r="L178" s="832"/>
      <c r="M178" s="823"/>
      <c r="N178" s="823"/>
      <c r="O178" s="832">
        <v>2</v>
      </c>
      <c r="P178" s="832">
        <v>226770</v>
      </c>
      <c r="Q178" s="828"/>
      <c r="R178" s="833">
        <v>113385</v>
      </c>
    </row>
    <row r="179" spans="1:18" ht="14.45" customHeight="1" x14ac:dyDescent="0.2">
      <c r="A179" s="822" t="s">
        <v>7238</v>
      </c>
      <c r="B179" s="823" t="s">
        <v>7239</v>
      </c>
      <c r="C179" s="823" t="s">
        <v>620</v>
      </c>
      <c r="D179" s="823" t="s">
        <v>7240</v>
      </c>
      <c r="E179" s="823" t="s">
        <v>7460</v>
      </c>
      <c r="F179" s="823" t="s">
        <v>7457</v>
      </c>
      <c r="G179" s="832"/>
      <c r="H179" s="832"/>
      <c r="I179" s="823"/>
      <c r="J179" s="823"/>
      <c r="K179" s="832"/>
      <c r="L179" s="832"/>
      <c r="M179" s="823"/>
      <c r="N179" s="823"/>
      <c r="O179" s="832">
        <v>1</v>
      </c>
      <c r="P179" s="832">
        <v>36772.660000000003</v>
      </c>
      <c r="Q179" s="828"/>
      <c r="R179" s="833">
        <v>36772.660000000003</v>
      </c>
    </row>
    <row r="180" spans="1:18" ht="14.45" customHeight="1" x14ac:dyDescent="0.2">
      <c r="A180" s="822" t="s">
        <v>7238</v>
      </c>
      <c r="B180" s="823" t="s">
        <v>7239</v>
      </c>
      <c r="C180" s="823" t="s">
        <v>620</v>
      </c>
      <c r="D180" s="823" t="s">
        <v>7240</v>
      </c>
      <c r="E180" s="823" t="s">
        <v>7461</v>
      </c>
      <c r="F180" s="823" t="s">
        <v>799</v>
      </c>
      <c r="G180" s="832"/>
      <c r="H180" s="832"/>
      <c r="I180" s="823"/>
      <c r="J180" s="823"/>
      <c r="K180" s="832"/>
      <c r="L180" s="832"/>
      <c r="M180" s="823"/>
      <c r="N180" s="823"/>
      <c r="O180" s="832">
        <v>0.1</v>
      </c>
      <c r="P180" s="832">
        <v>4.54</v>
      </c>
      <c r="Q180" s="828"/>
      <c r="R180" s="833">
        <v>45.4</v>
      </c>
    </row>
    <row r="181" spans="1:18" ht="14.45" customHeight="1" x14ac:dyDescent="0.2">
      <c r="A181" s="822" t="s">
        <v>7238</v>
      </c>
      <c r="B181" s="823" t="s">
        <v>7239</v>
      </c>
      <c r="C181" s="823" t="s">
        <v>620</v>
      </c>
      <c r="D181" s="823" t="s">
        <v>7240</v>
      </c>
      <c r="E181" s="823" t="s">
        <v>7462</v>
      </c>
      <c r="F181" s="823" t="s">
        <v>1539</v>
      </c>
      <c r="G181" s="832"/>
      <c r="H181" s="832"/>
      <c r="I181" s="823"/>
      <c r="J181" s="823"/>
      <c r="K181" s="832"/>
      <c r="L181" s="832"/>
      <c r="M181" s="823"/>
      <c r="N181" s="823"/>
      <c r="O181" s="832">
        <v>30</v>
      </c>
      <c r="P181" s="832">
        <v>776682.9</v>
      </c>
      <c r="Q181" s="828"/>
      <c r="R181" s="833">
        <v>25889.43</v>
      </c>
    </row>
    <row r="182" spans="1:18" ht="14.45" customHeight="1" x14ac:dyDescent="0.2">
      <c r="A182" s="822" t="s">
        <v>7238</v>
      </c>
      <c r="B182" s="823" t="s">
        <v>7239</v>
      </c>
      <c r="C182" s="823" t="s">
        <v>620</v>
      </c>
      <c r="D182" s="823" t="s">
        <v>7240</v>
      </c>
      <c r="E182" s="823" t="s">
        <v>7463</v>
      </c>
      <c r="F182" s="823" t="s">
        <v>1539</v>
      </c>
      <c r="G182" s="832"/>
      <c r="H182" s="832"/>
      <c r="I182" s="823"/>
      <c r="J182" s="823"/>
      <c r="K182" s="832"/>
      <c r="L182" s="832"/>
      <c r="M182" s="823"/>
      <c r="N182" s="823"/>
      <c r="O182" s="832">
        <v>30</v>
      </c>
      <c r="P182" s="832">
        <v>154606.79999999999</v>
      </c>
      <c r="Q182" s="828"/>
      <c r="R182" s="833">
        <v>5153.5599999999995</v>
      </c>
    </row>
    <row r="183" spans="1:18" ht="14.45" customHeight="1" x14ac:dyDescent="0.2">
      <c r="A183" s="822" t="s">
        <v>7238</v>
      </c>
      <c r="B183" s="823" t="s">
        <v>7239</v>
      </c>
      <c r="C183" s="823" t="s">
        <v>620</v>
      </c>
      <c r="D183" s="823" t="s">
        <v>7240</v>
      </c>
      <c r="E183" s="823" t="s">
        <v>7464</v>
      </c>
      <c r="F183" s="823" t="s">
        <v>1569</v>
      </c>
      <c r="G183" s="832"/>
      <c r="H183" s="832"/>
      <c r="I183" s="823"/>
      <c r="J183" s="823"/>
      <c r="K183" s="832"/>
      <c r="L183" s="832"/>
      <c r="M183" s="823"/>
      <c r="N183" s="823"/>
      <c r="O183" s="832">
        <v>5</v>
      </c>
      <c r="P183" s="832">
        <v>44606.1</v>
      </c>
      <c r="Q183" s="828"/>
      <c r="R183" s="833">
        <v>8921.2199999999993</v>
      </c>
    </row>
    <row r="184" spans="1:18" ht="14.45" customHeight="1" x14ac:dyDescent="0.2">
      <c r="A184" s="822" t="s">
        <v>7238</v>
      </c>
      <c r="B184" s="823" t="s">
        <v>7239</v>
      </c>
      <c r="C184" s="823" t="s">
        <v>620</v>
      </c>
      <c r="D184" s="823" t="s">
        <v>7240</v>
      </c>
      <c r="E184" s="823" t="s">
        <v>7465</v>
      </c>
      <c r="F184" s="823" t="s">
        <v>1569</v>
      </c>
      <c r="G184" s="832"/>
      <c r="H184" s="832"/>
      <c r="I184" s="823"/>
      <c r="J184" s="823"/>
      <c r="K184" s="832"/>
      <c r="L184" s="832"/>
      <c r="M184" s="823"/>
      <c r="N184" s="823"/>
      <c r="O184" s="832">
        <v>3</v>
      </c>
      <c r="P184" s="832">
        <v>53527.200000000004</v>
      </c>
      <c r="Q184" s="828"/>
      <c r="R184" s="833">
        <v>17842.400000000001</v>
      </c>
    </row>
    <row r="185" spans="1:18" ht="14.45" customHeight="1" x14ac:dyDescent="0.2">
      <c r="A185" s="822" t="s">
        <v>7238</v>
      </c>
      <c r="B185" s="823" t="s">
        <v>7239</v>
      </c>
      <c r="C185" s="823" t="s">
        <v>620</v>
      </c>
      <c r="D185" s="823" t="s">
        <v>7240</v>
      </c>
      <c r="E185" s="823" t="s">
        <v>7466</v>
      </c>
      <c r="F185" s="823" t="s">
        <v>1569</v>
      </c>
      <c r="G185" s="832"/>
      <c r="H185" s="832"/>
      <c r="I185" s="823"/>
      <c r="J185" s="823"/>
      <c r="K185" s="832"/>
      <c r="L185" s="832"/>
      <c r="M185" s="823"/>
      <c r="N185" s="823"/>
      <c r="O185" s="832">
        <v>6</v>
      </c>
      <c r="P185" s="832">
        <v>26763.659999999996</v>
      </c>
      <c r="Q185" s="828"/>
      <c r="R185" s="833">
        <v>4460.6099999999997</v>
      </c>
    </row>
    <row r="186" spans="1:18" ht="14.45" customHeight="1" x14ac:dyDescent="0.2">
      <c r="A186" s="822" t="s">
        <v>7238</v>
      </c>
      <c r="B186" s="823" t="s">
        <v>7239</v>
      </c>
      <c r="C186" s="823" t="s">
        <v>620</v>
      </c>
      <c r="D186" s="823" t="s">
        <v>7240</v>
      </c>
      <c r="E186" s="823" t="s">
        <v>7467</v>
      </c>
      <c r="F186" s="823" t="s">
        <v>1545</v>
      </c>
      <c r="G186" s="832"/>
      <c r="H186" s="832"/>
      <c r="I186" s="823"/>
      <c r="J186" s="823"/>
      <c r="K186" s="832"/>
      <c r="L186" s="832"/>
      <c r="M186" s="823"/>
      <c r="N186" s="823"/>
      <c r="O186" s="832">
        <v>18</v>
      </c>
      <c r="P186" s="832">
        <v>92764.08</v>
      </c>
      <c r="Q186" s="828"/>
      <c r="R186" s="833">
        <v>5153.5600000000004</v>
      </c>
    </row>
    <row r="187" spans="1:18" ht="14.45" customHeight="1" x14ac:dyDescent="0.2">
      <c r="A187" s="822" t="s">
        <v>7238</v>
      </c>
      <c r="B187" s="823" t="s">
        <v>7239</v>
      </c>
      <c r="C187" s="823" t="s">
        <v>620</v>
      </c>
      <c r="D187" s="823" t="s">
        <v>7240</v>
      </c>
      <c r="E187" s="823" t="s">
        <v>7468</v>
      </c>
      <c r="F187" s="823" t="s">
        <v>1569</v>
      </c>
      <c r="G187" s="832"/>
      <c r="H187" s="832"/>
      <c r="I187" s="823"/>
      <c r="J187" s="823"/>
      <c r="K187" s="832"/>
      <c r="L187" s="832"/>
      <c r="M187" s="823"/>
      <c r="N187" s="823"/>
      <c r="O187" s="832">
        <v>3</v>
      </c>
      <c r="P187" s="832">
        <v>405804</v>
      </c>
      <c r="Q187" s="828"/>
      <c r="R187" s="833">
        <v>135268</v>
      </c>
    </row>
    <row r="188" spans="1:18" ht="14.45" customHeight="1" x14ac:dyDescent="0.2">
      <c r="A188" s="822" t="s">
        <v>7238</v>
      </c>
      <c r="B188" s="823" t="s">
        <v>7239</v>
      </c>
      <c r="C188" s="823" t="s">
        <v>620</v>
      </c>
      <c r="D188" s="823" t="s">
        <v>7469</v>
      </c>
      <c r="E188" s="823" t="s">
        <v>7470</v>
      </c>
      <c r="F188" s="823" t="s">
        <v>7471</v>
      </c>
      <c r="G188" s="832">
        <v>120</v>
      </c>
      <c r="H188" s="832">
        <v>259148.40000000011</v>
      </c>
      <c r="I188" s="823">
        <v>9.1535000035321499</v>
      </c>
      <c r="J188" s="823">
        <v>2159.5700000000011</v>
      </c>
      <c r="K188" s="832">
        <v>13</v>
      </c>
      <c r="L188" s="832">
        <v>28311.4</v>
      </c>
      <c r="M188" s="823">
        <v>1</v>
      </c>
      <c r="N188" s="823">
        <v>2177.8000000000002</v>
      </c>
      <c r="O188" s="832">
        <v>8</v>
      </c>
      <c r="P188" s="832">
        <v>17675.34</v>
      </c>
      <c r="Q188" s="828">
        <v>0.62431882563207752</v>
      </c>
      <c r="R188" s="833">
        <v>2209.4175</v>
      </c>
    </row>
    <row r="189" spans="1:18" ht="14.45" customHeight="1" x14ac:dyDescent="0.2">
      <c r="A189" s="822" t="s">
        <v>7238</v>
      </c>
      <c r="B189" s="823" t="s">
        <v>7239</v>
      </c>
      <c r="C189" s="823" t="s">
        <v>620</v>
      </c>
      <c r="D189" s="823" t="s">
        <v>7469</v>
      </c>
      <c r="E189" s="823" t="s">
        <v>7472</v>
      </c>
      <c r="F189" s="823" t="s">
        <v>7473</v>
      </c>
      <c r="G189" s="832">
        <v>499</v>
      </c>
      <c r="H189" s="832">
        <v>1317933.8500000001</v>
      </c>
      <c r="I189" s="823">
        <v>0.90609164085069682</v>
      </c>
      <c r="J189" s="823">
        <v>2641.15</v>
      </c>
      <c r="K189" s="832">
        <v>548</v>
      </c>
      <c r="L189" s="832">
        <v>1454525.9999999993</v>
      </c>
      <c r="M189" s="823">
        <v>1</v>
      </c>
      <c r="N189" s="823">
        <v>2654.244525547444</v>
      </c>
      <c r="O189" s="832">
        <v>558</v>
      </c>
      <c r="P189" s="832">
        <v>1504520.86</v>
      </c>
      <c r="Q189" s="828">
        <v>1.0343719259745106</v>
      </c>
      <c r="R189" s="833">
        <v>2696.2739426523299</v>
      </c>
    </row>
    <row r="190" spans="1:18" ht="14.45" customHeight="1" x14ac:dyDescent="0.2">
      <c r="A190" s="822" t="s">
        <v>7238</v>
      </c>
      <c r="B190" s="823" t="s">
        <v>7239</v>
      </c>
      <c r="C190" s="823" t="s">
        <v>620</v>
      </c>
      <c r="D190" s="823" t="s">
        <v>7469</v>
      </c>
      <c r="E190" s="823" t="s">
        <v>7474</v>
      </c>
      <c r="F190" s="823" t="s">
        <v>7475</v>
      </c>
      <c r="G190" s="832"/>
      <c r="H190" s="832"/>
      <c r="I190" s="823"/>
      <c r="J190" s="823"/>
      <c r="K190" s="832">
        <v>1</v>
      </c>
      <c r="L190" s="832">
        <v>2177.8000000000002</v>
      </c>
      <c r="M190" s="823">
        <v>1</v>
      </c>
      <c r="N190" s="823">
        <v>2177.8000000000002</v>
      </c>
      <c r="O190" s="832"/>
      <c r="P190" s="832"/>
      <c r="Q190" s="828"/>
      <c r="R190" s="833"/>
    </row>
    <row r="191" spans="1:18" ht="14.45" customHeight="1" x14ac:dyDescent="0.2">
      <c r="A191" s="822" t="s">
        <v>7238</v>
      </c>
      <c r="B191" s="823" t="s">
        <v>7239</v>
      </c>
      <c r="C191" s="823" t="s">
        <v>620</v>
      </c>
      <c r="D191" s="823" t="s">
        <v>7469</v>
      </c>
      <c r="E191" s="823" t="s">
        <v>7476</v>
      </c>
      <c r="F191" s="823" t="s">
        <v>7477</v>
      </c>
      <c r="G191" s="832">
        <v>40</v>
      </c>
      <c r="H191" s="832">
        <v>346207.60000000003</v>
      </c>
      <c r="I191" s="823">
        <v>7.9666705018754183</v>
      </c>
      <c r="J191" s="823">
        <v>8655.19</v>
      </c>
      <c r="K191" s="832">
        <v>5</v>
      </c>
      <c r="L191" s="832">
        <v>43457</v>
      </c>
      <c r="M191" s="823">
        <v>1</v>
      </c>
      <c r="N191" s="823">
        <v>8691.4</v>
      </c>
      <c r="O191" s="832"/>
      <c r="P191" s="832"/>
      <c r="Q191" s="828"/>
      <c r="R191" s="833"/>
    </row>
    <row r="192" spans="1:18" ht="14.45" customHeight="1" x14ac:dyDescent="0.2">
      <c r="A192" s="822" t="s">
        <v>7238</v>
      </c>
      <c r="B192" s="823" t="s">
        <v>7239</v>
      </c>
      <c r="C192" s="823" t="s">
        <v>620</v>
      </c>
      <c r="D192" s="823" t="s">
        <v>7469</v>
      </c>
      <c r="E192" s="823" t="s">
        <v>7478</v>
      </c>
      <c r="F192" s="823" t="s">
        <v>7479</v>
      </c>
      <c r="G192" s="832"/>
      <c r="H192" s="832"/>
      <c r="I192" s="823"/>
      <c r="J192" s="823"/>
      <c r="K192" s="832">
        <v>18</v>
      </c>
      <c r="L192" s="832">
        <v>161323.19999999998</v>
      </c>
      <c r="M192" s="823">
        <v>1</v>
      </c>
      <c r="N192" s="823">
        <v>8962.4</v>
      </c>
      <c r="O192" s="832">
        <v>39</v>
      </c>
      <c r="P192" s="832">
        <v>353064.69</v>
      </c>
      <c r="Q192" s="828">
        <v>2.1885549629563514</v>
      </c>
      <c r="R192" s="833">
        <v>9052.9407692307686</v>
      </c>
    </row>
    <row r="193" spans="1:18" ht="14.45" customHeight="1" x14ac:dyDescent="0.2">
      <c r="A193" s="822" t="s">
        <v>7238</v>
      </c>
      <c r="B193" s="823" t="s">
        <v>7239</v>
      </c>
      <c r="C193" s="823" t="s">
        <v>620</v>
      </c>
      <c r="D193" s="823" t="s">
        <v>7469</v>
      </c>
      <c r="E193" s="823" t="s">
        <v>7480</v>
      </c>
      <c r="F193" s="823" t="s">
        <v>7481</v>
      </c>
      <c r="G193" s="832">
        <v>62</v>
      </c>
      <c r="H193" s="832">
        <v>639167.30000000016</v>
      </c>
      <c r="I193" s="823">
        <v>0.78529417203159257</v>
      </c>
      <c r="J193" s="823">
        <v>10309.150000000003</v>
      </c>
      <c r="K193" s="832">
        <v>79</v>
      </c>
      <c r="L193" s="832">
        <v>813920.85000000009</v>
      </c>
      <c r="M193" s="823">
        <v>1</v>
      </c>
      <c r="N193" s="823">
        <v>10302.795569620253</v>
      </c>
      <c r="O193" s="832">
        <v>77</v>
      </c>
      <c r="P193" s="832">
        <v>797552.16</v>
      </c>
      <c r="Q193" s="828">
        <v>0.97988908872404479</v>
      </c>
      <c r="R193" s="833">
        <v>10357.82025974026</v>
      </c>
    </row>
    <row r="194" spans="1:18" ht="14.45" customHeight="1" x14ac:dyDescent="0.2">
      <c r="A194" s="822" t="s">
        <v>7238</v>
      </c>
      <c r="B194" s="823" t="s">
        <v>7239</v>
      </c>
      <c r="C194" s="823" t="s">
        <v>620</v>
      </c>
      <c r="D194" s="823" t="s">
        <v>7469</v>
      </c>
      <c r="E194" s="823" t="s">
        <v>7482</v>
      </c>
      <c r="F194" s="823" t="s">
        <v>7483</v>
      </c>
      <c r="G194" s="832">
        <v>160</v>
      </c>
      <c r="H194" s="832">
        <v>39297.599999999999</v>
      </c>
      <c r="I194" s="823">
        <v>1.8716137439133118</v>
      </c>
      <c r="J194" s="823">
        <v>245.60999999999999</v>
      </c>
      <c r="K194" s="832">
        <v>84</v>
      </c>
      <c r="L194" s="832">
        <v>20996.639999999999</v>
      </c>
      <c r="M194" s="823">
        <v>1</v>
      </c>
      <c r="N194" s="823">
        <v>249.95999999999998</v>
      </c>
      <c r="O194" s="832">
        <v>148</v>
      </c>
      <c r="P194" s="832">
        <v>37332.180000000008</v>
      </c>
      <c r="Q194" s="828">
        <v>1.7780073383169883</v>
      </c>
      <c r="R194" s="833">
        <v>252.24445945945951</v>
      </c>
    </row>
    <row r="195" spans="1:18" ht="14.45" customHeight="1" x14ac:dyDescent="0.2">
      <c r="A195" s="822" t="s">
        <v>7238</v>
      </c>
      <c r="B195" s="823" t="s">
        <v>7239</v>
      </c>
      <c r="C195" s="823" t="s">
        <v>620</v>
      </c>
      <c r="D195" s="823" t="s">
        <v>7469</v>
      </c>
      <c r="E195" s="823" t="s">
        <v>7484</v>
      </c>
      <c r="F195" s="823" t="s">
        <v>7485</v>
      </c>
      <c r="G195" s="832"/>
      <c r="H195" s="832"/>
      <c r="I195" s="823"/>
      <c r="J195" s="823"/>
      <c r="K195" s="832"/>
      <c r="L195" s="832"/>
      <c r="M195" s="823"/>
      <c r="N195" s="823"/>
      <c r="O195" s="832">
        <v>2</v>
      </c>
      <c r="P195" s="832">
        <v>5340.68</v>
      </c>
      <c r="Q195" s="828"/>
      <c r="R195" s="833">
        <v>2670.34</v>
      </c>
    </row>
    <row r="196" spans="1:18" ht="14.45" customHeight="1" x14ac:dyDescent="0.2">
      <c r="A196" s="822" t="s">
        <v>7238</v>
      </c>
      <c r="B196" s="823" t="s">
        <v>7239</v>
      </c>
      <c r="C196" s="823" t="s">
        <v>620</v>
      </c>
      <c r="D196" s="823" t="s">
        <v>7469</v>
      </c>
      <c r="E196" s="823" t="s">
        <v>7486</v>
      </c>
      <c r="F196" s="823" t="s">
        <v>7487</v>
      </c>
      <c r="G196" s="832"/>
      <c r="H196" s="832"/>
      <c r="I196" s="823"/>
      <c r="J196" s="823"/>
      <c r="K196" s="832">
        <v>15</v>
      </c>
      <c r="L196" s="832">
        <v>18427.350000000002</v>
      </c>
      <c r="M196" s="823">
        <v>1</v>
      </c>
      <c r="N196" s="823">
        <v>1228.4900000000002</v>
      </c>
      <c r="O196" s="832">
        <v>19</v>
      </c>
      <c r="P196" s="832">
        <v>23807.919999999998</v>
      </c>
      <c r="Q196" s="828">
        <v>1.2919882674394307</v>
      </c>
      <c r="R196" s="833">
        <v>1253.0484210526315</v>
      </c>
    </row>
    <row r="197" spans="1:18" ht="14.45" customHeight="1" x14ac:dyDescent="0.2">
      <c r="A197" s="822" t="s">
        <v>7238</v>
      </c>
      <c r="B197" s="823" t="s">
        <v>7239</v>
      </c>
      <c r="C197" s="823" t="s">
        <v>620</v>
      </c>
      <c r="D197" s="823" t="s">
        <v>7488</v>
      </c>
      <c r="E197" s="823" t="s">
        <v>7489</v>
      </c>
      <c r="F197" s="823" t="s">
        <v>7490</v>
      </c>
      <c r="G197" s="832">
        <v>174</v>
      </c>
      <c r="H197" s="832">
        <v>98327.4</v>
      </c>
      <c r="I197" s="823">
        <v>0.88324873096446699</v>
      </c>
      <c r="J197" s="823">
        <v>565.1</v>
      </c>
      <c r="K197" s="832">
        <v>197</v>
      </c>
      <c r="L197" s="832">
        <v>111324.7</v>
      </c>
      <c r="M197" s="823">
        <v>1</v>
      </c>
      <c r="N197" s="823">
        <v>565.1</v>
      </c>
      <c r="O197" s="832">
        <v>128</v>
      </c>
      <c r="P197" s="832">
        <v>53132.270000000004</v>
      </c>
      <c r="Q197" s="828">
        <v>0.47727296817328058</v>
      </c>
      <c r="R197" s="833">
        <v>415.09585937500003</v>
      </c>
    </row>
    <row r="198" spans="1:18" ht="14.45" customHeight="1" x14ac:dyDescent="0.2">
      <c r="A198" s="822" t="s">
        <v>7238</v>
      </c>
      <c r="B198" s="823" t="s">
        <v>7239</v>
      </c>
      <c r="C198" s="823" t="s">
        <v>620</v>
      </c>
      <c r="D198" s="823" t="s">
        <v>7488</v>
      </c>
      <c r="E198" s="823" t="s">
        <v>7491</v>
      </c>
      <c r="F198" s="823" t="s">
        <v>7492</v>
      </c>
      <c r="G198" s="832">
        <v>109</v>
      </c>
      <c r="H198" s="832">
        <v>114341</v>
      </c>
      <c r="I198" s="823">
        <v>0.99090909090909096</v>
      </c>
      <c r="J198" s="823">
        <v>1049</v>
      </c>
      <c r="K198" s="832">
        <v>110</v>
      </c>
      <c r="L198" s="832">
        <v>115390</v>
      </c>
      <c r="M198" s="823">
        <v>1</v>
      </c>
      <c r="N198" s="823">
        <v>1049</v>
      </c>
      <c r="O198" s="832">
        <v>86</v>
      </c>
      <c r="P198" s="832">
        <v>90214</v>
      </c>
      <c r="Q198" s="828">
        <v>0.78181818181818186</v>
      </c>
      <c r="R198" s="833">
        <v>1049</v>
      </c>
    </row>
    <row r="199" spans="1:18" ht="14.45" customHeight="1" x14ac:dyDescent="0.2">
      <c r="A199" s="822" t="s">
        <v>7238</v>
      </c>
      <c r="B199" s="823" t="s">
        <v>7239</v>
      </c>
      <c r="C199" s="823" t="s">
        <v>620</v>
      </c>
      <c r="D199" s="823" t="s">
        <v>7488</v>
      </c>
      <c r="E199" s="823" t="s">
        <v>7493</v>
      </c>
      <c r="F199" s="823" t="s">
        <v>7494</v>
      </c>
      <c r="G199" s="832"/>
      <c r="H199" s="832"/>
      <c r="I199" s="823"/>
      <c r="J199" s="823"/>
      <c r="K199" s="832">
        <v>2</v>
      </c>
      <c r="L199" s="832">
        <v>2006</v>
      </c>
      <c r="M199" s="823">
        <v>1</v>
      </c>
      <c r="N199" s="823">
        <v>1003</v>
      </c>
      <c r="O199" s="832">
        <v>3</v>
      </c>
      <c r="P199" s="832">
        <v>3009</v>
      </c>
      <c r="Q199" s="828">
        <v>1.5</v>
      </c>
      <c r="R199" s="833">
        <v>1003</v>
      </c>
    </row>
    <row r="200" spans="1:18" ht="14.45" customHeight="1" x14ac:dyDescent="0.2">
      <c r="A200" s="822" t="s">
        <v>7238</v>
      </c>
      <c r="B200" s="823" t="s">
        <v>7239</v>
      </c>
      <c r="C200" s="823" t="s">
        <v>620</v>
      </c>
      <c r="D200" s="823" t="s">
        <v>7488</v>
      </c>
      <c r="E200" s="823" t="s">
        <v>7495</v>
      </c>
      <c r="F200" s="823" t="s">
        <v>7496</v>
      </c>
      <c r="G200" s="832"/>
      <c r="H200" s="832"/>
      <c r="I200" s="823"/>
      <c r="J200" s="823"/>
      <c r="K200" s="832"/>
      <c r="L200" s="832"/>
      <c r="M200" s="823"/>
      <c r="N200" s="823"/>
      <c r="O200" s="832">
        <v>1</v>
      </c>
      <c r="P200" s="832">
        <v>14097.65</v>
      </c>
      <c r="Q200" s="828"/>
      <c r="R200" s="833">
        <v>14097.65</v>
      </c>
    </row>
    <row r="201" spans="1:18" ht="14.45" customHeight="1" x14ac:dyDescent="0.2">
      <c r="A201" s="822" t="s">
        <v>7238</v>
      </c>
      <c r="B201" s="823" t="s">
        <v>7239</v>
      </c>
      <c r="C201" s="823" t="s">
        <v>620</v>
      </c>
      <c r="D201" s="823" t="s">
        <v>7488</v>
      </c>
      <c r="E201" s="823" t="s">
        <v>7497</v>
      </c>
      <c r="F201" s="823" t="s">
        <v>7498</v>
      </c>
      <c r="G201" s="832"/>
      <c r="H201" s="832"/>
      <c r="I201" s="823"/>
      <c r="J201" s="823"/>
      <c r="K201" s="832"/>
      <c r="L201" s="832"/>
      <c r="M201" s="823"/>
      <c r="N201" s="823"/>
      <c r="O201" s="832">
        <v>56</v>
      </c>
      <c r="P201" s="832">
        <v>10040.799999999999</v>
      </c>
      <c r="Q201" s="828"/>
      <c r="R201" s="833">
        <v>179.29999999999998</v>
      </c>
    </row>
    <row r="202" spans="1:18" ht="14.45" customHeight="1" x14ac:dyDescent="0.2">
      <c r="A202" s="822" t="s">
        <v>7238</v>
      </c>
      <c r="B202" s="823" t="s">
        <v>7239</v>
      </c>
      <c r="C202" s="823" t="s">
        <v>620</v>
      </c>
      <c r="D202" s="823" t="s">
        <v>7488</v>
      </c>
      <c r="E202" s="823" t="s">
        <v>7499</v>
      </c>
      <c r="F202" s="823" t="s">
        <v>7498</v>
      </c>
      <c r="G202" s="832"/>
      <c r="H202" s="832"/>
      <c r="I202" s="823"/>
      <c r="J202" s="823"/>
      <c r="K202" s="832"/>
      <c r="L202" s="832"/>
      <c r="M202" s="823"/>
      <c r="N202" s="823"/>
      <c r="O202" s="832">
        <v>113</v>
      </c>
      <c r="P202" s="832">
        <v>20260.899999999998</v>
      </c>
      <c r="Q202" s="828"/>
      <c r="R202" s="833">
        <v>179.29999999999998</v>
      </c>
    </row>
    <row r="203" spans="1:18" ht="14.45" customHeight="1" x14ac:dyDescent="0.2">
      <c r="A203" s="822" t="s">
        <v>7238</v>
      </c>
      <c r="B203" s="823" t="s">
        <v>7239</v>
      </c>
      <c r="C203" s="823" t="s">
        <v>620</v>
      </c>
      <c r="D203" s="823" t="s">
        <v>7488</v>
      </c>
      <c r="E203" s="823" t="s">
        <v>7500</v>
      </c>
      <c r="F203" s="823" t="s">
        <v>7498</v>
      </c>
      <c r="G203" s="832"/>
      <c r="H203" s="832"/>
      <c r="I203" s="823"/>
      <c r="J203" s="823"/>
      <c r="K203" s="832"/>
      <c r="L203" s="832"/>
      <c r="M203" s="823"/>
      <c r="N203" s="823"/>
      <c r="O203" s="832">
        <v>598</v>
      </c>
      <c r="P203" s="832">
        <v>124683</v>
      </c>
      <c r="Q203" s="828"/>
      <c r="R203" s="833">
        <v>208.5</v>
      </c>
    </row>
    <row r="204" spans="1:18" ht="14.45" customHeight="1" x14ac:dyDescent="0.2">
      <c r="A204" s="822" t="s">
        <v>7238</v>
      </c>
      <c r="B204" s="823" t="s">
        <v>7239</v>
      </c>
      <c r="C204" s="823" t="s">
        <v>620</v>
      </c>
      <c r="D204" s="823" t="s">
        <v>7488</v>
      </c>
      <c r="E204" s="823" t="s">
        <v>7501</v>
      </c>
      <c r="F204" s="823" t="s">
        <v>7502</v>
      </c>
      <c r="G204" s="832"/>
      <c r="H204" s="832"/>
      <c r="I204" s="823"/>
      <c r="J204" s="823"/>
      <c r="K204" s="832"/>
      <c r="L204" s="832"/>
      <c r="M204" s="823"/>
      <c r="N204" s="823"/>
      <c r="O204" s="832">
        <v>45</v>
      </c>
      <c r="P204" s="832">
        <v>3418.6499999999996</v>
      </c>
      <c r="Q204" s="828"/>
      <c r="R204" s="833">
        <v>75.97</v>
      </c>
    </row>
    <row r="205" spans="1:18" ht="14.45" customHeight="1" x14ac:dyDescent="0.2">
      <c r="A205" s="822" t="s">
        <v>7238</v>
      </c>
      <c r="B205" s="823" t="s">
        <v>7239</v>
      </c>
      <c r="C205" s="823" t="s">
        <v>620</v>
      </c>
      <c r="D205" s="823" t="s">
        <v>7488</v>
      </c>
      <c r="E205" s="823" t="s">
        <v>7503</v>
      </c>
      <c r="F205" s="823" t="s">
        <v>7504</v>
      </c>
      <c r="G205" s="832"/>
      <c r="H205" s="832"/>
      <c r="I205" s="823"/>
      <c r="J205" s="823"/>
      <c r="K205" s="832"/>
      <c r="L205" s="832"/>
      <c r="M205" s="823"/>
      <c r="N205" s="823"/>
      <c r="O205" s="832">
        <v>46</v>
      </c>
      <c r="P205" s="832">
        <v>4355.74</v>
      </c>
      <c r="Q205" s="828"/>
      <c r="R205" s="833">
        <v>94.69</v>
      </c>
    </row>
    <row r="206" spans="1:18" ht="14.45" customHeight="1" x14ac:dyDescent="0.2">
      <c r="A206" s="822" t="s">
        <v>7238</v>
      </c>
      <c r="B206" s="823" t="s">
        <v>7239</v>
      </c>
      <c r="C206" s="823" t="s">
        <v>620</v>
      </c>
      <c r="D206" s="823" t="s">
        <v>7488</v>
      </c>
      <c r="E206" s="823" t="s">
        <v>7505</v>
      </c>
      <c r="F206" s="823" t="s">
        <v>7504</v>
      </c>
      <c r="G206" s="832"/>
      <c r="H206" s="832"/>
      <c r="I206" s="823"/>
      <c r="J206" s="823"/>
      <c r="K206" s="832"/>
      <c r="L206" s="832"/>
      <c r="M206" s="823"/>
      <c r="N206" s="823"/>
      <c r="O206" s="832">
        <v>471</v>
      </c>
      <c r="P206" s="832">
        <v>35781.869999999995</v>
      </c>
      <c r="Q206" s="828"/>
      <c r="R206" s="833">
        <v>75.969999999999985</v>
      </c>
    </row>
    <row r="207" spans="1:18" ht="14.45" customHeight="1" x14ac:dyDescent="0.2">
      <c r="A207" s="822" t="s">
        <v>7238</v>
      </c>
      <c r="B207" s="823" t="s">
        <v>7239</v>
      </c>
      <c r="C207" s="823" t="s">
        <v>620</v>
      </c>
      <c r="D207" s="823" t="s">
        <v>7488</v>
      </c>
      <c r="E207" s="823" t="s">
        <v>7506</v>
      </c>
      <c r="F207" s="823" t="s">
        <v>7507</v>
      </c>
      <c r="G207" s="832"/>
      <c r="H207" s="832"/>
      <c r="I207" s="823"/>
      <c r="J207" s="823"/>
      <c r="K207" s="832"/>
      <c r="L207" s="832"/>
      <c r="M207" s="823"/>
      <c r="N207" s="823"/>
      <c r="O207" s="832">
        <v>1</v>
      </c>
      <c r="P207" s="832">
        <v>238.7</v>
      </c>
      <c r="Q207" s="828"/>
      <c r="R207" s="833">
        <v>238.7</v>
      </c>
    </row>
    <row r="208" spans="1:18" ht="14.45" customHeight="1" x14ac:dyDescent="0.2">
      <c r="A208" s="822" t="s">
        <v>7238</v>
      </c>
      <c r="B208" s="823" t="s">
        <v>7239</v>
      </c>
      <c r="C208" s="823" t="s">
        <v>620</v>
      </c>
      <c r="D208" s="823" t="s">
        <v>7508</v>
      </c>
      <c r="E208" s="823" t="s">
        <v>7509</v>
      </c>
      <c r="F208" s="823" t="s">
        <v>7510</v>
      </c>
      <c r="G208" s="832">
        <v>934</v>
      </c>
      <c r="H208" s="832">
        <v>137298</v>
      </c>
      <c r="I208" s="823">
        <v>1.2287274028995883</v>
      </c>
      <c r="J208" s="823">
        <v>147</v>
      </c>
      <c r="K208" s="832">
        <v>740</v>
      </c>
      <c r="L208" s="832">
        <v>111740</v>
      </c>
      <c r="M208" s="823">
        <v>1</v>
      </c>
      <c r="N208" s="823">
        <v>151</v>
      </c>
      <c r="O208" s="832">
        <v>596</v>
      </c>
      <c r="P208" s="832">
        <v>91188</v>
      </c>
      <c r="Q208" s="828">
        <v>0.81607302666905313</v>
      </c>
      <c r="R208" s="833">
        <v>153</v>
      </c>
    </row>
    <row r="209" spans="1:18" ht="14.45" customHeight="1" x14ac:dyDescent="0.2">
      <c r="A209" s="822" t="s">
        <v>7238</v>
      </c>
      <c r="B209" s="823" t="s">
        <v>7239</v>
      </c>
      <c r="C209" s="823" t="s">
        <v>620</v>
      </c>
      <c r="D209" s="823" t="s">
        <v>7508</v>
      </c>
      <c r="E209" s="823" t="s">
        <v>7511</v>
      </c>
      <c r="F209" s="823" t="s">
        <v>7512</v>
      </c>
      <c r="G209" s="832">
        <v>524</v>
      </c>
      <c r="H209" s="832">
        <v>102704</v>
      </c>
      <c r="I209" s="823">
        <v>0.95574167131956078</v>
      </c>
      <c r="J209" s="823">
        <v>196</v>
      </c>
      <c r="K209" s="832">
        <v>540</v>
      </c>
      <c r="L209" s="832">
        <v>107460</v>
      </c>
      <c r="M209" s="823">
        <v>1</v>
      </c>
      <c r="N209" s="823">
        <v>199</v>
      </c>
      <c r="O209" s="832">
        <v>512</v>
      </c>
      <c r="P209" s="832">
        <v>102912</v>
      </c>
      <c r="Q209" s="828">
        <v>0.95767727526521496</v>
      </c>
      <c r="R209" s="833">
        <v>201</v>
      </c>
    </row>
    <row r="210" spans="1:18" ht="14.45" customHeight="1" x14ac:dyDescent="0.2">
      <c r="A210" s="822" t="s">
        <v>7238</v>
      </c>
      <c r="B210" s="823" t="s">
        <v>7239</v>
      </c>
      <c r="C210" s="823" t="s">
        <v>620</v>
      </c>
      <c r="D210" s="823" t="s">
        <v>7508</v>
      </c>
      <c r="E210" s="823" t="s">
        <v>7513</v>
      </c>
      <c r="F210" s="823" t="s">
        <v>7514</v>
      </c>
      <c r="G210" s="832">
        <v>1121</v>
      </c>
      <c r="H210" s="832">
        <v>41477</v>
      </c>
      <c r="I210" s="823">
        <v>0.9305200341005968</v>
      </c>
      <c r="J210" s="823">
        <v>37</v>
      </c>
      <c r="K210" s="832">
        <v>1173</v>
      </c>
      <c r="L210" s="832">
        <v>44574</v>
      </c>
      <c r="M210" s="823">
        <v>1</v>
      </c>
      <c r="N210" s="823">
        <v>38</v>
      </c>
      <c r="O210" s="832">
        <v>1384</v>
      </c>
      <c r="P210" s="832">
        <v>52592</v>
      </c>
      <c r="Q210" s="828">
        <v>1.1798806479113384</v>
      </c>
      <c r="R210" s="833">
        <v>38</v>
      </c>
    </row>
    <row r="211" spans="1:18" ht="14.45" customHeight="1" x14ac:dyDescent="0.2">
      <c r="A211" s="822" t="s">
        <v>7238</v>
      </c>
      <c r="B211" s="823" t="s">
        <v>7239</v>
      </c>
      <c r="C211" s="823" t="s">
        <v>620</v>
      </c>
      <c r="D211" s="823" t="s">
        <v>7508</v>
      </c>
      <c r="E211" s="823" t="s">
        <v>7515</v>
      </c>
      <c r="F211" s="823" t="s">
        <v>7516</v>
      </c>
      <c r="G211" s="832">
        <v>192</v>
      </c>
      <c r="H211" s="832">
        <v>15936</v>
      </c>
      <c r="I211" s="823">
        <v>0.4300053966540745</v>
      </c>
      <c r="J211" s="823">
        <v>83</v>
      </c>
      <c r="K211" s="832">
        <v>436</v>
      </c>
      <c r="L211" s="832">
        <v>37060</v>
      </c>
      <c r="M211" s="823">
        <v>1</v>
      </c>
      <c r="N211" s="823">
        <v>85</v>
      </c>
      <c r="O211" s="832">
        <v>388</v>
      </c>
      <c r="P211" s="832">
        <v>33368</v>
      </c>
      <c r="Q211" s="828">
        <v>0.90037776578521311</v>
      </c>
      <c r="R211" s="833">
        <v>86</v>
      </c>
    </row>
    <row r="212" spans="1:18" ht="14.45" customHeight="1" x14ac:dyDescent="0.2">
      <c r="A212" s="822" t="s">
        <v>7238</v>
      </c>
      <c r="B212" s="823" t="s">
        <v>7239</v>
      </c>
      <c r="C212" s="823" t="s">
        <v>620</v>
      </c>
      <c r="D212" s="823" t="s">
        <v>7508</v>
      </c>
      <c r="E212" s="823" t="s">
        <v>7517</v>
      </c>
      <c r="F212" s="823" t="s">
        <v>7518</v>
      </c>
      <c r="G212" s="832">
        <v>116</v>
      </c>
      <c r="H212" s="832">
        <v>16936</v>
      </c>
      <c r="I212" s="823">
        <v>0.44052542593315125</v>
      </c>
      <c r="J212" s="823">
        <v>146</v>
      </c>
      <c r="K212" s="832">
        <v>165</v>
      </c>
      <c r="L212" s="832">
        <v>38445</v>
      </c>
      <c r="M212" s="823">
        <v>1</v>
      </c>
      <c r="N212" s="823">
        <v>233</v>
      </c>
      <c r="O212" s="832">
        <v>85</v>
      </c>
      <c r="P212" s="832">
        <v>19975</v>
      </c>
      <c r="Q212" s="828">
        <v>0.5195734165691247</v>
      </c>
      <c r="R212" s="833">
        <v>235</v>
      </c>
    </row>
    <row r="213" spans="1:18" ht="14.45" customHeight="1" x14ac:dyDescent="0.2">
      <c r="A213" s="822" t="s">
        <v>7238</v>
      </c>
      <c r="B213" s="823" t="s">
        <v>7239</v>
      </c>
      <c r="C213" s="823" t="s">
        <v>620</v>
      </c>
      <c r="D213" s="823" t="s">
        <v>7508</v>
      </c>
      <c r="E213" s="823" t="s">
        <v>7519</v>
      </c>
      <c r="F213" s="823" t="s">
        <v>7520</v>
      </c>
      <c r="G213" s="832">
        <v>176</v>
      </c>
      <c r="H213" s="832">
        <v>31328</v>
      </c>
      <c r="I213" s="823">
        <v>0.87948120490721771</v>
      </c>
      <c r="J213" s="823">
        <v>178</v>
      </c>
      <c r="K213" s="832">
        <v>199</v>
      </c>
      <c r="L213" s="832">
        <v>35621</v>
      </c>
      <c r="M213" s="823">
        <v>1</v>
      </c>
      <c r="N213" s="823">
        <v>179</v>
      </c>
      <c r="O213" s="832">
        <v>129</v>
      </c>
      <c r="P213" s="832">
        <v>23220</v>
      </c>
      <c r="Q213" s="828">
        <v>0.65186266528171588</v>
      </c>
      <c r="R213" s="833">
        <v>180</v>
      </c>
    </row>
    <row r="214" spans="1:18" ht="14.45" customHeight="1" x14ac:dyDescent="0.2">
      <c r="A214" s="822" t="s">
        <v>7238</v>
      </c>
      <c r="B214" s="823" t="s">
        <v>7239</v>
      </c>
      <c r="C214" s="823" t="s">
        <v>620</v>
      </c>
      <c r="D214" s="823" t="s">
        <v>7508</v>
      </c>
      <c r="E214" s="823" t="s">
        <v>7521</v>
      </c>
      <c r="F214" s="823" t="s">
        <v>7522</v>
      </c>
      <c r="G214" s="832">
        <v>176</v>
      </c>
      <c r="H214" s="832">
        <v>8624</v>
      </c>
      <c r="I214" s="823">
        <v>0.85810945273631845</v>
      </c>
      <c r="J214" s="823">
        <v>49</v>
      </c>
      <c r="K214" s="832">
        <v>201</v>
      </c>
      <c r="L214" s="832">
        <v>10050</v>
      </c>
      <c r="M214" s="823">
        <v>1</v>
      </c>
      <c r="N214" s="823">
        <v>50</v>
      </c>
      <c r="O214" s="832">
        <v>132</v>
      </c>
      <c r="P214" s="832">
        <v>6732</v>
      </c>
      <c r="Q214" s="828">
        <v>0.6698507462686567</v>
      </c>
      <c r="R214" s="833">
        <v>51</v>
      </c>
    </row>
    <row r="215" spans="1:18" ht="14.45" customHeight="1" x14ac:dyDescent="0.2">
      <c r="A215" s="822" t="s">
        <v>7238</v>
      </c>
      <c r="B215" s="823" t="s">
        <v>7239</v>
      </c>
      <c r="C215" s="823" t="s">
        <v>620</v>
      </c>
      <c r="D215" s="823" t="s">
        <v>7508</v>
      </c>
      <c r="E215" s="823" t="s">
        <v>7523</v>
      </c>
      <c r="F215" s="823" t="s">
        <v>7524</v>
      </c>
      <c r="G215" s="832">
        <v>42</v>
      </c>
      <c r="H215" s="832">
        <v>0</v>
      </c>
      <c r="I215" s="823"/>
      <c r="J215" s="823">
        <v>0</v>
      </c>
      <c r="K215" s="832">
        <v>53</v>
      </c>
      <c r="L215" s="832">
        <v>0</v>
      </c>
      <c r="M215" s="823"/>
      <c r="N215" s="823">
        <v>0</v>
      </c>
      <c r="O215" s="832">
        <v>53</v>
      </c>
      <c r="P215" s="832">
        <v>0</v>
      </c>
      <c r="Q215" s="828"/>
      <c r="R215" s="833">
        <v>0</v>
      </c>
    </row>
    <row r="216" spans="1:18" ht="14.45" customHeight="1" x14ac:dyDescent="0.2">
      <c r="A216" s="822" t="s">
        <v>7238</v>
      </c>
      <c r="B216" s="823" t="s">
        <v>7239</v>
      </c>
      <c r="C216" s="823" t="s">
        <v>620</v>
      </c>
      <c r="D216" s="823" t="s">
        <v>7508</v>
      </c>
      <c r="E216" s="823" t="s">
        <v>7525</v>
      </c>
      <c r="F216" s="823" t="s">
        <v>7526</v>
      </c>
      <c r="G216" s="832">
        <v>1002</v>
      </c>
      <c r="H216" s="832">
        <v>0</v>
      </c>
      <c r="I216" s="823"/>
      <c r="J216" s="823">
        <v>0</v>
      </c>
      <c r="K216" s="832">
        <v>1148</v>
      </c>
      <c r="L216" s="832">
        <v>0</v>
      </c>
      <c r="M216" s="823"/>
      <c r="N216" s="823">
        <v>0</v>
      </c>
      <c r="O216" s="832">
        <v>1108</v>
      </c>
      <c r="P216" s="832">
        <v>0</v>
      </c>
      <c r="Q216" s="828"/>
      <c r="R216" s="833">
        <v>0</v>
      </c>
    </row>
    <row r="217" spans="1:18" ht="14.45" customHeight="1" x14ac:dyDescent="0.2">
      <c r="A217" s="822" t="s">
        <v>7238</v>
      </c>
      <c r="B217" s="823" t="s">
        <v>7239</v>
      </c>
      <c r="C217" s="823" t="s">
        <v>620</v>
      </c>
      <c r="D217" s="823" t="s">
        <v>7508</v>
      </c>
      <c r="E217" s="823" t="s">
        <v>7527</v>
      </c>
      <c r="F217" s="823" t="s">
        <v>7528</v>
      </c>
      <c r="G217" s="832">
        <v>460</v>
      </c>
      <c r="H217" s="832">
        <v>0</v>
      </c>
      <c r="I217" s="823"/>
      <c r="J217" s="823">
        <v>0</v>
      </c>
      <c r="K217" s="832">
        <v>367</v>
      </c>
      <c r="L217" s="832">
        <v>0</v>
      </c>
      <c r="M217" s="823"/>
      <c r="N217" s="823">
        <v>0</v>
      </c>
      <c r="O217" s="832">
        <v>304</v>
      </c>
      <c r="P217" s="832">
        <v>0</v>
      </c>
      <c r="Q217" s="828"/>
      <c r="R217" s="833">
        <v>0</v>
      </c>
    </row>
    <row r="218" spans="1:18" ht="14.45" customHeight="1" x14ac:dyDescent="0.2">
      <c r="A218" s="822" t="s">
        <v>7238</v>
      </c>
      <c r="B218" s="823" t="s">
        <v>7239</v>
      </c>
      <c r="C218" s="823" t="s">
        <v>620</v>
      </c>
      <c r="D218" s="823" t="s">
        <v>7508</v>
      </c>
      <c r="E218" s="823" t="s">
        <v>7529</v>
      </c>
      <c r="F218" s="823" t="s">
        <v>7530</v>
      </c>
      <c r="G218" s="832"/>
      <c r="H218" s="832"/>
      <c r="I218" s="823"/>
      <c r="J218" s="823"/>
      <c r="K218" s="832"/>
      <c r="L218" s="832"/>
      <c r="M218" s="823"/>
      <c r="N218" s="823"/>
      <c r="O218" s="832">
        <v>1307</v>
      </c>
      <c r="P218" s="832">
        <v>321522</v>
      </c>
      <c r="Q218" s="828"/>
      <c r="R218" s="833">
        <v>246</v>
      </c>
    </row>
    <row r="219" spans="1:18" ht="14.45" customHeight="1" x14ac:dyDescent="0.2">
      <c r="A219" s="822" t="s">
        <v>7238</v>
      </c>
      <c r="B219" s="823" t="s">
        <v>7239</v>
      </c>
      <c r="C219" s="823" t="s">
        <v>620</v>
      </c>
      <c r="D219" s="823" t="s">
        <v>7508</v>
      </c>
      <c r="E219" s="823" t="s">
        <v>7531</v>
      </c>
      <c r="F219" s="823" t="s">
        <v>7532</v>
      </c>
      <c r="G219" s="832">
        <v>8313</v>
      </c>
      <c r="H219" s="832">
        <v>277099.68999999971</v>
      </c>
      <c r="I219" s="823">
        <v>1.0022902955692639</v>
      </c>
      <c r="J219" s="823">
        <v>33.333296042343285</v>
      </c>
      <c r="K219" s="832">
        <v>8294</v>
      </c>
      <c r="L219" s="832">
        <v>276466.49999999983</v>
      </c>
      <c r="M219" s="823">
        <v>1</v>
      </c>
      <c r="N219" s="823">
        <v>33.33331323848563</v>
      </c>
      <c r="O219" s="832">
        <v>6741</v>
      </c>
      <c r="P219" s="832">
        <v>224699.87999999989</v>
      </c>
      <c r="Q219" s="828">
        <v>0.81275626522562416</v>
      </c>
      <c r="R219" s="833">
        <v>33.33331553182019</v>
      </c>
    </row>
    <row r="220" spans="1:18" ht="14.45" customHeight="1" x14ac:dyDescent="0.2">
      <c r="A220" s="822" t="s">
        <v>7238</v>
      </c>
      <c r="B220" s="823" t="s">
        <v>7239</v>
      </c>
      <c r="C220" s="823" t="s">
        <v>620</v>
      </c>
      <c r="D220" s="823" t="s">
        <v>7508</v>
      </c>
      <c r="E220" s="823" t="s">
        <v>7533</v>
      </c>
      <c r="F220" s="823" t="s">
        <v>7534</v>
      </c>
      <c r="G220" s="832">
        <v>8461</v>
      </c>
      <c r="H220" s="832">
        <v>313057</v>
      </c>
      <c r="I220" s="823">
        <v>0.99665401708966339</v>
      </c>
      <c r="J220" s="823">
        <v>37</v>
      </c>
      <c r="K220" s="832">
        <v>8266</v>
      </c>
      <c r="L220" s="832">
        <v>314108</v>
      </c>
      <c r="M220" s="823">
        <v>1</v>
      </c>
      <c r="N220" s="823">
        <v>38</v>
      </c>
      <c r="O220" s="832">
        <v>6709</v>
      </c>
      <c r="P220" s="832">
        <v>254942</v>
      </c>
      <c r="Q220" s="828">
        <v>0.81163803532542944</v>
      </c>
      <c r="R220" s="833">
        <v>38</v>
      </c>
    </row>
    <row r="221" spans="1:18" ht="14.45" customHeight="1" x14ac:dyDescent="0.2">
      <c r="A221" s="822" t="s">
        <v>7238</v>
      </c>
      <c r="B221" s="823" t="s">
        <v>7239</v>
      </c>
      <c r="C221" s="823" t="s">
        <v>620</v>
      </c>
      <c r="D221" s="823" t="s">
        <v>7508</v>
      </c>
      <c r="E221" s="823" t="s">
        <v>7535</v>
      </c>
      <c r="F221" s="823" t="s">
        <v>7536</v>
      </c>
      <c r="G221" s="832">
        <v>239</v>
      </c>
      <c r="H221" s="832">
        <v>20554</v>
      </c>
      <c r="I221" s="823">
        <v>0.89152027759705055</v>
      </c>
      <c r="J221" s="823">
        <v>86</v>
      </c>
      <c r="K221" s="832">
        <v>265</v>
      </c>
      <c r="L221" s="832">
        <v>23055</v>
      </c>
      <c r="M221" s="823">
        <v>1</v>
      </c>
      <c r="N221" s="823">
        <v>87</v>
      </c>
      <c r="O221" s="832">
        <v>188</v>
      </c>
      <c r="P221" s="832">
        <v>16544</v>
      </c>
      <c r="Q221" s="828">
        <v>0.71758837562350897</v>
      </c>
      <c r="R221" s="833">
        <v>88</v>
      </c>
    </row>
    <row r="222" spans="1:18" ht="14.45" customHeight="1" x14ac:dyDescent="0.2">
      <c r="A222" s="822" t="s">
        <v>7238</v>
      </c>
      <c r="B222" s="823" t="s">
        <v>7239</v>
      </c>
      <c r="C222" s="823" t="s">
        <v>620</v>
      </c>
      <c r="D222" s="823" t="s">
        <v>7508</v>
      </c>
      <c r="E222" s="823" t="s">
        <v>7537</v>
      </c>
      <c r="F222" s="823" t="s">
        <v>7538</v>
      </c>
      <c r="G222" s="832">
        <v>1358</v>
      </c>
      <c r="H222" s="832">
        <v>43456</v>
      </c>
      <c r="I222" s="823">
        <v>1.0551670551670551</v>
      </c>
      <c r="J222" s="823">
        <v>32</v>
      </c>
      <c r="K222" s="832">
        <v>1248</v>
      </c>
      <c r="L222" s="832">
        <v>41184</v>
      </c>
      <c r="M222" s="823">
        <v>1</v>
      </c>
      <c r="N222" s="823">
        <v>33</v>
      </c>
      <c r="O222" s="832">
        <v>1005</v>
      </c>
      <c r="P222" s="832">
        <v>33165</v>
      </c>
      <c r="Q222" s="828">
        <v>0.80528846153846156</v>
      </c>
      <c r="R222" s="833">
        <v>33</v>
      </c>
    </row>
    <row r="223" spans="1:18" ht="14.45" customHeight="1" x14ac:dyDescent="0.2">
      <c r="A223" s="822" t="s">
        <v>7238</v>
      </c>
      <c r="B223" s="823" t="s">
        <v>7239</v>
      </c>
      <c r="C223" s="823" t="s">
        <v>620</v>
      </c>
      <c r="D223" s="823" t="s">
        <v>7508</v>
      </c>
      <c r="E223" s="823" t="s">
        <v>7539</v>
      </c>
      <c r="F223" s="823" t="s">
        <v>7540</v>
      </c>
      <c r="G223" s="832">
        <v>3</v>
      </c>
      <c r="H223" s="832">
        <v>0</v>
      </c>
      <c r="I223" s="823"/>
      <c r="J223" s="823">
        <v>0</v>
      </c>
      <c r="K223" s="832">
        <v>10</v>
      </c>
      <c r="L223" s="832">
        <v>0</v>
      </c>
      <c r="M223" s="823"/>
      <c r="N223" s="823">
        <v>0</v>
      </c>
      <c r="O223" s="832">
        <v>3</v>
      </c>
      <c r="P223" s="832">
        <v>0</v>
      </c>
      <c r="Q223" s="828"/>
      <c r="R223" s="833">
        <v>0</v>
      </c>
    </row>
    <row r="224" spans="1:18" ht="14.45" customHeight="1" x14ac:dyDescent="0.2">
      <c r="A224" s="822" t="s">
        <v>7238</v>
      </c>
      <c r="B224" s="823" t="s">
        <v>7239</v>
      </c>
      <c r="C224" s="823" t="s">
        <v>620</v>
      </c>
      <c r="D224" s="823" t="s">
        <v>7508</v>
      </c>
      <c r="E224" s="823" t="s">
        <v>7541</v>
      </c>
      <c r="F224" s="823" t="s">
        <v>7542</v>
      </c>
      <c r="G224" s="832">
        <v>21</v>
      </c>
      <c r="H224" s="832">
        <v>2772</v>
      </c>
      <c r="I224" s="823"/>
      <c r="J224" s="823">
        <v>132</v>
      </c>
      <c r="K224" s="832"/>
      <c r="L224" s="832"/>
      <c r="M224" s="823"/>
      <c r="N224" s="823"/>
      <c r="O224" s="832"/>
      <c r="P224" s="832"/>
      <c r="Q224" s="828"/>
      <c r="R224" s="833"/>
    </row>
    <row r="225" spans="1:18" ht="14.45" customHeight="1" x14ac:dyDescent="0.2">
      <c r="A225" s="822" t="s">
        <v>7238</v>
      </c>
      <c r="B225" s="823" t="s">
        <v>7239</v>
      </c>
      <c r="C225" s="823" t="s">
        <v>620</v>
      </c>
      <c r="D225" s="823" t="s">
        <v>7508</v>
      </c>
      <c r="E225" s="823" t="s">
        <v>7543</v>
      </c>
      <c r="F225" s="823" t="s">
        <v>7544</v>
      </c>
      <c r="G225" s="832">
        <v>2852</v>
      </c>
      <c r="H225" s="832">
        <v>1012460</v>
      </c>
      <c r="I225" s="823">
        <v>0.96753354726623941</v>
      </c>
      <c r="J225" s="823">
        <v>355</v>
      </c>
      <c r="K225" s="832">
        <v>2923</v>
      </c>
      <c r="L225" s="832">
        <v>1046434</v>
      </c>
      <c r="M225" s="823">
        <v>1</v>
      </c>
      <c r="N225" s="823">
        <v>358</v>
      </c>
      <c r="O225" s="832">
        <v>3231</v>
      </c>
      <c r="P225" s="832">
        <v>1163160</v>
      </c>
      <c r="Q225" s="828">
        <v>1.1115464520457095</v>
      </c>
      <c r="R225" s="833">
        <v>360</v>
      </c>
    </row>
    <row r="226" spans="1:18" ht="14.45" customHeight="1" x14ac:dyDescent="0.2">
      <c r="A226" s="822" t="s">
        <v>7238</v>
      </c>
      <c r="B226" s="823" t="s">
        <v>7239</v>
      </c>
      <c r="C226" s="823" t="s">
        <v>620</v>
      </c>
      <c r="D226" s="823" t="s">
        <v>7508</v>
      </c>
      <c r="E226" s="823" t="s">
        <v>7545</v>
      </c>
      <c r="F226" s="823" t="s">
        <v>7546</v>
      </c>
      <c r="G226" s="832"/>
      <c r="H226" s="832"/>
      <c r="I226" s="823"/>
      <c r="J226" s="823"/>
      <c r="K226" s="832">
        <v>3</v>
      </c>
      <c r="L226" s="832">
        <v>678</v>
      </c>
      <c r="M226" s="823">
        <v>1</v>
      </c>
      <c r="N226" s="823">
        <v>226</v>
      </c>
      <c r="O226" s="832">
        <v>3</v>
      </c>
      <c r="P226" s="832">
        <v>684</v>
      </c>
      <c r="Q226" s="828">
        <v>1.0088495575221239</v>
      </c>
      <c r="R226" s="833">
        <v>228</v>
      </c>
    </row>
    <row r="227" spans="1:18" ht="14.45" customHeight="1" x14ac:dyDescent="0.2">
      <c r="A227" s="822" t="s">
        <v>7238</v>
      </c>
      <c r="B227" s="823" t="s">
        <v>7239</v>
      </c>
      <c r="C227" s="823" t="s">
        <v>620</v>
      </c>
      <c r="D227" s="823" t="s">
        <v>7508</v>
      </c>
      <c r="E227" s="823" t="s">
        <v>7547</v>
      </c>
      <c r="F227" s="823" t="s">
        <v>7548</v>
      </c>
      <c r="G227" s="832"/>
      <c r="H227" s="832"/>
      <c r="I227" s="823"/>
      <c r="J227" s="823"/>
      <c r="K227" s="832">
        <v>1</v>
      </c>
      <c r="L227" s="832">
        <v>0</v>
      </c>
      <c r="M227" s="823"/>
      <c r="N227" s="823">
        <v>0</v>
      </c>
      <c r="O227" s="832">
        <v>2</v>
      </c>
      <c r="P227" s="832">
        <v>0</v>
      </c>
      <c r="Q227" s="828"/>
      <c r="R227" s="833">
        <v>0</v>
      </c>
    </row>
    <row r="228" spans="1:18" ht="14.45" customHeight="1" x14ac:dyDescent="0.2">
      <c r="A228" s="822" t="s">
        <v>7238</v>
      </c>
      <c r="B228" s="823" t="s">
        <v>7239</v>
      </c>
      <c r="C228" s="823" t="s">
        <v>620</v>
      </c>
      <c r="D228" s="823" t="s">
        <v>7508</v>
      </c>
      <c r="E228" s="823" t="s">
        <v>7549</v>
      </c>
      <c r="F228" s="823" t="s">
        <v>7550</v>
      </c>
      <c r="G228" s="832">
        <v>110</v>
      </c>
      <c r="H228" s="832">
        <v>52360</v>
      </c>
      <c r="I228" s="823">
        <v>0.97599164926931103</v>
      </c>
      <c r="J228" s="823">
        <v>476</v>
      </c>
      <c r="K228" s="832">
        <v>112</v>
      </c>
      <c r="L228" s="832">
        <v>53648</v>
      </c>
      <c r="M228" s="823">
        <v>1</v>
      </c>
      <c r="N228" s="823">
        <v>479</v>
      </c>
      <c r="O228" s="832">
        <v>88</v>
      </c>
      <c r="P228" s="832">
        <v>42416</v>
      </c>
      <c r="Q228" s="828">
        <v>0.79063525201312257</v>
      </c>
      <c r="R228" s="833">
        <v>482</v>
      </c>
    </row>
    <row r="229" spans="1:18" ht="14.45" customHeight="1" x14ac:dyDescent="0.2">
      <c r="A229" s="822" t="s">
        <v>7238</v>
      </c>
      <c r="B229" s="823" t="s">
        <v>7239</v>
      </c>
      <c r="C229" s="823" t="s">
        <v>620</v>
      </c>
      <c r="D229" s="823" t="s">
        <v>7508</v>
      </c>
      <c r="E229" s="823" t="s">
        <v>7551</v>
      </c>
      <c r="F229" s="823" t="s">
        <v>7552</v>
      </c>
      <c r="G229" s="832">
        <v>115</v>
      </c>
      <c r="H229" s="832">
        <v>20010</v>
      </c>
      <c r="I229" s="823">
        <v>0.93723653395784545</v>
      </c>
      <c r="J229" s="823">
        <v>174</v>
      </c>
      <c r="K229" s="832">
        <v>122</v>
      </c>
      <c r="L229" s="832">
        <v>21350</v>
      </c>
      <c r="M229" s="823">
        <v>1</v>
      </c>
      <c r="N229" s="823">
        <v>175</v>
      </c>
      <c r="O229" s="832">
        <v>84</v>
      </c>
      <c r="P229" s="832">
        <v>14784</v>
      </c>
      <c r="Q229" s="828">
        <v>0.69245901639344265</v>
      </c>
      <c r="R229" s="833">
        <v>176</v>
      </c>
    </row>
    <row r="230" spans="1:18" ht="14.45" customHeight="1" x14ac:dyDescent="0.2">
      <c r="A230" s="822" t="s">
        <v>7238</v>
      </c>
      <c r="B230" s="823" t="s">
        <v>7239</v>
      </c>
      <c r="C230" s="823" t="s">
        <v>620</v>
      </c>
      <c r="D230" s="823" t="s">
        <v>7508</v>
      </c>
      <c r="E230" s="823" t="s">
        <v>7553</v>
      </c>
      <c r="F230" s="823" t="s">
        <v>7554</v>
      </c>
      <c r="G230" s="832">
        <v>2</v>
      </c>
      <c r="H230" s="832">
        <v>118</v>
      </c>
      <c r="I230" s="823"/>
      <c r="J230" s="823">
        <v>59</v>
      </c>
      <c r="K230" s="832"/>
      <c r="L230" s="832"/>
      <c r="M230" s="823"/>
      <c r="N230" s="823"/>
      <c r="O230" s="832"/>
      <c r="P230" s="832"/>
      <c r="Q230" s="828"/>
      <c r="R230" s="833"/>
    </row>
    <row r="231" spans="1:18" ht="14.45" customHeight="1" x14ac:dyDescent="0.2">
      <c r="A231" s="822" t="s">
        <v>7238</v>
      </c>
      <c r="B231" s="823" t="s">
        <v>7239</v>
      </c>
      <c r="C231" s="823" t="s">
        <v>620</v>
      </c>
      <c r="D231" s="823" t="s">
        <v>7508</v>
      </c>
      <c r="E231" s="823" t="s">
        <v>7555</v>
      </c>
      <c r="F231" s="823" t="s">
        <v>7556</v>
      </c>
      <c r="G231" s="832">
        <v>593</v>
      </c>
      <c r="H231" s="832">
        <v>16604</v>
      </c>
      <c r="I231" s="823">
        <v>1.0989476470977564</v>
      </c>
      <c r="J231" s="823">
        <v>28</v>
      </c>
      <c r="K231" s="832">
        <v>521</v>
      </c>
      <c r="L231" s="832">
        <v>15109</v>
      </c>
      <c r="M231" s="823">
        <v>1</v>
      </c>
      <c r="N231" s="823">
        <v>29</v>
      </c>
      <c r="O231" s="832">
        <v>323</v>
      </c>
      <c r="P231" s="832">
        <v>9367</v>
      </c>
      <c r="Q231" s="828">
        <v>0.6199616122840691</v>
      </c>
      <c r="R231" s="833">
        <v>29</v>
      </c>
    </row>
    <row r="232" spans="1:18" ht="14.45" customHeight="1" x14ac:dyDescent="0.2">
      <c r="A232" s="822" t="s">
        <v>7238</v>
      </c>
      <c r="B232" s="823" t="s">
        <v>7239</v>
      </c>
      <c r="C232" s="823" t="s">
        <v>620</v>
      </c>
      <c r="D232" s="823" t="s">
        <v>7508</v>
      </c>
      <c r="E232" s="823" t="s">
        <v>7557</v>
      </c>
      <c r="F232" s="823" t="s">
        <v>7558</v>
      </c>
      <c r="G232" s="832">
        <v>5282</v>
      </c>
      <c r="H232" s="832">
        <v>940196</v>
      </c>
      <c r="I232" s="823">
        <v>1.0361987808466624</v>
      </c>
      <c r="J232" s="823">
        <v>178</v>
      </c>
      <c r="K232" s="832">
        <v>5069</v>
      </c>
      <c r="L232" s="832">
        <v>907351</v>
      </c>
      <c r="M232" s="823">
        <v>1</v>
      </c>
      <c r="N232" s="823">
        <v>179</v>
      </c>
      <c r="O232" s="832">
        <v>3434</v>
      </c>
      <c r="P232" s="832">
        <v>618120</v>
      </c>
      <c r="Q232" s="828">
        <v>0.68123581723059767</v>
      </c>
      <c r="R232" s="833">
        <v>180</v>
      </c>
    </row>
    <row r="233" spans="1:18" ht="14.45" customHeight="1" x14ac:dyDescent="0.2">
      <c r="A233" s="822" t="s">
        <v>7238</v>
      </c>
      <c r="B233" s="823" t="s">
        <v>7239</v>
      </c>
      <c r="C233" s="823" t="s">
        <v>620</v>
      </c>
      <c r="D233" s="823" t="s">
        <v>7508</v>
      </c>
      <c r="E233" s="823" t="s">
        <v>7559</v>
      </c>
      <c r="F233" s="823" t="s">
        <v>7560</v>
      </c>
      <c r="G233" s="832"/>
      <c r="H233" s="832"/>
      <c r="I233" s="823"/>
      <c r="J233" s="823"/>
      <c r="K233" s="832">
        <v>1</v>
      </c>
      <c r="L233" s="832">
        <v>61</v>
      </c>
      <c r="M233" s="823">
        <v>1</v>
      </c>
      <c r="N233" s="823">
        <v>61</v>
      </c>
      <c r="O233" s="832"/>
      <c r="P233" s="832"/>
      <c r="Q233" s="828"/>
      <c r="R233" s="833"/>
    </row>
    <row r="234" spans="1:18" ht="14.45" customHeight="1" x14ac:dyDescent="0.2">
      <c r="A234" s="822" t="s">
        <v>7238</v>
      </c>
      <c r="B234" s="823" t="s">
        <v>7239</v>
      </c>
      <c r="C234" s="823" t="s">
        <v>620</v>
      </c>
      <c r="D234" s="823" t="s">
        <v>7508</v>
      </c>
      <c r="E234" s="823" t="s">
        <v>7561</v>
      </c>
      <c r="F234" s="823" t="s">
        <v>7562</v>
      </c>
      <c r="G234" s="832">
        <v>367</v>
      </c>
      <c r="H234" s="832">
        <v>257634</v>
      </c>
      <c r="I234" s="823">
        <v>1.1352165924202566</v>
      </c>
      <c r="J234" s="823">
        <v>702</v>
      </c>
      <c r="K234" s="832">
        <v>321</v>
      </c>
      <c r="L234" s="832">
        <v>226947</v>
      </c>
      <c r="M234" s="823">
        <v>1</v>
      </c>
      <c r="N234" s="823">
        <v>707</v>
      </c>
      <c r="O234" s="832">
        <v>245</v>
      </c>
      <c r="P234" s="832">
        <v>174195</v>
      </c>
      <c r="Q234" s="828">
        <v>0.76755806421763673</v>
      </c>
      <c r="R234" s="833">
        <v>711</v>
      </c>
    </row>
    <row r="235" spans="1:18" ht="14.45" customHeight="1" x14ac:dyDescent="0.2">
      <c r="A235" s="822" t="s">
        <v>7238</v>
      </c>
      <c r="B235" s="823" t="s">
        <v>7239</v>
      </c>
      <c r="C235" s="823" t="s">
        <v>7223</v>
      </c>
      <c r="D235" s="823" t="s">
        <v>7240</v>
      </c>
      <c r="E235" s="823" t="s">
        <v>7253</v>
      </c>
      <c r="F235" s="823" t="s">
        <v>7563</v>
      </c>
      <c r="G235" s="832">
        <v>0</v>
      </c>
      <c r="H235" s="832">
        <v>-8.7311491370201111E-11</v>
      </c>
      <c r="I235" s="823">
        <v>-1</v>
      </c>
      <c r="J235" s="823"/>
      <c r="K235" s="832">
        <v>3.5527136788005009E-15</v>
      </c>
      <c r="L235" s="832">
        <v>8.7311491370201111E-11</v>
      </c>
      <c r="M235" s="823">
        <v>1</v>
      </c>
      <c r="N235" s="823">
        <v>24576</v>
      </c>
      <c r="O235" s="832"/>
      <c r="P235" s="832"/>
      <c r="Q235" s="828"/>
      <c r="R235" s="833"/>
    </row>
    <row r="236" spans="1:18" ht="14.45" customHeight="1" x14ac:dyDescent="0.2">
      <c r="A236" s="822" t="s">
        <v>7238</v>
      </c>
      <c r="B236" s="823" t="s">
        <v>7239</v>
      </c>
      <c r="C236" s="823" t="s">
        <v>7223</v>
      </c>
      <c r="D236" s="823" t="s">
        <v>7240</v>
      </c>
      <c r="E236" s="823" t="s">
        <v>7255</v>
      </c>
      <c r="F236" s="823" t="s">
        <v>7563</v>
      </c>
      <c r="G236" s="832">
        <v>0</v>
      </c>
      <c r="H236" s="832">
        <v>-1.0186340659856796E-10</v>
      </c>
      <c r="I236" s="823">
        <v>-0.875</v>
      </c>
      <c r="J236" s="823"/>
      <c r="K236" s="832">
        <v>0</v>
      </c>
      <c r="L236" s="832">
        <v>1.1641532182693481E-10</v>
      </c>
      <c r="M236" s="823">
        <v>1</v>
      </c>
      <c r="N236" s="823"/>
      <c r="O236" s="832"/>
      <c r="P236" s="832"/>
      <c r="Q236" s="828"/>
      <c r="R236" s="833"/>
    </row>
    <row r="237" spans="1:18" ht="14.45" customHeight="1" x14ac:dyDescent="0.2">
      <c r="A237" s="822" t="s">
        <v>7238</v>
      </c>
      <c r="B237" s="823" t="s">
        <v>7239</v>
      </c>
      <c r="C237" s="823" t="s">
        <v>7223</v>
      </c>
      <c r="D237" s="823" t="s">
        <v>7240</v>
      </c>
      <c r="E237" s="823" t="s">
        <v>7258</v>
      </c>
      <c r="F237" s="823" t="s">
        <v>7564</v>
      </c>
      <c r="G237" s="832">
        <v>0</v>
      </c>
      <c r="H237" s="832">
        <v>0</v>
      </c>
      <c r="I237" s="823"/>
      <c r="J237" s="823"/>
      <c r="K237" s="832">
        <v>0</v>
      </c>
      <c r="L237" s="832">
        <v>0</v>
      </c>
      <c r="M237" s="823"/>
      <c r="N237" s="823"/>
      <c r="O237" s="832">
        <v>0</v>
      </c>
      <c r="P237" s="832">
        <v>0</v>
      </c>
      <c r="Q237" s="828"/>
      <c r="R237" s="833"/>
    </row>
    <row r="238" spans="1:18" ht="14.45" customHeight="1" x14ac:dyDescent="0.2">
      <c r="A238" s="822" t="s">
        <v>7238</v>
      </c>
      <c r="B238" s="823" t="s">
        <v>7239</v>
      </c>
      <c r="C238" s="823" t="s">
        <v>7223</v>
      </c>
      <c r="D238" s="823" t="s">
        <v>7240</v>
      </c>
      <c r="E238" s="823" t="s">
        <v>7259</v>
      </c>
      <c r="F238" s="823" t="s">
        <v>2071</v>
      </c>
      <c r="G238" s="832">
        <v>0</v>
      </c>
      <c r="H238" s="832">
        <v>0</v>
      </c>
      <c r="I238" s="823"/>
      <c r="J238" s="823"/>
      <c r="K238" s="832">
        <v>0</v>
      </c>
      <c r="L238" s="832">
        <v>0</v>
      </c>
      <c r="M238" s="823"/>
      <c r="N238" s="823"/>
      <c r="O238" s="832">
        <v>0</v>
      </c>
      <c r="P238" s="832">
        <v>0</v>
      </c>
      <c r="Q238" s="828"/>
      <c r="R238" s="833"/>
    </row>
    <row r="239" spans="1:18" ht="14.45" customHeight="1" x14ac:dyDescent="0.2">
      <c r="A239" s="822" t="s">
        <v>7238</v>
      </c>
      <c r="B239" s="823" t="s">
        <v>7239</v>
      </c>
      <c r="C239" s="823" t="s">
        <v>7223</v>
      </c>
      <c r="D239" s="823" t="s">
        <v>7240</v>
      </c>
      <c r="E239" s="823" t="s">
        <v>7260</v>
      </c>
      <c r="F239" s="823" t="s">
        <v>2071</v>
      </c>
      <c r="G239" s="832"/>
      <c r="H239" s="832"/>
      <c r="I239" s="823"/>
      <c r="J239" s="823"/>
      <c r="K239" s="832">
        <v>0</v>
      </c>
      <c r="L239" s="832">
        <v>0</v>
      </c>
      <c r="M239" s="823"/>
      <c r="N239" s="823"/>
      <c r="O239" s="832"/>
      <c r="P239" s="832"/>
      <c r="Q239" s="828"/>
      <c r="R239" s="833"/>
    </row>
    <row r="240" spans="1:18" ht="14.45" customHeight="1" x14ac:dyDescent="0.2">
      <c r="A240" s="822" t="s">
        <v>7238</v>
      </c>
      <c r="B240" s="823" t="s">
        <v>7239</v>
      </c>
      <c r="C240" s="823" t="s">
        <v>7223</v>
      </c>
      <c r="D240" s="823" t="s">
        <v>7240</v>
      </c>
      <c r="E240" s="823" t="s">
        <v>7265</v>
      </c>
      <c r="F240" s="823" t="s">
        <v>7565</v>
      </c>
      <c r="G240" s="832">
        <v>0</v>
      </c>
      <c r="H240" s="832">
        <v>-3.4924596548080444E-10</v>
      </c>
      <c r="I240" s="823"/>
      <c r="J240" s="823"/>
      <c r="K240" s="832">
        <v>0</v>
      </c>
      <c r="L240" s="832">
        <v>0</v>
      </c>
      <c r="M240" s="823"/>
      <c r="N240" s="823"/>
      <c r="O240" s="832">
        <v>0</v>
      </c>
      <c r="P240" s="832">
        <v>3.2014213502407074E-10</v>
      </c>
      <c r="Q240" s="828"/>
      <c r="R240" s="833"/>
    </row>
    <row r="241" spans="1:18" ht="14.45" customHeight="1" x14ac:dyDescent="0.2">
      <c r="A241" s="822" t="s">
        <v>7238</v>
      </c>
      <c r="B241" s="823" t="s">
        <v>7239</v>
      </c>
      <c r="C241" s="823" t="s">
        <v>7223</v>
      </c>
      <c r="D241" s="823" t="s">
        <v>7240</v>
      </c>
      <c r="E241" s="823" t="s">
        <v>7266</v>
      </c>
      <c r="F241" s="823" t="s">
        <v>7565</v>
      </c>
      <c r="G241" s="832">
        <v>0</v>
      </c>
      <c r="H241" s="832">
        <v>-6.9849193096160889E-10</v>
      </c>
      <c r="I241" s="823"/>
      <c r="J241" s="823"/>
      <c r="K241" s="832">
        <v>0</v>
      </c>
      <c r="L241" s="832">
        <v>0</v>
      </c>
      <c r="M241" s="823"/>
      <c r="N241" s="823"/>
      <c r="O241" s="832">
        <v>0</v>
      </c>
      <c r="P241" s="832">
        <v>1.862645149230957E-9</v>
      </c>
      <c r="Q241" s="828"/>
      <c r="R241" s="833"/>
    </row>
    <row r="242" spans="1:18" ht="14.45" customHeight="1" x14ac:dyDescent="0.2">
      <c r="A242" s="822" t="s">
        <v>7238</v>
      </c>
      <c r="B242" s="823" t="s">
        <v>7239</v>
      </c>
      <c r="C242" s="823" t="s">
        <v>7223</v>
      </c>
      <c r="D242" s="823" t="s">
        <v>7240</v>
      </c>
      <c r="E242" s="823" t="s">
        <v>7267</v>
      </c>
      <c r="F242" s="823" t="s">
        <v>7565</v>
      </c>
      <c r="G242" s="832">
        <v>0</v>
      </c>
      <c r="H242" s="832">
        <v>-1.3969838619232178E-9</v>
      </c>
      <c r="I242" s="823"/>
      <c r="J242" s="823"/>
      <c r="K242" s="832">
        <v>0</v>
      </c>
      <c r="L242" s="832">
        <v>0</v>
      </c>
      <c r="M242" s="823"/>
      <c r="N242" s="823"/>
      <c r="O242" s="832">
        <v>0</v>
      </c>
      <c r="P242" s="832">
        <v>0</v>
      </c>
      <c r="Q242" s="828"/>
      <c r="R242" s="833"/>
    </row>
    <row r="243" spans="1:18" ht="14.45" customHeight="1" x14ac:dyDescent="0.2">
      <c r="A243" s="822" t="s">
        <v>7238</v>
      </c>
      <c r="B243" s="823" t="s">
        <v>7239</v>
      </c>
      <c r="C243" s="823" t="s">
        <v>7223</v>
      </c>
      <c r="D243" s="823" t="s">
        <v>7240</v>
      </c>
      <c r="E243" s="823" t="s">
        <v>7306</v>
      </c>
      <c r="F243" s="823" t="s">
        <v>7566</v>
      </c>
      <c r="G243" s="832">
        <v>0</v>
      </c>
      <c r="H243" s="832">
        <v>-2.3283064365386963E-10</v>
      </c>
      <c r="I243" s="823"/>
      <c r="J243" s="823"/>
      <c r="K243" s="832">
        <v>0</v>
      </c>
      <c r="L243" s="832">
        <v>0</v>
      </c>
      <c r="M243" s="823"/>
      <c r="N243" s="823"/>
      <c r="O243" s="832">
        <v>0</v>
      </c>
      <c r="P243" s="832">
        <v>2.3283064365386963E-10</v>
      </c>
      <c r="Q243" s="828"/>
      <c r="R243" s="833"/>
    </row>
    <row r="244" spans="1:18" ht="14.45" customHeight="1" x14ac:dyDescent="0.2">
      <c r="A244" s="822" t="s">
        <v>7238</v>
      </c>
      <c r="B244" s="823" t="s">
        <v>7239</v>
      </c>
      <c r="C244" s="823" t="s">
        <v>7223</v>
      </c>
      <c r="D244" s="823" t="s">
        <v>7240</v>
      </c>
      <c r="E244" s="823" t="s">
        <v>7312</v>
      </c>
      <c r="F244" s="823" t="s">
        <v>7313</v>
      </c>
      <c r="G244" s="832">
        <v>-2.1316282072803006E-14</v>
      </c>
      <c r="H244" s="832">
        <v>1.7462298274040222E-10</v>
      </c>
      <c r="I244" s="823">
        <v>0.8571428571428571</v>
      </c>
      <c r="J244" s="823">
        <v>-8192</v>
      </c>
      <c r="K244" s="832">
        <v>-7.1054273576010019E-15</v>
      </c>
      <c r="L244" s="832">
        <v>2.0372681319713593E-10</v>
      </c>
      <c r="M244" s="823">
        <v>1</v>
      </c>
      <c r="N244" s="823">
        <v>-28672</v>
      </c>
      <c r="O244" s="832">
        <v>0</v>
      </c>
      <c r="P244" s="832">
        <v>-1.1641532182693481E-10</v>
      </c>
      <c r="Q244" s="828">
        <v>-0.5714285714285714</v>
      </c>
      <c r="R244" s="833"/>
    </row>
    <row r="245" spans="1:18" ht="14.45" customHeight="1" x14ac:dyDescent="0.2">
      <c r="A245" s="822" t="s">
        <v>7238</v>
      </c>
      <c r="B245" s="823" t="s">
        <v>7239</v>
      </c>
      <c r="C245" s="823" t="s">
        <v>7223</v>
      </c>
      <c r="D245" s="823" t="s">
        <v>7240</v>
      </c>
      <c r="E245" s="823" t="s">
        <v>7317</v>
      </c>
      <c r="F245" s="823" t="s">
        <v>7567</v>
      </c>
      <c r="G245" s="832">
        <v>0</v>
      </c>
      <c r="H245" s="832">
        <v>0</v>
      </c>
      <c r="I245" s="823"/>
      <c r="J245" s="823"/>
      <c r="K245" s="832"/>
      <c r="L245" s="832"/>
      <c r="M245" s="823"/>
      <c r="N245" s="823"/>
      <c r="O245" s="832"/>
      <c r="P245" s="832"/>
      <c r="Q245" s="828"/>
      <c r="R245" s="833"/>
    </row>
    <row r="246" spans="1:18" ht="14.45" customHeight="1" x14ac:dyDescent="0.2">
      <c r="A246" s="822" t="s">
        <v>7238</v>
      </c>
      <c r="B246" s="823" t="s">
        <v>7239</v>
      </c>
      <c r="C246" s="823" t="s">
        <v>7223</v>
      </c>
      <c r="D246" s="823" t="s">
        <v>7240</v>
      </c>
      <c r="E246" s="823" t="s">
        <v>7319</v>
      </c>
      <c r="F246" s="823" t="s">
        <v>7320</v>
      </c>
      <c r="G246" s="832">
        <v>0</v>
      </c>
      <c r="H246" s="832">
        <v>0</v>
      </c>
      <c r="I246" s="823"/>
      <c r="J246" s="823"/>
      <c r="K246" s="832"/>
      <c r="L246" s="832"/>
      <c r="M246" s="823"/>
      <c r="N246" s="823"/>
      <c r="O246" s="832"/>
      <c r="P246" s="832"/>
      <c r="Q246" s="828"/>
      <c r="R246" s="833"/>
    </row>
    <row r="247" spans="1:18" ht="14.45" customHeight="1" x14ac:dyDescent="0.2">
      <c r="A247" s="822" t="s">
        <v>7238</v>
      </c>
      <c r="B247" s="823" t="s">
        <v>7239</v>
      </c>
      <c r="C247" s="823" t="s">
        <v>7223</v>
      </c>
      <c r="D247" s="823" t="s">
        <v>7240</v>
      </c>
      <c r="E247" s="823" t="s">
        <v>7321</v>
      </c>
      <c r="F247" s="823" t="s">
        <v>7564</v>
      </c>
      <c r="G247" s="832">
        <v>0</v>
      </c>
      <c r="H247" s="832">
        <v>3.7107383832335472E-10</v>
      </c>
      <c r="I247" s="823">
        <v>-0.53125</v>
      </c>
      <c r="J247" s="823"/>
      <c r="K247" s="832">
        <v>0</v>
      </c>
      <c r="L247" s="832">
        <v>-6.9849193096160889E-10</v>
      </c>
      <c r="M247" s="823">
        <v>1</v>
      </c>
      <c r="N247" s="823"/>
      <c r="O247" s="832">
        <v>0</v>
      </c>
      <c r="P247" s="832">
        <v>-3.2014213502407074E-10</v>
      </c>
      <c r="Q247" s="828">
        <v>0.45833333333333331</v>
      </c>
      <c r="R247" s="833"/>
    </row>
    <row r="248" spans="1:18" ht="14.45" customHeight="1" x14ac:dyDescent="0.2">
      <c r="A248" s="822" t="s">
        <v>7238</v>
      </c>
      <c r="B248" s="823" t="s">
        <v>7239</v>
      </c>
      <c r="C248" s="823" t="s">
        <v>7223</v>
      </c>
      <c r="D248" s="823" t="s">
        <v>7240</v>
      </c>
      <c r="E248" s="823" t="s">
        <v>7324</v>
      </c>
      <c r="F248" s="823" t="s">
        <v>7325</v>
      </c>
      <c r="G248" s="832">
        <v>0</v>
      </c>
      <c r="H248" s="832">
        <v>7.2759576141834259E-12</v>
      </c>
      <c r="I248" s="823"/>
      <c r="J248" s="823"/>
      <c r="K248" s="832">
        <v>0</v>
      </c>
      <c r="L248" s="832">
        <v>0</v>
      </c>
      <c r="M248" s="823"/>
      <c r="N248" s="823"/>
      <c r="O248" s="832">
        <v>0</v>
      </c>
      <c r="P248" s="832">
        <v>0</v>
      </c>
      <c r="Q248" s="828"/>
      <c r="R248" s="833"/>
    </row>
    <row r="249" spans="1:18" ht="14.45" customHeight="1" x14ac:dyDescent="0.2">
      <c r="A249" s="822" t="s">
        <v>7238</v>
      </c>
      <c r="B249" s="823" t="s">
        <v>7239</v>
      </c>
      <c r="C249" s="823" t="s">
        <v>7223</v>
      </c>
      <c r="D249" s="823" t="s">
        <v>7240</v>
      </c>
      <c r="E249" s="823" t="s">
        <v>7331</v>
      </c>
      <c r="F249" s="823" t="s">
        <v>7568</v>
      </c>
      <c r="G249" s="832">
        <v>0</v>
      </c>
      <c r="H249" s="832">
        <v>0</v>
      </c>
      <c r="I249" s="823"/>
      <c r="J249" s="823"/>
      <c r="K249" s="832">
        <v>0</v>
      </c>
      <c r="L249" s="832">
        <v>0</v>
      </c>
      <c r="M249" s="823"/>
      <c r="N249" s="823"/>
      <c r="O249" s="832">
        <v>0</v>
      </c>
      <c r="P249" s="832">
        <v>-1.1641532182693481E-10</v>
      </c>
      <c r="Q249" s="828"/>
      <c r="R249" s="833"/>
    </row>
    <row r="250" spans="1:18" ht="14.45" customHeight="1" x14ac:dyDescent="0.2">
      <c r="A250" s="822" t="s">
        <v>7238</v>
      </c>
      <c r="B250" s="823" t="s">
        <v>7239</v>
      </c>
      <c r="C250" s="823" t="s">
        <v>7223</v>
      </c>
      <c r="D250" s="823" t="s">
        <v>7240</v>
      </c>
      <c r="E250" s="823" t="s">
        <v>7333</v>
      </c>
      <c r="F250" s="823" t="s">
        <v>7568</v>
      </c>
      <c r="G250" s="832"/>
      <c r="H250" s="832"/>
      <c r="I250" s="823"/>
      <c r="J250" s="823"/>
      <c r="K250" s="832"/>
      <c r="L250" s="832"/>
      <c r="M250" s="823"/>
      <c r="N250" s="823"/>
      <c r="O250" s="832">
        <v>0</v>
      </c>
      <c r="P250" s="832">
        <v>0</v>
      </c>
      <c r="Q250" s="828"/>
      <c r="R250" s="833"/>
    </row>
    <row r="251" spans="1:18" ht="14.45" customHeight="1" x14ac:dyDescent="0.2">
      <c r="A251" s="822" t="s">
        <v>7238</v>
      </c>
      <c r="B251" s="823" t="s">
        <v>7239</v>
      </c>
      <c r="C251" s="823" t="s">
        <v>7223</v>
      </c>
      <c r="D251" s="823" t="s">
        <v>7240</v>
      </c>
      <c r="E251" s="823" t="s">
        <v>7350</v>
      </c>
      <c r="F251" s="823" t="s">
        <v>7569</v>
      </c>
      <c r="G251" s="832"/>
      <c r="H251" s="832"/>
      <c r="I251" s="823"/>
      <c r="J251" s="823"/>
      <c r="K251" s="832">
        <v>0</v>
      </c>
      <c r="L251" s="832">
        <v>-2.0954757928848267E-9</v>
      </c>
      <c r="M251" s="823">
        <v>1</v>
      </c>
      <c r="N251" s="823"/>
      <c r="O251" s="832">
        <v>0</v>
      </c>
      <c r="P251" s="832">
        <v>-2.7939677238464355E-9</v>
      </c>
      <c r="Q251" s="828">
        <v>1.3333333333333333</v>
      </c>
      <c r="R251" s="833"/>
    </row>
    <row r="252" spans="1:18" ht="14.45" customHeight="1" x14ac:dyDescent="0.2">
      <c r="A252" s="822" t="s">
        <v>7238</v>
      </c>
      <c r="B252" s="823" t="s">
        <v>7239</v>
      </c>
      <c r="C252" s="823" t="s">
        <v>7223</v>
      </c>
      <c r="D252" s="823" t="s">
        <v>7240</v>
      </c>
      <c r="E252" s="823" t="s">
        <v>7352</v>
      </c>
      <c r="F252" s="823" t="s">
        <v>7570</v>
      </c>
      <c r="G252" s="832"/>
      <c r="H252" s="832"/>
      <c r="I252" s="823"/>
      <c r="J252" s="823"/>
      <c r="K252" s="832">
        <v>0</v>
      </c>
      <c r="L252" s="832">
        <v>0</v>
      </c>
      <c r="M252" s="823"/>
      <c r="N252" s="823"/>
      <c r="O252" s="832">
        <v>0</v>
      </c>
      <c r="P252" s="832">
        <v>-1.4551915228366852E-10</v>
      </c>
      <c r="Q252" s="828"/>
      <c r="R252" s="833"/>
    </row>
    <row r="253" spans="1:18" ht="14.45" customHeight="1" x14ac:dyDescent="0.2">
      <c r="A253" s="822" t="s">
        <v>7238</v>
      </c>
      <c r="B253" s="823" t="s">
        <v>7239</v>
      </c>
      <c r="C253" s="823" t="s">
        <v>7223</v>
      </c>
      <c r="D253" s="823" t="s">
        <v>7240</v>
      </c>
      <c r="E253" s="823" t="s">
        <v>7358</v>
      </c>
      <c r="F253" s="823" t="s">
        <v>7571</v>
      </c>
      <c r="G253" s="832">
        <v>0</v>
      </c>
      <c r="H253" s="832">
        <v>1.1641532182693481E-10</v>
      </c>
      <c r="I253" s="823"/>
      <c r="J253" s="823"/>
      <c r="K253" s="832"/>
      <c r="L253" s="832"/>
      <c r="M253" s="823"/>
      <c r="N253" s="823"/>
      <c r="O253" s="832"/>
      <c r="P253" s="832"/>
      <c r="Q253" s="828"/>
      <c r="R253" s="833"/>
    </row>
    <row r="254" spans="1:18" ht="14.45" customHeight="1" x14ac:dyDescent="0.2">
      <c r="A254" s="822" t="s">
        <v>7238</v>
      </c>
      <c r="B254" s="823" t="s">
        <v>7239</v>
      </c>
      <c r="C254" s="823" t="s">
        <v>7223</v>
      </c>
      <c r="D254" s="823" t="s">
        <v>7240</v>
      </c>
      <c r="E254" s="823" t="s">
        <v>7360</v>
      </c>
      <c r="F254" s="823" t="s">
        <v>7572</v>
      </c>
      <c r="G254" s="832"/>
      <c r="H254" s="832"/>
      <c r="I254" s="823"/>
      <c r="J254" s="823"/>
      <c r="K254" s="832"/>
      <c r="L254" s="832"/>
      <c r="M254" s="823"/>
      <c r="N254" s="823"/>
      <c r="O254" s="832">
        <v>0</v>
      </c>
      <c r="P254" s="832">
        <v>0</v>
      </c>
      <c r="Q254" s="828"/>
      <c r="R254" s="833"/>
    </row>
    <row r="255" spans="1:18" ht="14.45" customHeight="1" x14ac:dyDescent="0.2">
      <c r="A255" s="822" t="s">
        <v>7238</v>
      </c>
      <c r="B255" s="823" t="s">
        <v>7239</v>
      </c>
      <c r="C255" s="823" t="s">
        <v>7223</v>
      </c>
      <c r="D255" s="823" t="s">
        <v>7240</v>
      </c>
      <c r="E255" s="823" t="s">
        <v>7363</v>
      </c>
      <c r="F255" s="823" t="s">
        <v>7573</v>
      </c>
      <c r="G255" s="832">
        <v>0</v>
      </c>
      <c r="H255" s="832">
        <v>1.1641532182693481E-10</v>
      </c>
      <c r="I255" s="823">
        <v>-1</v>
      </c>
      <c r="J255" s="823"/>
      <c r="K255" s="832">
        <v>0</v>
      </c>
      <c r="L255" s="832">
        <v>-1.1641532182693481E-10</v>
      </c>
      <c r="M255" s="823">
        <v>1</v>
      </c>
      <c r="N255" s="823"/>
      <c r="O255" s="832">
        <v>0</v>
      </c>
      <c r="P255" s="832">
        <v>1.1641532182693481E-10</v>
      </c>
      <c r="Q255" s="828">
        <v>-1</v>
      </c>
      <c r="R255" s="833"/>
    </row>
    <row r="256" spans="1:18" ht="14.45" customHeight="1" x14ac:dyDescent="0.2">
      <c r="A256" s="822" t="s">
        <v>7238</v>
      </c>
      <c r="B256" s="823" t="s">
        <v>7239</v>
      </c>
      <c r="C256" s="823" t="s">
        <v>7223</v>
      </c>
      <c r="D256" s="823" t="s">
        <v>7240</v>
      </c>
      <c r="E256" s="823" t="s">
        <v>7369</v>
      </c>
      <c r="F256" s="823" t="s">
        <v>7574</v>
      </c>
      <c r="G256" s="832">
        <v>0</v>
      </c>
      <c r="H256" s="832">
        <v>0</v>
      </c>
      <c r="I256" s="823"/>
      <c r="J256" s="823"/>
      <c r="K256" s="832">
        <v>0</v>
      </c>
      <c r="L256" s="832">
        <v>0</v>
      </c>
      <c r="M256" s="823"/>
      <c r="N256" s="823"/>
      <c r="O256" s="832">
        <v>0</v>
      </c>
      <c r="P256" s="832">
        <v>0</v>
      </c>
      <c r="Q256" s="828"/>
      <c r="R256" s="833"/>
    </row>
    <row r="257" spans="1:18" ht="14.45" customHeight="1" x14ac:dyDescent="0.2">
      <c r="A257" s="822" t="s">
        <v>7238</v>
      </c>
      <c r="B257" s="823" t="s">
        <v>7239</v>
      </c>
      <c r="C257" s="823" t="s">
        <v>7223</v>
      </c>
      <c r="D257" s="823" t="s">
        <v>7240</v>
      </c>
      <c r="E257" s="823" t="s">
        <v>7370</v>
      </c>
      <c r="F257" s="823" t="s">
        <v>7575</v>
      </c>
      <c r="G257" s="832">
        <v>0</v>
      </c>
      <c r="H257" s="832">
        <v>0</v>
      </c>
      <c r="I257" s="823"/>
      <c r="J257" s="823"/>
      <c r="K257" s="832"/>
      <c r="L257" s="832"/>
      <c r="M257" s="823"/>
      <c r="N257" s="823"/>
      <c r="O257" s="832"/>
      <c r="P257" s="832"/>
      <c r="Q257" s="828"/>
      <c r="R257" s="833"/>
    </row>
    <row r="258" spans="1:18" ht="14.45" customHeight="1" x14ac:dyDescent="0.2">
      <c r="A258" s="822" t="s">
        <v>7238</v>
      </c>
      <c r="B258" s="823" t="s">
        <v>7239</v>
      </c>
      <c r="C258" s="823" t="s">
        <v>7223</v>
      </c>
      <c r="D258" s="823" t="s">
        <v>7240</v>
      </c>
      <c r="E258" s="823" t="s">
        <v>7374</v>
      </c>
      <c r="F258" s="823" t="s">
        <v>7576</v>
      </c>
      <c r="G258" s="832">
        <v>0</v>
      </c>
      <c r="H258" s="832">
        <v>0</v>
      </c>
      <c r="I258" s="823"/>
      <c r="J258" s="823"/>
      <c r="K258" s="832">
        <v>-4.4408920985006262E-16</v>
      </c>
      <c r="L258" s="832">
        <v>0</v>
      </c>
      <c r="M258" s="823"/>
      <c r="N258" s="823">
        <v>0</v>
      </c>
      <c r="O258" s="832">
        <v>2.2204460492503131E-16</v>
      </c>
      <c r="P258" s="832">
        <v>0</v>
      </c>
      <c r="Q258" s="828"/>
      <c r="R258" s="833">
        <v>0</v>
      </c>
    </row>
    <row r="259" spans="1:18" ht="14.45" customHeight="1" x14ac:dyDescent="0.2">
      <c r="A259" s="822" t="s">
        <v>7238</v>
      </c>
      <c r="B259" s="823" t="s">
        <v>7239</v>
      </c>
      <c r="C259" s="823" t="s">
        <v>7223</v>
      </c>
      <c r="D259" s="823" t="s">
        <v>7240</v>
      </c>
      <c r="E259" s="823" t="s">
        <v>7376</v>
      </c>
      <c r="F259" s="823" t="s">
        <v>7577</v>
      </c>
      <c r="G259" s="832"/>
      <c r="H259" s="832"/>
      <c r="I259" s="823"/>
      <c r="J259" s="823"/>
      <c r="K259" s="832">
        <v>0</v>
      </c>
      <c r="L259" s="832">
        <v>0</v>
      </c>
      <c r="M259" s="823"/>
      <c r="N259" s="823"/>
      <c r="O259" s="832">
        <v>0</v>
      </c>
      <c r="P259" s="832">
        <v>0</v>
      </c>
      <c r="Q259" s="828"/>
      <c r="R259" s="833"/>
    </row>
    <row r="260" spans="1:18" ht="14.45" customHeight="1" x14ac:dyDescent="0.2">
      <c r="A260" s="822" t="s">
        <v>7238</v>
      </c>
      <c r="B260" s="823" t="s">
        <v>7239</v>
      </c>
      <c r="C260" s="823" t="s">
        <v>7223</v>
      </c>
      <c r="D260" s="823" t="s">
        <v>7240</v>
      </c>
      <c r="E260" s="823" t="s">
        <v>7378</v>
      </c>
      <c r="F260" s="823" t="s">
        <v>7572</v>
      </c>
      <c r="G260" s="832">
        <v>-2.8421709430404007E-14</v>
      </c>
      <c r="H260" s="832">
        <v>2.9103830456733704E-11</v>
      </c>
      <c r="I260" s="823">
        <v>0.5714285714285714</v>
      </c>
      <c r="J260" s="823">
        <v>-1024</v>
      </c>
      <c r="K260" s="832">
        <v>-3.5527136788005009E-15</v>
      </c>
      <c r="L260" s="832">
        <v>5.0931703299283981E-11</v>
      </c>
      <c r="M260" s="823">
        <v>1</v>
      </c>
      <c r="N260" s="823">
        <v>-14336</v>
      </c>
      <c r="O260" s="832">
        <v>0</v>
      </c>
      <c r="P260" s="832">
        <v>0</v>
      </c>
      <c r="Q260" s="828">
        <v>0</v>
      </c>
      <c r="R260" s="833"/>
    </row>
    <row r="261" spans="1:18" ht="14.45" customHeight="1" x14ac:dyDescent="0.2">
      <c r="A261" s="822" t="s">
        <v>7238</v>
      </c>
      <c r="B261" s="823" t="s">
        <v>7239</v>
      </c>
      <c r="C261" s="823" t="s">
        <v>7223</v>
      </c>
      <c r="D261" s="823" t="s">
        <v>7240</v>
      </c>
      <c r="E261" s="823" t="s">
        <v>7380</v>
      </c>
      <c r="F261" s="823" t="s">
        <v>7566</v>
      </c>
      <c r="G261" s="832">
        <v>0</v>
      </c>
      <c r="H261" s="832">
        <v>0</v>
      </c>
      <c r="I261" s="823">
        <v>0</v>
      </c>
      <c r="J261" s="823"/>
      <c r="K261" s="832">
        <v>0</v>
      </c>
      <c r="L261" s="832">
        <v>5.8207660913467407E-11</v>
      </c>
      <c r="M261" s="823">
        <v>1</v>
      </c>
      <c r="N261" s="823"/>
      <c r="O261" s="832">
        <v>0</v>
      </c>
      <c r="P261" s="832">
        <v>0</v>
      </c>
      <c r="Q261" s="828">
        <v>0</v>
      </c>
      <c r="R261" s="833"/>
    </row>
    <row r="262" spans="1:18" ht="14.45" customHeight="1" x14ac:dyDescent="0.2">
      <c r="A262" s="822" t="s">
        <v>7238</v>
      </c>
      <c r="B262" s="823" t="s">
        <v>7239</v>
      </c>
      <c r="C262" s="823" t="s">
        <v>7223</v>
      </c>
      <c r="D262" s="823" t="s">
        <v>7240</v>
      </c>
      <c r="E262" s="823" t="s">
        <v>7381</v>
      </c>
      <c r="F262" s="823" t="s">
        <v>7578</v>
      </c>
      <c r="G262" s="832">
        <v>0</v>
      </c>
      <c r="H262" s="832">
        <v>0</v>
      </c>
      <c r="I262" s="823"/>
      <c r="J262" s="823"/>
      <c r="K262" s="832">
        <v>0</v>
      </c>
      <c r="L262" s="832">
        <v>0</v>
      </c>
      <c r="M262" s="823"/>
      <c r="N262" s="823"/>
      <c r="O262" s="832">
        <v>-5.3290705182007514E-15</v>
      </c>
      <c r="P262" s="832">
        <v>8.7311491370201111E-11</v>
      </c>
      <c r="Q262" s="828"/>
      <c r="R262" s="833">
        <v>-16384</v>
      </c>
    </row>
    <row r="263" spans="1:18" ht="14.45" customHeight="1" x14ac:dyDescent="0.2">
      <c r="A263" s="822" t="s">
        <v>7238</v>
      </c>
      <c r="B263" s="823" t="s">
        <v>7239</v>
      </c>
      <c r="C263" s="823" t="s">
        <v>7223</v>
      </c>
      <c r="D263" s="823" t="s">
        <v>7240</v>
      </c>
      <c r="E263" s="823" t="s">
        <v>7388</v>
      </c>
      <c r="F263" s="823" t="s">
        <v>7563</v>
      </c>
      <c r="G263" s="832">
        <v>0</v>
      </c>
      <c r="H263" s="832">
        <v>4.6566128730773926E-10</v>
      </c>
      <c r="I263" s="823">
        <v>0.66666666666666663</v>
      </c>
      <c r="J263" s="823"/>
      <c r="K263" s="832">
        <v>0</v>
      </c>
      <c r="L263" s="832">
        <v>6.9849193096160889E-10</v>
      </c>
      <c r="M263" s="823">
        <v>1</v>
      </c>
      <c r="N263" s="823"/>
      <c r="O263" s="832"/>
      <c r="P263" s="832"/>
      <c r="Q263" s="828"/>
      <c r="R263" s="833"/>
    </row>
    <row r="264" spans="1:18" ht="14.45" customHeight="1" x14ac:dyDescent="0.2">
      <c r="A264" s="822" t="s">
        <v>7238</v>
      </c>
      <c r="B264" s="823" t="s">
        <v>7239</v>
      </c>
      <c r="C264" s="823" t="s">
        <v>7223</v>
      </c>
      <c r="D264" s="823" t="s">
        <v>7240</v>
      </c>
      <c r="E264" s="823" t="s">
        <v>7394</v>
      </c>
      <c r="F264" s="823" t="s">
        <v>7579</v>
      </c>
      <c r="G264" s="832">
        <v>0</v>
      </c>
      <c r="H264" s="832">
        <v>8.7311491370201111E-11</v>
      </c>
      <c r="I264" s="823">
        <v>-6</v>
      </c>
      <c r="J264" s="823"/>
      <c r="K264" s="832">
        <v>0</v>
      </c>
      <c r="L264" s="832">
        <v>-1.4551915228366852E-11</v>
      </c>
      <c r="M264" s="823">
        <v>1</v>
      </c>
      <c r="N264" s="823"/>
      <c r="O264" s="832"/>
      <c r="P264" s="832"/>
      <c r="Q264" s="828"/>
      <c r="R264" s="833"/>
    </row>
    <row r="265" spans="1:18" ht="14.45" customHeight="1" x14ac:dyDescent="0.2">
      <c r="A265" s="822" t="s">
        <v>7238</v>
      </c>
      <c r="B265" s="823" t="s">
        <v>7239</v>
      </c>
      <c r="C265" s="823" t="s">
        <v>7223</v>
      </c>
      <c r="D265" s="823" t="s">
        <v>7240</v>
      </c>
      <c r="E265" s="823" t="s">
        <v>7395</v>
      </c>
      <c r="F265" s="823" t="s">
        <v>7579</v>
      </c>
      <c r="G265" s="832">
        <v>0</v>
      </c>
      <c r="H265" s="832">
        <v>2.3283064365386963E-10</v>
      </c>
      <c r="I265" s="823">
        <v>-2</v>
      </c>
      <c r="J265" s="823"/>
      <c r="K265" s="832">
        <v>0</v>
      </c>
      <c r="L265" s="832">
        <v>-1.1641532182693481E-10</v>
      </c>
      <c r="M265" s="823">
        <v>1</v>
      </c>
      <c r="N265" s="823"/>
      <c r="O265" s="832">
        <v>0</v>
      </c>
      <c r="P265" s="832">
        <v>0</v>
      </c>
      <c r="Q265" s="828">
        <v>0</v>
      </c>
      <c r="R265" s="833"/>
    </row>
    <row r="266" spans="1:18" ht="14.45" customHeight="1" x14ac:dyDescent="0.2">
      <c r="A266" s="822" t="s">
        <v>7238</v>
      </c>
      <c r="B266" s="823" t="s">
        <v>7239</v>
      </c>
      <c r="C266" s="823" t="s">
        <v>7223</v>
      </c>
      <c r="D266" s="823" t="s">
        <v>7240</v>
      </c>
      <c r="E266" s="823" t="s">
        <v>7396</v>
      </c>
      <c r="F266" s="823" t="s">
        <v>7580</v>
      </c>
      <c r="G266" s="832"/>
      <c r="H266" s="832"/>
      <c r="I266" s="823"/>
      <c r="J266" s="823"/>
      <c r="K266" s="832"/>
      <c r="L266" s="832"/>
      <c r="M266" s="823"/>
      <c r="N266" s="823"/>
      <c r="O266" s="832">
        <v>3.5527136788005009E-15</v>
      </c>
      <c r="P266" s="832">
        <v>0</v>
      </c>
      <c r="Q266" s="828"/>
      <c r="R266" s="833">
        <v>0</v>
      </c>
    </row>
    <row r="267" spans="1:18" ht="14.45" customHeight="1" x14ac:dyDescent="0.2">
      <c r="A267" s="822" t="s">
        <v>7238</v>
      </c>
      <c r="B267" s="823" t="s">
        <v>7239</v>
      </c>
      <c r="C267" s="823" t="s">
        <v>7223</v>
      </c>
      <c r="D267" s="823" t="s">
        <v>7240</v>
      </c>
      <c r="E267" s="823" t="s">
        <v>7399</v>
      </c>
      <c r="F267" s="823" t="s">
        <v>7579</v>
      </c>
      <c r="G267" s="832"/>
      <c r="H267" s="832"/>
      <c r="I267" s="823"/>
      <c r="J267" s="823"/>
      <c r="K267" s="832">
        <v>0</v>
      </c>
      <c r="L267" s="832">
        <v>0</v>
      </c>
      <c r="M267" s="823"/>
      <c r="N267" s="823"/>
      <c r="O267" s="832"/>
      <c r="P267" s="832"/>
      <c r="Q267" s="828"/>
      <c r="R267" s="833"/>
    </row>
    <row r="268" spans="1:18" ht="14.45" customHeight="1" x14ac:dyDescent="0.2">
      <c r="A268" s="822" t="s">
        <v>7238</v>
      </c>
      <c r="B268" s="823" t="s">
        <v>7239</v>
      </c>
      <c r="C268" s="823" t="s">
        <v>7223</v>
      </c>
      <c r="D268" s="823" t="s">
        <v>7240</v>
      </c>
      <c r="E268" s="823" t="s">
        <v>7401</v>
      </c>
      <c r="F268" s="823" t="s">
        <v>7579</v>
      </c>
      <c r="G268" s="832">
        <v>0</v>
      </c>
      <c r="H268" s="832">
        <v>0</v>
      </c>
      <c r="I268" s="823"/>
      <c r="J268" s="823"/>
      <c r="K268" s="832">
        <v>0</v>
      </c>
      <c r="L268" s="832">
        <v>0</v>
      </c>
      <c r="M268" s="823"/>
      <c r="N268" s="823"/>
      <c r="O268" s="832"/>
      <c r="P268" s="832"/>
      <c r="Q268" s="828"/>
      <c r="R268" s="833"/>
    </row>
    <row r="269" spans="1:18" ht="14.45" customHeight="1" x14ac:dyDescent="0.2">
      <c r="A269" s="822" t="s">
        <v>7238</v>
      </c>
      <c r="B269" s="823" t="s">
        <v>7239</v>
      </c>
      <c r="C269" s="823" t="s">
        <v>7223</v>
      </c>
      <c r="D269" s="823" t="s">
        <v>7240</v>
      </c>
      <c r="E269" s="823" t="s">
        <v>7405</v>
      </c>
      <c r="F269" s="823" t="s">
        <v>3110</v>
      </c>
      <c r="G269" s="832">
        <v>0</v>
      </c>
      <c r="H269" s="832">
        <v>0</v>
      </c>
      <c r="I269" s="823">
        <v>0</v>
      </c>
      <c r="J269" s="823"/>
      <c r="K269" s="832">
        <v>0</v>
      </c>
      <c r="L269" s="832">
        <v>8.7311491370201111E-11</v>
      </c>
      <c r="M269" s="823">
        <v>1</v>
      </c>
      <c r="N269" s="823"/>
      <c r="O269" s="832">
        <v>0</v>
      </c>
      <c r="P269" s="832">
        <v>0</v>
      </c>
      <c r="Q269" s="828">
        <v>0</v>
      </c>
      <c r="R269" s="833"/>
    </row>
    <row r="270" spans="1:18" ht="14.45" customHeight="1" x14ac:dyDescent="0.2">
      <c r="A270" s="822" t="s">
        <v>7238</v>
      </c>
      <c r="B270" s="823" t="s">
        <v>7239</v>
      </c>
      <c r="C270" s="823" t="s">
        <v>7223</v>
      </c>
      <c r="D270" s="823" t="s">
        <v>7240</v>
      </c>
      <c r="E270" s="823" t="s">
        <v>7407</v>
      </c>
      <c r="F270" s="823" t="s">
        <v>7578</v>
      </c>
      <c r="G270" s="832">
        <v>0</v>
      </c>
      <c r="H270" s="832">
        <v>0</v>
      </c>
      <c r="I270" s="823"/>
      <c r="J270" s="823"/>
      <c r="K270" s="832">
        <v>0</v>
      </c>
      <c r="L270" s="832">
        <v>0</v>
      </c>
      <c r="M270" s="823"/>
      <c r="N270" s="823"/>
      <c r="O270" s="832">
        <v>-1.3322676295501878E-15</v>
      </c>
      <c r="P270" s="832">
        <v>-1.8189894035458565E-12</v>
      </c>
      <c r="Q270" s="828"/>
      <c r="R270" s="833">
        <v>1365.3333333333333</v>
      </c>
    </row>
    <row r="271" spans="1:18" ht="14.45" customHeight="1" x14ac:dyDescent="0.2">
      <c r="A271" s="822" t="s">
        <v>7238</v>
      </c>
      <c r="B271" s="823" t="s">
        <v>7239</v>
      </c>
      <c r="C271" s="823" t="s">
        <v>7223</v>
      </c>
      <c r="D271" s="823" t="s">
        <v>7240</v>
      </c>
      <c r="E271" s="823" t="s">
        <v>7408</v>
      </c>
      <c r="F271" s="823" t="s">
        <v>7576</v>
      </c>
      <c r="G271" s="832">
        <v>0</v>
      </c>
      <c r="H271" s="832">
        <v>2.2737367544323206E-12</v>
      </c>
      <c r="I271" s="823"/>
      <c r="J271" s="823"/>
      <c r="K271" s="832"/>
      <c r="L271" s="832"/>
      <c r="M271" s="823"/>
      <c r="N271" s="823"/>
      <c r="O271" s="832"/>
      <c r="P271" s="832"/>
      <c r="Q271" s="828"/>
      <c r="R271" s="833"/>
    </row>
    <row r="272" spans="1:18" ht="14.45" customHeight="1" x14ac:dyDescent="0.2">
      <c r="A272" s="822" t="s">
        <v>7238</v>
      </c>
      <c r="B272" s="823" t="s">
        <v>7239</v>
      </c>
      <c r="C272" s="823" t="s">
        <v>7223</v>
      </c>
      <c r="D272" s="823" t="s">
        <v>7240</v>
      </c>
      <c r="E272" s="823" t="s">
        <v>7410</v>
      </c>
      <c r="F272" s="823" t="s">
        <v>7578</v>
      </c>
      <c r="G272" s="832">
        <v>0</v>
      </c>
      <c r="H272" s="832">
        <v>0</v>
      </c>
      <c r="I272" s="823"/>
      <c r="J272" s="823"/>
      <c r="K272" s="832">
        <v>0</v>
      </c>
      <c r="L272" s="832">
        <v>0</v>
      </c>
      <c r="M272" s="823"/>
      <c r="N272" s="823"/>
      <c r="O272" s="832">
        <v>0</v>
      </c>
      <c r="P272" s="832">
        <v>-1.4551915228366852E-11</v>
      </c>
      <c r="Q272" s="828"/>
      <c r="R272" s="833"/>
    </row>
    <row r="273" spans="1:18" ht="14.45" customHeight="1" x14ac:dyDescent="0.2">
      <c r="A273" s="822" t="s">
        <v>7238</v>
      </c>
      <c r="B273" s="823" t="s">
        <v>7239</v>
      </c>
      <c r="C273" s="823" t="s">
        <v>7223</v>
      </c>
      <c r="D273" s="823" t="s">
        <v>7240</v>
      </c>
      <c r="E273" s="823" t="s">
        <v>7416</v>
      </c>
      <c r="F273" s="823" t="s">
        <v>7579</v>
      </c>
      <c r="G273" s="832"/>
      <c r="H273" s="832"/>
      <c r="I273" s="823"/>
      <c r="J273" s="823"/>
      <c r="K273" s="832"/>
      <c r="L273" s="832"/>
      <c r="M273" s="823"/>
      <c r="N273" s="823"/>
      <c r="O273" s="832">
        <v>0</v>
      </c>
      <c r="P273" s="832">
        <v>-2.0463630789890885E-12</v>
      </c>
      <c r="Q273" s="828"/>
      <c r="R273" s="833"/>
    </row>
    <row r="274" spans="1:18" ht="14.45" customHeight="1" x14ac:dyDescent="0.2">
      <c r="A274" s="822" t="s">
        <v>7238</v>
      </c>
      <c r="B274" s="823" t="s">
        <v>7239</v>
      </c>
      <c r="C274" s="823" t="s">
        <v>7223</v>
      </c>
      <c r="D274" s="823" t="s">
        <v>7240</v>
      </c>
      <c r="E274" s="823" t="s">
        <v>7420</v>
      </c>
      <c r="F274" s="823" t="s">
        <v>7580</v>
      </c>
      <c r="G274" s="832"/>
      <c r="H274" s="832"/>
      <c r="I274" s="823"/>
      <c r="J274" s="823"/>
      <c r="K274" s="832"/>
      <c r="L274" s="832"/>
      <c r="M274" s="823"/>
      <c r="N274" s="823"/>
      <c r="O274" s="832">
        <v>-3.5527136788005009E-15</v>
      </c>
      <c r="P274" s="832">
        <v>-5.8207660913467407E-11</v>
      </c>
      <c r="Q274" s="828"/>
      <c r="R274" s="833">
        <v>16384</v>
      </c>
    </row>
    <row r="275" spans="1:18" ht="14.45" customHeight="1" x14ac:dyDescent="0.2">
      <c r="A275" s="822" t="s">
        <v>7238</v>
      </c>
      <c r="B275" s="823" t="s">
        <v>7239</v>
      </c>
      <c r="C275" s="823" t="s">
        <v>7223</v>
      </c>
      <c r="D275" s="823" t="s">
        <v>7240</v>
      </c>
      <c r="E275" s="823" t="s">
        <v>7421</v>
      </c>
      <c r="F275" s="823" t="s">
        <v>7574</v>
      </c>
      <c r="G275" s="832"/>
      <c r="H275" s="832"/>
      <c r="I275" s="823"/>
      <c r="J275" s="823"/>
      <c r="K275" s="832">
        <v>0</v>
      </c>
      <c r="L275" s="832">
        <v>0</v>
      </c>
      <c r="M275" s="823"/>
      <c r="N275" s="823"/>
      <c r="O275" s="832"/>
      <c r="P275" s="832"/>
      <c r="Q275" s="828"/>
      <c r="R275" s="833"/>
    </row>
    <row r="276" spans="1:18" ht="14.45" customHeight="1" x14ac:dyDescent="0.2">
      <c r="A276" s="822" t="s">
        <v>7238</v>
      </c>
      <c r="B276" s="823" t="s">
        <v>7239</v>
      </c>
      <c r="C276" s="823" t="s">
        <v>7223</v>
      </c>
      <c r="D276" s="823" t="s">
        <v>7240</v>
      </c>
      <c r="E276" s="823" t="s">
        <v>7426</v>
      </c>
      <c r="F276" s="823" t="s">
        <v>7570</v>
      </c>
      <c r="G276" s="832"/>
      <c r="H276" s="832"/>
      <c r="I276" s="823"/>
      <c r="J276" s="823"/>
      <c r="K276" s="832">
        <v>0</v>
      </c>
      <c r="L276" s="832">
        <v>0</v>
      </c>
      <c r="M276" s="823"/>
      <c r="N276" s="823"/>
      <c r="O276" s="832">
        <v>0</v>
      </c>
      <c r="P276" s="832">
        <v>1.1641532182693481E-10</v>
      </c>
      <c r="Q276" s="828"/>
      <c r="R276" s="833"/>
    </row>
    <row r="277" spans="1:18" ht="14.45" customHeight="1" x14ac:dyDescent="0.2">
      <c r="A277" s="822" t="s">
        <v>7238</v>
      </c>
      <c r="B277" s="823" t="s">
        <v>7239</v>
      </c>
      <c r="C277" s="823" t="s">
        <v>7223</v>
      </c>
      <c r="D277" s="823" t="s">
        <v>7240</v>
      </c>
      <c r="E277" s="823" t="s">
        <v>7427</v>
      </c>
      <c r="F277" s="823" t="s">
        <v>7576</v>
      </c>
      <c r="G277" s="832"/>
      <c r="H277" s="832"/>
      <c r="I277" s="823"/>
      <c r="J277" s="823"/>
      <c r="K277" s="832">
        <v>0</v>
      </c>
      <c r="L277" s="832">
        <v>0</v>
      </c>
      <c r="M277" s="823"/>
      <c r="N277" s="823"/>
      <c r="O277" s="832">
        <v>0</v>
      </c>
      <c r="P277" s="832">
        <v>0</v>
      </c>
      <c r="Q277" s="828"/>
      <c r="R277" s="833"/>
    </row>
    <row r="278" spans="1:18" ht="14.45" customHeight="1" x14ac:dyDescent="0.2">
      <c r="A278" s="822" t="s">
        <v>7238</v>
      </c>
      <c r="B278" s="823" t="s">
        <v>7239</v>
      </c>
      <c r="C278" s="823" t="s">
        <v>7223</v>
      </c>
      <c r="D278" s="823" t="s">
        <v>7240</v>
      </c>
      <c r="E278" s="823" t="s">
        <v>7428</v>
      </c>
      <c r="F278" s="823" t="s">
        <v>7579</v>
      </c>
      <c r="G278" s="832"/>
      <c r="H278" s="832"/>
      <c r="I278" s="823"/>
      <c r="J278" s="823"/>
      <c r="K278" s="832">
        <v>0</v>
      </c>
      <c r="L278" s="832">
        <v>0</v>
      </c>
      <c r="M278" s="823"/>
      <c r="N278" s="823"/>
      <c r="O278" s="832"/>
      <c r="P278" s="832"/>
      <c r="Q278" s="828"/>
      <c r="R278" s="833"/>
    </row>
    <row r="279" spans="1:18" ht="14.45" customHeight="1" x14ac:dyDescent="0.2">
      <c r="A279" s="822" t="s">
        <v>7238</v>
      </c>
      <c r="B279" s="823" t="s">
        <v>7239</v>
      </c>
      <c r="C279" s="823" t="s">
        <v>7223</v>
      </c>
      <c r="D279" s="823" t="s">
        <v>7240</v>
      </c>
      <c r="E279" s="823" t="s">
        <v>7431</v>
      </c>
      <c r="F279" s="823" t="s">
        <v>7581</v>
      </c>
      <c r="G279" s="832"/>
      <c r="H279" s="832"/>
      <c r="I279" s="823"/>
      <c r="J279" s="823"/>
      <c r="K279" s="832">
        <v>-6.2172489379008766E-15</v>
      </c>
      <c r="L279" s="832">
        <v>1.0459189070388675E-11</v>
      </c>
      <c r="M279" s="823">
        <v>1</v>
      </c>
      <c r="N279" s="823">
        <v>-1682.2857142857142</v>
      </c>
      <c r="O279" s="832">
        <v>-2.8421709430404007E-14</v>
      </c>
      <c r="P279" s="832">
        <v>-2.9103830456733704E-11</v>
      </c>
      <c r="Q279" s="828">
        <v>-2.7826086956521738</v>
      </c>
      <c r="R279" s="833">
        <v>1024</v>
      </c>
    </row>
    <row r="280" spans="1:18" ht="14.45" customHeight="1" x14ac:dyDescent="0.2">
      <c r="A280" s="822" t="s">
        <v>7238</v>
      </c>
      <c r="B280" s="823" t="s">
        <v>7239</v>
      </c>
      <c r="C280" s="823" t="s">
        <v>7223</v>
      </c>
      <c r="D280" s="823" t="s">
        <v>7240</v>
      </c>
      <c r="E280" s="823" t="s">
        <v>7432</v>
      </c>
      <c r="F280" s="823" t="s">
        <v>7581</v>
      </c>
      <c r="G280" s="832"/>
      <c r="H280" s="832"/>
      <c r="I280" s="823"/>
      <c r="J280" s="823"/>
      <c r="K280" s="832">
        <v>0</v>
      </c>
      <c r="L280" s="832">
        <v>2.9103830456733704E-11</v>
      </c>
      <c r="M280" s="823">
        <v>1</v>
      </c>
      <c r="N280" s="823"/>
      <c r="O280" s="832">
        <v>0</v>
      </c>
      <c r="P280" s="832">
        <v>-5.8207660913467407E-11</v>
      </c>
      <c r="Q280" s="828">
        <v>-2</v>
      </c>
      <c r="R280" s="833"/>
    </row>
    <row r="281" spans="1:18" ht="14.45" customHeight="1" x14ac:dyDescent="0.2">
      <c r="A281" s="822" t="s">
        <v>7238</v>
      </c>
      <c r="B281" s="823" t="s">
        <v>7239</v>
      </c>
      <c r="C281" s="823" t="s">
        <v>7223</v>
      </c>
      <c r="D281" s="823" t="s">
        <v>7240</v>
      </c>
      <c r="E281" s="823" t="s">
        <v>7443</v>
      </c>
      <c r="F281" s="823" t="s">
        <v>7579</v>
      </c>
      <c r="G281" s="832"/>
      <c r="H281" s="832"/>
      <c r="I281" s="823"/>
      <c r="J281" s="823"/>
      <c r="K281" s="832"/>
      <c r="L281" s="832"/>
      <c r="M281" s="823"/>
      <c r="N281" s="823"/>
      <c r="O281" s="832">
        <v>0</v>
      </c>
      <c r="P281" s="832">
        <v>-3.637978807091713E-11</v>
      </c>
      <c r="Q281" s="828"/>
      <c r="R281" s="833"/>
    </row>
    <row r="282" spans="1:18" ht="14.45" customHeight="1" x14ac:dyDescent="0.2">
      <c r="A282" s="822" t="s">
        <v>7238</v>
      </c>
      <c r="B282" s="823" t="s">
        <v>7239</v>
      </c>
      <c r="C282" s="823" t="s">
        <v>7223</v>
      </c>
      <c r="D282" s="823" t="s">
        <v>7240</v>
      </c>
      <c r="E282" s="823" t="s">
        <v>7444</v>
      </c>
      <c r="F282" s="823" t="s">
        <v>7569</v>
      </c>
      <c r="G282" s="832"/>
      <c r="H282" s="832"/>
      <c r="I282" s="823"/>
      <c r="J282" s="823"/>
      <c r="K282" s="832"/>
      <c r="L282" s="832"/>
      <c r="M282" s="823"/>
      <c r="N282" s="823"/>
      <c r="O282" s="832">
        <v>0</v>
      </c>
      <c r="P282" s="832">
        <v>0</v>
      </c>
      <c r="Q282" s="828"/>
      <c r="R282" s="833"/>
    </row>
    <row r="283" spans="1:18" ht="14.45" customHeight="1" x14ac:dyDescent="0.2">
      <c r="A283" s="822" t="s">
        <v>7238</v>
      </c>
      <c r="B283" s="823" t="s">
        <v>7239</v>
      </c>
      <c r="C283" s="823" t="s">
        <v>7223</v>
      </c>
      <c r="D283" s="823" t="s">
        <v>7240</v>
      </c>
      <c r="E283" s="823" t="s">
        <v>7456</v>
      </c>
      <c r="F283" s="823" t="s">
        <v>7579</v>
      </c>
      <c r="G283" s="832"/>
      <c r="H283" s="832"/>
      <c r="I283" s="823"/>
      <c r="J283" s="823"/>
      <c r="K283" s="832"/>
      <c r="L283" s="832"/>
      <c r="M283" s="823"/>
      <c r="N283" s="823"/>
      <c r="O283" s="832">
        <v>0</v>
      </c>
      <c r="P283" s="832">
        <v>0</v>
      </c>
      <c r="Q283" s="828"/>
      <c r="R283" s="833"/>
    </row>
    <row r="284" spans="1:18" ht="14.45" customHeight="1" x14ac:dyDescent="0.2">
      <c r="A284" s="822" t="s">
        <v>7238</v>
      </c>
      <c r="B284" s="823" t="s">
        <v>7239</v>
      </c>
      <c r="C284" s="823" t="s">
        <v>7223</v>
      </c>
      <c r="D284" s="823" t="s">
        <v>7240</v>
      </c>
      <c r="E284" s="823" t="s">
        <v>7458</v>
      </c>
      <c r="F284" s="823" t="s">
        <v>7582</v>
      </c>
      <c r="G284" s="832"/>
      <c r="H284" s="832"/>
      <c r="I284" s="823"/>
      <c r="J284" s="823"/>
      <c r="K284" s="832"/>
      <c r="L284" s="832"/>
      <c r="M284" s="823"/>
      <c r="N284" s="823"/>
      <c r="O284" s="832">
        <v>0</v>
      </c>
      <c r="P284" s="832">
        <v>0</v>
      </c>
      <c r="Q284" s="828"/>
      <c r="R284" s="833"/>
    </row>
    <row r="285" spans="1:18" ht="14.45" customHeight="1" x14ac:dyDescent="0.2">
      <c r="A285" s="822" t="s">
        <v>7238</v>
      </c>
      <c r="B285" s="823" t="s">
        <v>7239</v>
      </c>
      <c r="C285" s="823" t="s">
        <v>7223</v>
      </c>
      <c r="D285" s="823" t="s">
        <v>7240</v>
      </c>
      <c r="E285" s="823" t="s">
        <v>7460</v>
      </c>
      <c r="F285" s="823" t="s">
        <v>7579</v>
      </c>
      <c r="G285" s="832"/>
      <c r="H285" s="832"/>
      <c r="I285" s="823"/>
      <c r="J285" s="823"/>
      <c r="K285" s="832"/>
      <c r="L285" s="832"/>
      <c r="M285" s="823"/>
      <c r="N285" s="823"/>
      <c r="O285" s="832">
        <v>0</v>
      </c>
      <c r="P285" s="832">
        <v>0</v>
      </c>
      <c r="Q285" s="828"/>
      <c r="R285" s="833"/>
    </row>
    <row r="286" spans="1:18" ht="14.45" customHeight="1" x14ac:dyDescent="0.2">
      <c r="A286" s="822" t="s">
        <v>7583</v>
      </c>
      <c r="B286" s="823" t="s">
        <v>7584</v>
      </c>
      <c r="C286" s="823" t="s">
        <v>629</v>
      </c>
      <c r="D286" s="823" t="s">
        <v>7508</v>
      </c>
      <c r="E286" s="823" t="s">
        <v>7585</v>
      </c>
      <c r="F286" s="823" t="s">
        <v>7586</v>
      </c>
      <c r="G286" s="832">
        <v>60</v>
      </c>
      <c r="H286" s="832">
        <v>704160</v>
      </c>
      <c r="I286" s="823">
        <v>1.1689999850587935</v>
      </c>
      <c r="J286" s="823">
        <v>11736</v>
      </c>
      <c r="K286" s="832">
        <v>51</v>
      </c>
      <c r="L286" s="832">
        <v>602361</v>
      </c>
      <c r="M286" s="823">
        <v>1</v>
      </c>
      <c r="N286" s="823">
        <v>11811</v>
      </c>
      <c r="O286" s="832">
        <v>43</v>
      </c>
      <c r="P286" s="832">
        <v>510668</v>
      </c>
      <c r="Q286" s="828">
        <v>0.84777732954158713</v>
      </c>
      <c r="R286" s="833">
        <v>11876</v>
      </c>
    </row>
    <row r="287" spans="1:18" ht="14.45" customHeight="1" x14ac:dyDescent="0.2">
      <c r="A287" s="822" t="s">
        <v>7583</v>
      </c>
      <c r="B287" s="823" t="s">
        <v>7584</v>
      </c>
      <c r="C287" s="823" t="s">
        <v>629</v>
      </c>
      <c r="D287" s="823" t="s">
        <v>7508</v>
      </c>
      <c r="E287" s="823" t="s">
        <v>7587</v>
      </c>
      <c r="F287" s="823" t="s">
        <v>7588</v>
      </c>
      <c r="G287" s="832">
        <v>64</v>
      </c>
      <c r="H287" s="832">
        <v>19136</v>
      </c>
      <c r="I287" s="823">
        <v>1.1520770620108369</v>
      </c>
      <c r="J287" s="823">
        <v>299</v>
      </c>
      <c r="K287" s="832">
        <v>55</v>
      </c>
      <c r="L287" s="832">
        <v>16610</v>
      </c>
      <c r="M287" s="823">
        <v>1</v>
      </c>
      <c r="N287" s="823">
        <v>302</v>
      </c>
      <c r="O287" s="832">
        <v>65</v>
      </c>
      <c r="P287" s="832">
        <v>19760</v>
      </c>
      <c r="Q287" s="828">
        <v>1.1896447922937989</v>
      </c>
      <c r="R287" s="833">
        <v>304</v>
      </c>
    </row>
    <row r="288" spans="1:18" ht="14.45" customHeight="1" x14ac:dyDescent="0.2">
      <c r="A288" s="822" t="s">
        <v>7583</v>
      </c>
      <c r="B288" s="823" t="s">
        <v>7584</v>
      </c>
      <c r="C288" s="823" t="s">
        <v>629</v>
      </c>
      <c r="D288" s="823" t="s">
        <v>7508</v>
      </c>
      <c r="E288" s="823" t="s">
        <v>7589</v>
      </c>
      <c r="F288" s="823" t="s">
        <v>7590</v>
      </c>
      <c r="G288" s="832"/>
      <c r="H288" s="832"/>
      <c r="I288" s="823"/>
      <c r="J288" s="823"/>
      <c r="K288" s="832"/>
      <c r="L288" s="832"/>
      <c r="M288" s="823"/>
      <c r="N288" s="823"/>
      <c r="O288" s="832">
        <v>1</v>
      </c>
      <c r="P288" s="832">
        <v>12</v>
      </c>
      <c r="Q288" s="828"/>
      <c r="R288" s="833">
        <v>12</v>
      </c>
    </row>
    <row r="289" spans="1:18" ht="14.45" customHeight="1" x14ac:dyDescent="0.2">
      <c r="A289" s="822" t="s">
        <v>7583</v>
      </c>
      <c r="B289" s="823" t="s">
        <v>7584</v>
      </c>
      <c r="C289" s="823" t="s">
        <v>629</v>
      </c>
      <c r="D289" s="823" t="s">
        <v>7508</v>
      </c>
      <c r="E289" s="823" t="s">
        <v>7591</v>
      </c>
      <c r="F289" s="823" t="s">
        <v>7592</v>
      </c>
      <c r="G289" s="832">
        <v>11</v>
      </c>
      <c r="H289" s="832">
        <v>140756</v>
      </c>
      <c r="I289" s="823">
        <v>0.61072928598701792</v>
      </c>
      <c r="J289" s="823">
        <v>12796</v>
      </c>
      <c r="K289" s="832">
        <v>18</v>
      </c>
      <c r="L289" s="832">
        <v>230472</v>
      </c>
      <c r="M289" s="823">
        <v>1</v>
      </c>
      <c r="N289" s="823">
        <v>12804</v>
      </c>
      <c r="O289" s="832"/>
      <c r="P289" s="832"/>
      <c r="Q289" s="828"/>
      <c r="R289" s="833"/>
    </row>
    <row r="290" spans="1:18" ht="14.45" customHeight="1" x14ac:dyDescent="0.2">
      <c r="A290" s="822" t="s">
        <v>7583</v>
      </c>
      <c r="B290" s="823" t="s">
        <v>7584</v>
      </c>
      <c r="C290" s="823" t="s">
        <v>629</v>
      </c>
      <c r="D290" s="823" t="s">
        <v>7508</v>
      </c>
      <c r="E290" s="823" t="s">
        <v>7593</v>
      </c>
      <c r="F290" s="823" t="s">
        <v>7594</v>
      </c>
      <c r="G290" s="832">
        <v>954</v>
      </c>
      <c r="H290" s="832">
        <v>9985518</v>
      </c>
      <c r="I290" s="823">
        <v>1.0336975155279504</v>
      </c>
      <c r="J290" s="823">
        <v>10467</v>
      </c>
      <c r="K290" s="832">
        <v>920</v>
      </c>
      <c r="L290" s="832">
        <v>9660000</v>
      </c>
      <c r="M290" s="823">
        <v>1</v>
      </c>
      <c r="N290" s="823">
        <v>10500</v>
      </c>
      <c r="O290" s="832">
        <v>940</v>
      </c>
      <c r="P290" s="832">
        <v>9898200</v>
      </c>
      <c r="Q290" s="828">
        <v>1.0246583850931676</v>
      </c>
      <c r="R290" s="833">
        <v>10530</v>
      </c>
    </row>
    <row r="291" spans="1:18" ht="14.45" customHeight="1" x14ac:dyDescent="0.2">
      <c r="A291" s="822" t="s">
        <v>7583</v>
      </c>
      <c r="B291" s="823" t="s">
        <v>7584</v>
      </c>
      <c r="C291" s="823" t="s">
        <v>629</v>
      </c>
      <c r="D291" s="823" t="s">
        <v>7508</v>
      </c>
      <c r="E291" s="823" t="s">
        <v>7595</v>
      </c>
      <c r="F291" s="823" t="s">
        <v>7596</v>
      </c>
      <c r="G291" s="832">
        <v>105</v>
      </c>
      <c r="H291" s="832">
        <v>1196580</v>
      </c>
      <c r="I291" s="823">
        <v>0.94855249389605856</v>
      </c>
      <c r="J291" s="823">
        <v>11396</v>
      </c>
      <c r="K291" s="832">
        <v>110</v>
      </c>
      <c r="L291" s="832">
        <v>1261480</v>
      </c>
      <c r="M291" s="823">
        <v>1</v>
      </c>
      <c r="N291" s="823">
        <v>11468</v>
      </c>
      <c r="O291" s="832">
        <v>107</v>
      </c>
      <c r="P291" s="832">
        <v>1233817</v>
      </c>
      <c r="Q291" s="828">
        <v>0.97807099597298408</v>
      </c>
      <c r="R291" s="833">
        <v>11531</v>
      </c>
    </row>
    <row r="292" spans="1:18" ht="14.45" customHeight="1" x14ac:dyDescent="0.2">
      <c r="A292" s="822" t="s">
        <v>7583</v>
      </c>
      <c r="B292" s="823" t="s">
        <v>7584</v>
      </c>
      <c r="C292" s="823" t="s">
        <v>629</v>
      </c>
      <c r="D292" s="823" t="s">
        <v>7508</v>
      </c>
      <c r="E292" s="823" t="s">
        <v>7597</v>
      </c>
      <c r="F292" s="823" t="s">
        <v>7598</v>
      </c>
      <c r="G292" s="832"/>
      <c r="H292" s="832"/>
      <c r="I292" s="823"/>
      <c r="J292" s="823"/>
      <c r="K292" s="832"/>
      <c r="L292" s="832"/>
      <c r="M292" s="823"/>
      <c r="N292" s="823"/>
      <c r="O292" s="832">
        <v>1</v>
      </c>
      <c r="P292" s="832">
        <v>480</v>
      </c>
      <c r="Q292" s="828"/>
      <c r="R292" s="833">
        <v>480</v>
      </c>
    </row>
    <row r="293" spans="1:18" ht="14.45" customHeight="1" x14ac:dyDescent="0.2">
      <c r="A293" s="822" t="s">
        <v>7583</v>
      </c>
      <c r="B293" s="823" t="s">
        <v>7584</v>
      </c>
      <c r="C293" s="823" t="s">
        <v>629</v>
      </c>
      <c r="D293" s="823" t="s">
        <v>7508</v>
      </c>
      <c r="E293" s="823" t="s">
        <v>7599</v>
      </c>
      <c r="F293" s="823" t="s">
        <v>7600</v>
      </c>
      <c r="G293" s="832">
        <v>587</v>
      </c>
      <c r="H293" s="832">
        <v>210733</v>
      </c>
      <c r="I293" s="823">
        <v>1.0321548920496846</v>
      </c>
      <c r="J293" s="823">
        <v>359</v>
      </c>
      <c r="K293" s="832">
        <v>564</v>
      </c>
      <c r="L293" s="832">
        <v>204168</v>
      </c>
      <c r="M293" s="823">
        <v>1</v>
      </c>
      <c r="N293" s="823">
        <v>362</v>
      </c>
      <c r="O293" s="832">
        <v>514</v>
      </c>
      <c r="P293" s="832">
        <v>187610</v>
      </c>
      <c r="Q293" s="828">
        <v>0.91890012146859446</v>
      </c>
      <c r="R293" s="833">
        <v>365</v>
      </c>
    </row>
    <row r="294" spans="1:18" ht="14.45" customHeight="1" x14ac:dyDescent="0.2">
      <c r="A294" s="822" t="s">
        <v>7583</v>
      </c>
      <c r="B294" s="823" t="s">
        <v>7584</v>
      </c>
      <c r="C294" s="823" t="s">
        <v>629</v>
      </c>
      <c r="D294" s="823" t="s">
        <v>7508</v>
      </c>
      <c r="E294" s="823" t="s">
        <v>7601</v>
      </c>
      <c r="F294" s="823" t="s">
        <v>7602</v>
      </c>
      <c r="G294" s="832">
        <v>2</v>
      </c>
      <c r="H294" s="832">
        <v>24874</v>
      </c>
      <c r="I294" s="823">
        <v>1.987217384357274</v>
      </c>
      <c r="J294" s="823">
        <v>12437</v>
      </c>
      <c r="K294" s="832">
        <v>1</v>
      </c>
      <c r="L294" s="832">
        <v>12517</v>
      </c>
      <c r="M294" s="823">
        <v>1</v>
      </c>
      <c r="N294" s="823">
        <v>12517</v>
      </c>
      <c r="O294" s="832">
        <v>1</v>
      </c>
      <c r="P294" s="832">
        <v>12587</v>
      </c>
      <c r="Q294" s="828">
        <v>1.0055923943436926</v>
      </c>
      <c r="R294" s="833">
        <v>12587</v>
      </c>
    </row>
    <row r="295" spans="1:18" ht="14.45" customHeight="1" x14ac:dyDescent="0.2">
      <c r="A295" s="822" t="s">
        <v>7583</v>
      </c>
      <c r="B295" s="823" t="s">
        <v>7584</v>
      </c>
      <c r="C295" s="823" t="s">
        <v>629</v>
      </c>
      <c r="D295" s="823" t="s">
        <v>7508</v>
      </c>
      <c r="E295" s="823" t="s">
        <v>7603</v>
      </c>
      <c r="F295" s="823" t="s">
        <v>7604</v>
      </c>
      <c r="G295" s="832">
        <v>1180</v>
      </c>
      <c r="H295" s="832">
        <v>1306260</v>
      </c>
      <c r="I295" s="823">
        <v>1.1049866768176628</v>
      </c>
      <c r="J295" s="823">
        <v>1107</v>
      </c>
      <c r="K295" s="832">
        <v>1065</v>
      </c>
      <c r="L295" s="832">
        <v>1182150</v>
      </c>
      <c r="M295" s="823">
        <v>1</v>
      </c>
      <c r="N295" s="823">
        <v>1110</v>
      </c>
      <c r="O295" s="832">
        <v>1137</v>
      </c>
      <c r="P295" s="832">
        <v>1266618</v>
      </c>
      <c r="Q295" s="828">
        <v>1.0714528613120162</v>
      </c>
      <c r="R295" s="833">
        <v>1114</v>
      </c>
    </row>
    <row r="296" spans="1:18" ht="14.45" customHeight="1" x14ac:dyDescent="0.2">
      <c r="A296" s="822" t="s">
        <v>7583</v>
      </c>
      <c r="B296" s="823" t="s">
        <v>7584</v>
      </c>
      <c r="C296" s="823" t="s">
        <v>629</v>
      </c>
      <c r="D296" s="823" t="s">
        <v>7508</v>
      </c>
      <c r="E296" s="823" t="s">
        <v>7605</v>
      </c>
      <c r="F296" s="823" t="s">
        <v>7606</v>
      </c>
      <c r="G296" s="832">
        <v>14</v>
      </c>
      <c r="H296" s="832">
        <v>104020</v>
      </c>
      <c r="I296" s="823">
        <v>0.82164946010632001</v>
      </c>
      <c r="J296" s="823">
        <v>7430</v>
      </c>
      <c r="K296" s="832">
        <v>17</v>
      </c>
      <c r="L296" s="832">
        <v>126599</v>
      </c>
      <c r="M296" s="823">
        <v>1</v>
      </c>
      <c r="N296" s="823">
        <v>7447</v>
      </c>
      <c r="O296" s="832">
        <v>16</v>
      </c>
      <c r="P296" s="832">
        <v>119392</v>
      </c>
      <c r="Q296" s="828">
        <v>0.94307222015971692</v>
      </c>
      <c r="R296" s="833">
        <v>7462</v>
      </c>
    </row>
    <row r="297" spans="1:18" ht="14.45" customHeight="1" x14ac:dyDescent="0.2">
      <c r="A297" s="822" t="s">
        <v>7583</v>
      </c>
      <c r="B297" s="823" t="s">
        <v>7584</v>
      </c>
      <c r="C297" s="823" t="s">
        <v>629</v>
      </c>
      <c r="D297" s="823" t="s">
        <v>7508</v>
      </c>
      <c r="E297" s="823" t="s">
        <v>7607</v>
      </c>
      <c r="F297" s="823" t="s">
        <v>7608</v>
      </c>
      <c r="G297" s="832">
        <v>7</v>
      </c>
      <c r="H297" s="832">
        <v>16765</v>
      </c>
      <c r="I297" s="823">
        <v>0.49916631929970823</v>
      </c>
      <c r="J297" s="823">
        <v>2395</v>
      </c>
      <c r="K297" s="832">
        <v>14</v>
      </c>
      <c r="L297" s="832">
        <v>33586</v>
      </c>
      <c r="M297" s="823">
        <v>1</v>
      </c>
      <c r="N297" s="823">
        <v>2399</v>
      </c>
      <c r="O297" s="832">
        <v>11</v>
      </c>
      <c r="P297" s="832">
        <v>26422</v>
      </c>
      <c r="Q297" s="828">
        <v>0.786696837968201</v>
      </c>
      <c r="R297" s="833">
        <v>2402</v>
      </c>
    </row>
    <row r="298" spans="1:18" ht="14.45" customHeight="1" x14ac:dyDescent="0.2">
      <c r="A298" s="822" t="s">
        <v>7583</v>
      </c>
      <c r="B298" s="823" t="s">
        <v>7584</v>
      </c>
      <c r="C298" s="823" t="s">
        <v>629</v>
      </c>
      <c r="D298" s="823" t="s">
        <v>7508</v>
      </c>
      <c r="E298" s="823" t="s">
        <v>7609</v>
      </c>
      <c r="F298" s="823" t="s">
        <v>7610</v>
      </c>
      <c r="G298" s="832">
        <v>250</v>
      </c>
      <c r="H298" s="832">
        <v>2201500</v>
      </c>
      <c r="I298" s="823">
        <v>0.99920571882446385</v>
      </c>
      <c r="J298" s="823">
        <v>8806</v>
      </c>
      <c r="K298" s="832">
        <v>250</v>
      </c>
      <c r="L298" s="832">
        <v>2203250</v>
      </c>
      <c r="M298" s="823">
        <v>1</v>
      </c>
      <c r="N298" s="823">
        <v>8813</v>
      </c>
      <c r="O298" s="832">
        <v>255</v>
      </c>
      <c r="P298" s="832">
        <v>2249100</v>
      </c>
      <c r="Q298" s="828">
        <v>1.0208101667990468</v>
      </c>
      <c r="R298" s="833">
        <v>8820</v>
      </c>
    </row>
    <row r="299" spans="1:18" ht="14.45" customHeight="1" x14ac:dyDescent="0.2">
      <c r="A299" s="822" t="s">
        <v>7583</v>
      </c>
      <c r="B299" s="823" t="s">
        <v>7584</v>
      </c>
      <c r="C299" s="823" t="s">
        <v>629</v>
      </c>
      <c r="D299" s="823" t="s">
        <v>7508</v>
      </c>
      <c r="E299" s="823" t="s">
        <v>7611</v>
      </c>
      <c r="F299" s="823" t="s">
        <v>7612</v>
      </c>
      <c r="G299" s="832">
        <v>65</v>
      </c>
      <c r="H299" s="832">
        <v>104650</v>
      </c>
      <c r="I299" s="823">
        <v>0.24163568773234201</v>
      </c>
      <c r="J299" s="823">
        <v>1610</v>
      </c>
      <c r="K299" s="832">
        <v>269</v>
      </c>
      <c r="L299" s="832">
        <v>433090</v>
      </c>
      <c r="M299" s="823">
        <v>1</v>
      </c>
      <c r="N299" s="823">
        <v>1610</v>
      </c>
      <c r="O299" s="832">
        <v>174</v>
      </c>
      <c r="P299" s="832">
        <v>280140</v>
      </c>
      <c r="Q299" s="828">
        <v>0.64684014869888473</v>
      </c>
      <c r="R299" s="833">
        <v>1610</v>
      </c>
    </row>
    <row r="300" spans="1:18" ht="14.45" customHeight="1" x14ac:dyDescent="0.2">
      <c r="A300" s="822" t="s">
        <v>7583</v>
      </c>
      <c r="B300" s="823" t="s">
        <v>7584</v>
      </c>
      <c r="C300" s="823" t="s">
        <v>629</v>
      </c>
      <c r="D300" s="823" t="s">
        <v>7508</v>
      </c>
      <c r="E300" s="823" t="s">
        <v>7613</v>
      </c>
      <c r="F300" s="823" t="s">
        <v>7614</v>
      </c>
      <c r="G300" s="832">
        <v>1092</v>
      </c>
      <c r="H300" s="832">
        <v>1778868</v>
      </c>
      <c r="I300" s="823">
        <v>1.036114683515992</v>
      </c>
      <c r="J300" s="823">
        <v>1629</v>
      </c>
      <c r="K300" s="832">
        <v>1052</v>
      </c>
      <c r="L300" s="832">
        <v>1716864</v>
      </c>
      <c r="M300" s="823">
        <v>1</v>
      </c>
      <c r="N300" s="823">
        <v>1632</v>
      </c>
      <c r="O300" s="832">
        <v>979</v>
      </c>
      <c r="P300" s="832">
        <v>1601644</v>
      </c>
      <c r="Q300" s="828">
        <v>0.93288926787445015</v>
      </c>
      <c r="R300" s="833">
        <v>1636</v>
      </c>
    </row>
    <row r="301" spans="1:18" ht="14.45" customHeight="1" x14ac:dyDescent="0.2">
      <c r="A301" s="822" t="s">
        <v>7583</v>
      </c>
      <c r="B301" s="823" t="s">
        <v>7584</v>
      </c>
      <c r="C301" s="823" t="s">
        <v>629</v>
      </c>
      <c r="D301" s="823" t="s">
        <v>7508</v>
      </c>
      <c r="E301" s="823" t="s">
        <v>7615</v>
      </c>
      <c r="F301" s="823" t="s">
        <v>7616</v>
      </c>
      <c r="G301" s="832">
        <v>274</v>
      </c>
      <c r="H301" s="832">
        <v>1050790</v>
      </c>
      <c r="I301" s="823">
        <v>0.99171923545911334</v>
      </c>
      <c r="J301" s="823">
        <v>3835</v>
      </c>
      <c r="K301" s="832">
        <v>276</v>
      </c>
      <c r="L301" s="832">
        <v>1059564</v>
      </c>
      <c r="M301" s="823">
        <v>1</v>
      </c>
      <c r="N301" s="823">
        <v>3839</v>
      </c>
      <c r="O301" s="832">
        <v>207</v>
      </c>
      <c r="P301" s="832">
        <v>795501</v>
      </c>
      <c r="Q301" s="828">
        <v>0.75078145350351655</v>
      </c>
      <c r="R301" s="833">
        <v>3843</v>
      </c>
    </row>
    <row r="302" spans="1:18" ht="14.45" customHeight="1" x14ac:dyDescent="0.2">
      <c r="A302" s="822" t="s">
        <v>7583</v>
      </c>
      <c r="B302" s="823" t="s">
        <v>7584</v>
      </c>
      <c r="C302" s="823" t="s">
        <v>629</v>
      </c>
      <c r="D302" s="823" t="s">
        <v>7508</v>
      </c>
      <c r="E302" s="823" t="s">
        <v>7617</v>
      </c>
      <c r="F302" s="823" t="s">
        <v>7618</v>
      </c>
      <c r="G302" s="832">
        <v>65</v>
      </c>
      <c r="H302" s="832">
        <v>104650</v>
      </c>
      <c r="I302" s="823">
        <v>0.24163568773234201</v>
      </c>
      <c r="J302" s="823">
        <v>1610</v>
      </c>
      <c r="K302" s="832">
        <v>269</v>
      </c>
      <c r="L302" s="832">
        <v>433090</v>
      </c>
      <c r="M302" s="823">
        <v>1</v>
      </c>
      <c r="N302" s="823">
        <v>1610</v>
      </c>
      <c r="O302" s="832">
        <v>173</v>
      </c>
      <c r="P302" s="832">
        <v>278530</v>
      </c>
      <c r="Q302" s="828">
        <v>0.64312267657992561</v>
      </c>
      <c r="R302" s="833">
        <v>1610</v>
      </c>
    </row>
    <row r="303" spans="1:18" ht="14.45" customHeight="1" x14ac:dyDescent="0.2">
      <c r="A303" s="822" t="s">
        <v>7583</v>
      </c>
      <c r="B303" s="823" t="s">
        <v>7584</v>
      </c>
      <c r="C303" s="823" t="s">
        <v>629</v>
      </c>
      <c r="D303" s="823" t="s">
        <v>7508</v>
      </c>
      <c r="E303" s="823" t="s">
        <v>7619</v>
      </c>
      <c r="F303" s="823" t="s">
        <v>7620</v>
      </c>
      <c r="G303" s="832">
        <v>52</v>
      </c>
      <c r="H303" s="832">
        <v>2065752</v>
      </c>
      <c r="I303" s="823">
        <v>1.4830636910894217</v>
      </c>
      <c r="J303" s="823">
        <v>39726</v>
      </c>
      <c r="K303" s="832">
        <v>35</v>
      </c>
      <c r="L303" s="832">
        <v>1392895</v>
      </c>
      <c r="M303" s="823">
        <v>1</v>
      </c>
      <c r="N303" s="823">
        <v>39797</v>
      </c>
      <c r="O303" s="832">
        <v>21</v>
      </c>
      <c r="P303" s="832">
        <v>837060</v>
      </c>
      <c r="Q303" s="828">
        <v>0.60094982033821642</v>
      </c>
      <c r="R303" s="833">
        <v>39860</v>
      </c>
    </row>
    <row r="304" spans="1:18" ht="14.45" customHeight="1" x14ac:dyDescent="0.2">
      <c r="A304" s="822" t="s">
        <v>7583</v>
      </c>
      <c r="B304" s="823" t="s">
        <v>7584</v>
      </c>
      <c r="C304" s="823" t="s">
        <v>629</v>
      </c>
      <c r="D304" s="823" t="s">
        <v>7508</v>
      </c>
      <c r="E304" s="823" t="s">
        <v>7621</v>
      </c>
      <c r="F304" s="823" t="s">
        <v>7622</v>
      </c>
      <c r="G304" s="832">
        <v>40</v>
      </c>
      <c r="H304" s="832">
        <v>95800</v>
      </c>
      <c r="I304" s="823">
        <v>1.2101001679992927</v>
      </c>
      <c r="J304" s="823">
        <v>2395</v>
      </c>
      <c r="K304" s="832">
        <v>33</v>
      </c>
      <c r="L304" s="832">
        <v>79167</v>
      </c>
      <c r="M304" s="823">
        <v>1</v>
      </c>
      <c r="N304" s="823">
        <v>2399</v>
      </c>
      <c r="O304" s="832">
        <v>30</v>
      </c>
      <c r="P304" s="832">
        <v>72060</v>
      </c>
      <c r="Q304" s="828">
        <v>0.91022774640948878</v>
      </c>
      <c r="R304" s="833">
        <v>2402</v>
      </c>
    </row>
    <row r="305" spans="1:18" ht="14.45" customHeight="1" x14ac:dyDescent="0.2">
      <c r="A305" s="822" t="s">
        <v>7583</v>
      </c>
      <c r="B305" s="823" t="s">
        <v>7584</v>
      </c>
      <c r="C305" s="823" t="s">
        <v>629</v>
      </c>
      <c r="D305" s="823" t="s">
        <v>7508</v>
      </c>
      <c r="E305" s="823" t="s">
        <v>7623</v>
      </c>
      <c r="F305" s="823" t="s">
        <v>7624</v>
      </c>
      <c r="G305" s="832">
        <v>22</v>
      </c>
      <c r="H305" s="832">
        <v>23857.739999999998</v>
      </c>
      <c r="I305" s="823">
        <v>0.37288124467234124</v>
      </c>
      <c r="J305" s="823">
        <v>1084.4427272727271</v>
      </c>
      <c r="K305" s="832">
        <v>59</v>
      </c>
      <c r="L305" s="832">
        <v>63982.140000000014</v>
      </c>
      <c r="M305" s="823">
        <v>1</v>
      </c>
      <c r="N305" s="823">
        <v>1084.4430508474579</v>
      </c>
      <c r="O305" s="832">
        <v>26</v>
      </c>
      <c r="P305" s="832">
        <v>28195.519999999997</v>
      </c>
      <c r="Q305" s="828">
        <v>0.44067797669787212</v>
      </c>
      <c r="R305" s="833">
        <v>1084.4430769230769</v>
      </c>
    </row>
    <row r="306" spans="1:18" ht="14.45" customHeight="1" x14ac:dyDescent="0.2">
      <c r="A306" s="822" t="s">
        <v>7583</v>
      </c>
      <c r="B306" s="823" t="s">
        <v>7584</v>
      </c>
      <c r="C306" s="823" t="s">
        <v>629</v>
      </c>
      <c r="D306" s="823" t="s">
        <v>7508</v>
      </c>
      <c r="E306" s="823" t="s">
        <v>7625</v>
      </c>
      <c r="F306" s="823" t="s">
        <v>7626</v>
      </c>
      <c r="G306" s="832"/>
      <c r="H306" s="832"/>
      <c r="I306" s="823"/>
      <c r="J306" s="823"/>
      <c r="K306" s="832"/>
      <c r="L306" s="832"/>
      <c r="M306" s="823"/>
      <c r="N306" s="823"/>
      <c r="O306" s="832">
        <v>12</v>
      </c>
      <c r="P306" s="832">
        <v>427008</v>
      </c>
      <c r="Q306" s="828"/>
      <c r="R306" s="833">
        <v>35584</v>
      </c>
    </row>
    <row r="307" spans="1:18" ht="14.45" customHeight="1" x14ac:dyDescent="0.2">
      <c r="A307" s="822" t="s">
        <v>7583</v>
      </c>
      <c r="B307" s="823" t="s">
        <v>7627</v>
      </c>
      <c r="C307" s="823" t="s">
        <v>629</v>
      </c>
      <c r="D307" s="823" t="s">
        <v>7508</v>
      </c>
      <c r="E307" s="823" t="s">
        <v>7628</v>
      </c>
      <c r="F307" s="823" t="s">
        <v>7629</v>
      </c>
      <c r="G307" s="832">
        <v>74</v>
      </c>
      <c r="H307" s="832">
        <v>16428</v>
      </c>
      <c r="I307" s="823">
        <v>0.84676047626411011</v>
      </c>
      <c r="J307" s="823">
        <v>222</v>
      </c>
      <c r="K307" s="832">
        <v>87</v>
      </c>
      <c r="L307" s="832">
        <v>19401</v>
      </c>
      <c r="M307" s="823">
        <v>1</v>
      </c>
      <c r="N307" s="823">
        <v>223</v>
      </c>
      <c r="O307" s="832">
        <v>52</v>
      </c>
      <c r="P307" s="832">
        <v>11648</v>
      </c>
      <c r="Q307" s="828">
        <v>0.60038142363795677</v>
      </c>
      <c r="R307" s="833">
        <v>224</v>
      </c>
    </row>
    <row r="308" spans="1:18" ht="14.45" customHeight="1" x14ac:dyDescent="0.2">
      <c r="A308" s="822" t="s">
        <v>7583</v>
      </c>
      <c r="B308" s="823" t="s">
        <v>7627</v>
      </c>
      <c r="C308" s="823" t="s">
        <v>629</v>
      </c>
      <c r="D308" s="823" t="s">
        <v>7508</v>
      </c>
      <c r="E308" s="823" t="s">
        <v>7630</v>
      </c>
      <c r="F308" s="823" t="s">
        <v>7631</v>
      </c>
      <c r="G308" s="832">
        <v>74</v>
      </c>
      <c r="H308" s="832">
        <v>37666</v>
      </c>
      <c r="I308" s="823">
        <v>0.84394255114158323</v>
      </c>
      <c r="J308" s="823">
        <v>509</v>
      </c>
      <c r="K308" s="832">
        <v>87</v>
      </c>
      <c r="L308" s="832">
        <v>44631</v>
      </c>
      <c r="M308" s="823">
        <v>1</v>
      </c>
      <c r="N308" s="823">
        <v>513</v>
      </c>
      <c r="O308" s="832">
        <v>52</v>
      </c>
      <c r="P308" s="832">
        <v>26884</v>
      </c>
      <c r="Q308" s="828">
        <v>0.60236158723757027</v>
      </c>
      <c r="R308" s="833">
        <v>517</v>
      </c>
    </row>
    <row r="309" spans="1:18" ht="14.45" customHeight="1" x14ac:dyDescent="0.2">
      <c r="A309" s="822" t="s">
        <v>7583</v>
      </c>
      <c r="B309" s="823" t="s">
        <v>7627</v>
      </c>
      <c r="C309" s="823" t="s">
        <v>629</v>
      </c>
      <c r="D309" s="823" t="s">
        <v>7508</v>
      </c>
      <c r="E309" s="823" t="s">
        <v>7632</v>
      </c>
      <c r="F309" s="823" t="s">
        <v>7633</v>
      </c>
      <c r="G309" s="832">
        <v>89</v>
      </c>
      <c r="H309" s="832">
        <v>31506</v>
      </c>
      <c r="I309" s="823">
        <v>0.63392354124748496</v>
      </c>
      <c r="J309" s="823">
        <v>354</v>
      </c>
      <c r="K309" s="832">
        <v>140</v>
      </c>
      <c r="L309" s="832">
        <v>49700</v>
      </c>
      <c r="M309" s="823">
        <v>1</v>
      </c>
      <c r="N309" s="823">
        <v>355</v>
      </c>
      <c r="O309" s="832">
        <v>112</v>
      </c>
      <c r="P309" s="832">
        <v>39760</v>
      </c>
      <c r="Q309" s="828">
        <v>0.8</v>
      </c>
      <c r="R309" s="833">
        <v>355</v>
      </c>
    </row>
    <row r="310" spans="1:18" ht="14.45" customHeight="1" x14ac:dyDescent="0.2">
      <c r="A310" s="822" t="s">
        <v>7583</v>
      </c>
      <c r="B310" s="823" t="s">
        <v>7627</v>
      </c>
      <c r="C310" s="823" t="s">
        <v>629</v>
      </c>
      <c r="D310" s="823" t="s">
        <v>7508</v>
      </c>
      <c r="E310" s="823" t="s">
        <v>7634</v>
      </c>
      <c r="F310" s="823" t="s">
        <v>7635</v>
      </c>
      <c r="G310" s="832">
        <v>2</v>
      </c>
      <c r="H310" s="832">
        <v>64</v>
      </c>
      <c r="I310" s="823">
        <v>0.64646464646464652</v>
      </c>
      <c r="J310" s="823">
        <v>32</v>
      </c>
      <c r="K310" s="832">
        <v>3</v>
      </c>
      <c r="L310" s="832">
        <v>99</v>
      </c>
      <c r="M310" s="823">
        <v>1</v>
      </c>
      <c r="N310" s="823">
        <v>33</v>
      </c>
      <c r="O310" s="832">
        <v>2</v>
      </c>
      <c r="P310" s="832">
        <v>66</v>
      </c>
      <c r="Q310" s="828">
        <v>0.66666666666666663</v>
      </c>
      <c r="R310" s="833">
        <v>33</v>
      </c>
    </row>
    <row r="311" spans="1:18" ht="14.45" customHeight="1" x14ac:dyDescent="0.2">
      <c r="A311" s="822" t="s">
        <v>7583</v>
      </c>
      <c r="B311" s="823" t="s">
        <v>7627</v>
      </c>
      <c r="C311" s="823" t="s">
        <v>629</v>
      </c>
      <c r="D311" s="823" t="s">
        <v>7508</v>
      </c>
      <c r="E311" s="823" t="s">
        <v>7636</v>
      </c>
      <c r="F311" s="823" t="s">
        <v>7637</v>
      </c>
      <c r="G311" s="832">
        <v>45250</v>
      </c>
      <c r="H311" s="832">
        <v>2941250</v>
      </c>
      <c r="I311" s="823">
        <v>0.97111340029187054</v>
      </c>
      <c r="J311" s="823">
        <v>65</v>
      </c>
      <c r="K311" s="832">
        <v>46596</v>
      </c>
      <c r="L311" s="832">
        <v>3028740</v>
      </c>
      <c r="M311" s="823">
        <v>1</v>
      </c>
      <c r="N311" s="823">
        <v>65</v>
      </c>
      <c r="O311" s="832">
        <v>39688</v>
      </c>
      <c r="P311" s="832">
        <v>2619408</v>
      </c>
      <c r="Q311" s="828">
        <v>0.86485073000653734</v>
      </c>
      <c r="R311" s="833">
        <v>66</v>
      </c>
    </row>
    <row r="312" spans="1:18" ht="14.45" customHeight="1" x14ac:dyDescent="0.2">
      <c r="A312" s="822" t="s">
        <v>7583</v>
      </c>
      <c r="B312" s="823" t="s">
        <v>7627</v>
      </c>
      <c r="C312" s="823" t="s">
        <v>629</v>
      </c>
      <c r="D312" s="823" t="s">
        <v>7508</v>
      </c>
      <c r="E312" s="823" t="s">
        <v>7638</v>
      </c>
      <c r="F312" s="823" t="s">
        <v>7639</v>
      </c>
      <c r="G312" s="832">
        <v>13</v>
      </c>
      <c r="H312" s="832">
        <v>7085</v>
      </c>
      <c r="I312" s="823">
        <v>1.1796536796536796</v>
      </c>
      <c r="J312" s="823">
        <v>545</v>
      </c>
      <c r="K312" s="832">
        <v>11</v>
      </c>
      <c r="L312" s="832">
        <v>6006</v>
      </c>
      <c r="M312" s="823">
        <v>1</v>
      </c>
      <c r="N312" s="823">
        <v>546</v>
      </c>
      <c r="O312" s="832">
        <v>8</v>
      </c>
      <c r="P312" s="832">
        <v>4376</v>
      </c>
      <c r="Q312" s="828">
        <v>0.72860472860472858</v>
      </c>
      <c r="R312" s="833">
        <v>547</v>
      </c>
    </row>
    <row r="313" spans="1:18" ht="14.45" customHeight="1" x14ac:dyDescent="0.2">
      <c r="A313" s="822" t="s">
        <v>7583</v>
      </c>
      <c r="B313" s="823" t="s">
        <v>7627</v>
      </c>
      <c r="C313" s="823" t="s">
        <v>629</v>
      </c>
      <c r="D313" s="823" t="s">
        <v>7508</v>
      </c>
      <c r="E313" s="823" t="s">
        <v>7640</v>
      </c>
      <c r="F313" s="823" t="s">
        <v>7641</v>
      </c>
      <c r="G313" s="832">
        <v>326</v>
      </c>
      <c r="H313" s="832">
        <v>192992</v>
      </c>
      <c r="I313" s="823">
        <v>0.99663299663299665</v>
      </c>
      <c r="J313" s="823">
        <v>592</v>
      </c>
      <c r="K313" s="832">
        <v>326</v>
      </c>
      <c r="L313" s="832">
        <v>193644</v>
      </c>
      <c r="M313" s="823">
        <v>1</v>
      </c>
      <c r="N313" s="823">
        <v>594</v>
      </c>
      <c r="O313" s="832">
        <v>245</v>
      </c>
      <c r="P313" s="832">
        <v>145775</v>
      </c>
      <c r="Q313" s="828">
        <v>0.75279895065171143</v>
      </c>
      <c r="R313" s="833">
        <v>595</v>
      </c>
    </row>
    <row r="314" spans="1:18" ht="14.45" customHeight="1" x14ac:dyDescent="0.2">
      <c r="A314" s="822" t="s">
        <v>7583</v>
      </c>
      <c r="B314" s="823" t="s">
        <v>7627</v>
      </c>
      <c r="C314" s="823" t="s">
        <v>629</v>
      </c>
      <c r="D314" s="823" t="s">
        <v>7508</v>
      </c>
      <c r="E314" s="823" t="s">
        <v>7642</v>
      </c>
      <c r="F314" s="823" t="s">
        <v>7643</v>
      </c>
      <c r="G314" s="832">
        <v>266</v>
      </c>
      <c r="H314" s="832">
        <v>164122</v>
      </c>
      <c r="I314" s="823">
        <v>1.0059453760910071</v>
      </c>
      <c r="J314" s="823">
        <v>617</v>
      </c>
      <c r="K314" s="832">
        <v>264</v>
      </c>
      <c r="L314" s="832">
        <v>163152</v>
      </c>
      <c r="M314" s="823">
        <v>1</v>
      </c>
      <c r="N314" s="823">
        <v>618</v>
      </c>
      <c r="O314" s="832">
        <v>208</v>
      </c>
      <c r="P314" s="832">
        <v>128752</v>
      </c>
      <c r="Q314" s="828">
        <v>0.78915367264881831</v>
      </c>
      <c r="R314" s="833">
        <v>619</v>
      </c>
    </row>
    <row r="315" spans="1:18" ht="14.45" customHeight="1" x14ac:dyDescent="0.2">
      <c r="A315" s="822" t="s">
        <v>7583</v>
      </c>
      <c r="B315" s="823" t="s">
        <v>7627</v>
      </c>
      <c r="C315" s="823" t="s">
        <v>629</v>
      </c>
      <c r="D315" s="823" t="s">
        <v>7508</v>
      </c>
      <c r="E315" s="823" t="s">
        <v>7644</v>
      </c>
      <c r="F315" s="823" t="s">
        <v>7645</v>
      </c>
      <c r="G315" s="832">
        <v>167</v>
      </c>
      <c r="H315" s="832">
        <v>25551</v>
      </c>
      <c r="I315" s="823">
        <v>1.3942486085343229</v>
      </c>
      <c r="J315" s="823">
        <v>153</v>
      </c>
      <c r="K315" s="832">
        <v>119</v>
      </c>
      <c r="L315" s="832">
        <v>18326</v>
      </c>
      <c r="M315" s="823">
        <v>1</v>
      </c>
      <c r="N315" s="823">
        <v>154</v>
      </c>
      <c r="O315" s="832">
        <v>127</v>
      </c>
      <c r="P315" s="832">
        <v>19558</v>
      </c>
      <c r="Q315" s="828">
        <v>1.0672268907563025</v>
      </c>
      <c r="R315" s="833">
        <v>154</v>
      </c>
    </row>
    <row r="316" spans="1:18" ht="14.45" customHeight="1" x14ac:dyDescent="0.2">
      <c r="A316" s="822" t="s">
        <v>7583</v>
      </c>
      <c r="B316" s="823" t="s">
        <v>7627</v>
      </c>
      <c r="C316" s="823" t="s">
        <v>629</v>
      </c>
      <c r="D316" s="823" t="s">
        <v>7508</v>
      </c>
      <c r="E316" s="823" t="s">
        <v>7646</v>
      </c>
      <c r="F316" s="823" t="s">
        <v>7647</v>
      </c>
      <c r="G316" s="832">
        <v>4</v>
      </c>
      <c r="H316" s="832">
        <v>2716</v>
      </c>
      <c r="I316" s="823"/>
      <c r="J316" s="823">
        <v>679</v>
      </c>
      <c r="K316" s="832"/>
      <c r="L316" s="832"/>
      <c r="M316" s="823"/>
      <c r="N316" s="823"/>
      <c r="O316" s="832">
        <v>16</v>
      </c>
      <c r="P316" s="832">
        <v>10880</v>
      </c>
      <c r="Q316" s="828"/>
      <c r="R316" s="833">
        <v>680</v>
      </c>
    </row>
    <row r="317" spans="1:18" ht="14.45" customHeight="1" x14ac:dyDescent="0.2">
      <c r="A317" s="822" t="s">
        <v>7583</v>
      </c>
      <c r="B317" s="823" t="s">
        <v>7627</v>
      </c>
      <c r="C317" s="823" t="s">
        <v>629</v>
      </c>
      <c r="D317" s="823" t="s">
        <v>7508</v>
      </c>
      <c r="E317" s="823" t="s">
        <v>7648</v>
      </c>
      <c r="F317" s="823" t="s">
        <v>7649</v>
      </c>
      <c r="G317" s="832">
        <v>273</v>
      </c>
      <c r="H317" s="832">
        <v>6552</v>
      </c>
      <c r="I317" s="823">
        <v>0.73900293255131966</v>
      </c>
      <c r="J317" s="823">
        <v>24</v>
      </c>
      <c r="K317" s="832">
        <v>341</v>
      </c>
      <c r="L317" s="832">
        <v>8866</v>
      </c>
      <c r="M317" s="823">
        <v>1</v>
      </c>
      <c r="N317" s="823">
        <v>26</v>
      </c>
      <c r="O317" s="832">
        <v>276</v>
      </c>
      <c r="P317" s="832">
        <v>7176</v>
      </c>
      <c r="Q317" s="828">
        <v>0.80938416422287385</v>
      </c>
      <c r="R317" s="833">
        <v>26</v>
      </c>
    </row>
    <row r="318" spans="1:18" ht="14.45" customHeight="1" x14ac:dyDescent="0.2">
      <c r="A318" s="822" t="s">
        <v>7583</v>
      </c>
      <c r="B318" s="823" t="s">
        <v>7627</v>
      </c>
      <c r="C318" s="823" t="s">
        <v>629</v>
      </c>
      <c r="D318" s="823" t="s">
        <v>7508</v>
      </c>
      <c r="E318" s="823" t="s">
        <v>7650</v>
      </c>
      <c r="F318" s="823" t="s">
        <v>7651</v>
      </c>
      <c r="G318" s="832">
        <v>14</v>
      </c>
      <c r="H318" s="832">
        <v>2338</v>
      </c>
      <c r="I318" s="823">
        <v>0.53525641025641024</v>
      </c>
      <c r="J318" s="823">
        <v>167</v>
      </c>
      <c r="K318" s="832">
        <v>26</v>
      </c>
      <c r="L318" s="832">
        <v>4368</v>
      </c>
      <c r="M318" s="823">
        <v>1</v>
      </c>
      <c r="N318" s="823">
        <v>168</v>
      </c>
      <c r="O318" s="832">
        <v>8</v>
      </c>
      <c r="P318" s="832">
        <v>1360</v>
      </c>
      <c r="Q318" s="828">
        <v>0.31135531135531136</v>
      </c>
      <c r="R318" s="833">
        <v>170</v>
      </c>
    </row>
    <row r="319" spans="1:18" ht="14.45" customHeight="1" x14ac:dyDescent="0.2">
      <c r="A319" s="822" t="s">
        <v>7583</v>
      </c>
      <c r="B319" s="823" t="s">
        <v>7627</v>
      </c>
      <c r="C319" s="823" t="s">
        <v>629</v>
      </c>
      <c r="D319" s="823" t="s">
        <v>7508</v>
      </c>
      <c r="E319" s="823" t="s">
        <v>7652</v>
      </c>
      <c r="F319" s="823" t="s">
        <v>7653</v>
      </c>
      <c r="G319" s="832">
        <v>1582</v>
      </c>
      <c r="H319" s="832">
        <v>87010</v>
      </c>
      <c r="I319" s="823">
        <v>0.95186522262334539</v>
      </c>
      <c r="J319" s="823">
        <v>55</v>
      </c>
      <c r="K319" s="832">
        <v>1662</v>
      </c>
      <c r="L319" s="832">
        <v>91410</v>
      </c>
      <c r="M319" s="823">
        <v>1</v>
      </c>
      <c r="N319" s="823">
        <v>55</v>
      </c>
      <c r="O319" s="832">
        <v>1543</v>
      </c>
      <c r="P319" s="832">
        <v>84865</v>
      </c>
      <c r="Q319" s="828">
        <v>0.92839951865222625</v>
      </c>
      <c r="R319" s="833">
        <v>55</v>
      </c>
    </row>
    <row r="320" spans="1:18" ht="14.45" customHeight="1" x14ac:dyDescent="0.2">
      <c r="A320" s="822" t="s">
        <v>7583</v>
      </c>
      <c r="B320" s="823" t="s">
        <v>7627</v>
      </c>
      <c r="C320" s="823" t="s">
        <v>629</v>
      </c>
      <c r="D320" s="823" t="s">
        <v>7508</v>
      </c>
      <c r="E320" s="823" t="s">
        <v>7654</v>
      </c>
      <c r="F320" s="823" t="s">
        <v>7655</v>
      </c>
      <c r="G320" s="832">
        <v>12152</v>
      </c>
      <c r="H320" s="832">
        <v>935704</v>
      </c>
      <c r="I320" s="823">
        <v>1.0124234220782453</v>
      </c>
      <c r="J320" s="823">
        <v>77</v>
      </c>
      <c r="K320" s="832">
        <v>11849</v>
      </c>
      <c r="L320" s="832">
        <v>924222</v>
      </c>
      <c r="M320" s="823">
        <v>1</v>
      </c>
      <c r="N320" s="823">
        <v>78</v>
      </c>
      <c r="O320" s="832">
        <v>11031</v>
      </c>
      <c r="P320" s="832">
        <v>860418</v>
      </c>
      <c r="Q320" s="828">
        <v>0.93096463836610688</v>
      </c>
      <c r="R320" s="833">
        <v>78</v>
      </c>
    </row>
    <row r="321" spans="1:18" ht="14.45" customHeight="1" x14ac:dyDescent="0.2">
      <c r="A321" s="822" t="s">
        <v>7583</v>
      </c>
      <c r="B321" s="823" t="s">
        <v>7627</v>
      </c>
      <c r="C321" s="823" t="s">
        <v>629</v>
      </c>
      <c r="D321" s="823" t="s">
        <v>7508</v>
      </c>
      <c r="E321" s="823" t="s">
        <v>7656</v>
      </c>
      <c r="F321" s="823" t="s">
        <v>7657</v>
      </c>
      <c r="G321" s="832">
        <v>22</v>
      </c>
      <c r="H321" s="832">
        <v>35926</v>
      </c>
      <c r="I321" s="823">
        <v>0.84615384615384615</v>
      </c>
      <c r="J321" s="823">
        <v>1633</v>
      </c>
      <c r="K321" s="832">
        <v>26</v>
      </c>
      <c r="L321" s="832">
        <v>42458</v>
      </c>
      <c r="M321" s="823">
        <v>1</v>
      </c>
      <c r="N321" s="823">
        <v>1633</v>
      </c>
      <c r="O321" s="832">
        <v>8</v>
      </c>
      <c r="P321" s="832">
        <v>13072</v>
      </c>
      <c r="Q321" s="828">
        <v>0.30788072919120074</v>
      </c>
      <c r="R321" s="833">
        <v>1634</v>
      </c>
    </row>
    <row r="322" spans="1:18" ht="14.45" customHeight="1" x14ac:dyDescent="0.2">
      <c r="A322" s="822" t="s">
        <v>7583</v>
      </c>
      <c r="B322" s="823" t="s">
        <v>7627</v>
      </c>
      <c r="C322" s="823" t="s">
        <v>629</v>
      </c>
      <c r="D322" s="823" t="s">
        <v>7508</v>
      </c>
      <c r="E322" s="823" t="s">
        <v>7658</v>
      </c>
      <c r="F322" s="823" t="s">
        <v>7659</v>
      </c>
      <c r="G322" s="832">
        <v>6268</v>
      </c>
      <c r="H322" s="832">
        <v>150432</v>
      </c>
      <c r="I322" s="823">
        <v>0.95272837817297462</v>
      </c>
      <c r="J322" s="823">
        <v>24</v>
      </c>
      <c r="K322" s="832">
        <v>6579</v>
      </c>
      <c r="L322" s="832">
        <v>157896</v>
      </c>
      <c r="M322" s="823">
        <v>1</v>
      </c>
      <c r="N322" s="823">
        <v>24</v>
      </c>
      <c r="O322" s="832">
        <v>5346</v>
      </c>
      <c r="P322" s="832">
        <v>133650</v>
      </c>
      <c r="Q322" s="828">
        <v>0.84644322845417241</v>
      </c>
      <c r="R322" s="833">
        <v>25</v>
      </c>
    </row>
    <row r="323" spans="1:18" ht="14.45" customHeight="1" x14ac:dyDescent="0.2">
      <c r="A323" s="822" t="s">
        <v>7583</v>
      </c>
      <c r="B323" s="823" t="s">
        <v>7627</v>
      </c>
      <c r="C323" s="823" t="s">
        <v>629</v>
      </c>
      <c r="D323" s="823" t="s">
        <v>7508</v>
      </c>
      <c r="E323" s="823" t="s">
        <v>7660</v>
      </c>
      <c r="F323" s="823" t="s">
        <v>7661</v>
      </c>
      <c r="G323" s="832">
        <v>18</v>
      </c>
      <c r="H323" s="832">
        <v>1818</v>
      </c>
      <c r="I323" s="823">
        <v>1.4852941176470589</v>
      </c>
      <c r="J323" s="823">
        <v>101</v>
      </c>
      <c r="K323" s="832">
        <v>12</v>
      </c>
      <c r="L323" s="832">
        <v>1224</v>
      </c>
      <c r="M323" s="823">
        <v>1</v>
      </c>
      <c r="N323" s="823">
        <v>102</v>
      </c>
      <c r="O323" s="832">
        <v>8</v>
      </c>
      <c r="P323" s="832">
        <v>824</v>
      </c>
      <c r="Q323" s="828">
        <v>0.67320261437908502</v>
      </c>
      <c r="R323" s="833">
        <v>103</v>
      </c>
    </row>
    <row r="324" spans="1:18" ht="14.45" customHeight="1" x14ac:dyDescent="0.2">
      <c r="A324" s="822" t="s">
        <v>7583</v>
      </c>
      <c r="B324" s="823" t="s">
        <v>7627</v>
      </c>
      <c r="C324" s="823" t="s">
        <v>629</v>
      </c>
      <c r="D324" s="823" t="s">
        <v>7508</v>
      </c>
      <c r="E324" s="823" t="s">
        <v>7662</v>
      </c>
      <c r="F324" s="823" t="s">
        <v>7663</v>
      </c>
      <c r="G324" s="832">
        <v>26</v>
      </c>
      <c r="H324" s="832">
        <v>4680</v>
      </c>
      <c r="I324" s="823">
        <v>0.89655172413793105</v>
      </c>
      <c r="J324" s="823">
        <v>180</v>
      </c>
      <c r="K324" s="832">
        <v>29</v>
      </c>
      <c r="L324" s="832">
        <v>5220</v>
      </c>
      <c r="M324" s="823">
        <v>1</v>
      </c>
      <c r="N324" s="823">
        <v>180</v>
      </c>
      <c r="O324" s="832">
        <v>17</v>
      </c>
      <c r="P324" s="832">
        <v>3077</v>
      </c>
      <c r="Q324" s="828">
        <v>0.58946360153256705</v>
      </c>
      <c r="R324" s="833">
        <v>181</v>
      </c>
    </row>
    <row r="325" spans="1:18" ht="14.45" customHeight="1" x14ac:dyDescent="0.2">
      <c r="A325" s="822" t="s">
        <v>7583</v>
      </c>
      <c r="B325" s="823" t="s">
        <v>7627</v>
      </c>
      <c r="C325" s="823" t="s">
        <v>629</v>
      </c>
      <c r="D325" s="823" t="s">
        <v>7508</v>
      </c>
      <c r="E325" s="823" t="s">
        <v>7664</v>
      </c>
      <c r="F325" s="823" t="s">
        <v>7665</v>
      </c>
      <c r="G325" s="832">
        <v>7</v>
      </c>
      <c r="H325" s="832">
        <v>2870</v>
      </c>
      <c r="I325" s="823">
        <v>1.745742092457421</v>
      </c>
      <c r="J325" s="823">
        <v>410</v>
      </c>
      <c r="K325" s="832">
        <v>4</v>
      </c>
      <c r="L325" s="832">
        <v>1644</v>
      </c>
      <c r="M325" s="823">
        <v>1</v>
      </c>
      <c r="N325" s="823">
        <v>411</v>
      </c>
      <c r="O325" s="832">
        <v>9</v>
      </c>
      <c r="P325" s="832">
        <v>3708</v>
      </c>
      <c r="Q325" s="828">
        <v>2.2554744525547443</v>
      </c>
      <c r="R325" s="833">
        <v>412</v>
      </c>
    </row>
    <row r="326" spans="1:18" ht="14.45" customHeight="1" x14ac:dyDescent="0.2">
      <c r="A326" s="822" t="s">
        <v>7583</v>
      </c>
      <c r="B326" s="823" t="s">
        <v>7627</v>
      </c>
      <c r="C326" s="823" t="s">
        <v>629</v>
      </c>
      <c r="D326" s="823" t="s">
        <v>7508</v>
      </c>
      <c r="E326" s="823" t="s">
        <v>7666</v>
      </c>
      <c r="F326" s="823" t="s">
        <v>7667</v>
      </c>
      <c r="G326" s="832">
        <v>248</v>
      </c>
      <c r="H326" s="832">
        <v>156488</v>
      </c>
      <c r="I326" s="823">
        <v>1.0081300813008129</v>
      </c>
      <c r="J326" s="823">
        <v>631</v>
      </c>
      <c r="K326" s="832">
        <v>246</v>
      </c>
      <c r="L326" s="832">
        <v>155226</v>
      </c>
      <c r="M326" s="823">
        <v>1</v>
      </c>
      <c r="N326" s="823">
        <v>631</v>
      </c>
      <c r="O326" s="832">
        <v>179</v>
      </c>
      <c r="P326" s="832">
        <v>113128</v>
      </c>
      <c r="Q326" s="828">
        <v>0.7287954337546545</v>
      </c>
      <c r="R326" s="833">
        <v>632</v>
      </c>
    </row>
    <row r="327" spans="1:18" ht="14.45" customHeight="1" x14ac:dyDescent="0.2">
      <c r="A327" s="822" t="s">
        <v>7583</v>
      </c>
      <c r="B327" s="823" t="s">
        <v>7627</v>
      </c>
      <c r="C327" s="823" t="s">
        <v>629</v>
      </c>
      <c r="D327" s="823" t="s">
        <v>7508</v>
      </c>
      <c r="E327" s="823" t="s">
        <v>7668</v>
      </c>
      <c r="F327" s="823" t="s">
        <v>7669</v>
      </c>
      <c r="G327" s="832">
        <v>4</v>
      </c>
      <c r="H327" s="832">
        <v>840</v>
      </c>
      <c r="I327" s="823"/>
      <c r="J327" s="823">
        <v>210</v>
      </c>
      <c r="K327" s="832"/>
      <c r="L327" s="832"/>
      <c r="M327" s="823"/>
      <c r="N327" s="823"/>
      <c r="O327" s="832">
        <v>1</v>
      </c>
      <c r="P327" s="832">
        <v>210</v>
      </c>
      <c r="Q327" s="828"/>
      <c r="R327" s="833">
        <v>210</v>
      </c>
    </row>
    <row r="328" spans="1:18" ht="14.45" customHeight="1" x14ac:dyDescent="0.2">
      <c r="A328" s="822" t="s">
        <v>7583</v>
      </c>
      <c r="B328" s="823" t="s">
        <v>7627</v>
      </c>
      <c r="C328" s="823" t="s">
        <v>629</v>
      </c>
      <c r="D328" s="823" t="s">
        <v>7508</v>
      </c>
      <c r="E328" s="823" t="s">
        <v>7670</v>
      </c>
      <c r="F328" s="823" t="s">
        <v>7671</v>
      </c>
      <c r="G328" s="832">
        <v>2879</v>
      </c>
      <c r="H328" s="832">
        <v>190014</v>
      </c>
      <c r="I328" s="823">
        <v>0.9802519577800477</v>
      </c>
      <c r="J328" s="823">
        <v>66</v>
      </c>
      <c r="K328" s="832">
        <v>2937</v>
      </c>
      <c r="L328" s="832">
        <v>193842</v>
      </c>
      <c r="M328" s="823">
        <v>1</v>
      </c>
      <c r="N328" s="823">
        <v>66</v>
      </c>
      <c r="O328" s="832">
        <v>2261</v>
      </c>
      <c r="P328" s="832">
        <v>149226</v>
      </c>
      <c r="Q328" s="828">
        <v>0.76983316309159011</v>
      </c>
      <c r="R328" s="833">
        <v>66</v>
      </c>
    </row>
    <row r="329" spans="1:18" ht="14.45" customHeight="1" x14ac:dyDescent="0.2">
      <c r="A329" s="822" t="s">
        <v>7583</v>
      </c>
      <c r="B329" s="823" t="s">
        <v>7627</v>
      </c>
      <c r="C329" s="823" t="s">
        <v>629</v>
      </c>
      <c r="D329" s="823" t="s">
        <v>7508</v>
      </c>
      <c r="E329" s="823" t="s">
        <v>7672</v>
      </c>
      <c r="F329" s="823" t="s">
        <v>7673</v>
      </c>
      <c r="G329" s="832">
        <v>2</v>
      </c>
      <c r="H329" s="832">
        <v>600</v>
      </c>
      <c r="I329" s="823">
        <v>0.49833887043189368</v>
      </c>
      <c r="J329" s="823">
        <v>300</v>
      </c>
      <c r="K329" s="832">
        <v>4</v>
      </c>
      <c r="L329" s="832">
        <v>1204</v>
      </c>
      <c r="M329" s="823">
        <v>1</v>
      </c>
      <c r="N329" s="823">
        <v>301</v>
      </c>
      <c r="O329" s="832"/>
      <c r="P329" s="832"/>
      <c r="Q329" s="828"/>
      <c r="R329" s="833"/>
    </row>
    <row r="330" spans="1:18" ht="14.45" customHeight="1" x14ac:dyDescent="0.2">
      <c r="A330" s="822" t="s">
        <v>7583</v>
      </c>
      <c r="B330" s="823" t="s">
        <v>7627</v>
      </c>
      <c r="C330" s="823" t="s">
        <v>629</v>
      </c>
      <c r="D330" s="823" t="s">
        <v>7508</v>
      </c>
      <c r="E330" s="823" t="s">
        <v>7674</v>
      </c>
      <c r="F330" s="823" t="s">
        <v>7675</v>
      </c>
      <c r="G330" s="832">
        <v>14006</v>
      </c>
      <c r="H330" s="832">
        <v>238102</v>
      </c>
      <c r="I330" s="823">
        <v>0.99220742419948993</v>
      </c>
      <c r="J330" s="823">
        <v>17</v>
      </c>
      <c r="K330" s="832">
        <v>14116</v>
      </c>
      <c r="L330" s="832">
        <v>239972</v>
      </c>
      <c r="M330" s="823">
        <v>1</v>
      </c>
      <c r="N330" s="823">
        <v>17</v>
      </c>
      <c r="O330" s="832">
        <v>12805</v>
      </c>
      <c r="P330" s="832">
        <v>217685</v>
      </c>
      <c r="Q330" s="828">
        <v>0.90712666477755743</v>
      </c>
      <c r="R330" s="833">
        <v>17</v>
      </c>
    </row>
    <row r="331" spans="1:18" ht="14.45" customHeight="1" x14ac:dyDescent="0.2">
      <c r="A331" s="822" t="s">
        <v>7583</v>
      </c>
      <c r="B331" s="823" t="s">
        <v>7627</v>
      </c>
      <c r="C331" s="823" t="s">
        <v>629</v>
      </c>
      <c r="D331" s="823" t="s">
        <v>7508</v>
      </c>
      <c r="E331" s="823" t="s">
        <v>7676</v>
      </c>
      <c r="F331" s="823" t="s">
        <v>7677</v>
      </c>
      <c r="G331" s="832">
        <v>9</v>
      </c>
      <c r="H331" s="832">
        <v>918</v>
      </c>
      <c r="I331" s="823">
        <v>1.7825242718446601</v>
      </c>
      <c r="J331" s="823">
        <v>102</v>
      </c>
      <c r="K331" s="832">
        <v>5</v>
      </c>
      <c r="L331" s="832">
        <v>515</v>
      </c>
      <c r="M331" s="823">
        <v>1</v>
      </c>
      <c r="N331" s="823">
        <v>103</v>
      </c>
      <c r="O331" s="832">
        <v>4</v>
      </c>
      <c r="P331" s="832">
        <v>412</v>
      </c>
      <c r="Q331" s="828">
        <v>0.8</v>
      </c>
      <c r="R331" s="833">
        <v>103</v>
      </c>
    </row>
    <row r="332" spans="1:18" ht="14.45" customHeight="1" x14ac:dyDescent="0.2">
      <c r="A332" s="822" t="s">
        <v>7583</v>
      </c>
      <c r="B332" s="823" t="s">
        <v>7627</v>
      </c>
      <c r="C332" s="823" t="s">
        <v>629</v>
      </c>
      <c r="D332" s="823" t="s">
        <v>7508</v>
      </c>
      <c r="E332" s="823" t="s">
        <v>7678</v>
      </c>
      <c r="F332" s="823" t="s">
        <v>7679</v>
      </c>
      <c r="G332" s="832">
        <v>6051</v>
      </c>
      <c r="H332" s="832">
        <v>2117850</v>
      </c>
      <c r="I332" s="823">
        <v>0.88432664279066153</v>
      </c>
      <c r="J332" s="823">
        <v>350</v>
      </c>
      <c r="K332" s="832">
        <v>6823</v>
      </c>
      <c r="L332" s="832">
        <v>2394873</v>
      </c>
      <c r="M332" s="823">
        <v>1</v>
      </c>
      <c r="N332" s="823">
        <v>351</v>
      </c>
      <c r="O332" s="832">
        <v>5939</v>
      </c>
      <c r="P332" s="832">
        <v>2090528</v>
      </c>
      <c r="Q332" s="828">
        <v>0.87291810463435848</v>
      </c>
      <c r="R332" s="833">
        <v>352</v>
      </c>
    </row>
    <row r="333" spans="1:18" ht="14.45" customHeight="1" x14ac:dyDescent="0.2">
      <c r="A333" s="822" t="s">
        <v>7583</v>
      </c>
      <c r="B333" s="823" t="s">
        <v>7627</v>
      </c>
      <c r="C333" s="823" t="s">
        <v>629</v>
      </c>
      <c r="D333" s="823" t="s">
        <v>7508</v>
      </c>
      <c r="E333" s="823" t="s">
        <v>7680</v>
      </c>
      <c r="F333" s="823" t="s">
        <v>7681</v>
      </c>
      <c r="G333" s="832">
        <v>5442</v>
      </c>
      <c r="H333" s="832">
        <v>136050</v>
      </c>
      <c r="I333" s="823">
        <v>0.95759282069329577</v>
      </c>
      <c r="J333" s="823">
        <v>25</v>
      </c>
      <c r="K333" s="832">
        <v>5683</v>
      </c>
      <c r="L333" s="832">
        <v>142075</v>
      </c>
      <c r="M333" s="823">
        <v>1</v>
      </c>
      <c r="N333" s="823">
        <v>25</v>
      </c>
      <c r="O333" s="832">
        <v>4568</v>
      </c>
      <c r="P333" s="832">
        <v>118768</v>
      </c>
      <c r="Q333" s="828">
        <v>0.83595284180890372</v>
      </c>
      <c r="R333" s="833">
        <v>26</v>
      </c>
    </row>
    <row r="334" spans="1:18" ht="14.45" customHeight="1" x14ac:dyDescent="0.2">
      <c r="A334" s="822" t="s">
        <v>7583</v>
      </c>
      <c r="B334" s="823" t="s">
        <v>7627</v>
      </c>
      <c r="C334" s="823" t="s">
        <v>629</v>
      </c>
      <c r="D334" s="823" t="s">
        <v>7508</v>
      </c>
      <c r="E334" s="823" t="s">
        <v>7682</v>
      </c>
      <c r="F334" s="823" t="s">
        <v>7683</v>
      </c>
      <c r="G334" s="832">
        <v>231</v>
      </c>
      <c r="H334" s="832">
        <v>171402</v>
      </c>
      <c r="I334" s="823">
        <v>0.90234375</v>
      </c>
      <c r="J334" s="823">
        <v>742</v>
      </c>
      <c r="K334" s="832">
        <v>256</v>
      </c>
      <c r="L334" s="832">
        <v>189952</v>
      </c>
      <c r="M334" s="823">
        <v>1</v>
      </c>
      <c r="N334" s="823">
        <v>742</v>
      </c>
      <c r="O334" s="832">
        <v>193</v>
      </c>
      <c r="P334" s="832">
        <v>143399</v>
      </c>
      <c r="Q334" s="828">
        <v>0.75492229615902962</v>
      </c>
      <c r="R334" s="833">
        <v>743</v>
      </c>
    </row>
    <row r="335" spans="1:18" ht="14.45" customHeight="1" x14ac:dyDescent="0.2">
      <c r="A335" s="822" t="s">
        <v>7583</v>
      </c>
      <c r="B335" s="823" t="s">
        <v>7627</v>
      </c>
      <c r="C335" s="823" t="s">
        <v>629</v>
      </c>
      <c r="D335" s="823" t="s">
        <v>7508</v>
      </c>
      <c r="E335" s="823" t="s">
        <v>7684</v>
      </c>
      <c r="F335" s="823" t="s">
        <v>7685</v>
      </c>
      <c r="G335" s="832">
        <v>679</v>
      </c>
      <c r="H335" s="832">
        <v>122899</v>
      </c>
      <c r="I335" s="823">
        <v>0.82704019488428748</v>
      </c>
      <c r="J335" s="823">
        <v>181</v>
      </c>
      <c r="K335" s="832">
        <v>821</v>
      </c>
      <c r="L335" s="832">
        <v>148601</v>
      </c>
      <c r="M335" s="823">
        <v>1</v>
      </c>
      <c r="N335" s="823">
        <v>181</v>
      </c>
      <c r="O335" s="832">
        <v>832</v>
      </c>
      <c r="P335" s="832">
        <v>150592</v>
      </c>
      <c r="Q335" s="828">
        <v>1.0133982947624847</v>
      </c>
      <c r="R335" s="833">
        <v>181</v>
      </c>
    </row>
    <row r="336" spans="1:18" ht="14.45" customHeight="1" x14ac:dyDescent="0.2">
      <c r="A336" s="822" t="s">
        <v>7583</v>
      </c>
      <c r="B336" s="823" t="s">
        <v>7627</v>
      </c>
      <c r="C336" s="823" t="s">
        <v>629</v>
      </c>
      <c r="D336" s="823" t="s">
        <v>7508</v>
      </c>
      <c r="E336" s="823" t="s">
        <v>7686</v>
      </c>
      <c r="F336" s="823" t="s">
        <v>7687</v>
      </c>
      <c r="G336" s="832">
        <v>3584</v>
      </c>
      <c r="H336" s="832">
        <v>93184</v>
      </c>
      <c r="I336" s="823">
        <v>0.92897874546397097</v>
      </c>
      <c r="J336" s="823">
        <v>26</v>
      </c>
      <c r="K336" s="832">
        <v>3858</v>
      </c>
      <c r="L336" s="832">
        <v>100308</v>
      </c>
      <c r="M336" s="823">
        <v>1</v>
      </c>
      <c r="N336" s="823">
        <v>26</v>
      </c>
      <c r="O336" s="832">
        <v>3124</v>
      </c>
      <c r="P336" s="832">
        <v>84348</v>
      </c>
      <c r="Q336" s="828">
        <v>0.8408900586194521</v>
      </c>
      <c r="R336" s="833">
        <v>27</v>
      </c>
    </row>
    <row r="337" spans="1:18" ht="14.45" customHeight="1" x14ac:dyDescent="0.2">
      <c r="A337" s="822" t="s">
        <v>7583</v>
      </c>
      <c r="B337" s="823" t="s">
        <v>7627</v>
      </c>
      <c r="C337" s="823" t="s">
        <v>629</v>
      </c>
      <c r="D337" s="823" t="s">
        <v>7508</v>
      </c>
      <c r="E337" s="823" t="s">
        <v>7688</v>
      </c>
      <c r="F337" s="823" t="s">
        <v>7689</v>
      </c>
      <c r="G337" s="832">
        <v>13152</v>
      </c>
      <c r="H337" s="832">
        <v>1104768</v>
      </c>
      <c r="I337" s="823">
        <v>1.0079705702023298</v>
      </c>
      <c r="J337" s="823">
        <v>84</v>
      </c>
      <c r="K337" s="832">
        <v>13048</v>
      </c>
      <c r="L337" s="832">
        <v>1096032</v>
      </c>
      <c r="M337" s="823">
        <v>1</v>
      </c>
      <c r="N337" s="823">
        <v>84</v>
      </c>
      <c r="O337" s="832">
        <v>11827</v>
      </c>
      <c r="P337" s="832">
        <v>993468</v>
      </c>
      <c r="Q337" s="828">
        <v>0.90642244022072349</v>
      </c>
      <c r="R337" s="833">
        <v>84</v>
      </c>
    </row>
    <row r="338" spans="1:18" ht="14.45" customHeight="1" x14ac:dyDescent="0.2">
      <c r="A338" s="822" t="s">
        <v>7583</v>
      </c>
      <c r="B338" s="823" t="s">
        <v>7627</v>
      </c>
      <c r="C338" s="823" t="s">
        <v>629</v>
      </c>
      <c r="D338" s="823" t="s">
        <v>7508</v>
      </c>
      <c r="E338" s="823" t="s">
        <v>7690</v>
      </c>
      <c r="F338" s="823" t="s">
        <v>7691</v>
      </c>
      <c r="G338" s="832">
        <v>2914</v>
      </c>
      <c r="H338" s="832">
        <v>740156</v>
      </c>
      <c r="I338" s="823">
        <v>0.89744379427163534</v>
      </c>
      <c r="J338" s="823">
        <v>254</v>
      </c>
      <c r="K338" s="832">
        <v>3247</v>
      </c>
      <c r="L338" s="832">
        <v>824738</v>
      </c>
      <c r="M338" s="823">
        <v>1</v>
      </c>
      <c r="N338" s="823">
        <v>254</v>
      </c>
      <c r="O338" s="832">
        <v>3246</v>
      </c>
      <c r="P338" s="832">
        <v>824484</v>
      </c>
      <c r="Q338" s="828">
        <v>0.9996920234062211</v>
      </c>
      <c r="R338" s="833">
        <v>254</v>
      </c>
    </row>
    <row r="339" spans="1:18" ht="14.45" customHeight="1" x14ac:dyDescent="0.2">
      <c r="A339" s="822" t="s">
        <v>7583</v>
      </c>
      <c r="B339" s="823" t="s">
        <v>7627</v>
      </c>
      <c r="C339" s="823" t="s">
        <v>629</v>
      </c>
      <c r="D339" s="823" t="s">
        <v>7508</v>
      </c>
      <c r="E339" s="823" t="s">
        <v>7692</v>
      </c>
      <c r="F339" s="823" t="s">
        <v>7693</v>
      </c>
      <c r="G339" s="832">
        <v>234</v>
      </c>
      <c r="H339" s="832">
        <v>62712</v>
      </c>
      <c r="I339" s="823">
        <v>0.96734486109611439</v>
      </c>
      <c r="J339" s="823">
        <v>268</v>
      </c>
      <c r="K339" s="832">
        <v>241</v>
      </c>
      <c r="L339" s="832">
        <v>64829</v>
      </c>
      <c r="M339" s="823">
        <v>1</v>
      </c>
      <c r="N339" s="823">
        <v>269</v>
      </c>
      <c r="O339" s="832">
        <v>189</v>
      </c>
      <c r="P339" s="832">
        <v>50841</v>
      </c>
      <c r="Q339" s="828">
        <v>0.78423236514522821</v>
      </c>
      <c r="R339" s="833">
        <v>269</v>
      </c>
    </row>
    <row r="340" spans="1:18" ht="14.45" customHeight="1" x14ac:dyDescent="0.2">
      <c r="A340" s="822" t="s">
        <v>7583</v>
      </c>
      <c r="B340" s="823" t="s">
        <v>7627</v>
      </c>
      <c r="C340" s="823" t="s">
        <v>629</v>
      </c>
      <c r="D340" s="823" t="s">
        <v>7508</v>
      </c>
      <c r="E340" s="823" t="s">
        <v>7694</v>
      </c>
      <c r="F340" s="823" t="s">
        <v>7695</v>
      </c>
      <c r="G340" s="832">
        <v>6236</v>
      </c>
      <c r="H340" s="832">
        <v>74832</v>
      </c>
      <c r="I340" s="823">
        <v>0.95453849686208481</v>
      </c>
      <c r="J340" s="823">
        <v>12</v>
      </c>
      <c r="K340" s="832">
        <v>6533</v>
      </c>
      <c r="L340" s="832">
        <v>78396</v>
      </c>
      <c r="M340" s="823">
        <v>1</v>
      </c>
      <c r="N340" s="823">
        <v>12</v>
      </c>
      <c r="O340" s="832">
        <v>5306</v>
      </c>
      <c r="P340" s="832">
        <v>63672</v>
      </c>
      <c r="Q340" s="828">
        <v>0.81218429511709778</v>
      </c>
      <c r="R340" s="833">
        <v>12</v>
      </c>
    </row>
    <row r="341" spans="1:18" ht="14.45" customHeight="1" x14ac:dyDescent="0.2">
      <c r="A341" s="822" t="s">
        <v>7583</v>
      </c>
      <c r="B341" s="823" t="s">
        <v>7627</v>
      </c>
      <c r="C341" s="823" t="s">
        <v>629</v>
      </c>
      <c r="D341" s="823" t="s">
        <v>7508</v>
      </c>
      <c r="E341" s="823" t="s">
        <v>7696</v>
      </c>
      <c r="F341" s="823" t="s">
        <v>7697</v>
      </c>
      <c r="G341" s="832">
        <v>1922</v>
      </c>
      <c r="H341" s="832">
        <v>417074</v>
      </c>
      <c r="I341" s="823">
        <v>0.97911360163015793</v>
      </c>
      <c r="J341" s="823">
        <v>217</v>
      </c>
      <c r="K341" s="832">
        <v>1963</v>
      </c>
      <c r="L341" s="832">
        <v>425971</v>
      </c>
      <c r="M341" s="823">
        <v>1</v>
      </c>
      <c r="N341" s="823">
        <v>217</v>
      </c>
      <c r="O341" s="832">
        <v>1700</v>
      </c>
      <c r="P341" s="832">
        <v>368900</v>
      </c>
      <c r="Q341" s="828">
        <v>0.86602139582272031</v>
      </c>
      <c r="R341" s="833">
        <v>217</v>
      </c>
    </row>
    <row r="342" spans="1:18" ht="14.45" customHeight="1" x14ac:dyDescent="0.2">
      <c r="A342" s="822" t="s">
        <v>7583</v>
      </c>
      <c r="B342" s="823" t="s">
        <v>7627</v>
      </c>
      <c r="C342" s="823" t="s">
        <v>629</v>
      </c>
      <c r="D342" s="823" t="s">
        <v>7508</v>
      </c>
      <c r="E342" s="823" t="s">
        <v>7698</v>
      </c>
      <c r="F342" s="823" t="s">
        <v>7699</v>
      </c>
      <c r="G342" s="832">
        <v>277</v>
      </c>
      <c r="H342" s="832">
        <v>10249</v>
      </c>
      <c r="I342" s="823">
        <v>0.95517241379310347</v>
      </c>
      <c r="J342" s="823">
        <v>37</v>
      </c>
      <c r="K342" s="832">
        <v>290</v>
      </c>
      <c r="L342" s="832">
        <v>10730</v>
      </c>
      <c r="M342" s="823">
        <v>1</v>
      </c>
      <c r="N342" s="823">
        <v>37</v>
      </c>
      <c r="O342" s="832">
        <v>282</v>
      </c>
      <c r="P342" s="832">
        <v>10434</v>
      </c>
      <c r="Q342" s="828">
        <v>0.97241379310344822</v>
      </c>
      <c r="R342" s="833">
        <v>37</v>
      </c>
    </row>
    <row r="343" spans="1:18" ht="14.45" customHeight="1" x14ac:dyDescent="0.2">
      <c r="A343" s="822" t="s">
        <v>7583</v>
      </c>
      <c r="B343" s="823" t="s">
        <v>7627</v>
      </c>
      <c r="C343" s="823" t="s">
        <v>629</v>
      </c>
      <c r="D343" s="823" t="s">
        <v>7508</v>
      </c>
      <c r="E343" s="823" t="s">
        <v>7700</v>
      </c>
      <c r="F343" s="823" t="s">
        <v>7701</v>
      </c>
      <c r="G343" s="832">
        <v>276</v>
      </c>
      <c r="H343" s="832">
        <v>163392</v>
      </c>
      <c r="I343" s="823">
        <v>1.0225676842777214</v>
      </c>
      <c r="J343" s="823">
        <v>592</v>
      </c>
      <c r="K343" s="832">
        <v>269</v>
      </c>
      <c r="L343" s="832">
        <v>159786</v>
      </c>
      <c r="M343" s="823">
        <v>1</v>
      </c>
      <c r="N343" s="823">
        <v>594</v>
      </c>
      <c r="O343" s="832">
        <v>215</v>
      </c>
      <c r="P343" s="832">
        <v>127925</v>
      </c>
      <c r="Q343" s="828">
        <v>0.80060205524889538</v>
      </c>
      <c r="R343" s="833">
        <v>595</v>
      </c>
    </row>
    <row r="344" spans="1:18" ht="14.45" customHeight="1" x14ac:dyDescent="0.2">
      <c r="A344" s="822" t="s">
        <v>7583</v>
      </c>
      <c r="B344" s="823" t="s">
        <v>7627</v>
      </c>
      <c r="C344" s="823" t="s">
        <v>629</v>
      </c>
      <c r="D344" s="823" t="s">
        <v>7508</v>
      </c>
      <c r="E344" s="823" t="s">
        <v>7702</v>
      </c>
      <c r="F344" s="823" t="s">
        <v>7703</v>
      </c>
      <c r="G344" s="832">
        <v>115</v>
      </c>
      <c r="H344" s="832">
        <v>5750</v>
      </c>
      <c r="I344" s="823">
        <v>1.4024390243902438</v>
      </c>
      <c r="J344" s="823">
        <v>50</v>
      </c>
      <c r="K344" s="832">
        <v>82</v>
      </c>
      <c r="L344" s="832">
        <v>4100</v>
      </c>
      <c r="M344" s="823">
        <v>1</v>
      </c>
      <c r="N344" s="823">
        <v>50</v>
      </c>
      <c r="O344" s="832">
        <v>85</v>
      </c>
      <c r="P344" s="832">
        <v>4250</v>
      </c>
      <c r="Q344" s="828">
        <v>1.0365853658536586</v>
      </c>
      <c r="R344" s="833">
        <v>50</v>
      </c>
    </row>
    <row r="345" spans="1:18" ht="14.45" customHeight="1" x14ac:dyDescent="0.2">
      <c r="A345" s="822" t="s">
        <v>7583</v>
      </c>
      <c r="B345" s="823" t="s">
        <v>7627</v>
      </c>
      <c r="C345" s="823" t="s">
        <v>629</v>
      </c>
      <c r="D345" s="823" t="s">
        <v>7508</v>
      </c>
      <c r="E345" s="823" t="s">
        <v>7704</v>
      </c>
      <c r="F345" s="823" t="s">
        <v>7705</v>
      </c>
      <c r="G345" s="832">
        <v>240</v>
      </c>
      <c r="H345" s="832">
        <v>131280</v>
      </c>
      <c r="I345" s="823">
        <v>0.95824817518248173</v>
      </c>
      <c r="J345" s="823">
        <v>547</v>
      </c>
      <c r="K345" s="832">
        <v>250</v>
      </c>
      <c r="L345" s="832">
        <v>137000</v>
      </c>
      <c r="M345" s="823">
        <v>1</v>
      </c>
      <c r="N345" s="823">
        <v>548</v>
      </c>
      <c r="O345" s="832">
        <v>194</v>
      </c>
      <c r="P345" s="832">
        <v>106506</v>
      </c>
      <c r="Q345" s="828">
        <v>0.77741605839416061</v>
      </c>
      <c r="R345" s="833">
        <v>549</v>
      </c>
    </row>
    <row r="346" spans="1:18" ht="14.45" customHeight="1" x14ac:dyDescent="0.2">
      <c r="A346" s="822" t="s">
        <v>7583</v>
      </c>
      <c r="B346" s="823" t="s">
        <v>7627</v>
      </c>
      <c r="C346" s="823" t="s">
        <v>629</v>
      </c>
      <c r="D346" s="823" t="s">
        <v>7508</v>
      </c>
      <c r="E346" s="823" t="s">
        <v>7706</v>
      </c>
      <c r="F346" s="823" t="s">
        <v>7707</v>
      </c>
      <c r="G346" s="832">
        <v>182</v>
      </c>
      <c r="H346" s="832">
        <v>94276</v>
      </c>
      <c r="I346" s="823">
        <v>0.8699616122840691</v>
      </c>
      <c r="J346" s="823">
        <v>518</v>
      </c>
      <c r="K346" s="832">
        <v>208</v>
      </c>
      <c r="L346" s="832">
        <v>108368</v>
      </c>
      <c r="M346" s="823">
        <v>1</v>
      </c>
      <c r="N346" s="823">
        <v>521</v>
      </c>
      <c r="O346" s="832">
        <v>137</v>
      </c>
      <c r="P346" s="832">
        <v>71925</v>
      </c>
      <c r="Q346" s="828">
        <v>0.66371068950243617</v>
      </c>
      <c r="R346" s="833">
        <v>525</v>
      </c>
    </row>
    <row r="347" spans="1:18" ht="14.45" customHeight="1" x14ac:dyDescent="0.2">
      <c r="A347" s="822" t="s">
        <v>7583</v>
      </c>
      <c r="B347" s="823" t="s">
        <v>7627</v>
      </c>
      <c r="C347" s="823" t="s">
        <v>629</v>
      </c>
      <c r="D347" s="823" t="s">
        <v>7508</v>
      </c>
      <c r="E347" s="823" t="s">
        <v>7708</v>
      </c>
      <c r="F347" s="823" t="s">
        <v>7709</v>
      </c>
      <c r="G347" s="832">
        <v>249</v>
      </c>
      <c r="H347" s="832">
        <v>183264</v>
      </c>
      <c r="I347" s="823">
        <v>0.97133649932157395</v>
      </c>
      <c r="J347" s="823">
        <v>736</v>
      </c>
      <c r="K347" s="832">
        <v>256</v>
      </c>
      <c r="L347" s="832">
        <v>188672</v>
      </c>
      <c r="M347" s="823">
        <v>1</v>
      </c>
      <c r="N347" s="823">
        <v>737</v>
      </c>
      <c r="O347" s="832">
        <v>197</v>
      </c>
      <c r="P347" s="832">
        <v>145189</v>
      </c>
      <c r="Q347" s="828">
        <v>0.76953125</v>
      </c>
      <c r="R347" s="833">
        <v>737</v>
      </c>
    </row>
    <row r="348" spans="1:18" ht="14.45" customHeight="1" x14ac:dyDescent="0.2">
      <c r="A348" s="822" t="s">
        <v>7583</v>
      </c>
      <c r="B348" s="823" t="s">
        <v>7627</v>
      </c>
      <c r="C348" s="823" t="s">
        <v>629</v>
      </c>
      <c r="D348" s="823" t="s">
        <v>7508</v>
      </c>
      <c r="E348" s="823" t="s">
        <v>7710</v>
      </c>
      <c r="F348" s="823" t="s">
        <v>7711</v>
      </c>
      <c r="G348" s="832">
        <v>85</v>
      </c>
      <c r="H348" s="832">
        <v>27965</v>
      </c>
      <c r="I348" s="823">
        <v>1.228151075977163</v>
      </c>
      <c r="J348" s="823">
        <v>329</v>
      </c>
      <c r="K348" s="832">
        <v>69</v>
      </c>
      <c r="L348" s="832">
        <v>22770</v>
      </c>
      <c r="M348" s="823">
        <v>1</v>
      </c>
      <c r="N348" s="823">
        <v>330</v>
      </c>
      <c r="O348" s="832">
        <v>75</v>
      </c>
      <c r="P348" s="832">
        <v>24825</v>
      </c>
      <c r="Q348" s="828">
        <v>1.0902503293807642</v>
      </c>
      <c r="R348" s="833">
        <v>331</v>
      </c>
    </row>
    <row r="349" spans="1:18" ht="14.45" customHeight="1" x14ac:dyDescent="0.2">
      <c r="A349" s="822" t="s">
        <v>7583</v>
      </c>
      <c r="B349" s="823" t="s">
        <v>7627</v>
      </c>
      <c r="C349" s="823" t="s">
        <v>629</v>
      </c>
      <c r="D349" s="823" t="s">
        <v>7508</v>
      </c>
      <c r="E349" s="823" t="s">
        <v>7712</v>
      </c>
      <c r="F349" s="823" t="s">
        <v>7713</v>
      </c>
      <c r="G349" s="832">
        <v>234</v>
      </c>
      <c r="H349" s="832">
        <v>80964</v>
      </c>
      <c r="I349" s="823">
        <v>0.97219020172910664</v>
      </c>
      <c r="J349" s="823">
        <v>346</v>
      </c>
      <c r="K349" s="832">
        <v>240</v>
      </c>
      <c r="L349" s="832">
        <v>83280</v>
      </c>
      <c r="M349" s="823">
        <v>1</v>
      </c>
      <c r="N349" s="823">
        <v>347</v>
      </c>
      <c r="O349" s="832">
        <v>189</v>
      </c>
      <c r="P349" s="832">
        <v>65772</v>
      </c>
      <c r="Q349" s="828">
        <v>0.78976945244956775</v>
      </c>
      <c r="R349" s="833">
        <v>348</v>
      </c>
    </row>
    <row r="350" spans="1:18" ht="14.45" customHeight="1" x14ac:dyDescent="0.2">
      <c r="A350" s="822" t="s">
        <v>7583</v>
      </c>
      <c r="B350" s="823" t="s">
        <v>7627</v>
      </c>
      <c r="C350" s="823" t="s">
        <v>629</v>
      </c>
      <c r="D350" s="823" t="s">
        <v>7508</v>
      </c>
      <c r="E350" s="823" t="s">
        <v>7714</v>
      </c>
      <c r="F350" s="823" t="s">
        <v>7715</v>
      </c>
      <c r="G350" s="832">
        <v>37</v>
      </c>
      <c r="H350" s="832">
        <v>27861</v>
      </c>
      <c r="I350" s="823">
        <v>1.3196760136415309</v>
      </c>
      <c r="J350" s="823">
        <v>753</v>
      </c>
      <c r="K350" s="832">
        <v>28</v>
      </c>
      <c r="L350" s="832">
        <v>21112</v>
      </c>
      <c r="M350" s="823">
        <v>1</v>
      </c>
      <c r="N350" s="823">
        <v>754</v>
      </c>
      <c r="O350" s="832">
        <v>20</v>
      </c>
      <c r="P350" s="832">
        <v>15100</v>
      </c>
      <c r="Q350" s="828">
        <v>0.71523304281924971</v>
      </c>
      <c r="R350" s="833">
        <v>755</v>
      </c>
    </row>
    <row r="351" spans="1:18" ht="14.45" customHeight="1" x14ac:dyDescent="0.2">
      <c r="A351" s="822" t="s">
        <v>7583</v>
      </c>
      <c r="B351" s="823" t="s">
        <v>7627</v>
      </c>
      <c r="C351" s="823" t="s">
        <v>629</v>
      </c>
      <c r="D351" s="823" t="s">
        <v>7508</v>
      </c>
      <c r="E351" s="823" t="s">
        <v>7716</v>
      </c>
      <c r="F351" s="823" t="s">
        <v>7717</v>
      </c>
      <c r="G351" s="832">
        <v>449</v>
      </c>
      <c r="H351" s="832">
        <v>104168</v>
      </c>
      <c r="I351" s="823">
        <v>0.9553191489361702</v>
      </c>
      <c r="J351" s="823">
        <v>232</v>
      </c>
      <c r="K351" s="832">
        <v>470</v>
      </c>
      <c r="L351" s="832">
        <v>109040</v>
      </c>
      <c r="M351" s="823">
        <v>1</v>
      </c>
      <c r="N351" s="823">
        <v>232</v>
      </c>
      <c r="O351" s="832">
        <v>498</v>
      </c>
      <c r="P351" s="832">
        <v>116034</v>
      </c>
      <c r="Q351" s="828">
        <v>1.0641415994130594</v>
      </c>
      <c r="R351" s="833">
        <v>233</v>
      </c>
    </row>
    <row r="352" spans="1:18" ht="14.45" customHeight="1" x14ac:dyDescent="0.2">
      <c r="A352" s="822" t="s">
        <v>7583</v>
      </c>
      <c r="B352" s="823" t="s">
        <v>7627</v>
      </c>
      <c r="C352" s="823" t="s">
        <v>629</v>
      </c>
      <c r="D352" s="823" t="s">
        <v>7508</v>
      </c>
      <c r="E352" s="823" t="s">
        <v>7718</v>
      </c>
      <c r="F352" s="823" t="s">
        <v>7719</v>
      </c>
      <c r="G352" s="832">
        <v>82</v>
      </c>
      <c r="H352" s="832">
        <v>19106</v>
      </c>
      <c r="I352" s="823">
        <v>1.3608262108262108</v>
      </c>
      <c r="J352" s="823">
        <v>233</v>
      </c>
      <c r="K352" s="832">
        <v>60</v>
      </c>
      <c r="L352" s="832">
        <v>14040</v>
      </c>
      <c r="M352" s="823">
        <v>1</v>
      </c>
      <c r="N352" s="823">
        <v>234</v>
      </c>
      <c r="O352" s="832">
        <v>66</v>
      </c>
      <c r="P352" s="832">
        <v>15444</v>
      </c>
      <c r="Q352" s="828">
        <v>1.1000000000000001</v>
      </c>
      <c r="R352" s="833">
        <v>234</v>
      </c>
    </row>
    <row r="353" spans="1:18" ht="14.45" customHeight="1" x14ac:dyDescent="0.2">
      <c r="A353" s="822" t="s">
        <v>7583</v>
      </c>
      <c r="B353" s="823" t="s">
        <v>7627</v>
      </c>
      <c r="C353" s="823" t="s">
        <v>629</v>
      </c>
      <c r="D353" s="823" t="s">
        <v>7508</v>
      </c>
      <c r="E353" s="823" t="s">
        <v>7720</v>
      </c>
      <c r="F353" s="823" t="s">
        <v>7721</v>
      </c>
      <c r="G353" s="832">
        <v>84</v>
      </c>
      <c r="H353" s="832">
        <v>34440</v>
      </c>
      <c r="I353" s="823">
        <v>0.94152382514557531</v>
      </c>
      <c r="J353" s="823">
        <v>410</v>
      </c>
      <c r="K353" s="832">
        <v>89</v>
      </c>
      <c r="L353" s="832">
        <v>36579</v>
      </c>
      <c r="M353" s="823">
        <v>1</v>
      </c>
      <c r="N353" s="823">
        <v>411</v>
      </c>
      <c r="O353" s="832">
        <v>70</v>
      </c>
      <c r="P353" s="832">
        <v>28770</v>
      </c>
      <c r="Q353" s="828">
        <v>0.7865168539325843</v>
      </c>
      <c r="R353" s="833">
        <v>411</v>
      </c>
    </row>
    <row r="354" spans="1:18" ht="14.45" customHeight="1" x14ac:dyDescent="0.2">
      <c r="A354" s="822" t="s">
        <v>7583</v>
      </c>
      <c r="B354" s="823" t="s">
        <v>7627</v>
      </c>
      <c r="C354" s="823" t="s">
        <v>629</v>
      </c>
      <c r="D354" s="823" t="s">
        <v>7508</v>
      </c>
      <c r="E354" s="823" t="s">
        <v>7722</v>
      </c>
      <c r="F354" s="823" t="s">
        <v>7723</v>
      </c>
      <c r="G354" s="832">
        <v>18</v>
      </c>
      <c r="H354" s="832">
        <v>11736</v>
      </c>
      <c r="I354" s="823">
        <v>1.1232771822358345</v>
      </c>
      <c r="J354" s="823">
        <v>652</v>
      </c>
      <c r="K354" s="832">
        <v>16</v>
      </c>
      <c r="L354" s="832">
        <v>10448</v>
      </c>
      <c r="M354" s="823">
        <v>1</v>
      </c>
      <c r="N354" s="823">
        <v>653</v>
      </c>
      <c r="O354" s="832">
        <v>18</v>
      </c>
      <c r="P354" s="832">
        <v>11772</v>
      </c>
      <c r="Q354" s="828">
        <v>1.1267228177641655</v>
      </c>
      <c r="R354" s="833">
        <v>654</v>
      </c>
    </row>
    <row r="355" spans="1:18" ht="14.45" customHeight="1" x14ac:dyDescent="0.2">
      <c r="A355" s="822" t="s">
        <v>7583</v>
      </c>
      <c r="B355" s="823" t="s">
        <v>7627</v>
      </c>
      <c r="C355" s="823" t="s">
        <v>629</v>
      </c>
      <c r="D355" s="823" t="s">
        <v>7508</v>
      </c>
      <c r="E355" s="823" t="s">
        <v>7724</v>
      </c>
      <c r="F355" s="823" t="s">
        <v>7725</v>
      </c>
      <c r="G355" s="832">
        <v>75</v>
      </c>
      <c r="H355" s="832">
        <v>44250</v>
      </c>
      <c r="I355" s="823">
        <v>0.8913463862702441</v>
      </c>
      <c r="J355" s="823">
        <v>590</v>
      </c>
      <c r="K355" s="832">
        <v>84</v>
      </c>
      <c r="L355" s="832">
        <v>49644</v>
      </c>
      <c r="M355" s="823">
        <v>1</v>
      </c>
      <c r="N355" s="823">
        <v>591</v>
      </c>
      <c r="O355" s="832">
        <v>64</v>
      </c>
      <c r="P355" s="832">
        <v>37888</v>
      </c>
      <c r="Q355" s="828">
        <v>0.76319394085891545</v>
      </c>
      <c r="R355" s="833">
        <v>592</v>
      </c>
    </row>
    <row r="356" spans="1:18" ht="14.45" customHeight="1" x14ac:dyDescent="0.2">
      <c r="A356" s="822" t="s">
        <v>7583</v>
      </c>
      <c r="B356" s="823" t="s">
        <v>7627</v>
      </c>
      <c r="C356" s="823" t="s">
        <v>629</v>
      </c>
      <c r="D356" s="823" t="s">
        <v>7508</v>
      </c>
      <c r="E356" s="823" t="s">
        <v>7726</v>
      </c>
      <c r="F356" s="823" t="s">
        <v>7727</v>
      </c>
      <c r="G356" s="832">
        <v>26</v>
      </c>
      <c r="H356" s="832">
        <v>10062</v>
      </c>
      <c r="I356" s="823">
        <v>0.48024054982817871</v>
      </c>
      <c r="J356" s="823">
        <v>387</v>
      </c>
      <c r="K356" s="832">
        <v>54</v>
      </c>
      <c r="L356" s="832">
        <v>20952</v>
      </c>
      <c r="M356" s="823">
        <v>1</v>
      </c>
      <c r="N356" s="823">
        <v>388</v>
      </c>
      <c r="O356" s="832">
        <v>54</v>
      </c>
      <c r="P356" s="832">
        <v>21006</v>
      </c>
      <c r="Q356" s="828">
        <v>1.0025773195876289</v>
      </c>
      <c r="R356" s="833">
        <v>389</v>
      </c>
    </row>
    <row r="357" spans="1:18" ht="14.45" customHeight="1" x14ac:dyDescent="0.2">
      <c r="A357" s="822" t="s">
        <v>7583</v>
      </c>
      <c r="B357" s="823" t="s">
        <v>7627</v>
      </c>
      <c r="C357" s="823" t="s">
        <v>629</v>
      </c>
      <c r="D357" s="823" t="s">
        <v>7508</v>
      </c>
      <c r="E357" s="823" t="s">
        <v>7728</v>
      </c>
      <c r="F357" s="823" t="s">
        <v>7729</v>
      </c>
      <c r="G357" s="832">
        <v>7</v>
      </c>
      <c r="H357" s="832">
        <v>2940</v>
      </c>
      <c r="I357" s="823">
        <v>1.7458432304038005</v>
      </c>
      <c r="J357" s="823">
        <v>420</v>
      </c>
      <c r="K357" s="832">
        <v>4</v>
      </c>
      <c r="L357" s="832">
        <v>1684</v>
      </c>
      <c r="M357" s="823">
        <v>1</v>
      </c>
      <c r="N357" s="823">
        <v>421</v>
      </c>
      <c r="O357" s="832">
        <v>9</v>
      </c>
      <c r="P357" s="832">
        <v>3798</v>
      </c>
      <c r="Q357" s="828">
        <v>2.2553444180522564</v>
      </c>
      <c r="R357" s="833">
        <v>422</v>
      </c>
    </row>
    <row r="358" spans="1:18" ht="14.45" customHeight="1" x14ac:dyDescent="0.2">
      <c r="A358" s="822" t="s">
        <v>7583</v>
      </c>
      <c r="B358" s="823" t="s">
        <v>7627</v>
      </c>
      <c r="C358" s="823" t="s">
        <v>629</v>
      </c>
      <c r="D358" s="823" t="s">
        <v>7508</v>
      </c>
      <c r="E358" s="823" t="s">
        <v>7730</v>
      </c>
      <c r="F358" s="823" t="s">
        <v>7731</v>
      </c>
      <c r="G358" s="832">
        <v>9</v>
      </c>
      <c r="H358" s="832">
        <v>1539</v>
      </c>
      <c r="I358" s="823">
        <v>0.89476744186046508</v>
      </c>
      <c r="J358" s="823">
        <v>171</v>
      </c>
      <c r="K358" s="832">
        <v>10</v>
      </c>
      <c r="L358" s="832">
        <v>1720</v>
      </c>
      <c r="M358" s="823">
        <v>1</v>
      </c>
      <c r="N358" s="823">
        <v>172</v>
      </c>
      <c r="O358" s="832">
        <v>10</v>
      </c>
      <c r="P358" s="832">
        <v>1730</v>
      </c>
      <c r="Q358" s="828">
        <v>1.0058139534883721</v>
      </c>
      <c r="R358" s="833">
        <v>173</v>
      </c>
    </row>
    <row r="359" spans="1:18" ht="14.45" customHeight="1" x14ac:dyDescent="0.2">
      <c r="A359" s="822" t="s">
        <v>7583</v>
      </c>
      <c r="B359" s="823" t="s">
        <v>7627</v>
      </c>
      <c r="C359" s="823" t="s">
        <v>629</v>
      </c>
      <c r="D359" s="823" t="s">
        <v>7508</v>
      </c>
      <c r="E359" s="823" t="s">
        <v>7732</v>
      </c>
      <c r="F359" s="823" t="s">
        <v>7733</v>
      </c>
      <c r="G359" s="832">
        <v>1025</v>
      </c>
      <c r="H359" s="832">
        <v>808725</v>
      </c>
      <c r="I359" s="823">
        <v>0.56840784655500809</v>
      </c>
      <c r="J359" s="823">
        <v>789</v>
      </c>
      <c r="K359" s="832">
        <v>1801</v>
      </c>
      <c r="L359" s="832">
        <v>1422790</v>
      </c>
      <c r="M359" s="823">
        <v>1</v>
      </c>
      <c r="N359" s="823">
        <v>790</v>
      </c>
      <c r="O359" s="832">
        <v>1987</v>
      </c>
      <c r="P359" s="832">
        <v>1571717</v>
      </c>
      <c r="Q359" s="828">
        <v>1.1046725096465395</v>
      </c>
      <c r="R359" s="833">
        <v>791</v>
      </c>
    </row>
    <row r="360" spans="1:18" ht="14.45" customHeight="1" x14ac:dyDescent="0.2">
      <c r="A360" s="822" t="s">
        <v>7583</v>
      </c>
      <c r="B360" s="823" t="s">
        <v>7627</v>
      </c>
      <c r="C360" s="823" t="s">
        <v>629</v>
      </c>
      <c r="D360" s="823" t="s">
        <v>7508</v>
      </c>
      <c r="E360" s="823" t="s">
        <v>7734</v>
      </c>
      <c r="F360" s="823" t="s">
        <v>7735</v>
      </c>
      <c r="G360" s="832">
        <v>89</v>
      </c>
      <c r="H360" s="832">
        <v>19936</v>
      </c>
      <c r="I360" s="823">
        <v>1.2841223832528181</v>
      </c>
      <c r="J360" s="823">
        <v>224</v>
      </c>
      <c r="K360" s="832">
        <v>69</v>
      </c>
      <c r="L360" s="832">
        <v>15525</v>
      </c>
      <c r="M360" s="823">
        <v>1</v>
      </c>
      <c r="N360" s="823">
        <v>225</v>
      </c>
      <c r="O360" s="832">
        <v>69</v>
      </c>
      <c r="P360" s="832">
        <v>15594</v>
      </c>
      <c r="Q360" s="828">
        <v>1.0044444444444445</v>
      </c>
      <c r="R360" s="833">
        <v>226</v>
      </c>
    </row>
    <row r="361" spans="1:18" ht="14.45" customHeight="1" x14ac:dyDescent="0.2">
      <c r="A361" s="822" t="s">
        <v>7583</v>
      </c>
      <c r="B361" s="823" t="s">
        <v>7627</v>
      </c>
      <c r="C361" s="823" t="s">
        <v>629</v>
      </c>
      <c r="D361" s="823" t="s">
        <v>7508</v>
      </c>
      <c r="E361" s="823" t="s">
        <v>7736</v>
      </c>
      <c r="F361" s="823" t="s">
        <v>7737</v>
      </c>
      <c r="G361" s="832">
        <v>14</v>
      </c>
      <c r="H361" s="832">
        <v>7924</v>
      </c>
      <c r="I361" s="823">
        <v>0.93168724279835391</v>
      </c>
      <c r="J361" s="823">
        <v>566</v>
      </c>
      <c r="K361" s="832">
        <v>15</v>
      </c>
      <c r="L361" s="832">
        <v>8505</v>
      </c>
      <c r="M361" s="823">
        <v>1</v>
      </c>
      <c r="N361" s="823">
        <v>567</v>
      </c>
      <c r="O361" s="832">
        <v>11</v>
      </c>
      <c r="P361" s="832">
        <v>6248</v>
      </c>
      <c r="Q361" s="828">
        <v>0.73462669018224569</v>
      </c>
      <c r="R361" s="833">
        <v>568</v>
      </c>
    </row>
    <row r="362" spans="1:18" ht="14.45" customHeight="1" x14ac:dyDescent="0.2">
      <c r="A362" s="822" t="s">
        <v>7583</v>
      </c>
      <c r="B362" s="823" t="s">
        <v>7627</v>
      </c>
      <c r="C362" s="823" t="s">
        <v>629</v>
      </c>
      <c r="D362" s="823" t="s">
        <v>7508</v>
      </c>
      <c r="E362" s="823" t="s">
        <v>7738</v>
      </c>
      <c r="F362" s="823" t="s">
        <v>7739</v>
      </c>
      <c r="G362" s="832">
        <v>54</v>
      </c>
      <c r="H362" s="832">
        <v>49626</v>
      </c>
      <c r="I362" s="823">
        <v>0.85621118012422359</v>
      </c>
      <c r="J362" s="823">
        <v>919</v>
      </c>
      <c r="K362" s="832">
        <v>63</v>
      </c>
      <c r="L362" s="832">
        <v>57960</v>
      </c>
      <c r="M362" s="823">
        <v>1</v>
      </c>
      <c r="N362" s="823">
        <v>920</v>
      </c>
      <c r="O362" s="832">
        <v>26</v>
      </c>
      <c r="P362" s="832">
        <v>23946</v>
      </c>
      <c r="Q362" s="828">
        <v>0.41314699792960663</v>
      </c>
      <c r="R362" s="833">
        <v>921</v>
      </c>
    </row>
    <row r="363" spans="1:18" ht="14.45" customHeight="1" x14ac:dyDescent="0.2">
      <c r="A363" s="822" t="s">
        <v>7583</v>
      </c>
      <c r="B363" s="823" t="s">
        <v>7627</v>
      </c>
      <c r="C363" s="823" t="s">
        <v>629</v>
      </c>
      <c r="D363" s="823" t="s">
        <v>7508</v>
      </c>
      <c r="E363" s="823" t="s">
        <v>7740</v>
      </c>
      <c r="F363" s="823" t="s">
        <v>7741</v>
      </c>
      <c r="G363" s="832">
        <v>54</v>
      </c>
      <c r="H363" s="832">
        <v>48384</v>
      </c>
      <c r="I363" s="823">
        <v>0.85618729096989965</v>
      </c>
      <c r="J363" s="823">
        <v>896</v>
      </c>
      <c r="K363" s="832">
        <v>63</v>
      </c>
      <c r="L363" s="832">
        <v>56511</v>
      </c>
      <c r="M363" s="823">
        <v>1</v>
      </c>
      <c r="N363" s="823">
        <v>897</v>
      </c>
      <c r="O363" s="832">
        <v>26</v>
      </c>
      <c r="P363" s="832">
        <v>23348</v>
      </c>
      <c r="Q363" s="828">
        <v>0.41315850011502187</v>
      </c>
      <c r="R363" s="833">
        <v>898</v>
      </c>
    </row>
    <row r="364" spans="1:18" ht="14.45" customHeight="1" x14ac:dyDescent="0.2">
      <c r="A364" s="822" t="s">
        <v>7583</v>
      </c>
      <c r="B364" s="823" t="s">
        <v>7627</v>
      </c>
      <c r="C364" s="823" t="s">
        <v>629</v>
      </c>
      <c r="D364" s="823" t="s">
        <v>7508</v>
      </c>
      <c r="E364" s="823" t="s">
        <v>7742</v>
      </c>
      <c r="F364" s="823" t="s">
        <v>7743</v>
      </c>
      <c r="G364" s="832">
        <v>27</v>
      </c>
      <c r="H364" s="832">
        <v>9342</v>
      </c>
      <c r="I364" s="823">
        <v>0.99711815561959649</v>
      </c>
      <c r="J364" s="823">
        <v>346</v>
      </c>
      <c r="K364" s="832">
        <v>27</v>
      </c>
      <c r="L364" s="832">
        <v>9369</v>
      </c>
      <c r="M364" s="823">
        <v>1</v>
      </c>
      <c r="N364" s="823">
        <v>347</v>
      </c>
      <c r="O364" s="832">
        <v>28</v>
      </c>
      <c r="P364" s="832">
        <v>9744</v>
      </c>
      <c r="Q364" s="828">
        <v>1.0400256163944925</v>
      </c>
      <c r="R364" s="833">
        <v>348</v>
      </c>
    </row>
    <row r="365" spans="1:18" ht="14.45" customHeight="1" x14ac:dyDescent="0.2">
      <c r="A365" s="822" t="s">
        <v>7583</v>
      </c>
      <c r="B365" s="823" t="s">
        <v>7627</v>
      </c>
      <c r="C365" s="823" t="s">
        <v>629</v>
      </c>
      <c r="D365" s="823" t="s">
        <v>7508</v>
      </c>
      <c r="E365" s="823" t="s">
        <v>7744</v>
      </c>
      <c r="F365" s="823" t="s">
        <v>7745</v>
      </c>
      <c r="G365" s="832">
        <v>10</v>
      </c>
      <c r="H365" s="832">
        <v>910</v>
      </c>
      <c r="I365" s="823">
        <v>0.41213768115942029</v>
      </c>
      <c r="J365" s="823">
        <v>91</v>
      </c>
      <c r="K365" s="832">
        <v>24</v>
      </c>
      <c r="L365" s="832">
        <v>2208</v>
      </c>
      <c r="M365" s="823">
        <v>1</v>
      </c>
      <c r="N365" s="823">
        <v>92</v>
      </c>
      <c r="O365" s="832">
        <v>12</v>
      </c>
      <c r="P365" s="832">
        <v>1128</v>
      </c>
      <c r="Q365" s="828">
        <v>0.51086956521739135</v>
      </c>
      <c r="R365" s="833">
        <v>94</v>
      </c>
    </row>
    <row r="366" spans="1:18" ht="14.45" customHeight="1" x14ac:dyDescent="0.2">
      <c r="A366" s="822" t="s">
        <v>7583</v>
      </c>
      <c r="B366" s="823" t="s">
        <v>7627</v>
      </c>
      <c r="C366" s="823" t="s">
        <v>629</v>
      </c>
      <c r="D366" s="823" t="s">
        <v>7508</v>
      </c>
      <c r="E366" s="823" t="s">
        <v>7746</v>
      </c>
      <c r="F366" s="823" t="s">
        <v>7747</v>
      </c>
      <c r="G366" s="832">
        <v>30</v>
      </c>
      <c r="H366" s="832">
        <v>12810</v>
      </c>
      <c r="I366" s="823">
        <v>0.96548085619535728</v>
      </c>
      <c r="J366" s="823">
        <v>427</v>
      </c>
      <c r="K366" s="832">
        <v>31</v>
      </c>
      <c r="L366" s="832">
        <v>13268</v>
      </c>
      <c r="M366" s="823">
        <v>1</v>
      </c>
      <c r="N366" s="823">
        <v>428</v>
      </c>
      <c r="O366" s="832">
        <v>31</v>
      </c>
      <c r="P366" s="832">
        <v>13330</v>
      </c>
      <c r="Q366" s="828">
        <v>1.0046728971962617</v>
      </c>
      <c r="R366" s="833">
        <v>430</v>
      </c>
    </row>
    <row r="367" spans="1:18" ht="14.45" customHeight="1" x14ac:dyDescent="0.2">
      <c r="A367" s="822" t="s">
        <v>7583</v>
      </c>
      <c r="B367" s="823" t="s">
        <v>7627</v>
      </c>
      <c r="C367" s="823" t="s">
        <v>629</v>
      </c>
      <c r="D367" s="823" t="s">
        <v>7508</v>
      </c>
      <c r="E367" s="823" t="s">
        <v>7748</v>
      </c>
      <c r="F367" s="823" t="s">
        <v>7749</v>
      </c>
      <c r="G367" s="832">
        <v>4</v>
      </c>
      <c r="H367" s="832">
        <v>216</v>
      </c>
      <c r="I367" s="823">
        <v>1</v>
      </c>
      <c r="J367" s="823">
        <v>54</v>
      </c>
      <c r="K367" s="832">
        <v>4</v>
      </c>
      <c r="L367" s="832">
        <v>216</v>
      </c>
      <c r="M367" s="823">
        <v>1</v>
      </c>
      <c r="N367" s="823">
        <v>54</v>
      </c>
      <c r="O367" s="832">
        <v>4</v>
      </c>
      <c r="P367" s="832">
        <v>216</v>
      </c>
      <c r="Q367" s="828">
        <v>1</v>
      </c>
      <c r="R367" s="833">
        <v>54</v>
      </c>
    </row>
    <row r="368" spans="1:18" ht="14.45" customHeight="1" x14ac:dyDescent="0.2">
      <c r="A368" s="822" t="s">
        <v>7583</v>
      </c>
      <c r="B368" s="823" t="s">
        <v>7627</v>
      </c>
      <c r="C368" s="823" t="s">
        <v>629</v>
      </c>
      <c r="D368" s="823" t="s">
        <v>7508</v>
      </c>
      <c r="E368" s="823" t="s">
        <v>7750</v>
      </c>
      <c r="F368" s="823" t="s">
        <v>7751</v>
      </c>
      <c r="G368" s="832">
        <v>4</v>
      </c>
      <c r="H368" s="832">
        <v>948</v>
      </c>
      <c r="I368" s="823">
        <v>0.99579831932773111</v>
      </c>
      <c r="J368" s="823">
        <v>237</v>
      </c>
      <c r="K368" s="832">
        <v>4</v>
      </c>
      <c r="L368" s="832">
        <v>952</v>
      </c>
      <c r="M368" s="823">
        <v>1</v>
      </c>
      <c r="N368" s="823">
        <v>238</v>
      </c>
      <c r="O368" s="832">
        <v>5</v>
      </c>
      <c r="P368" s="832">
        <v>1195</v>
      </c>
      <c r="Q368" s="828">
        <v>1.2552521008403361</v>
      </c>
      <c r="R368" s="833">
        <v>239</v>
      </c>
    </row>
    <row r="369" spans="1:18" ht="14.45" customHeight="1" x14ac:dyDescent="0.2">
      <c r="A369" s="822" t="s">
        <v>7583</v>
      </c>
      <c r="B369" s="823" t="s">
        <v>7627</v>
      </c>
      <c r="C369" s="823" t="s">
        <v>629</v>
      </c>
      <c r="D369" s="823" t="s">
        <v>7508</v>
      </c>
      <c r="E369" s="823" t="s">
        <v>7752</v>
      </c>
      <c r="F369" s="823" t="s">
        <v>7753</v>
      </c>
      <c r="G369" s="832">
        <v>3</v>
      </c>
      <c r="H369" s="832">
        <v>22161</v>
      </c>
      <c r="I369" s="823">
        <v>0.74969553450608928</v>
      </c>
      <c r="J369" s="823">
        <v>7387</v>
      </c>
      <c r="K369" s="832">
        <v>4</v>
      </c>
      <c r="L369" s="832">
        <v>29560</v>
      </c>
      <c r="M369" s="823">
        <v>1</v>
      </c>
      <c r="N369" s="823">
        <v>7390</v>
      </c>
      <c r="O369" s="832">
        <v>5</v>
      </c>
      <c r="P369" s="832">
        <v>36970</v>
      </c>
      <c r="Q369" s="828">
        <v>1.2506765899864682</v>
      </c>
      <c r="R369" s="833">
        <v>7394</v>
      </c>
    </row>
    <row r="370" spans="1:18" ht="14.45" customHeight="1" x14ac:dyDescent="0.2">
      <c r="A370" s="822" t="s">
        <v>7583</v>
      </c>
      <c r="B370" s="823" t="s">
        <v>7627</v>
      </c>
      <c r="C370" s="823" t="s">
        <v>629</v>
      </c>
      <c r="D370" s="823" t="s">
        <v>7508</v>
      </c>
      <c r="E370" s="823" t="s">
        <v>7754</v>
      </c>
      <c r="F370" s="823" t="s">
        <v>7755</v>
      </c>
      <c r="G370" s="832"/>
      <c r="H370" s="832"/>
      <c r="I370" s="823"/>
      <c r="J370" s="823"/>
      <c r="K370" s="832">
        <v>469</v>
      </c>
      <c r="L370" s="832">
        <v>95207</v>
      </c>
      <c r="M370" s="823">
        <v>1</v>
      </c>
      <c r="N370" s="823">
        <v>203</v>
      </c>
      <c r="O370" s="832">
        <v>487</v>
      </c>
      <c r="P370" s="832">
        <v>99348</v>
      </c>
      <c r="Q370" s="828">
        <v>1.043494701019883</v>
      </c>
      <c r="R370" s="833">
        <v>204</v>
      </c>
    </row>
    <row r="371" spans="1:18" ht="14.45" customHeight="1" x14ac:dyDescent="0.2">
      <c r="A371" s="822" t="s">
        <v>7583</v>
      </c>
      <c r="B371" s="823" t="s">
        <v>7627</v>
      </c>
      <c r="C371" s="823" t="s">
        <v>629</v>
      </c>
      <c r="D371" s="823" t="s">
        <v>7508</v>
      </c>
      <c r="E371" s="823" t="s">
        <v>7756</v>
      </c>
      <c r="F371" s="823" t="s">
        <v>7757</v>
      </c>
      <c r="G371" s="832">
        <v>4</v>
      </c>
      <c r="H371" s="832">
        <v>13404</v>
      </c>
      <c r="I371" s="823">
        <v>0.181655553748577</v>
      </c>
      <c r="J371" s="823">
        <v>3351</v>
      </c>
      <c r="K371" s="832">
        <v>22</v>
      </c>
      <c r="L371" s="832">
        <v>73788</v>
      </c>
      <c r="M371" s="823">
        <v>1</v>
      </c>
      <c r="N371" s="823">
        <v>3354</v>
      </c>
      <c r="O371" s="832"/>
      <c r="P371" s="832"/>
      <c r="Q371" s="828"/>
      <c r="R371" s="833"/>
    </row>
    <row r="372" spans="1:18" ht="14.45" customHeight="1" x14ac:dyDescent="0.2">
      <c r="A372" s="822" t="s">
        <v>7583</v>
      </c>
      <c r="B372" s="823" t="s">
        <v>7627</v>
      </c>
      <c r="C372" s="823" t="s">
        <v>629</v>
      </c>
      <c r="D372" s="823" t="s">
        <v>7508</v>
      </c>
      <c r="E372" s="823" t="s">
        <v>7758</v>
      </c>
      <c r="F372" s="823" t="s">
        <v>7759</v>
      </c>
      <c r="G372" s="832"/>
      <c r="H372" s="832"/>
      <c r="I372" s="823"/>
      <c r="J372" s="823"/>
      <c r="K372" s="832">
        <v>2</v>
      </c>
      <c r="L372" s="832">
        <v>11502</v>
      </c>
      <c r="M372" s="823">
        <v>1</v>
      </c>
      <c r="N372" s="823">
        <v>5751</v>
      </c>
      <c r="O372" s="832"/>
      <c r="P372" s="832"/>
      <c r="Q372" s="828"/>
      <c r="R372" s="833"/>
    </row>
    <row r="373" spans="1:18" ht="14.45" customHeight="1" x14ac:dyDescent="0.2">
      <c r="A373" s="822" t="s">
        <v>7583</v>
      </c>
      <c r="B373" s="823" t="s">
        <v>7627</v>
      </c>
      <c r="C373" s="823" t="s">
        <v>629</v>
      </c>
      <c r="D373" s="823" t="s">
        <v>7508</v>
      </c>
      <c r="E373" s="823" t="s">
        <v>7760</v>
      </c>
      <c r="F373" s="823" t="s">
        <v>7761</v>
      </c>
      <c r="G373" s="832"/>
      <c r="H373" s="832"/>
      <c r="I373" s="823"/>
      <c r="J373" s="823"/>
      <c r="K373" s="832"/>
      <c r="L373" s="832"/>
      <c r="M373" s="823"/>
      <c r="N373" s="823"/>
      <c r="O373" s="832">
        <v>34</v>
      </c>
      <c r="P373" s="832">
        <v>15946</v>
      </c>
      <c r="Q373" s="828"/>
      <c r="R373" s="833">
        <v>469</v>
      </c>
    </row>
    <row r="374" spans="1:18" ht="14.45" customHeight="1" x14ac:dyDescent="0.2">
      <c r="A374" s="822" t="s">
        <v>7583</v>
      </c>
      <c r="B374" s="823" t="s">
        <v>7627</v>
      </c>
      <c r="C374" s="823" t="s">
        <v>629</v>
      </c>
      <c r="D374" s="823" t="s">
        <v>7508</v>
      </c>
      <c r="E374" s="823" t="s">
        <v>7762</v>
      </c>
      <c r="F374" s="823" t="s">
        <v>7763</v>
      </c>
      <c r="G374" s="832"/>
      <c r="H374" s="832"/>
      <c r="I374" s="823"/>
      <c r="J374" s="823"/>
      <c r="K374" s="832"/>
      <c r="L374" s="832"/>
      <c r="M374" s="823"/>
      <c r="N374" s="823"/>
      <c r="O374" s="832">
        <v>18</v>
      </c>
      <c r="P374" s="832">
        <v>10476</v>
      </c>
      <c r="Q374" s="828"/>
      <c r="R374" s="833">
        <v>582</v>
      </c>
    </row>
    <row r="375" spans="1:18" ht="14.45" customHeight="1" x14ac:dyDescent="0.2">
      <c r="A375" s="822" t="s">
        <v>7583</v>
      </c>
      <c r="B375" s="823" t="s">
        <v>7627</v>
      </c>
      <c r="C375" s="823" t="s">
        <v>629</v>
      </c>
      <c r="D375" s="823" t="s">
        <v>7508</v>
      </c>
      <c r="E375" s="823" t="s">
        <v>7764</v>
      </c>
      <c r="F375" s="823" t="s">
        <v>7765</v>
      </c>
      <c r="G375" s="832"/>
      <c r="H375" s="832"/>
      <c r="I375" s="823"/>
      <c r="J375" s="823"/>
      <c r="K375" s="832"/>
      <c r="L375" s="832"/>
      <c r="M375" s="823"/>
      <c r="N375" s="823"/>
      <c r="O375" s="832">
        <v>25</v>
      </c>
      <c r="P375" s="832">
        <v>80925</v>
      </c>
      <c r="Q375" s="828"/>
      <c r="R375" s="833">
        <v>3237</v>
      </c>
    </row>
    <row r="376" spans="1:18" ht="14.45" customHeight="1" x14ac:dyDescent="0.2">
      <c r="A376" s="822" t="s">
        <v>7583</v>
      </c>
      <c r="B376" s="823" t="s">
        <v>7627</v>
      </c>
      <c r="C376" s="823" t="s">
        <v>629</v>
      </c>
      <c r="D376" s="823" t="s">
        <v>7508</v>
      </c>
      <c r="E376" s="823" t="s">
        <v>7766</v>
      </c>
      <c r="F376" s="823" t="s">
        <v>7767</v>
      </c>
      <c r="G376" s="832"/>
      <c r="H376" s="832"/>
      <c r="I376" s="823"/>
      <c r="J376" s="823"/>
      <c r="K376" s="832"/>
      <c r="L376" s="832"/>
      <c r="M376" s="823"/>
      <c r="N376" s="823"/>
      <c r="O376" s="832">
        <v>16</v>
      </c>
      <c r="P376" s="832">
        <v>72608</v>
      </c>
      <c r="Q376" s="828"/>
      <c r="R376" s="833">
        <v>4538</v>
      </c>
    </row>
    <row r="377" spans="1:18" ht="14.45" customHeight="1" x14ac:dyDescent="0.2">
      <c r="A377" s="822" t="s">
        <v>7583</v>
      </c>
      <c r="B377" s="823" t="s">
        <v>7627</v>
      </c>
      <c r="C377" s="823" t="s">
        <v>629</v>
      </c>
      <c r="D377" s="823" t="s">
        <v>7508</v>
      </c>
      <c r="E377" s="823" t="s">
        <v>7768</v>
      </c>
      <c r="F377" s="823" t="s">
        <v>7769</v>
      </c>
      <c r="G377" s="832"/>
      <c r="H377" s="832"/>
      <c r="I377" s="823"/>
      <c r="J377" s="823"/>
      <c r="K377" s="832"/>
      <c r="L377" s="832"/>
      <c r="M377" s="823"/>
      <c r="N377" s="823"/>
      <c r="O377" s="832">
        <v>11</v>
      </c>
      <c r="P377" s="832">
        <v>33121</v>
      </c>
      <c r="Q377" s="828"/>
      <c r="R377" s="833">
        <v>3011</v>
      </c>
    </row>
    <row r="378" spans="1:18" ht="14.45" customHeight="1" x14ac:dyDescent="0.2">
      <c r="A378" s="822" t="s">
        <v>7583</v>
      </c>
      <c r="B378" s="823" t="s">
        <v>7627</v>
      </c>
      <c r="C378" s="823" t="s">
        <v>629</v>
      </c>
      <c r="D378" s="823" t="s">
        <v>7508</v>
      </c>
      <c r="E378" s="823" t="s">
        <v>7770</v>
      </c>
      <c r="F378" s="823" t="s">
        <v>7771</v>
      </c>
      <c r="G378" s="832"/>
      <c r="H378" s="832"/>
      <c r="I378" s="823"/>
      <c r="J378" s="823"/>
      <c r="K378" s="832"/>
      <c r="L378" s="832"/>
      <c r="M378" s="823"/>
      <c r="N378" s="823"/>
      <c r="O378" s="832">
        <v>18</v>
      </c>
      <c r="P378" s="832">
        <v>1152</v>
      </c>
      <c r="Q378" s="828"/>
      <c r="R378" s="833">
        <v>64</v>
      </c>
    </row>
    <row r="379" spans="1:18" ht="14.45" customHeight="1" x14ac:dyDescent="0.2">
      <c r="A379" s="822" t="s">
        <v>7583</v>
      </c>
      <c r="B379" s="823" t="s">
        <v>7627</v>
      </c>
      <c r="C379" s="823" t="s">
        <v>629</v>
      </c>
      <c r="D379" s="823" t="s">
        <v>7508</v>
      </c>
      <c r="E379" s="823" t="s">
        <v>7772</v>
      </c>
      <c r="F379" s="823" t="s">
        <v>7773</v>
      </c>
      <c r="G379" s="832"/>
      <c r="H379" s="832"/>
      <c r="I379" s="823"/>
      <c r="J379" s="823"/>
      <c r="K379" s="832"/>
      <c r="L379" s="832"/>
      <c r="M379" s="823"/>
      <c r="N379" s="823"/>
      <c r="O379" s="832">
        <v>1</v>
      </c>
      <c r="P379" s="832">
        <v>92</v>
      </c>
      <c r="Q379" s="828"/>
      <c r="R379" s="833">
        <v>92</v>
      </c>
    </row>
    <row r="380" spans="1:18" ht="14.45" customHeight="1" x14ac:dyDescent="0.2">
      <c r="A380" s="822" t="s">
        <v>7223</v>
      </c>
      <c r="B380" s="823" t="s">
        <v>7774</v>
      </c>
      <c r="C380" s="823" t="s">
        <v>7223</v>
      </c>
      <c r="D380" s="823" t="s">
        <v>7240</v>
      </c>
      <c r="E380" s="823" t="s">
        <v>7258</v>
      </c>
      <c r="F380" s="823" t="s">
        <v>7564</v>
      </c>
      <c r="G380" s="832"/>
      <c r="H380" s="832"/>
      <c r="I380" s="823"/>
      <c r="J380" s="823"/>
      <c r="K380" s="832"/>
      <c r="L380" s="832"/>
      <c r="M380" s="823"/>
      <c r="N380" s="823"/>
      <c r="O380" s="832">
        <v>0</v>
      </c>
      <c r="P380" s="832">
        <v>0</v>
      </c>
      <c r="Q380" s="828"/>
      <c r="R380" s="833"/>
    </row>
    <row r="381" spans="1:18" ht="14.45" customHeight="1" x14ac:dyDescent="0.2">
      <c r="A381" s="822" t="s">
        <v>7223</v>
      </c>
      <c r="B381" s="823" t="s">
        <v>7774</v>
      </c>
      <c r="C381" s="823" t="s">
        <v>7223</v>
      </c>
      <c r="D381" s="823" t="s">
        <v>7240</v>
      </c>
      <c r="E381" s="823" t="s">
        <v>7259</v>
      </c>
      <c r="F381" s="823" t="s">
        <v>2071</v>
      </c>
      <c r="G381" s="832"/>
      <c r="H381" s="832"/>
      <c r="I381" s="823"/>
      <c r="J381" s="823"/>
      <c r="K381" s="832"/>
      <c r="L381" s="832"/>
      <c r="M381" s="823"/>
      <c r="N381" s="823"/>
      <c r="O381" s="832">
        <v>0</v>
      </c>
      <c r="P381" s="832">
        <v>0</v>
      </c>
      <c r="Q381" s="828"/>
      <c r="R381" s="833"/>
    </row>
    <row r="382" spans="1:18" ht="14.45" customHeight="1" x14ac:dyDescent="0.2">
      <c r="A382" s="822" t="s">
        <v>7223</v>
      </c>
      <c r="B382" s="823" t="s">
        <v>7774</v>
      </c>
      <c r="C382" s="823" t="s">
        <v>7223</v>
      </c>
      <c r="D382" s="823" t="s">
        <v>7240</v>
      </c>
      <c r="E382" s="823" t="s">
        <v>7265</v>
      </c>
      <c r="F382" s="823" t="s">
        <v>7565</v>
      </c>
      <c r="G382" s="832"/>
      <c r="H382" s="832"/>
      <c r="I382" s="823"/>
      <c r="J382" s="823"/>
      <c r="K382" s="832"/>
      <c r="L382" s="832"/>
      <c r="M382" s="823"/>
      <c r="N382" s="823"/>
      <c r="O382" s="832">
        <v>0</v>
      </c>
      <c r="P382" s="832">
        <v>2.9103830456733704E-11</v>
      </c>
      <c r="Q382" s="828"/>
      <c r="R382" s="833"/>
    </row>
    <row r="383" spans="1:18" ht="14.45" customHeight="1" x14ac:dyDescent="0.2">
      <c r="A383" s="822" t="s">
        <v>7223</v>
      </c>
      <c r="B383" s="823" t="s">
        <v>7774</v>
      </c>
      <c r="C383" s="823" t="s">
        <v>7223</v>
      </c>
      <c r="D383" s="823" t="s">
        <v>7240</v>
      </c>
      <c r="E383" s="823" t="s">
        <v>7266</v>
      </c>
      <c r="F383" s="823" t="s">
        <v>7565</v>
      </c>
      <c r="G383" s="832"/>
      <c r="H383" s="832"/>
      <c r="I383" s="823"/>
      <c r="J383" s="823"/>
      <c r="K383" s="832"/>
      <c r="L383" s="832"/>
      <c r="M383" s="823"/>
      <c r="N383" s="823"/>
      <c r="O383" s="832">
        <v>0</v>
      </c>
      <c r="P383" s="832">
        <v>1.4551915228366852E-10</v>
      </c>
      <c r="Q383" s="828"/>
      <c r="R383" s="833"/>
    </row>
    <row r="384" spans="1:18" ht="14.45" customHeight="1" x14ac:dyDescent="0.2">
      <c r="A384" s="822" t="s">
        <v>7223</v>
      </c>
      <c r="B384" s="823" t="s">
        <v>7774</v>
      </c>
      <c r="C384" s="823" t="s">
        <v>7223</v>
      </c>
      <c r="D384" s="823" t="s">
        <v>7240</v>
      </c>
      <c r="E384" s="823" t="s">
        <v>7267</v>
      </c>
      <c r="F384" s="823" t="s">
        <v>7565</v>
      </c>
      <c r="G384" s="832"/>
      <c r="H384" s="832"/>
      <c r="I384" s="823"/>
      <c r="J384" s="823"/>
      <c r="K384" s="832"/>
      <c r="L384" s="832"/>
      <c r="M384" s="823"/>
      <c r="N384" s="823"/>
      <c r="O384" s="832">
        <v>0</v>
      </c>
      <c r="P384" s="832">
        <v>0</v>
      </c>
      <c r="Q384" s="828"/>
      <c r="R384" s="833"/>
    </row>
    <row r="385" spans="1:18" ht="14.45" customHeight="1" x14ac:dyDescent="0.2">
      <c r="A385" s="822" t="s">
        <v>7223</v>
      </c>
      <c r="B385" s="823" t="s">
        <v>7774</v>
      </c>
      <c r="C385" s="823" t="s">
        <v>7223</v>
      </c>
      <c r="D385" s="823" t="s">
        <v>7240</v>
      </c>
      <c r="E385" s="823" t="s">
        <v>7306</v>
      </c>
      <c r="F385" s="823" t="s">
        <v>7566</v>
      </c>
      <c r="G385" s="832"/>
      <c r="H385" s="832"/>
      <c r="I385" s="823"/>
      <c r="J385" s="823"/>
      <c r="K385" s="832"/>
      <c r="L385" s="832"/>
      <c r="M385" s="823"/>
      <c r="N385" s="823"/>
      <c r="O385" s="832">
        <v>0</v>
      </c>
      <c r="P385" s="832">
        <v>0</v>
      </c>
      <c r="Q385" s="828"/>
      <c r="R385" s="833"/>
    </row>
    <row r="386" spans="1:18" ht="14.45" customHeight="1" x14ac:dyDescent="0.2">
      <c r="A386" s="822" t="s">
        <v>7223</v>
      </c>
      <c r="B386" s="823" t="s">
        <v>7774</v>
      </c>
      <c r="C386" s="823" t="s">
        <v>7223</v>
      </c>
      <c r="D386" s="823" t="s">
        <v>7240</v>
      </c>
      <c r="E386" s="823" t="s">
        <v>7312</v>
      </c>
      <c r="F386" s="823" t="s">
        <v>7313</v>
      </c>
      <c r="G386" s="832"/>
      <c r="H386" s="832"/>
      <c r="I386" s="823"/>
      <c r="J386" s="823"/>
      <c r="K386" s="832"/>
      <c r="L386" s="832"/>
      <c r="M386" s="823"/>
      <c r="N386" s="823"/>
      <c r="O386" s="832">
        <v>3.5527136788005009E-15</v>
      </c>
      <c r="P386" s="832">
        <v>-1.4551915228366852E-11</v>
      </c>
      <c r="Q386" s="828"/>
      <c r="R386" s="833">
        <v>-4096</v>
      </c>
    </row>
    <row r="387" spans="1:18" ht="14.45" customHeight="1" x14ac:dyDescent="0.2">
      <c r="A387" s="822" t="s">
        <v>7223</v>
      </c>
      <c r="B387" s="823" t="s">
        <v>7774</v>
      </c>
      <c r="C387" s="823" t="s">
        <v>7223</v>
      </c>
      <c r="D387" s="823" t="s">
        <v>7240</v>
      </c>
      <c r="E387" s="823" t="s">
        <v>7321</v>
      </c>
      <c r="F387" s="823" t="s">
        <v>7564</v>
      </c>
      <c r="G387" s="832"/>
      <c r="H387" s="832"/>
      <c r="I387" s="823"/>
      <c r="J387" s="823"/>
      <c r="K387" s="832"/>
      <c r="L387" s="832"/>
      <c r="M387" s="823"/>
      <c r="N387" s="823"/>
      <c r="O387" s="832">
        <v>0</v>
      </c>
      <c r="P387" s="832">
        <v>5.8207660913467407E-11</v>
      </c>
      <c r="Q387" s="828"/>
      <c r="R387" s="833"/>
    </row>
    <row r="388" spans="1:18" ht="14.45" customHeight="1" x14ac:dyDescent="0.2">
      <c r="A388" s="822" t="s">
        <v>7223</v>
      </c>
      <c r="B388" s="823" t="s">
        <v>7774</v>
      </c>
      <c r="C388" s="823" t="s">
        <v>7223</v>
      </c>
      <c r="D388" s="823" t="s">
        <v>7240</v>
      </c>
      <c r="E388" s="823" t="s">
        <v>7324</v>
      </c>
      <c r="F388" s="823" t="s">
        <v>7325</v>
      </c>
      <c r="G388" s="832"/>
      <c r="H388" s="832"/>
      <c r="I388" s="823"/>
      <c r="J388" s="823"/>
      <c r="K388" s="832"/>
      <c r="L388" s="832"/>
      <c r="M388" s="823"/>
      <c r="N388" s="823"/>
      <c r="O388" s="832">
        <v>0</v>
      </c>
      <c r="P388" s="832">
        <v>0</v>
      </c>
      <c r="Q388" s="828"/>
      <c r="R388" s="833"/>
    </row>
    <row r="389" spans="1:18" ht="14.45" customHeight="1" x14ac:dyDescent="0.2">
      <c r="A389" s="822" t="s">
        <v>7223</v>
      </c>
      <c r="B389" s="823" t="s">
        <v>7774</v>
      </c>
      <c r="C389" s="823" t="s">
        <v>7223</v>
      </c>
      <c r="D389" s="823" t="s">
        <v>7240</v>
      </c>
      <c r="E389" s="823" t="s">
        <v>7331</v>
      </c>
      <c r="F389" s="823" t="s">
        <v>7568</v>
      </c>
      <c r="G389" s="832"/>
      <c r="H389" s="832"/>
      <c r="I389" s="823"/>
      <c r="J389" s="823"/>
      <c r="K389" s="832"/>
      <c r="L389" s="832"/>
      <c r="M389" s="823"/>
      <c r="N389" s="823"/>
      <c r="O389" s="832">
        <v>0</v>
      </c>
      <c r="P389" s="832">
        <v>-5.8207660913467407E-11</v>
      </c>
      <c r="Q389" s="828"/>
      <c r="R389" s="833"/>
    </row>
    <row r="390" spans="1:18" ht="14.45" customHeight="1" x14ac:dyDescent="0.2">
      <c r="A390" s="822" t="s">
        <v>7223</v>
      </c>
      <c r="B390" s="823" t="s">
        <v>7774</v>
      </c>
      <c r="C390" s="823" t="s">
        <v>7223</v>
      </c>
      <c r="D390" s="823" t="s">
        <v>7240</v>
      </c>
      <c r="E390" s="823" t="s">
        <v>7333</v>
      </c>
      <c r="F390" s="823" t="s">
        <v>7568</v>
      </c>
      <c r="G390" s="832"/>
      <c r="H390" s="832"/>
      <c r="I390" s="823"/>
      <c r="J390" s="823"/>
      <c r="K390" s="832"/>
      <c r="L390" s="832"/>
      <c r="M390" s="823"/>
      <c r="N390" s="823"/>
      <c r="O390" s="832">
        <v>0</v>
      </c>
      <c r="P390" s="832">
        <v>0</v>
      </c>
      <c r="Q390" s="828"/>
      <c r="R390" s="833"/>
    </row>
    <row r="391" spans="1:18" ht="14.45" customHeight="1" x14ac:dyDescent="0.2">
      <c r="A391" s="822" t="s">
        <v>7223</v>
      </c>
      <c r="B391" s="823" t="s">
        <v>7774</v>
      </c>
      <c r="C391" s="823" t="s">
        <v>7223</v>
      </c>
      <c r="D391" s="823" t="s">
        <v>7240</v>
      </c>
      <c r="E391" s="823" t="s">
        <v>7350</v>
      </c>
      <c r="F391" s="823" t="s">
        <v>7569</v>
      </c>
      <c r="G391" s="832"/>
      <c r="H391" s="832"/>
      <c r="I391" s="823"/>
      <c r="J391" s="823"/>
      <c r="K391" s="832"/>
      <c r="L391" s="832"/>
      <c r="M391" s="823"/>
      <c r="N391" s="823"/>
      <c r="O391" s="832">
        <v>0</v>
      </c>
      <c r="P391" s="832">
        <v>0</v>
      </c>
      <c r="Q391" s="828"/>
      <c r="R391" s="833"/>
    </row>
    <row r="392" spans="1:18" ht="14.45" customHeight="1" x14ac:dyDescent="0.2">
      <c r="A392" s="822" t="s">
        <v>7223</v>
      </c>
      <c r="B392" s="823" t="s">
        <v>7774</v>
      </c>
      <c r="C392" s="823" t="s">
        <v>7223</v>
      </c>
      <c r="D392" s="823" t="s">
        <v>7240</v>
      </c>
      <c r="E392" s="823" t="s">
        <v>7352</v>
      </c>
      <c r="F392" s="823" t="s">
        <v>7570</v>
      </c>
      <c r="G392" s="832"/>
      <c r="H392" s="832"/>
      <c r="I392" s="823"/>
      <c r="J392" s="823"/>
      <c r="K392" s="832"/>
      <c r="L392" s="832"/>
      <c r="M392" s="823"/>
      <c r="N392" s="823"/>
      <c r="O392" s="832">
        <v>0</v>
      </c>
      <c r="P392" s="832">
        <v>0</v>
      </c>
      <c r="Q392" s="828"/>
      <c r="R392" s="833"/>
    </row>
    <row r="393" spans="1:18" ht="14.45" customHeight="1" x14ac:dyDescent="0.2">
      <c r="A393" s="822" t="s">
        <v>7223</v>
      </c>
      <c r="B393" s="823" t="s">
        <v>7774</v>
      </c>
      <c r="C393" s="823" t="s">
        <v>7223</v>
      </c>
      <c r="D393" s="823" t="s">
        <v>7240</v>
      </c>
      <c r="E393" s="823" t="s">
        <v>7363</v>
      </c>
      <c r="F393" s="823" t="s">
        <v>7573</v>
      </c>
      <c r="G393" s="832"/>
      <c r="H393" s="832"/>
      <c r="I393" s="823"/>
      <c r="J393" s="823"/>
      <c r="K393" s="832"/>
      <c r="L393" s="832"/>
      <c r="M393" s="823"/>
      <c r="N393" s="823"/>
      <c r="O393" s="832">
        <v>0</v>
      </c>
      <c r="P393" s="832">
        <v>0</v>
      </c>
      <c r="Q393" s="828"/>
      <c r="R393" s="833"/>
    </row>
    <row r="394" spans="1:18" ht="14.45" customHeight="1" x14ac:dyDescent="0.2">
      <c r="A394" s="822" t="s">
        <v>7223</v>
      </c>
      <c r="B394" s="823" t="s">
        <v>7774</v>
      </c>
      <c r="C394" s="823" t="s">
        <v>7223</v>
      </c>
      <c r="D394" s="823" t="s">
        <v>7240</v>
      </c>
      <c r="E394" s="823" t="s">
        <v>7369</v>
      </c>
      <c r="F394" s="823" t="s">
        <v>7574</v>
      </c>
      <c r="G394" s="832"/>
      <c r="H394" s="832"/>
      <c r="I394" s="823"/>
      <c r="J394" s="823"/>
      <c r="K394" s="832"/>
      <c r="L394" s="832"/>
      <c r="M394" s="823"/>
      <c r="N394" s="823"/>
      <c r="O394" s="832">
        <v>0</v>
      </c>
      <c r="P394" s="832">
        <v>0</v>
      </c>
      <c r="Q394" s="828"/>
      <c r="R394" s="833"/>
    </row>
    <row r="395" spans="1:18" ht="14.45" customHeight="1" x14ac:dyDescent="0.2">
      <c r="A395" s="822" t="s">
        <v>7223</v>
      </c>
      <c r="B395" s="823" t="s">
        <v>7774</v>
      </c>
      <c r="C395" s="823" t="s">
        <v>7223</v>
      </c>
      <c r="D395" s="823" t="s">
        <v>7240</v>
      </c>
      <c r="E395" s="823" t="s">
        <v>7376</v>
      </c>
      <c r="F395" s="823" t="s">
        <v>7577</v>
      </c>
      <c r="G395" s="832"/>
      <c r="H395" s="832"/>
      <c r="I395" s="823"/>
      <c r="J395" s="823"/>
      <c r="K395" s="832"/>
      <c r="L395" s="832"/>
      <c r="M395" s="823"/>
      <c r="N395" s="823"/>
      <c r="O395" s="832">
        <v>0</v>
      </c>
      <c r="P395" s="832">
        <v>0</v>
      </c>
      <c r="Q395" s="828"/>
      <c r="R395" s="833"/>
    </row>
    <row r="396" spans="1:18" ht="14.45" customHeight="1" x14ac:dyDescent="0.2">
      <c r="A396" s="822" t="s">
        <v>7223</v>
      </c>
      <c r="B396" s="823" t="s">
        <v>7774</v>
      </c>
      <c r="C396" s="823" t="s">
        <v>7223</v>
      </c>
      <c r="D396" s="823" t="s">
        <v>7240</v>
      </c>
      <c r="E396" s="823" t="s">
        <v>7378</v>
      </c>
      <c r="F396" s="823" t="s">
        <v>7572</v>
      </c>
      <c r="G396" s="832"/>
      <c r="H396" s="832"/>
      <c r="I396" s="823"/>
      <c r="J396" s="823"/>
      <c r="K396" s="832"/>
      <c r="L396" s="832"/>
      <c r="M396" s="823"/>
      <c r="N396" s="823"/>
      <c r="O396" s="832">
        <v>-2.4868995751603507E-14</v>
      </c>
      <c r="P396" s="832">
        <v>5.0931703299283981E-11</v>
      </c>
      <c r="Q396" s="828"/>
      <c r="R396" s="833">
        <v>-2048</v>
      </c>
    </row>
    <row r="397" spans="1:18" ht="14.45" customHeight="1" x14ac:dyDescent="0.2">
      <c r="A397" s="822" t="s">
        <v>7223</v>
      </c>
      <c r="B397" s="823" t="s">
        <v>7774</v>
      </c>
      <c r="C397" s="823" t="s">
        <v>7223</v>
      </c>
      <c r="D397" s="823" t="s">
        <v>7240</v>
      </c>
      <c r="E397" s="823" t="s">
        <v>7380</v>
      </c>
      <c r="F397" s="823" t="s">
        <v>7566</v>
      </c>
      <c r="G397" s="832"/>
      <c r="H397" s="832"/>
      <c r="I397" s="823"/>
      <c r="J397" s="823"/>
      <c r="K397" s="832"/>
      <c r="L397" s="832"/>
      <c r="M397" s="823"/>
      <c r="N397" s="823"/>
      <c r="O397" s="832">
        <v>0</v>
      </c>
      <c r="P397" s="832">
        <v>0</v>
      </c>
      <c r="Q397" s="828"/>
      <c r="R397" s="833"/>
    </row>
    <row r="398" spans="1:18" ht="14.45" customHeight="1" x14ac:dyDescent="0.2">
      <c r="A398" s="822" t="s">
        <v>7223</v>
      </c>
      <c r="B398" s="823" t="s">
        <v>7774</v>
      </c>
      <c r="C398" s="823" t="s">
        <v>7223</v>
      </c>
      <c r="D398" s="823" t="s">
        <v>7240</v>
      </c>
      <c r="E398" s="823" t="s">
        <v>7381</v>
      </c>
      <c r="F398" s="823" t="s">
        <v>7578</v>
      </c>
      <c r="G398" s="832"/>
      <c r="H398" s="832"/>
      <c r="I398" s="823"/>
      <c r="J398" s="823"/>
      <c r="K398" s="832"/>
      <c r="L398" s="832"/>
      <c r="M398" s="823"/>
      <c r="N398" s="823"/>
      <c r="O398" s="832">
        <v>-1.7763568394002505E-15</v>
      </c>
      <c r="P398" s="832">
        <v>2.9103830456733704E-11</v>
      </c>
      <c r="Q398" s="828"/>
      <c r="R398" s="833">
        <v>-16384</v>
      </c>
    </row>
    <row r="399" spans="1:18" ht="14.45" customHeight="1" x14ac:dyDescent="0.2">
      <c r="A399" s="822" t="s">
        <v>7223</v>
      </c>
      <c r="B399" s="823" t="s">
        <v>7774</v>
      </c>
      <c r="C399" s="823" t="s">
        <v>7223</v>
      </c>
      <c r="D399" s="823" t="s">
        <v>7240</v>
      </c>
      <c r="E399" s="823" t="s">
        <v>7405</v>
      </c>
      <c r="F399" s="823" t="s">
        <v>3110</v>
      </c>
      <c r="G399" s="832"/>
      <c r="H399" s="832"/>
      <c r="I399" s="823"/>
      <c r="J399" s="823"/>
      <c r="K399" s="832"/>
      <c r="L399" s="832"/>
      <c r="M399" s="823"/>
      <c r="N399" s="823"/>
      <c r="O399" s="832">
        <v>0</v>
      </c>
      <c r="P399" s="832">
        <v>0</v>
      </c>
      <c r="Q399" s="828"/>
      <c r="R399" s="833"/>
    </row>
    <row r="400" spans="1:18" ht="14.45" customHeight="1" x14ac:dyDescent="0.2">
      <c r="A400" s="822" t="s">
        <v>7223</v>
      </c>
      <c r="B400" s="823" t="s">
        <v>7774</v>
      </c>
      <c r="C400" s="823" t="s">
        <v>7223</v>
      </c>
      <c r="D400" s="823" t="s">
        <v>7240</v>
      </c>
      <c r="E400" s="823" t="s">
        <v>7416</v>
      </c>
      <c r="F400" s="823" t="s">
        <v>7579</v>
      </c>
      <c r="G400" s="832"/>
      <c r="H400" s="832"/>
      <c r="I400" s="823"/>
      <c r="J400" s="823"/>
      <c r="K400" s="832"/>
      <c r="L400" s="832"/>
      <c r="M400" s="823"/>
      <c r="N400" s="823"/>
      <c r="O400" s="832">
        <v>0</v>
      </c>
      <c r="P400" s="832">
        <v>0</v>
      </c>
      <c r="Q400" s="828"/>
      <c r="R400" s="833"/>
    </row>
    <row r="401" spans="1:18" ht="14.45" customHeight="1" x14ac:dyDescent="0.2">
      <c r="A401" s="822" t="s">
        <v>7223</v>
      </c>
      <c r="B401" s="823" t="s">
        <v>7774</v>
      </c>
      <c r="C401" s="823" t="s">
        <v>7223</v>
      </c>
      <c r="D401" s="823" t="s">
        <v>7240</v>
      </c>
      <c r="E401" s="823" t="s">
        <v>7426</v>
      </c>
      <c r="F401" s="823" t="s">
        <v>7570</v>
      </c>
      <c r="G401" s="832"/>
      <c r="H401" s="832"/>
      <c r="I401" s="823"/>
      <c r="J401" s="823"/>
      <c r="K401" s="832"/>
      <c r="L401" s="832"/>
      <c r="M401" s="823"/>
      <c r="N401" s="823"/>
      <c r="O401" s="832">
        <v>0</v>
      </c>
      <c r="P401" s="832">
        <v>-5.8207660913467407E-11</v>
      </c>
      <c r="Q401" s="828"/>
      <c r="R401" s="833"/>
    </row>
    <row r="402" spans="1:18" ht="14.45" customHeight="1" x14ac:dyDescent="0.2">
      <c r="A402" s="822" t="s">
        <v>7223</v>
      </c>
      <c r="B402" s="823" t="s">
        <v>7774</v>
      </c>
      <c r="C402" s="823" t="s">
        <v>7223</v>
      </c>
      <c r="D402" s="823" t="s">
        <v>7240</v>
      </c>
      <c r="E402" s="823" t="s">
        <v>7427</v>
      </c>
      <c r="F402" s="823" t="s">
        <v>7576</v>
      </c>
      <c r="G402" s="832"/>
      <c r="H402" s="832"/>
      <c r="I402" s="823"/>
      <c r="J402" s="823"/>
      <c r="K402" s="832"/>
      <c r="L402" s="832"/>
      <c r="M402" s="823"/>
      <c r="N402" s="823"/>
      <c r="O402" s="832">
        <v>0</v>
      </c>
      <c r="P402" s="832">
        <v>0</v>
      </c>
      <c r="Q402" s="828"/>
      <c r="R402" s="833"/>
    </row>
    <row r="403" spans="1:18" ht="14.45" customHeight="1" x14ac:dyDescent="0.2">
      <c r="A403" s="822" t="s">
        <v>7223</v>
      </c>
      <c r="B403" s="823" t="s">
        <v>7774</v>
      </c>
      <c r="C403" s="823" t="s">
        <v>7223</v>
      </c>
      <c r="D403" s="823" t="s">
        <v>7240</v>
      </c>
      <c r="E403" s="823" t="s">
        <v>7431</v>
      </c>
      <c r="F403" s="823" t="s">
        <v>7581</v>
      </c>
      <c r="G403" s="832"/>
      <c r="H403" s="832"/>
      <c r="I403" s="823"/>
      <c r="J403" s="823"/>
      <c r="K403" s="832"/>
      <c r="L403" s="832"/>
      <c r="M403" s="823"/>
      <c r="N403" s="823"/>
      <c r="O403" s="832">
        <v>1.7763568394002505E-15</v>
      </c>
      <c r="P403" s="832">
        <v>-3.637978807091713E-12</v>
      </c>
      <c r="Q403" s="828"/>
      <c r="R403" s="833">
        <v>-2048</v>
      </c>
    </row>
    <row r="404" spans="1:18" ht="14.45" customHeight="1" x14ac:dyDescent="0.2">
      <c r="A404" s="822" t="s">
        <v>7223</v>
      </c>
      <c r="B404" s="823" t="s">
        <v>7774</v>
      </c>
      <c r="C404" s="823" t="s">
        <v>7223</v>
      </c>
      <c r="D404" s="823" t="s">
        <v>7240</v>
      </c>
      <c r="E404" s="823" t="s">
        <v>7432</v>
      </c>
      <c r="F404" s="823" t="s">
        <v>7581</v>
      </c>
      <c r="G404" s="832"/>
      <c r="H404" s="832"/>
      <c r="I404" s="823"/>
      <c r="J404" s="823"/>
      <c r="K404" s="832"/>
      <c r="L404" s="832"/>
      <c r="M404" s="823"/>
      <c r="N404" s="823"/>
      <c r="O404" s="832">
        <v>0</v>
      </c>
      <c r="P404" s="832">
        <v>-8.0035533756017685E-11</v>
      </c>
      <c r="Q404" s="828"/>
      <c r="R404" s="833"/>
    </row>
    <row r="405" spans="1:18" ht="14.45" customHeight="1" x14ac:dyDescent="0.2">
      <c r="A405" s="822" t="s">
        <v>7223</v>
      </c>
      <c r="B405" s="823" t="s">
        <v>7774</v>
      </c>
      <c r="C405" s="823" t="s">
        <v>7223</v>
      </c>
      <c r="D405" s="823" t="s">
        <v>7240</v>
      </c>
      <c r="E405" s="823" t="s">
        <v>7438</v>
      </c>
      <c r="F405" s="823" t="s">
        <v>7775</v>
      </c>
      <c r="G405" s="832"/>
      <c r="H405" s="832"/>
      <c r="I405" s="823"/>
      <c r="J405" s="823"/>
      <c r="K405" s="832"/>
      <c r="L405" s="832"/>
      <c r="M405" s="823"/>
      <c r="N405" s="823"/>
      <c r="O405" s="832">
        <v>0</v>
      </c>
      <c r="P405" s="832">
        <v>4.5474735088646412E-13</v>
      </c>
      <c r="Q405" s="828"/>
      <c r="R405" s="833"/>
    </row>
    <row r="406" spans="1:18" ht="14.45" customHeight="1" x14ac:dyDescent="0.2">
      <c r="A406" s="822" t="s">
        <v>7223</v>
      </c>
      <c r="B406" s="823" t="s">
        <v>7774</v>
      </c>
      <c r="C406" s="823" t="s">
        <v>7223</v>
      </c>
      <c r="D406" s="823" t="s">
        <v>7240</v>
      </c>
      <c r="E406" s="823" t="s">
        <v>7443</v>
      </c>
      <c r="F406" s="823" t="s">
        <v>7579</v>
      </c>
      <c r="G406" s="832"/>
      <c r="H406" s="832"/>
      <c r="I406" s="823"/>
      <c r="J406" s="823"/>
      <c r="K406" s="832"/>
      <c r="L406" s="832"/>
      <c r="M406" s="823"/>
      <c r="N406" s="823"/>
      <c r="O406" s="832">
        <v>7.1054273576010019E-15</v>
      </c>
      <c r="P406" s="832">
        <v>-6.3664629124104977E-12</v>
      </c>
      <c r="Q406" s="828"/>
      <c r="R406" s="833">
        <v>-896</v>
      </c>
    </row>
    <row r="407" spans="1:18" ht="14.45" customHeight="1" x14ac:dyDescent="0.2">
      <c r="A407" s="822" t="s">
        <v>7223</v>
      </c>
      <c r="B407" s="823" t="s">
        <v>7774</v>
      </c>
      <c r="C407" s="823" t="s">
        <v>7223</v>
      </c>
      <c r="D407" s="823" t="s">
        <v>7240</v>
      </c>
      <c r="E407" s="823" t="s">
        <v>7444</v>
      </c>
      <c r="F407" s="823" t="s">
        <v>7569</v>
      </c>
      <c r="G407" s="832"/>
      <c r="H407" s="832"/>
      <c r="I407" s="823"/>
      <c r="J407" s="823"/>
      <c r="K407" s="832"/>
      <c r="L407" s="832"/>
      <c r="M407" s="823"/>
      <c r="N407" s="823"/>
      <c r="O407" s="832">
        <v>0</v>
      </c>
      <c r="P407" s="832">
        <v>0</v>
      </c>
      <c r="Q407" s="828"/>
      <c r="R407" s="833"/>
    </row>
    <row r="408" spans="1:18" ht="14.45" customHeight="1" x14ac:dyDescent="0.2">
      <c r="A408" s="822" t="s">
        <v>7223</v>
      </c>
      <c r="B408" s="823" t="s">
        <v>7774</v>
      </c>
      <c r="C408" s="823" t="s">
        <v>7223</v>
      </c>
      <c r="D408" s="823" t="s">
        <v>7240</v>
      </c>
      <c r="E408" s="823" t="s">
        <v>7464</v>
      </c>
      <c r="F408" s="823" t="s">
        <v>7775</v>
      </c>
      <c r="G408" s="832"/>
      <c r="H408" s="832"/>
      <c r="I408" s="823"/>
      <c r="J408" s="823"/>
      <c r="K408" s="832"/>
      <c r="L408" s="832"/>
      <c r="M408" s="823"/>
      <c r="N408" s="823"/>
      <c r="O408" s="832">
        <v>0</v>
      </c>
      <c r="P408" s="832">
        <v>0</v>
      </c>
      <c r="Q408" s="828"/>
      <c r="R408" s="833"/>
    </row>
    <row r="409" spans="1:18" ht="14.45" customHeight="1" x14ac:dyDescent="0.2">
      <c r="A409" s="822" t="s">
        <v>7223</v>
      </c>
      <c r="B409" s="823" t="s">
        <v>7774</v>
      </c>
      <c r="C409" s="823" t="s">
        <v>7223</v>
      </c>
      <c r="D409" s="823" t="s">
        <v>7240</v>
      </c>
      <c r="E409" s="823" t="s">
        <v>7465</v>
      </c>
      <c r="F409" s="823" t="s">
        <v>7775</v>
      </c>
      <c r="G409" s="832"/>
      <c r="H409" s="832"/>
      <c r="I409" s="823"/>
      <c r="J409" s="823"/>
      <c r="K409" s="832"/>
      <c r="L409" s="832"/>
      <c r="M409" s="823"/>
      <c r="N409" s="823"/>
      <c r="O409" s="832">
        <v>0</v>
      </c>
      <c r="P409" s="832">
        <v>0</v>
      </c>
      <c r="Q409" s="828"/>
      <c r="R409" s="833"/>
    </row>
    <row r="410" spans="1:18" ht="14.45" customHeight="1" x14ac:dyDescent="0.2">
      <c r="A410" s="822" t="s">
        <v>7223</v>
      </c>
      <c r="B410" s="823" t="s">
        <v>7774</v>
      </c>
      <c r="C410" s="823" t="s">
        <v>7223</v>
      </c>
      <c r="D410" s="823" t="s">
        <v>7240</v>
      </c>
      <c r="E410" s="823" t="s">
        <v>7466</v>
      </c>
      <c r="F410" s="823" t="s">
        <v>7775</v>
      </c>
      <c r="G410" s="832"/>
      <c r="H410" s="832"/>
      <c r="I410" s="823"/>
      <c r="J410" s="823"/>
      <c r="K410" s="832"/>
      <c r="L410" s="832"/>
      <c r="M410" s="823"/>
      <c r="N410" s="823"/>
      <c r="O410" s="832">
        <v>0</v>
      </c>
      <c r="P410" s="832">
        <v>0</v>
      </c>
      <c r="Q410" s="828"/>
      <c r="R410" s="833"/>
    </row>
    <row r="411" spans="1:18" ht="14.45" customHeight="1" thickBot="1" x14ac:dyDescent="0.25">
      <c r="A411" s="814" t="s">
        <v>7223</v>
      </c>
      <c r="B411" s="815" t="s">
        <v>7774</v>
      </c>
      <c r="C411" s="815" t="s">
        <v>7223</v>
      </c>
      <c r="D411" s="815" t="s">
        <v>7240</v>
      </c>
      <c r="E411" s="815" t="s">
        <v>7468</v>
      </c>
      <c r="F411" s="815" t="s">
        <v>7775</v>
      </c>
      <c r="G411" s="834"/>
      <c r="H411" s="834"/>
      <c r="I411" s="815"/>
      <c r="J411" s="815"/>
      <c r="K411" s="834"/>
      <c r="L411" s="834"/>
      <c r="M411" s="815"/>
      <c r="N411" s="815"/>
      <c r="O411" s="834">
        <v>0</v>
      </c>
      <c r="P411" s="834">
        <v>0</v>
      </c>
      <c r="Q411" s="820"/>
      <c r="R411" s="835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BFBB51F6-B421-4292-A5C8-613D09FF2253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795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6" t="s">
        <v>7777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705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173258.44</v>
      </c>
      <c r="I3" s="208">
        <f t="shared" si="0"/>
        <v>155279036.57999998</v>
      </c>
      <c r="J3" s="78"/>
      <c r="K3" s="78"/>
      <c r="L3" s="208">
        <f t="shared" si="0"/>
        <v>178691.11</v>
      </c>
      <c r="M3" s="208">
        <f t="shared" si="0"/>
        <v>157964420.43000004</v>
      </c>
      <c r="N3" s="78"/>
      <c r="O3" s="78"/>
      <c r="P3" s="208">
        <f t="shared" si="0"/>
        <v>159127.70000000001</v>
      </c>
      <c r="Q3" s="208">
        <f t="shared" si="0"/>
        <v>157996008.87999997</v>
      </c>
      <c r="R3" s="79">
        <f>IF(M3=0,0,Q3/M3)</f>
        <v>1.0001999719298431</v>
      </c>
      <c r="S3" s="209">
        <f>IF(P3=0,0,Q3/P3)</f>
        <v>992.88815762434797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1" t="s">
        <v>166</v>
      </c>
      <c r="E4" s="636" t="s">
        <v>119</v>
      </c>
      <c r="F4" s="641" t="s">
        <v>89</v>
      </c>
      <c r="G4" s="637" t="s">
        <v>80</v>
      </c>
      <c r="H4" s="638">
        <v>2018</v>
      </c>
      <c r="I4" s="639"/>
      <c r="J4" s="206"/>
      <c r="K4" s="206"/>
      <c r="L4" s="638">
        <v>2019</v>
      </c>
      <c r="M4" s="639"/>
      <c r="N4" s="206"/>
      <c r="O4" s="206"/>
      <c r="P4" s="638">
        <v>2020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1"/>
      <c r="B5" s="871"/>
      <c r="C5" s="872"/>
      <c r="D5" s="881"/>
      <c r="E5" s="873"/>
      <c r="F5" s="874"/>
      <c r="G5" s="875"/>
      <c r="H5" s="876" t="s">
        <v>90</v>
      </c>
      <c r="I5" s="877" t="s">
        <v>14</v>
      </c>
      <c r="J5" s="878"/>
      <c r="K5" s="878"/>
      <c r="L5" s="876" t="s">
        <v>90</v>
      </c>
      <c r="M5" s="877" t="s">
        <v>14</v>
      </c>
      <c r="N5" s="878"/>
      <c r="O5" s="878"/>
      <c r="P5" s="876" t="s">
        <v>90</v>
      </c>
      <c r="Q5" s="877" t="s">
        <v>14</v>
      </c>
      <c r="R5" s="879"/>
      <c r="S5" s="880"/>
    </row>
    <row r="6" spans="1:19" ht="14.45" customHeight="1" x14ac:dyDescent="0.2">
      <c r="A6" s="807" t="s">
        <v>7238</v>
      </c>
      <c r="B6" s="808" t="s">
        <v>7239</v>
      </c>
      <c r="C6" s="808" t="s">
        <v>620</v>
      </c>
      <c r="D6" s="808" t="s">
        <v>2782</v>
      </c>
      <c r="E6" s="808" t="s">
        <v>7469</v>
      </c>
      <c r="F6" s="808" t="s">
        <v>7472</v>
      </c>
      <c r="G6" s="808" t="s">
        <v>7473</v>
      </c>
      <c r="H6" s="225">
        <v>46</v>
      </c>
      <c r="I6" s="225">
        <v>121492.9</v>
      </c>
      <c r="J6" s="808">
        <v>0.70209658870916469</v>
      </c>
      <c r="K6" s="808">
        <v>2641.15</v>
      </c>
      <c r="L6" s="225">
        <v>65</v>
      </c>
      <c r="M6" s="225">
        <v>173043</v>
      </c>
      <c r="N6" s="808">
        <v>1</v>
      </c>
      <c r="O6" s="808">
        <v>2662.2</v>
      </c>
      <c r="P6" s="225">
        <v>32</v>
      </c>
      <c r="Q6" s="225">
        <v>86313.15</v>
      </c>
      <c r="R6" s="813">
        <v>0.49879596400894571</v>
      </c>
      <c r="S6" s="831">
        <v>2697.2859374999998</v>
      </c>
    </row>
    <row r="7" spans="1:19" ht="14.45" customHeight="1" x14ac:dyDescent="0.2">
      <c r="A7" s="822" t="s">
        <v>7238</v>
      </c>
      <c r="B7" s="823" t="s">
        <v>7239</v>
      </c>
      <c r="C7" s="823" t="s">
        <v>620</v>
      </c>
      <c r="D7" s="823" t="s">
        <v>2782</v>
      </c>
      <c r="E7" s="823" t="s">
        <v>7469</v>
      </c>
      <c r="F7" s="823" t="s">
        <v>7474</v>
      </c>
      <c r="G7" s="823" t="s">
        <v>7475</v>
      </c>
      <c r="H7" s="832"/>
      <c r="I7" s="832"/>
      <c r="J7" s="823"/>
      <c r="K7" s="823"/>
      <c r="L7" s="832">
        <v>1</v>
      </c>
      <c r="M7" s="832">
        <v>2177.8000000000002</v>
      </c>
      <c r="N7" s="823">
        <v>1</v>
      </c>
      <c r="O7" s="823">
        <v>2177.8000000000002</v>
      </c>
      <c r="P7" s="832"/>
      <c r="Q7" s="832"/>
      <c r="R7" s="828"/>
      <c r="S7" s="833"/>
    </row>
    <row r="8" spans="1:19" ht="14.45" customHeight="1" x14ac:dyDescent="0.2">
      <c r="A8" s="822" t="s">
        <v>7238</v>
      </c>
      <c r="B8" s="823" t="s">
        <v>7239</v>
      </c>
      <c r="C8" s="823" t="s">
        <v>620</v>
      </c>
      <c r="D8" s="823" t="s">
        <v>2782</v>
      </c>
      <c r="E8" s="823" t="s">
        <v>7469</v>
      </c>
      <c r="F8" s="823" t="s">
        <v>7478</v>
      </c>
      <c r="G8" s="823" t="s">
        <v>7479</v>
      </c>
      <c r="H8" s="832"/>
      <c r="I8" s="832"/>
      <c r="J8" s="823"/>
      <c r="K8" s="823"/>
      <c r="L8" s="832">
        <v>5</v>
      </c>
      <c r="M8" s="832">
        <v>44812</v>
      </c>
      <c r="N8" s="823">
        <v>1</v>
      </c>
      <c r="O8" s="823">
        <v>8962.4</v>
      </c>
      <c r="P8" s="832"/>
      <c r="Q8" s="832"/>
      <c r="R8" s="828"/>
      <c r="S8" s="833"/>
    </row>
    <row r="9" spans="1:19" ht="14.45" customHeight="1" x14ac:dyDescent="0.2">
      <c r="A9" s="822" t="s">
        <v>7238</v>
      </c>
      <c r="B9" s="823" t="s">
        <v>7239</v>
      </c>
      <c r="C9" s="823" t="s">
        <v>620</v>
      </c>
      <c r="D9" s="823" t="s">
        <v>2782</v>
      </c>
      <c r="E9" s="823" t="s">
        <v>7469</v>
      </c>
      <c r="F9" s="823" t="s">
        <v>7480</v>
      </c>
      <c r="G9" s="823" t="s">
        <v>7481</v>
      </c>
      <c r="H9" s="832">
        <v>3</v>
      </c>
      <c r="I9" s="832">
        <v>30927.45</v>
      </c>
      <c r="J9" s="823">
        <v>0.42710068903801895</v>
      </c>
      <c r="K9" s="823">
        <v>10309.15</v>
      </c>
      <c r="L9" s="832">
        <v>7</v>
      </c>
      <c r="M9" s="832">
        <v>72412.55</v>
      </c>
      <c r="N9" s="823">
        <v>1</v>
      </c>
      <c r="O9" s="823">
        <v>10344.65</v>
      </c>
      <c r="P9" s="832">
        <v>2</v>
      </c>
      <c r="Q9" s="832">
        <v>20753.189999999999</v>
      </c>
      <c r="R9" s="828">
        <v>0.28659659133672266</v>
      </c>
      <c r="S9" s="833">
        <v>10376.594999999999</v>
      </c>
    </row>
    <row r="10" spans="1:19" ht="14.45" customHeight="1" x14ac:dyDescent="0.2">
      <c r="A10" s="822" t="s">
        <v>7238</v>
      </c>
      <c r="B10" s="823" t="s">
        <v>7239</v>
      </c>
      <c r="C10" s="823" t="s">
        <v>620</v>
      </c>
      <c r="D10" s="823" t="s">
        <v>2782</v>
      </c>
      <c r="E10" s="823" t="s">
        <v>7508</v>
      </c>
      <c r="F10" s="823" t="s">
        <v>7511</v>
      </c>
      <c r="G10" s="823" t="s">
        <v>7512</v>
      </c>
      <c r="H10" s="832">
        <v>35</v>
      </c>
      <c r="I10" s="832">
        <v>6860</v>
      </c>
      <c r="J10" s="823">
        <v>0.62677021470991323</v>
      </c>
      <c r="K10" s="823">
        <v>196</v>
      </c>
      <c r="L10" s="832">
        <v>55</v>
      </c>
      <c r="M10" s="832">
        <v>10945</v>
      </c>
      <c r="N10" s="823">
        <v>1</v>
      </c>
      <c r="O10" s="823">
        <v>199</v>
      </c>
      <c r="P10" s="832">
        <v>26</v>
      </c>
      <c r="Q10" s="832">
        <v>5226</v>
      </c>
      <c r="R10" s="828">
        <v>0.47747830059387847</v>
      </c>
      <c r="S10" s="833">
        <v>201</v>
      </c>
    </row>
    <row r="11" spans="1:19" ht="14.45" customHeight="1" x14ac:dyDescent="0.2">
      <c r="A11" s="822" t="s">
        <v>7238</v>
      </c>
      <c r="B11" s="823" t="s">
        <v>7239</v>
      </c>
      <c r="C11" s="823" t="s">
        <v>620</v>
      </c>
      <c r="D11" s="823" t="s">
        <v>2782</v>
      </c>
      <c r="E11" s="823" t="s">
        <v>7508</v>
      </c>
      <c r="F11" s="823" t="s">
        <v>7513</v>
      </c>
      <c r="G11" s="823" t="s">
        <v>7514</v>
      </c>
      <c r="H11" s="832">
        <v>21</v>
      </c>
      <c r="I11" s="832">
        <v>777</v>
      </c>
      <c r="J11" s="823">
        <v>0.5380886426592798</v>
      </c>
      <c r="K11" s="823">
        <v>37</v>
      </c>
      <c r="L11" s="832">
        <v>38</v>
      </c>
      <c r="M11" s="832">
        <v>1444</v>
      </c>
      <c r="N11" s="823">
        <v>1</v>
      </c>
      <c r="O11" s="823">
        <v>38</v>
      </c>
      <c r="P11" s="832">
        <v>29</v>
      </c>
      <c r="Q11" s="832">
        <v>1102</v>
      </c>
      <c r="R11" s="828">
        <v>0.76315789473684215</v>
      </c>
      <c r="S11" s="833">
        <v>38</v>
      </c>
    </row>
    <row r="12" spans="1:19" ht="14.45" customHeight="1" x14ac:dyDescent="0.2">
      <c r="A12" s="822" t="s">
        <v>7238</v>
      </c>
      <c r="B12" s="823" t="s">
        <v>7239</v>
      </c>
      <c r="C12" s="823" t="s">
        <v>620</v>
      </c>
      <c r="D12" s="823" t="s">
        <v>2782</v>
      </c>
      <c r="E12" s="823" t="s">
        <v>7508</v>
      </c>
      <c r="F12" s="823" t="s">
        <v>7525</v>
      </c>
      <c r="G12" s="823" t="s">
        <v>7526</v>
      </c>
      <c r="H12" s="832">
        <v>1</v>
      </c>
      <c r="I12" s="832">
        <v>0</v>
      </c>
      <c r="J12" s="823"/>
      <c r="K12" s="823">
        <v>0</v>
      </c>
      <c r="L12" s="832"/>
      <c r="M12" s="832"/>
      <c r="N12" s="823"/>
      <c r="O12" s="823"/>
      <c r="P12" s="832"/>
      <c r="Q12" s="832"/>
      <c r="R12" s="828"/>
      <c r="S12" s="833"/>
    </row>
    <row r="13" spans="1:19" ht="14.45" customHeight="1" x14ac:dyDescent="0.2">
      <c r="A13" s="822" t="s">
        <v>7238</v>
      </c>
      <c r="B13" s="823" t="s">
        <v>7239</v>
      </c>
      <c r="C13" s="823" t="s">
        <v>620</v>
      </c>
      <c r="D13" s="823" t="s">
        <v>2782</v>
      </c>
      <c r="E13" s="823" t="s">
        <v>7508</v>
      </c>
      <c r="F13" s="823" t="s">
        <v>7531</v>
      </c>
      <c r="G13" s="823" t="s">
        <v>7532</v>
      </c>
      <c r="H13" s="832">
        <v>607</v>
      </c>
      <c r="I13" s="832">
        <v>20233.320000000007</v>
      </c>
      <c r="J13" s="823">
        <v>1.0218858806928091</v>
      </c>
      <c r="K13" s="823">
        <v>33.333311367380574</v>
      </c>
      <c r="L13" s="832">
        <v>594</v>
      </c>
      <c r="M13" s="832">
        <v>19799.980000000003</v>
      </c>
      <c r="N13" s="823">
        <v>1</v>
      </c>
      <c r="O13" s="823">
        <v>33.33329966329967</v>
      </c>
      <c r="P13" s="832">
        <v>563</v>
      </c>
      <c r="Q13" s="832">
        <v>18766.660000000003</v>
      </c>
      <c r="R13" s="828">
        <v>0.94781206849703892</v>
      </c>
      <c r="S13" s="833">
        <v>33.333321492007109</v>
      </c>
    </row>
    <row r="14" spans="1:19" ht="14.45" customHeight="1" x14ac:dyDescent="0.2">
      <c r="A14" s="822" t="s">
        <v>7238</v>
      </c>
      <c r="B14" s="823" t="s">
        <v>7239</v>
      </c>
      <c r="C14" s="823" t="s">
        <v>620</v>
      </c>
      <c r="D14" s="823" t="s">
        <v>2782</v>
      </c>
      <c r="E14" s="823" t="s">
        <v>7508</v>
      </c>
      <c r="F14" s="823" t="s">
        <v>7533</v>
      </c>
      <c r="G14" s="823" t="s">
        <v>7534</v>
      </c>
      <c r="H14" s="832">
        <v>621</v>
      </c>
      <c r="I14" s="832">
        <v>22977</v>
      </c>
      <c r="J14" s="823">
        <v>1.0248438893844782</v>
      </c>
      <c r="K14" s="823">
        <v>37</v>
      </c>
      <c r="L14" s="832">
        <v>590</v>
      </c>
      <c r="M14" s="832">
        <v>22420</v>
      </c>
      <c r="N14" s="823">
        <v>1</v>
      </c>
      <c r="O14" s="823">
        <v>38</v>
      </c>
      <c r="P14" s="832">
        <v>575</v>
      </c>
      <c r="Q14" s="832">
        <v>21850</v>
      </c>
      <c r="R14" s="828">
        <v>0.97457627118644063</v>
      </c>
      <c r="S14" s="833">
        <v>38</v>
      </c>
    </row>
    <row r="15" spans="1:19" ht="14.45" customHeight="1" x14ac:dyDescent="0.2">
      <c r="A15" s="822" t="s">
        <v>7238</v>
      </c>
      <c r="B15" s="823" t="s">
        <v>7239</v>
      </c>
      <c r="C15" s="823" t="s">
        <v>620</v>
      </c>
      <c r="D15" s="823" t="s">
        <v>2782</v>
      </c>
      <c r="E15" s="823" t="s">
        <v>7508</v>
      </c>
      <c r="F15" s="823" t="s">
        <v>7543</v>
      </c>
      <c r="G15" s="823" t="s">
        <v>7544</v>
      </c>
      <c r="H15" s="832">
        <v>205</v>
      </c>
      <c r="I15" s="832">
        <v>72775</v>
      </c>
      <c r="J15" s="823">
        <v>11.957771935589879</v>
      </c>
      <c r="K15" s="823">
        <v>355</v>
      </c>
      <c r="L15" s="832">
        <v>17</v>
      </c>
      <c r="M15" s="832">
        <v>6086</v>
      </c>
      <c r="N15" s="823">
        <v>1</v>
      </c>
      <c r="O15" s="823">
        <v>358</v>
      </c>
      <c r="P15" s="832">
        <v>86</v>
      </c>
      <c r="Q15" s="832">
        <v>30960</v>
      </c>
      <c r="R15" s="828">
        <v>5.0870851133749593</v>
      </c>
      <c r="S15" s="833">
        <v>360</v>
      </c>
    </row>
    <row r="16" spans="1:19" ht="14.45" customHeight="1" x14ac:dyDescent="0.2">
      <c r="A16" s="822" t="s">
        <v>7238</v>
      </c>
      <c r="B16" s="823" t="s">
        <v>7239</v>
      </c>
      <c r="C16" s="823" t="s">
        <v>620</v>
      </c>
      <c r="D16" s="823" t="s">
        <v>2782</v>
      </c>
      <c r="E16" s="823" t="s">
        <v>7508</v>
      </c>
      <c r="F16" s="823" t="s">
        <v>7551</v>
      </c>
      <c r="G16" s="823" t="s">
        <v>7552</v>
      </c>
      <c r="H16" s="832">
        <v>2</v>
      </c>
      <c r="I16" s="832">
        <v>348</v>
      </c>
      <c r="J16" s="823">
        <v>1.9885714285714287</v>
      </c>
      <c r="K16" s="823">
        <v>174</v>
      </c>
      <c r="L16" s="832">
        <v>1</v>
      </c>
      <c r="M16" s="832">
        <v>175</v>
      </c>
      <c r="N16" s="823">
        <v>1</v>
      </c>
      <c r="O16" s="823">
        <v>175</v>
      </c>
      <c r="P16" s="832">
        <v>1</v>
      </c>
      <c r="Q16" s="832">
        <v>176</v>
      </c>
      <c r="R16" s="828">
        <v>1.0057142857142858</v>
      </c>
      <c r="S16" s="833">
        <v>176</v>
      </c>
    </row>
    <row r="17" spans="1:19" ht="14.45" customHeight="1" x14ac:dyDescent="0.2">
      <c r="A17" s="822" t="s">
        <v>7238</v>
      </c>
      <c r="B17" s="823" t="s">
        <v>7239</v>
      </c>
      <c r="C17" s="823" t="s">
        <v>620</v>
      </c>
      <c r="D17" s="823" t="s">
        <v>2782</v>
      </c>
      <c r="E17" s="823" t="s">
        <v>7508</v>
      </c>
      <c r="F17" s="823" t="s">
        <v>7557</v>
      </c>
      <c r="G17" s="823" t="s">
        <v>7558</v>
      </c>
      <c r="H17" s="832">
        <v>378</v>
      </c>
      <c r="I17" s="832">
        <v>67284</v>
      </c>
      <c r="J17" s="823">
        <v>0.6935207899565029</v>
      </c>
      <c r="K17" s="823">
        <v>178</v>
      </c>
      <c r="L17" s="832">
        <v>542</v>
      </c>
      <c r="M17" s="832">
        <v>97018</v>
      </c>
      <c r="N17" s="823">
        <v>1</v>
      </c>
      <c r="O17" s="823">
        <v>179</v>
      </c>
      <c r="P17" s="832">
        <v>460</v>
      </c>
      <c r="Q17" s="832">
        <v>82800</v>
      </c>
      <c r="R17" s="828">
        <v>0.85344987528087568</v>
      </c>
      <c r="S17" s="833">
        <v>180</v>
      </c>
    </row>
    <row r="18" spans="1:19" ht="14.45" customHeight="1" x14ac:dyDescent="0.2">
      <c r="A18" s="822" t="s">
        <v>7238</v>
      </c>
      <c r="B18" s="823" t="s">
        <v>7239</v>
      </c>
      <c r="C18" s="823" t="s">
        <v>620</v>
      </c>
      <c r="D18" s="823" t="s">
        <v>2782</v>
      </c>
      <c r="E18" s="823" t="s">
        <v>7508</v>
      </c>
      <c r="F18" s="823" t="s">
        <v>7561</v>
      </c>
      <c r="G18" s="823" t="s">
        <v>7562</v>
      </c>
      <c r="H18" s="832">
        <v>39</v>
      </c>
      <c r="I18" s="832">
        <v>27378</v>
      </c>
      <c r="J18" s="823">
        <v>1.1064053344109921</v>
      </c>
      <c r="K18" s="823">
        <v>702</v>
      </c>
      <c r="L18" s="832">
        <v>35</v>
      </c>
      <c r="M18" s="832">
        <v>24745</v>
      </c>
      <c r="N18" s="823">
        <v>1</v>
      </c>
      <c r="O18" s="823">
        <v>707</v>
      </c>
      <c r="P18" s="832">
        <v>31</v>
      </c>
      <c r="Q18" s="832">
        <v>22041</v>
      </c>
      <c r="R18" s="828">
        <v>0.89072539907051929</v>
      </c>
      <c r="S18" s="833">
        <v>711</v>
      </c>
    </row>
    <row r="19" spans="1:19" ht="14.45" customHeight="1" x14ac:dyDescent="0.2">
      <c r="A19" s="822" t="s">
        <v>7238</v>
      </c>
      <c r="B19" s="823" t="s">
        <v>7239</v>
      </c>
      <c r="C19" s="823" t="s">
        <v>620</v>
      </c>
      <c r="D19" s="823" t="s">
        <v>7227</v>
      </c>
      <c r="E19" s="823" t="s">
        <v>7240</v>
      </c>
      <c r="F19" s="823" t="s">
        <v>7241</v>
      </c>
      <c r="G19" s="823" t="s">
        <v>2017</v>
      </c>
      <c r="H19" s="832">
        <v>1.8</v>
      </c>
      <c r="I19" s="832">
        <v>4701.2700000000004</v>
      </c>
      <c r="J19" s="823"/>
      <c r="K19" s="823">
        <v>2611.8166666666671</v>
      </c>
      <c r="L19" s="832"/>
      <c r="M19" s="832"/>
      <c r="N19" s="823"/>
      <c r="O19" s="823"/>
      <c r="P19" s="832"/>
      <c r="Q19" s="832"/>
      <c r="R19" s="828"/>
      <c r="S19" s="833"/>
    </row>
    <row r="20" spans="1:19" ht="14.45" customHeight="1" x14ac:dyDescent="0.2">
      <c r="A20" s="822" t="s">
        <v>7238</v>
      </c>
      <c r="B20" s="823" t="s">
        <v>7239</v>
      </c>
      <c r="C20" s="823" t="s">
        <v>620</v>
      </c>
      <c r="D20" s="823" t="s">
        <v>7227</v>
      </c>
      <c r="E20" s="823" t="s">
        <v>7240</v>
      </c>
      <c r="F20" s="823" t="s">
        <v>7242</v>
      </c>
      <c r="G20" s="823" t="s">
        <v>1226</v>
      </c>
      <c r="H20" s="832">
        <v>37.5</v>
      </c>
      <c r="I20" s="832">
        <v>510.47</v>
      </c>
      <c r="J20" s="823">
        <v>0.83001902408090933</v>
      </c>
      <c r="K20" s="823">
        <v>13.612533333333333</v>
      </c>
      <c r="L20" s="832">
        <v>46.010000000000005</v>
      </c>
      <c r="M20" s="832">
        <v>615.01</v>
      </c>
      <c r="N20" s="823">
        <v>1</v>
      </c>
      <c r="O20" s="823">
        <v>13.36687676592045</v>
      </c>
      <c r="P20" s="832">
        <v>30.380000000000003</v>
      </c>
      <c r="Q20" s="832">
        <v>406.11</v>
      </c>
      <c r="R20" s="828">
        <v>0.66033072632965317</v>
      </c>
      <c r="S20" s="833">
        <v>13.367676102699143</v>
      </c>
    </row>
    <row r="21" spans="1:19" ht="14.45" customHeight="1" x14ac:dyDescent="0.2">
      <c r="A21" s="822" t="s">
        <v>7238</v>
      </c>
      <c r="B21" s="823" t="s">
        <v>7239</v>
      </c>
      <c r="C21" s="823" t="s">
        <v>620</v>
      </c>
      <c r="D21" s="823" t="s">
        <v>7227</v>
      </c>
      <c r="E21" s="823" t="s">
        <v>7240</v>
      </c>
      <c r="F21" s="823" t="s">
        <v>7243</v>
      </c>
      <c r="G21" s="823" t="s">
        <v>7244</v>
      </c>
      <c r="H21" s="832">
        <v>22.5</v>
      </c>
      <c r="I21" s="832">
        <v>2557.5699999999997</v>
      </c>
      <c r="J21" s="823">
        <v>0.92975160043768901</v>
      </c>
      <c r="K21" s="823">
        <v>113.66977777777777</v>
      </c>
      <c r="L21" s="832">
        <v>24.2</v>
      </c>
      <c r="M21" s="832">
        <v>2750.8100000000004</v>
      </c>
      <c r="N21" s="823">
        <v>1</v>
      </c>
      <c r="O21" s="823">
        <v>113.66983471074383</v>
      </c>
      <c r="P21" s="832">
        <v>25.5</v>
      </c>
      <c r="Q21" s="832">
        <v>2898.58</v>
      </c>
      <c r="R21" s="828">
        <v>1.0537187228489062</v>
      </c>
      <c r="S21" s="833">
        <v>113.66980392156863</v>
      </c>
    </row>
    <row r="22" spans="1:19" ht="14.45" customHeight="1" x14ac:dyDescent="0.2">
      <c r="A22" s="822" t="s">
        <v>7238</v>
      </c>
      <c r="B22" s="823" t="s">
        <v>7239</v>
      </c>
      <c r="C22" s="823" t="s">
        <v>620</v>
      </c>
      <c r="D22" s="823" t="s">
        <v>7227</v>
      </c>
      <c r="E22" s="823" t="s">
        <v>7240</v>
      </c>
      <c r="F22" s="823" t="s">
        <v>7245</v>
      </c>
      <c r="G22" s="823" t="s">
        <v>7244</v>
      </c>
      <c r="H22" s="832">
        <v>109</v>
      </c>
      <c r="I22" s="832">
        <v>24780.06</v>
      </c>
      <c r="J22" s="823">
        <v>1.4342105263157896</v>
      </c>
      <c r="K22" s="823">
        <v>227.34</v>
      </c>
      <c r="L22" s="832">
        <v>76</v>
      </c>
      <c r="M22" s="832">
        <v>17277.84</v>
      </c>
      <c r="N22" s="823">
        <v>1</v>
      </c>
      <c r="O22" s="823">
        <v>227.34</v>
      </c>
      <c r="P22" s="832">
        <v>91</v>
      </c>
      <c r="Q22" s="832">
        <v>20687.940000000002</v>
      </c>
      <c r="R22" s="828">
        <v>1.1973684210526316</v>
      </c>
      <c r="S22" s="833">
        <v>227.34000000000003</v>
      </c>
    </row>
    <row r="23" spans="1:19" ht="14.45" customHeight="1" x14ac:dyDescent="0.2">
      <c r="A23" s="822" t="s">
        <v>7238</v>
      </c>
      <c r="B23" s="823" t="s">
        <v>7239</v>
      </c>
      <c r="C23" s="823" t="s">
        <v>620</v>
      </c>
      <c r="D23" s="823" t="s">
        <v>7227</v>
      </c>
      <c r="E23" s="823" t="s">
        <v>7240</v>
      </c>
      <c r="F23" s="823" t="s">
        <v>7246</v>
      </c>
      <c r="G23" s="823" t="s">
        <v>887</v>
      </c>
      <c r="H23" s="832">
        <v>91.85</v>
      </c>
      <c r="I23" s="832">
        <v>18517.829999999998</v>
      </c>
      <c r="J23" s="823">
        <v>8.09144138042533</v>
      </c>
      <c r="K23" s="823">
        <v>201.60947196516057</v>
      </c>
      <c r="L23" s="832">
        <v>21.900000000000002</v>
      </c>
      <c r="M23" s="832">
        <v>2288.5700000000002</v>
      </c>
      <c r="N23" s="823">
        <v>1</v>
      </c>
      <c r="O23" s="823">
        <v>104.50091324200913</v>
      </c>
      <c r="P23" s="832">
        <v>9.4</v>
      </c>
      <c r="Q23" s="832">
        <v>1011</v>
      </c>
      <c r="R23" s="828">
        <v>0.44176057538113317</v>
      </c>
      <c r="S23" s="833">
        <v>107.55319148936169</v>
      </c>
    </row>
    <row r="24" spans="1:19" ht="14.45" customHeight="1" x14ac:dyDescent="0.2">
      <c r="A24" s="822" t="s">
        <v>7238</v>
      </c>
      <c r="B24" s="823" t="s">
        <v>7239</v>
      </c>
      <c r="C24" s="823" t="s">
        <v>620</v>
      </c>
      <c r="D24" s="823" t="s">
        <v>7227</v>
      </c>
      <c r="E24" s="823" t="s">
        <v>7240</v>
      </c>
      <c r="F24" s="823" t="s">
        <v>7247</v>
      </c>
      <c r="G24" s="823" t="s">
        <v>887</v>
      </c>
      <c r="H24" s="832"/>
      <c r="I24" s="832"/>
      <c r="J24" s="823"/>
      <c r="K24" s="823"/>
      <c r="L24" s="832">
        <v>18</v>
      </c>
      <c r="M24" s="832">
        <v>2851.2</v>
      </c>
      <c r="N24" s="823">
        <v>1</v>
      </c>
      <c r="O24" s="823">
        <v>158.39999999999998</v>
      </c>
      <c r="P24" s="832">
        <v>14</v>
      </c>
      <c r="Q24" s="832">
        <v>2585.7799999999997</v>
      </c>
      <c r="R24" s="828">
        <v>0.90690937149270479</v>
      </c>
      <c r="S24" s="833">
        <v>184.6985714285714</v>
      </c>
    </row>
    <row r="25" spans="1:19" ht="14.45" customHeight="1" x14ac:dyDescent="0.2">
      <c r="A25" s="822" t="s">
        <v>7238</v>
      </c>
      <c r="B25" s="823" t="s">
        <v>7239</v>
      </c>
      <c r="C25" s="823" t="s">
        <v>620</v>
      </c>
      <c r="D25" s="823" t="s">
        <v>7227</v>
      </c>
      <c r="E25" s="823" t="s">
        <v>7240</v>
      </c>
      <c r="F25" s="823" t="s">
        <v>7248</v>
      </c>
      <c r="G25" s="823" t="s">
        <v>887</v>
      </c>
      <c r="H25" s="832"/>
      <c r="I25" s="832"/>
      <c r="J25" s="823"/>
      <c r="K25" s="823"/>
      <c r="L25" s="832">
        <v>9.85</v>
      </c>
      <c r="M25" s="832">
        <v>3196.33</v>
      </c>
      <c r="N25" s="823">
        <v>1</v>
      </c>
      <c r="O25" s="823">
        <v>324.50050761421318</v>
      </c>
      <c r="P25" s="832"/>
      <c r="Q25" s="832"/>
      <c r="R25" s="828"/>
      <c r="S25" s="833"/>
    </row>
    <row r="26" spans="1:19" ht="14.45" customHeight="1" x14ac:dyDescent="0.2">
      <c r="A26" s="822" t="s">
        <v>7238</v>
      </c>
      <c r="B26" s="823" t="s">
        <v>7239</v>
      </c>
      <c r="C26" s="823" t="s">
        <v>620</v>
      </c>
      <c r="D26" s="823" t="s">
        <v>7227</v>
      </c>
      <c r="E26" s="823" t="s">
        <v>7240</v>
      </c>
      <c r="F26" s="823" t="s">
        <v>7249</v>
      </c>
      <c r="G26" s="823" t="s">
        <v>1504</v>
      </c>
      <c r="H26" s="832">
        <v>28.500000000000004</v>
      </c>
      <c r="I26" s="832">
        <v>23493.1</v>
      </c>
      <c r="J26" s="823">
        <v>1.864260984317357</v>
      </c>
      <c r="K26" s="823">
        <v>824.31929824561394</v>
      </c>
      <c r="L26" s="832">
        <v>18</v>
      </c>
      <c r="M26" s="832">
        <v>12601.83</v>
      </c>
      <c r="N26" s="823">
        <v>1</v>
      </c>
      <c r="O26" s="823">
        <v>700.10166666666669</v>
      </c>
      <c r="P26" s="832">
        <v>24.799999999999997</v>
      </c>
      <c r="Q26" s="832">
        <v>17077.849999999999</v>
      </c>
      <c r="R26" s="828">
        <v>1.3551880956972122</v>
      </c>
      <c r="S26" s="833">
        <v>688.6229838709678</v>
      </c>
    </row>
    <row r="27" spans="1:19" ht="14.45" customHeight="1" x14ac:dyDescent="0.2">
      <c r="A27" s="822" t="s">
        <v>7238</v>
      </c>
      <c r="B27" s="823" t="s">
        <v>7239</v>
      </c>
      <c r="C27" s="823" t="s">
        <v>620</v>
      </c>
      <c r="D27" s="823" t="s">
        <v>7227</v>
      </c>
      <c r="E27" s="823" t="s">
        <v>7240</v>
      </c>
      <c r="F27" s="823" t="s">
        <v>7250</v>
      </c>
      <c r="G27" s="823" t="s">
        <v>7251</v>
      </c>
      <c r="H27" s="832">
        <v>6</v>
      </c>
      <c r="I27" s="832">
        <v>81991.259999999995</v>
      </c>
      <c r="J27" s="823">
        <v>2.0202181328977082</v>
      </c>
      <c r="K27" s="823">
        <v>13665.21</v>
      </c>
      <c r="L27" s="832">
        <v>3</v>
      </c>
      <c r="M27" s="832">
        <v>40585.35</v>
      </c>
      <c r="N27" s="823">
        <v>1</v>
      </c>
      <c r="O27" s="823">
        <v>13528.449999999999</v>
      </c>
      <c r="P27" s="832"/>
      <c r="Q27" s="832"/>
      <c r="R27" s="828"/>
      <c r="S27" s="833"/>
    </row>
    <row r="28" spans="1:19" ht="14.45" customHeight="1" x14ac:dyDescent="0.2">
      <c r="A28" s="822" t="s">
        <v>7238</v>
      </c>
      <c r="B28" s="823" t="s">
        <v>7239</v>
      </c>
      <c r="C28" s="823" t="s">
        <v>620</v>
      </c>
      <c r="D28" s="823" t="s">
        <v>7227</v>
      </c>
      <c r="E28" s="823" t="s">
        <v>7240</v>
      </c>
      <c r="F28" s="823" t="s">
        <v>7252</v>
      </c>
      <c r="G28" s="823" t="s">
        <v>2545</v>
      </c>
      <c r="H28" s="832">
        <v>14</v>
      </c>
      <c r="I28" s="832">
        <v>24487.119999999999</v>
      </c>
      <c r="J28" s="823">
        <v>1.2116254513823259</v>
      </c>
      <c r="K28" s="823">
        <v>1749.08</v>
      </c>
      <c r="L28" s="832">
        <v>17</v>
      </c>
      <c r="M28" s="832">
        <v>20210.14</v>
      </c>
      <c r="N28" s="823">
        <v>1</v>
      </c>
      <c r="O28" s="823">
        <v>1188.8317647058823</v>
      </c>
      <c r="P28" s="832">
        <v>6.33</v>
      </c>
      <c r="Q28" s="832">
        <v>8123.55</v>
      </c>
      <c r="R28" s="828">
        <v>0.40195416756143204</v>
      </c>
      <c r="S28" s="833">
        <v>1283.3412322274883</v>
      </c>
    </row>
    <row r="29" spans="1:19" ht="14.45" customHeight="1" x14ac:dyDescent="0.2">
      <c r="A29" s="822" t="s">
        <v>7238</v>
      </c>
      <c r="B29" s="823" t="s">
        <v>7239</v>
      </c>
      <c r="C29" s="823" t="s">
        <v>620</v>
      </c>
      <c r="D29" s="823" t="s">
        <v>7227</v>
      </c>
      <c r="E29" s="823" t="s">
        <v>7240</v>
      </c>
      <c r="F29" s="823" t="s">
        <v>7253</v>
      </c>
      <c r="G29" s="823" t="s">
        <v>7254</v>
      </c>
      <c r="H29" s="832">
        <v>147.72999999999999</v>
      </c>
      <c r="I29" s="832">
        <v>1701664.46</v>
      </c>
      <c r="J29" s="823">
        <v>2.2468280270668615</v>
      </c>
      <c r="K29" s="823">
        <v>11518.74676775198</v>
      </c>
      <c r="L29" s="832">
        <v>71.8</v>
      </c>
      <c r="M29" s="832">
        <v>757363.02</v>
      </c>
      <c r="N29" s="823">
        <v>1</v>
      </c>
      <c r="O29" s="823">
        <v>10548.231476323121</v>
      </c>
      <c r="P29" s="832"/>
      <c r="Q29" s="832"/>
      <c r="R29" s="828"/>
      <c r="S29" s="833"/>
    </row>
    <row r="30" spans="1:19" ht="14.45" customHeight="1" x14ac:dyDescent="0.2">
      <c r="A30" s="822" t="s">
        <v>7238</v>
      </c>
      <c r="B30" s="823" t="s">
        <v>7239</v>
      </c>
      <c r="C30" s="823" t="s">
        <v>620</v>
      </c>
      <c r="D30" s="823" t="s">
        <v>7227</v>
      </c>
      <c r="E30" s="823" t="s">
        <v>7240</v>
      </c>
      <c r="F30" s="823" t="s">
        <v>7255</v>
      </c>
      <c r="G30" s="823" t="s">
        <v>7254</v>
      </c>
      <c r="H30" s="832">
        <v>158</v>
      </c>
      <c r="I30" s="832">
        <v>4722501.2700000005</v>
      </c>
      <c r="J30" s="823">
        <v>2.5538628429198749</v>
      </c>
      <c r="K30" s="823">
        <v>29889.248544303802</v>
      </c>
      <c r="L30" s="832">
        <v>70</v>
      </c>
      <c r="M30" s="832">
        <v>1849160.1</v>
      </c>
      <c r="N30" s="823">
        <v>1</v>
      </c>
      <c r="O30" s="823">
        <v>26416.572857142859</v>
      </c>
      <c r="P30" s="832"/>
      <c r="Q30" s="832"/>
      <c r="R30" s="828"/>
      <c r="S30" s="833"/>
    </row>
    <row r="31" spans="1:19" ht="14.45" customHeight="1" x14ac:dyDescent="0.2">
      <c r="A31" s="822" t="s">
        <v>7238</v>
      </c>
      <c r="B31" s="823" t="s">
        <v>7239</v>
      </c>
      <c r="C31" s="823" t="s">
        <v>620</v>
      </c>
      <c r="D31" s="823" t="s">
        <v>7227</v>
      </c>
      <c r="E31" s="823" t="s">
        <v>7240</v>
      </c>
      <c r="F31" s="823" t="s">
        <v>7256</v>
      </c>
      <c r="G31" s="823" t="s">
        <v>7257</v>
      </c>
      <c r="H31" s="832">
        <v>1</v>
      </c>
      <c r="I31" s="832">
        <v>2692.09</v>
      </c>
      <c r="J31" s="823">
        <v>1</v>
      </c>
      <c r="K31" s="823">
        <v>2692.09</v>
      </c>
      <c r="L31" s="832">
        <v>1</v>
      </c>
      <c r="M31" s="832">
        <v>2692.09</v>
      </c>
      <c r="N31" s="823">
        <v>1</v>
      </c>
      <c r="O31" s="823">
        <v>2692.09</v>
      </c>
      <c r="P31" s="832"/>
      <c r="Q31" s="832"/>
      <c r="R31" s="828"/>
      <c r="S31" s="833"/>
    </row>
    <row r="32" spans="1:19" ht="14.45" customHeight="1" x14ac:dyDescent="0.2">
      <c r="A32" s="822" t="s">
        <v>7238</v>
      </c>
      <c r="B32" s="823" t="s">
        <v>7239</v>
      </c>
      <c r="C32" s="823" t="s">
        <v>620</v>
      </c>
      <c r="D32" s="823" t="s">
        <v>7227</v>
      </c>
      <c r="E32" s="823" t="s">
        <v>7240</v>
      </c>
      <c r="F32" s="823" t="s">
        <v>7258</v>
      </c>
      <c r="G32" s="823" t="s">
        <v>2535</v>
      </c>
      <c r="H32" s="832">
        <v>11</v>
      </c>
      <c r="I32" s="832">
        <v>802593</v>
      </c>
      <c r="J32" s="823">
        <v>0.44</v>
      </c>
      <c r="K32" s="823">
        <v>72963</v>
      </c>
      <c r="L32" s="832">
        <v>25</v>
      </c>
      <c r="M32" s="832">
        <v>1824075</v>
      </c>
      <c r="N32" s="823">
        <v>1</v>
      </c>
      <c r="O32" s="823">
        <v>72963</v>
      </c>
      <c r="P32" s="832">
        <v>19</v>
      </c>
      <c r="Q32" s="832">
        <v>1270892.8</v>
      </c>
      <c r="R32" s="828">
        <v>0.69673275495799247</v>
      </c>
      <c r="S32" s="833">
        <v>66889.094736842104</v>
      </c>
    </row>
    <row r="33" spans="1:19" ht="14.45" customHeight="1" x14ac:dyDescent="0.2">
      <c r="A33" s="822" t="s">
        <v>7238</v>
      </c>
      <c r="B33" s="823" t="s">
        <v>7239</v>
      </c>
      <c r="C33" s="823" t="s">
        <v>620</v>
      </c>
      <c r="D33" s="823" t="s">
        <v>7227</v>
      </c>
      <c r="E33" s="823" t="s">
        <v>7240</v>
      </c>
      <c r="F33" s="823" t="s">
        <v>7259</v>
      </c>
      <c r="G33" s="823" t="s">
        <v>2071</v>
      </c>
      <c r="H33" s="832">
        <v>14</v>
      </c>
      <c r="I33" s="832">
        <v>257180</v>
      </c>
      <c r="J33" s="823">
        <v>0.92387065810786495</v>
      </c>
      <c r="K33" s="823">
        <v>18370</v>
      </c>
      <c r="L33" s="832">
        <v>16</v>
      </c>
      <c r="M33" s="832">
        <v>278372.3</v>
      </c>
      <c r="N33" s="823">
        <v>1</v>
      </c>
      <c r="O33" s="823">
        <v>17398.268749999999</v>
      </c>
      <c r="P33" s="832">
        <v>20</v>
      </c>
      <c r="Q33" s="832">
        <v>75044.399999999994</v>
      </c>
      <c r="R33" s="828">
        <v>0.26958285720238684</v>
      </c>
      <c r="S33" s="833">
        <v>3752.22</v>
      </c>
    </row>
    <row r="34" spans="1:19" ht="14.45" customHeight="1" x14ac:dyDescent="0.2">
      <c r="A34" s="822" t="s">
        <v>7238</v>
      </c>
      <c r="B34" s="823" t="s">
        <v>7239</v>
      </c>
      <c r="C34" s="823" t="s">
        <v>620</v>
      </c>
      <c r="D34" s="823" t="s">
        <v>7227</v>
      </c>
      <c r="E34" s="823" t="s">
        <v>7240</v>
      </c>
      <c r="F34" s="823" t="s">
        <v>7260</v>
      </c>
      <c r="G34" s="823" t="s">
        <v>2071</v>
      </c>
      <c r="H34" s="832"/>
      <c r="I34" s="832"/>
      <c r="J34" s="823"/>
      <c r="K34" s="823"/>
      <c r="L34" s="832">
        <v>3</v>
      </c>
      <c r="M34" s="832">
        <v>72066.600000000006</v>
      </c>
      <c r="N34" s="823">
        <v>1</v>
      </c>
      <c r="O34" s="823">
        <v>24022.2</v>
      </c>
      <c r="P34" s="832"/>
      <c r="Q34" s="832"/>
      <c r="R34" s="828"/>
      <c r="S34" s="833"/>
    </row>
    <row r="35" spans="1:19" ht="14.45" customHeight="1" x14ac:dyDescent="0.2">
      <c r="A35" s="822" t="s">
        <v>7238</v>
      </c>
      <c r="B35" s="823" t="s">
        <v>7239</v>
      </c>
      <c r="C35" s="823" t="s">
        <v>620</v>
      </c>
      <c r="D35" s="823" t="s">
        <v>7227</v>
      </c>
      <c r="E35" s="823" t="s">
        <v>7240</v>
      </c>
      <c r="F35" s="823" t="s">
        <v>7261</v>
      </c>
      <c r="G35" s="823" t="s">
        <v>7262</v>
      </c>
      <c r="H35" s="832">
        <v>10</v>
      </c>
      <c r="I35" s="832">
        <v>191950</v>
      </c>
      <c r="J35" s="823"/>
      <c r="K35" s="823">
        <v>19195</v>
      </c>
      <c r="L35" s="832"/>
      <c r="M35" s="832"/>
      <c r="N35" s="823"/>
      <c r="O35" s="823"/>
      <c r="P35" s="832"/>
      <c r="Q35" s="832"/>
      <c r="R35" s="828"/>
      <c r="S35" s="833"/>
    </row>
    <row r="36" spans="1:19" ht="14.45" customHeight="1" x14ac:dyDescent="0.2">
      <c r="A36" s="822" t="s">
        <v>7238</v>
      </c>
      <c r="B36" s="823" t="s">
        <v>7239</v>
      </c>
      <c r="C36" s="823" t="s">
        <v>620</v>
      </c>
      <c r="D36" s="823" t="s">
        <v>7227</v>
      </c>
      <c r="E36" s="823" t="s">
        <v>7240</v>
      </c>
      <c r="F36" s="823" t="s">
        <v>7263</v>
      </c>
      <c r="G36" s="823" t="s">
        <v>7264</v>
      </c>
      <c r="H36" s="832">
        <v>17</v>
      </c>
      <c r="I36" s="832">
        <v>351484.35</v>
      </c>
      <c r="J36" s="823"/>
      <c r="K36" s="823">
        <v>20675.55</v>
      </c>
      <c r="L36" s="832"/>
      <c r="M36" s="832"/>
      <c r="N36" s="823"/>
      <c r="O36" s="823"/>
      <c r="P36" s="832"/>
      <c r="Q36" s="832"/>
      <c r="R36" s="828"/>
      <c r="S36" s="833"/>
    </row>
    <row r="37" spans="1:19" ht="14.45" customHeight="1" x14ac:dyDescent="0.2">
      <c r="A37" s="822" t="s">
        <v>7238</v>
      </c>
      <c r="B37" s="823" t="s">
        <v>7239</v>
      </c>
      <c r="C37" s="823" t="s">
        <v>620</v>
      </c>
      <c r="D37" s="823" t="s">
        <v>7227</v>
      </c>
      <c r="E37" s="823" t="s">
        <v>7240</v>
      </c>
      <c r="F37" s="823" t="s">
        <v>7265</v>
      </c>
      <c r="G37" s="823" t="s">
        <v>2752</v>
      </c>
      <c r="H37" s="832">
        <v>20</v>
      </c>
      <c r="I37" s="832">
        <v>2288944.37</v>
      </c>
      <c r="J37" s="823">
        <v>2.5461654372767772</v>
      </c>
      <c r="K37" s="823">
        <v>114447.2185</v>
      </c>
      <c r="L37" s="832">
        <v>8</v>
      </c>
      <c r="M37" s="832">
        <v>898977.08</v>
      </c>
      <c r="N37" s="823">
        <v>1</v>
      </c>
      <c r="O37" s="823">
        <v>112372.13499999999</v>
      </c>
      <c r="P37" s="832">
        <v>30</v>
      </c>
      <c r="Q37" s="832">
        <v>2704779</v>
      </c>
      <c r="R37" s="828">
        <v>3.0087296552655158</v>
      </c>
      <c r="S37" s="833">
        <v>90159.3</v>
      </c>
    </row>
    <row r="38" spans="1:19" ht="14.45" customHeight="1" x14ac:dyDescent="0.2">
      <c r="A38" s="822" t="s">
        <v>7238</v>
      </c>
      <c r="B38" s="823" t="s">
        <v>7239</v>
      </c>
      <c r="C38" s="823" t="s">
        <v>620</v>
      </c>
      <c r="D38" s="823" t="s">
        <v>7227</v>
      </c>
      <c r="E38" s="823" t="s">
        <v>7240</v>
      </c>
      <c r="F38" s="823" t="s">
        <v>7266</v>
      </c>
      <c r="G38" s="823" t="s">
        <v>2752</v>
      </c>
      <c r="H38" s="832">
        <v>81</v>
      </c>
      <c r="I38" s="832">
        <v>9755669.1600000001</v>
      </c>
      <c r="J38" s="823">
        <v>0.85051844261531351</v>
      </c>
      <c r="K38" s="823">
        <v>120440.36</v>
      </c>
      <c r="L38" s="832">
        <v>97</v>
      </c>
      <c r="M38" s="832">
        <v>11470261.75</v>
      </c>
      <c r="N38" s="823">
        <v>1</v>
      </c>
      <c r="O38" s="823">
        <v>118250.12113402062</v>
      </c>
      <c r="P38" s="832">
        <v>155</v>
      </c>
      <c r="Q38" s="832">
        <v>14732281.899999999</v>
      </c>
      <c r="R38" s="828">
        <v>1.2843893383688474</v>
      </c>
      <c r="S38" s="833">
        <v>95046.98</v>
      </c>
    </row>
    <row r="39" spans="1:19" ht="14.45" customHeight="1" x14ac:dyDescent="0.2">
      <c r="A39" s="822" t="s">
        <v>7238</v>
      </c>
      <c r="B39" s="823" t="s">
        <v>7239</v>
      </c>
      <c r="C39" s="823" t="s">
        <v>620</v>
      </c>
      <c r="D39" s="823" t="s">
        <v>7227</v>
      </c>
      <c r="E39" s="823" t="s">
        <v>7240</v>
      </c>
      <c r="F39" s="823" t="s">
        <v>7267</v>
      </c>
      <c r="G39" s="823" t="s">
        <v>2752</v>
      </c>
      <c r="H39" s="832">
        <v>118</v>
      </c>
      <c r="I39" s="832">
        <v>15656215.019999998</v>
      </c>
      <c r="J39" s="823">
        <v>1.0273287559956514</v>
      </c>
      <c r="K39" s="823">
        <v>132679.78830508472</v>
      </c>
      <c r="L39" s="832">
        <v>117</v>
      </c>
      <c r="M39" s="832">
        <v>15239732.1</v>
      </c>
      <c r="N39" s="823">
        <v>1</v>
      </c>
      <c r="O39" s="823">
        <v>130254.1205128205</v>
      </c>
      <c r="P39" s="832">
        <v>77</v>
      </c>
      <c r="Q39" s="832">
        <v>8043081.2000000002</v>
      </c>
      <c r="R39" s="828">
        <v>0.52777051113647855</v>
      </c>
      <c r="S39" s="833">
        <v>104455.6</v>
      </c>
    </row>
    <row r="40" spans="1:19" ht="14.45" customHeight="1" x14ac:dyDescent="0.2">
      <c r="A40" s="822" t="s">
        <v>7238</v>
      </c>
      <c r="B40" s="823" t="s">
        <v>7239</v>
      </c>
      <c r="C40" s="823" t="s">
        <v>620</v>
      </c>
      <c r="D40" s="823" t="s">
        <v>7227</v>
      </c>
      <c r="E40" s="823" t="s">
        <v>7240</v>
      </c>
      <c r="F40" s="823" t="s">
        <v>7268</v>
      </c>
      <c r="G40" s="823" t="s">
        <v>1385</v>
      </c>
      <c r="H40" s="832">
        <v>27</v>
      </c>
      <c r="I40" s="832">
        <v>183825.99</v>
      </c>
      <c r="J40" s="823">
        <v>0.55461691315872796</v>
      </c>
      <c r="K40" s="823">
        <v>6808.37</v>
      </c>
      <c r="L40" s="832">
        <v>49</v>
      </c>
      <c r="M40" s="832">
        <v>331446.77999999997</v>
      </c>
      <c r="N40" s="823">
        <v>1</v>
      </c>
      <c r="O40" s="823">
        <v>6764.2199999999993</v>
      </c>
      <c r="P40" s="832">
        <v>24</v>
      </c>
      <c r="Q40" s="832">
        <v>162341.28</v>
      </c>
      <c r="R40" s="828">
        <v>0.48979591836734698</v>
      </c>
      <c r="S40" s="833">
        <v>6764.22</v>
      </c>
    </row>
    <row r="41" spans="1:19" ht="14.45" customHeight="1" x14ac:dyDescent="0.2">
      <c r="A41" s="822" t="s">
        <v>7238</v>
      </c>
      <c r="B41" s="823" t="s">
        <v>7239</v>
      </c>
      <c r="C41" s="823" t="s">
        <v>620</v>
      </c>
      <c r="D41" s="823" t="s">
        <v>7227</v>
      </c>
      <c r="E41" s="823" t="s">
        <v>7240</v>
      </c>
      <c r="F41" s="823" t="s">
        <v>7269</v>
      </c>
      <c r="G41" s="823" t="s">
        <v>1385</v>
      </c>
      <c r="H41" s="832">
        <v>106</v>
      </c>
      <c r="I41" s="832">
        <v>1377236.8</v>
      </c>
      <c r="J41" s="823">
        <v>1.598058060915343</v>
      </c>
      <c r="K41" s="823">
        <v>12992.800000000001</v>
      </c>
      <c r="L41" s="832">
        <v>65</v>
      </c>
      <c r="M41" s="832">
        <v>861819</v>
      </c>
      <c r="N41" s="823">
        <v>1</v>
      </c>
      <c r="O41" s="823">
        <v>13258.753846153846</v>
      </c>
      <c r="P41" s="832">
        <v>193</v>
      </c>
      <c r="Q41" s="832">
        <v>2564159.4000000004</v>
      </c>
      <c r="R41" s="828">
        <v>2.975287618397831</v>
      </c>
      <c r="S41" s="833">
        <v>13285.800000000001</v>
      </c>
    </row>
    <row r="42" spans="1:19" ht="14.45" customHeight="1" x14ac:dyDescent="0.2">
      <c r="A42" s="822" t="s">
        <v>7238</v>
      </c>
      <c r="B42" s="823" t="s">
        <v>7239</v>
      </c>
      <c r="C42" s="823" t="s">
        <v>620</v>
      </c>
      <c r="D42" s="823" t="s">
        <v>7227</v>
      </c>
      <c r="E42" s="823" t="s">
        <v>7240</v>
      </c>
      <c r="F42" s="823" t="s">
        <v>7270</v>
      </c>
      <c r="G42" s="823" t="s">
        <v>7271</v>
      </c>
      <c r="H42" s="832">
        <v>12</v>
      </c>
      <c r="I42" s="832">
        <v>1650.48</v>
      </c>
      <c r="J42" s="823"/>
      <c r="K42" s="823">
        <v>137.54</v>
      </c>
      <c r="L42" s="832"/>
      <c r="M42" s="832"/>
      <c r="N42" s="823"/>
      <c r="O42" s="823"/>
      <c r="P42" s="832"/>
      <c r="Q42" s="832"/>
      <c r="R42" s="828"/>
      <c r="S42" s="833"/>
    </row>
    <row r="43" spans="1:19" ht="14.45" customHeight="1" x14ac:dyDescent="0.2">
      <c r="A43" s="822" t="s">
        <v>7238</v>
      </c>
      <c r="B43" s="823" t="s">
        <v>7239</v>
      </c>
      <c r="C43" s="823" t="s">
        <v>620</v>
      </c>
      <c r="D43" s="823" t="s">
        <v>7227</v>
      </c>
      <c r="E43" s="823" t="s">
        <v>7240</v>
      </c>
      <c r="F43" s="823" t="s">
        <v>7272</v>
      </c>
      <c r="G43" s="823" t="s">
        <v>7273</v>
      </c>
      <c r="H43" s="832">
        <v>121.78999999999999</v>
      </c>
      <c r="I43" s="832">
        <v>142015.66</v>
      </c>
      <c r="J43" s="823">
        <v>1.5607648091180815</v>
      </c>
      <c r="K43" s="823">
        <v>1166.0699564824699</v>
      </c>
      <c r="L43" s="832">
        <v>106</v>
      </c>
      <c r="M43" s="832">
        <v>90991.07</v>
      </c>
      <c r="N43" s="823">
        <v>1</v>
      </c>
      <c r="O43" s="823">
        <v>858.40632075471706</v>
      </c>
      <c r="P43" s="832">
        <v>77</v>
      </c>
      <c r="Q43" s="832">
        <v>66032.89</v>
      </c>
      <c r="R43" s="828">
        <v>0.72570736886597764</v>
      </c>
      <c r="S43" s="833">
        <v>857.56999999999994</v>
      </c>
    </row>
    <row r="44" spans="1:19" ht="14.45" customHeight="1" x14ac:dyDescent="0.2">
      <c r="A44" s="822" t="s">
        <v>7238</v>
      </c>
      <c r="B44" s="823" t="s">
        <v>7239</v>
      </c>
      <c r="C44" s="823" t="s">
        <v>620</v>
      </c>
      <c r="D44" s="823" t="s">
        <v>7227</v>
      </c>
      <c r="E44" s="823" t="s">
        <v>7240</v>
      </c>
      <c r="F44" s="823" t="s">
        <v>7274</v>
      </c>
      <c r="G44" s="823" t="s">
        <v>1390</v>
      </c>
      <c r="H44" s="832"/>
      <c r="I44" s="832"/>
      <c r="J44" s="823"/>
      <c r="K44" s="823"/>
      <c r="L44" s="832"/>
      <c r="M44" s="832"/>
      <c r="N44" s="823"/>
      <c r="O44" s="823"/>
      <c r="P44" s="832">
        <v>6</v>
      </c>
      <c r="Q44" s="832">
        <v>55707.48</v>
      </c>
      <c r="R44" s="828"/>
      <c r="S44" s="833">
        <v>9284.58</v>
      </c>
    </row>
    <row r="45" spans="1:19" ht="14.45" customHeight="1" x14ac:dyDescent="0.2">
      <c r="A45" s="822" t="s">
        <v>7238</v>
      </c>
      <c r="B45" s="823" t="s">
        <v>7239</v>
      </c>
      <c r="C45" s="823" t="s">
        <v>620</v>
      </c>
      <c r="D45" s="823" t="s">
        <v>7227</v>
      </c>
      <c r="E45" s="823" t="s">
        <v>7240</v>
      </c>
      <c r="F45" s="823" t="s">
        <v>7275</v>
      </c>
      <c r="G45" s="823" t="s">
        <v>1390</v>
      </c>
      <c r="H45" s="832"/>
      <c r="I45" s="832"/>
      <c r="J45" s="823"/>
      <c r="K45" s="823"/>
      <c r="L45" s="832"/>
      <c r="M45" s="832"/>
      <c r="N45" s="823"/>
      <c r="O45" s="823"/>
      <c r="P45" s="832">
        <v>2</v>
      </c>
      <c r="Q45" s="832">
        <v>37138.32</v>
      </c>
      <c r="R45" s="828"/>
      <c r="S45" s="833">
        <v>18569.16</v>
      </c>
    </row>
    <row r="46" spans="1:19" ht="14.45" customHeight="1" x14ac:dyDescent="0.2">
      <c r="A46" s="822" t="s">
        <v>7238</v>
      </c>
      <c r="B46" s="823" t="s">
        <v>7239</v>
      </c>
      <c r="C46" s="823" t="s">
        <v>620</v>
      </c>
      <c r="D46" s="823" t="s">
        <v>7227</v>
      </c>
      <c r="E46" s="823" t="s">
        <v>7240</v>
      </c>
      <c r="F46" s="823" t="s">
        <v>7276</v>
      </c>
      <c r="G46" s="823"/>
      <c r="H46" s="832">
        <v>13</v>
      </c>
      <c r="I46" s="832">
        <v>57572.84</v>
      </c>
      <c r="J46" s="823"/>
      <c r="K46" s="823">
        <v>4428.6799999999994</v>
      </c>
      <c r="L46" s="832"/>
      <c r="M46" s="832"/>
      <c r="N46" s="823"/>
      <c r="O46" s="823"/>
      <c r="P46" s="832"/>
      <c r="Q46" s="832"/>
      <c r="R46" s="828"/>
      <c r="S46" s="833"/>
    </row>
    <row r="47" spans="1:19" ht="14.45" customHeight="1" x14ac:dyDescent="0.2">
      <c r="A47" s="822" t="s">
        <v>7238</v>
      </c>
      <c r="B47" s="823" t="s">
        <v>7239</v>
      </c>
      <c r="C47" s="823" t="s">
        <v>620</v>
      </c>
      <c r="D47" s="823" t="s">
        <v>7227</v>
      </c>
      <c r="E47" s="823" t="s">
        <v>7240</v>
      </c>
      <c r="F47" s="823" t="s">
        <v>7277</v>
      </c>
      <c r="G47" s="823"/>
      <c r="H47" s="832">
        <v>5.2</v>
      </c>
      <c r="I47" s="832">
        <v>21461.670000000002</v>
      </c>
      <c r="J47" s="823"/>
      <c r="K47" s="823">
        <v>4127.2442307692309</v>
      </c>
      <c r="L47" s="832"/>
      <c r="M47" s="832"/>
      <c r="N47" s="823"/>
      <c r="O47" s="823"/>
      <c r="P47" s="832"/>
      <c r="Q47" s="832"/>
      <c r="R47" s="828"/>
      <c r="S47" s="833"/>
    </row>
    <row r="48" spans="1:19" ht="14.45" customHeight="1" x14ac:dyDescent="0.2">
      <c r="A48" s="822" t="s">
        <v>7238</v>
      </c>
      <c r="B48" s="823" t="s">
        <v>7239</v>
      </c>
      <c r="C48" s="823" t="s">
        <v>620</v>
      </c>
      <c r="D48" s="823" t="s">
        <v>7227</v>
      </c>
      <c r="E48" s="823" t="s">
        <v>7240</v>
      </c>
      <c r="F48" s="823" t="s">
        <v>7278</v>
      </c>
      <c r="G48" s="823" t="s">
        <v>822</v>
      </c>
      <c r="H48" s="832">
        <v>36.049999999999997</v>
      </c>
      <c r="I48" s="832">
        <v>3069.0799999999995</v>
      </c>
      <c r="J48" s="823">
        <v>1.0094562103455871</v>
      </c>
      <c r="K48" s="823">
        <v>85.133980582524259</v>
      </c>
      <c r="L48" s="832">
        <v>50.5</v>
      </c>
      <c r="M48" s="832">
        <v>3040.3300000000004</v>
      </c>
      <c r="N48" s="823">
        <v>1</v>
      </c>
      <c r="O48" s="823">
        <v>60.204554455445553</v>
      </c>
      <c r="P48" s="832">
        <v>64.45</v>
      </c>
      <c r="Q48" s="832">
        <v>3856.92</v>
      </c>
      <c r="R48" s="828">
        <v>1.268585975864462</v>
      </c>
      <c r="S48" s="833">
        <v>59.843599689681923</v>
      </c>
    </row>
    <row r="49" spans="1:19" ht="14.45" customHeight="1" x14ac:dyDescent="0.2">
      <c r="A49" s="822" t="s">
        <v>7238</v>
      </c>
      <c r="B49" s="823" t="s">
        <v>7239</v>
      </c>
      <c r="C49" s="823" t="s">
        <v>620</v>
      </c>
      <c r="D49" s="823" t="s">
        <v>7227</v>
      </c>
      <c r="E49" s="823" t="s">
        <v>7240</v>
      </c>
      <c r="F49" s="823" t="s">
        <v>7279</v>
      </c>
      <c r="G49" s="823" t="s">
        <v>1506</v>
      </c>
      <c r="H49" s="832"/>
      <c r="I49" s="832"/>
      <c r="J49" s="823"/>
      <c r="K49" s="823"/>
      <c r="L49" s="832">
        <v>4.8999999999999995</v>
      </c>
      <c r="M49" s="832">
        <v>3362.0699999999997</v>
      </c>
      <c r="N49" s="823">
        <v>1</v>
      </c>
      <c r="O49" s="823">
        <v>686.13673469387754</v>
      </c>
      <c r="P49" s="832">
        <v>16.72</v>
      </c>
      <c r="Q49" s="832">
        <v>11466.779999999999</v>
      </c>
      <c r="R49" s="828">
        <v>3.4106309505750922</v>
      </c>
      <c r="S49" s="833">
        <v>685.81220095693777</v>
      </c>
    </row>
    <row r="50" spans="1:19" ht="14.45" customHeight="1" x14ac:dyDescent="0.2">
      <c r="A50" s="822" t="s">
        <v>7238</v>
      </c>
      <c r="B50" s="823" t="s">
        <v>7239</v>
      </c>
      <c r="C50" s="823" t="s">
        <v>620</v>
      </c>
      <c r="D50" s="823" t="s">
        <v>7227</v>
      </c>
      <c r="E50" s="823" t="s">
        <v>7240</v>
      </c>
      <c r="F50" s="823" t="s">
        <v>7280</v>
      </c>
      <c r="G50" s="823" t="s">
        <v>1506</v>
      </c>
      <c r="H50" s="832"/>
      <c r="I50" s="832"/>
      <c r="J50" s="823"/>
      <c r="K50" s="823"/>
      <c r="L50" s="832">
        <v>34.4</v>
      </c>
      <c r="M50" s="832">
        <v>5901.32</v>
      </c>
      <c r="N50" s="823">
        <v>1</v>
      </c>
      <c r="O50" s="823">
        <v>171.55</v>
      </c>
      <c r="P50" s="832">
        <v>48.2</v>
      </c>
      <c r="Q50" s="832">
        <v>8268.7100000000009</v>
      </c>
      <c r="R50" s="828">
        <v>1.4011627906976747</v>
      </c>
      <c r="S50" s="833">
        <v>171.55</v>
      </c>
    </row>
    <row r="51" spans="1:19" ht="14.45" customHeight="1" x14ac:dyDescent="0.2">
      <c r="A51" s="822" t="s">
        <v>7238</v>
      </c>
      <c r="B51" s="823" t="s">
        <v>7239</v>
      </c>
      <c r="C51" s="823" t="s">
        <v>620</v>
      </c>
      <c r="D51" s="823" t="s">
        <v>7227</v>
      </c>
      <c r="E51" s="823" t="s">
        <v>7240</v>
      </c>
      <c r="F51" s="823" t="s">
        <v>7281</v>
      </c>
      <c r="G51" s="823" t="s">
        <v>1506</v>
      </c>
      <c r="H51" s="832">
        <v>168.25</v>
      </c>
      <c r="I51" s="832">
        <v>57723.859999999993</v>
      </c>
      <c r="J51" s="823">
        <v>1.020492278579298</v>
      </c>
      <c r="K51" s="823">
        <v>343.08386329866266</v>
      </c>
      <c r="L51" s="832">
        <v>164.87000000000003</v>
      </c>
      <c r="M51" s="832">
        <v>56564.720000000008</v>
      </c>
      <c r="N51" s="823">
        <v>1</v>
      </c>
      <c r="O51" s="823">
        <v>343.08679565718444</v>
      </c>
      <c r="P51" s="832">
        <v>120.88999999999999</v>
      </c>
      <c r="Q51" s="832">
        <v>41476.120000000003</v>
      </c>
      <c r="R51" s="828">
        <v>0.73325069053643321</v>
      </c>
      <c r="S51" s="833">
        <v>343.08975101331794</v>
      </c>
    </row>
    <row r="52" spans="1:19" ht="14.45" customHeight="1" x14ac:dyDescent="0.2">
      <c r="A52" s="822" t="s">
        <v>7238</v>
      </c>
      <c r="B52" s="823" t="s">
        <v>7239</v>
      </c>
      <c r="C52" s="823" t="s">
        <v>620</v>
      </c>
      <c r="D52" s="823" t="s">
        <v>7227</v>
      </c>
      <c r="E52" s="823" t="s">
        <v>7240</v>
      </c>
      <c r="F52" s="823" t="s">
        <v>7282</v>
      </c>
      <c r="G52" s="823" t="s">
        <v>1555</v>
      </c>
      <c r="H52" s="832">
        <v>41</v>
      </c>
      <c r="I52" s="832">
        <v>176911.31</v>
      </c>
      <c r="J52" s="823">
        <v>13.666666666666666</v>
      </c>
      <c r="K52" s="823">
        <v>4314.91</v>
      </c>
      <c r="L52" s="832">
        <v>3</v>
      </c>
      <c r="M52" s="832">
        <v>12944.73</v>
      </c>
      <c r="N52" s="823">
        <v>1</v>
      </c>
      <c r="O52" s="823">
        <v>4314.91</v>
      </c>
      <c r="P52" s="832">
        <v>10</v>
      </c>
      <c r="Q52" s="832">
        <v>43149.1</v>
      </c>
      <c r="R52" s="828">
        <v>3.3333333333333335</v>
      </c>
      <c r="S52" s="833">
        <v>4314.91</v>
      </c>
    </row>
    <row r="53" spans="1:19" ht="14.45" customHeight="1" x14ac:dyDescent="0.2">
      <c r="A53" s="822" t="s">
        <v>7238</v>
      </c>
      <c r="B53" s="823" t="s">
        <v>7239</v>
      </c>
      <c r="C53" s="823" t="s">
        <v>620</v>
      </c>
      <c r="D53" s="823" t="s">
        <v>7227</v>
      </c>
      <c r="E53" s="823" t="s">
        <v>7240</v>
      </c>
      <c r="F53" s="823" t="s">
        <v>7283</v>
      </c>
      <c r="G53" s="823" t="s">
        <v>1555</v>
      </c>
      <c r="H53" s="832">
        <v>57</v>
      </c>
      <c r="I53" s="832">
        <v>491900.31</v>
      </c>
      <c r="J53" s="823">
        <v>1.78125</v>
      </c>
      <c r="K53" s="823">
        <v>8629.83</v>
      </c>
      <c r="L53" s="832">
        <v>32</v>
      </c>
      <c r="M53" s="832">
        <v>276154.56</v>
      </c>
      <c r="N53" s="823">
        <v>1</v>
      </c>
      <c r="O53" s="823">
        <v>8629.83</v>
      </c>
      <c r="P53" s="832"/>
      <c r="Q53" s="832"/>
      <c r="R53" s="828"/>
      <c r="S53" s="833"/>
    </row>
    <row r="54" spans="1:19" ht="14.45" customHeight="1" x14ac:dyDescent="0.2">
      <c r="A54" s="822" t="s">
        <v>7238</v>
      </c>
      <c r="B54" s="823" t="s">
        <v>7239</v>
      </c>
      <c r="C54" s="823" t="s">
        <v>620</v>
      </c>
      <c r="D54" s="823" t="s">
        <v>7227</v>
      </c>
      <c r="E54" s="823" t="s">
        <v>7240</v>
      </c>
      <c r="F54" s="823" t="s">
        <v>7284</v>
      </c>
      <c r="G54" s="823" t="s">
        <v>1108</v>
      </c>
      <c r="H54" s="832"/>
      <c r="I54" s="832"/>
      <c r="J54" s="823"/>
      <c r="K54" s="823"/>
      <c r="L54" s="832">
        <v>0.12</v>
      </c>
      <c r="M54" s="832">
        <v>235.56</v>
      </c>
      <c r="N54" s="823">
        <v>1</v>
      </c>
      <c r="O54" s="823">
        <v>1963</v>
      </c>
      <c r="P54" s="832"/>
      <c r="Q54" s="832"/>
      <c r="R54" s="828"/>
      <c r="S54" s="833"/>
    </row>
    <row r="55" spans="1:19" ht="14.45" customHeight="1" x14ac:dyDescent="0.2">
      <c r="A55" s="822" t="s">
        <v>7238</v>
      </c>
      <c r="B55" s="823" t="s">
        <v>7239</v>
      </c>
      <c r="C55" s="823" t="s">
        <v>620</v>
      </c>
      <c r="D55" s="823" t="s">
        <v>7227</v>
      </c>
      <c r="E55" s="823" t="s">
        <v>7240</v>
      </c>
      <c r="F55" s="823" t="s">
        <v>7285</v>
      </c>
      <c r="G55" s="823" t="s">
        <v>813</v>
      </c>
      <c r="H55" s="832">
        <v>2.06</v>
      </c>
      <c r="I55" s="832">
        <v>570.29</v>
      </c>
      <c r="J55" s="823">
        <v>136.76019184652279</v>
      </c>
      <c r="K55" s="823">
        <v>276.83980582524271</v>
      </c>
      <c r="L55" s="832">
        <v>0.02</v>
      </c>
      <c r="M55" s="832">
        <v>4.17</v>
      </c>
      <c r="N55" s="823">
        <v>1</v>
      </c>
      <c r="O55" s="823">
        <v>208.5</v>
      </c>
      <c r="P55" s="832"/>
      <c r="Q55" s="832"/>
      <c r="R55" s="828"/>
      <c r="S55" s="833"/>
    </row>
    <row r="56" spans="1:19" ht="14.45" customHeight="1" x14ac:dyDescent="0.2">
      <c r="A56" s="822" t="s">
        <v>7238</v>
      </c>
      <c r="B56" s="823" t="s">
        <v>7239</v>
      </c>
      <c r="C56" s="823" t="s">
        <v>620</v>
      </c>
      <c r="D56" s="823" t="s">
        <v>7227</v>
      </c>
      <c r="E56" s="823" t="s">
        <v>7240</v>
      </c>
      <c r="F56" s="823" t="s">
        <v>7286</v>
      </c>
      <c r="G56" s="823" t="s">
        <v>7287</v>
      </c>
      <c r="H56" s="832"/>
      <c r="I56" s="832"/>
      <c r="J56" s="823"/>
      <c r="K56" s="823"/>
      <c r="L56" s="832">
        <v>1.2</v>
      </c>
      <c r="M56" s="832">
        <v>70.64</v>
      </c>
      <c r="N56" s="823">
        <v>1</v>
      </c>
      <c r="O56" s="823">
        <v>58.866666666666667</v>
      </c>
      <c r="P56" s="832"/>
      <c r="Q56" s="832"/>
      <c r="R56" s="828"/>
      <c r="S56" s="833"/>
    </row>
    <row r="57" spans="1:19" ht="14.45" customHeight="1" x14ac:dyDescent="0.2">
      <c r="A57" s="822" t="s">
        <v>7238</v>
      </c>
      <c r="B57" s="823" t="s">
        <v>7239</v>
      </c>
      <c r="C57" s="823" t="s">
        <v>620</v>
      </c>
      <c r="D57" s="823" t="s">
        <v>7227</v>
      </c>
      <c r="E57" s="823" t="s">
        <v>7240</v>
      </c>
      <c r="F57" s="823" t="s">
        <v>7288</v>
      </c>
      <c r="G57" s="823" t="s">
        <v>7289</v>
      </c>
      <c r="H57" s="832">
        <v>45.2</v>
      </c>
      <c r="I57" s="832">
        <v>31082.22</v>
      </c>
      <c r="J57" s="823"/>
      <c r="K57" s="823">
        <v>687.65973451327432</v>
      </c>
      <c r="L57" s="832"/>
      <c r="M57" s="832"/>
      <c r="N57" s="823"/>
      <c r="O57" s="823"/>
      <c r="P57" s="832"/>
      <c r="Q57" s="832"/>
      <c r="R57" s="828"/>
      <c r="S57" s="833"/>
    </row>
    <row r="58" spans="1:19" ht="14.45" customHeight="1" x14ac:dyDescent="0.2">
      <c r="A58" s="822" t="s">
        <v>7238</v>
      </c>
      <c r="B58" s="823" t="s">
        <v>7239</v>
      </c>
      <c r="C58" s="823" t="s">
        <v>620</v>
      </c>
      <c r="D58" s="823" t="s">
        <v>7227</v>
      </c>
      <c r="E58" s="823" t="s">
        <v>7240</v>
      </c>
      <c r="F58" s="823" t="s">
        <v>7290</v>
      </c>
      <c r="G58" s="823" t="s">
        <v>7289</v>
      </c>
      <c r="H58" s="832">
        <v>679.83</v>
      </c>
      <c r="I58" s="832">
        <v>93503.679999999993</v>
      </c>
      <c r="J58" s="823"/>
      <c r="K58" s="823">
        <v>137.53979671388433</v>
      </c>
      <c r="L58" s="832"/>
      <c r="M58" s="832"/>
      <c r="N58" s="823"/>
      <c r="O58" s="823"/>
      <c r="P58" s="832"/>
      <c r="Q58" s="832"/>
      <c r="R58" s="828"/>
      <c r="S58" s="833"/>
    </row>
    <row r="59" spans="1:19" ht="14.45" customHeight="1" x14ac:dyDescent="0.2">
      <c r="A59" s="822" t="s">
        <v>7238</v>
      </c>
      <c r="B59" s="823" t="s">
        <v>7239</v>
      </c>
      <c r="C59" s="823" t="s">
        <v>620</v>
      </c>
      <c r="D59" s="823" t="s">
        <v>7227</v>
      </c>
      <c r="E59" s="823" t="s">
        <v>7240</v>
      </c>
      <c r="F59" s="823" t="s">
        <v>7293</v>
      </c>
      <c r="G59" s="823" t="s">
        <v>7294</v>
      </c>
      <c r="H59" s="832">
        <v>48.199999999999996</v>
      </c>
      <c r="I59" s="832">
        <v>11349.02</v>
      </c>
      <c r="J59" s="823">
        <v>0.70129141452496857</v>
      </c>
      <c r="K59" s="823">
        <v>235.45684647302909</v>
      </c>
      <c r="L59" s="832">
        <v>68.73</v>
      </c>
      <c r="M59" s="832">
        <v>16183.029999999999</v>
      </c>
      <c r="N59" s="823">
        <v>1</v>
      </c>
      <c r="O59" s="823">
        <v>235.4580241524807</v>
      </c>
      <c r="P59" s="832">
        <v>74.7</v>
      </c>
      <c r="Q59" s="832">
        <v>17554.84</v>
      </c>
      <c r="R59" s="828">
        <v>1.0847684271734033</v>
      </c>
      <c r="S59" s="833">
        <v>235.0045515394913</v>
      </c>
    </row>
    <row r="60" spans="1:19" ht="14.45" customHeight="1" x14ac:dyDescent="0.2">
      <c r="A60" s="822" t="s">
        <v>7238</v>
      </c>
      <c r="B60" s="823" t="s">
        <v>7239</v>
      </c>
      <c r="C60" s="823" t="s">
        <v>620</v>
      </c>
      <c r="D60" s="823" t="s">
        <v>7227</v>
      </c>
      <c r="E60" s="823" t="s">
        <v>7240</v>
      </c>
      <c r="F60" s="823" t="s">
        <v>7295</v>
      </c>
      <c r="G60" s="823" t="s">
        <v>7296</v>
      </c>
      <c r="H60" s="832">
        <v>23</v>
      </c>
      <c r="I60" s="832">
        <v>37435.49</v>
      </c>
      <c r="J60" s="823">
        <v>2.8749999999999996</v>
      </c>
      <c r="K60" s="823">
        <v>1627.6299999999999</v>
      </c>
      <c r="L60" s="832">
        <v>8</v>
      </c>
      <c r="M60" s="832">
        <v>13021.04</v>
      </c>
      <c r="N60" s="823">
        <v>1</v>
      </c>
      <c r="O60" s="823">
        <v>1627.63</v>
      </c>
      <c r="P60" s="832"/>
      <c r="Q60" s="832"/>
      <c r="R60" s="828"/>
      <c r="S60" s="833"/>
    </row>
    <row r="61" spans="1:19" ht="14.45" customHeight="1" x14ac:dyDescent="0.2">
      <c r="A61" s="822" t="s">
        <v>7238</v>
      </c>
      <c r="B61" s="823" t="s">
        <v>7239</v>
      </c>
      <c r="C61" s="823" t="s">
        <v>620</v>
      </c>
      <c r="D61" s="823" t="s">
        <v>7227</v>
      </c>
      <c r="E61" s="823" t="s">
        <v>7240</v>
      </c>
      <c r="F61" s="823" t="s">
        <v>7297</v>
      </c>
      <c r="G61" s="823" t="s">
        <v>7298</v>
      </c>
      <c r="H61" s="832">
        <v>8</v>
      </c>
      <c r="I61" s="832">
        <v>1100.32</v>
      </c>
      <c r="J61" s="823"/>
      <c r="K61" s="823">
        <v>137.54</v>
      </c>
      <c r="L61" s="832"/>
      <c r="M61" s="832"/>
      <c r="N61" s="823"/>
      <c r="O61" s="823"/>
      <c r="P61" s="832"/>
      <c r="Q61" s="832"/>
      <c r="R61" s="828"/>
      <c r="S61" s="833"/>
    </row>
    <row r="62" spans="1:19" ht="14.45" customHeight="1" x14ac:dyDescent="0.2">
      <c r="A62" s="822" t="s">
        <v>7238</v>
      </c>
      <c r="B62" s="823" t="s">
        <v>7239</v>
      </c>
      <c r="C62" s="823" t="s">
        <v>620</v>
      </c>
      <c r="D62" s="823" t="s">
        <v>7227</v>
      </c>
      <c r="E62" s="823" t="s">
        <v>7240</v>
      </c>
      <c r="F62" s="823" t="s">
        <v>7299</v>
      </c>
      <c r="G62" s="823" t="s">
        <v>2030</v>
      </c>
      <c r="H62" s="832"/>
      <c r="I62" s="832"/>
      <c r="J62" s="823"/>
      <c r="K62" s="823"/>
      <c r="L62" s="832">
        <v>3</v>
      </c>
      <c r="M62" s="832">
        <v>20292.66</v>
      </c>
      <c r="N62" s="823">
        <v>1</v>
      </c>
      <c r="O62" s="823">
        <v>6764.22</v>
      </c>
      <c r="P62" s="832"/>
      <c r="Q62" s="832"/>
      <c r="R62" s="828"/>
      <c r="S62" s="833"/>
    </row>
    <row r="63" spans="1:19" ht="14.45" customHeight="1" x14ac:dyDescent="0.2">
      <c r="A63" s="822" t="s">
        <v>7238</v>
      </c>
      <c r="B63" s="823" t="s">
        <v>7239</v>
      </c>
      <c r="C63" s="823" t="s">
        <v>620</v>
      </c>
      <c r="D63" s="823" t="s">
        <v>7227</v>
      </c>
      <c r="E63" s="823" t="s">
        <v>7240</v>
      </c>
      <c r="F63" s="823" t="s">
        <v>7300</v>
      </c>
      <c r="G63" s="823" t="s">
        <v>7301</v>
      </c>
      <c r="H63" s="832"/>
      <c r="I63" s="832"/>
      <c r="J63" s="823"/>
      <c r="K63" s="823"/>
      <c r="L63" s="832">
        <v>0</v>
      </c>
      <c r="M63" s="832">
        <v>0</v>
      </c>
      <c r="N63" s="823"/>
      <c r="O63" s="823"/>
      <c r="P63" s="832"/>
      <c r="Q63" s="832"/>
      <c r="R63" s="828"/>
      <c r="S63" s="833"/>
    </row>
    <row r="64" spans="1:19" ht="14.45" customHeight="1" x14ac:dyDescent="0.2">
      <c r="A64" s="822" t="s">
        <v>7238</v>
      </c>
      <c r="B64" s="823" t="s">
        <v>7239</v>
      </c>
      <c r="C64" s="823" t="s">
        <v>620</v>
      </c>
      <c r="D64" s="823" t="s">
        <v>7227</v>
      </c>
      <c r="E64" s="823" t="s">
        <v>7240</v>
      </c>
      <c r="F64" s="823" t="s">
        <v>7302</v>
      </c>
      <c r="G64" s="823" t="s">
        <v>3876</v>
      </c>
      <c r="H64" s="832">
        <v>92</v>
      </c>
      <c r="I64" s="832">
        <v>102938.8</v>
      </c>
      <c r="J64" s="823">
        <v>23</v>
      </c>
      <c r="K64" s="823">
        <v>1118.9000000000001</v>
      </c>
      <c r="L64" s="832">
        <v>4</v>
      </c>
      <c r="M64" s="832">
        <v>4475.6000000000004</v>
      </c>
      <c r="N64" s="823">
        <v>1</v>
      </c>
      <c r="O64" s="823">
        <v>1118.9000000000001</v>
      </c>
      <c r="P64" s="832"/>
      <c r="Q64" s="832"/>
      <c r="R64" s="828"/>
      <c r="S64" s="833"/>
    </row>
    <row r="65" spans="1:19" ht="14.45" customHeight="1" x14ac:dyDescent="0.2">
      <c r="A65" s="822" t="s">
        <v>7238</v>
      </c>
      <c r="B65" s="823" t="s">
        <v>7239</v>
      </c>
      <c r="C65" s="823" t="s">
        <v>620</v>
      </c>
      <c r="D65" s="823" t="s">
        <v>7227</v>
      </c>
      <c r="E65" s="823" t="s">
        <v>7240</v>
      </c>
      <c r="F65" s="823" t="s">
        <v>7303</v>
      </c>
      <c r="G65" s="823" t="s">
        <v>7304</v>
      </c>
      <c r="H65" s="832"/>
      <c r="I65" s="832"/>
      <c r="J65" s="823"/>
      <c r="K65" s="823"/>
      <c r="L65" s="832">
        <v>6.63</v>
      </c>
      <c r="M65" s="832">
        <v>522.17999999999995</v>
      </c>
      <c r="N65" s="823">
        <v>1</v>
      </c>
      <c r="O65" s="823">
        <v>78.76018099547511</v>
      </c>
      <c r="P65" s="832"/>
      <c r="Q65" s="832"/>
      <c r="R65" s="828"/>
      <c r="S65" s="833"/>
    </row>
    <row r="66" spans="1:19" ht="14.45" customHeight="1" x14ac:dyDescent="0.2">
      <c r="A66" s="822" t="s">
        <v>7238</v>
      </c>
      <c r="B66" s="823" t="s">
        <v>7239</v>
      </c>
      <c r="C66" s="823" t="s">
        <v>620</v>
      </c>
      <c r="D66" s="823" t="s">
        <v>7227</v>
      </c>
      <c r="E66" s="823" t="s">
        <v>7240</v>
      </c>
      <c r="F66" s="823" t="s">
        <v>7305</v>
      </c>
      <c r="G66" s="823"/>
      <c r="H66" s="832">
        <v>14.38</v>
      </c>
      <c r="I66" s="832">
        <v>43617.18</v>
      </c>
      <c r="J66" s="823"/>
      <c r="K66" s="823">
        <v>3033.183588317107</v>
      </c>
      <c r="L66" s="832"/>
      <c r="M66" s="832"/>
      <c r="N66" s="823"/>
      <c r="O66" s="823"/>
      <c r="P66" s="832"/>
      <c r="Q66" s="832"/>
      <c r="R66" s="828"/>
      <c r="S66" s="833"/>
    </row>
    <row r="67" spans="1:19" ht="14.45" customHeight="1" x14ac:dyDescent="0.2">
      <c r="A67" s="822" t="s">
        <v>7238</v>
      </c>
      <c r="B67" s="823" t="s">
        <v>7239</v>
      </c>
      <c r="C67" s="823" t="s">
        <v>620</v>
      </c>
      <c r="D67" s="823" t="s">
        <v>7227</v>
      </c>
      <c r="E67" s="823" t="s">
        <v>7240</v>
      </c>
      <c r="F67" s="823" t="s">
        <v>7306</v>
      </c>
      <c r="G67" s="823" t="s">
        <v>2737</v>
      </c>
      <c r="H67" s="832">
        <v>38</v>
      </c>
      <c r="I67" s="832">
        <v>2457735.2199999997</v>
      </c>
      <c r="J67" s="823">
        <v>1.2023494325600579</v>
      </c>
      <c r="K67" s="823">
        <v>64677.242631578942</v>
      </c>
      <c r="L67" s="832">
        <v>34</v>
      </c>
      <c r="M67" s="832">
        <v>2044110.6</v>
      </c>
      <c r="N67" s="823">
        <v>1</v>
      </c>
      <c r="O67" s="823">
        <v>60120.9</v>
      </c>
      <c r="P67" s="832">
        <v>45</v>
      </c>
      <c r="Q67" s="832">
        <v>2671972.6500000004</v>
      </c>
      <c r="R67" s="828">
        <v>1.3071565941686327</v>
      </c>
      <c r="S67" s="833">
        <v>59377.170000000006</v>
      </c>
    </row>
    <row r="68" spans="1:19" ht="14.45" customHeight="1" x14ac:dyDescent="0.2">
      <c r="A68" s="822" t="s">
        <v>7238</v>
      </c>
      <c r="B68" s="823" t="s">
        <v>7239</v>
      </c>
      <c r="C68" s="823" t="s">
        <v>620</v>
      </c>
      <c r="D68" s="823" t="s">
        <v>7227</v>
      </c>
      <c r="E68" s="823" t="s">
        <v>7240</v>
      </c>
      <c r="F68" s="823" t="s">
        <v>7307</v>
      </c>
      <c r="G68" s="823" t="s">
        <v>7304</v>
      </c>
      <c r="H68" s="832"/>
      <c r="I68" s="832"/>
      <c r="J68" s="823"/>
      <c r="K68" s="823"/>
      <c r="L68" s="832">
        <v>0.14000000000000001</v>
      </c>
      <c r="M68" s="832">
        <v>65.28</v>
      </c>
      <c r="N68" s="823">
        <v>1</v>
      </c>
      <c r="O68" s="823">
        <v>466.28571428571428</v>
      </c>
      <c r="P68" s="832"/>
      <c r="Q68" s="832"/>
      <c r="R68" s="828"/>
      <c r="S68" s="833"/>
    </row>
    <row r="69" spans="1:19" ht="14.45" customHeight="1" x14ac:dyDescent="0.2">
      <c r="A69" s="822" t="s">
        <v>7238</v>
      </c>
      <c r="B69" s="823" t="s">
        <v>7239</v>
      </c>
      <c r="C69" s="823" t="s">
        <v>620</v>
      </c>
      <c r="D69" s="823" t="s">
        <v>7227</v>
      </c>
      <c r="E69" s="823" t="s">
        <v>7240</v>
      </c>
      <c r="F69" s="823" t="s">
        <v>7308</v>
      </c>
      <c r="G69" s="823" t="s">
        <v>7304</v>
      </c>
      <c r="H69" s="832"/>
      <c r="I69" s="832"/>
      <c r="J69" s="823"/>
      <c r="K69" s="823"/>
      <c r="L69" s="832">
        <v>3.66</v>
      </c>
      <c r="M69" s="832">
        <v>822.22</v>
      </c>
      <c r="N69" s="823">
        <v>1</v>
      </c>
      <c r="O69" s="823">
        <v>224.6502732240437</v>
      </c>
      <c r="P69" s="832"/>
      <c r="Q69" s="832"/>
      <c r="R69" s="828"/>
      <c r="S69" s="833"/>
    </row>
    <row r="70" spans="1:19" ht="14.45" customHeight="1" x14ac:dyDescent="0.2">
      <c r="A70" s="822" t="s">
        <v>7238</v>
      </c>
      <c r="B70" s="823" t="s">
        <v>7239</v>
      </c>
      <c r="C70" s="823" t="s">
        <v>620</v>
      </c>
      <c r="D70" s="823" t="s">
        <v>7227</v>
      </c>
      <c r="E70" s="823" t="s">
        <v>7240</v>
      </c>
      <c r="F70" s="823" t="s">
        <v>7309</v>
      </c>
      <c r="G70" s="823" t="s">
        <v>745</v>
      </c>
      <c r="H70" s="832">
        <v>102.88</v>
      </c>
      <c r="I70" s="832">
        <v>81197.819999999992</v>
      </c>
      <c r="J70" s="823">
        <v>1.1334903603967934</v>
      </c>
      <c r="K70" s="823">
        <v>789.24786158631412</v>
      </c>
      <c r="L70" s="832">
        <v>115.28999999999999</v>
      </c>
      <c r="M70" s="832">
        <v>71635.210000000006</v>
      </c>
      <c r="N70" s="823">
        <v>1</v>
      </c>
      <c r="O70" s="823">
        <v>621.34799202012323</v>
      </c>
      <c r="P70" s="832">
        <v>86.72999999999999</v>
      </c>
      <c r="Q70" s="832">
        <v>57169.630000000005</v>
      </c>
      <c r="R70" s="828">
        <v>0.79806606276438641</v>
      </c>
      <c r="S70" s="833">
        <v>659.16787732041985</v>
      </c>
    </row>
    <row r="71" spans="1:19" ht="14.45" customHeight="1" x14ac:dyDescent="0.2">
      <c r="A71" s="822" t="s">
        <v>7238</v>
      </c>
      <c r="B71" s="823" t="s">
        <v>7239</v>
      </c>
      <c r="C71" s="823" t="s">
        <v>620</v>
      </c>
      <c r="D71" s="823" t="s">
        <v>7227</v>
      </c>
      <c r="E71" s="823" t="s">
        <v>7240</v>
      </c>
      <c r="F71" s="823" t="s">
        <v>7310</v>
      </c>
      <c r="G71" s="823" t="s">
        <v>2432</v>
      </c>
      <c r="H71" s="832">
        <v>101.83</v>
      </c>
      <c r="I71" s="832">
        <v>315785.98000000004</v>
      </c>
      <c r="J71" s="823">
        <v>3.1468737490546754</v>
      </c>
      <c r="K71" s="823">
        <v>3101.1094962191892</v>
      </c>
      <c r="L71" s="832">
        <v>174</v>
      </c>
      <c r="M71" s="832">
        <v>100349.11</v>
      </c>
      <c r="N71" s="823">
        <v>1</v>
      </c>
      <c r="O71" s="823">
        <v>576.7190229885058</v>
      </c>
      <c r="P71" s="832">
        <v>153.80000000000001</v>
      </c>
      <c r="Q71" s="832">
        <v>88699.33</v>
      </c>
      <c r="R71" s="828">
        <v>0.88390749055970697</v>
      </c>
      <c r="S71" s="833">
        <v>576.71866059817944</v>
      </c>
    </row>
    <row r="72" spans="1:19" ht="14.45" customHeight="1" x14ac:dyDescent="0.2">
      <c r="A72" s="822" t="s">
        <v>7238</v>
      </c>
      <c r="B72" s="823" t="s">
        <v>7239</v>
      </c>
      <c r="C72" s="823" t="s">
        <v>620</v>
      </c>
      <c r="D72" s="823" t="s">
        <v>7227</v>
      </c>
      <c r="E72" s="823" t="s">
        <v>7240</v>
      </c>
      <c r="F72" s="823" t="s">
        <v>7311</v>
      </c>
      <c r="G72" s="823" t="s">
        <v>2432</v>
      </c>
      <c r="H72" s="832">
        <v>251.7</v>
      </c>
      <c r="I72" s="832">
        <v>1232138.51</v>
      </c>
      <c r="J72" s="823">
        <v>9.3762739968914151</v>
      </c>
      <c r="K72" s="823">
        <v>4895.2662296384588</v>
      </c>
      <c r="L72" s="832">
        <v>234.60000000000002</v>
      </c>
      <c r="M72" s="832">
        <v>131410.25</v>
      </c>
      <c r="N72" s="823">
        <v>1</v>
      </c>
      <c r="O72" s="823">
        <v>560.14599317988063</v>
      </c>
      <c r="P72" s="832">
        <v>215.60000000000002</v>
      </c>
      <c r="Q72" s="832">
        <v>115045.57</v>
      </c>
      <c r="R72" s="828">
        <v>0.87546877051067173</v>
      </c>
      <c r="S72" s="833">
        <v>533.60653988868273</v>
      </c>
    </row>
    <row r="73" spans="1:19" ht="14.45" customHeight="1" x14ac:dyDescent="0.2">
      <c r="A73" s="822" t="s">
        <v>7238</v>
      </c>
      <c r="B73" s="823" t="s">
        <v>7239</v>
      </c>
      <c r="C73" s="823" t="s">
        <v>620</v>
      </c>
      <c r="D73" s="823" t="s">
        <v>7227</v>
      </c>
      <c r="E73" s="823" t="s">
        <v>7240</v>
      </c>
      <c r="F73" s="823" t="s">
        <v>7312</v>
      </c>
      <c r="G73" s="823" t="s">
        <v>7313</v>
      </c>
      <c r="H73" s="832">
        <v>464.93</v>
      </c>
      <c r="I73" s="832">
        <v>4538363.75</v>
      </c>
      <c r="J73" s="823">
        <v>2.0031452995723447</v>
      </c>
      <c r="K73" s="823">
        <v>9761.3914997956672</v>
      </c>
      <c r="L73" s="832">
        <v>232.10000000000002</v>
      </c>
      <c r="M73" s="832">
        <v>2265618.8499999996</v>
      </c>
      <c r="N73" s="823">
        <v>1</v>
      </c>
      <c r="O73" s="823">
        <v>9761.3909952606609</v>
      </c>
      <c r="P73" s="832">
        <v>195.55</v>
      </c>
      <c r="Q73" s="832">
        <v>1879095.81</v>
      </c>
      <c r="R73" s="828">
        <v>0.82939626407151423</v>
      </c>
      <c r="S73" s="833">
        <v>9609.2856558424955</v>
      </c>
    </row>
    <row r="74" spans="1:19" ht="14.45" customHeight="1" x14ac:dyDescent="0.2">
      <c r="A74" s="822" t="s">
        <v>7238</v>
      </c>
      <c r="B74" s="823" t="s">
        <v>7239</v>
      </c>
      <c r="C74" s="823" t="s">
        <v>620</v>
      </c>
      <c r="D74" s="823" t="s">
        <v>7227</v>
      </c>
      <c r="E74" s="823" t="s">
        <v>7240</v>
      </c>
      <c r="F74" s="823" t="s">
        <v>7314</v>
      </c>
      <c r="G74" s="823" t="s">
        <v>7315</v>
      </c>
      <c r="H74" s="832">
        <v>23</v>
      </c>
      <c r="I74" s="832">
        <v>324770.59999999998</v>
      </c>
      <c r="J74" s="823">
        <v>0.93215153678574814</v>
      </c>
      <c r="K74" s="823">
        <v>14120.460869565217</v>
      </c>
      <c r="L74" s="832">
        <v>34</v>
      </c>
      <c r="M74" s="832">
        <v>348409.66</v>
      </c>
      <c r="N74" s="823">
        <v>1</v>
      </c>
      <c r="O74" s="823">
        <v>10247.34294117647</v>
      </c>
      <c r="P74" s="832">
        <v>23</v>
      </c>
      <c r="Q74" s="832">
        <v>189566.36</v>
      </c>
      <c r="R74" s="828">
        <v>0.54409042504734229</v>
      </c>
      <c r="S74" s="833">
        <v>8242.0156521739118</v>
      </c>
    </row>
    <row r="75" spans="1:19" ht="14.45" customHeight="1" x14ac:dyDescent="0.2">
      <c r="A75" s="822" t="s">
        <v>7238</v>
      </c>
      <c r="B75" s="823" t="s">
        <v>7239</v>
      </c>
      <c r="C75" s="823" t="s">
        <v>620</v>
      </c>
      <c r="D75" s="823" t="s">
        <v>7227</v>
      </c>
      <c r="E75" s="823" t="s">
        <v>7240</v>
      </c>
      <c r="F75" s="823" t="s">
        <v>7316</v>
      </c>
      <c r="G75" s="823" t="s">
        <v>7315</v>
      </c>
      <c r="H75" s="832">
        <v>4</v>
      </c>
      <c r="I75" s="832">
        <v>39424</v>
      </c>
      <c r="J75" s="823">
        <v>0.20122170319798777</v>
      </c>
      <c r="K75" s="823">
        <v>9856</v>
      </c>
      <c r="L75" s="832">
        <v>34</v>
      </c>
      <c r="M75" s="832">
        <v>195923.20000000001</v>
      </c>
      <c r="N75" s="823">
        <v>1</v>
      </c>
      <c r="O75" s="823">
        <v>5762.4470588235299</v>
      </c>
      <c r="P75" s="832">
        <v>3</v>
      </c>
      <c r="Q75" s="832">
        <v>30261</v>
      </c>
      <c r="R75" s="828">
        <v>0.15445337765001796</v>
      </c>
      <c r="S75" s="833">
        <v>10087</v>
      </c>
    </row>
    <row r="76" spans="1:19" ht="14.45" customHeight="1" x14ac:dyDescent="0.2">
      <c r="A76" s="822" t="s">
        <v>7238</v>
      </c>
      <c r="B76" s="823" t="s">
        <v>7239</v>
      </c>
      <c r="C76" s="823" t="s">
        <v>620</v>
      </c>
      <c r="D76" s="823" t="s">
        <v>7227</v>
      </c>
      <c r="E76" s="823" t="s">
        <v>7240</v>
      </c>
      <c r="F76" s="823" t="s">
        <v>7317</v>
      </c>
      <c r="G76" s="823" t="s">
        <v>7318</v>
      </c>
      <c r="H76" s="832">
        <v>9</v>
      </c>
      <c r="I76" s="832">
        <v>821934.6</v>
      </c>
      <c r="J76" s="823"/>
      <c r="K76" s="823">
        <v>91326.066666666666</v>
      </c>
      <c r="L76" s="832"/>
      <c r="M76" s="832"/>
      <c r="N76" s="823"/>
      <c r="O76" s="823"/>
      <c r="P76" s="832"/>
      <c r="Q76" s="832"/>
      <c r="R76" s="828"/>
      <c r="S76" s="833"/>
    </row>
    <row r="77" spans="1:19" ht="14.45" customHeight="1" x14ac:dyDescent="0.2">
      <c r="A77" s="822" t="s">
        <v>7238</v>
      </c>
      <c r="B77" s="823" t="s">
        <v>7239</v>
      </c>
      <c r="C77" s="823" t="s">
        <v>620</v>
      </c>
      <c r="D77" s="823" t="s">
        <v>7227</v>
      </c>
      <c r="E77" s="823" t="s">
        <v>7240</v>
      </c>
      <c r="F77" s="823" t="s">
        <v>7321</v>
      </c>
      <c r="G77" s="823" t="s">
        <v>2535</v>
      </c>
      <c r="H77" s="832">
        <v>167</v>
      </c>
      <c r="I77" s="832">
        <v>4873928.4000000004</v>
      </c>
      <c r="J77" s="823">
        <v>0.8743455497382201</v>
      </c>
      <c r="K77" s="823">
        <v>29185.200000000001</v>
      </c>
      <c r="L77" s="832">
        <v>191</v>
      </c>
      <c r="M77" s="832">
        <v>5574373.1999999993</v>
      </c>
      <c r="N77" s="823">
        <v>1</v>
      </c>
      <c r="O77" s="823">
        <v>29185.199999999997</v>
      </c>
      <c r="P77" s="832">
        <v>124</v>
      </c>
      <c r="Q77" s="832">
        <v>3352435.7</v>
      </c>
      <c r="R77" s="828">
        <v>0.60140137370063429</v>
      </c>
      <c r="S77" s="833">
        <v>27035.771774193548</v>
      </c>
    </row>
    <row r="78" spans="1:19" ht="14.45" customHeight="1" x14ac:dyDescent="0.2">
      <c r="A78" s="822" t="s">
        <v>7238</v>
      </c>
      <c r="B78" s="823" t="s">
        <v>7239</v>
      </c>
      <c r="C78" s="823" t="s">
        <v>620</v>
      </c>
      <c r="D78" s="823" t="s">
        <v>7227</v>
      </c>
      <c r="E78" s="823" t="s">
        <v>7240</v>
      </c>
      <c r="F78" s="823" t="s">
        <v>7322</v>
      </c>
      <c r="G78" s="823" t="s">
        <v>7323</v>
      </c>
      <c r="H78" s="832"/>
      <c r="I78" s="832"/>
      <c r="J78" s="823"/>
      <c r="K78" s="823"/>
      <c r="L78" s="832">
        <v>2.8</v>
      </c>
      <c r="M78" s="832">
        <v>207923.68</v>
      </c>
      <c r="N78" s="823">
        <v>1</v>
      </c>
      <c r="O78" s="823">
        <v>74258.457142857151</v>
      </c>
      <c r="P78" s="832">
        <v>42.2</v>
      </c>
      <c r="Q78" s="832">
        <v>2995657.94</v>
      </c>
      <c r="R78" s="828">
        <v>14.407488074470402</v>
      </c>
      <c r="S78" s="833">
        <v>70987.154976303311</v>
      </c>
    </row>
    <row r="79" spans="1:19" ht="14.45" customHeight="1" x14ac:dyDescent="0.2">
      <c r="A79" s="822" t="s">
        <v>7238</v>
      </c>
      <c r="B79" s="823" t="s">
        <v>7239</v>
      </c>
      <c r="C79" s="823" t="s">
        <v>620</v>
      </c>
      <c r="D79" s="823" t="s">
        <v>7227</v>
      </c>
      <c r="E79" s="823" t="s">
        <v>7240</v>
      </c>
      <c r="F79" s="823" t="s">
        <v>7324</v>
      </c>
      <c r="G79" s="823" t="s">
        <v>7325</v>
      </c>
      <c r="H79" s="832">
        <v>14.8</v>
      </c>
      <c r="I79" s="832">
        <v>226259.88</v>
      </c>
      <c r="J79" s="823">
        <v>0.31750930447575532</v>
      </c>
      <c r="K79" s="823">
        <v>15287.829729729729</v>
      </c>
      <c r="L79" s="832">
        <v>47</v>
      </c>
      <c r="M79" s="832">
        <v>712608.66</v>
      </c>
      <c r="N79" s="823">
        <v>1</v>
      </c>
      <c r="O79" s="823">
        <v>15161.886382978724</v>
      </c>
      <c r="P79" s="832">
        <v>48</v>
      </c>
      <c r="Q79" s="832">
        <v>726163.2</v>
      </c>
      <c r="R79" s="828">
        <v>1.0190210149845778</v>
      </c>
      <c r="S79" s="833">
        <v>15128.4</v>
      </c>
    </row>
    <row r="80" spans="1:19" ht="14.45" customHeight="1" x14ac:dyDescent="0.2">
      <c r="A80" s="822" t="s">
        <v>7238</v>
      </c>
      <c r="B80" s="823" t="s">
        <v>7239</v>
      </c>
      <c r="C80" s="823" t="s">
        <v>620</v>
      </c>
      <c r="D80" s="823" t="s">
        <v>7227</v>
      </c>
      <c r="E80" s="823" t="s">
        <v>7240</v>
      </c>
      <c r="F80" s="823" t="s">
        <v>7327</v>
      </c>
      <c r="G80" s="823" t="s">
        <v>1628</v>
      </c>
      <c r="H80" s="832"/>
      <c r="I80" s="832"/>
      <c r="J80" s="823"/>
      <c r="K80" s="823"/>
      <c r="L80" s="832">
        <v>1.3900000000000001</v>
      </c>
      <c r="M80" s="832">
        <v>730.86</v>
      </c>
      <c r="N80" s="823">
        <v>1</v>
      </c>
      <c r="O80" s="823">
        <v>525.79856115107907</v>
      </c>
      <c r="P80" s="832"/>
      <c r="Q80" s="832"/>
      <c r="R80" s="828"/>
      <c r="S80" s="833"/>
    </row>
    <row r="81" spans="1:19" ht="14.45" customHeight="1" x14ac:dyDescent="0.2">
      <c r="A81" s="822" t="s">
        <v>7238</v>
      </c>
      <c r="B81" s="823" t="s">
        <v>7239</v>
      </c>
      <c r="C81" s="823" t="s">
        <v>620</v>
      </c>
      <c r="D81" s="823" t="s">
        <v>7227</v>
      </c>
      <c r="E81" s="823" t="s">
        <v>7240</v>
      </c>
      <c r="F81" s="823" t="s">
        <v>7328</v>
      </c>
      <c r="G81" s="823" t="s">
        <v>1628</v>
      </c>
      <c r="H81" s="832"/>
      <c r="I81" s="832"/>
      <c r="J81" s="823"/>
      <c r="K81" s="823"/>
      <c r="L81" s="832">
        <v>3</v>
      </c>
      <c r="M81" s="832">
        <v>656.7</v>
      </c>
      <c r="N81" s="823">
        <v>1</v>
      </c>
      <c r="O81" s="823">
        <v>218.9</v>
      </c>
      <c r="P81" s="832"/>
      <c r="Q81" s="832"/>
      <c r="R81" s="828"/>
      <c r="S81" s="833"/>
    </row>
    <row r="82" spans="1:19" ht="14.45" customHeight="1" x14ac:dyDescent="0.2">
      <c r="A82" s="822" t="s">
        <v>7238</v>
      </c>
      <c r="B82" s="823" t="s">
        <v>7239</v>
      </c>
      <c r="C82" s="823" t="s">
        <v>620</v>
      </c>
      <c r="D82" s="823" t="s">
        <v>7227</v>
      </c>
      <c r="E82" s="823" t="s">
        <v>7240</v>
      </c>
      <c r="F82" s="823" t="s">
        <v>7329</v>
      </c>
      <c r="G82" s="823" t="s">
        <v>1628</v>
      </c>
      <c r="H82" s="832">
        <v>17.2</v>
      </c>
      <c r="I82" s="832">
        <v>2047.48</v>
      </c>
      <c r="J82" s="823">
        <v>1.0258738175404842</v>
      </c>
      <c r="K82" s="823">
        <v>119.03953488372093</v>
      </c>
      <c r="L82" s="832">
        <v>25.2</v>
      </c>
      <c r="M82" s="832">
        <v>1995.84</v>
      </c>
      <c r="N82" s="823">
        <v>1</v>
      </c>
      <c r="O82" s="823">
        <v>79.2</v>
      </c>
      <c r="P82" s="832"/>
      <c r="Q82" s="832"/>
      <c r="R82" s="828"/>
      <c r="S82" s="833"/>
    </row>
    <row r="83" spans="1:19" ht="14.45" customHeight="1" x14ac:dyDescent="0.2">
      <c r="A83" s="822" t="s">
        <v>7238</v>
      </c>
      <c r="B83" s="823" t="s">
        <v>7239</v>
      </c>
      <c r="C83" s="823" t="s">
        <v>620</v>
      </c>
      <c r="D83" s="823" t="s">
        <v>7227</v>
      </c>
      <c r="E83" s="823" t="s">
        <v>7240</v>
      </c>
      <c r="F83" s="823" t="s">
        <v>7330</v>
      </c>
      <c r="G83" s="823" t="s">
        <v>1628</v>
      </c>
      <c r="H83" s="832"/>
      <c r="I83" s="832"/>
      <c r="J83" s="823"/>
      <c r="K83" s="823"/>
      <c r="L83" s="832">
        <v>0.95</v>
      </c>
      <c r="M83" s="832">
        <v>700.26</v>
      </c>
      <c r="N83" s="823">
        <v>1</v>
      </c>
      <c r="O83" s="823">
        <v>737.11578947368423</v>
      </c>
      <c r="P83" s="832"/>
      <c r="Q83" s="832"/>
      <c r="R83" s="828"/>
      <c r="S83" s="833"/>
    </row>
    <row r="84" spans="1:19" ht="14.45" customHeight="1" x14ac:dyDescent="0.2">
      <c r="A84" s="822" t="s">
        <v>7238</v>
      </c>
      <c r="B84" s="823" t="s">
        <v>7239</v>
      </c>
      <c r="C84" s="823" t="s">
        <v>620</v>
      </c>
      <c r="D84" s="823" t="s">
        <v>7227</v>
      </c>
      <c r="E84" s="823" t="s">
        <v>7240</v>
      </c>
      <c r="F84" s="823" t="s">
        <v>7331</v>
      </c>
      <c r="G84" s="823" t="s">
        <v>7332</v>
      </c>
      <c r="H84" s="832">
        <v>3</v>
      </c>
      <c r="I84" s="832">
        <v>147918.09</v>
      </c>
      <c r="J84" s="823">
        <v>0.11933782240385815</v>
      </c>
      <c r="K84" s="823">
        <v>49306.03</v>
      </c>
      <c r="L84" s="832">
        <v>25</v>
      </c>
      <c r="M84" s="832">
        <v>1239490.44</v>
      </c>
      <c r="N84" s="823">
        <v>1</v>
      </c>
      <c r="O84" s="823">
        <v>49579.617599999998</v>
      </c>
      <c r="P84" s="832">
        <v>52</v>
      </c>
      <c r="Q84" s="832">
        <v>2363147</v>
      </c>
      <c r="R84" s="828">
        <v>1.9065471775643548</v>
      </c>
      <c r="S84" s="833">
        <v>45445.134615384617</v>
      </c>
    </row>
    <row r="85" spans="1:19" ht="14.45" customHeight="1" x14ac:dyDescent="0.2">
      <c r="A85" s="822" t="s">
        <v>7238</v>
      </c>
      <c r="B85" s="823" t="s">
        <v>7239</v>
      </c>
      <c r="C85" s="823" t="s">
        <v>620</v>
      </c>
      <c r="D85" s="823" t="s">
        <v>7227</v>
      </c>
      <c r="E85" s="823" t="s">
        <v>7240</v>
      </c>
      <c r="F85" s="823" t="s">
        <v>7333</v>
      </c>
      <c r="G85" s="823" t="s">
        <v>7332</v>
      </c>
      <c r="H85" s="832"/>
      <c r="I85" s="832"/>
      <c r="J85" s="823"/>
      <c r="K85" s="823"/>
      <c r="L85" s="832"/>
      <c r="M85" s="832"/>
      <c r="N85" s="823"/>
      <c r="O85" s="823"/>
      <c r="P85" s="832">
        <v>2</v>
      </c>
      <c r="Q85" s="832">
        <v>45756</v>
      </c>
      <c r="R85" s="828"/>
      <c r="S85" s="833">
        <v>22878</v>
      </c>
    </row>
    <row r="86" spans="1:19" ht="14.45" customHeight="1" x14ac:dyDescent="0.2">
      <c r="A86" s="822" t="s">
        <v>7238</v>
      </c>
      <c r="B86" s="823" t="s">
        <v>7239</v>
      </c>
      <c r="C86" s="823" t="s">
        <v>620</v>
      </c>
      <c r="D86" s="823" t="s">
        <v>7227</v>
      </c>
      <c r="E86" s="823" t="s">
        <v>7240</v>
      </c>
      <c r="F86" s="823" t="s">
        <v>7334</v>
      </c>
      <c r="G86" s="823" t="s">
        <v>7335</v>
      </c>
      <c r="H86" s="832"/>
      <c r="I86" s="832"/>
      <c r="J86" s="823"/>
      <c r="K86" s="823"/>
      <c r="L86" s="832">
        <v>29</v>
      </c>
      <c r="M86" s="832">
        <v>369103.01</v>
      </c>
      <c r="N86" s="823">
        <v>1</v>
      </c>
      <c r="O86" s="823">
        <v>12727.69</v>
      </c>
      <c r="P86" s="832"/>
      <c r="Q86" s="832"/>
      <c r="R86" s="828"/>
      <c r="S86" s="833"/>
    </row>
    <row r="87" spans="1:19" ht="14.45" customHeight="1" x14ac:dyDescent="0.2">
      <c r="A87" s="822" t="s">
        <v>7238</v>
      </c>
      <c r="B87" s="823" t="s">
        <v>7239</v>
      </c>
      <c r="C87" s="823" t="s">
        <v>620</v>
      </c>
      <c r="D87" s="823" t="s">
        <v>7227</v>
      </c>
      <c r="E87" s="823" t="s">
        <v>7240</v>
      </c>
      <c r="F87" s="823" t="s">
        <v>7336</v>
      </c>
      <c r="G87" s="823" t="s">
        <v>7337</v>
      </c>
      <c r="H87" s="832">
        <v>387</v>
      </c>
      <c r="I87" s="832">
        <v>1966743.75</v>
      </c>
      <c r="J87" s="823">
        <v>3.9048406518165177</v>
      </c>
      <c r="K87" s="823">
        <v>5082.0251937984494</v>
      </c>
      <c r="L87" s="832">
        <v>630</v>
      </c>
      <c r="M87" s="832">
        <v>503668.12</v>
      </c>
      <c r="N87" s="823">
        <v>1</v>
      </c>
      <c r="O87" s="823">
        <v>799.47320634920629</v>
      </c>
      <c r="P87" s="832">
        <v>804</v>
      </c>
      <c r="Q87" s="832">
        <v>642804.5</v>
      </c>
      <c r="R87" s="828">
        <v>1.2762461519303625</v>
      </c>
      <c r="S87" s="833">
        <v>799.50808457711446</v>
      </c>
    </row>
    <row r="88" spans="1:19" ht="14.45" customHeight="1" x14ac:dyDescent="0.2">
      <c r="A88" s="822" t="s">
        <v>7238</v>
      </c>
      <c r="B88" s="823" t="s">
        <v>7239</v>
      </c>
      <c r="C88" s="823" t="s">
        <v>620</v>
      </c>
      <c r="D88" s="823" t="s">
        <v>7227</v>
      </c>
      <c r="E88" s="823" t="s">
        <v>7240</v>
      </c>
      <c r="F88" s="823" t="s">
        <v>7338</v>
      </c>
      <c r="G88" s="823" t="s">
        <v>929</v>
      </c>
      <c r="H88" s="832">
        <v>39.5</v>
      </c>
      <c r="I88" s="832">
        <v>10419.310000000001</v>
      </c>
      <c r="J88" s="823">
        <v>4.3372587708343744</v>
      </c>
      <c r="K88" s="823">
        <v>263.78000000000003</v>
      </c>
      <c r="L88" s="832">
        <v>18</v>
      </c>
      <c r="M88" s="832">
        <v>2402.2800000000002</v>
      </c>
      <c r="N88" s="823">
        <v>1</v>
      </c>
      <c r="O88" s="823">
        <v>133.46</v>
      </c>
      <c r="P88" s="832"/>
      <c r="Q88" s="832"/>
      <c r="R88" s="828"/>
      <c r="S88" s="833"/>
    </row>
    <row r="89" spans="1:19" ht="14.45" customHeight="1" x14ac:dyDescent="0.2">
      <c r="A89" s="822" t="s">
        <v>7238</v>
      </c>
      <c r="B89" s="823" t="s">
        <v>7239</v>
      </c>
      <c r="C89" s="823" t="s">
        <v>620</v>
      </c>
      <c r="D89" s="823" t="s">
        <v>7227</v>
      </c>
      <c r="E89" s="823" t="s">
        <v>7240</v>
      </c>
      <c r="F89" s="823" t="s">
        <v>7339</v>
      </c>
      <c r="G89" s="823" t="s">
        <v>1555</v>
      </c>
      <c r="H89" s="832"/>
      <c r="I89" s="832"/>
      <c r="J89" s="823"/>
      <c r="K89" s="823"/>
      <c r="L89" s="832">
        <v>30</v>
      </c>
      <c r="M89" s="832">
        <v>388342.2</v>
      </c>
      <c r="N89" s="823">
        <v>1</v>
      </c>
      <c r="O89" s="823">
        <v>12944.74</v>
      </c>
      <c r="P89" s="832"/>
      <c r="Q89" s="832"/>
      <c r="R89" s="828"/>
      <c r="S89" s="833"/>
    </row>
    <row r="90" spans="1:19" ht="14.45" customHeight="1" x14ac:dyDescent="0.2">
      <c r="A90" s="822" t="s">
        <v>7238</v>
      </c>
      <c r="B90" s="823" t="s">
        <v>7239</v>
      </c>
      <c r="C90" s="823" t="s">
        <v>620</v>
      </c>
      <c r="D90" s="823" t="s">
        <v>7227</v>
      </c>
      <c r="E90" s="823" t="s">
        <v>7240</v>
      </c>
      <c r="F90" s="823" t="s">
        <v>7340</v>
      </c>
      <c r="G90" s="823" t="s">
        <v>7337</v>
      </c>
      <c r="H90" s="832">
        <v>352</v>
      </c>
      <c r="I90" s="832">
        <v>2391865.6</v>
      </c>
      <c r="J90" s="823">
        <v>9.6228724391643006</v>
      </c>
      <c r="K90" s="823">
        <v>6795.0727272727272</v>
      </c>
      <c r="L90" s="832">
        <v>372</v>
      </c>
      <c r="M90" s="832">
        <v>248560.45999999996</v>
      </c>
      <c r="N90" s="823">
        <v>1</v>
      </c>
      <c r="O90" s="823">
        <v>668.17327956989243</v>
      </c>
      <c r="P90" s="832">
        <v>514.4</v>
      </c>
      <c r="Q90" s="832">
        <v>342531.54000000004</v>
      </c>
      <c r="R90" s="828">
        <v>1.3780612572088098</v>
      </c>
      <c r="S90" s="833">
        <v>665.88557542768285</v>
      </c>
    </row>
    <row r="91" spans="1:19" ht="14.45" customHeight="1" x14ac:dyDescent="0.2">
      <c r="A91" s="822" t="s">
        <v>7238</v>
      </c>
      <c r="B91" s="823" t="s">
        <v>7239</v>
      </c>
      <c r="C91" s="823" t="s">
        <v>620</v>
      </c>
      <c r="D91" s="823" t="s">
        <v>7227</v>
      </c>
      <c r="E91" s="823" t="s">
        <v>7240</v>
      </c>
      <c r="F91" s="823" t="s">
        <v>7341</v>
      </c>
      <c r="G91" s="823" t="s">
        <v>7342</v>
      </c>
      <c r="H91" s="832"/>
      <c r="I91" s="832"/>
      <c r="J91" s="823"/>
      <c r="K91" s="823"/>
      <c r="L91" s="832"/>
      <c r="M91" s="832"/>
      <c r="N91" s="823"/>
      <c r="O91" s="823"/>
      <c r="P91" s="832">
        <v>0.75</v>
      </c>
      <c r="Q91" s="832">
        <v>327.02999999999997</v>
      </c>
      <c r="R91" s="828"/>
      <c r="S91" s="833">
        <v>436.03999999999996</v>
      </c>
    </row>
    <row r="92" spans="1:19" ht="14.45" customHeight="1" x14ac:dyDescent="0.2">
      <c r="A92" s="822" t="s">
        <v>7238</v>
      </c>
      <c r="B92" s="823" t="s">
        <v>7239</v>
      </c>
      <c r="C92" s="823" t="s">
        <v>620</v>
      </c>
      <c r="D92" s="823" t="s">
        <v>7227</v>
      </c>
      <c r="E92" s="823" t="s">
        <v>7240</v>
      </c>
      <c r="F92" s="823" t="s">
        <v>7343</v>
      </c>
      <c r="G92" s="823"/>
      <c r="H92" s="832">
        <v>45.6</v>
      </c>
      <c r="I92" s="832">
        <v>3223.93</v>
      </c>
      <c r="J92" s="823"/>
      <c r="K92" s="823">
        <v>70.700219298245614</v>
      </c>
      <c r="L92" s="832"/>
      <c r="M92" s="832"/>
      <c r="N92" s="823"/>
      <c r="O92" s="823"/>
      <c r="P92" s="832"/>
      <c r="Q92" s="832"/>
      <c r="R92" s="828"/>
      <c r="S92" s="833"/>
    </row>
    <row r="93" spans="1:19" ht="14.45" customHeight="1" x14ac:dyDescent="0.2">
      <c r="A93" s="822" t="s">
        <v>7238</v>
      </c>
      <c r="B93" s="823" t="s">
        <v>7239</v>
      </c>
      <c r="C93" s="823" t="s">
        <v>620</v>
      </c>
      <c r="D93" s="823" t="s">
        <v>7227</v>
      </c>
      <c r="E93" s="823" t="s">
        <v>7240</v>
      </c>
      <c r="F93" s="823" t="s">
        <v>7344</v>
      </c>
      <c r="G93" s="823" t="s">
        <v>7345</v>
      </c>
      <c r="H93" s="832">
        <v>30</v>
      </c>
      <c r="I93" s="832">
        <v>3463468.8</v>
      </c>
      <c r="J93" s="823">
        <v>1</v>
      </c>
      <c r="K93" s="823">
        <v>115448.95999999999</v>
      </c>
      <c r="L93" s="832">
        <v>30</v>
      </c>
      <c r="M93" s="832">
        <v>3463468.8</v>
      </c>
      <c r="N93" s="823">
        <v>1</v>
      </c>
      <c r="O93" s="823">
        <v>115448.95999999999</v>
      </c>
      <c r="P93" s="832">
        <v>30</v>
      </c>
      <c r="Q93" s="832">
        <v>3347602.62</v>
      </c>
      <c r="R93" s="828">
        <v>0.96654620362106347</v>
      </c>
      <c r="S93" s="833">
        <v>111586.754</v>
      </c>
    </row>
    <row r="94" spans="1:19" ht="14.45" customHeight="1" x14ac:dyDescent="0.2">
      <c r="A94" s="822" t="s">
        <v>7238</v>
      </c>
      <c r="B94" s="823" t="s">
        <v>7239</v>
      </c>
      <c r="C94" s="823" t="s">
        <v>620</v>
      </c>
      <c r="D94" s="823" t="s">
        <v>7227</v>
      </c>
      <c r="E94" s="823" t="s">
        <v>7240</v>
      </c>
      <c r="F94" s="823" t="s">
        <v>7346</v>
      </c>
      <c r="G94" s="823" t="s">
        <v>799</v>
      </c>
      <c r="H94" s="832">
        <v>4</v>
      </c>
      <c r="I94" s="832">
        <v>181.96</v>
      </c>
      <c r="J94" s="823">
        <v>0.66666666666666674</v>
      </c>
      <c r="K94" s="823">
        <v>45.49</v>
      </c>
      <c r="L94" s="832">
        <v>6</v>
      </c>
      <c r="M94" s="832">
        <v>272.94</v>
      </c>
      <c r="N94" s="823">
        <v>1</v>
      </c>
      <c r="O94" s="823">
        <v>45.49</v>
      </c>
      <c r="P94" s="832"/>
      <c r="Q94" s="832"/>
      <c r="R94" s="828"/>
      <c r="S94" s="833"/>
    </row>
    <row r="95" spans="1:19" ht="14.45" customHeight="1" x14ac:dyDescent="0.2">
      <c r="A95" s="822" t="s">
        <v>7238</v>
      </c>
      <c r="B95" s="823" t="s">
        <v>7239</v>
      </c>
      <c r="C95" s="823" t="s">
        <v>620</v>
      </c>
      <c r="D95" s="823" t="s">
        <v>7227</v>
      </c>
      <c r="E95" s="823" t="s">
        <v>7240</v>
      </c>
      <c r="F95" s="823" t="s">
        <v>7347</v>
      </c>
      <c r="G95" s="823" t="s">
        <v>2384</v>
      </c>
      <c r="H95" s="832"/>
      <c r="I95" s="832"/>
      <c r="J95" s="823"/>
      <c r="K95" s="823"/>
      <c r="L95" s="832">
        <v>1.4</v>
      </c>
      <c r="M95" s="832">
        <v>786.1</v>
      </c>
      <c r="N95" s="823">
        <v>1</v>
      </c>
      <c r="O95" s="823">
        <v>561.5</v>
      </c>
      <c r="P95" s="832"/>
      <c r="Q95" s="832"/>
      <c r="R95" s="828"/>
      <c r="S95" s="833"/>
    </row>
    <row r="96" spans="1:19" ht="14.45" customHeight="1" x14ac:dyDescent="0.2">
      <c r="A96" s="822" t="s">
        <v>7238</v>
      </c>
      <c r="B96" s="823" t="s">
        <v>7239</v>
      </c>
      <c r="C96" s="823" t="s">
        <v>620</v>
      </c>
      <c r="D96" s="823" t="s">
        <v>7227</v>
      </c>
      <c r="E96" s="823" t="s">
        <v>7240</v>
      </c>
      <c r="F96" s="823" t="s">
        <v>7348</v>
      </c>
      <c r="G96" s="823" t="s">
        <v>7349</v>
      </c>
      <c r="H96" s="832">
        <v>0.2</v>
      </c>
      <c r="I96" s="832">
        <v>84.89</v>
      </c>
      <c r="J96" s="823">
        <v>0.18716377105564863</v>
      </c>
      <c r="K96" s="823">
        <v>424.45</v>
      </c>
      <c r="L96" s="832">
        <v>3.4</v>
      </c>
      <c r="M96" s="832">
        <v>453.56000000000006</v>
      </c>
      <c r="N96" s="823">
        <v>1</v>
      </c>
      <c r="O96" s="823">
        <v>133.40000000000003</v>
      </c>
      <c r="P96" s="832"/>
      <c r="Q96" s="832"/>
      <c r="R96" s="828"/>
      <c r="S96" s="833"/>
    </row>
    <row r="97" spans="1:19" ht="14.45" customHeight="1" x14ac:dyDescent="0.2">
      <c r="A97" s="822" t="s">
        <v>7238</v>
      </c>
      <c r="B97" s="823" t="s">
        <v>7239</v>
      </c>
      <c r="C97" s="823" t="s">
        <v>620</v>
      </c>
      <c r="D97" s="823" t="s">
        <v>7227</v>
      </c>
      <c r="E97" s="823" t="s">
        <v>7240</v>
      </c>
      <c r="F97" s="823" t="s">
        <v>7350</v>
      </c>
      <c r="G97" s="823" t="s">
        <v>2743</v>
      </c>
      <c r="H97" s="832">
        <v>29</v>
      </c>
      <c r="I97" s="832">
        <v>4737150</v>
      </c>
      <c r="J97" s="823">
        <v>0.23029320923719024</v>
      </c>
      <c r="K97" s="823">
        <v>163350</v>
      </c>
      <c r="L97" s="832">
        <v>151</v>
      </c>
      <c r="M97" s="832">
        <v>20570081.139999997</v>
      </c>
      <c r="N97" s="823">
        <v>1</v>
      </c>
      <c r="O97" s="823">
        <v>136225.70291390727</v>
      </c>
      <c r="P97" s="832">
        <v>179</v>
      </c>
      <c r="Q97" s="832">
        <v>23873236.25</v>
      </c>
      <c r="R97" s="828">
        <v>1.1605805581183042</v>
      </c>
      <c r="S97" s="833">
        <v>133370.03491620111</v>
      </c>
    </row>
    <row r="98" spans="1:19" ht="14.45" customHeight="1" x14ac:dyDescent="0.2">
      <c r="A98" s="822" t="s">
        <v>7238</v>
      </c>
      <c r="B98" s="823" t="s">
        <v>7239</v>
      </c>
      <c r="C98" s="823" t="s">
        <v>620</v>
      </c>
      <c r="D98" s="823" t="s">
        <v>7227</v>
      </c>
      <c r="E98" s="823" t="s">
        <v>7240</v>
      </c>
      <c r="F98" s="823" t="s">
        <v>7352</v>
      </c>
      <c r="G98" s="823" t="s">
        <v>7353</v>
      </c>
      <c r="H98" s="832">
        <v>7</v>
      </c>
      <c r="I98" s="832">
        <v>819280</v>
      </c>
      <c r="J98" s="823">
        <v>0.23118542635606415</v>
      </c>
      <c r="K98" s="823">
        <v>117040</v>
      </c>
      <c r="L98" s="832">
        <v>45</v>
      </c>
      <c r="M98" s="832">
        <v>3543822</v>
      </c>
      <c r="N98" s="823">
        <v>1</v>
      </c>
      <c r="O98" s="823">
        <v>78751.600000000006</v>
      </c>
      <c r="P98" s="832">
        <v>12</v>
      </c>
      <c r="Q98" s="832">
        <v>945019.2</v>
      </c>
      <c r="R98" s="828">
        <v>0.26666666666666666</v>
      </c>
      <c r="S98" s="833">
        <v>78751.599999999991</v>
      </c>
    </row>
    <row r="99" spans="1:19" ht="14.45" customHeight="1" x14ac:dyDescent="0.2">
      <c r="A99" s="822" t="s">
        <v>7238</v>
      </c>
      <c r="B99" s="823" t="s">
        <v>7239</v>
      </c>
      <c r="C99" s="823" t="s">
        <v>620</v>
      </c>
      <c r="D99" s="823" t="s">
        <v>7227</v>
      </c>
      <c r="E99" s="823" t="s">
        <v>7240</v>
      </c>
      <c r="F99" s="823" t="s">
        <v>7354</v>
      </c>
      <c r="G99" s="823" t="s">
        <v>7355</v>
      </c>
      <c r="H99" s="832"/>
      <c r="I99" s="832"/>
      <c r="J99" s="823"/>
      <c r="K99" s="823"/>
      <c r="L99" s="832"/>
      <c r="M99" s="832"/>
      <c r="N99" s="823"/>
      <c r="O99" s="823"/>
      <c r="P99" s="832">
        <v>1</v>
      </c>
      <c r="Q99" s="832">
        <v>998.68</v>
      </c>
      <c r="R99" s="828"/>
      <c r="S99" s="833">
        <v>998.68</v>
      </c>
    </row>
    <row r="100" spans="1:19" ht="14.45" customHeight="1" x14ac:dyDescent="0.2">
      <c r="A100" s="822" t="s">
        <v>7238</v>
      </c>
      <c r="B100" s="823" t="s">
        <v>7239</v>
      </c>
      <c r="C100" s="823" t="s">
        <v>620</v>
      </c>
      <c r="D100" s="823" t="s">
        <v>7227</v>
      </c>
      <c r="E100" s="823" t="s">
        <v>7240</v>
      </c>
      <c r="F100" s="823" t="s">
        <v>7356</v>
      </c>
      <c r="G100" s="823" t="s">
        <v>7357</v>
      </c>
      <c r="H100" s="832"/>
      <c r="I100" s="832"/>
      <c r="J100" s="823"/>
      <c r="K100" s="823"/>
      <c r="L100" s="832">
        <v>1</v>
      </c>
      <c r="M100" s="832">
        <v>81.900000000000006</v>
      </c>
      <c r="N100" s="823">
        <v>1</v>
      </c>
      <c r="O100" s="823">
        <v>81.900000000000006</v>
      </c>
      <c r="P100" s="832"/>
      <c r="Q100" s="832"/>
      <c r="R100" s="828"/>
      <c r="S100" s="833"/>
    </row>
    <row r="101" spans="1:19" ht="14.45" customHeight="1" x14ac:dyDescent="0.2">
      <c r="A101" s="822" t="s">
        <v>7238</v>
      </c>
      <c r="B101" s="823" t="s">
        <v>7239</v>
      </c>
      <c r="C101" s="823" t="s">
        <v>620</v>
      </c>
      <c r="D101" s="823" t="s">
        <v>7227</v>
      </c>
      <c r="E101" s="823" t="s">
        <v>7240</v>
      </c>
      <c r="F101" s="823" t="s">
        <v>7358</v>
      </c>
      <c r="G101" s="823" t="s">
        <v>2760</v>
      </c>
      <c r="H101" s="832">
        <v>16</v>
      </c>
      <c r="I101" s="832">
        <v>3289867.52</v>
      </c>
      <c r="J101" s="823">
        <v>2.3959242303966906</v>
      </c>
      <c r="K101" s="823">
        <v>205616.72</v>
      </c>
      <c r="L101" s="832">
        <v>10</v>
      </c>
      <c r="M101" s="832">
        <v>1373110</v>
      </c>
      <c r="N101" s="823">
        <v>1</v>
      </c>
      <c r="O101" s="823">
        <v>137311</v>
      </c>
      <c r="P101" s="832">
        <v>20</v>
      </c>
      <c r="Q101" s="832">
        <v>2746220</v>
      </c>
      <c r="R101" s="828">
        <v>2</v>
      </c>
      <c r="S101" s="833">
        <v>137311</v>
      </c>
    </row>
    <row r="102" spans="1:19" ht="14.45" customHeight="1" x14ac:dyDescent="0.2">
      <c r="A102" s="822" t="s">
        <v>7238</v>
      </c>
      <c r="B102" s="823" t="s">
        <v>7239</v>
      </c>
      <c r="C102" s="823" t="s">
        <v>620</v>
      </c>
      <c r="D102" s="823" t="s">
        <v>7227</v>
      </c>
      <c r="E102" s="823" t="s">
        <v>7240</v>
      </c>
      <c r="F102" s="823" t="s">
        <v>7359</v>
      </c>
      <c r="G102" s="823" t="s">
        <v>2538</v>
      </c>
      <c r="H102" s="832">
        <v>22</v>
      </c>
      <c r="I102" s="832">
        <v>2229148.2999999998</v>
      </c>
      <c r="J102" s="823">
        <v>1.1666047205359011</v>
      </c>
      <c r="K102" s="823">
        <v>101324.92272727271</v>
      </c>
      <c r="L102" s="832">
        <v>19</v>
      </c>
      <c r="M102" s="832">
        <v>1910800</v>
      </c>
      <c r="N102" s="823">
        <v>1</v>
      </c>
      <c r="O102" s="823">
        <v>100568.42105263157</v>
      </c>
      <c r="P102" s="832">
        <v>23</v>
      </c>
      <c r="Q102" s="832">
        <v>2335080</v>
      </c>
      <c r="R102" s="828">
        <v>1.2220431232991418</v>
      </c>
      <c r="S102" s="833">
        <v>101525.21739130435</v>
      </c>
    </row>
    <row r="103" spans="1:19" ht="14.45" customHeight="1" x14ac:dyDescent="0.2">
      <c r="A103" s="822" t="s">
        <v>7238</v>
      </c>
      <c r="B103" s="823" t="s">
        <v>7239</v>
      </c>
      <c r="C103" s="823" t="s">
        <v>620</v>
      </c>
      <c r="D103" s="823" t="s">
        <v>7227</v>
      </c>
      <c r="E103" s="823" t="s">
        <v>7240</v>
      </c>
      <c r="F103" s="823" t="s">
        <v>7360</v>
      </c>
      <c r="G103" s="823" t="s">
        <v>7361</v>
      </c>
      <c r="H103" s="832"/>
      <c r="I103" s="832"/>
      <c r="J103" s="823"/>
      <c r="K103" s="823"/>
      <c r="L103" s="832"/>
      <c r="M103" s="832"/>
      <c r="N103" s="823"/>
      <c r="O103" s="823"/>
      <c r="P103" s="832">
        <v>0.43</v>
      </c>
      <c r="Q103" s="832">
        <v>3246.11</v>
      </c>
      <c r="R103" s="828"/>
      <c r="S103" s="833">
        <v>7549.0930232558139</v>
      </c>
    </row>
    <row r="104" spans="1:19" ht="14.45" customHeight="1" x14ac:dyDescent="0.2">
      <c r="A104" s="822" t="s">
        <v>7238</v>
      </c>
      <c r="B104" s="823" t="s">
        <v>7239</v>
      </c>
      <c r="C104" s="823" t="s">
        <v>620</v>
      </c>
      <c r="D104" s="823" t="s">
        <v>7227</v>
      </c>
      <c r="E104" s="823" t="s">
        <v>7240</v>
      </c>
      <c r="F104" s="823" t="s">
        <v>7362</v>
      </c>
      <c r="G104" s="823" t="s">
        <v>2234</v>
      </c>
      <c r="H104" s="832">
        <v>9.9500000000000011</v>
      </c>
      <c r="I104" s="832">
        <v>2815.26</v>
      </c>
      <c r="J104" s="823">
        <v>1.1487949988166259</v>
      </c>
      <c r="K104" s="823">
        <v>282.94070351758791</v>
      </c>
      <c r="L104" s="832">
        <v>8.7999999999999989</v>
      </c>
      <c r="M104" s="832">
        <v>2450.6200000000003</v>
      </c>
      <c r="N104" s="823">
        <v>1</v>
      </c>
      <c r="O104" s="823">
        <v>278.47954545454553</v>
      </c>
      <c r="P104" s="832">
        <v>6.9499999999999993</v>
      </c>
      <c r="Q104" s="832">
        <v>1904.27</v>
      </c>
      <c r="R104" s="828">
        <v>0.7770564183757579</v>
      </c>
      <c r="S104" s="833">
        <v>273.99568345323746</v>
      </c>
    </row>
    <row r="105" spans="1:19" ht="14.45" customHeight="1" x14ac:dyDescent="0.2">
      <c r="A105" s="822" t="s">
        <v>7238</v>
      </c>
      <c r="B105" s="823" t="s">
        <v>7239</v>
      </c>
      <c r="C105" s="823" t="s">
        <v>620</v>
      </c>
      <c r="D105" s="823" t="s">
        <v>7227</v>
      </c>
      <c r="E105" s="823" t="s">
        <v>7240</v>
      </c>
      <c r="F105" s="823" t="s">
        <v>7363</v>
      </c>
      <c r="G105" s="823" t="s">
        <v>2726</v>
      </c>
      <c r="H105" s="832">
        <v>14</v>
      </c>
      <c r="I105" s="832">
        <v>1304423.54</v>
      </c>
      <c r="J105" s="823">
        <v>0.57801298320286643</v>
      </c>
      <c r="K105" s="823">
        <v>93173.11</v>
      </c>
      <c r="L105" s="832">
        <v>28</v>
      </c>
      <c r="M105" s="832">
        <v>2256737.4400000004</v>
      </c>
      <c r="N105" s="823">
        <v>1</v>
      </c>
      <c r="O105" s="823">
        <v>80597.765714285735</v>
      </c>
      <c r="P105" s="832">
        <v>41</v>
      </c>
      <c r="Q105" s="832">
        <v>3189804.1000000006</v>
      </c>
      <c r="R105" s="828">
        <v>1.4134582266690272</v>
      </c>
      <c r="S105" s="833">
        <v>77800.10000000002</v>
      </c>
    </row>
    <row r="106" spans="1:19" ht="14.45" customHeight="1" x14ac:dyDescent="0.2">
      <c r="A106" s="822" t="s">
        <v>7238</v>
      </c>
      <c r="B106" s="823" t="s">
        <v>7239</v>
      </c>
      <c r="C106" s="823" t="s">
        <v>620</v>
      </c>
      <c r="D106" s="823" t="s">
        <v>7227</v>
      </c>
      <c r="E106" s="823" t="s">
        <v>7240</v>
      </c>
      <c r="F106" s="823" t="s">
        <v>7364</v>
      </c>
      <c r="G106" s="823" t="s">
        <v>7365</v>
      </c>
      <c r="H106" s="832">
        <v>104</v>
      </c>
      <c r="I106" s="832">
        <v>14442506.119999999</v>
      </c>
      <c r="J106" s="823">
        <v>6.7733550353240686</v>
      </c>
      <c r="K106" s="823">
        <v>138870.25115384615</v>
      </c>
      <c r="L106" s="832">
        <v>27</v>
      </c>
      <c r="M106" s="832">
        <v>2132252.9300000002</v>
      </c>
      <c r="N106" s="823">
        <v>1</v>
      </c>
      <c r="O106" s="823">
        <v>78972.330740740741</v>
      </c>
      <c r="P106" s="832">
        <v>46</v>
      </c>
      <c r="Q106" s="832">
        <v>5763445.8500000006</v>
      </c>
      <c r="R106" s="828">
        <v>2.7029841389407774</v>
      </c>
      <c r="S106" s="833">
        <v>125292.30108695653</v>
      </c>
    </row>
    <row r="107" spans="1:19" ht="14.45" customHeight="1" x14ac:dyDescent="0.2">
      <c r="A107" s="822" t="s">
        <v>7238</v>
      </c>
      <c r="B107" s="823" t="s">
        <v>7239</v>
      </c>
      <c r="C107" s="823" t="s">
        <v>620</v>
      </c>
      <c r="D107" s="823" t="s">
        <v>7227</v>
      </c>
      <c r="E107" s="823" t="s">
        <v>7240</v>
      </c>
      <c r="F107" s="823" t="s">
        <v>7366</v>
      </c>
      <c r="G107" s="823" t="s">
        <v>7367</v>
      </c>
      <c r="H107" s="832"/>
      <c r="I107" s="832"/>
      <c r="J107" s="823"/>
      <c r="K107" s="823"/>
      <c r="L107" s="832"/>
      <c r="M107" s="832"/>
      <c r="N107" s="823"/>
      <c r="O107" s="823"/>
      <c r="P107" s="832">
        <v>0.2</v>
      </c>
      <c r="Q107" s="832">
        <v>14.14</v>
      </c>
      <c r="R107" s="828"/>
      <c r="S107" s="833">
        <v>70.7</v>
      </c>
    </row>
    <row r="108" spans="1:19" ht="14.45" customHeight="1" x14ac:dyDescent="0.2">
      <c r="A108" s="822" t="s">
        <v>7238</v>
      </c>
      <c r="B108" s="823" t="s">
        <v>7239</v>
      </c>
      <c r="C108" s="823" t="s">
        <v>620</v>
      </c>
      <c r="D108" s="823" t="s">
        <v>7227</v>
      </c>
      <c r="E108" s="823" t="s">
        <v>7240</v>
      </c>
      <c r="F108" s="823" t="s">
        <v>7369</v>
      </c>
      <c r="G108" s="823" t="s">
        <v>2091</v>
      </c>
      <c r="H108" s="832">
        <v>10</v>
      </c>
      <c r="I108" s="832">
        <v>33178.94</v>
      </c>
      <c r="J108" s="823">
        <v>1.0110512221373051</v>
      </c>
      <c r="K108" s="823">
        <v>3317.8940000000002</v>
      </c>
      <c r="L108" s="832">
        <v>10</v>
      </c>
      <c r="M108" s="832">
        <v>32816.28</v>
      </c>
      <c r="N108" s="823">
        <v>1</v>
      </c>
      <c r="O108" s="823">
        <v>3281.6279999999997</v>
      </c>
      <c r="P108" s="832">
        <v>13</v>
      </c>
      <c r="Q108" s="832">
        <v>42167.32</v>
      </c>
      <c r="R108" s="828">
        <v>1.2849512498064986</v>
      </c>
      <c r="S108" s="833">
        <v>3243.64</v>
      </c>
    </row>
    <row r="109" spans="1:19" ht="14.45" customHeight="1" x14ac:dyDescent="0.2">
      <c r="A109" s="822" t="s">
        <v>7238</v>
      </c>
      <c r="B109" s="823" t="s">
        <v>7239</v>
      </c>
      <c r="C109" s="823" t="s">
        <v>620</v>
      </c>
      <c r="D109" s="823" t="s">
        <v>7227</v>
      </c>
      <c r="E109" s="823" t="s">
        <v>7240</v>
      </c>
      <c r="F109" s="823" t="s">
        <v>7370</v>
      </c>
      <c r="G109" s="823" t="s">
        <v>7371</v>
      </c>
      <c r="H109" s="832">
        <v>1</v>
      </c>
      <c r="I109" s="832">
        <v>148733.99</v>
      </c>
      <c r="J109" s="823"/>
      <c r="K109" s="823">
        <v>148733.99</v>
      </c>
      <c r="L109" s="832"/>
      <c r="M109" s="832"/>
      <c r="N109" s="823"/>
      <c r="O109" s="823"/>
      <c r="P109" s="832"/>
      <c r="Q109" s="832"/>
      <c r="R109" s="828"/>
      <c r="S109" s="833"/>
    </row>
    <row r="110" spans="1:19" ht="14.45" customHeight="1" x14ac:dyDescent="0.2">
      <c r="A110" s="822" t="s">
        <v>7238</v>
      </c>
      <c r="B110" s="823" t="s">
        <v>7239</v>
      </c>
      <c r="C110" s="823" t="s">
        <v>620</v>
      </c>
      <c r="D110" s="823" t="s">
        <v>7227</v>
      </c>
      <c r="E110" s="823" t="s">
        <v>7240</v>
      </c>
      <c r="F110" s="823" t="s">
        <v>7373</v>
      </c>
      <c r="G110" s="823" t="s">
        <v>799</v>
      </c>
      <c r="H110" s="832"/>
      <c r="I110" s="832"/>
      <c r="J110" s="823"/>
      <c r="K110" s="823"/>
      <c r="L110" s="832"/>
      <c r="M110" s="832"/>
      <c r="N110" s="823"/>
      <c r="O110" s="823"/>
      <c r="P110" s="832">
        <v>0.4</v>
      </c>
      <c r="Q110" s="832">
        <v>181.96</v>
      </c>
      <c r="R110" s="828"/>
      <c r="S110" s="833">
        <v>454.9</v>
      </c>
    </row>
    <row r="111" spans="1:19" ht="14.45" customHeight="1" x14ac:dyDescent="0.2">
      <c r="A111" s="822" t="s">
        <v>7238</v>
      </c>
      <c r="B111" s="823" t="s">
        <v>7239</v>
      </c>
      <c r="C111" s="823" t="s">
        <v>620</v>
      </c>
      <c r="D111" s="823" t="s">
        <v>7227</v>
      </c>
      <c r="E111" s="823" t="s">
        <v>7240</v>
      </c>
      <c r="F111" s="823" t="s">
        <v>7374</v>
      </c>
      <c r="G111" s="823" t="s">
        <v>2717</v>
      </c>
      <c r="H111" s="832">
        <v>1.36</v>
      </c>
      <c r="I111" s="832">
        <v>10576.15</v>
      </c>
      <c r="J111" s="823">
        <v>1.3586793146063663</v>
      </c>
      <c r="K111" s="823">
        <v>7776.5808823529405</v>
      </c>
      <c r="L111" s="832">
        <v>4.08</v>
      </c>
      <c r="M111" s="832">
        <v>7784.1399999999994</v>
      </c>
      <c r="N111" s="823">
        <v>1</v>
      </c>
      <c r="O111" s="823">
        <v>1907.877450980392</v>
      </c>
      <c r="P111" s="832">
        <v>1.52</v>
      </c>
      <c r="Q111" s="832">
        <v>2898.9500000000003</v>
      </c>
      <c r="R111" s="828">
        <v>0.37241750533777662</v>
      </c>
      <c r="S111" s="833">
        <v>1907.2039473684213</v>
      </c>
    </row>
    <row r="112" spans="1:19" ht="14.45" customHeight="1" x14ac:dyDescent="0.2">
      <c r="A112" s="822" t="s">
        <v>7238</v>
      </c>
      <c r="B112" s="823" t="s">
        <v>7239</v>
      </c>
      <c r="C112" s="823" t="s">
        <v>620</v>
      </c>
      <c r="D112" s="823" t="s">
        <v>7227</v>
      </c>
      <c r="E112" s="823" t="s">
        <v>7240</v>
      </c>
      <c r="F112" s="823" t="s">
        <v>7375</v>
      </c>
      <c r="G112" s="823" t="s">
        <v>799</v>
      </c>
      <c r="H112" s="832"/>
      <c r="I112" s="832"/>
      <c r="J112" s="823"/>
      <c r="K112" s="823"/>
      <c r="L112" s="832">
        <v>6.75</v>
      </c>
      <c r="M112" s="832">
        <v>2045.1399999999999</v>
      </c>
      <c r="N112" s="823">
        <v>1</v>
      </c>
      <c r="O112" s="823">
        <v>302.98370370370367</v>
      </c>
      <c r="P112" s="832">
        <v>0.1</v>
      </c>
      <c r="Q112" s="832">
        <v>27.97</v>
      </c>
      <c r="R112" s="828">
        <v>1.3676325337140733E-2</v>
      </c>
      <c r="S112" s="833">
        <v>279.7</v>
      </c>
    </row>
    <row r="113" spans="1:19" ht="14.45" customHeight="1" x14ac:dyDescent="0.2">
      <c r="A113" s="822" t="s">
        <v>7238</v>
      </c>
      <c r="B113" s="823" t="s">
        <v>7239</v>
      </c>
      <c r="C113" s="823" t="s">
        <v>620</v>
      </c>
      <c r="D113" s="823" t="s">
        <v>7227</v>
      </c>
      <c r="E113" s="823" t="s">
        <v>7240</v>
      </c>
      <c r="F113" s="823" t="s">
        <v>7376</v>
      </c>
      <c r="G113" s="823" t="s">
        <v>7377</v>
      </c>
      <c r="H113" s="832">
        <v>5</v>
      </c>
      <c r="I113" s="832">
        <v>954580</v>
      </c>
      <c r="J113" s="823">
        <v>0.884324815067002</v>
      </c>
      <c r="K113" s="823">
        <v>190916</v>
      </c>
      <c r="L113" s="832">
        <v>7</v>
      </c>
      <c r="M113" s="832">
        <v>1079445</v>
      </c>
      <c r="N113" s="823">
        <v>1</v>
      </c>
      <c r="O113" s="823">
        <v>154206.42857142858</v>
      </c>
      <c r="P113" s="832">
        <v>3</v>
      </c>
      <c r="Q113" s="832">
        <v>454416</v>
      </c>
      <c r="R113" s="828">
        <v>0.42097188833150367</v>
      </c>
      <c r="S113" s="833">
        <v>151472</v>
      </c>
    </row>
    <row r="114" spans="1:19" ht="14.45" customHeight="1" x14ac:dyDescent="0.2">
      <c r="A114" s="822" t="s">
        <v>7238</v>
      </c>
      <c r="B114" s="823" t="s">
        <v>7239</v>
      </c>
      <c r="C114" s="823" t="s">
        <v>620</v>
      </c>
      <c r="D114" s="823" t="s">
        <v>7227</v>
      </c>
      <c r="E114" s="823" t="s">
        <v>7240</v>
      </c>
      <c r="F114" s="823" t="s">
        <v>7378</v>
      </c>
      <c r="G114" s="823" t="s">
        <v>7379</v>
      </c>
      <c r="H114" s="832">
        <v>254.07</v>
      </c>
      <c r="I114" s="832">
        <v>236369.65000000002</v>
      </c>
      <c r="J114" s="823">
        <v>0.80425277739310375</v>
      </c>
      <c r="K114" s="823">
        <v>930.33278230408951</v>
      </c>
      <c r="L114" s="832">
        <v>288.10000000000002</v>
      </c>
      <c r="M114" s="832">
        <v>293899.70000000007</v>
      </c>
      <c r="N114" s="823">
        <v>1</v>
      </c>
      <c r="O114" s="823">
        <v>1020.1308573412011</v>
      </c>
      <c r="P114" s="832">
        <v>839.19999999999993</v>
      </c>
      <c r="Q114" s="832">
        <v>721866.34000000008</v>
      </c>
      <c r="R114" s="828">
        <v>2.4561656238505853</v>
      </c>
      <c r="S114" s="833">
        <v>860.18391325071514</v>
      </c>
    </row>
    <row r="115" spans="1:19" ht="14.45" customHeight="1" x14ac:dyDescent="0.2">
      <c r="A115" s="822" t="s">
        <v>7238</v>
      </c>
      <c r="B115" s="823" t="s">
        <v>7239</v>
      </c>
      <c r="C115" s="823" t="s">
        <v>620</v>
      </c>
      <c r="D115" s="823" t="s">
        <v>7227</v>
      </c>
      <c r="E115" s="823" t="s">
        <v>7240</v>
      </c>
      <c r="F115" s="823" t="s">
        <v>7380</v>
      </c>
      <c r="G115" s="823" t="s">
        <v>2737</v>
      </c>
      <c r="H115" s="832">
        <v>28</v>
      </c>
      <c r="I115" s="832">
        <v>2366621.44</v>
      </c>
      <c r="J115" s="823">
        <v>1.6986162926876114</v>
      </c>
      <c r="K115" s="823">
        <v>84522.194285714286</v>
      </c>
      <c r="L115" s="832">
        <v>19</v>
      </c>
      <c r="M115" s="832">
        <v>1393264.3</v>
      </c>
      <c r="N115" s="823">
        <v>1</v>
      </c>
      <c r="O115" s="823">
        <v>73329.7</v>
      </c>
      <c r="P115" s="832">
        <v>27</v>
      </c>
      <c r="Q115" s="832">
        <v>1890378.69</v>
      </c>
      <c r="R115" s="828">
        <v>1.3567983404153827</v>
      </c>
      <c r="S115" s="833">
        <v>70014.025555555549</v>
      </c>
    </row>
    <row r="116" spans="1:19" ht="14.45" customHeight="1" x14ac:dyDescent="0.2">
      <c r="A116" s="822" t="s">
        <v>7238</v>
      </c>
      <c r="B116" s="823" t="s">
        <v>7239</v>
      </c>
      <c r="C116" s="823" t="s">
        <v>620</v>
      </c>
      <c r="D116" s="823" t="s">
        <v>7227</v>
      </c>
      <c r="E116" s="823" t="s">
        <v>7240</v>
      </c>
      <c r="F116" s="823" t="s">
        <v>7381</v>
      </c>
      <c r="G116" s="823" t="s">
        <v>2086</v>
      </c>
      <c r="H116" s="832">
        <v>156.79000000000002</v>
      </c>
      <c r="I116" s="832">
        <v>4929560.3499999996</v>
      </c>
      <c r="J116" s="823">
        <v>1.2644114399807127</v>
      </c>
      <c r="K116" s="823">
        <v>31440.527776006118</v>
      </c>
      <c r="L116" s="832">
        <v>130.97</v>
      </c>
      <c r="M116" s="832">
        <v>3898699.58</v>
      </c>
      <c r="N116" s="823">
        <v>1</v>
      </c>
      <c r="O116" s="823">
        <v>29767.882568527144</v>
      </c>
      <c r="P116" s="832">
        <v>111.6</v>
      </c>
      <c r="Q116" s="832">
        <v>3151552.1</v>
      </c>
      <c r="R116" s="828">
        <v>0.80835982237954329</v>
      </c>
      <c r="S116" s="833">
        <v>28239.714157706094</v>
      </c>
    </row>
    <row r="117" spans="1:19" ht="14.45" customHeight="1" x14ac:dyDescent="0.2">
      <c r="A117" s="822" t="s">
        <v>7238</v>
      </c>
      <c r="B117" s="823" t="s">
        <v>7239</v>
      </c>
      <c r="C117" s="823" t="s">
        <v>620</v>
      </c>
      <c r="D117" s="823" t="s">
        <v>7227</v>
      </c>
      <c r="E117" s="823" t="s">
        <v>7240</v>
      </c>
      <c r="F117" s="823" t="s">
        <v>7382</v>
      </c>
      <c r="G117" s="823" t="s">
        <v>2538</v>
      </c>
      <c r="H117" s="832">
        <v>28</v>
      </c>
      <c r="I117" s="832">
        <v>1433381.05</v>
      </c>
      <c r="J117" s="823">
        <v>0.93051428699779626</v>
      </c>
      <c r="K117" s="823">
        <v>51192.180357142861</v>
      </c>
      <c r="L117" s="832">
        <v>31</v>
      </c>
      <c r="M117" s="832">
        <v>1540418.1</v>
      </c>
      <c r="N117" s="823">
        <v>1</v>
      </c>
      <c r="O117" s="823">
        <v>49690.906451612907</v>
      </c>
      <c r="P117" s="832">
        <v>20</v>
      </c>
      <c r="Q117" s="832">
        <v>956880.20000000007</v>
      </c>
      <c r="R117" s="828">
        <v>0.62118213230550845</v>
      </c>
      <c r="S117" s="833">
        <v>47844.01</v>
      </c>
    </row>
    <row r="118" spans="1:19" ht="14.45" customHeight="1" x14ac:dyDescent="0.2">
      <c r="A118" s="822" t="s">
        <v>7238</v>
      </c>
      <c r="B118" s="823" t="s">
        <v>7239</v>
      </c>
      <c r="C118" s="823" t="s">
        <v>620</v>
      </c>
      <c r="D118" s="823" t="s">
        <v>7227</v>
      </c>
      <c r="E118" s="823" t="s">
        <v>7240</v>
      </c>
      <c r="F118" s="823" t="s">
        <v>7383</v>
      </c>
      <c r="G118" s="823" t="s">
        <v>7384</v>
      </c>
      <c r="H118" s="832">
        <v>8.5</v>
      </c>
      <c r="I118" s="832">
        <v>235618.76</v>
      </c>
      <c r="J118" s="823"/>
      <c r="K118" s="823">
        <v>27719.854117647061</v>
      </c>
      <c r="L118" s="832"/>
      <c r="M118" s="832"/>
      <c r="N118" s="823"/>
      <c r="O118" s="823"/>
      <c r="P118" s="832"/>
      <c r="Q118" s="832"/>
      <c r="R118" s="828"/>
      <c r="S118" s="833"/>
    </row>
    <row r="119" spans="1:19" ht="14.45" customHeight="1" x14ac:dyDescent="0.2">
      <c r="A119" s="822" t="s">
        <v>7238</v>
      </c>
      <c r="B119" s="823" t="s">
        <v>7239</v>
      </c>
      <c r="C119" s="823" t="s">
        <v>620</v>
      </c>
      <c r="D119" s="823" t="s">
        <v>7227</v>
      </c>
      <c r="E119" s="823" t="s">
        <v>7240</v>
      </c>
      <c r="F119" s="823" t="s">
        <v>7385</v>
      </c>
      <c r="G119" s="823" t="s">
        <v>1555</v>
      </c>
      <c r="H119" s="832"/>
      <c r="I119" s="832"/>
      <c r="J119" s="823"/>
      <c r="K119" s="823"/>
      <c r="L119" s="832">
        <v>6</v>
      </c>
      <c r="M119" s="832">
        <v>12944.76</v>
      </c>
      <c r="N119" s="823">
        <v>1</v>
      </c>
      <c r="O119" s="823">
        <v>2157.46</v>
      </c>
      <c r="P119" s="832"/>
      <c r="Q119" s="832"/>
      <c r="R119" s="828"/>
      <c r="S119" s="833"/>
    </row>
    <row r="120" spans="1:19" ht="14.45" customHeight="1" x14ac:dyDescent="0.2">
      <c r="A120" s="822" t="s">
        <v>7238</v>
      </c>
      <c r="B120" s="823" t="s">
        <v>7239</v>
      </c>
      <c r="C120" s="823" t="s">
        <v>620</v>
      </c>
      <c r="D120" s="823" t="s">
        <v>7227</v>
      </c>
      <c r="E120" s="823" t="s">
        <v>7240</v>
      </c>
      <c r="F120" s="823" t="s">
        <v>7386</v>
      </c>
      <c r="G120" s="823" t="s">
        <v>1557</v>
      </c>
      <c r="H120" s="832">
        <v>32</v>
      </c>
      <c r="I120" s="832">
        <v>276154.56</v>
      </c>
      <c r="J120" s="823"/>
      <c r="K120" s="823">
        <v>8629.83</v>
      </c>
      <c r="L120" s="832"/>
      <c r="M120" s="832"/>
      <c r="N120" s="823"/>
      <c r="O120" s="823"/>
      <c r="P120" s="832"/>
      <c r="Q120" s="832"/>
      <c r="R120" s="828"/>
      <c r="S120" s="833"/>
    </row>
    <row r="121" spans="1:19" ht="14.45" customHeight="1" x14ac:dyDescent="0.2">
      <c r="A121" s="822" t="s">
        <v>7238</v>
      </c>
      <c r="B121" s="823" t="s">
        <v>7239</v>
      </c>
      <c r="C121" s="823" t="s">
        <v>620</v>
      </c>
      <c r="D121" s="823" t="s">
        <v>7227</v>
      </c>
      <c r="E121" s="823" t="s">
        <v>7240</v>
      </c>
      <c r="F121" s="823" t="s">
        <v>7387</v>
      </c>
      <c r="G121" s="823" t="s">
        <v>745</v>
      </c>
      <c r="H121" s="832"/>
      <c r="I121" s="832"/>
      <c r="J121" s="823"/>
      <c r="K121" s="823"/>
      <c r="L121" s="832">
        <v>1.34</v>
      </c>
      <c r="M121" s="832">
        <v>1655.24</v>
      </c>
      <c r="N121" s="823">
        <v>1</v>
      </c>
      <c r="O121" s="823">
        <v>1235.2537313432836</v>
      </c>
      <c r="P121" s="832">
        <v>0.62</v>
      </c>
      <c r="Q121" s="832">
        <v>766.66</v>
      </c>
      <c r="R121" s="828">
        <v>0.46317150383026023</v>
      </c>
      <c r="S121" s="833">
        <v>1236.5483870967741</v>
      </c>
    </row>
    <row r="122" spans="1:19" ht="14.45" customHeight="1" x14ac:dyDescent="0.2">
      <c r="A122" s="822" t="s">
        <v>7238</v>
      </c>
      <c r="B122" s="823" t="s">
        <v>7239</v>
      </c>
      <c r="C122" s="823" t="s">
        <v>620</v>
      </c>
      <c r="D122" s="823" t="s">
        <v>7227</v>
      </c>
      <c r="E122" s="823" t="s">
        <v>7240</v>
      </c>
      <c r="F122" s="823" t="s">
        <v>7388</v>
      </c>
      <c r="G122" s="823" t="s">
        <v>7254</v>
      </c>
      <c r="H122" s="832">
        <v>158</v>
      </c>
      <c r="I122" s="832">
        <v>6419361.4600000009</v>
      </c>
      <c r="J122" s="823">
        <v>1.0821909817416222</v>
      </c>
      <c r="K122" s="823">
        <v>40628.870000000003</v>
      </c>
      <c r="L122" s="832">
        <v>146</v>
      </c>
      <c r="M122" s="832">
        <v>5931819.4000000004</v>
      </c>
      <c r="N122" s="823">
        <v>1</v>
      </c>
      <c r="O122" s="823">
        <v>40628.9</v>
      </c>
      <c r="P122" s="832"/>
      <c r="Q122" s="832"/>
      <c r="R122" s="828"/>
      <c r="S122" s="833"/>
    </row>
    <row r="123" spans="1:19" ht="14.45" customHeight="1" x14ac:dyDescent="0.2">
      <c r="A123" s="822" t="s">
        <v>7238</v>
      </c>
      <c r="B123" s="823" t="s">
        <v>7239</v>
      </c>
      <c r="C123" s="823" t="s">
        <v>620</v>
      </c>
      <c r="D123" s="823" t="s">
        <v>7227</v>
      </c>
      <c r="E123" s="823" t="s">
        <v>7240</v>
      </c>
      <c r="F123" s="823" t="s">
        <v>7389</v>
      </c>
      <c r="G123" s="823" t="s">
        <v>1560</v>
      </c>
      <c r="H123" s="832">
        <v>4</v>
      </c>
      <c r="I123" s="832">
        <v>51016.44</v>
      </c>
      <c r="J123" s="823"/>
      <c r="K123" s="823">
        <v>12754.11</v>
      </c>
      <c r="L123" s="832"/>
      <c r="M123" s="832"/>
      <c r="N123" s="823"/>
      <c r="O123" s="823"/>
      <c r="P123" s="832"/>
      <c r="Q123" s="832"/>
      <c r="R123" s="828"/>
      <c r="S123" s="833"/>
    </row>
    <row r="124" spans="1:19" ht="14.45" customHeight="1" x14ac:dyDescent="0.2">
      <c r="A124" s="822" t="s">
        <v>7238</v>
      </c>
      <c r="B124" s="823" t="s">
        <v>7239</v>
      </c>
      <c r="C124" s="823" t="s">
        <v>620</v>
      </c>
      <c r="D124" s="823" t="s">
        <v>7227</v>
      </c>
      <c r="E124" s="823" t="s">
        <v>7240</v>
      </c>
      <c r="F124" s="823" t="s">
        <v>7390</v>
      </c>
      <c r="G124" s="823" t="s">
        <v>7391</v>
      </c>
      <c r="H124" s="832"/>
      <c r="I124" s="832"/>
      <c r="J124" s="823"/>
      <c r="K124" s="823"/>
      <c r="L124" s="832">
        <v>40</v>
      </c>
      <c r="M124" s="832">
        <v>497446</v>
      </c>
      <c r="N124" s="823">
        <v>1</v>
      </c>
      <c r="O124" s="823">
        <v>12436.15</v>
      </c>
      <c r="P124" s="832"/>
      <c r="Q124" s="832"/>
      <c r="R124" s="828"/>
      <c r="S124" s="833"/>
    </row>
    <row r="125" spans="1:19" ht="14.45" customHeight="1" x14ac:dyDescent="0.2">
      <c r="A125" s="822" t="s">
        <v>7238</v>
      </c>
      <c r="B125" s="823" t="s">
        <v>7239</v>
      </c>
      <c r="C125" s="823" t="s">
        <v>620</v>
      </c>
      <c r="D125" s="823" t="s">
        <v>7227</v>
      </c>
      <c r="E125" s="823" t="s">
        <v>7240</v>
      </c>
      <c r="F125" s="823" t="s">
        <v>7392</v>
      </c>
      <c r="G125" s="823" t="s">
        <v>1565</v>
      </c>
      <c r="H125" s="832"/>
      <c r="I125" s="832"/>
      <c r="J125" s="823"/>
      <c r="K125" s="823"/>
      <c r="L125" s="832">
        <v>9</v>
      </c>
      <c r="M125" s="832">
        <v>59243.85</v>
      </c>
      <c r="N125" s="823">
        <v>1</v>
      </c>
      <c r="O125" s="823">
        <v>6582.65</v>
      </c>
      <c r="P125" s="832">
        <v>24</v>
      </c>
      <c r="Q125" s="832">
        <v>146072.88</v>
      </c>
      <c r="R125" s="828">
        <v>2.4656209885076681</v>
      </c>
      <c r="S125" s="833">
        <v>6086.37</v>
      </c>
    </row>
    <row r="126" spans="1:19" ht="14.45" customHeight="1" x14ac:dyDescent="0.2">
      <c r="A126" s="822" t="s">
        <v>7238</v>
      </c>
      <c r="B126" s="823" t="s">
        <v>7239</v>
      </c>
      <c r="C126" s="823" t="s">
        <v>620</v>
      </c>
      <c r="D126" s="823" t="s">
        <v>7227</v>
      </c>
      <c r="E126" s="823" t="s">
        <v>7240</v>
      </c>
      <c r="F126" s="823" t="s">
        <v>7394</v>
      </c>
      <c r="G126" s="823" t="s">
        <v>2075</v>
      </c>
      <c r="H126" s="832">
        <v>262</v>
      </c>
      <c r="I126" s="832">
        <v>488428.26</v>
      </c>
      <c r="J126" s="823">
        <v>0.98867924528301898</v>
      </c>
      <c r="K126" s="823">
        <v>1864.23</v>
      </c>
      <c r="L126" s="832">
        <v>265</v>
      </c>
      <c r="M126" s="832">
        <v>494020.94999999995</v>
      </c>
      <c r="N126" s="823">
        <v>1</v>
      </c>
      <c r="O126" s="823">
        <v>1864.2299999999998</v>
      </c>
      <c r="P126" s="832"/>
      <c r="Q126" s="832"/>
      <c r="R126" s="828"/>
      <c r="S126" s="833"/>
    </row>
    <row r="127" spans="1:19" ht="14.45" customHeight="1" x14ac:dyDescent="0.2">
      <c r="A127" s="822" t="s">
        <v>7238</v>
      </c>
      <c r="B127" s="823" t="s">
        <v>7239</v>
      </c>
      <c r="C127" s="823" t="s">
        <v>620</v>
      </c>
      <c r="D127" s="823" t="s">
        <v>7227</v>
      </c>
      <c r="E127" s="823" t="s">
        <v>7240</v>
      </c>
      <c r="F127" s="823" t="s">
        <v>7395</v>
      </c>
      <c r="G127" s="823" t="s">
        <v>2075</v>
      </c>
      <c r="H127" s="832">
        <v>343</v>
      </c>
      <c r="I127" s="832">
        <v>1278858.3499999999</v>
      </c>
      <c r="J127" s="823">
        <v>0.84691358024691332</v>
      </c>
      <c r="K127" s="823">
        <v>3728.45</v>
      </c>
      <c r="L127" s="832">
        <v>405</v>
      </c>
      <c r="M127" s="832">
        <v>1510022.2500000002</v>
      </c>
      <c r="N127" s="823">
        <v>1</v>
      </c>
      <c r="O127" s="823">
        <v>3728.4500000000007</v>
      </c>
      <c r="P127" s="832">
        <v>6</v>
      </c>
      <c r="Q127" s="832">
        <v>22370.7</v>
      </c>
      <c r="R127" s="828">
        <v>1.4814814814814814E-2</v>
      </c>
      <c r="S127" s="833">
        <v>3728.4500000000003</v>
      </c>
    </row>
    <row r="128" spans="1:19" ht="14.45" customHeight="1" x14ac:dyDescent="0.2">
      <c r="A128" s="822" t="s">
        <v>7238</v>
      </c>
      <c r="B128" s="823" t="s">
        <v>7239</v>
      </c>
      <c r="C128" s="823" t="s">
        <v>620</v>
      </c>
      <c r="D128" s="823" t="s">
        <v>7227</v>
      </c>
      <c r="E128" s="823" t="s">
        <v>7240</v>
      </c>
      <c r="F128" s="823" t="s">
        <v>7396</v>
      </c>
      <c r="G128" s="823" t="s">
        <v>1493</v>
      </c>
      <c r="H128" s="832"/>
      <c r="I128" s="832"/>
      <c r="J128" s="823"/>
      <c r="K128" s="823"/>
      <c r="L128" s="832"/>
      <c r="M128" s="832"/>
      <c r="N128" s="823"/>
      <c r="O128" s="823"/>
      <c r="P128" s="832">
        <v>81.599999999999994</v>
      </c>
      <c r="Q128" s="832">
        <v>466206.55000000005</v>
      </c>
      <c r="R128" s="828"/>
      <c r="S128" s="833">
        <v>5713.3155637254913</v>
      </c>
    </row>
    <row r="129" spans="1:19" ht="14.45" customHeight="1" x14ac:dyDescent="0.2">
      <c r="A129" s="822" t="s">
        <v>7238</v>
      </c>
      <c r="B129" s="823" t="s">
        <v>7239</v>
      </c>
      <c r="C129" s="823" t="s">
        <v>620</v>
      </c>
      <c r="D129" s="823" t="s">
        <v>7227</v>
      </c>
      <c r="E129" s="823" t="s">
        <v>7240</v>
      </c>
      <c r="F129" s="823" t="s">
        <v>7397</v>
      </c>
      <c r="G129" s="823" t="s">
        <v>1560</v>
      </c>
      <c r="H129" s="832"/>
      <c r="I129" s="832"/>
      <c r="J129" s="823"/>
      <c r="K129" s="823"/>
      <c r="L129" s="832"/>
      <c r="M129" s="832"/>
      <c r="N129" s="823"/>
      <c r="O129" s="823"/>
      <c r="P129" s="832">
        <v>24</v>
      </c>
      <c r="Q129" s="832">
        <v>151618.56</v>
      </c>
      <c r="R129" s="828"/>
      <c r="S129" s="833">
        <v>6317.44</v>
      </c>
    </row>
    <row r="130" spans="1:19" ht="14.45" customHeight="1" x14ac:dyDescent="0.2">
      <c r="A130" s="822" t="s">
        <v>7238</v>
      </c>
      <c r="B130" s="823" t="s">
        <v>7239</v>
      </c>
      <c r="C130" s="823" t="s">
        <v>620</v>
      </c>
      <c r="D130" s="823" t="s">
        <v>7227</v>
      </c>
      <c r="E130" s="823" t="s">
        <v>7240</v>
      </c>
      <c r="F130" s="823" t="s">
        <v>7398</v>
      </c>
      <c r="G130" s="823" t="s">
        <v>1506</v>
      </c>
      <c r="H130" s="832">
        <v>3</v>
      </c>
      <c r="I130" s="832">
        <v>1815</v>
      </c>
      <c r="J130" s="823">
        <v>0.61403449419119993</v>
      </c>
      <c r="K130" s="823">
        <v>605</v>
      </c>
      <c r="L130" s="832">
        <v>5</v>
      </c>
      <c r="M130" s="832">
        <v>2955.8599999999997</v>
      </c>
      <c r="N130" s="823">
        <v>1</v>
      </c>
      <c r="O130" s="823">
        <v>591.17199999999991</v>
      </c>
      <c r="P130" s="832">
        <v>4</v>
      </c>
      <c r="Q130" s="832">
        <v>2288</v>
      </c>
      <c r="R130" s="828">
        <v>0.77405560479860358</v>
      </c>
      <c r="S130" s="833">
        <v>572</v>
      </c>
    </row>
    <row r="131" spans="1:19" ht="14.45" customHeight="1" x14ac:dyDescent="0.2">
      <c r="A131" s="822" t="s">
        <v>7238</v>
      </c>
      <c r="B131" s="823" t="s">
        <v>7239</v>
      </c>
      <c r="C131" s="823" t="s">
        <v>620</v>
      </c>
      <c r="D131" s="823" t="s">
        <v>7227</v>
      </c>
      <c r="E131" s="823" t="s">
        <v>7240</v>
      </c>
      <c r="F131" s="823" t="s">
        <v>7399</v>
      </c>
      <c r="G131" s="823" t="s">
        <v>7400</v>
      </c>
      <c r="H131" s="832"/>
      <c r="I131" s="832"/>
      <c r="J131" s="823"/>
      <c r="K131" s="823"/>
      <c r="L131" s="832">
        <v>1</v>
      </c>
      <c r="M131" s="832">
        <v>16757.18</v>
      </c>
      <c r="N131" s="823">
        <v>1</v>
      </c>
      <c r="O131" s="823">
        <v>16757.18</v>
      </c>
      <c r="P131" s="832"/>
      <c r="Q131" s="832"/>
      <c r="R131" s="828"/>
      <c r="S131" s="833"/>
    </row>
    <row r="132" spans="1:19" ht="14.45" customHeight="1" x14ac:dyDescent="0.2">
      <c r="A132" s="822" t="s">
        <v>7238</v>
      </c>
      <c r="B132" s="823" t="s">
        <v>7239</v>
      </c>
      <c r="C132" s="823" t="s">
        <v>620</v>
      </c>
      <c r="D132" s="823" t="s">
        <v>7227</v>
      </c>
      <c r="E132" s="823" t="s">
        <v>7240</v>
      </c>
      <c r="F132" s="823" t="s">
        <v>7401</v>
      </c>
      <c r="G132" s="823" t="s">
        <v>7400</v>
      </c>
      <c r="H132" s="832">
        <v>4</v>
      </c>
      <c r="I132" s="832">
        <v>6425.8</v>
      </c>
      <c r="J132" s="823">
        <v>1.6230032126411283E-2</v>
      </c>
      <c r="K132" s="823">
        <v>1606.45</v>
      </c>
      <c r="L132" s="832">
        <v>12</v>
      </c>
      <c r="M132" s="832">
        <v>395920.35000000003</v>
      </c>
      <c r="N132" s="823">
        <v>1</v>
      </c>
      <c r="O132" s="823">
        <v>32993.362500000003</v>
      </c>
      <c r="P132" s="832"/>
      <c r="Q132" s="832"/>
      <c r="R132" s="828"/>
      <c r="S132" s="833"/>
    </row>
    <row r="133" spans="1:19" ht="14.45" customHeight="1" x14ac:dyDescent="0.2">
      <c r="A133" s="822" t="s">
        <v>7238</v>
      </c>
      <c r="B133" s="823" t="s">
        <v>7239</v>
      </c>
      <c r="C133" s="823" t="s">
        <v>620</v>
      </c>
      <c r="D133" s="823" t="s">
        <v>7227</v>
      </c>
      <c r="E133" s="823" t="s">
        <v>7240</v>
      </c>
      <c r="F133" s="823" t="s">
        <v>7402</v>
      </c>
      <c r="G133" s="823" t="s">
        <v>841</v>
      </c>
      <c r="H133" s="832"/>
      <c r="I133" s="832"/>
      <c r="J133" s="823"/>
      <c r="K133" s="823"/>
      <c r="L133" s="832">
        <v>102.9</v>
      </c>
      <c r="M133" s="832">
        <v>21936.030000000002</v>
      </c>
      <c r="N133" s="823">
        <v>1</v>
      </c>
      <c r="O133" s="823">
        <v>213.1781341107872</v>
      </c>
      <c r="P133" s="832">
        <v>134.80000000000001</v>
      </c>
      <c r="Q133" s="832">
        <v>28733.97</v>
      </c>
      <c r="R133" s="828">
        <v>1.3098983726772802</v>
      </c>
      <c r="S133" s="833">
        <v>213.16001483679526</v>
      </c>
    </row>
    <row r="134" spans="1:19" ht="14.45" customHeight="1" x14ac:dyDescent="0.2">
      <c r="A134" s="822" t="s">
        <v>7238</v>
      </c>
      <c r="B134" s="823" t="s">
        <v>7239</v>
      </c>
      <c r="C134" s="823" t="s">
        <v>620</v>
      </c>
      <c r="D134" s="823" t="s">
        <v>7227</v>
      </c>
      <c r="E134" s="823" t="s">
        <v>7240</v>
      </c>
      <c r="F134" s="823" t="s">
        <v>7403</v>
      </c>
      <c r="G134" s="823" t="s">
        <v>841</v>
      </c>
      <c r="H134" s="832"/>
      <c r="I134" s="832"/>
      <c r="J134" s="823"/>
      <c r="K134" s="823"/>
      <c r="L134" s="832">
        <v>392.5</v>
      </c>
      <c r="M134" s="832">
        <v>28625.160000000003</v>
      </c>
      <c r="N134" s="823">
        <v>1</v>
      </c>
      <c r="O134" s="823">
        <v>72.930343949044598</v>
      </c>
      <c r="P134" s="832">
        <v>424.5</v>
      </c>
      <c r="Q134" s="832">
        <v>30674.880000000001</v>
      </c>
      <c r="R134" s="828">
        <v>1.0716055386240635</v>
      </c>
      <c r="S134" s="833">
        <v>72.261201413427571</v>
      </c>
    </row>
    <row r="135" spans="1:19" ht="14.45" customHeight="1" x14ac:dyDescent="0.2">
      <c r="A135" s="822" t="s">
        <v>7238</v>
      </c>
      <c r="B135" s="823" t="s">
        <v>7239</v>
      </c>
      <c r="C135" s="823" t="s">
        <v>620</v>
      </c>
      <c r="D135" s="823" t="s">
        <v>7227</v>
      </c>
      <c r="E135" s="823" t="s">
        <v>7240</v>
      </c>
      <c r="F135" s="823" t="s">
        <v>7404</v>
      </c>
      <c r="G135" s="823" t="s">
        <v>809</v>
      </c>
      <c r="H135" s="832"/>
      <c r="I135" s="832"/>
      <c r="J135" s="823"/>
      <c r="K135" s="823"/>
      <c r="L135" s="832">
        <v>19.159999999999997</v>
      </c>
      <c r="M135" s="832">
        <v>59481.920000000006</v>
      </c>
      <c r="N135" s="823">
        <v>1</v>
      </c>
      <c r="O135" s="823">
        <v>3104.4843423799589</v>
      </c>
      <c r="P135" s="832">
        <v>18.630000000000003</v>
      </c>
      <c r="Q135" s="832">
        <v>58119.76</v>
      </c>
      <c r="R135" s="828">
        <v>0.97709959597807194</v>
      </c>
      <c r="S135" s="833">
        <v>3119.6865271068168</v>
      </c>
    </row>
    <row r="136" spans="1:19" ht="14.45" customHeight="1" x14ac:dyDescent="0.2">
      <c r="A136" s="822" t="s">
        <v>7238</v>
      </c>
      <c r="B136" s="823" t="s">
        <v>7239</v>
      </c>
      <c r="C136" s="823" t="s">
        <v>620</v>
      </c>
      <c r="D136" s="823" t="s">
        <v>7227</v>
      </c>
      <c r="E136" s="823" t="s">
        <v>7240</v>
      </c>
      <c r="F136" s="823" t="s">
        <v>7405</v>
      </c>
      <c r="G136" s="823" t="s">
        <v>3110</v>
      </c>
      <c r="H136" s="832">
        <v>56</v>
      </c>
      <c r="I136" s="832">
        <v>998504.08</v>
      </c>
      <c r="J136" s="823">
        <v>0.73353604361733682</v>
      </c>
      <c r="K136" s="823">
        <v>17830.43</v>
      </c>
      <c r="L136" s="832">
        <v>76</v>
      </c>
      <c r="M136" s="832">
        <v>1361220.2</v>
      </c>
      <c r="N136" s="823">
        <v>1</v>
      </c>
      <c r="O136" s="823">
        <v>17910.792105263157</v>
      </c>
      <c r="P136" s="832">
        <v>104</v>
      </c>
      <c r="Q136" s="832">
        <v>1824680</v>
      </c>
      <c r="R136" s="828">
        <v>1.3404737896190493</v>
      </c>
      <c r="S136" s="833">
        <v>17545</v>
      </c>
    </row>
    <row r="137" spans="1:19" ht="14.45" customHeight="1" x14ac:dyDescent="0.2">
      <c r="A137" s="822" t="s">
        <v>7238</v>
      </c>
      <c r="B137" s="823" t="s">
        <v>7239</v>
      </c>
      <c r="C137" s="823" t="s">
        <v>620</v>
      </c>
      <c r="D137" s="823" t="s">
        <v>7227</v>
      </c>
      <c r="E137" s="823" t="s">
        <v>7240</v>
      </c>
      <c r="F137" s="823" t="s">
        <v>7406</v>
      </c>
      <c r="G137" s="823"/>
      <c r="H137" s="832">
        <v>20</v>
      </c>
      <c r="I137" s="832">
        <v>409247.2</v>
      </c>
      <c r="J137" s="823"/>
      <c r="K137" s="823">
        <v>20462.36</v>
      </c>
      <c r="L137" s="832"/>
      <c r="M137" s="832"/>
      <c r="N137" s="823"/>
      <c r="O137" s="823"/>
      <c r="P137" s="832"/>
      <c r="Q137" s="832"/>
      <c r="R137" s="828"/>
      <c r="S137" s="833"/>
    </row>
    <row r="138" spans="1:19" ht="14.45" customHeight="1" x14ac:dyDescent="0.2">
      <c r="A138" s="822" t="s">
        <v>7238</v>
      </c>
      <c r="B138" s="823" t="s">
        <v>7239</v>
      </c>
      <c r="C138" s="823" t="s">
        <v>620</v>
      </c>
      <c r="D138" s="823" t="s">
        <v>7227</v>
      </c>
      <c r="E138" s="823" t="s">
        <v>7240</v>
      </c>
      <c r="F138" s="823" t="s">
        <v>7407</v>
      </c>
      <c r="G138" s="823" t="s">
        <v>2086</v>
      </c>
      <c r="H138" s="832">
        <v>96.289999999999992</v>
      </c>
      <c r="I138" s="832">
        <v>568164.07999999996</v>
      </c>
      <c r="J138" s="823">
        <v>0.48435013680474354</v>
      </c>
      <c r="K138" s="823">
        <v>5900.5512514279781</v>
      </c>
      <c r="L138" s="832">
        <v>227.35</v>
      </c>
      <c r="M138" s="832">
        <v>1173044.1199999999</v>
      </c>
      <c r="N138" s="823">
        <v>1</v>
      </c>
      <c r="O138" s="823">
        <v>5159.6398504508461</v>
      </c>
      <c r="P138" s="832">
        <v>17.149999999999999</v>
      </c>
      <c r="Q138" s="832">
        <v>85224.17</v>
      </c>
      <c r="R138" s="828">
        <v>7.2652143723289805E-2</v>
      </c>
      <c r="S138" s="833">
        <v>4969.3393586005832</v>
      </c>
    </row>
    <row r="139" spans="1:19" ht="14.45" customHeight="1" x14ac:dyDescent="0.2">
      <c r="A139" s="822" t="s">
        <v>7238</v>
      </c>
      <c r="B139" s="823" t="s">
        <v>7239</v>
      </c>
      <c r="C139" s="823" t="s">
        <v>620</v>
      </c>
      <c r="D139" s="823" t="s">
        <v>7227</v>
      </c>
      <c r="E139" s="823" t="s">
        <v>7240</v>
      </c>
      <c r="F139" s="823" t="s">
        <v>7408</v>
      </c>
      <c r="G139" s="823" t="s">
        <v>7409</v>
      </c>
      <c r="H139" s="832">
        <v>15.719999999999999</v>
      </c>
      <c r="I139" s="832">
        <v>22153.829999999998</v>
      </c>
      <c r="J139" s="823"/>
      <c r="K139" s="823">
        <v>1409.2767175572519</v>
      </c>
      <c r="L139" s="832"/>
      <c r="M139" s="832"/>
      <c r="N139" s="823"/>
      <c r="O139" s="823"/>
      <c r="P139" s="832"/>
      <c r="Q139" s="832"/>
      <c r="R139" s="828"/>
      <c r="S139" s="833"/>
    </row>
    <row r="140" spans="1:19" ht="14.45" customHeight="1" x14ac:dyDescent="0.2">
      <c r="A140" s="822" t="s">
        <v>7238</v>
      </c>
      <c r="B140" s="823" t="s">
        <v>7239</v>
      </c>
      <c r="C140" s="823" t="s">
        <v>620</v>
      </c>
      <c r="D140" s="823" t="s">
        <v>7227</v>
      </c>
      <c r="E140" s="823" t="s">
        <v>7240</v>
      </c>
      <c r="F140" s="823" t="s">
        <v>7410</v>
      </c>
      <c r="G140" s="823" t="s">
        <v>2086</v>
      </c>
      <c r="H140" s="832">
        <v>62</v>
      </c>
      <c r="I140" s="832">
        <v>1018877.64</v>
      </c>
      <c r="J140" s="823">
        <v>0.4508440442376167</v>
      </c>
      <c r="K140" s="823">
        <v>16433.510322580645</v>
      </c>
      <c r="L140" s="832">
        <v>146</v>
      </c>
      <c r="M140" s="832">
        <v>2259933.6800000002</v>
      </c>
      <c r="N140" s="823">
        <v>1</v>
      </c>
      <c r="O140" s="823">
        <v>15478.997808219179</v>
      </c>
      <c r="P140" s="832">
        <v>19</v>
      </c>
      <c r="Q140" s="832">
        <v>276566</v>
      </c>
      <c r="R140" s="828">
        <v>0.12237792747971259</v>
      </c>
      <c r="S140" s="833">
        <v>14556.105263157895</v>
      </c>
    </row>
    <row r="141" spans="1:19" ht="14.45" customHeight="1" x14ac:dyDescent="0.2">
      <c r="A141" s="822" t="s">
        <v>7238</v>
      </c>
      <c r="B141" s="823" t="s">
        <v>7239</v>
      </c>
      <c r="C141" s="823" t="s">
        <v>620</v>
      </c>
      <c r="D141" s="823" t="s">
        <v>7227</v>
      </c>
      <c r="E141" s="823" t="s">
        <v>7240</v>
      </c>
      <c r="F141" s="823" t="s">
        <v>7411</v>
      </c>
      <c r="G141" s="823" t="s">
        <v>7412</v>
      </c>
      <c r="H141" s="832">
        <v>21</v>
      </c>
      <c r="I141" s="832">
        <v>453477.36</v>
      </c>
      <c r="J141" s="823">
        <v>2.416383160416101</v>
      </c>
      <c r="K141" s="823">
        <v>21594.16</v>
      </c>
      <c r="L141" s="832">
        <v>12</v>
      </c>
      <c r="M141" s="832">
        <v>187667.82</v>
      </c>
      <c r="N141" s="823">
        <v>1</v>
      </c>
      <c r="O141" s="823">
        <v>15638.985000000001</v>
      </c>
      <c r="P141" s="832"/>
      <c r="Q141" s="832"/>
      <c r="R141" s="828"/>
      <c r="S141" s="833"/>
    </row>
    <row r="142" spans="1:19" ht="14.45" customHeight="1" x14ac:dyDescent="0.2">
      <c r="A142" s="822" t="s">
        <v>7238</v>
      </c>
      <c r="B142" s="823" t="s">
        <v>7239</v>
      </c>
      <c r="C142" s="823" t="s">
        <v>620</v>
      </c>
      <c r="D142" s="823" t="s">
        <v>7227</v>
      </c>
      <c r="E142" s="823" t="s">
        <v>7240</v>
      </c>
      <c r="F142" s="823" t="s">
        <v>7413</v>
      </c>
      <c r="G142" s="823" t="s">
        <v>7414</v>
      </c>
      <c r="H142" s="832"/>
      <c r="I142" s="832"/>
      <c r="J142" s="823"/>
      <c r="K142" s="823"/>
      <c r="L142" s="832">
        <v>6</v>
      </c>
      <c r="M142" s="832">
        <v>171260.79999999999</v>
      </c>
      <c r="N142" s="823">
        <v>1</v>
      </c>
      <c r="O142" s="823">
        <v>28543.466666666664</v>
      </c>
      <c r="P142" s="832">
        <v>12</v>
      </c>
      <c r="Q142" s="832">
        <v>332914.28000000003</v>
      </c>
      <c r="R142" s="828">
        <v>1.9439023991479665</v>
      </c>
      <c r="S142" s="833">
        <v>27742.85666666667</v>
      </c>
    </row>
    <row r="143" spans="1:19" ht="14.45" customHeight="1" x14ac:dyDescent="0.2">
      <c r="A143" s="822" t="s">
        <v>7238</v>
      </c>
      <c r="B143" s="823" t="s">
        <v>7239</v>
      </c>
      <c r="C143" s="823" t="s">
        <v>620</v>
      </c>
      <c r="D143" s="823" t="s">
        <v>7227</v>
      </c>
      <c r="E143" s="823" t="s">
        <v>7240</v>
      </c>
      <c r="F143" s="823" t="s">
        <v>7416</v>
      </c>
      <c r="G143" s="823" t="s">
        <v>2077</v>
      </c>
      <c r="H143" s="832"/>
      <c r="I143" s="832"/>
      <c r="J143" s="823"/>
      <c r="K143" s="823"/>
      <c r="L143" s="832"/>
      <c r="M143" s="832"/>
      <c r="N143" s="823"/>
      <c r="O143" s="823"/>
      <c r="P143" s="832">
        <v>294.23</v>
      </c>
      <c r="Q143" s="832">
        <v>77629.390000000014</v>
      </c>
      <c r="R143" s="828"/>
      <c r="S143" s="833">
        <v>263.83913944873063</v>
      </c>
    </row>
    <row r="144" spans="1:19" ht="14.45" customHeight="1" x14ac:dyDescent="0.2">
      <c r="A144" s="822" t="s">
        <v>7238</v>
      </c>
      <c r="B144" s="823" t="s">
        <v>7239</v>
      </c>
      <c r="C144" s="823" t="s">
        <v>620</v>
      </c>
      <c r="D144" s="823" t="s">
        <v>7227</v>
      </c>
      <c r="E144" s="823" t="s">
        <v>7240</v>
      </c>
      <c r="F144" s="823" t="s">
        <v>7417</v>
      </c>
      <c r="G144" s="823" t="s">
        <v>1543</v>
      </c>
      <c r="H144" s="832">
        <v>10</v>
      </c>
      <c r="I144" s="832">
        <v>100187.1</v>
      </c>
      <c r="J144" s="823"/>
      <c r="K144" s="823">
        <v>10018.710000000001</v>
      </c>
      <c r="L144" s="832"/>
      <c r="M144" s="832"/>
      <c r="N144" s="823"/>
      <c r="O144" s="823"/>
      <c r="P144" s="832"/>
      <c r="Q144" s="832"/>
      <c r="R144" s="828"/>
      <c r="S144" s="833"/>
    </row>
    <row r="145" spans="1:19" ht="14.45" customHeight="1" x14ac:dyDescent="0.2">
      <c r="A145" s="822" t="s">
        <v>7238</v>
      </c>
      <c r="B145" s="823" t="s">
        <v>7239</v>
      </c>
      <c r="C145" s="823" t="s">
        <v>620</v>
      </c>
      <c r="D145" s="823" t="s">
        <v>7227</v>
      </c>
      <c r="E145" s="823" t="s">
        <v>7240</v>
      </c>
      <c r="F145" s="823" t="s">
        <v>7418</v>
      </c>
      <c r="G145" s="823" t="s">
        <v>7262</v>
      </c>
      <c r="H145" s="832">
        <v>12</v>
      </c>
      <c r="I145" s="832">
        <v>212751</v>
      </c>
      <c r="J145" s="823">
        <v>0.94042112102975073</v>
      </c>
      <c r="K145" s="823">
        <v>17729.25</v>
      </c>
      <c r="L145" s="832">
        <v>20</v>
      </c>
      <c r="M145" s="832">
        <v>226229.5</v>
      </c>
      <c r="N145" s="823">
        <v>1</v>
      </c>
      <c r="O145" s="823">
        <v>11311.475</v>
      </c>
      <c r="P145" s="832"/>
      <c r="Q145" s="832"/>
      <c r="R145" s="828"/>
      <c r="S145" s="833"/>
    </row>
    <row r="146" spans="1:19" ht="14.45" customHeight="1" x14ac:dyDescent="0.2">
      <c r="A146" s="822" t="s">
        <v>7238</v>
      </c>
      <c r="B146" s="823" t="s">
        <v>7239</v>
      </c>
      <c r="C146" s="823" t="s">
        <v>620</v>
      </c>
      <c r="D146" s="823" t="s">
        <v>7227</v>
      </c>
      <c r="E146" s="823" t="s">
        <v>7240</v>
      </c>
      <c r="F146" s="823" t="s">
        <v>7419</v>
      </c>
      <c r="G146" s="823"/>
      <c r="H146" s="832">
        <v>1</v>
      </c>
      <c r="I146" s="832">
        <v>190916</v>
      </c>
      <c r="J146" s="823"/>
      <c r="K146" s="823">
        <v>190916</v>
      </c>
      <c r="L146" s="832"/>
      <c r="M146" s="832"/>
      <c r="N146" s="823"/>
      <c r="O146" s="823"/>
      <c r="P146" s="832"/>
      <c r="Q146" s="832"/>
      <c r="R146" s="828"/>
      <c r="S146" s="833"/>
    </row>
    <row r="147" spans="1:19" ht="14.45" customHeight="1" x14ac:dyDescent="0.2">
      <c r="A147" s="822" t="s">
        <v>7238</v>
      </c>
      <c r="B147" s="823" t="s">
        <v>7239</v>
      </c>
      <c r="C147" s="823" t="s">
        <v>620</v>
      </c>
      <c r="D147" s="823" t="s">
        <v>7227</v>
      </c>
      <c r="E147" s="823" t="s">
        <v>7240</v>
      </c>
      <c r="F147" s="823" t="s">
        <v>7420</v>
      </c>
      <c r="G147" s="823" t="s">
        <v>1493</v>
      </c>
      <c r="H147" s="832"/>
      <c r="I147" s="832"/>
      <c r="J147" s="823"/>
      <c r="K147" s="823"/>
      <c r="L147" s="832">
        <v>6</v>
      </c>
      <c r="M147" s="832">
        <v>342678</v>
      </c>
      <c r="N147" s="823">
        <v>1</v>
      </c>
      <c r="O147" s="823">
        <v>57113</v>
      </c>
      <c r="P147" s="832">
        <v>158.63</v>
      </c>
      <c r="Q147" s="832">
        <v>2744643.69</v>
      </c>
      <c r="R147" s="828">
        <v>8.0093956717384831</v>
      </c>
      <c r="S147" s="833">
        <v>17302.17291811133</v>
      </c>
    </row>
    <row r="148" spans="1:19" ht="14.45" customHeight="1" x14ac:dyDescent="0.2">
      <c r="A148" s="822" t="s">
        <v>7238</v>
      </c>
      <c r="B148" s="823" t="s">
        <v>7239</v>
      </c>
      <c r="C148" s="823" t="s">
        <v>620</v>
      </c>
      <c r="D148" s="823" t="s">
        <v>7227</v>
      </c>
      <c r="E148" s="823" t="s">
        <v>7240</v>
      </c>
      <c r="F148" s="823" t="s">
        <v>7421</v>
      </c>
      <c r="G148" s="823" t="s">
        <v>7422</v>
      </c>
      <c r="H148" s="832"/>
      <c r="I148" s="832"/>
      <c r="J148" s="823"/>
      <c r="K148" s="823"/>
      <c r="L148" s="832">
        <v>1</v>
      </c>
      <c r="M148" s="832">
        <v>2295.54</v>
      </c>
      <c r="N148" s="823">
        <v>1</v>
      </c>
      <c r="O148" s="823">
        <v>2295.54</v>
      </c>
      <c r="P148" s="832"/>
      <c r="Q148" s="832"/>
      <c r="R148" s="828"/>
      <c r="S148" s="833"/>
    </row>
    <row r="149" spans="1:19" ht="14.45" customHeight="1" x14ac:dyDescent="0.2">
      <c r="A149" s="822" t="s">
        <v>7238</v>
      </c>
      <c r="B149" s="823" t="s">
        <v>7239</v>
      </c>
      <c r="C149" s="823" t="s">
        <v>620</v>
      </c>
      <c r="D149" s="823" t="s">
        <v>7227</v>
      </c>
      <c r="E149" s="823" t="s">
        <v>7240</v>
      </c>
      <c r="F149" s="823" t="s">
        <v>7423</v>
      </c>
      <c r="G149" s="823" t="s">
        <v>1296</v>
      </c>
      <c r="H149" s="832"/>
      <c r="I149" s="832"/>
      <c r="J149" s="823"/>
      <c r="K149" s="823"/>
      <c r="L149" s="832">
        <v>27.2</v>
      </c>
      <c r="M149" s="832">
        <v>29681.07</v>
      </c>
      <c r="N149" s="823">
        <v>1</v>
      </c>
      <c r="O149" s="823">
        <v>1091.2158088235294</v>
      </c>
      <c r="P149" s="832">
        <v>41.7</v>
      </c>
      <c r="Q149" s="832">
        <v>45467.22</v>
      </c>
      <c r="R149" s="828">
        <v>1.5318591951031415</v>
      </c>
      <c r="S149" s="833">
        <v>1090.3410071942446</v>
      </c>
    </row>
    <row r="150" spans="1:19" ht="14.45" customHeight="1" x14ac:dyDescent="0.2">
      <c r="A150" s="822" t="s">
        <v>7238</v>
      </c>
      <c r="B150" s="823" t="s">
        <v>7239</v>
      </c>
      <c r="C150" s="823" t="s">
        <v>620</v>
      </c>
      <c r="D150" s="823" t="s">
        <v>7227</v>
      </c>
      <c r="E150" s="823" t="s">
        <v>7240</v>
      </c>
      <c r="F150" s="823" t="s">
        <v>7424</v>
      </c>
      <c r="G150" s="823" t="s">
        <v>7335</v>
      </c>
      <c r="H150" s="832"/>
      <c r="I150" s="832"/>
      <c r="J150" s="823"/>
      <c r="K150" s="823"/>
      <c r="L150" s="832">
        <v>12</v>
      </c>
      <c r="M150" s="832">
        <v>80578.679999999993</v>
      </c>
      <c r="N150" s="823">
        <v>1</v>
      </c>
      <c r="O150" s="823">
        <v>6714.8899999999994</v>
      </c>
      <c r="P150" s="832"/>
      <c r="Q150" s="832"/>
      <c r="R150" s="828"/>
      <c r="S150" s="833"/>
    </row>
    <row r="151" spans="1:19" ht="14.45" customHeight="1" x14ac:dyDescent="0.2">
      <c r="A151" s="822" t="s">
        <v>7238</v>
      </c>
      <c r="B151" s="823" t="s">
        <v>7239</v>
      </c>
      <c r="C151" s="823" t="s">
        <v>620</v>
      </c>
      <c r="D151" s="823" t="s">
        <v>7227</v>
      </c>
      <c r="E151" s="823" t="s">
        <v>7240</v>
      </c>
      <c r="F151" s="823" t="s">
        <v>7425</v>
      </c>
      <c r="G151" s="823" t="s">
        <v>7335</v>
      </c>
      <c r="H151" s="832"/>
      <c r="I151" s="832"/>
      <c r="J151" s="823"/>
      <c r="K151" s="823"/>
      <c r="L151" s="832">
        <v>28</v>
      </c>
      <c r="M151" s="832">
        <v>754262.87999999989</v>
      </c>
      <c r="N151" s="823">
        <v>1</v>
      </c>
      <c r="O151" s="823">
        <v>26937.959999999995</v>
      </c>
      <c r="P151" s="832"/>
      <c r="Q151" s="832"/>
      <c r="R151" s="828"/>
      <c r="S151" s="833"/>
    </row>
    <row r="152" spans="1:19" ht="14.45" customHeight="1" x14ac:dyDescent="0.2">
      <c r="A152" s="822" t="s">
        <v>7238</v>
      </c>
      <c r="B152" s="823" t="s">
        <v>7239</v>
      </c>
      <c r="C152" s="823" t="s">
        <v>620</v>
      </c>
      <c r="D152" s="823" t="s">
        <v>7227</v>
      </c>
      <c r="E152" s="823" t="s">
        <v>7240</v>
      </c>
      <c r="F152" s="823" t="s">
        <v>7426</v>
      </c>
      <c r="G152" s="823" t="s">
        <v>7353</v>
      </c>
      <c r="H152" s="832"/>
      <c r="I152" s="832"/>
      <c r="J152" s="823"/>
      <c r="K152" s="823"/>
      <c r="L152" s="832">
        <v>12</v>
      </c>
      <c r="M152" s="832">
        <v>942663.60000000009</v>
      </c>
      <c r="N152" s="823">
        <v>1</v>
      </c>
      <c r="O152" s="823">
        <v>78555.3</v>
      </c>
      <c r="P152" s="832">
        <v>31</v>
      </c>
      <c r="Q152" s="832">
        <v>2435214.2999999998</v>
      </c>
      <c r="R152" s="828">
        <v>2.583333333333333</v>
      </c>
      <c r="S152" s="833">
        <v>78555.299999999988</v>
      </c>
    </row>
    <row r="153" spans="1:19" ht="14.45" customHeight="1" x14ac:dyDescent="0.2">
      <c r="A153" s="822" t="s">
        <v>7238</v>
      </c>
      <c r="B153" s="823" t="s">
        <v>7239</v>
      </c>
      <c r="C153" s="823" t="s">
        <v>620</v>
      </c>
      <c r="D153" s="823" t="s">
        <v>7227</v>
      </c>
      <c r="E153" s="823" t="s">
        <v>7240</v>
      </c>
      <c r="F153" s="823" t="s">
        <v>7427</v>
      </c>
      <c r="G153" s="823" t="s">
        <v>2717</v>
      </c>
      <c r="H153" s="832"/>
      <c r="I153" s="832"/>
      <c r="J153" s="823"/>
      <c r="K153" s="823"/>
      <c r="L153" s="832">
        <v>0.52</v>
      </c>
      <c r="M153" s="832">
        <v>875.16</v>
      </c>
      <c r="N153" s="823">
        <v>1</v>
      </c>
      <c r="O153" s="823">
        <v>1682.9999999999998</v>
      </c>
      <c r="P153" s="832">
        <v>2.92</v>
      </c>
      <c r="Q153" s="832">
        <v>4913.8999999999996</v>
      </c>
      <c r="R153" s="828">
        <v>5.6148589972119378</v>
      </c>
      <c r="S153" s="833">
        <v>1682.8424657534247</v>
      </c>
    </row>
    <row r="154" spans="1:19" ht="14.45" customHeight="1" x14ac:dyDescent="0.2">
      <c r="A154" s="822" t="s">
        <v>7238</v>
      </c>
      <c r="B154" s="823" t="s">
        <v>7239</v>
      </c>
      <c r="C154" s="823" t="s">
        <v>620</v>
      </c>
      <c r="D154" s="823" t="s">
        <v>7227</v>
      </c>
      <c r="E154" s="823" t="s">
        <v>7240</v>
      </c>
      <c r="F154" s="823" t="s">
        <v>7428</v>
      </c>
      <c r="G154" s="823" t="s">
        <v>2075</v>
      </c>
      <c r="H154" s="832"/>
      <c r="I154" s="832"/>
      <c r="J154" s="823"/>
      <c r="K154" s="823"/>
      <c r="L154" s="832">
        <v>2</v>
      </c>
      <c r="M154" s="832">
        <v>166563.62</v>
      </c>
      <c r="N154" s="823">
        <v>1</v>
      </c>
      <c r="O154" s="823">
        <v>83281.81</v>
      </c>
      <c r="P154" s="832"/>
      <c r="Q154" s="832"/>
      <c r="R154" s="828"/>
      <c r="S154" s="833"/>
    </row>
    <row r="155" spans="1:19" ht="14.45" customHeight="1" x14ac:dyDescent="0.2">
      <c r="A155" s="822" t="s">
        <v>7238</v>
      </c>
      <c r="B155" s="823" t="s">
        <v>7239</v>
      </c>
      <c r="C155" s="823" t="s">
        <v>620</v>
      </c>
      <c r="D155" s="823" t="s">
        <v>7227</v>
      </c>
      <c r="E155" s="823" t="s">
        <v>7240</v>
      </c>
      <c r="F155" s="823" t="s">
        <v>7429</v>
      </c>
      <c r="G155" s="823" t="s">
        <v>7335</v>
      </c>
      <c r="H155" s="832"/>
      <c r="I155" s="832"/>
      <c r="J155" s="823"/>
      <c r="K155" s="823"/>
      <c r="L155" s="832">
        <v>6</v>
      </c>
      <c r="M155" s="832">
        <v>20292.66</v>
      </c>
      <c r="N155" s="823">
        <v>1</v>
      </c>
      <c r="O155" s="823">
        <v>3382.11</v>
      </c>
      <c r="P155" s="832"/>
      <c r="Q155" s="832"/>
      <c r="R155" s="828"/>
      <c r="S155" s="833"/>
    </row>
    <row r="156" spans="1:19" ht="14.45" customHeight="1" x14ac:dyDescent="0.2">
      <c r="A156" s="822" t="s">
        <v>7238</v>
      </c>
      <c r="B156" s="823" t="s">
        <v>7239</v>
      </c>
      <c r="C156" s="823" t="s">
        <v>620</v>
      </c>
      <c r="D156" s="823" t="s">
        <v>7227</v>
      </c>
      <c r="E156" s="823" t="s">
        <v>7240</v>
      </c>
      <c r="F156" s="823" t="s">
        <v>7430</v>
      </c>
      <c r="G156" s="823" t="s">
        <v>1175</v>
      </c>
      <c r="H156" s="832"/>
      <c r="I156" s="832"/>
      <c r="J156" s="823"/>
      <c r="K156" s="823"/>
      <c r="L156" s="832">
        <v>32</v>
      </c>
      <c r="M156" s="832">
        <v>354752</v>
      </c>
      <c r="N156" s="823">
        <v>1</v>
      </c>
      <c r="O156" s="823">
        <v>11086</v>
      </c>
      <c r="P156" s="832">
        <v>38</v>
      </c>
      <c r="Q156" s="832">
        <v>420423.5</v>
      </c>
      <c r="R156" s="828">
        <v>1.185119463738048</v>
      </c>
      <c r="S156" s="833">
        <v>11063.776315789473</v>
      </c>
    </row>
    <row r="157" spans="1:19" ht="14.45" customHeight="1" x14ac:dyDescent="0.2">
      <c r="A157" s="822" t="s">
        <v>7238</v>
      </c>
      <c r="B157" s="823" t="s">
        <v>7239</v>
      </c>
      <c r="C157" s="823" t="s">
        <v>620</v>
      </c>
      <c r="D157" s="823" t="s">
        <v>7227</v>
      </c>
      <c r="E157" s="823" t="s">
        <v>7240</v>
      </c>
      <c r="F157" s="823" t="s">
        <v>7431</v>
      </c>
      <c r="G157" s="823" t="s">
        <v>2111</v>
      </c>
      <c r="H157" s="832"/>
      <c r="I157" s="832"/>
      <c r="J157" s="823"/>
      <c r="K157" s="823"/>
      <c r="L157" s="832">
        <v>76.179999999999993</v>
      </c>
      <c r="M157" s="832">
        <v>277280.07</v>
      </c>
      <c r="N157" s="823">
        <v>1</v>
      </c>
      <c r="O157" s="823">
        <v>3639.8013914413236</v>
      </c>
      <c r="P157" s="832">
        <v>268.94</v>
      </c>
      <c r="Q157" s="832">
        <v>807426.89</v>
      </c>
      <c r="R157" s="828">
        <v>2.9119542922792827</v>
      </c>
      <c r="S157" s="833">
        <v>3002.2565999851267</v>
      </c>
    </row>
    <row r="158" spans="1:19" ht="14.45" customHeight="1" x14ac:dyDescent="0.2">
      <c r="A158" s="822" t="s">
        <v>7238</v>
      </c>
      <c r="B158" s="823" t="s">
        <v>7239</v>
      </c>
      <c r="C158" s="823" t="s">
        <v>620</v>
      </c>
      <c r="D158" s="823" t="s">
        <v>7227</v>
      </c>
      <c r="E158" s="823" t="s">
        <v>7240</v>
      </c>
      <c r="F158" s="823" t="s">
        <v>7432</v>
      </c>
      <c r="G158" s="823" t="s">
        <v>2111</v>
      </c>
      <c r="H158" s="832"/>
      <c r="I158" s="832"/>
      <c r="J158" s="823"/>
      <c r="K158" s="823"/>
      <c r="L158" s="832">
        <v>93.8</v>
      </c>
      <c r="M158" s="832">
        <v>940107.25</v>
      </c>
      <c r="N158" s="823">
        <v>1</v>
      </c>
      <c r="O158" s="823">
        <v>10022.465351812367</v>
      </c>
      <c r="P158" s="832">
        <v>270.27999999999997</v>
      </c>
      <c r="Q158" s="832">
        <v>2166207.91</v>
      </c>
      <c r="R158" s="828">
        <v>2.3042135990335146</v>
      </c>
      <c r="S158" s="833">
        <v>8014.6807384934154</v>
      </c>
    </row>
    <row r="159" spans="1:19" ht="14.45" customHeight="1" x14ac:dyDescent="0.2">
      <c r="A159" s="822" t="s">
        <v>7238</v>
      </c>
      <c r="B159" s="823" t="s">
        <v>7239</v>
      </c>
      <c r="C159" s="823" t="s">
        <v>620</v>
      </c>
      <c r="D159" s="823" t="s">
        <v>7227</v>
      </c>
      <c r="E159" s="823" t="s">
        <v>7240</v>
      </c>
      <c r="F159" s="823" t="s">
        <v>7434</v>
      </c>
      <c r="G159" s="823" t="s">
        <v>1397</v>
      </c>
      <c r="H159" s="832"/>
      <c r="I159" s="832"/>
      <c r="J159" s="823"/>
      <c r="K159" s="823"/>
      <c r="L159" s="832">
        <v>10</v>
      </c>
      <c r="M159" s="832">
        <v>16276.3</v>
      </c>
      <c r="N159" s="823">
        <v>1</v>
      </c>
      <c r="O159" s="823">
        <v>1627.6299999999999</v>
      </c>
      <c r="P159" s="832"/>
      <c r="Q159" s="832"/>
      <c r="R159" s="828"/>
      <c r="S159" s="833"/>
    </row>
    <row r="160" spans="1:19" ht="14.45" customHeight="1" x14ac:dyDescent="0.2">
      <c r="A160" s="822" t="s">
        <v>7238</v>
      </c>
      <c r="B160" s="823" t="s">
        <v>7239</v>
      </c>
      <c r="C160" s="823" t="s">
        <v>620</v>
      </c>
      <c r="D160" s="823" t="s">
        <v>7227</v>
      </c>
      <c r="E160" s="823" t="s">
        <v>7240</v>
      </c>
      <c r="F160" s="823" t="s">
        <v>7435</v>
      </c>
      <c r="G160" s="823" t="s">
        <v>1392</v>
      </c>
      <c r="H160" s="832"/>
      <c r="I160" s="832"/>
      <c r="J160" s="823"/>
      <c r="K160" s="823"/>
      <c r="L160" s="832">
        <v>1</v>
      </c>
      <c r="M160" s="832">
        <v>1627.63</v>
      </c>
      <c r="N160" s="823">
        <v>1</v>
      </c>
      <c r="O160" s="823">
        <v>1627.63</v>
      </c>
      <c r="P160" s="832"/>
      <c r="Q160" s="832"/>
      <c r="R160" s="828"/>
      <c r="S160" s="833"/>
    </row>
    <row r="161" spans="1:19" ht="14.45" customHeight="1" x14ac:dyDescent="0.2">
      <c r="A161" s="822" t="s">
        <v>7238</v>
      </c>
      <c r="B161" s="823" t="s">
        <v>7239</v>
      </c>
      <c r="C161" s="823" t="s">
        <v>620</v>
      </c>
      <c r="D161" s="823" t="s">
        <v>7227</v>
      </c>
      <c r="E161" s="823" t="s">
        <v>7240</v>
      </c>
      <c r="F161" s="823" t="s">
        <v>7436</v>
      </c>
      <c r="G161" s="823" t="s">
        <v>2030</v>
      </c>
      <c r="H161" s="832"/>
      <c r="I161" s="832"/>
      <c r="J161" s="823"/>
      <c r="K161" s="823"/>
      <c r="L161" s="832">
        <v>4</v>
      </c>
      <c r="M161" s="832">
        <v>27056.880000000001</v>
      </c>
      <c r="N161" s="823">
        <v>1</v>
      </c>
      <c r="O161" s="823">
        <v>6764.22</v>
      </c>
      <c r="P161" s="832"/>
      <c r="Q161" s="832"/>
      <c r="R161" s="828"/>
      <c r="S161" s="833"/>
    </row>
    <row r="162" spans="1:19" ht="14.45" customHeight="1" x14ac:dyDescent="0.2">
      <c r="A162" s="822" t="s">
        <v>7238</v>
      </c>
      <c r="B162" s="823" t="s">
        <v>7239</v>
      </c>
      <c r="C162" s="823" t="s">
        <v>620</v>
      </c>
      <c r="D162" s="823" t="s">
        <v>7227</v>
      </c>
      <c r="E162" s="823" t="s">
        <v>7240</v>
      </c>
      <c r="F162" s="823" t="s">
        <v>7437</v>
      </c>
      <c r="G162" s="823" t="s">
        <v>2065</v>
      </c>
      <c r="H162" s="832"/>
      <c r="I162" s="832"/>
      <c r="J162" s="823"/>
      <c r="K162" s="823"/>
      <c r="L162" s="832">
        <v>14.4</v>
      </c>
      <c r="M162" s="832">
        <v>322647.84000000003</v>
      </c>
      <c r="N162" s="823">
        <v>1</v>
      </c>
      <c r="O162" s="823">
        <v>22406.100000000002</v>
      </c>
      <c r="P162" s="832">
        <v>9</v>
      </c>
      <c r="Q162" s="832">
        <v>201654.9</v>
      </c>
      <c r="R162" s="828">
        <v>0.62499999999999989</v>
      </c>
      <c r="S162" s="833">
        <v>22406.1</v>
      </c>
    </row>
    <row r="163" spans="1:19" ht="14.45" customHeight="1" x14ac:dyDescent="0.2">
      <c r="A163" s="822" t="s">
        <v>7238</v>
      </c>
      <c r="B163" s="823" t="s">
        <v>7239</v>
      </c>
      <c r="C163" s="823" t="s">
        <v>620</v>
      </c>
      <c r="D163" s="823" t="s">
        <v>7227</v>
      </c>
      <c r="E163" s="823" t="s">
        <v>7240</v>
      </c>
      <c r="F163" s="823" t="s">
        <v>7438</v>
      </c>
      <c r="G163" s="823" t="s">
        <v>1569</v>
      </c>
      <c r="H163" s="832"/>
      <c r="I163" s="832"/>
      <c r="J163" s="823"/>
      <c r="K163" s="823"/>
      <c r="L163" s="832">
        <v>1</v>
      </c>
      <c r="M163" s="832">
        <v>2175.6999999999998</v>
      </c>
      <c r="N163" s="823">
        <v>1</v>
      </c>
      <c r="O163" s="823">
        <v>2175.6999999999998</v>
      </c>
      <c r="P163" s="832">
        <v>7</v>
      </c>
      <c r="Q163" s="832">
        <v>12489.68</v>
      </c>
      <c r="R163" s="828">
        <v>5.7405340809854302</v>
      </c>
      <c r="S163" s="833">
        <v>1784.24</v>
      </c>
    </row>
    <row r="164" spans="1:19" ht="14.45" customHeight="1" x14ac:dyDescent="0.2">
      <c r="A164" s="822" t="s">
        <v>7238</v>
      </c>
      <c r="B164" s="823" t="s">
        <v>7239</v>
      </c>
      <c r="C164" s="823" t="s">
        <v>620</v>
      </c>
      <c r="D164" s="823" t="s">
        <v>7227</v>
      </c>
      <c r="E164" s="823" t="s">
        <v>7240</v>
      </c>
      <c r="F164" s="823" t="s">
        <v>7439</v>
      </c>
      <c r="G164" s="823" t="s">
        <v>2030</v>
      </c>
      <c r="H164" s="832"/>
      <c r="I164" s="832"/>
      <c r="J164" s="823"/>
      <c r="K164" s="823"/>
      <c r="L164" s="832">
        <v>4</v>
      </c>
      <c r="M164" s="832">
        <v>51993.2</v>
      </c>
      <c r="N164" s="823">
        <v>1</v>
      </c>
      <c r="O164" s="823">
        <v>12998.3</v>
      </c>
      <c r="P164" s="832"/>
      <c r="Q164" s="832"/>
      <c r="R164" s="828"/>
      <c r="S164" s="833"/>
    </row>
    <row r="165" spans="1:19" ht="14.45" customHeight="1" x14ac:dyDescent="0.2">
      <c r="A165" s="822" t="s">
        <v>7238</v>
      </c>
      <c r="B165" s="823" t="s">
        <v>7239</v>
      </c>
      <c r="C165" s="823" t="s">
        <v>620</v>
      </c>
      <c r="D165" s="823" t="s">
        <v>7227</v>
      </c>
      <c r="E165" s="823" t="s">
        <v>7240</v>
      </c>
      <c r="F165" s="823" t="s">
        <v>7440</v>
      </c>
      <c r="G165" s="823" t="s">
        <v>2030</v>
      </c>
      <c r="H165" s="832"/>
      <c r="I165" s="832"/>
      <c r="J165" s="823"/>
      <c r="K165" s="823"/>
      <c r="L165" s="832">
        <v>1</v>
      </c>
      <c r="M165" s="832">
        <v>25769.1</v>
      </c>
      <c r="N165" s="823">
        <v>1</v>
      </c>
      <c r="O165" s="823">
        <v>25769.1</v>
      </c>
      <c r="P165" s="832"/>
      <c r="Q165" s="832"/>
      <c r="R165" s="828"/>
      <c r="S165" s="833"/>
    </row>
    <row r="166" spans="1:19" ht="14.45" customHeight="1" x14ac:dyDescent="0.2">
      <c r="A166" s="822" t="s">
        <v>7238</v>
      </c>
      <c r="B166" s="823" t="s">
        <v>7239</v>
      </c>
      <c r="C166" s="823" t="s">
        <v>620</v>
      </c>
      <c r="D166" s="823" t="s">
        <v>7227</v>
      </c>
      <c r="E166" s="823" t="s">
        <v>7240</v>
      </c>
      <c r="F166" s="823" t="s">
        <v>7441</v>
      </c>
      <c r="G166" s="823" t="s">
        <v>7442</v>
      </c>
      <c r="H166" s="832"/>
      <c r="I166" s="832"/>
      <c r="J166" s="823"/>
      <c r="K166" s="823"/>
      <c r="L166" s="832">
        <v>0</v>
      </c>
      <c r="M166" s="832">
        <v>0</v>
      </c>
      <c r="N166" s="823"/>
      <c r="O166" s="823"/>
      <c r="P166" s="832"/>
      <c r="Q166" s="832"/>
      <c r="R166" s="828"/>
      <c r="S166" s="833"/>
    </row>
    <row r="167" spans="1:19" ht="14.45" customHeight="1" x14ac:dyDescent="0.2">
      <c r="A167" s="822" t="s">
        <v>7238</v>
      </c>
      <c r="B167" s="823" t="s">
        <v>7239</v>
      </c>
      <c r="C167" s="823" t="s">
        <v>620</v>
      </c>
      <c r="D167" s="823" t="s">
        <v>7227</v>
      </c>
      <c r="E167" s="823" t="s">
        <v>7240</v>
      </c>
      <c r="F167" s="823" t="s">
        <v>7443</v>
      </c>
      <c r="G167" s="823" t="s">
        <v>2077</v>
      </c>
      <c r="H167" s="832"/>
      <c r="I167" s="832"/>
      <c r="J167" s="823"/>
      <c r="K167" s="823"/>
      <c r="L167" s="832"/>
      <c r="M167" s="832"/>
      <c r="N167" s="823"/>
      <c r="O167" s="823"/>
      <c r="P167" s="832">
        <v>391.23</v>
      </c>
      <c r="Q167" s="832">
        <v>210766.63</v>
      </c>
      <c r="R167" s="828"/>
      <c r="S167" s="833">
        <v>538.72819057843208</v>
      </c>
    </row>
    <row r="168" spans="1:19" ht="14.45" customHeight="1" x14ac:dyDescent="0.2">
      <c r="A168" s="822" t="s">
        <v>7238</v>
      </c>
      <c r="B168" s="823" t="s">
        <v>7239</v>
      </c>
      <c r="C168" s="823" t="s">
        <v>620</v>
      </c>
      <c r="D168" s="823" t="s">
        <v>7227</v>
      </c>
      <c r="E168" s="823" t="s">
        <v>7240</v>
      </c>
      <c r="F168" s="823" t="s">
        <v>7444</v>
      </c>
      <c r="G168" s="823" t="s">
        <v>2743</v>
      </c>
      <c r="H168" s="832"/>
      <c r="I168" s="832"/>
      <c r="J168" s="823"/>
      <c r="K168" s="823"/>
      <c r="L168" s="832"/>
      <c r="M168" s="832"/>
      <c r="N168" s="823"/>
      <c r="O168" s="823"/>
      <c r="P168" s="832">
        <v>20</v>
      </c>
      <c r="Q168" s="832">
        <v>3607160</v>
      </c>
      <c r="R168" s="828"/>
      <c r="S168" s="833">
        <v>180358</v>
      </c>
    </row>
    <row r="169" spans="1:19" ht="14.45" customHeight="1" x14ac:dyDescent="0.2">
      <c r="A169" s="822" t="s">
        <v>7238</v>
      </c>
      <c r="B169" s="823" t="s">
        <v>7239</v>
      </c>
      <c r="C169" s="823" t="s">
        <v>620</v>
      </c>
      <c r="D169" s="823" t="s">
        <v>7227</v>
      </c>
      <c r="E169" s="823" t="s">
        <v>7240</v>
      </c>
      <c r="F169" s="823" t="s">
        <v>7445</v>
      </c>
      <c r="G169" s="823" t="s">
        <v>1563</v>
      </c>
      <c r="H169" s="832"/>
      <c r="I169" s="832"/>
      <c r="J169" s="823"/>
      <c r="K169" s="823"/>
      <c r="L169" s="832"/>
      <c r="M169" s="832"/>
      <c r="N169" s="823"/>
      <c r="O169" s="823"/>
      <c r="P169" s="832">
        <v>22</v>
      </c>
      <c r="Q169" s="832">
        <v>253256.3</v>
      </c>
      <c r="R169" s="828"/>
      <c r="S169" s="833">
        <v>11511.65</v>
      </c>
    </row>
    <row r="170" spans="1:19" ht="14.45" customHeight="1" x14ac:dyDescent="0.2">
      <c r="A170" s="822" t="s">
        <v>7238</v>
      </c>
      <c r="B170" s="823" t="s">
        <v>7239</v>
      </c>
      <c r="C170" s="823" t="s">
        <v>620</v>
      </c>
      <c r="D170" s="823" t="s">
        <v>7227</v>
      </c>
      <c r="E170" s="823" t="s">
        <v>7240</v>
      </c>
      <c r="F170" s="823" t="s">
        <v>7447</v>
      </c>
      <c r="G170" s="823" t="s">
        <v>1536</v>
      </c>
      <c r="H170" s="832"/>
      <c r="I170" s="832"/>
      <c r="J170" s="823"/>
      <c r="K170" s="823"/>
      <c r="L170" s="832"/>
      <c r="M170" s="832"/>
      <c r="N170" s="823"/>
      <c r="O170" s="823"/>
      <c r="P170" s="832">
        <v>36</v>
      </c>
      <c r="Q170" s="832">
        <v>887639.4</v>
      </c>
      <c r="R170" s="828"/>
      <c r="S170" s="833">
        <v>24656.65</v>
      </c>
    </row>
    <row r="171" spans="1:19" ht="14.45" customHeight="1" x14ac:dyDescent="0.2">
      <c r="A171" s="822" t="s">
        <v>7238</v>
      </c>
      <c r="B171" s="823" t="s">
        <v>7239</v>
      </c>
      <c r="C171" s="823" t="s">
        <v>620</v>
      </c>
      <c r="D171" s="823" t="s">
        <v>7227</v>
      </c>
      <c r="E171" s="823" t="s">
        <v>7240</v>
      </c>
      <c r="F171" s="823" t="s">
        <v>7448</v>
      </c>
      <c r="G171" s="823" t="s">
        <v>929</v>
      </c>
      <c r="H171" s="832"/>
      <c r="I171" s="832"/>
      <c r="J171" s="823"/>
      <c r="K171" s="823"/>
      <c r="L171" s="832"/>
      <c r="M171" s="832"/>
      <c r="N171" s="823"/>
      <c r="O171" s="823"/>
      <c r="P171" s="832">
        <v>4</v>
      </c>
      <c r="Q171" s="832">
        <v>975.76</v>
      </c>
      <c r="R171" s="828"/>
      <c r="S171" s="833">
        <v>243.94</v>
      </c>
    </row>
    <row r="172" spans="1:19" ht="14.45" customHeight="1" x14ac:dyDescent="0.2">
      <c r="A172" s="822" t="s">
        <v>7238</v>
      </c>
      <c r="B172" s="823" t="s">
        <v>7239</v>
      </c>
      <c r="C172" s="823" t="s">
        <v>620</v>
      </c>
      <c r="D172" s="823" t="s">
        <v>7227</v>
      </c>
      <c r="E172" s="823" t="s">
        <v>7240</v>
      </c>
      <c r="F172" s="823" t="s">
        <v>7449</v>
      </c>
      <c r="G172" s="823" t="s">
        <v>929</v>
      </c>
      <c r="H172" s="832"/>
      <c r="I172" s="832"/>
      <c r="J172" s="823"/>
      <c r="K172" s="823"/>
      <c r="L172" s="832"/>
      <c r="M172" s="832"/>
      <c r="N172" s="823"/>
      <c r="O172" s="823"/>
      <c r="P172" s="832">
        <v>6.07</v>
      </c>
      <c r="Q172" s="832">
        <v>464.11</v>
      </c>
      <c r="R172" s="828"/>
      <c r="S172" s="833">
        <v>76.459637561779246</v>
      </c>
    </row>
    <row r="173" spans="1:19" ht="14.45" customHeight="1" x14ac:dyDescent="0.2">
      <c r="A173" s="822" t="s">
        <v>7238</v>
      </c>
      <c r="B173" s="823" t="s">
        <v>7239</v>
      </c>
      <c r="C173" s="823" t="s">
        <v>620</v>
      </c>
      <c r="D173" s="823" t="s">
        <v>7227</v>
      </c>
      <c r="E173" s="823" t="s">
        <v>7240</v>
      </c>
      <c r="F173" s="823" t="s">
        <v>7450</v>
      </c>
      <c r="G173" s="823" t="s">
        <v>1165</v>
      </c>
      <c r="H173" s="832"/>
      <c r="I173" s="832"/>
      <c r="J173" s="823"/>
      <c r="K173" s="823"/>
      <c r="L173" s="832"/>
      <c r="M173" s="832"/>
      <c r="N173" s="823"/>
      <c r="O173" s="823"/>
      <c r="P173" s="832">
        <v>4</v>
      </c>
      <c r="Q173" s="832">
        <v>718</v>
      </c>
      <c r="R173" s="828"/>
      <c r="S173" s="833">
        <v>179.5</v>
      </c>
    </row>
    <row r="174" spans="1:19" ht="14.45" customHeight="1" x14ac:dyDescent="0.2">
      <c r="A174" s="822" t="s">
        <v>7238</v>
      </c>
      <c r="B174" s="823" t="s">
        <v>7239</v>
      </c>
      <c r="C174" s="823" t="s">
        <v>620</v>
      </c>
      <c r="D174" s="823" t="s">
        <v>7227</v>
      </c>
      <c r="E174" s="823" t="s">
        <v>7240</v>
      </c>
      <c r="F174" s="823" t="s">
        <v>7451</v>
      </c>
      <c r="G174" s="823" t="s">
        <v>1539</v>
      </c>
      <c r="H174" s="832"/>
      <c r="I174" s="832"/>
      <c r="J174" s="823"/>
      <c r="K174" s="823"/>
      <c r="L174" s="832"/>
      <c r="M174" s="832"/>
      <c r="N174" s="823"/>
      <c r="O174" s="823"/>
      <c r="P174" s="832">
        <v>95</v>
      </c>
      <c r="Q174" s="832">
        <v>1229750.3</v>
      </c>
      <c r="R174" s="828"/>
      <c r="S174" s="833">
        <v>12944.74</v>
      </c>
    </row>
    <row r="175" spans="1:19" ht="14.45" customHeight="1" x14ac:dyDescent="0.2">
      <c r="A175" s="822" t="s">
        <v>7238</v>
      </c>
      <c r="B175" s="823" t="s">
        <v>7239</v>
      </c>
      <c r="C175" s="823" t="s">
        <v>620</v>
      </c>
      <c r="D175" s="823" t="s">
        <v>7227</v>
      </c>
      <c r="E175" s="823" t="s">
        <v>7240</v>
      </c>
      <c r="F175" s="823" t="s">
        <v>7452</v>
      </c>
      <c r="G175" s="823" t="s">
        <v>799</v>
      </c>
      <c r="H175" s="832"/>
      <c r="I175" s="832"/>
      <c r="J175" s="823"/>
      <c r="K175" s="823"/>
      <c r="L175" s="832"/>
      <c r="M175" s="832"/>
      <c r="N175" s="823"/>
      <c r="O175" s="823"/>
      <c r="P175" s="832">
        <v>0.4</v>
      </c>
      <c r="Q175" s="832">
        <v>64.88</v>
      </c>
      <c r="R175" s="828"/>
      <c r="S175" s="833">
        <v>162.19999999999999</v>
      </c>
    </row>
    <row r="176" spans="1:19" ht="14.45" customHeight="1" x14ac:dyDescent="0.2">
      <c r="A176" s="822" t="s">
        <v>7238</v>
      </c>
      <c r="B176" s="823" t="s">
        <v>7239</v>
      </c>
      <c r="C176" s="823" t="s">
        <v>620</v>
      </c>
      <c r="D176" s="823" t="s">
        <v>7227</v>
      </c>
      <c r="E176" s="823" t="s">
        <v>7240</v>
      </c>
      <c r="F176" s="823" t="s">
        <v>7453</v>
      </c>
      <c r="G176" s="823" t="s">
        <v>799</v>
      </c>
      <c r="H176" s="832"/>
      <c r="I176" s="832"/>
      <c r="J176" s="823"/>
      <c r="K176" s="823"/>
      <c r="L176" s="832"/>
      <c r="M176" s="832"/>
      <c r="N176" s="823"/>
      <c r="O176" s="823"/>
      <c r="P176" s="832">
        <v>0.1</v>
      </c>
      <c r="Q176" s="832">
        <v>27.97</v>
      </c>
      <c r="R176" s="828"/>
      <c r="S176" s="833">
        <v>279.7</v>
      </c>
    </row>
    <row r="177" spans="1:19" ht="14.45" customHeight="1" x14ac:dyDescent="0.2">
      <c r="A177" s="822" t="s">
        <v>7238</v>
      </c>
      <c r="B177" s="823" t="s">
        <v>7239</v>
      </c>
      <c r="C177" s="823" t="s">
        <v>620</v>
      </c>
      <c r="D177" s="823" t="s">
        <v>7227</v>
      </c>
      <c r="E177" s="823" t="s">
        <v>7240</v>
      </c>
      <c r="F177" s="823" t="s">
        <v>7455</v>
      </c>
      <c r="G177" s="823" t="s">
        <v>1543</v>
      </c>
      <c r="H177" s="832"/>
      <c r="I177" s="832"/>
      <c r="J177" s="823"/>
      <c r="K177" s="823"/>
      <c r="L177" s="832"/>
      <c r="M177" s="832"/>
      <c r="N177" s="823"/>
      <c r="O177" s="823"/>
      <c r="P177" s="832">
        <v>24</v>
      </c>
      <c r="Q177" s="832">
        <v>238830.24</v>
      </c>
      <c r="R177" s="828"/>
      <c r="S177" s="833">
        <v>9951.26</v>
      </c>
    </row>
    <row r="178" spans="1:19" ht="14.45" customHeight="1" x14ac:dyDescent="0.2">
      <c r="A178" s="822" t="s">
        <v>7238</v>
      </c>
      <c r="B178" s="823" t="s">
        <v>7239</v>
      </c>
      <c r="C178" s="823" t="s">
        <v>620</v>
      </c>
      <c r="D178" s="823" t="s">
        <v>7227</v>
      </c>
      <c r="E178" s="823" t="s">
        <v>7240</v>
      </c>
      <c r="F178" s="823" t="s">
        <v>7456</v>
      </c>
      <c r="G178" s="823" t="s">
        <v>7457</v>
      </c>
      <c r="H178" s="832"/>
      <c r="I178" s="832"/>
      <c r="J178" s="823"/>
      <c r="K178" s="823"/>
      <c r="L178" s="832"/>
      <c r="M178" s="832"/>
      <c r="N178" s="823"/>
      <c r="O178" s="823"/>
      <c r="P178" s="832">
        <v>2</v>
      </c>
      <c r="Q178" s="832">
        <v>73545.320000000007</v>
      </c>
      <c r="R178" s="828"/>
      <c r="S178" s="833">
        <v>36772.660000000003</v>
      </c>
    </row>
    <row r="179" spans="1:19" ht="14.45" customHeight="1" x14ac:dyDescent="0.2">
      <c r="A179" s="822" t="s">
        <v>7238</v>
      </c>
      <c r="B179" s="823" t="s">
        <v>7239</v>
      </c>
      <c r="C179" s="823" t="s">
        <v>620</v>
      </c>
      <c r="D179" s="823" t="s">
        <v>7227</v>
      </c>
      <c r="E179" s="823" t="s">
        <v>7240</v>
      </c>
      <c r="F179" s="823" t="s">
        <v>7458</v>
      </c>
      <c r="G179" s="823" t="s">
        <v>7459</v>
      </c>
      <c r="H179" s="832"/>
      <c r="I179" s="832"/>
      <c r="J179" s="823"/>
      <c r="K179" s="823"/>
      <c r="L179" s="832"/>
      <c r="M179" s="832"/>
      <c r="N179" s="823"/>
      <c r="O179" s="823"/>
      <c r="P179" s="832">
        <v>2</v>
      </c>
      <c r="Q179" s="832">
        <v>226770</v>
      </c>
      <c r="R179" s="828"/>
      <c r="S179" s="833">
        <v>113385</v>
      </c>
    </row>
    <row r="180" spans="1:19" ht="14.45" customHeight="1" x14ac:dyDescent="0.2">
      <c r="A180" s="822" t="s">
        <v>7238</v>
      </c>
      <c r="B180" s="823" t="s">
        <v>7239</v>
      </c>
      <c r="C180" s="823" t="s">
        <v>620</v>
      </c>
      <c r="D180" s="823" t="s">
        <v>7227</v>
      </c>
      <c r="E180" s="823" t="s">
        <v>7240</v>
      </c>
      <c r="F180" s="823" t="s">
        <v>7460</v>
      </c>
      <c r="G180" s="823" t="s">
        <v>7457</v>
      </c>
      <c r="H180" s="832"/>
      <c r="I180" s="832"/>
      <c r="J180" s="823"/>
      <c r="K180" s="823"/>
      <c r="L180" s="832"/>
      <c r="M180" s="832"/>
      <c r="N180" s="823"/>
      <c r="O180" s="823"/>
      <c r="P180" s="832">
        <v>1</v>
      </c>
      <c r="Q180" s="832">
        <v>36772.660000000003</v>
      </c>
      <c r="R180" s="828"/>
      <c r="S180" s="833">
        <v>36772.660000000003</v>
      </c>
    </row>
    <row r="181" spans="1:19" ht="14.45" customHeight="1" x14ac:dyDescent="0.2">
      <c r="A181" s="822" t="s">
        <v>7238</v>
      </c>
      <c r="B181" s="823" t="s">
        <v>7239</v>
      </c>
      <c r="C181" s="823" t="s">
        <v>620</v>
      </c>
      <c r="D181" s="823" t="s">
        <v>7227</v>
      </c>
      <c r="E181" s="823" t="s">
        <v>7240</v>
      </c>
      <c r="F181" s="823" t="s">
        <v>7461</v>
      </c>
      <c r="G181" s="823" t="s">
        <v>799</v>
      </c>
      <c r="H181" s="832"/>
      <c r="I181" s="832"/>
      <c r="J181" s="823"/>
      <c r="K181" s="823"/>
      <c r="L181" s="832"/>
      <c r="M181" s="832"/>
      <c r="N181" s="823"/>
      <c r="O181" s="823"/>
      <c r="P181" s="832">
        <v>0.1</v>
      </c>
      <c r="Q181" s="832">
        <v>4.54</v>
      </c>
      <c r="R181" s="828"/>
      <c r="S181" s="833">
        <v>45.4</v>
      </c>
    </row>
    <row r="182" spans="1:19" ht="14.45" customHeight="1" x14ac:dyDescent="0.2">
      <c r="A182" s="822" t="s">
        <v>7238</v>
      </c>
      <c r="B182" s="823" t="s">
        <v>7239</v>
      </c>
      <c r="C182" s="823" t="s">
        <v>620</v>
      </c>
      <c r="D182" s="823" t="s">
        <v>7227</v>
      </c>
      <c r="E182" s="823" t="s">
        <v>7240</v>
      </c>
      <c r="F182" s="823" t="s">
        <v>7462</v>
      </c>
      <c r="G182" s="823" t="s">
        <v>1539</v>
      </c>
      <c r="H182" s="832"/>
      <c r="I182" s="832"/>
      <c r="J182" s="823"/>
      <c r="K182" s="823"/>
      <c r="L182" s="832"/>
      <c r="M182" s="832"/>
      <c r="N182" s="823"/>
      <c r="O182" s="823"/>
      <c r="P182" s="832">
        <v>30</v>
      </c>
      <c r="Q182" s="832">
        <v>776682.9</v>
      </c>
      <c r="R182" s="828"/>
      <c r="S182" s="833">
        <v>25889.43</v>
      </c>
    </row>
    <row r="183" spans="1:19" ht="14.45" customHeight="1" x14ac:dyDescent="0.2">
      <c r="A183" s="822" t="s">
        <v>7238</v>
      </c>
      <c r="B183" s="823" t="s">
        <v>7239</v>
      </c>
      <c r="C183" s="823" t="s">
        <v>620</v>
      </c>
      <c r="D183" s="823" t="s">
        <v>7227</v>
      </c>
      <c r="E183" s="823" t="s">
        <v>7240</v>
      </c>
      <c r="F183" s="823" t="s">
        <v>7463</v>
      </c>
      <c r="G183" s="823" t="s">
        <v>1539</v>
      </c>
      <c r="H183" s="832"/>
      <c r="I183" s="832"/>
      <c r="J183" s="823"/>
      <c r="K183" s="823"/>
      <c r="L183" s="832"/>
      <c r="M183" s="832"/>
      <c r="N183" s="823"/>
      <c r="O183" s="823"/>
      <c r="P183" s="832">
        <v>30</v>
      </c>
      <c r="Q183" s="832">
        <v>154606.79999999999</v>
      </c>
      <c r="R183" s="828"/>
      <c r="S183" s="833">
        <v>5153.5599999999995</v>
      </c>
    </row>
    <row r="184" spans="1:19" ht="14.45" customHeight="1" x14ac:dyDescent="0.2">
      <c r="A184" s="822" t="s">
        <v>7238</v>
      </c>
      <c r="B184" s="823" t="s">
        <v>7239</v>
      </c>
      <c r="C184" s="823" t="s">
        <v>620</v>
      </c>
      <c r="D184" s="823" t="s">
        <v>7227</v>
      </c>
      <c r="E184" s="823" t="s">
        <v>7240</v>
      </c>
      <c r="F184" s="823" t="s">
        <v>7464</v>
      </c>
      <c r="G184" s="823" t="s">
        <v>1569</v>
      </c>
      <c r="H184" s="832"/>
      <c r="I184" s="832"/>
      <c r="J184" s="823"/>
      <c r="K184" s="823"/>
      <c r="L184" s="832"/>
      <c r="M184" s="832"/>
      <c r="N184" s="823"/>
      <c r="O184" s="823"/>
      <c r="P184" s="832">
        <v>5</v>
      </c>
      <c r="Q184" s="832">
        <v>44606.1</v>
      </c>
      <c r="R184" s="828"/>
      <c r="S184" s="833">
        <v>8921.2199999999993</v>
      </c>
    </row>
    <row r="185" spans="1:19" ht="14.45" customHeight="1" x14ac:dyDescent="0.2">
      <c r="A185" s="822" t="s">
        <v>7238</v>
      </c>
      <c r="B185" s="823" t="s">
        <v>7239</v>
      </c>
      <c r="C185" s="823" t="s">
        <v>620</v>
      </c>
      <c r="D185" s="823" t="s">
        <v>7227</v>
      </c>
      <c r="E185" s="823" t="s">
        <v>7240</v>
      </c>
      <c r="F185" s="823" t="s">
        <v>7465</v>
      </c>
      <c r="G185" s="823" t="s">
        <v>1569</v>
      </c>
      <c r="H185" s="832"/>
      <c r="I185" s="832"/>
      <c r="J185" s="823"/>
      <c r="K185" s="823"/>
      <c r="L185" s="832"/>
      <c r="M185" s="832"/>
      <c r="N185" s="823"/>
      <c r="O185" s="823"/>
      <c r="P185" s="832">
        <v>3</v>
      </c>
      <c r="Q185" s="832">
        <v>53527.200000000004</v>
      </c>
      <c r="R185" s="828"/>
      <c r="S185" s="833">
        <v>17842.400000000001</v>
      </c>
    </row>
    <row r="186" spans="1:19" ht="14.45" customHeight="1" x14ac:dyDescent="0.2">
      <c r="A186" s="822" t="s">
        <v>7238</v>
      </c>
      <c r="B186" s="823" t="s">
        <v>7239</v>
      </c>
      <c r="C186" s="823" t="s">
        <v>620</v>
      </c>
      <c r="D186" s="823" t="s">
        <v>7227</v>
      </c>
      <c r="E186" s="823" t="s">
        <v>7240</v>
      </c>
      <c r="F186" s="823" t="s">
        <v>7466</v>
      </c>
      <c r="G186" s="823" t="s">
        <v>1569</v>
      </c>
      <c r="H186" s="832"/>
      <c r="I186" s="832"/>
      <c r="J186" s="823"/>
      <c r="K186" s="823"/>
      <c r="L186" s="832"/>
      <c r="M186" s="832"/>
      <c r="N186" s="823"/>
      <c r="O186" s="823"/>
      <c r="P186" s="832">
        <v>6</v>
      </c>
      <c r="Q186" s="832">
        <v>26763.659999999996</v>
      </c>
      <c r="R186" s="828"/>
      <c r="S186" s="833">
        <v>4460.6099999999997</v>
      </c>
    </row>
    <row r="187" spans="1:19" ht="14.45" customHeight="1" x14ac:dyDescent="0.2">
      <c r="A187" s="822" t="s">
        <v>7238</v>
      </c>
      <c r="B187" s="823" t="s">
        <v>7239</v>
      </c>
      <c r="C187" s="823" t="s">
        <v>620</v>
      </c>
      <c r="D187" s="823" t="s">
        <v>7227</v>
      </c>
      <c r="E187" s="823" t="s">
        <v>7240</v>
      </c>
      <c r="F187" s="823" t="s">
        <v>7467</v>
      </c>
      <c r="G187" s="823" t="s">
        <v>1545</v>
      </c>
      <c r="H187" s="832"/>
      <c r="I187" s="832"/>
      <c r="J187" s="823"/>
      <c r="K187" s="823"/>
      <c r="L187" s="832"/>
      <c r="M187" s="832"/>
      <c r="N187" s="823"/>
      <c r="O187" s="823"/>
      <c r="P187" s="832">
        <v>18</v>
      </c>
      <c r="Q187" s="832">
        <v>92764.08</v>
      </c>
      <c r="R187" s="828"/>
      <c r="S187" s="833">
        <v>5153.5600000000004</v>
      </c>
    </row>
    <row r="188" spans="1:19" ht="14.45" customHeight="1" x14ac:dyDescent="0.2">
      <c r="A188" s="822" t="s">
        <v>7238</v>
      </c>
      <c r="B188" s="823" t="s">
        <v>7239</v>
      </c>
      <c r="C188" s="823" t="s">
        <v>620</v>
      </c>
      <c r="D188" s="823" t="s">
        <v>7227</v>
      </c>
      <c r="E188" s="823" t="s">
        <v>7240</v>
      </c>
      <c r="F188" s="823" t="s">
        <v>7468</v>
      </c>
      <c r="G188" s="823" t="s">
        <v>1569</v>
      </c>
      <c r="H188" s="832"/>
      <c r="I188" s="832"/>
      <c r="J188" s="823"/>
      <c r="K188" s="823"/>
      <c r="L188" s="832"/>
      <c r="M188" s="832"/>
      <c r="N188" s="823"/>
      <c r="O188" s="823"/>
      <c r="P188" s="832">
        <v>3</v>
      </c>
      <c r="Q188" s="832">
        <v>405804</v>
      </c>
      <c r="R188" s="828"/>
      <c r="S188" s="833">
        <v>135268</v>
      </c>
    </row>
    <row r="189" spans="1:19" ht="14.45" customHeight="1" x14ac:dyDescent="0.2">
      <c r="A189" s="822" t="s">
        <v>7238</v>
      </c>
      <c r="B189" s="823" t="s">
        <v>7239</v>
      </c>
      <c r="C189" s="823" t="s">
        <v>620</v>
      </c>
      <c r="D189" s="823" t="s">
        <v>7227</v>
      </c>
      <c r="E189" s="823" t="s">
        <v>7469</v>
      </c>
      <c r="F189" s="823" t="s">
        <v>7470</v>
      </c>
      <c r="G189" s="823" t="s">
        <v>7471</v>
      </c>
      <c r="H189" s="832">
        <v>11</v>
      </c>
      <c r="I189" s="832">
        <v>23755.27</v>
      </c>
      <c r="J189" s="823"/>
      <c r="K189" s="823">
        <v>2159.5700000000002</v>
      </c>
      <c r="L189" s="832"/>
      <c r="M189" s="832"/>
      <c r="N189" s="823"/>
      <c r="O189" s="823"/>
      <c r="P189" s="832"/>
      <c r="Q189" s="832"/>
      <c r="R189" s="828"/>
      <c r="S189" s="833"/>
    </row>
    <row r="190" spans="1:19" ht="14.45" customHeight="1" x14ac:dyDescent="0.2">
      <c r="A190" s="822" t="s">
        <v>7238</v>
      </c>
      <c r="B190" s="823" t="s">
        <v>7239</v>
      </c>
      <c r="C190" s="823" t="s">
        <v>620</v>
      </c>
      <c r="D190" s="823" t="s">
        <v>7227</v>
      </c>
      <c r="E190" s="823" t="s">
        <v>7469</v>
      </c>
      <c r="F190" s="823" t="s">
        <v>7472</v>
      </c>
      <c r="G190" s="823" t="s">
        <v>7473</v>
      </c>
      <c r="H190" s="832">
        <v>25</v>
      </c>
      <c r="I190" s="832">
        <v>66028.75</v>
      </c>
      <c r="J190" s="823">
        <v>0.75158561044294647</v>
      </c>
      <c r="K190" s="823">
        <v>2641.15</v>
      </c>
      <c r="L190" s="832">
        <v>33</v>
      </c>
      <c r="M190" s="832">
        <v>87852.6</v>
      </c>
      <c r="N190" s="823">
        <v>1</v>
      </c>
      <c r="O190" s="823">
        <v>2662.2000000000003</v>
      </c>
      <c r="P190" s="832">
        <v>65</v>
      </c>
      <c r="Q190" s="832">
        <v>175109.19000000003</v>
      </c>
      <c r="R190" s="828">
        <v>1.9932157955484531</v>
      </c>
      <c r="S190" s="833">
        <v>2693.9875384615389</v>
      </c>
    </row>
    <row r="191" spans="1:19" ht="14.45" customHeight="1" x14ac:dyDescent="0.2">
      <c r="A191" s="822" t="s">
        <v>7238</v>
      </c>
      <c r="B191" s="823" t="s">
        <v>7239</v>
      </c>
      <c r="C191" s="823" t="s">
        <v>620</v>
      </c>
      <c r="D191" s="823" t="s">
        <v>7227</v>
      </c>
      <c r="E191" s="823" t="s">
        <v>7469</v>
      </c>
      <c r="F191" s="823" t="s">
        <v>7476</v>
      </c>
      <c r="G191" s="823" t="s">
        <v>7477</v>
      </c>
      <c r="H191" s="832">
        <v>7</v>
      </c>
      <c r="I191" s="832">
        <v>60586.33</v>
      </c>
      <c r="J191" s="823"/>
      <c r="K191" s="823">
        <v>8655.19</v>
      </c>
      <c r="L191" s="832"/>
      <c r="M191" s="832"/>
      <c r="N191" s="823"/>
      <c r="O191" s="823"/>
      <c r="P191" s="832"/>
      <c r="Q191" s="832"/>
      <c r="R191" s="828"/>
      <c r="S191" s="833"/>
    </row>
    <row r="192" spans="1:19" ht="14.45" customHeight="1" x14ac:dyDescent="0.2">
      <c r="A192" s="822" t="s">
        <v>7238</v>
      </c>
      <c r="B192" s="823" t="s">
        <v>7239</v>
      </c>
      <c r="C192" s="823" t="s">
        <v>620</v>
      </c>
      <c r="D192" s="823" t="s">
        <v>7227</v>
      </c>
      <c r="E192" s="823" t="s">
        <v>7469</v>
      </c>
      <c r="F192" s="823" t="s">
        <v>7478</v>
      </c>
      <c r="G192" s="823" t="s">
        <v>7479</v>
      </c>
      <c r="H192" s="832"/>
      <c r="I192" s="832"/>
      <c r="J192" s="823"/>
      <c r="K192" s="823"/>
      <c r="L192" s="832">
        <v>1</v>
      </c>
      <c r="M192" s="832">
        <v>8962.4</v>
      </c>
      <c r="N192" s="823">
        <v>1</v>
      </c>
      <c r="O192" s="823">
        <v>8962.4</v>
      </c>
      <c r="P192" s="832">
        <v>3</v>
      </c>
      <c r="Q192" s="832">
        <v>27286.53</v>
      </c>
      <c r="R192" s="828">
        <v>3.0445561456752657</v>
      </c>
      <c r="S192" s="833">
        <v>9095.51</v>
      </c>
    </row>
    <row r="193" spans="1:19" ht="14.45" customHeight="1" x14ac:dyDescent="0.2">
      <c r="A193" s="822" t="s">
        <v>7238</v>
      </c>
      <c r="B193" s="823" t="s">
        <v>7239</v>
      </c>
      <c r="C193" s="823" t="s">
        <v>620</v>
      </c>
      <c r="D193" s="823" t="s">
        <v>7227</v>
      </c>
      <c r="E193" s="823" t="s">
        <v>7469</v>
      </c>
      <c r="F193" s="823" t="s">
        <v>7480</v>
      </c>
      <c r="G193" s="823" t="s">
        <v>7481</v>
      </c>
      <c r="H193" s="832"/>
      <c r="I193" s="832"/>
      <c r="J193" s="823"/>
      <c r="K193" s="823"/>
      <c r="L193" s="832">
        <v>11</v>
      </c>
      <c r="M193" s="832">
        <v>113791.15</v>
      </c>
      <c r="N193" s="823">
        <v>1</v>
      </c>
      <c r="O193" s="823">
        <v>10344.65</v>
      </c>
      <c r="P193" s="832">
        <v>10</v>
      </c>
      <c r="Q193" s="832">
        <v>103944.23999999999</v>
      </c>
      <c r="R193" s="828">
        <v>0.91346506296842944</v>
      </c>
      <c r="S193" s="833">
        <v>10394.423999999999</v>
      </c>
    </row>
    <row r="194" spans="1:19" ht="14.45" customHeight="1" x14ac:dyDescent="0.2">
      <c r="A194" s="822" t="s">
        <v>7238</v>
      </c>
      <c r="B194" s="823" t="s">
        <v>7239</v>
      </c>
      <c r="C194" s="823" t="s">
        <v>620</v>
      </c>
      <c r="D194" s="823" t="s">
        <v>7227</v>
      </c>
      <c r="E194" s="823" t="s">
        <v>7469</v>
      </c>
      <c r="F194" s="823" t="s">
        <v>7482</v>
      </c>
      <c r="G194" s="823" t="s">
        <v>7483</v>
      </c>
      <c r="H194" s="832">
        <v>16</v>
      </c>
      <c r="I194" s="832">
        <v>3929.7599999999998</v>
      </c>
      <c r="J194" s="823">
        <v>0.43670987357977276</v>
      </c>
      <c r="K194" s="823">
        <v>245.60999999999999</v>
      </c>
      <c r="L194" s="832">
        <v>36</v>
      </c>
      <c r="M194" s="832">
        <v>8998.56</v>
      </c>
      <c r="N194" s="823">
        <v>1</v>
      </c>
      <c r="O194" s="823">
        <v>249.95999999999998</v>
      </c>
      <c r="P194" s="832">
        <v>71</v>
      </c>
      <c r="Q194" s="832">
        <v>17908.16</v>
      </c>
      <c r="R194" s="828">
        <v>1.9901139737913622</v>
      </c>
      <c r="S194" s="833">
        <v>252.22760563380282</v>
      </c>
    </row>
    <row r="195" spans="1:19" ht="14.45" customHeight="1" x14ac:dyDescent="0.2">
      <c r="A195" s="822" t="s">
        <v>7238</v>
      </c>
      <c r="B195" s="823" t="s">
        <v>7239</v>
      </c>
      <c r="C195" s="823" t="s">
        <v>620</v>
      </c>
      <c r="D195" s="823" t="s">
        <v>7227</v>
      </c>
      <c r="E195" s="823" t="s">
        <v>7469</v>
      </c>
      <c r="F195" s="823" t="s">
        <v>7486</v>
      </c>
      <c r="G195" s="823" t="s">
        <v>7487</v>
      </c>
      <c r="H195" s="832"/>
      <c r="I195" s="832"/>
      <c r="J195" s="823"/>
      <c r="K195" s="823"/>
      <c r="L195" s="832">
        <v>15</v>
      </c>
      <c r="M195" s="832">
        <v>18427.350000000002</v>
      </c>
      <c r="N195" s="823">
        <v>1</v>
      </c>
      <c r="O195" s="823">
        <v>1228.4900000000002</v>
      </c>
      <c r="P195" s="832">
        <v>18</v>
      </c>
      <c r="Q195" s="832">
        <v>22578.39</v>
      </c>
      <c r="R195" s="828">
        <v>1.2252651629235889</v>
      </c>
      <c r="S195" s="833">
        <v>1254.355</v>
      </c>
    </row>
    <row r="196" spans="1:19" ht="14.45" customHeight="1" x14ac:dyDescent="0.2">
      <c r="A196" s="822" t="s">
        <v>7238</v>
      </c>
      <c r="B196" s="823" t="s">
        <v>7239</v>
      </c>
      <c r="C196" s="823" t="s">
        <v>620</v>
      </c>
      <c r="D196" s="823" t="s">
        <v>7227</v>
      </c>
      <c r="E196" s="823" t="s">
        <v>7488</v>
      </c>
      <c r="F196" s="823" t="s">
        <v>7489</v>
      </c>
      <c r="G196" s="823" t="s">
        <v>7490</v>
      </c>
      <c r="H196" s="832">
        <v>174</v>
      </c>
      <c r="I196" s="832">
        <v>98327.4</v>
      </c>
      <c r="J196" s="823">
        <v>0.88324873096446699</v>
      </c>
      <c r="K196" s="823">
        <v>565.1</v>
      </c>
      <c r="L196" s="832">
        <v>197</v>
      </c>
      <c r="M196" s="832">
        <v>111324.7</v>
      </c>
      <c r="N196" s="823">
        <v>1</v>
      </c>
      <c r="O196" s="823">
        <v>565.1</v>
      </c>
      <c r="P196" s="832">
        <v>128</v>
      </c>
      <c r="Q196" s="832">
        <v>53132.270000000004</v>
      </c>
      <c r="R196" s="828">
        <v>0.47727296817328058</v>
      </c>
      <c r="S196" s="833">
        <v>415.09585937500003</v>
      </c>
    </row>
    <row r="197" spans="1:19" ht="14.45" customHeight="1" x14ac:dyDescent="0.2">
      <c r="A197" s="822" t="s">
        <v>7238</v>
      </c>
      <c r="B197" s="823" t="s">
        <v>7239</v>
      </c>
      <c r="C197" s="823" t="s">
        <v>620</v>
      </c>
      <c r="D197" s="823" t="s">
        <v>7227</v>
      </c>
      <c r="E197" s="823" t="s">
        <v>7488</v>
      </c>
      <c r="F197" s="823" t="s">
        <v>7491</v>
      </c>
      <c r="G197" s="823" t="s">
        <v>7492</v>
      </c>
      <c r="H197" s="832">
        <v>109</v>
      </c>
      <c r="I197" s="832">
        <v>114341</v>
      </c>
      <c r="J197" s="823">
        <v>0.99090909090909096</v>
      </c>
      <c r="K197" s="823">
        <v>1049</v>
      </c>
      <c r="L197" s="832">
        <v>110</v>
      </c>
      <c r="M197" s="832">
        <v>115390</v>
      </c>
      <c r="N197" s="823">
        <v>1</v>
      </c>
      <c r="O197" s="823">
        <v>1049</v>
      </c>
      <c r="P197" s="832">
        <v>84</v>
      </c>
      <c r="Q197" s="832">
        <v>88116</v>
      </c>
      <c r="R197" s="828">
        <v>0.76363636363636367</v>
      </c>
      <c r="S197" s="833">
        <v>1049</v>
      </c>
    </row>
    <row r="198" spans="1:19" ht="14.45" customHeight="1" x14ac:dyDescent="0.2">
      <c r="A198" s="822" t="s">
        <v>7238</v>
      </c>
      <c r="B198" s="823" t="s">
        <v>7239</v>
      </c>
      <c r="C198" s="823" t="s">
        <v>620</v>
      </c>
      <c r="D198" s="823" t="s">
        <v>7227</v>
      </c>
      <c r="E198" s="823" t="s">
        <v>7488</v>
      </c>
      <c r="F198" s="823" t="s">
        <v>7495</v>
      </c>
      <c r="G198" s="823" t="s">
        <v>7496</v>
      </c>
      <c r="H198" s="832"/>
      <c r="I198" s="832"/>
      <c r="J198" s="823"/>
      <c r="K198" s="823"/>
      <c r="L198" s="832"/>
      <c r="M198" s="832"/>
      <c r="N198" s="823"/>
      <c r="O198" s="823"/>
      <c r="P198" s="832">
        <v>1</v>
      </c>
      <c r="Q198" s="832">
        <v>14097.65</v>
      </c>
      <c r="R198" s="828"/>
      <c r="S198" s="833">
        <v>14097.65</v>
      </c>
    </row>
    <row r="199" spans="1:19" ht="14.45" customHeight="1" x14ac:dyDescent="0.2">
      <c r="A199" s="822" t="s">
        <v>7238</v>
      </c>
      <c r="B199" s="823" t="s">
        <v>7239</v>
      </c>
      <c r="C199" s="823" t="s">
        <v>620</v>
      </c>
      <c r="D199" s="823" t="s">
        <v>7227</v>
      </c>
      <c r="E199" s="823" t="s">
        <v>7488</v>
      </c>
      <c r="F199" s="823" t="s">
        <v>7497</v>
      </c>
      <c r="G199" s="823" t="s">
        <v>7498</v>
      </c>
      <c r="H199" s="832"/>
      <c r="I199" s="832"/>
      <c r="J199" s="823"/>
      <c r="K199" s="823"/>
      <c r="L199" s="832"/>
      <c r="M199" s="832"/>
      <c r="N199" s="823"/>
      <c r="O199" s="823"/>
      <c r="P199" s="832">
        <v>56</v>
      </c>
      <c r="Q199" s="832">
        <v>10040.799999999999</v>
      </c>
      <c r="R199" s="828"/>
      <c r="S199" s="833">
        <v>179.29999999999998</v>
      </c>
    </row>
    <row r="200" spans="1:19" ht="14.45" customHeight="1" x14ac:dyDescent="0.2">
      <c r="A200" s="822" t="s">
        <v>7238</v>
      </c>
      <c r="B200" s="823" t="s">
        <v>7239</v>
      </c>
      <c r="C200" s="823" t="s">
        <v>620</v>
      </c>
      <c r="D200" s="823" t="s">
        <v>7227</v>
      </c>
      <c r="E200" s="823" t="s">
        <v>7488</v>
      </c>
      <c r="F200" s="823" t="s">
        <v>7499</v>
      </c>
      <c r="G200" s="823" t="s">
        <v>7498</v>
      </c>
      <c r="H200" s="832"/>
      <c r="I200" s="832"/>
      <c r="J200" s="823"/>
      <c r="K200" s="823"/>
      <c r="L200" s="832"/>
      <c r="M200" s="832"/>
      <c r="N200" s="823"/>
      <c r="O200" s="823"/>
      <c r="P200" s="832">
        <v>113</v>
      </c>
      <c r="Q200" s="832">
        <v>20260.899999999998</v>
      </c>
      <c r="R200" s="828"/>
      <c r="S200" s="833">
        <v>179.29999999999998</v>
      </c>
    </row>
    <row r="201" spans="1:19" ht="14.45" customHeight="1" x14ac:dyDescent="0.2">
      <c r="A201" s="822" t="s">
        <v>7238</v>
      </c>
      <c r="B201" s="823" t="s">
        <v>7239</v>
      </c>
      <c r="C201" s="823" t="s">
        <v>620</v>
      </c>
      <c r="D201" s="823" t="s">
        <v>7227</v>
      </c>
      <c r="E201" s="823" t="s">
        <v>7488</v>
      </c>
      <c r="F201" s="823" t="s">
        <v>7500</v>
      </c>
      <c r="G201" s="823" t="s">
        <v>7498</v>
      </c>
      <c r="H201" s="832"/>
      <c r="I201" s="832"/>
      <c r="J201" s="823"/>
      <c r="K201" s="823"/>
      <c r="L201" s="832"/>
      <c r="M201" s="832"/>
      <c r="N201" s="823"/>
      <c r="O201" s="823"/>
      <c r="P201" s="832">
        <v>598</v>
      </c>
      <c r="Q201" s="832">
        <v>124683</v>
      </c>
      <c r="R201" s="828"/>
      <c r="S201" s="833">
        <v>208.5</v>
      </c>
    </row>
    <row r="202" spans="1:19" ht="14.45" customHeight="1" x14ac:dyDescent="0.2">
      <c r="A202" s="822" t="s">
        <v>7238</v>
      </c>
      <c r="B202" s="823" t="s">
        <v>7239</v>
      </c>
      <c r="C202" s="823" t="s">
        <v>620</v>
      </c>
      <c r="D202" s="823" t="s">
        <v>7227</v>
      </c>
      <c r="E202" s="823" t="s">
        <v>7488</v>
      </c>
      <c r="F202" s="823" t="s">
        <v>7501</v>
      </c>
      <c r="G202" s="823" t="s">
        <v>7502</v>
      </c>
      <c r="H202" s="832"/>
      <c r="I202" s="832"/>
      <c r="J202" s="823"/>
      <c r="K202" s="823"/>
      <c r="L202" s="832"/>
      <c r="M202" s="832"/>
      <c r="N202" s="823"/>
      <c r="O202" s="823"/>
      <c r="P202" s="832">
        <v>45</v>
      </c>
      <c r="Q202" s="832">
        <v>3418.6499999999996</v>
      </c>
      <c r="R202" s="828"/>
      <c r="S202" s="833">
        <v>75.97</v>
      </c>
    </row>
    <row r="203" spans="1:19" ht="14.45" customHeight="1" x14ac:dyDescent="0.2">
      <c r="A203" s="822" t="s">
        <v>7238</v>
      </c>
      <c r="B203" s="823" t="s">
        <v>7239</v>
      </c>
      <c r="C203" s="823" t="s">
        <v>620</v>
      </c>
      <c r="D203" s="823" t="s">
        <v>7227</v>
      </c>
      <c r="E203" s="823" t="s">
        <v>7488</v>
      </c>
      <c r="F203" s="823" t="s">
        <v>7503</v>
      </c>
      <c r="G203" s="823" t="s">
        <v>7504</v>
      </c>
      <c r="H203" s="832"/>
      <c r="I203" s="832"/>
      <c r="J203" s="823"/>
      <c r="K203" s="823"/>
      <c r="L203" s="832"/>
      <c r="M203" s="832"/>
      <c r="N203" s="823"/>
      <c r="O203" s="823"/>
      <c r="P203" s="832">
        <v>46</v>
      </c>
      <c r="Q203" s="832">
        <v>4355.74</v>
      </c>
      <c r="R203" s="828"/>
      <c r="S203" s="833">
        <v>94.69</v>
      </c>
    </row>
    <row r="204" spans="1:19" ht="14.45" customHeight="1" x14ac:dyDescent="0.2">
      <c r="A204" s="822" t="s">
        <v>7238</v>
      </c>
      <c r="B204" s="823" t="s">
        <v>7239</v>
      </c>
      <c r="C204" s="823" t="s">
        <v>620</v>
      </c>
      <c r="D204" s="823" t="s">
        <v>7227</v>
      </c>
      <c r="E204" s="823" t="s">
        <v>7488</v>
      </c>
      <c r="F204" s="823" t="s">
        <v>7505</v>
      </c>
      <c r="G204" s="823" t="s">
        <v>7504</v>
      </c>
      <c r="H204" s="832"/>
      <c r="I204" s="832"/>
      <c r="J204" s="823"/>
      <c r="K204" s="823"/>
      <c r="L204" s="832"/>
      <c r="M204" s="832"/>
      <c r="N204" s="823"/>
      <c r="O204" s="823"/>
      <c r="P204" s="832">
        <v>471</v>
      </c>
      <c r="Q204" s="832">
        <v>35781.869999999995</v>
      </c>
      <c r="R204" s="828"/>
      <c r="S204" s="833">
        <v>75.969999999999985</v>
      </c>
    </row>
    <row r="205" spans="1:19" ht="14.45" customHeight="1" x14ac:dyDescent="0.2">
      <c r="A205" s="822" t="s">
        <v>7238</v>
      </c>
      <c r="B205" s="823" t="s">
        <v>7239</v>
      </c>
      <c r="C205" s="823" t="s">
        <v>620</v>
      </c>
      <c r="D205" s="823" t="s">
        <v>7227</v>
      </c>
      <c r="E205" s="823" t="s">
        <v>7488</v>
      </c>
      <c r="F205" s="823" t="s">
        <v>7506</v>
      </c>
      <c r="G205" s="823" t="s">
        <v>7507</v>
      </c>
      <c r="H205" s="832"/>
      <c r="I205" s="832"/>
      <c r="J205" s="823"/>
      <c r="K205" s="823"/>
      <c r="L205" s="832"/>
      <c r="M205" s="832"/>
      <c r="N205" s="823"/>
      <c r="O205" s="823"/>
      <c r="P205" s="832">
        <v>1</v>
      </c>
      <c r="Q205" s="832">
        <v>238.7</v>
      </c>
      <c r="R205" s="828"/>
      <c r="S205" s="833">
        <v>238.7</v>
      </c>
    </row>
    <row r="206" spans="1:19" ht="14.45" customHeight="1" x14ac:dyDescent="0.2">
      <c r="A206" s="822" t="s">
        <v>7238</v>
      </c>
      <c r="B206" s="823" t="s">
        <v>7239</v>
      </c>
      <c r="C206" s="823" t="s">
        <v>620</v>
      </c>
      <c r="D206" s="823" t="s">
        <v>7227</v>
      </c>
      <c r="E206" s="823" t="s">
        <v>7508</v>
      </c>
      <c r="F206" s="823" t="s">
        <v>7509</v>
      </c>
      <c r="G206" s="823" t="s">
        <v>7510</v>
      </c>
      <c r="H206" s="832">
        <v>933</v>
      </c>
      <c r="I206" s="832">
        <v>137151</v>
      </c>
      <c r="J206" s="823">
        <v>1.2274118489350276</v>
      </c>
      <c r="K206" s="823">
        <v>147</v>
      </c>
      <c r="L206" s="832">
        <v>740</v>
      </c>
      <c r="M206" s="832">
        <v>111740</v>
      </c>
      <c r="N206" s="823">
        <v>1</v>
      </c>
      <c r="O206" s="823">
        <v>151</v>
      </c>
      <c r="P206" s="832">
        <v>596</v>
      </c>
      <c r="Q206" s="832">
        <v>91188</v>
      </c>
      <c r="R206" s="828">
        <v>0.81607302666905313</v>
      </c>
      <c r="S206" s="833">
        <v>153</v>
      </c>
    </row>
    <row r="207" spans="1:19" ht="14.45" customHeight="1" x14ac:dyDescent="0.2">
      <c r="A207" s="822" t="s">
        <v>7238</v>
      </c>
      <c r="B207" s="823" t="s">
        <v>7239</v>
      </c>
      <c r="C207" s="823" t="s">
        <v>620</v>
      </c>
      <c r="D207" s="823" t="s">
        <v>7227</v>
      </c>
      <c r="E207" s="823" t="s">
        <v>7508</v>
      </c>
      <c r="F207" s="823" t="s">
        <v>7511</v>
      </c>
      <c r="G207" s="823" t="s">
        <v>7512</v>
      </c>
      <c r="H207" s="832">
        <v>29</v>
      </c>
      <c r="I207" s="832">
        <v>5684</v>
      </c>
      <c r="J207" s="823">
        <v>1.0201005025125629</v>
      </c>
      <c r="K207" s="823">
        <v>196</v>
      </c>
      <c r="L207" s="832">
        <v>28</v>
      </c>
      <c r="M207" s="832">
        <v>5572</v>
      </c>
      <c r="N207" s="823">
        <v>1</v>
      </c>
      <c r="O207" s="823">
        <v>199</v>
      </c>
      <c r="P207" s="832">
        <v>62</v>
      </c>
      <c r="Q207" s="832">
        <v>12462</v>
      </c>
      <c r="R207" s="828">
        <v>2.2365398420674802</v>
      </c>
      <c r="S207" s="833">
        <v>201</v>
      </c>
    </row>
    <row r="208" spans="1:19" ht="14.45" customHeight="1" x14ac:dyDescent="0.2">
      <c r="A208" s="822" t="s">
        <v>7238</v>
      </c>
      <c r="B208" s="823" t="s">
        <v>7239</v>
      </c>
      <c r="C208" s="823" t="s">
        <v>620</v>
      </c>
      <c r="D208" s="823" t="s">
        <v>7227</v>
      </c>
      <c r="E208" s="823" t="s">
        <v>7508</v>
      </c>
      <c r="F208" s="823" t="s">
        <v>7513</v>
      </c>
      <c r="G208" s="823" t="s">
        <v>7514</v>
      </c>
      <c r="H208" s="832">
        <v>1</v>
      </c>
      <c r="I208" s="832">
        <v>37</v>
      </c>
      <c r="J208" s="823">
        <v>5.4093567251461985E-2</v>
      </c>
      <c r="K208" s="823">
        <v>37</v>
      </c>
      <c r="L208" s="832">
        <v>18</v>
      </c>
      <c r="M208" s="832">
        <v>684</v>
      </c>
      <c r="N208" s="823">
        <v>1</v>
      </c>
      <c r="O208" s="823">
        <v>38</v>
      </c>
      <c r="P208" s="832">
        <v>8</v>
      </c>
      <c r="Q208" s="832">
        <v>304</v>
      </c>
      <c r="R208" s="828">
        <v>0.44444444444444442</v>
      </c>
      <c r="S208" s="833">
        <v>38</v>
      </c>
    </row>
    <row r="209" spans="1:19" ht="14.45" customHeight="1" x14ac:dyDescent="0.2">
      <c r="A209" s="822" t="s">
        <v>7238</v>
      </c>
      <c r="B209" s="823" t="s">
        <v>7239</v>
      </c>
      <c r="C209" s="823" t="s">
        <v>620</v>
      </c>
      <c r="D209" s="823" t="s">
        <v>7227</v>
      </c>
      <c r="E209" s="823" t="s">
        <v>7508</v>
      </c>
      <c r="F209" s="823" t="s">
        <v>7515</v>
      </c>
      <c r="G209" s="823" t="s">
        <v>7516</v>
      </c>
      <c r="H209" s="832">
        <v>192</v>
      </c>
      <c r="I209" s="832">
        <v>15936</v>
      </c>
      <c r="J209" s="823">
        <v>0.43198698834372457</v>
      </c>
      <c r="K209" s="823">
        <v>83</v>
      </c>
      <c r="L209" s="832">
        <v>434</v>
      </c>
      <c r="M209" s="832">
        <v>36890</v>
      </c>
      <c r="N209" s="823">
        <v>1</v>
      </c>
      <c r="O209" s="823">
        <v>85</v>
      </c>
      <c r="P209" s="832">
        <v>388</v>
      </c>
      <c r="Q209" s="832">
        <v>33368</v>
      </c>
      <c r="R209" s="828">
        <v>0.90452697207915422</v>
      </c>
      <c r="S209" s="833">
        <v>86</v>
      </c>
    </row>
    <row r="210" spans="1:19" ht="14.45" customHeight="1" x14ac:dyDescent="0.2">
      <c r="A210" s="822" t="s">
        <v>7238</v>
      </c>
      <c r="B210" s="823" t="s">
        <v>7239</v>
      </c>
      <c r="C210" s="823" t="s">
        <v>620</v>
      </c>
      <c r="D210" s="823" t="s">
        <v>7227</v>
      </c>
      <c r="E210" s="823" t="s">
        <v>7508</v>
      </c>
      <c r="F210" s="823" t="s">
        <v>7517</v>
      </c>
      <c r="G210" s="823" t="s">
        <v>7518</v>
      </c>
      <c r="H210" s="832">
        <v>116</v>
      </c>
      <c r="I210" s="832">
        <v>16936</v>
      </c>
      <c r="J210" s="823">
        <v>0.44052542593315125</v>
      </c>
      <c r="K210" s="823">
        <v>146</v>
      </c>
      <c r="L210" s="832">
        <v>165</v>
      </c>
      <c r="M210" s="832">
        <v>38445</v>
      </c>
      <c r="N210" s="823">
        <v>1</v>
      </c>
      <c r="O210" s="823">
        <v>233</v>
      </c>
      <c r="P210" s="832">
        <v>85</v>
      </c>
      <c r="Q210" s="832">
        <v>19975</v>
      </c>
      <c r="R210" s="828">
        <v>0.5195734165691247</v>
      </c>
      <c r="S210" s="833">
        <v>235</v>
      </c>
    </row>
    <row r="211" spans="1:19" ht="14.45" customHeight="1" x14ac:dyDescent="0.2">
      <c r="A211" s="822" t="s">
        <v>7238</v>
      </c>
      <c r="B211" s="823" t="s">
        <v>7239</v>
      </c>
      <c r="C211" s="823" t="s">
        <v>620</v>
      </c>
      <c r="D211" s="823" t="s">
        <v>7227</v>
      </c>
      <c r="E211" s="823" t="s">
        <v>7508</v>
      </c>
      <c r="F211" s="823" t="s">
        <v>7519</v>
      </c>
      <c r="G211" s="823" t="s">
        <v>7520</v>
      </c>
      <c r="H211" s="832">
        <v>176</v>
      </c>
      <c r="I211" s="832">
        <v>31328</v>
      </c>
      <c r="J211" s="823">
        <v>0.87948120490721771</v>
      </c>
      <c r="K211" s="823">
        <v>178</v>
      </c>
      <c r="L211" s="832">
        <v>199</v>
      </c>
      <c r="M211" s="832">
        <v>35621</v>
      </c>
      <c r="N211" s="823">
        <v>1</v>
      </c>
      <c r="O211" s="823">
        <v>179</v>
      </c>
      <c r="P211" s="832">
        <v>129</v>
      </c>
      <c r="Q211" s="832">
        <v>23220</v>
      </c>
      <c r="R211" s="828">
        <v>0.65186266528171588</v>
      </c>
      <c r="S211" s="833">
        <v>180</v>
      </c>
    </row>
    <row r="212" spans="1:19" ht="14.45" customHeight="1" x14ac:dyDescent="0.2">
      <c r="A212" s="822" t="s">
        <v>7238</v>
      </c>
      <c r="B212" s="823" t="s">
        <v>7239</v>
      </c>
      <c r="C212" s="823" t="s">
        <v>620</v>
      </c>
      <c r="D212" s="823" t="s">
        <v>7227</v>
      </c>
      <c r="E212" s="823" t="s">
        <v>7508</v>
      </c>
      <c r="F212" s="823" t="s">
        <v>7521</v>
      </c>
      <c r="G212" s="823" t="s">
        <v>7522</v>
      </c>
      <c r="H212" s="832">
        <v>176</v>
      </c>
      <c r="I212" s="832">
        <v>8624</v>
      </c>
      <c r="J212" s="823">
        <v>0.85810945273631845</v>
      </c>
      <c r="K212" s="823">
        <v>49</v>
      </c>
      <c r="L212" s="832">
        <v>201</v>
      </c>
      <c r="M212" s="832">
        <v>10050</v>
      </c>
      <c r="N212" s="823">
        <v>1</v>
      </c>
      <c r="O212" s="823">
        <v>50</v>
      </c>
      <c r="P212" s="832">
        <v>130</v>
      </c>
      <c r="Q212" s="832">
        <v>6630</v>
      </c>
      <c r="R212" s="828">
        <v>0.65970149253731347</v>
      </c>
      <c r="S212" s="833">
        <v>51</v>
      </c>
    </row>
    <row r="213" spans="1:19" ht="14.45" customHeight="1" x14ac:dyDescent="0.2">
      <c r="A213" s="822" t="s">
        <v>7238</v>
      </c>
      <c r="B213" s="823" t="s">
        <v>7239</v>
      </c>
      <c r="C213" s="823" t="s">
        <v>620</v>
      </c>
      <c r="D213" s="823" t="s">
        <v>7227</v>
      </c>
      <c r="E213" s="823" t="s">
        <v>7508</v>
      </c>
      <c r="F213" s="823" t="s">
        <v>7523</v>
      </c>
      <c r="G213" s="823" t="s">
        <v>7524</v>
      </c>
      <c r="H213" s="832">
        <v>6</v>
      </c>
      <c r="I213" s="832">
        <v>0</v>
      </c>
      <c r="J213" s="823"/>
      <c r="K213" s="823">
        <v>0</v>
      </c>
      <c r="L213" s="832">
        <v>8</v>
      </c>
      <c r="M213" s="832">
        <v>0</v>
      </c>
      <c r="N213" s="823"/>
      <c r="O213" s="823">
        <v>0</v>
      </c>
      <c r="P213" s="832">
        <v>19</v>
      </c>
      <c r="Q213" s="832">
        <v>0</v>
      </c>
      <c r="R213" s="828"/>
      <c r="S213" s="833">
        <v>0</v>
      </c>
    </row>
    <row r="214" spans="1:19" ht="14.45" customHeight="1" x14ac:dyDescent="0.2">
      <c r="A214" s="822" t="s">
        <v>7238</v>
      </c>
      <c r="B214" s="823" t="s">
        <v>7239</v>
      </c>
      <c r="C214" s="823" t="s">
        <v>620</v>
      </c>
      <c r="D214" s="823" t="s">
        <v>7227</v>
      </c>
      <c r="E214" s="823" t="s">
        <v>7508</v>
      </c>
      <c r="F214" s="823" t="s">
        <v>7525</v>
      </c>
      <c r="G214" s="823" t="s">
        <v>7526</v>
      </c>
      <c r="H214" s="832">
        <v>1001</v>
      </c>
      <c r="I214" s="832">
        <v>0</v>
      </c>
      <c r="J214" s="823"/>
      <c r="K214" s="823">
        <v>0</v>
      </c>
      <c r="L214" s="832">
        <v>1147</v>
      </c>
      <c r="M214" s="832">
        <v>0</v>
      </c>
      <c r="N214" s="823"/>
      <c r="O214" s="823">
        <v>0</v>
      </c>
      <c r="P214" s="832">
        <v>1108</v>
      </c>
      <c r="Q214" s="832">
        <v>0</v>
      </c>
      <c r="R214" s="828"/>
      <c r="S214" s="833">
        <v>0</v>
      </c>
    </row>
    <row r="215" spans="1:19" ht="14.45" customHeight="1" x14ac:dyDescent="0.2">
      <c r="A215" s="822" t="s">
        <v>7238</v>
      </c>
      <c r="B215" s="823" t="s">
        <v>7239</v>
      </c>
      <c r="C215" s="823" t="s">
        <v>620</v>
      </c>
      <c r="D215" s="823" t="s">
        <v>7227</v>
      </c>
      <c r="E215" s="823" t="s">
        <v>7508</v>
      </c>
      <c r="F215" s="823" t="s">
        <v>7527</v>
      </c>
      <c r="G215" s="823" t="s">
        <v>7528</v>
      </c>
      <c r="H215" s="832">
        <v>460</v>
      </c>
      <c r="I215" s="832">
        <v>0</v>
      </c>
      <c r="J215" s="823"/>
      <c r="K215" s="823">
        <v>0</v>
      </c>
      <c r="L215" s="832">
        <v>367</v>
      </c>
      <c r="M215" s="832">
        <v>0</v>
      </c>
      <c r="N215" s="823"/>
      <c r="O215" s="823">
        <v>0</v>
      </c>
      <c r="P215" s="832">
        <v>304</v>
      </c>
      <c r="Q215" s="832">
        <v>0</v>
      </c>
      <c r="R215" s="828"/>
      <c r="S215" s="833">
        <v>0</v>
      </c>
    </row>
    <row r="216" spans="1:19" ht="14.45" customHeight="1" x14ac:dyDescent="0.2">
      <c r="A216" s="822" t="s">
        <v>7238</v>
      </c>
      <c r="B216" s="823" t="s">
        <v>7239</v>
      </c>
      <c r="C216" s="823" t="s">
        <v>620</v>
      </c>
      <c r="D216" s="823" t="s">
        <v>7227</v>
      </c>
      <c r="E216" s="823" t="s">
        <v>7508</v>
      </c>
      <c r="F216" s="823" t="s">
        <v>7529</v>
      </c>
      <c r="G216" s="823" t="s">
        <v>7530</v>
      </c>
      <c r="H216" s="832"/>
      <c r="I216" s="832"/>
      <c r="J216" s="823"/>
      <c r="K216" s="823"/>
      <c r="L216" s="832"/>
      <c r="M216" s="832"/>
      <c r="N216" s="823"/>
      <c r="O216" s="823"/>
      <c r="P216" s="832">
        <v>1307</v>
      </c>
      <c r="Q216" s="832">
        <v>321522</v>
      </c>
      <c r="R216" s="828"/>
      <c r="S216" s="833">
        <v>246</v>
      </c>
    </row>
    <row r="217" spans="1:19" ht="14.45" customHeight="1" x14ac:dyDescent="0.2">
      <c r="A217" s="822" t="s">
        <v>7238</v>
      </c>
      <c r="B217" s="823" t="s">
        <v>7239</v>
      </c>
      <c r="C217" s="823" t="s">
        <v>620</v>
      </c>
      <c r="D217" s="823" t="s">
        <v>7227</v>
      </c>
      <c r="E217" s="823" t="s">
        <v>7508</v>
      </c>
      <c r="F217" s="823" t="s">
        <v>7531</v>
      </c>
      <c r="G217" s="823" t="s">
        <v>7532</v>
      </c>
      <c r="H217" s="832">
        <v>3</v>
      </c>
      <c r="I217" s="832">
        <v>100</v>
      </c>
      <c r="J217" s="823">
        <v>0.37499531255859297</v>
      </c>
      <c r="K217" s="823">
        <v>33.333333333333336</v>
      </c>
      <c r="L217" s="832">
        <v>8</v>
      </c>
      <c r="M217" s="832">
        <v>266.67</v>
      </c>
      <c r="N217" s="823">
        <v>1</v>
      </c>
      <c r="O217" s="823">
        <v>33.333750000000002</v>
      </c>
      <c r="P217" s="832">
        <v>3</v>
      </c>
      <c r="Q217" s="832">
        <v>99.99</v>
      </c>
      <c r="R217" s="828">
        <v>0.37495781302733711</v>
      </c>
      <c r="S217" s="833">
        <v>33.33</v>
      </c>
    </row>
    <row r="218" spans="1:19" ht="14.45" customHeight="1" x14ac:dyDescent="0.2">
      <c r="A218" s="822" t="s">
        <v>7238</v>
      </c>
      <c r="B218" s="823" t="s">
        <v>7239</v>
      </c>
      <c r="C218" s="823" t="s">
        <v>620</v>
      </c>
      <c r="D218" s="823" t="s">
        <v>7227</v>
      </c>
      <c r="E218" s="823" t="s">
        <v>7508</v>
      </c>
      <c r="F218" s="823" t="s">
        <v>7533</v>
      </c>
      <c r="G218" s="823" t="s">
        <v>7534</v>
      </c>
      <c r="H218" s="832">
        <v>4</v>
      </c>
      <c r="I218" s="832">
        <v>148</v>
      </c>
      <c r="J218" s="823">
        <v>0.43274853801169588</v>
      </c>
      <c r="K218" s="823">
        <v>37</v>
      </c>
      <c r="L218" s="832">
        <v>9</v>
      </c>
      <c r="M218" s="832">
        <v>342</v>
      </c>
      <c r="N218" s="823">
        <v>1</v>
      </c>
      <c r="O218" s="823">
        <v>38</v>
      </c>
      <c r="P218" s="832">
        <v>3</v>
      </c>
      <c r="Q218" s="832">
        <v>114</v>
      </c>
      <c r="R218" s="828">
        <v>0.33333333333333331</v>
      </c>
      <c r="S218" s="833">
        <v>38</v>
      </c>
    </row>
    <row r="219" spans="1:19" ht="14.45" customHeight="1" x14ac:dyDescent="0.2">
      <c r="A219" s="822" t="s">
        <v>7238</v>
      </c>
      <c r="B219" s="823" t="s">
        <v>7239</v>
      </c>
      <c r="C219" s="823" t="s">
        <v>620</v>
      </c>
      <c r="D219" s="823" t="s">
        <v>7227</v>
      </c>
      <c r="E219" s="823" t="s">
        <v>7508</v>
      </c>
      <c r="F219" s="823" t="s">
        <v>7535</v>
      </c>
      <c r="G219" s="823" t="s">
        <v>7536</v>
      </c>
      <c r="H219" s="832">
        <v>239</v>
      </c>
      <c r="I219" s="832">
        <v>20554</v>
      </c>
      <c r="J219" s="823">
        <v>0.89152027759705055</v>
      </c>
      <c r="K219" s="823">
        <v>86</v>
      </c>
      <c r="L219" s="832">
        <v>265</v>
      </c>
      <c r="M219" s="832">
        <v>23055</v>
      </c>
      <c r="N219" s="823">
        <v>1</v>
      </c>
      <c r="O219" s="823">
        <v>87</v>
      </c>
      <c r="P219" s="832">
        <v>184</v>
      </c>
      <c r="Q219" s="832">
        <v>16192</v>
      </c>
      <c r="R219" s="828">
        <v>0.70232053784428539</v>
      </c>
      <c r="S219" s="833">
        <v>88</v>
      </c>
    </row>
    <row r="220" spans="1:19" ht="14.45" customHeight="1" x14ac:dyDescent="0.2">
      <c r="A220" s="822" t="s">
        <v>7238</v>
      </c>
      <c r="B220" s="823" t="s">
        <v>7239</v>
      </c>
      <c r="C220" s="823" t="s">
        <v>620</v>
      </c>
      <c r="D220" s="823" t="s">
        <v>7227</v>
      </c>
      <c r="E220" s="823" t="s">
        <v>7508</v>
      </c>
      <c r="F220" s="823" t="s">
        <v>7537</v>
      </c>
      <c r="G220" s="823" t="s">
        <v>7538</v>
      </c>
      <c r="H220" s="832">
        <v>1358</v>
      </c>
      <c r="I220" s="832">
        <v>43456</v>
      </c>
      <c r="J220" s="823">
        <v>1.0560132196058418</v>
      </c>
      <c r="K220" s="823">
        <v>32</v>
      </c>
      <c r="L220" s="832">
        <v>1247</v>
      </c>
      <c r="M220" s="832">
        <v>41151</v>
      </c>
      <c r="N220" s="823">
        <v>1</v>
      </c>
      <c r="O220" s="823">
        <v>33</v>
      </c>
      <c r="P220" s="832">
        <v>1005</v>
      </c>
      <c r="Q220" s="832">
        <v>33165</v>
      </c>
      <c r="R220" s="828">
        <v>0.80593424218123499</v>
      </c>
      <c r="S220" s="833">
        <v>33</v>
      </c>
    </row>
    <row r="221" spans="1:19" ht="14.45" customHeight="1" x14ac:dyDescent="0.2">
      <c r="A221" s="822" t="s">
        <v>7238</v>
      </c>
      <c r="B221" s="823" t="s">
        <v>7239</v>
      </c>
      <c r="C221" s="823" t="s">
        <v>620</v>
      </c>
      <c r="D221" s="823" t="s">
        <v>7227</v>
      </c>
      <c r="E221" s="823" t="s">
        <v>7508</v>
      </c>
      <c r="F221" s="823" t="s">
        <v>7539</v>
      </c>
      <c r="G221" s="823" t="s">
        <v>7540</v>
      </c>
      <c r="H221" s="832">
        <v>3</v>
      </c>
      <c r="I221" s="832">
        <v>0</v>
      </c>
      <c r="J221" s="823"/>
      <c r="K221" s="823">
        <v>0</v>
      </c>
      <c r="L221" s="832">
        <v>4</v>
      </c>
      <c r="M221" s="832">
        <v>0</v>
      </c>
      <c r="N221" s="823"/>
      <c r="O221" s="823">
        <v>0</v>
      </c>
      <c r="P221" s="832">
        <v>3</v>
      </c>
      <c r="Q221" s="832">
        <v>0</v>
      </c>
      <c r="R221" s="828"/>
      <c r="S221" s="833">
        <v>0</v>
      </c>
    </row>
    <row r="222" spans="1:19" ht="14.45" customHeight="1" x14ac:dyDescent="0.2">
      <c r="A222" s="822" t="s">
        <v>7238</v>
      </c>
      <c r="B222" s="823" t="s">
        <v>7239</v>
      </c>
      <c r="C222" s="823" t="s">
        <v>620</v>
      </c>
      <c r="D222" s="823" t="s">
        <v>7227</v>
      </c>
      <c r="E222" s="823" t="s">
        <v>7508</v>
      </c>
      <c r="F222" s="823" t="s">
        <v>7543</v>
      </c>
      <c r="G222" s="823" t="s">
        <v>7544</v>
      </c>
      <c r="H222" s="832">
        <v>1</v>
      </c>
      <c r="I222" s="832">
        <v>355</v>
      </c>
      <c r="J222" s="823"/>
      <c r="K222" s="823">
        <v>355</v>
      </c>
      <c r="L222" s="832"/>
      <c r="M222" s="832"/>
      <c r="N222" s="823"/>
      <c r="O222" s="823"/>
      <c r="P222" s="832">
        <v>1</v>
      </c>
      <c r="Q222" s="832">
        <v>360</v>
      </c>
      <c r="R222" s="828"/>
      <c r="S222" s="833">
        <v>360</v>
      </c>
    </row>
    <row r="223" spans="1:19" ht="14.45" customHeight="1" x14ac:dyDescent="0.2">
      <c r="A223" s="822" t="s">
        <v>7238</v>
      </c>
      <c r="B223" s="823" t="s">
        <v>7239</v>
      </c>
      <c r="C223" s="823" t="s">
        <v>620</v>
      </c>
      <c r="D223" s="823" t="s">
        <v>7227</v>
      </c>
      <c r="E223" s="823" t="s">
        <v>7508</v>
      </c>
      <c r="F223" s="823" t="s">
        <v>7545</v>
      </c>
      <c r="G223" s="823" t="s">
        <v>7546</v>
      </c>
      <c r="H223" s="832"/>
      <c r="I223" s="832"/>
      <c r="J223" s="823"/>
      <c r="K223" s="823"/>
      <c r="L223" s="832"/>
      <c r="M223" s="832"/>
      <c r="N223" s="823"/>
      <c r="O223" s="823"/>
      <c r="P223" s="832">
        <v>1</v>
      </c>
      <c r="Q223" s="832">
        <v>228</v>
      </c>
      <c r="R223" s="828"/>
      <c r="S223" s="833">
        <v>228</v>
      </c>
    </row>
    <row r="224" spans="1:19" ht="14.45" customHeight="1" x14ac:dyDescent="0.2">
      <c r="A224" s="822" t="s">
        <v>7238</v>
      </c>
      <c r="B224" s="823" t="s">
        <v>7239</v>
      </c>
      <c r="C224" s="823" t="s">
        <v>620</v>
      </c>
      <c r="D224" s="823" t="s">
        <v>7227</v>
      </c>
      <c r="E224" s="823" t="s">
        <v>7508</v>
      </c>
      <c r="F224" s="823" t="s">
        <v>7547</v>
      </c>
      <c r="G224" s="823" t="s">
        <v>7548</v>
      </c>
      <c r="H224" s="832"/>
      <c r="I224" s="832"/>
      <c r="J224" s="823"/>
      <c r="K224" s="823"/>
      <c r="L224" s="832">
        <v>1</v>
      </c>
      <c r="M224" s="832">
        <v>0</v>
      </c>
      <c r="N224" s="823"/>
      <c r="O224" s="823">
        <v>0</v>
      </c>
      <c r="P224" s="832">
        <v>2</v>
      </c>
      <c r="Q224" s="832">
        <v>0</v>
      </c>
      <c r="R224" s="828"/>
      <c r="S224" s="833">
        <v>0</v>
      </c>
    </row>
    <row r="225" spans="1:19" ht="14.45" customHeight="1" x14ac:dyDescent="0.2">
      <c r="A225" s="822" t="s">
        <v>7238</v>
      </c>
      <c r="B225" s="823" t="s">
        <v>7239</v>
      </c>
      <c r="C225" s="823" t="s">
        <v>620</v>
      </c>
      <c r="D225" s="823" t="s">
        <v>7227</v>
      </c>
      <c r="E225" s="823" t="s">
        <v>7508</v>
      </c>
      <c r="F225" s="823" t="s">
        <v>7549</v>
      </c>
      <c r="G225" s="823" t="s">
        <v>7550</v>
      </c>
      <c r="H225" s="832">
        <v>110</v>
      </c>
      <c r="I225" s="832">
        <v>52360</v>
      </c>
      <c r="J225" s="823">
        <v>0.97599164926931103</v>
      </c>
      <c r="K225" s="823">
        <v>476</v>
      </c>
      <c r="L225" s="832">
        <v>112</v>
      </c>
      <c r="M225" s="832">
        <v>53648</v>
      </c>
      <c r="N225" s="823">
        <v>1</v>
      </c>
      <c r="O225" s="823">
        <v>479</v>
      </c>
      <c r="P225" s="832">
        <v>83</v>
      </c>
      <c r="Q225" s="832">
        <v>40006</v>
      </c>
      <c r="R225" s="828">
        <v>0.74571279451237693</v>
      </c>
      <c r="S225" s="833">
        <v>482</v>
      </c>
    </row>
    <row r="226" spans="1:19" ht="14.45" customHeight="1" x14ac:dyDescent="0.2">
      <c r="A226" s="822" t="s">
        <v>7238</v>
      </c>
      <c r="B226" s="823" t="s">
        <v>7239</v>
      </c>
      <c r="C226" s="823" t="s">
        <v>620</v>
      </c>
      <c r="D226" s="823" t="s">
        <v>7227</v>
      </c>
      <c r="E226" s="823" t="s">
        <v>7508</v>
      </c>
      <c r="F226" s="823" t="s">
        <v>7555</v>
      </c>
      <c r="G226" s="823" t="s">
        <v>7556</v>
      </c>
      <c r="H226" s="832">
        <v>592</v>
      </c>
      <c r="I226" s="832">
        <v>16576</v>
      </c>
      <c r="J226" s="823">
        <v>1.0970944470183335</v>
      </c>
      <c r="K226" s="823">
        <v>28</v>
      </c>
      <c r="L226" s="832">
        <v>521</v>
      </c>
      <c r="M226" s="832">
        <v>15109</v>
      </c>
      <c r="N226" s="823">
        <v>1</v>
      </c>
      <c r="O226" s="823">
        <v>29</v>
      </c>
      <c r="P226" s="832">
        <v>323</v>
      </c>
      <c r="Q226" s="832">
        <v>9367</v>
      </c>
      <c r="R226" s="828">
        <v>0.6199616122840691</v>
      </c>
      <c r="S226" s="833">
        <v>29</v>
      </c>
    </row>
    <row r="227" spans="1:19" ht="14.45" customHeight="1" x14ac:dyDescent="0.2">
      <c r="A227" s="822" t="s">
        <v>7238</v>
      </c>
      <c r="B227" s="823" t="s">
        <v>7239</v>
      </c>
      <c r="C227" s="823" t="s">
        <v>620</v>
      </c>
      <c r="D227" s="823" t="s">
        <v>7227</v>
      </c>
      <c r="E227" s="823" t="s">
        <v>7508</v>
      </c>
      <c r="F227" s="823" t="s">
        <v>7557</v>
      </c>
      <c r="G227" s="823" t="s">
        <v>7558</v>
      </c>
      <c r="H227" s="832">
        <v>2</v>
      </c>
      <c r="I227" s="832">
        <v>356</v>
      </c>
      <c r="J227" s="823">
        <v>0.22098075729360644</v>
      </c>
      <c r="K227" s="823">
        <v>178</v>
      </c>
      <c r="L227" s="832">
        <v>9</v>
      </c>
      <c r="M227" s="832">
        <v>1611</v>
      </c>
      <c r="N227" s="823">
        <v>1</v>
      </c>
      <c r="O227" s="823">
        <v>179</v>
      </c>
      <c r="P227" s="832">
        <v>3</v>
      </c>
      <c r="Q227" s="832">
        <v>540</v>
      </c>
      <c r="R227" s="828">
        <v>0.33519553072625696</v>
      </c>
      <c r="S227" s="833">
        <v>180</v>
      </c>
    </row>
    <row r="228" spans="1:19" ht="14.45" customHeight="1" x14ac:dyDescent="0.2">
      <c r="A228" s="822" t="s">
        <v>7238</v>
      </c>
      <c r="B228" s="823" t="s">
        <v>7239</v>
      </c>
      <c r="C228" s="823" t="s">
        <v>620</v>
      </c>
      <c r="D228" s="823" t="s">
        <v>7227</v>
      </c>
      <c r="E228" s="823" t="s">
        <v>7508</v>
      </c>
      <c r="F228" s="823" t="s">
        <v>7559</v>
      </c>
      <c r="G228" s="823" t="s">
        <v>7560</v>
      </c>
      <c r="H228" s="832"/>
      <c r="I228" s="832"/>
      <c r="J228" s="823"/>
      <c r="K228" s="823"/>
      <c r="L228" s="832">
        <v>1</v>
      </c>
      <c r="M228" s="832">
        <v>61</v>
      </c>
      <c r="N228" s="823">
        <v>1</v>
      </c>
      <c r="O228" s="823">
        <v>61</v>
      </c>
      <c r="P228" s="832"/>
      <c r="Q228" s="832"/>
      <c r="R228" s="828"/>
      <c r="S228" s="833"/>
    </row>
    <row r="229" spans="1:19" ht="14.45" customHeight="1" x14ac:dyDescent="0.2">
      <c r="A229" s="822" t="s">
        <v>7238</v>
      </c>
      <c r="B229" s="823" t="s">
        <v>7239</v>
      </c>
      <c r="C229" s="823" t="s">
        <v>620</v>
      </c>
      <c r="D229" s="823" t="s">
        <v>2783</v>
      </c>
      <c r="E229" s="823" t="s">
        <v>7508</v>
      </c>
      <c r="F229" s="823" t="s">
        <v>7513</v>
      </c>
      <c r="G229" s="823" t="s">
        <v>7514</v>
      </c>
      <c r="H229" s="832">
        <v>14</v>
      </c>
      <c r="I229" s="832">
        <v>518</v>
      </c>
      <c r="J229" s="823">
        <v>0.85197368421052633</v>
      </c>
      <c r="K229" s="823">
        <v>37</v>
      </c>
      <c r="L229" s="832">
        <v>16</v>
      </c>
      <c r="M229" s="832">
        <v>608</v>
      </c>
      <c r="N229" s="823">
        <v>1</v>
      </c>
      <c r="O229" s="823">
        <v>38</v>
      </c>
      <c r="P229" s="832">
        <v>24</v>
      </c>
      <c r="Q229" s="832">
        <v>912</v>
      </c>
      <c r="R229" s="828">
        <v>1.5</v>
      </c>
      <c r="S229" s="833">
        <v>38</v>
      </c>
    </row>
    <row r="230" spans="1:19" ht="14.45" customHeight="1" x14ac:dyDescent="0.2">
      <c r="A230" s="822" t="s">
        <v>7238</v>
      </c>
      <c r="B230" s="823" t="s">
        <v>7239</v>
      </c>
      <c r="C230" s="823" t="s">
        <v>620</v>
      </c>
      <c r="D230" s="823" t="s">
        <v>2783</v>
      </c>
      <c r="E230" s="823" t="s">
        <v>7508</v>
      </c>
      <c r="F230" s="823" t="s">
        <v>7531</v>
      </c>
      <c r="G230" s="823" t="s">
        <v>7532</v>
      </c>
      <c r="H230" s="832">
        <v>23</v>
      </c>
      <c r="I230" s="832">
        <v>766.66</v>
      </c>
      <c r="J230" s="823">
        <v>0.27058524568177483</v>
      </c>
      <c r="K230" s="823">
        <v>33.333043478260869</v>
      </c>
      <c r="L230" s="832">
        <v>85</v>
      </c>
      <c r="M230" s="832">
        <v>2833.34</v>
      </c>
      <c r="N230" s="823">
        <v>1</v>
      </c>
      <c r="O230" s="823">
        <v>33.333411764705886</v>
      </c>
      <c r="P230" s="832">
        <v>18</v>
      </c>
      <c r="Q230" s="832">
        <v>599.99</v>
      </c>
      <c r="R230" s="828">
        <v>0.21176067821016892</v>
      </c>
      <c r="S230" s="833">
        <v>33.332777777777778</v>
      </c>
    </row>
    <row r="231" spans="1:19" ht="14.45" customHeight="1" x14ac:dyDescent="0.2">
      <c r="A231" s="822" t="s">
        <v>7238</v>
      </c>
      <c r="B231" s="823" t="s">
        <v>7239</v>
      </c>
      <c r="C231" s="823" t="s">
        <v>620</v>
      </c>
      <c r="D231" s="823" t="s">
        <v>2783</v>
      </c>
      <c r="E231" s="823" t="s">
        <v>7508</v>
      </c>
      <c r="F231" s="823" t="s">
        <v>7533</v>
      </c>
      <c r="G231" s="823" t="s">
        <v>7534</v>
      </c>
      <c r="H231" s="832">
        <v>23</v>
      </c>
      <c r="I231" s="832">
        <v>851</v>
      </c>
      <c r="J231" s="823">
        <v>0.26346749226006194</v>
      </c>
      <c r="K231" s="823">
        <v>37</v>
      </c>
      <c r="L231" s="832">
        <v>85</v>
      </c>
      <c r="M231" s="832">
        <v>3230</v>
      </c>
      <c r="N231" s="823">
        <v>1</v>
      </c>
      <c r="O231" s="823">
        <v>38</v>
      </c>
      <c r="P231" s="832">
        <v>18</v>
      </c>
      <c r="Q231" s="832">
        <v>684</v>
      </c>
      <c r="R231" s="828">
        <v>0.21176470588235294</v>
      </c>
      <c r="S231" s="833">
        <v>38</v>
      </c>
    </row>
    <row r="232" spans="1:19" ht="14.45" customHeight="1" x14ac:dyDescent="0.2">
      <c r="A232" s="822" t="s">
        <v>7238</v>
      </c>
      <c r="B232" s="823" t="s">
        <v>7239</v>
      </c>
      <c r="C232" s="823" t="s">
        <v>620</v>
      </c>
      <c r="D232" s="823" t="s">
        <v>2783</v>
      </c>
      <c r="E232" s="823" t="s">
        <v>7508</v>
      </c>
      <c r="F232" s="823" t="s">
        <v>7543</v>
      </c>
      <c r="G232" s="823" t="s">
        <v>7544</v>
      </c>
      <c r="H232" s="832">
        <v>2</v>
      </c>
      <c r="I232" s="832">
        <v>710</v>
      </c>
      <c r="J232" s="823">
        <v>1.9832402234636872</v>
      </c>
      <c r="K232" s="823">
        <v>355</v>
      </c>
      <c r="L232" s="832">
        <v>1</v>
      </c>
      <c r="M232" s="832">
        <v>358</v>
      </c>
      <c r="N232" s="823">
        <v>1</v>
      </c>
      <c r="O232" s="823">
        <v>358</v>
      </c>
      <c r="P232" s="832">
        <v>2</v>
      </c>
      <c r="Q232" s="832">
        <v>720</v>
      </c>
      <c r="R232" s="828">
        <v>2.011173184357542</v>
      </c>
      <c r="S232" s="833">
        <v>360</v>
      </c>
    </row>
    <row r="233" spans="1:19" ht="14.45" customHeight="1" x14ac:dyDescent="0.2">
      <c r="A233" s="822" t="s">
        <v>7238</v>
      </c>
      <c r="B233" s="823" t="s">
        <v>7239</v>
      </c>
      <c r="C233" s="823" t="s">
        <v>620</v>
      </c>
      <c r="D233" s="823" t="s">
        <v>2783</v>
      </c>
      <c r="E233" s="823" t="s">
        <v>7508</v>
      </c>
      <c r="F233" s="823" t="s">
        <v>7551</v>
      </c>
      <c r="G233" s="823" t="s">
        <v>7552</v>
      </c>
      <c r="H233" s="832"/>
      <c r="I233" s="832"/>
      <c r="J233" s="823"/>
      <c r="K233" s="823"/>
      <c r="L233" s="832">
        <v>1</v>
      </c>
      <c r="M233" s="832">
        <v>175</v>
      </c>
      <c r="N233" s="823">
        <v>1</v>
      </c>
      <c r="O233" s="823">
        <v>175</v>
      </c>
      <c r="P233" s="832"/>
      <c r="Q233" s="832"/>
      <c r="R233" s="828"/>
      <c r="S233" s="833"/>
    </row>
    <row r="234" spans="1:19" ht="14.45" customHeight="1" x14ac:dyDescent="0.2">
      <c r="A234" s="822" t="s">
        <v>7238</v>
      </c>
      <c r="B234" s="823" t="s">
        <v>7239</v>
      </c>
      <c r="C234" s="823" t="s">
        <v>620</v>
      </c>
      <c r="D234" s="823" t="s">
        <v>2783</v>
      </c>
      <c r="E234" s="823" t="s">
        <v>7508</v>
      </c>
      <c r="F234" s="823" t="s">
        <v>7557</v>
      </c>
      <c r="G234" s="823" t="s">
        <v>7558</v>
      </c>
      <c r="H234" s="832">
        <v>21</v>
      </c>
      <c r="I234" s="832">
        <v>3738</v>
      </c>
      <c r="J234" s="823">
        <v>0.27120365667851704</v>
      </c>
      <c r="K234" s="823">
        <v>178</v>
      </c>
      <c r="L234" s="832">
        <v>77</v>
      </c>
      <c r="M234" s="832">
        <v>13783</v>
      </c>
      <c r="N234" s="823">
        <v>1</v>
      </c>
      <c r="O234" s="823">
        <v>179</v>
      </c>
      <c r="P234" s="832">
        <v>14</v>
      </c>
      <c r="Q234" s="832">
        <v>2520</v>
      </c>
      <c r="R234" s="828">
        <v>0.18283392585068561</v>
      </c>
      <c r="S234" s="833">
        <v>180</v>
      </c>
    </row>
    <row r="235" spans="1:19" ht="14.45" customHeight="1" x14ac:dyDescent="0.2">
      <c r="A235" s="822" t="s">
        <v>7238</v>
      </c>
      <c r="B235" s="823" t="s">
        <v>7239</v>
      </c>
      <c r="C235" s="823" t="s">
        <v>620</v>
      </c>
      <c r="D235" s="823" t="s">
        <v>2783</v>
      </c>
      <c r="E235" s="823" t="s">
        <v>7508</v>
      </c>
      <c r="F235" s="823" t="s">
        <v>7561</v>
      </c>
      <c r="G235" s="823" t="s">
        <v>7562</v>
      </c>
      <c r="H235" s="832"/>
      <c r="I235" s="832"/>
      <c r="J235" s="823"/>
      <c r="K235" s="823"/>
      <c r="L235" s="832">
        <v>7</v>
      </c>
      <c r="M235" s="832">
        <v>4949</v>
      </c>
      <c r="N235" s="823">
        <v>1</v>
      </c>
      <c r="O235" s="823">
        <v>707</v>
      </c>
      <c r="P235" s="832">
        <v>2</v>
      </c>
      <c r="Q235" s="832">
        <v>1422</v>
      </c>
      <c r="R235" s="828">
        <v>0.28733077389371592</v>
      </c>
      <c r="S235" s="833">
        <v>711</v>
      </c>
    </row>
    <row r="236" spans="1:19" ht="14.45" customHeight="1" x14ac:dyDescent="0.2">
      <c r="A236" s="822" t="s">
        <v>7238</v>
      </c>
      <c r="B236" s="823" t="s">
        <v>7239</v>
      </c>
      <c r="C236" s="823" t="s">
        <v>620</v>
      </c>
      <c r="D236" s="823" t="s">
        <v>7231</v>
      </c>
      <c r="E236" s="823" t="s">
        <v>7508</v>
      </c>
      <c r="F236" s="823" t="s">
        <v>7523</v>
      </c>
      <c r="G236" s="823" t="s">
        <v>7524</v>
      </c>
      <c r="H236" s="832">
        <v>0</v>
      </c>
      <c r="I236" s="832">
        <v>0</v>
      </c>
      <c r="J236" s="823"/>
      <c r="K236" s="823"/>
      <c r="L236" s="832"/>
      <c r="M236" s="832"/>
      <c r="N236" s="823"/>
      <c r="O236" s="823"/>
      <c r="P236" s="832"/>
      <c r="Q236" s="832"/>
      <c r="R236" s="828"/>
      <c r="S236" s="833"/>
    </row>
    <row r="237" spans="1:19" ht="14.45" customHeight="1" x14ac:dyDescent="0.2">
      <c r="A237" s="822" t="s">
        <v>7238</v>
      </c>
      <c r="B237" s="823" t="s">
        <v>7239</v>
      </c>
      <c r="C237" s="823" t="s">
        <v>620</v>
      </c>
      <c r="D237" s="823" t="s">
        <v>7231</v>
      </c>
      <c r="E237" s="823" t="s">
        <v>7508</v>
      </c>
      <c r="F237" s="823" t="s">
        <v>7531</v>
      </c>
      <c r="G237" s="823" t="s">
        <v>7532</v>
      </c>
      <c r="H237" s="832">
        <v>0</v>
      </c>
      <c r="I237" s="832">
        <v>0</v>
      </c>
      <c r="J237" s="823"/>
      <c r="K237" s="823"/>
      <c r="L237" s="832"/>
      <c r="M237" s="832"/>
      <c r="N237" s="823"/>
      <c r="O237" s="823"/>
      <c r="P237" s="832"/>
      <c r="Q237" s="832"/>
      <c r="R237" s="828"/>
      <c r="S237" s="833"/>
    </row>
    <row r="238" spans="1:19" ht="14.45" customHeight="1" x14ac:dyDescent="0.2">
      <c r="A238" s="822" t="s">
        <v>7238</v>
      </c>
      <c r="B238" s="823" t="s">
        <v>7239</v>
      </c>
      <c r="C238" s="823" t="s">
        <v>620</v>
      </c>
      <c r="D238" s="823" t="s">
        <v>7231</v>
      </c>
      <c r="E238" s="823" t="s">
        <v>7508</v>
      </c>
      <c r="F238" s="823" t="s">
        <v>7533</v>
      </c>
      <c r="G238" s="823" t="s">
        <v>7534</v>
      </c>
      <c r="H238" s="832">
        <v>0</v>
      </c>
      <c r="I238" s="832">
        <v>0</v>
      </c>
      <c r="J238" s="823"/>
      <c r="K238" s="823"/>
      <c r="L238" s="832"/>
      <c r="M238" s="832"/>
      <c r="N238" s="823"/>
      <c r="O238" s="823"/>
      <c r="P238" s="832"/>
      <c r="Q238" s="832"/>
      <c r="R238" s="828"/>
      <c r="S238" s="833"/>
    </row>
    <row r="239" spans="1:19" ht="14.45" customHeight="1" x14ac:dyDescent="0.2">
      <c r="A239" s="822" t="s">
        <v>7238</v>
      </c>
      <c r="B239" s="823" t="s">
        <v>7239</v>
      </c>
      <c r="C239" s="823" t="s">
        <v>620</v>
      </c>
      <c r="D239" s="823" t="s">
        <v>7231</v>
      </c>
      <c r="E239" s="823" t="s">
        <v>7508</v>
      </c>
      <c r="F239" s="823" t="s">
        <v>7543</v>
      </c>
      <c r="G239" s="823" t="s">
        <v>7544</v>
      </c>
      <c r="H239" s="832">
        <v>0</v>
      </c>
      <c r="I239" s="832">
        <v>0</v>
      </c>
      <c r="J239" s="823"/>
      <c r="K239" s="823"/>
      <c r="L239" s="832"/>
      <c r="M239" s="832"/>
      <c r="N239" s="823"/>
      <c r="O239" s="823"/>
      <c r="P239" s="832"/>
      <c r="Q239" s="832"/>
      <c r="R239" s="828"/>
      <c r="S239" s="833"/>
    </row>
    <row r="240" spans="1:19" ht="14.45" customHeight="1" x14ac:dyDescent="0.2">
      <c r="A240" s="822" t="s">
        <v>7238</v>
      </c>
      <c r="B240" s="823" t="s">
        <v>7239</v>
      </c>
      <c r="C240" s="823" t="s">
        <v>620</v>
      </c>
      <c r="D240" s="823" t="s">
        <v>2784</v>
      </c>
      <c r="E240" s="823" t="s">
        <v>7240</v>
      </c>
      <c r="F240" s="823" t="s">
        <v>7246</v>
      </c>
      <c r="G240" s="823" t="s">
        <v>887</v>
      </c>
      <c r="H240" s="832">
        <v>4</v>
      </c>
      <c r="I240" s="832">
        <v>806.44</v>
      </c>
      <c r="J240" s="823"/>
      <c r="K240" s="823">
        <v>201.61</v>
      </c>
      <c r="L240" s="832"/>
      <c r="M240" s="832"/>
      <c r="N240" s="823"/>
      <c r="O240" s="823"/>
      <c r="P240" s="832"/>
      <c r="Q240" s="832"/>
      <c r="R240" s="828"/>
      <c r="S240" s="833"/>
    </row>
    <row r="241" spans="1:19" ht="14.45" customHeight="1" x14ac:dyDescent="0.2">
      <c r="A241" s="822" t="s">
        <v>7238</v>
      </c>
      <c r="B241" s="823" t="s">
        <v>7239</v>
      </c>
      <c r="C241" s="823" t="s">
        <v>620</v>
      </c>
      <c r="D241" s="823" t="s">
        <v>2784</v>
      </c>
      <c r="E241" s="823" t="s">
        <v>7240</v>
      </c>
      <c r="F241" s="823" t="s">
        <v>7255</v>
      </c>
      <c r="G241" s="823" t="s">
        <v>7254</v>
      </c>
      <c r="H241" s="832">
        <v>3.84</v>
      </c>
      <c r="I241" s="832">
        <v>114258.18</v>
      </c>
      <c r="J241" s="823"/>
      <c r="K241" s="823">
        <v>29754.734375</v>
      </c>
      <c r="L241" s="832"/>
      <c r="M241" s="832"/>
      <c r="N241" s="823"/>
      <c r="O241" s="823"/>
      <c r="P241" s="832"/>
      <c r="Q241" s="832"/>
      <c r="R241" s="828"/>
      <c r="S241" s="833"/>
    </row>
    <row r="242" spans="1:19" ht="14.45" customHeight="1" x14ac:dyDescent="0.2">
      <c r="A242" s="822" t="s">
        <v>7238</v>
      </c>
      <c r="B242" s="823" t="s">
        <v>7239</v>
      </c>
      <c r="C242" s="823" t="s">
        <v>620</v>
      </c>
      <c r="D242" s="823" t="s">
        <v>2784</v>
      </c>
      <c r="E242" s="823" t="s">
        <v>7240</v>
      </c>
      <c r="F242" s="823" t="s">
        <v>7278</v>
      </c>
      <c r="G242" s="823" t="s">
        <v>822</v>
      </c>
      <c r="H242" s="832">
        <v>0.2</v>
      </c>
      <c r="I242" s="832">
        <v>17.03</v>
      </c>
      <c r="J242" s="823"/>
      <c r="K242" s="823">
        <v>85.15</v>
      </c>
      <c r="L242" s="832"/>
      <c r="M242" s="832"/>
      <c r="N242" s="823"/>
      <c r="O242" s="823"/>
      <c r="P242" s="832"/>
      <c r="Q242" s="832"/>
      <c r="R242" s="828"/>
      <c r="S242" s="833"/>
    </row>
    <row r="243" spans="1:19" ht="14.45" customHeight="1" x14ac:dyDescent="0.2">
      <c r="A243" s="822" t="s">
        <v>7238</v>
      </c>
      <c r="B243" s="823" t="s">
        <v>7239</v>
      </c>
      <c r="C243" s="823" t="s">
        <v>620</v>
      </c>
      <c r="D243" s="823" t="s">
        <v>2784</v>
      </c>
      <c r="E243" s="823" t="s">
        <v>7240</v>
      </c>
      <c r="F243" s="823" t="s">
        <v>7290</v>
      </c>
      <c r="G243" s="823" t="s">
        <v>7289</v>
      </c>
      <c r="H243" s="832">
        <v>9</v>
      </c>
      <c r="I243" s="832">
        <v>1237.8599999999999</v>
      </c>
      <c r="J243" s="823"/>
      <c r="K243" s="823">
        <v>137.54</v>
      </c>
      <c r="L243" s="832"/>
      <c r="M243" s="832"/>
      <c r="N243" s="823"/>
      <c r="O243" s="823"/>
      <c r="P243" s="832"/>
      <c r="Q243" s="832"/>
      <c r="R243" s="828"/>
      <c r="S243" s="833"/>
    </row>
    <row r="244" spans="1:19" ht="14.45" customHeight="1" x14ac:dyDescent="0.2">
      <c r="A244" s="822" t="s">
        <v>7238</v>
      </c>
      <c r="B244" s="823" t="s">
        <v>7239</v>
      </c>
      <c r="C244" s="823" t="s">
        <v>620</v>
      </c>
      <c r="D244" s="823" t="s">
        <v>2784</v>
      </c>
      <c r="E244" s="823" t="s">
        <v>7240</v>
      </c>
      <c r="F244" s="823" t="s">
        <v>7319</v>
      </c>
      <c r="G244" s="823" t="s">
        <v>7320</v>
      </c>
      <c r="H244" s="832">
        <v>0.24</v>
      </c>
      <c r="I244" s="832">
        <v>5225.2</v>
      </c>
      <c r="J244" s="823"/>
      <c r="K244" s="823">
        <v>21771.666666666668</v>
      </c>
      <c r="L244" s="832"/>
      <c r="M244" s="832"/>
      <c r="N244" s="823"/>
      <c r="O244" s="823"/>
      <c r="P244" s="832"/>
      <c r="Q244" s="832"/>
      <c r="R244" s="828"/>
      <c r="S244" s="833"/>
    </row>
    <row r="245" spans="1:19" ht="14.45" customHeight="1" x14ac:dyDescent="0.2">
      <c r="A245" s="822" t="s">
        <v>7238</v>
      </c>
      <c r="B245" s="823" t="s">
        <v>7239</v>
      </c>
      <c r="C245" s="823" t="s">
        <v>620</v>
      </c>
      <c r="D245" s="823" t="s">
        <v>2784</v>
      </c>
      <c r="E245" s="823" t="s">
        <v>7469</v>
      </c>
      <c r="F245" s="823" t="s">
        <v>7470</v>
      </c>
      <c r="G245" s="823" t="s">
        <v>7471</v>
      </c>
      <c r="H245" s="832">
        <v>19</v>
      </c>
      <c r="I245" s="832">
        <v>41031.83</v>
      </c>
      <c r="J245" s="823"/>
      <c r="K245" s="823">
        <v>2159.5700000000002</v>
      </c>
      <c r="L245" s="832"/>
      <c r="M245" s="832"/>
      <c r="N245" s="823"/>
      <c r="O245" s="823"/>
      <c r="P245" s="832"/>
      <c r="Q245" s="832"/>
      <c r="R245" s="828"/>
      <c r="S245" s="833"/>
    </row>
    <row r="246" spans="1:19" ht="14.45" customHeight="1" x14ac:dyDescent="0.2">
      <c r="A246" s="822" t="s">
        <v>7238</v>
      </c>
      <c r="B246" s="823" t="s">
        <v>7239</v>
      </c>
      <c r="C246" s="823" t="s">
        <v>620</v>
      </c>
      <c r="D246" s="823" t="s">
        <v>2784</v>
      </c>
      <c r="E246" s="823" t="s">
        <v>7469</v>
      </c>
      <c r="F246" s="823" t="s">
        <v>7472</v>
      </c>
      <c r="G246" s="823" t="s">
        <v>7473</v>
      </c>
      <c r="H246" s="832"/>
      <c r="I246" s="832"/>
      <c r="J246" s="823"/>
      <c r="K246" s="823"/>
      <c r="L246" s="832">
        <v>6</v>
      </c>
      <c r="M246" s="832">
        <v>15488.8</v>
      </c>
      <c r="N246" s="823">
        <v>1</v>
      </c>
      <c r="O246" s="823">
        <v>2581.4666666666667</v>
      </c>
      <c r="P246" s="832">
        <v>18</v>
      </c>
      <c r="Q246" s="832">
        <v>48515.999999999993</v>
      </c>
      <c r="R246" s="828">
        <v>3.1323278756262587</v>
      </c>
      <c r="S246" s="833">
        <v>2695.333333333333</v>
      </c>
    </row>
    <row r="247" spans="1:19" ht="14.45" customHeight="1" x14ac:dyDescent="0.2">
      <c r="A247" s="822" t="s">
        <v>7238</v>
      </c>
      <c r="B247" s="823" t="s">
        <v>7239</v>
      </c>
      <c r="C247" s="823" t="s">
        <v>620</v>
      </c>
      <c r="D247" s="823" t="s">
        <v>2784</v>
      </c>
      <c r="E247" s="823" t="s">
        <v>7469</v>
      </c>
      <c r="F247" s="823" t="s">
        <v>7476</v>
      </c>
      <c r="G247" s="823" t="s">
        <v>7477</v>
      </c>
      <c r="H247" s="832">
        <v>7</v>
      </c>
      <c r="I247" s="832">
        <v>60586.33</v>
      </c>
      <c r="J247" s="823"/>
      <c r="K247" s="823">
        <v>8655.19</v>
      </c>
      <c r="L247" s="832"/>
      <c r="M247" s="832"/>
      <c r="N247" s="823"/>
      <c r="O247" s="823"/>
      <c r="P247" s="832"/>
      <c r="Q247" s="832"/>
      <c r="R247" s="828"/>
      <c r="S247" s="833"/>
    </row>
    <row r="248" spans="1:19" ht="14.45" customHeight="1" x14ac:dyDescent="0.2">
      <c r="A248" s="822" t="s">
        <v>7238</v>
      </c>
      <c r="B248" s="823" t="s">
        <v>7239</v>
      </c>
      <c r="C248" s="823" t="s">
        <v>620</v>
      </c>
      <c r="D248" s="823" t="s">
        <v>2784</v>
      </c>
      <c r="E248" s="823" t="s">
        <v>7469</v>
      </c>
      <c r="F248" s="823" t="s">
        <v>7478</v>
      </c>
      <c r="G248" s="823" t="s">
        <v>7479</v>
      </c>
      <c r="H248" s="832"/>
      <c r="I248" s="832"/>
      <c r="J248" s="823"/>
      <c r="K248" s="823"/>
      <c r="L248" s="832">
        <v>1</v>
      </c>
      <c r="M248" s="832">
        <v>8962.4</v>
      </c>
      <c r="N248" s="823">
        <v>1</v>
      </c>
      <c r="O248" s="823">
        <v>8962.4</v>
      </c>
      <c r="P248" s="832">
        <v>1</v>
      </c>
      <c r="Q248" s="832">
        <v>9095.51</v>
      </c>
      <c r="R248" s="828">
        <v>1.0148520485584218</v>
      </c>
      <c r="S248" s="833">
        <v>9095.51</v>
      </c>
    </row>
    <row r="249" spans="1:19" ht="14.45" customHeight="1" x14ac:dyDescent="0.2">
      <c r="A249" s="822" t="s">
        <v>7238</v>
      </c>
      <c r="B249" s="823" t="s">
        <v>7239</v>
      </c>
      <c r="C249" s="823" t="s">
        <v>620</v>
      </c>
      <c r="D249" s="823" t="s">
        <v>2784</v>
      </c>
      <c r="E249" s="823" t="s">
        <v>7469</v>
      </c>
      <c r="F249" s="823" t="s">
        <v>7480</v>
      </c>
      <c r="G249" s="823" t="s">
        <v>7481</v>
      </c>
      <c r="H249" s="832">
        <v>1</v>
      </c>
      <c r="I249" s="832">
        <v>10309.15</v>
      </c>
      <c r="J249" s="823"/>
      <c r="K249" s="823">
        <v>10309.15</v>
      </c>
      <c r="L249" s="832"/>
      <c r="M249" s="832"/>
      <c r="N249" s="823"/>
      <c r="O249" s="823"/>
      <c r="P249" s="832">
        <v>9</v>
      </c>
      <c r="Q249" s="832">
        <v>91765.41</v>
      </c>
      <c r="R249" s="828"/>
      <c r="S249" s="833">
        <v>10196.156666666668</v>
      </c>
    </row>
    <row r="250" spans="1:19" ht="14.45" customHeight="1" x14ac:dyDescent="0.2">
      <c r="A250" s="822" t="s">
        <v>7238</v>
      </c>
      <c r="B250" s="823" t="s">
        <v>7239</v>
      </c>
      <c r="C250" s="823" t="s">
        <v>620</v>
      </c>
      <c r="D250" s="823" t="s">
        <v>2784</v>
      </c>
      <c r="E250" s="823" t="s">
        <v>7469</v>
      </c>
      <c r="F250" s="823" t="s">
        <v>7482</v>
      </c>
      <c r="G250" s="823" t="s">
        <v>7483</v>
      </c>
      <c r="H250" s="832">
        <v>13</v>
      </c>
      <c r="I250" s="832">
        <v>3192.9300000000003</v>
      </c>
      <c r="J250" s="823"/>
      <c r="K250" s="823">
        <v>245.61</v>
      </c>
      <c r="L250" s="832"/>
      <c r="M250" s="832"/>
      <c r="N250" s="823"/>
      <c r="O250" s="823"/>
      <c r="P250" s="832">
        <v>17</v>
      </c>
      <c r="Q250" s="832">
        <v>4291.1799999999994</v>
      </c>
      <c r="R250" s="828"/>
      <c r="S250" s="833">
        <v>252.42235294117643</v>
      </c>
    </row>
    <row r="251" spans="1:19" ht="14.45" customHeight="1" x14ac:dyDescent="0.2">
      <c r="A251" s="822" t="s">
        <v>7238</v>
      </c>
      <c r="B251" s="823" t="s">
        <v>7239</v>
      </c>
      <c r="C251" s="823" t="s">
        <v>620</v>
      </c>
      <c r="D251" s="823" t="s">
        <v>2784</v>
      </c>
      <c r="E251" s="823" t="s">
        <v>7508</v>
      </c>
      <c r="F251" s="823" t="s">
        <v>7511</v>
      </c>
      <c r="G251" s="823" t="s">
        <v>7512</v>
      </c>
      <c r="H251" s="832">
        <v>18</v>
      </c>
      <c r="I251" s="832">
        <v>3528</v>
      </c>
      <c r="J251" s="823">
        <v>2.9547738693467336</v>
      </c>
      <c r="K251" s="823">
        <v>196</v>
      </c>
      <c r="L251" s="832">
        <v>6</v>
      </c>
      <c r="M251" s="832">
        <v>1194</v>
      </c>
      <c r="N251" s="823">
        <v>1</v>
      </c>
      <c r="O251" s="823">
        <v>199</v>
      </c>
      <c r="P251" s="832">
        <v>21</v>
      </c>
      <c r="Q251" s="832">
        <v>4221</v>
      </c>
      <c r="R251" s="828">
        <v>3.5351758793969847</v>
      </c>
      <c r="S251" s="833">
        <v>201</v>
      </c>
    </row>
    <row r="252" spans="1:19" ht="14.45" customHeight="1" x14ac:dyDescent="0.2">
      <c r="A252" s="822" t="s">
        <v>7238</v>
      </c>
      <c r="B252" s="823" t="s">
        <v>7239</v>
      </c>
      <c r="C252" s="823" t="s">
        <v>620</v>
      </c>
      <c r="D252" s="823" t="s">
        <v>2784</v>
      </c>
      <c r="E252" s="823" t="s">
        <v>7508</v>
      </c>
      <c r="F252" s="823" t="s">
        <v>7513</v>
      </c>
      <c r="G252" s="823" t="s">
        <v>7514</v>
      </c>
      <c r="H252" s="832">
        <v>53</v>
      </c>
      <c r="I252" s="832">
        <v>1961</v>
      </c>
      <c r="J252" s="823">
        <v>1.0531686358754029</v>
      </c>
      <c r="K252" s="823">
        <v>37</v>
      </c>
      <c r="L252" s="832">
        <v>49</v>
      </c>
      <c r="M252" s="832">
        <v>1862</v>
      </c>
      <c r="N252" s="823">
        <v>1</v>
      </c>
      <c r="O252" s="823">
        <v>38</v>
      </c>
      <c r="P252" s="832">
        <v>138</v>
      </c>
      <c r="Q252" s="832">
        <v>5244</v>
      </c>
      <c r="R252" s="828">
        <v>2.8163265306122449</v>
      </c>
      <c r="S252" s="833">
        <v>38</v>
      </c>
    </row>
    <row r="253" spans="1:19" ht="14.45" customHeight="1" x14ac:dyDescent="0.2">
      <c r="A253" s="822" t="s">
        <v>7238</v>
      </c>
      <c r="B253" s="823" t="s">
        <v>7239</v>
      </c>
      <c r="C253" s="823" t="s">
        <v>620</v>
      </c>
      <c r="D253" s="823" t="s">
        <v>2784</v>
      </c>
      <c r="E253" s="823" t="s">
        <v>7508</v>
      </c>
      <c r="F253" s="823" t="s">
        <v>7531</v>
      </c>
      <c r="G253" s="823" t="s">
        <v>7532</v>
      </c>
      <c r="H253" s="832">
        <v>442</v>
      </c>
      <c r="I253" s="832">
        <v>14733.33</v>
      </c>
      <c r="J253" s="823">
        <v>1.0114411873132294</v>
      </c>
      <c r="K253" s="823">
        <v>33.333325791855202</v>
      </c>
      <c r="L253" s="832">
        <v>437</v>
      </c>
      <c r="M253" s="832">
        <v>14566.67</v>
      </c>
      <c r="N253" s="823">
        <v>1</v>
      </c>
      <c r="O253" s="823">
        <v>33.333340961098401</v>
      </c>
      <c r="P253" s="832">
        <v>510</v>
      </c>
      <c r="Q253" s="832">
        <v>17000</v>
      </c>
      <c r="R253" s="828">
        <v>1.167047787860918</v>
      </c>
      <c r="S253" s="833">
        <v>33.333333333333336</v>
      </c>
    </row>
    <row r="254" spans="1:19" ht="14.45" customHeight="1" x14ac:dyDescent="0.2">
      <c r="A254" s="822" t="s">
        <v>7238</v>
      </c>
      <c r="B254" s="823" t="s">
        <v>7239</v>
      </c>
      <c r="C254" s="823" t="s">
        <v>620</v>
      </c>
      <c r="D254" s="823" t="s">
        <v>2784</v>
      </c>
      <c r="E254" s="823" t="s">
        <v>7508</v>
      </c>
      <c r="F254" s="823" t="s">
        <v>7533</v>
      </c>
      <c r="G254" s="823" t="s">
        <v>7534</v>
      </c>
      <c r="H254" s="832">
        <v>458</v>
      </c>
      <c r="I254" s="832">
        <v>16946</v>
      </c>
      <c r="J254" s="823">
        <v>1.0275284986660198</v>
      </c>
      <c r="K254" s="823">
        <v>37</v>
      </c>
      <c r="L254" s="832">
        <v>434</v>
      </c>
      <c r="M254" s="832">
        <v>16492</v>
      </c>
      <c r="N254" s="823">
        <v>1</v>
      </c>
      <c r="O254" s="823">
        <v>38</v>
      </c>
      <c r="P254" s="832">
        <v>512</v>
      </c>
      <c r="Q254" s="832">
        <v>19456</v>
      </c>
      <c r="R254" s="828">
        <v>1.1797235023041475</v>
      </c>
      <c r="S254" s="833">
        <v>38</v>
      </c>
    </row>
    <row r="255" spans="1:19" ht="14.45" customHeight="1" x14ac:dyDescent="0.2">
      <c r="A255" s="822" t="s">
        <v>7238</v>
      </c>
      <c r="B255" s="823" t="s">
        <v>7239</v>
      </c>
      <c r="C255" s="823" t="s">
        <v>620</v>
      </c>
      <c r="D255" s="823" t="s">
        <v>2784</v>
      </c>
      <c r="E255" s="823" t="s">
        <v>7508</v>
      </c>
      <c r="F255" s="823" t="s">
        <v>7541</v>
      </c>
      <c r="G255" s="823" t="s">
        <v>7542</v>
      </c>
      <c r="H255" s="832">
        <v>1</v>
      </c>
      <c r="I255" s="832">
        <v>132</v>
      </c>
      <c r="J255" s="823"/>
      <c r="K255" s="823">
        <v>132</v>
      </c>
      <c r="L255" s="832"/>
      <c r="M255" s="832"/>
      <c r="N255" s="823"/>
      <c r="O255" s="823"/>
      <c r="P255" s="832"/>
      <c r="Q255" s="832"/>
      <c r="R255" s="828"/>
      <c r="S255" s="833"/>
    </row>
    <row r="256" spans="1:19" ht="14.45" customHeight="1" x14ac:dyDescent="0.2">
      <c r="A256" s="822" t="s">
        <v>7238</v>
      </c>
      <c r="B256" s="823" t="s">
        <v>7239</v>
      </c>
      <c r="C256" s="823" t="s">
        <v>620</v>
      </c>
      <c r="D256" s="823" t="s">
        <v>2784</v>
      </c>
      <c r="E256" s="823" t="s">
        <v>7508</v>
      </c>
      <c r="F256" s="823" t="s">
        <v>7543</v>
      </c>
      <c r="G256" s="823" t="s">
        <v>7544</v>
      </c>
      <c r="H256" s="832">
        <v>234</v>
      </c>
      <c r="I256" s="832">
        <v>83070</v>
      </c>
      <c r="J256" s="823">
        <v>1.0177153778300501</v>
      </c>
      <c r="K256" s="823">
        <v>355</v>
      </c>
      <c r="L256" s="832">
        <v>228</v>
      </c>
      <c r="M256" s="832">
        <v>81624</v>
      </c>
      <c r="N256" s="823">
        <v>1</v>
      </c>
      <c r="O256" s="823">
        <v>358</v>
      </c>
      <c r="P256" s="832">
        <v>309</v>
      </c>
      <c r="Q256" s="832">
        <v>111240</v>
      </c>
      <c r="R256" s="828">
        <v>1.362834460452808</v>
      </c>
      <c r="S256" s="833">
        <v>360</v>
      </c>
    </row>
    <row r="257" spans="1:19" ht="14.45" customHeight="1" x14ac:dyDescent="0.2">
      <c r="A257" s="822" t="s">
        <v>7238</v>
      </c>
      <c r="B257" s="823" t="s">
        <v>7239</v>
      </c>
      <c r="C257" s="823" t="s">
        <v>620</v>
      </c>
      <c r="D257" s="823" t="s">
        <v>2784</v>
      </c>
      <c r="E257" s="823" t="s">
        <v>7508</v>
      </c>
      <c r="F257" s="823" t="s">
        <v>7557</v>
      </c>
      <c r="G257" s="823" t="s">
        <v>7558</v>
      </c>
      <c r="H257" s="832">
        <v>208</v>
      </c>
      <c r="I257" s="832">
        <v>37024</v>
      </c>
      <c r="J257" s="823">
        <v>1.060707635009311</v>
      </c>
      <c r="K257" s="823">
        <v>178</v>
      </c>
      <c r="L257" s="832">
        <v>195</v>
      </c>
      <c r="M257" s="832">
        <v>34905</v>
      </c>
      <c r="N257" s="823">
        <v>1</v>
      </c>
      <c r="O257" s="823">
        <v>179</v>
      </c>
      <c r="P257" s="832">
        <v>212</v>
      </c>
      <c r="Q257" s="832">
        <v>38160</v>
      </c>
      <c r="R257" s="828">
        <v>1.0932531155994842</v>
      </c>
      <c r="S257" s="833">
        <v>180</v>
      </c>
    </row>
    <row r="258" spans="1:19" ht="14.45" customHeight="1" x14ac:dyDescent="0.2">
      <c r="A258" s="822" t="s">
        <v>7238</v>
      </c>
      <c r="B258" s="823" t="s">
        <v>7239</v>
      </c>
      <c r="C258" s="823" t="s">
        <v>620</v>
      </c>
      <c r="D258" s="823" t="s">
        <v>2784</v>
      </c>
      <c r="E258" s="823" t="s">
        <v>7508</v>
      </c>
      <c r="F258" s="823" t="s">
        <v>7561</v>
      </c>
      <c r="G258" s="823" t="s">
        <v>7562</v>
      </c>
      <c r="H258" s="832">
        <v>17</v>
      </c>
      <c r="I258" s="832">
        <v>11934</v>
      </c>
      <c r="J258" s="823">
        <v>1.2056981208324915</v>
      </c>
      <c r="K258" s="823">
        <v>702</v>
      </c>
      <c r="L258" s="832">
        <v>14</v>
      </c>
      <c r="M258" s="832">
        <v>9898</v>
      </c>
      <c r="N258" s="823">
        <v>1</v>
      </c>
      <c r="O258" s="823">
        <v>707</v>
      </c>
      <c r="P258" s="832">
        <v>15</v>
      </c>
      <c r="Q258" s="832">
        <v>10665</v>
      </c>
      <c r="R258" s="828">
        <v>1.0774904021014347</v>
      </c>
      <c r="S258" s="833">
        <v>711</v>
      </c>
    </row>
    <row r="259" spans="1:19" ht="14.45" customHeight="1" x14ac:dyDescent="0.2">
      <c r="A259" s="822" t="s">
        <v>7238</v>
      </c>
      <c r="B259" s="823" t="s">
        <v>7239</v>
      </c>
      <c r="C259" s="823" t="s">
        <v>620</v>
      </c>
      <c r="D259" s="823" t="s">
        <v>2786</v>
      </c>
      <c r="E259" s="823" t="s">
        <v>7240</v>
      </c>
      <c r="F259" s="823" t="s">
        <v>7282</v>
      </c>
      <c r="G259" s="823" t="s">
        <v>1555</v>
      </c>
      <c r="H259" s="832">
        <v>63</v>
      </c>
      <c r="I259" s="832">
        <v>271839.33</v>
      </c>
      <c r="J259" s="823">
        <v>0.8630136986301371</v>
      </c>
      <c r="K259" s="823">
        <v>4314.91</v>
      </c>
      <c r="L259" s="832">
        <v>73</v>
      </c>
      <c r="M259" s="832">
        <v>314988.43</v>
      </c>
      <c r="N259" s="823">
        <v>1</v>
      </c>
      <c r="O259" s="823">
        <v>4314.91</v>
      </c>
      <c r="P259" s="832">
        <v>40</v>
      </c>
      <c r="Q259" s="832">
        <v>172596.4</v>
      </c>
      <c r="R259" s="828">
        <v>0.54794520547945202</v>
      </c>
      <c r="S259" s="833">
        <v>4314.91</v>
      </c>
    </row>
    <row r="260" spans="1:19" ht="14.45" customHeight="1" x14ac:dyDescent="0.2">
      <c r="A260" s="822" t="s">
        <v>7238</v>
      </c>
      <c r="B260" s="823" t="s">
        <v>7239</v>
      </c>
      <c r="C260" s="823" t="s">
        <v>620</v>
      </c>
      <c r="D260" s="823" t="s">
        <v>2786</v>
      </c>
      <c r="E260" s="823" t="s">
        <v>7240</v>
      </c>
      <c r="F260" s="823" t="s">
        <v>7283</v>
      </c>
      <c r="G260" s="823" t="s">
        <v>1555</v>
      </c>
      <c r="H260" s="832">
        <v>44</v>
      </c>
      <c r="I260" s="832">
        <v>379712.52</v>
      </c>
      <c r="J260" s="823">
        <v>0.44444444444444442</v>
      </c>
      <c r="K260" s="823">
        <v>8629.83</v>
      </c>
      <c r="L260" s="832">
        <v>99</v>
      </c>
      <c r="M260" s="832">
        <v>854353.17</v>
      </c>
      <c r="N260" s="823">
        <v>1</v>
      </c>
      <c r="O260" s="823">
        <v>8629.83</v>
      </c>
      <c r="P260" s="832">
        <v>65</v>
      </c>
      <c r="Q260" s="832">
        <v>560938.94999999995</v>
      </c>
      <c r="R260" s="828">
        <v>0.65656565656565646</v>
      </c>
      <c r="S260" s="833">
        <v>8629.83</v>
      </c>
    </row>
    <row r="261" spans="1:19" ht="14.45" customHeight="1" x14ac:dyDescent="0.2">
      <c r="A261" s="822" t="s">
        <v>7238</v>
      </c>
      <c r="B261" s="823" t="s">
        <v>7239</v>
      </c>
      <c r="C261" s="823" t="s">
        <v>620</v>
      </c>
      <c r="D261" s="823" t="s">
        <v>2786</v>
      </c>
      <c r="E261" s="823" t="s">
        <v>7240</v>
      </c>
      <c r="F261" s="823" t="s">
        <v>7291</v>
      </c>
      <c r="G261" s="823"/>
      <c r="H261" s="832">
        <v>2</v>
      </c>
      <c r="I261" s="832">
        <v>12754.12</v>
      </c>
      <c r="J261" s="823"/>
      <c r="K261" s="823">
        <v>6377.06</v>
      </c>
      <c r="L261" s="832"/>
      <c r="M261" s="832"/>
      <c r="N261" s="823"/>
      <c r="O261" s="823"/>
      <c r="P261" s="832"/>
      <c r="Q261" s="832"/>
      <c r="R261" s="828"/>
      <c r="S261" s="833"/>
    </row>
    <row r="262" spans="1:19" ht="14.45" customHeight="1" x14ac:dyDescent="0.2">
      <c r="A262" s="822" t="s">
        <v>7238</v>
      </c>
      <c r="B262" s="823" t="s">
        <v>7239</v>
      </c>
      <c r="C262" s="823" t="s">
        <v>620</v>
      </c>
      <c r="D262" s="823" t="s">
        <v>2786</v>
      </c>
      <c r="E262" s="823" t="s">
        <v>7240</v>
      </c>
      <c r="F262" s="823" t="s">
        <v>7292</v>
      </c>
      <c r="G262" s="823"/>
      <c r="H262" s="832">
        <v>4</v>
      </c>
      <c r="I262" s="832">
        <v>51016.44</v>
      </c>
      <c r="J262" s="823"/>
      <c r="K262" s="823">
        <v>12754.11</v>
      </c>
      <c r="L262" s="832"/>
      <c r="M262" s="832"/>
      <c r="N262" s="823"/>
      <c r="O262" s="823"/>
      <c r="P262" s="832"/>
      <c r="Q262" s="832"/>
      <c r="R262" s="828"/>
      <c r="S262" s="833"/>
    </row>
    <row r="263" spans="1:19" ht="14.45" customHeight="1" x14ac:dyDescent="0.2">
      <c r="A263" s="822" t="s">
        <v>7238</v>
      </c>
      <c r="B263" s="823" t="s">
        <v>7239</v>
      </c>
      <c r="C263" s="823" t="s">
        <v>620</v>
      </c>
      <c r="D263" s="823" t="s">
        <v>2786</v>
      </c>
      <c r="E263" s="823" t="s">
        <v>7240</v>
      </c>
      <c r="F263" s="823" t="s">
        <v>7326</v>
      </c>
      <c r="G263" s="823" t="s">
        <v>1551</v>
      </c>
      <c r="H263" s="832"/>
      <c r="I263" s="832"/>
      <c r="J263" s="823"/>
      <c r="K263" s="823"/>
      <c r="L263" s="832"/>
      <c r="M263" s="832"/>
      <c r="N263" s="823"/>
      <c r="O263" s="823"/>
      <c r="P263" s="832">
        <v>90</v>
      </c>
      <c r="Q263" s="832">
        <v>895613.39999999991</v>
      </c>
      <c r="R263" s="828"/>
      <c r="S263" s="833">
        <v>9951.2599999999984</v>
      </c>
    </row>
    <row r="264" spans="1:19" ht="14.45" customHeight="1" x14ac:dyDescent="0.2">
      <c r="A264" s="822" t="s">
        <v>7238</v>
      </c>
      <c r="B264" s="823" t="s">
        <v>7239</v>
      </c>
      <c r="C264" s="823" t="s">
        <v>620</v>
      </c>
      <c r="D264" s="823" t="s">
        <v>2786</v>
      </c>
      <c r="E264" s="823" t="s">
        <v>7240</v>
      </c>
      <c r="F264" s="823" t="s">
        <v>7339</v>
      </c>
      <c r="G264" s="823" t="s">
        <v>1555</v>
      </c>
      <c r="H264" s="832">
        <v>38</v>
      </c>
      <c r="I264" s="832">
        <v>491900.12</v>
      </c>
      <c r="J264" s="823">
        <v>1.2666666666666666</v>
      </c>
      <c r="K264" s="823">
        <v>12944.74</v>
      </c>
      <c r="L264" s="832">
        <v>30</v>
      </c>
      <c r="M264" s="832">
        <v>388342.2</v>
      </c>
      <c r="N264" s="823">
        <v>1</v>
      </c>
      <c r="O264" s="823">
        <v>12944.74</v>
      </c>
      <c r="P264" s="832"/>
      <c r="Q264" s="832"/>
      <c r="R264" s="828"/>
      <c r="S264" s="833"/>
    </row>
    <row r="265" spans="1:19" ht="14.45" customHeight="1" x14ac:dyDescent="0.2">
      <c r="A265" s="822" t="s">
        <v>7238</v>
      </c>
      <c r="B265" s="823" t="s">
        <v>7239</v>
      </c>
      <c r="C265" s="823" t="s">
        <v>620</v>
      </c>
      <c r="D265" s="823" t="s">
        <v>2786</v>
      </c>
      <c r="E265" s="823" t="s">
        <v>7240</v>
      </c>
      <c r="F265" s="823" t="s">
        <v>7351</v>
      </c>
      <c r="G265" s="823" t="s">
        <v>1551</v>
      </c>
      <c r="H265" s="832"/>
      <c r="I265" s="832"/>
      <c r="J265" s="823"/>
      <c r="K265" s="823"/>
      <c r="L265" s="832">
        <v>60</v>
      </c>
      <c r="M265" s="832">
        <v>895614</v>
      </c>
      <c r="N265" s="823">
        <v>1</v>
      </c>
      <c r="O265" s="823">
        <v>14926.9</v>
      </c>
      <c r="P265" s="832">
        <v>30</v>
      </c>
      <c r="Q265" s="832">
        <v>447807</v>
      </c>
      <c r="R265" s="828">
        <v>0.5</v>
      </c>
      <c r="S265" s="833">
        <v>14926.9</v>
      </c>
    </row>
    <row r="266" spans="1:19" ht="14.45" customHeight="1" x14ac:dyDescent="0.2">
      <c r="A266" s="822" t="s">
        <v>7238</v>
      </c>
      <c r="B266" s="823" t="s">
        <v>7239</v>
      </c>
      <c r="C266" s="823" t="s">
        <v>620</v>
      </c>
      <c r="D266" s="823" t="s">
        <v>2786</v>
      </c>
      <c r="E266" s="823" t="s">
        <v>7240</v>
      </c>
      <c r="F266" s="823" t="s">
        <v>7368</v>
      </c>
      <c r="G266" s="823" t="s">
        <v>1549</v>
      </c>
      <c r="H266" s="832">
        <v>47</v>
      </c>
      <c r="I266" s="832">
        <v>249767.87</v>
      </c>
      <c r="J266" s="823">
        <v>3.1629017848380263</v>
      </c>
      <c r="K266" s="823">
        <v>5314.21</v>
      </c>
      <c r="L266" s="832">
        <v>15</v>
      </c>
      <c r="M266" s="832">
        <v>78967.95</v>
      </c>
      <c r="N266" s="823">
        <v>1</v>
      </c>
      <c r="O266" s="823">
        <v>5264.53</v>
      </c>
      <c r="P266" s="832">
        <v>15</v>
      </c>
      <c r="Q266" s="832">
        <v>78967.95</v>
      </c>
      <c r="R266" s="828">
        <v>1</v>
      </c>
      <c r="S266" s="833">
        <v>5264.53</v>
      </c>
    </row>
    <row r="267" spans="1:19" ht="14.45" customHeight="1" x14ac:dyDescent="0.2">
      <c r="A267" s="822" t="s">
        <v>7238</v>
      </c>
      <c r="B267" s="823" t="s">
        <v>7239</v>
      </c>
      <c r="C267" s="823" t="s">
        <v>620</v>
      </c>
      <c r="D267" s="823" t="s">
        <v>2786</v>
      </c>
      <c r="E267" s="823" t="s">
        <v>7240</v>
      </c>
      <c r="F267" s="823" t="s">
        <v>7372</v>
      </c>
      <c r="G267" s="823" t="s">
        <v>1551</v>
      </c>
      <c r="H267" s="832"/>
      <c r="I267" s="832"/>
      <c r="J267" s="823"/>
      <c r="K267" s="823"/>
      <c r="L267" s="832">
        <v>62</v>
      </c>
      <c r="M267" s="832">
        <v>319520.71999999997</v>
      </c>
      <c r="N267" s="823">
        <v>1</v>
      </c>
      <c r="O267" s="823">
        <v>5153.5599999999995</v>
      </c>
      <c r="P267" s="832">
        <v>30</v>
      </c>
      <c r="Q267" s="832">
        <v>154606.79999999999</v>
      </c>
      <c r="R267" s="828">
        <v>0.4838709677419355</v>
      </c>
      <c r="S267" s="833">
        <v>5153.5599999999995</v>
      </c>
    </row>
    <row r="268" spans="1:19" ht="14.45" customHeight="1" x14ac:dyDescent="0.2">
      <c r="A268" s="822" t="s">
        <v>7238</v>
      </c>
      <c r="B268" s="823" t="s">
        <v>7239</v>
      </c>
      <c r="C268" s="823" t="s">
        <v>620</v>
      </c>
      <c r="D268" s="823" t="s">
        <v>2786</v>
      </c>
      <c r="E268" s="823" t="s">
        <v>7240</v>
      </c>
      <c r="F268" s="823" t="s">
        <v>7386</v>
      </c>
      <c r="G268" s="823" t="s">
        <v>1557</v>
      </c>
      <c r="H268" s="832">
        <v>159</v>
      </c>
      <c r="I268" s="832">
        <v>1372142.9699999997</v>
      </c>
      <c r="J268" s="823">
        <v>0.80710659898477144</v>
      </c>
      <c r="K268" s="823">
        <v>8629.8299999999981</v>
      </c>
      <c r="L268" s="832">
        <v>197</v>
      </c>
      <c r="M268" s="832">
        <v>1700076.51</v>
      </c>
      <c r="N268" s="823">
        <v>1</v>
      </c>
      <c r="O268" s="823">
        <v>8629.83</v>
      </c>
      <c r="P268" s="832">
        <v>73</v>
      </c>
      <c r="Q268" s="832">
        <v>629977.59</v>
      </c>
      <c r="R268" s="828">
        <v>0.37055837563451777</v>
      </c>
      <c r="S268" s="833">
        <v>8629.83</v>
      </c>
    </row>
    <row r="269" spans="1:19" ht="14.45" customHeight="1" x14ac:dyDescent="0.2">
      <c r="A269" s="822" t="s">
        <v>7238</v>
      </c>
      <c r="B269" s="823" t="s">
        <v>7239</v>
      </c>
      <c r="C269" s="823" t="s">
        <v>620</v>
      </c>
      <c r="D269" s="823" t="s">
        <v>2786</v>
      </c>
      <c r="E269" s="823" t="s">
        <v>7240</v>
      </c>
      <c r="F269" s="823" t="s">
        <v>7389</v>
      </c>
      <c r="G269" s="823" t="s">
        <v>1560</v>
      </c>
      <c r="H269" s="832"/>
      <c r="I269" s="832"/>
      <c r="J269" s="823"/>
      <c r="K269" s="823"/>
      <c r="L269" s="832">
        <v>52</v>
      </c>
      <c r="M269" s="832">
        <v>657013.24</v>
      </c>
      <c r="N269" s="823">
        <v>1</v>
      </c>
      <c r="O269" s="823">
        <v>12634.869999999999</v>
      </c>
      <c r="P269" s="832">
        <v>8</v>
      </c>
      <c r="Q269" s="832">
        <v>101078.96</v>
      </c>
      <c r="R269" s="828">
        <v>0.15384615384615385</v>
      </c>
      <c r="S269" s="833">
        <v>12634.87</v>
      </c>
    </row>
    <row r="270" spans="1:19" ht="14.45" customHeight="1" x14ac:dyDescent="0.2">
      <c r="A270" s="822" t="s">
        <v>7238</v>
      </c>
      <c r="B270" s="823" t="s">
        <v>7239</v>
      </c>
      <c r="C270" s="823" t="s">
        <v>620</v>
      </c>
      <c r="D270" s="823" t="s">
        <v>2786</v>
      </c>
      <c r="E270" s="823" t="s">
        <v>7240</v>
      </c>
      <c r="F270" s="823" t="s">
        <v>7393</v>
      </c>
      <c r="G270" s="823" t="s">
        <v>1557</v>
      </c>
      <c r="H270" s="832">
        <v>47</v>
      </c>
      <c r="I270" s="832">
        <v>202800.76999999996</v>
      </c>
      <c r="J270" s="823">
        <v>0.47474747474747464</v>
      </c>
      <c r="K270" s="823">
        <v>4314.9099999999989</v>
      </c>
      <c r="L270" s="832">
        <v>99</v>
      </c>
      <c r="M270" s="832">
        <v>427176.09</v>
      </c>
      <c r="N270" s="823">
        <v>1</v>
      </c>
      <c r="O270" s="823">
        <v>4314.91</v>
      </c>
      <c r="P270" s="832">
        <v>73</v>
      </c>
      <c r="Q270" s="832">
        <v>314988.43</v>
      </c>
      <c r="R270" s="828">
        <v>0.73737373737373735</v>
      </c>
      <c r="S270" s="833">
        <v>4314.91</v>
      </c>
    </row>
    <row r="271" spans="1:19" ht="14.45" customHeight="1" x14ac:dyDescent="0.2">
      <c r="A271" s="822" t="s">
        <v>7238</v>
      </c>
      <c r="B271" s="823" t="s">
        <v>7239</v>
      </c>
      <c r="C271" s="823" t="s">
        <v>620</v>
      </c>
      <c r="D271" s="823" t="s">
        <v>2786</v>
      </c>
      <c r="E271" s="823" t="s">
        <v>7240</v>
      </c>
      <c r="F271" s="823" t="s">
        <v>7397</v>
      </c>
      <c r="G271" s="823" t="s">
        <v>1560</v>
      </c>
      <c r="H271" s="832">
        <v>4</v>
      </c>
      <c r="I271" s="832">
        <v>25508.240000000002</v>
      </c>
      <c r="J271" s="823">
        <v>0.4037749468138993</v>
      </c>
      <c r="K271" s="823">
        <v>6377.06</v>
      </c>
      <c r="L271" s="832">
        <v>10</v>
      </c>
      <c r="M271" s="832">
        <v>63174.400000000001</v>
      </c>
      <c r="N271" s="823">
        <v>1</v>
      </c>
      <c r="O271" s="823">
        <v>6317.4400000000005</v>
      </c>
      <c r="P271" s="832">
        <v>14</v>
      </c>
      <c r="Q271" s="832">
        <v>88444.160000000003</v>
      </c>
      <c r="R271" s="828">
        <v>1.4000000000000001</v>
      </c>
      <c r="S271" s="833">
        <v>6317.4400000000005</v>
      </c>
    </row>
    <row r="272" spans="1:19" ht="14.45" customHeight="1" x14ac:dyDescent="0.2">
      <c r="A272" s="822" t="s">
        <v>7238</v>
      </c>
      <c r="B272" s="823" t="s">
        <v>7239</v>
      </c>
      <c r="C272" s="823" t="s">
        <v>620</v>
      </c>
      <c r="D272" s="823" t="s">
        <v>2786</v>
      </c>
      <c r="E272" s="823" t="s">
        <v>7240</v>
      </c>
      <c r="F272" s="823" t="s">
        <v>7415</v>
      </c>
      <c r="G272" s="823" t="s">
        <v>1547</v>
      </c>
      <c r="H272" s="832">
        <v>37</v>
      </c>
      <c r="I272" s="832">
        <v>393251.91</v>
      </c>
      <c r="J272" s="823">
        <v>7.4698389029979877</v>
      </c>
      <c r="K272" s="823">
        <v>10628.429999999998</v>
      </c>
      <c r="L272" s="832">
        <v>5</v>
      </c>
      <c r="M272" s="832">
        <v>52645.3</v>
      </c>
      <c r="N272" s="823">
        <v>1</v>
      </c>
      <c r="O272" s="823">
        <v>10529.060000000001</v>
      </c>
      <c r="P272" s="832"/>
      <c r="Q272" s="832"/>
      <c r="R272" s="828"/>
      <c r="S272" s="833"/>
    </row>
    <row r="273" spans="1:19" ht="14.45" customHeight="1" x14ac:dyDescent="0.2">
      <c r="A273" s="822" t="s">
        <v>7238</v>
      </c>
      <c r="B273" s="823" t="s">
        <v>7239</v>
      </c>
      <c r="C273" s="823" t="s">
        <v>620</v>
      </c>
      <c r="D273" s="823" t="s">
        <v>2786</v>
      </c>
      <c r="E273" s="823" t="s">
        <v>7240</v>
      </c>
      <c r="F273" s="823" t="s">
        <v>7417</v>
      </c>
      <c r="G273" s="823" t="s">
        <v>1543</v>
      </c>
      <c r="H273" s="832"/>
      <c r="I273" s="832"/>
      <c r="J273" s="823"/>
      <c r="K273" s="823"/>
      <c r="L273" s="832">
        <v>35</v>
      </c>
      <c r="M273" s="832">
        <v>348294.1</v>
      </c>
      <c r="N273" s="823">
        <v>1</v>
      </c>
      <c r="O273" s="823">
        <v>9951.26</v>
      </c>
      <c r="P273" s="832"/>
      <c r="Q273" s="832"/>
      <c r="R273" s="828"/>
      <c r="S273" s="833"/>
    </row>
    <row r="274" spans="1:19" ht="14.45" customHeight="1" x14ac:dyDescent="0.2">
      <c r="A274" s="822" t="s">
        <v>7238</v>
      </c>
      <c r="B274" s="823" t="s">
        <v>7239</v>
      </c>
      <c r="C274" s="823" t="s">
        <v>620</v>
      </c>
      <c r="D274" s="823" t="s">
        <v>2786</v>
      </c>
      <c r="E274" s="823" t="s">
        <v>7240</v>
      </c>
      <c r="F274" s="823" t="s">
        <v>7433</v>
      </c>
      <c r="G274" s="823" t="s">
        <v>1545</v>
      </c>
      <c r="H274" s="832"/>
      <c r="I274" s="832"/>
      <c r="J274" s="823"/>
      <c r="K274" s="823"/>
      <c r="L274" s="832">
        <v>35</v>
      </c>
      <c r="M274" s="832">
        <v>180374.6</v>
      </c>
      <c r="N274" s="823">
        <v>1</v>
      </c>
      <c r="O274" s="823">
        <v>5153.5600000000004</v>
      </c>
      <c r="P274" s="832"/>
      <c r="Q274" s="832"/>
      <c r="R274" s="828"/>
      <c r="S274" s="833"/>
    </row>
    <row r="275" spans="1:19" ht="14.45" customHeight="1" x14ac:dyDescent="0.2">
      <c r="A275" s="822" t="s">
        <v>7238</v>
      </c>
      <c r="B275" s="823" t="s">
        <v>7239</v>
      </c>
      <c r="C275" s="823" t="s">
        <v>620</v>
      </c>
      <c r="D275" s="823" t="s">
        <v>2786</v>
      </c>
      <c r="E275" s="823" t="s">
        <v>7240</v>
      </c>
      <c r="F275" s="823" t="s">
        <v>7446</v>
      </c>
      <c r="G275" s="823" t="s">
        <v>1547</v>
      </c>
      <c r="H275" s="832"/>
      <c r="I275" s="832"/>
      <c r="J275" s="823"/>
      <c r="K275" s="823"/>
      <c r="L275" s="832"/>
      <c r="M275" s="832"/>
      <c r="N275" s="823"/>
      <c r="O275" s="823"/>
      <c r="P275" s="832">
        <v>30</v>
      </c>
      <c r="Q275" s="832">
        <v>315871.8</v>
      </c>
      <c r="R275" s="828"/>
      <c r="S275" s="833">
        <v>10529.06</v>
      </c>
    </row>
    <row r="276" spans="1:19" ht="14.45" customHeight="1" x14ac:dyDescent="0.2">
      <c r="A276" s="822" t="s">
        <v>7238</v>
      </c>
      <c r="B276" s="823" t="s">
        <v>7239</v>
      </c>
      <c r="C276" s="823" t="s">
        <v>620</v>
      </c>
      <c r="D276" s="823" t="s">
        <v>2786</v>
      </c>
      <c r="E276" s="823" t="s">
        <v>7240</v>
      </c>
      <c r="F276" s="823" t="s">
        <v>7454</v>
      </c>
      <c r="G276" s="823" t="s">
        <v>1549</v>
      </c>
      <c r="H276" s="832"/>
      <c r="I276" s="832"/>
      <c r="J276" s="823"/>
      <c r="K276" s="823"/>
      <c r="L276" s="832"/>
      <c r="M276" s="832"/>
      <c r="N276" s="823"/>
      <c r="O276" s="823"/>
      <c r="P276" s="832">
        <v>35</v>
      </c>
      <c r="Q276" s="832">
        <v>184258.55</v>
      </c>
      <c r="R276" s="828"/>
      <c r="S276" s="833">
        <v>5264.53</v>
      </c>
    </row>
    <row r="277" spans="1:19" ht="14.45" customHeight="1" x14ac:dyDescent="0.2">
      <c r="A277" s="822" t="s">
        <v>7238</v>
      </c>
      <c r="B277" s="823" t="s">
        <v>7239</v>
      </c>
      <c r="C277" s="823" t="s">
        <v>620</v>
      </c>
      <c r="D277" s="823" t="s">
        <v>2786</v>
      </c>
      <c r="E277" s="823" t="s">
        <v>7240</v>
      </c>
      <c r="F277" s="823" t="s">
        <v>7455</v>
      </c>
      <c r="G277" s="823" t="s">
        <v>1543</v>
      </c>
      <c r="H277" s="832"/>
      <c r="I277" s="832"/>
      <c r="J277" s="823"/>
      <c r="K277" s="823"/>
      <c r="L277" s="832"/>
      <c r="M277" s="832"/>
      <c r="N277" s="823"/>
      <c r="O277" s="823"/>
      <c r="P277" s="832">
        <v>10</v>
      </c>
      <c r="Q277" s="832">
        <v>99512.6</v>
      </c>
      <c r="R277" s="828"/>
      <c r="S277" s="833">
        <v>9951.26</v>
      </c>
    </row>
    <row r="278" spans="1:19" ht="14.45" customHeight="1" x14ac:dyDescent="0.2">
      <c r="A278" s="822" t="s">
        <v>7238</v>
      </c>
      <c r="B278" s="823" t="s">
        <v>7239</v>
      </c>
      <c r="C278" s="823" t="s">
        <v>620</v>
      </c>
      <c r="D278" s="823" t="s">
        <v>2786</v>
      </c>
      <c r="E278" s="823" t="s">
        <v>7469</v>
      </c>
      <c r="F278" s="823" t="s">
        <v>7470</v>
      </c>
      <c r="G278" s="823" t="s">
        <v>7471</v>
      </c>
      <c r="H278" s="832">
        <v>2</v>
      </c>
      <c r="I278" s="832">
        <v>4319.1400000000003</v>
      </c>
      <c r="J278" s="823"/>
      <c r="K278" s="823">
        <v>2159.5700000000002</v>
      </c>
      <c r="L278" s="832"/>
      <c r="M278" s="832"/>
      <c r="N278" s="823"/>
      <c r="O278" s="823"/>
      <c r="P278" s="832"/>
      <c r="Q278" s="832"/>
      <c r="R278" s="828"/>
      <c r="S278" s="833"/>
    </row>
    <row r="279" spans="1:19" ht="14.45" customHeight="1" x14ac:dyDescent="0.2">
      <c r="A279" s="822" t="s">
        <v>7238</v>
      </c>
      <c r="B279" s="823" t="s">
        <v>7239</v>
      </c>
      <c r="C279" s="823" t="s">
        <v>620</v>
      </c>
      <c r="D279" s="823" t="s">
        <v>2786</v>
      </c>
      <c r="E279" s="823" t="s">
        <v>7469</v>
      </c>
      <c r="F279" s="823" t="s">
        <v>7472</v>
      </c>
      <c r="G279" s="823" t="s">
        <v>7473</v>
      </c>
      <c r="H279" s="832">
        <v>10</v>
      </c>
      <c r="I279" s="832">
        <v>26411.5</v>
      </c>
      <c r="J279" s="823">
        <v>1.1023255619829881</v>
      </c>
      <c r="K279" s="823">
        <v>2641.15</v>
      </c>
      <c r="L279" s="832">
        <v>9</v>
      </c>
      <c r="M279" s="832">
        <v>23959.8</v>
      </c>
      <c r="N279" s="823">
        <v>1</v>
      </c>
      <c r="O279" s="823">
        <v>2662.2</v>
      </c>
      <c r="P279" s="832">
        <v>21</v>
      </c>
      <c r="Q279" s="832">
        <v>56714.47</v>
      </c>
      <c r="R279" s="828">
        <v>2.3670677551565542</v>
      </c>
      <c r="S279" s="833">
        <v>2700.6890476190479</v>
      </c>
    </row>
    <row r="280" spans="1:19" ht="14.45" customHeight="1" x14ac:dyDescent="0.2">
      <c r="A280" s="822" t="s">
        <v>7238</v>
      </c>
      <c r="B280" s="823" t="s">
        <v>7239</v>
      </c>
      <c r="C280" s="823" t="s">
        <v>620</v>
      </c>
      <c r="D280" s="823" t="s">
        <v>2786</v>
      </c>
      <c r="E280" s="823" t="s">
        <v>7469</v>
      </c>
      <c r="F280" s="823" t="s">
        <v>7480</v>
      </c>
      <c r="G280" s="823" t="s">
        <v>7481</v>
      </c>
      <c r="H280" s="832"/>
      <c r="I280" s="832"/>
      <c r="J280" s="823"/>
      <c r="K280" s="823"/>
      <c r="L280" s="832"/>
      <c r="M280" s="832"/>
      <c r="N280" s="823"/>
      <c r="O280" s="823"/>
      <c r="P280" s="832">
        <v>2</v>
      </c>
      <c r="Q280" s="832">
        <v>20753.189999999999</v>
      </c>
      <c r="R280" s="828"/>
      <c r="S280" s="833">
        <v>10376.594999999999</v>
      </c>
    </row>
    <row r="281" spans="1:19" ht="14.45" customHeight="1" x14ac:dyDescent="0.2">
      <c r="A281" s="822" t="s">
        <v>7238</v>
      </c>
      <c r="B281" s="823" t="s">
        <v>7239</v>
      </c>
      <c r="C281" s="823" t="s">
        <v>620</v>
      </c>
      <c r="D281" s="823" t="s">
        <v>2786</v>
      </c>
      <c r="E281" s="823" t="s">
        <v>7469</v>
      </c>
      <c r="F281" s="823" t="s">
        <v>7482</v>
      </c>
      <c r="G281" s="823" t="s">
        <v>7483</v>
      </c>
      <c r="H281" s="832"/>
      <c r="I281" s="832"/>
      <c r="J281" s="823"/>
      <c r="K281" s="823"/>
      <c r="L281" s="832"/>
      <c r="M281" s="832"/>
      <c r="N281" s="823"/>
      <c r="O281" s="823"/>
      <c r="P281" s="832">
        <v>2</v>
      </c>
      <c r="Q281" s="832">
        <v>506.36</v>
      </c>
      <c r="R281" s="828"/>
      <c r="S281" s="833">
        <v>253.18</v>
      </c>
    </row>
    <row r="282" spans="1:19" ht="14.45" customHeight="1" x14ac:dyDescent="0.2">
      <c r="A282" s="822" t="s">
        <v>7238</v>
      </c>
      <c r="B282" s="823" t="s">
        <v>7239</v>
      </c>
      <c r="C282" s="823" t="s">
        <v>620</v>
      </c>
      <c r="D282" s="823" t="s">
        <v>2786</v>
      </c>
      <c r="E282" s="823" t="s">
        <v>7508</v>
      </c>
      <c r="F282" s="823" t="s">
        <v>7511</v>
      </c>
      <c r="G282" s="823" t="s">
        <v>7512</v>
      </c>
      <c r="H282" s="832">
        <v>11</v>
      </c>
      <c r="I282" s="832">
        <v>2156</v>
      </c>
      <c r="J282" s="823">
        <v>1.0834170854271357</v>
      </c>
      <c r="K282" s="823">
        <v>196</v>
      </c>
      <c r="L282" s="832">
        <v>10</v>
      </c>
      <c r="M282" s="832">
        <v>1990</v>
      </c>
      <c r="N282" s="823">
        <v>1</v>
      </c>
      <c r="O282" s="823">
        <v>199</v>
      </c>
      <c r="P282" s="832">
        <v>21</v>
      </c>
      <c r="Q282" s="832">
        <v>4221</v>
      </c>
      <c r="R282" s="828">
        <v>2.1211055276381909</v>
      </c>
      <c r="S282" s="833">
        <v>201</v>
      </c>
    </row>
    <row r="283" spans="1:19" ht="14.45" customHeight="1" x14ac:dyDescent="0.2">
      <c r="A283" s="822" t="s">
        <v>7238</v>
      </c>
      <c r="B283" s="823" t="s">
        <v>7239</v>
      </c>
      <c r="C283" s="823" t="s">
        <v>620</v>
      </c>
      <c r="D283" s="823" t="s">
        <v>2786</v>
      </c>
      <c r="E283" s="823" t="s">
        <v>7508</v>
      </c>
      <c r="F283" s="823" t="s">
        <v>7513</v>
      </c>
      <c r="G283" s="823" t="s">
        <v>7514</v>
      </c>
      <c r="H283" s="832">
        <v>21</v>
      </c>
      <c r="I283" s="832">
        <v>777</v>
      </c>
      <c r="J283" s="823">
        <v>1.1359649122807018</v>
      </c>
      <c r="K283" s="823">
        <v>37</v>
      </c>
      <c r="L283" s="832">
        <v>18</v>
      </c>
      <c r="M283" s="832">
        <v>684</v>
      </c>
      <c r="N283" s="823">
        <v>1</v>
      </c>
      <c r="O283" s="823">
        <v>38</v>
      </c>
      <c r="P283" s="832">
        <v>18</v>
      </c>
      <c r="Q283" s="832">
        <v>684</v>
      </c>
      <c r="R283" s="828">
        <v>1</v>
      </c>
      <c r="S283" s="833">
        <v>38</v>
      </c>
    </row>
    <row r="284" spans="1:19" ht="14.45" customHeight="1" x14ac:dyDescent="0.2">
      <c r="A284" s="822" t="s">
        <v>7238</v>
      </c>
      <c r="B284" s="823" t="s">
        <v>7239</v>
      </c>
      <c r="C284" s="823" t="s">
        <v>620</v>
      </c>
      <c r="D284" s="823" t="s">
        <v>2786</v>
      </c>
      <c r="E284" s="823" t="s">
        <v>7508</v>
      </c>
      <c r="F284" s="823" t="s">
        <v>7523</v>
      </c>
      <c r="G284" s="823" t="s">
        <v>7524</v>
      </c>
      <c r="H284" s="832">
        <v>31</v>
      </c>
      <c r="I284" s="832">
        <v>0</v>
      </c>
      <c r="J284" s="823"/>
      <c r="K284" s="823">
        <v>0</v>
      </c>
      <c r="L284" s="832">
        <v>41</v>
      </c>
      <c r="M284" s="832">
        <v>0</v>
      </c>
      <c r="N284" s="823"/>
      <c r="O284" s="823">
        <v>0</v>
      </c>
      <c r="P284" s="832">
        <v>32</v>
      </c>
      <c r="Q284" s="832">
        <v>0</v>
      </c>
      <c r="R284" s="828"/>
      <c r="S284" s="833">
        <v>0</v>
      </c>
    </row>
    <row r="285" spans="1:19" ht="14.45" customHeight="1" x14ac:dyDescent="0.2">
      <c r="A285" s="822" t="s">
        <v>7238</v>
      </c>
      <c r="B285" s="823" t="s">
        <v>7239</v>
      </c>
      <c r="C285" s="823" t="s">
        <v>620</v>
      </c>
      <c r="D285" s="823" t="s">
        <v>2786</v>
      </c>
      <c r="E285" s="823" t="s">
        <v>7508</v>
      </c>
      <c r="F285" s="823" t="s">
        <v>7531</v>
      </c>
      <c r="G285" s="823" t="s">
        <v>7532</v>
      </c>
      <c r="H285" s="832">
        <v>510</v>
      </c>
      <c r="I285" s="832">
        <v>16999.989999999998</v>
      </c>
      <c r="J285" s="823">
        <v>1.0991377582490336</v>
      </c>
      <c r="K285" s="823">
        <v>33.333313725490193</v>
      </c>
      <c r="L285" s="832">
        <v>464</v>
      </c>
      <c r="M285" s="832">
        <v>15466.66</v>
      </c>
      <c r="N285" s="823">
        <v>1</v>
      </c>
      <c r="O285" s="823">
        <v>33.333318965517243</v>
      </c>
      <c r="P285" s="832">
        <v>458</v>
      </c>
      <c r="Q285" s="832">
        <v>15266.66</v>
      </c>
      <c r="R285" s="828">
        <v>0.98706895994351718</v>
      </c>
      <c r="S285" s="833">
        <v>33.333318777292575</v>
      </c>
    </row>
    <row r="286" spans="1:19" ht="14.45" customHeight="1" x14ac:dyDescent="0.2">
      <c r="A286" s="822" t="s">
        <v>7238</v>
      </c>
      <c r="B286" s="823" t="s">
        <v>7239</v>
      </c>
      <c r="C286" s="823" t="s">
        <v>620</v>
      </c>
      <c r="D286" s="823" t="s">
        <v>2786</v>
      </c>
      <c r="E286" s="823" t="s">
        <v>7508</v>
      </c>
      <c r="F286" s="823" t="s">
        <v>7533</v>
      </c>
      <c r="G286" s="823" t="s">
        <v>7534</v>
      </c>
      <c r="H286" s="832">
        <v>522</v>
      </c>
      <c r="I286" s="832">
        <v>19314</v>
      </c>
      <c r="J286" s="823">
        <v>1.114612188365651</v>
      </c>
      <c r="K286" s="823">
        <v>37</v>
      </c>
      <c r="L286" s="832">
        <v>456</v>
      </c>
      <c r="M286" s="832">
        <v>17328</v>
      </c>
      <c r="N286" s="823">
        <v>1</v>
      </c>
      <c r="O286" s="823">
        <v>38</v>
      </c>
      <c r="P286" s="832">
        <v>461</v>
      </c>
      <c r="Q286" s="832">
        <v>17518</v>
      </c>
      <c r="R286" s="828">
        <v>1.0109649122807018</v>
      </c>
      <c r="S286" s="833">
        <v>38</v>
      </c>
    </row>
    <row r="287" spans="1:19" ht="14.45" customHeight="1" x14ac:dyDescent="0.2">
      <c r="A287" s="822" t="s">
        <v>7238</v>
      </c>
      <c r="B287" s="823" t="s">
        <v>7239</v>
      </c>
      <c r="C287" s="823" t="s">
        <v>620</v>
      </c>
      <c r="D287" s="823" t="s">
        <v>2786</v>
      </c>
      <c r="E287" s="823" t="s">
        <v>7508</v>
      </c>
      <c r="F287" s="823" t="s">
        <v>7543</v>
      </c>
      <c r="G287" s="823" t="s">
        <v>7544</v>
      </c>
      <c r="H287" s="832">
        <v>96</v>
      </c>
      <c r="I287" s="832">
        <v>34080</v>
      </c>
      <c r="J287" s="823">
        <v>0.31211649418444914</v>
      </c>
      <c r="K287" s="823">
        <v>355</v>
      </c>
      <c r="L287" s="832">
        <v>305</v>
      </c>
      <c r="M287" s="832">
        <v>109190</v>
      </c>
      <c r="N287" s="823">
        <v>1</v>
      </c>
      <c r="O287" s="823">
        <v>358</v>
      </c>
      <c r="P287" s="832">
        <v>364</v>
      </c>
      <c r="Q287" s="832">
        <v>131040</v>
      </c>
      <c r="R287" s="828">
        <v>1.2001099001740085</v>
      </c>
      <c r="S287" s="833">
        <v>360</v>
      </c>
    </row>
    <row r="288" spans="1:19" ht="14.45" customHeight="1" x14ac:dyDescent="0.2">
      <c r="A288" s="822" t="s">
        <v>7238</v>
      </c>
      <c r="B288" s="823" t="s">
        <v>7239</v>
      </c>
      <c r="C288" s="823" t="s">
        <v>620</v>
      </c>
      <c r="D288" s="823" t="s">
        <v>2786</v>
      </c>
      <c r="E288" s="823" t="s">
        <v>7508</v>
      </c>
      <c r="F288" s="823" t="s">
        <v>7551</v>
      </c>
      <c r="G288" s="823" t="s">
        <v>7552</v>
      </c>
      <c r="H288" s="832">
        <v>8</v>
      </c>
      <c r="I288" s="832">
        <v>1392</v>
      </c>
      <c r="J288" s="823">
        <v>0.61186813186813183</v>
      </c>
      <c r="K288" s="823">
        <v>174</v>
      </c>
      <c r="L288" s="832">
        <v>13</v>
      </c>
      <c r="M288" s="832">
        <v>2275</v>
      </c>
      <c r="N288" s="823">
        <v>1</v>
      </c>
      <c r="O288" s="823">
        <v>175</v>
      </c>
      <c r="P288" s="832">
        <v>9</v>
      </c>
      <c r="Q288" s="832">
        <v>1584</v>
      </c>
      <c r="R288" s="828">
        <v>0.69626373626373628</v>
      </c>
      <c r="S288" s="833">
        <v>176</v>
      </c>
    </row>
    <row r="289" spans="1:19" ht="14.45" customHeight="1" x14ac:dyDescent="0.2">
      <c r="A289" s="822" t="s">
        <v>7238</v>
      </c>
      <c r="B289" s="823" t="s">
        <v>7239</v>
      </c>
      <c r="C289" s="823" t="s">
        <v>620</v>
      </c>
      <c r="D289" s="823" t="s">
        <v>2786</v>
      </c>
      <c r="E289" s="823" t="s">
        <v>7508</v>
      </c>
      <c r="F289" s="823" t="s">
        <v>7557</v>
      </c>
      <c r="G289" s="823" t="s">
        <v>7558</v>
      </c>
      <c r="H289" s="832">
        <v>402</v>
      </c>
      <c r="I289" s="832">
        <v>71556</v>
      </c>
      <c r="J289" s="823">
        <v>2.7954838457631754</v>
      </c>
      <c r="K289" s="823">
        <v>178</v>
      </c>
      <c r="L289" s="832">
        <v>143</v>
      </c>
      <c r="M289" s="832">
        <v>25597</v>
      </c>
      <c r="N289" s="823">
        <v>1</v>
      </c>
      <c r="O289" s="823">
        <v>179</v>
      </c>
      <c r="P289" s="832">
        <v>99</v>
      </c>
      <c r="Q289" s="832">
        <v>17820</v>
      </c>
      <c r="R289" s="828">
        <v>0.69617533304684143</v>
      </c>
      <c r="S289" s="833">
        <v>180</v>
      </c>
    </row>
    <row r="290" spans="1:19" ht="14.45" customHeight="1" x14ac:dyDescent="0.2">
      <c r="A290" s="822" t="s">
        <v>7238</v>
      </c>
      <c r="B290" s="823" t="s">
        <v>7239</v>
      </c>
      <c r="C290" s="823" t="s">
        <v>620</v>
      </c>
      <c r="D290" s="823" t="s">
        <v>2786</v>
      </c>
      <c r="E290" s="823" t="s">
        <v>7508</v>
      </c>
      <c r="F290" s="823" t="s">
        <v>7561</v>
      </c>
      <c r="G290" s="823" t="s">
        <v>7562</v>
      </c>
      <c r="H290" s="832">
        <v>24</v>
      </c>
      <c r="I290" s="832">
        <v>16848</v>
      </c>
      <c r="J290" s="823">
        <v>1.5886845827439886</v>
      </c>
      <c r="K290" s="823">
        <v>702</v>
      </c>
      <c r="L290" s="832">
        <v>15</v>
      </c>
      <c r="M290" s="832">
        <v>10605</v>
      </c>
      <c r="N290" s="823">
        <v>1</v>
      </c>
      <c r="O290" s="823">
        <v>707</v>
      </c>
      <c r="P290" s="832">
        <v>12</v>
      </c>
      <c r="Q290" s="832">
        <v>8532</v>
      </c>
      <c r="R290" s="828">
        <v>0.80452616690240453</v>
      </c>
      <c r="S290" s="833">
        <v>711</v>
      </c>
    </row>
    <row r="291" spans="1:19" ht="14.45" customHeight="1" x14ac:dyDescent="0.2">
      <c r="A291" s="822" t="s">
        <v>7238</v>
      </c>
      <c r="B291" s="823" t="s">
        <v>7239</v>
      </c>
      <c r="C291" s="823" t="s">
        <v>620</v>
      </c>
      <c r="D291" s="823" t="s">
        <v>2788</v>
      </c>
      <c r="E291" s="823" t="s">
        <v>7469</v>
      </c>
      <c r="F291" s="823" t="s">
        <v>7470</v>
      </c>
      <c r="G291" s="823" t="s">
        <v>7471</v>
      </c>
      <c r="H291" s="832">
        <v>10</v>
      </c>
      <c r="I291" s="832">
        <v>21595.7</v>
      </c>
      <c r="J291" s="823"/>
      <c r="K291" s="823">
        <v>2159.5700000000002</v>
      </c>
      <c r="L291" s="832"/>
      <c r="M291" s="832"/>
      <c r="N291" s="823"/>
      <c r="O291" s="823"/>
      <c r="P291" s="832">
        <v>2</v>
      </c>
      <c r="Q291" s="832">
        <v>4435.46</v>
      </c>
      <c r="R291" s="828"/>
      <c r="S291" s="833">
        <v>2217.73</v>
      </c>
    </row>
    <row r="292" spans="1:19" ht="14.45" customHeight="1" x14ac:dyDescent="0.2">
      <c r="A292" s="822" t="s">
        <v>7238</v>
      </c>
      <c r="B292" s="823" t="s">
        <v>7239</v>
      </c>
      <c r="C292" s="823" t="s">
        <v>620</v>
      </c>
      <c r="D292" s="823" t="s">
        <v>2788</v>
      </c>
      <c r="E292" s="823" t="s">
        <v>7469</v>
      </c>
      <c r="F292" s="823" t="s">
        <v>7472</v>
      </c>
      <c r="G292" s="823" t="s">
        <v>7473</v>
      </c>
      <c r="H292" s="832"/>
      <c r="I292" s="832"/>
      <c r="J292" s="823"/>
      <c r="K292" s="823"/>
      <c r="L292" s="832">
        <v>15</v>
      </c>
      <c r="M292" s="832">
        <v>38964.199999999997</v>
      </c>
      <c r="N292" s="823">
        <v>1</v>
      </c>
      <c r="O292" s="823">
        <v>2597.6133333333332</v>
      </c>
      <c r="P292" s="832">
        <v>7</v>
      </c>
      <c r="Q292" s="832">
        <v>18804.849999999999</v>
      </c>
      <c r="R292" s="828">
        <v>0.48261866020603528</v>
      </c>
      <c r="S292" s="833">
        <v>2686.4071428571428</v>
      </c>
    </row>
    <row r="293" spans="1:19" ht="14.45" customHeight="1" x14ac:dyDescent="0.2">
      <c r="A293" s="822" t="s">
        <v>7238</v>
      </c>
      <c r="B293" s="823" t="s">
        <v>7239</v>
      </c>
      <c r="C293" s="823" t="s">
        <v>620</v>
      </c>
      <c r="D293" s="823" t="s">
        <v>2788</v>
      </c>
      <c r="E293" s="823" t="s">
        <v>7469</v>
      </c>
      <c r="F293" s="823" t="s">
        <v>7476</v>
      </c>
      <c r="G293" s="823" t="s">
        <v>7477</v>
      </c>
      <c r="H293" s="832">
        <v>5</v>
      </c>
      <c r="I293" s="832">
        <v>43275.95</v>
      </c>
      <c r="J293" s="823">
        <v>4.9791690636721357</v>
      </c>
      <c r="K293" s="823">
        <v>8655.1899999999987</v>
      </c>
      <c r="L293" s="832">
        <v>1</v>
      </c>
      <c r="M293" s="832">
        <v>8691.4</v>
      </c>
      <c r="N293" s="823">
        <v>1</v>
      </c>
      <c r="O293" s="823">
        <v>8691.4</v>
      </c>
      <c r="P293" s="832"/>
      <c r="Q293" s="832"/>
      <c r="R293" s="828"/>
      <c r="S293" s="833"/>
    </row>
    <row r="294" spans="1:19" ht="14.45" customHeight="1" x14ac:dyDescent="0.2">
      <c r="A294" s="822" t="s">
        <v>7238</v>
      </c>
      <c r="B294" s="823" t="s">
        <v>7239</v>
      </c>
      <c r="C294" s="823" t="s">
        <v>620</v>
      </c>
      <c r="D294" s="823" t="s">
        <v>2788</v>
      </c>
      <c r="E294" s="823" t="s">
        <v>7469</v>
      </c>
      <c r="F294" s="823" t="s">
        <v>7478</v>
      </c>
      <c r="G294" s="823" t="s">
        <v>7479</v>
      </c>
      <c r="H294" s="832"/>
      <c r="I294" s="832"/>
      <c r="J294" s="823"/>
      <c r="K294" s="823"/>
      <c r="L294" s="832"/>
      <c r="M294" s="832"/>
      <c r="N294" s="823"/>
      <c r="O294" s="823"/>
      <c r="P294" s="832">
        <v>1</v>
      </c>
      <c r="Q294" s="832">
        <v>9095.51</v>
      </c>
      <c r="R294" s="828"/>
      <c r="S294" s="833">
        <v>9095.51</v>
      </c>
    </row>
    <row r="295" spans="1:19" ht="14.45" customHeight="1" x14ac:dyDescent="0.2">
      <c r="A295" s="822" t="s">
        <v>7238</v>
      </c>
      <c r="B295" s="823" t="s">
        <v>7239</v>
      </c>
      <c r="C295" s="823" t="s">
        <v>620</v>
      </c>
      <c r="D295" s="823" t="s">
        <v>2788</v>
      </c>
      <c r="E295" s="823" t="s">
        <v>7469</v>
      </c>
      <c r="F295" s="823" t="s">
        <v>7480</v>
      </c>
      <c r="G295" s="823" t="s">
        <v>7481</v>
      </c>
      <c r="H295" s="832"/>
      <c r="I295" s="832"/>
      <c r="J295" s="823"/>
      <c r="K295" s="823"/>
      <c r="L295" s="832">
        <v>9</v>
      </c>
      <c r="M295" s="832">
        <v>91448.599999999991</v>
      </c>
      <c r="N295" s="823">
        <v>1</v>
      </c>
      <c r="O295" s="823">
        <v>10160.955555555554</v>
      </c>
      <c r="P295" s="832">
        <v>6</v>
      </c>
      <c r="Q295" s="832">
        <v>62081.279999999999</v>
      </c>
      <c r="R295" s="828">
        <v>0.67886528607326968</v>
      </c>
      <c r="S295" s="833">
        <v>10346.879999999999</v>
      </c>
    </row>
    <row r="296" spans="1:19" ht="14.45" customHeight="1" x14ac:dyDescent="0.2">
      <c r="A296" s="822" t="s">
        <v>7238</v>
      </c>
      <c r="B296" s="823" t="s">
        <v>7239</v>
      </c>
      <c r="C296" s="823" t="s">
        <v>620</v>
      </c>
      <c r="D296" s="823" t="s">
        <v>2788</v>
      </c>
      <c r="E296" s="823" t="s">
        <v>7508</v>
      </c>
      <c r="F296" s="823" t="s">
        <v>7511</v>
      </c>
      <c r="G296" s="823" t="s">
        <v>7512</v>
      </c>
      <c r="H296" s="832">
        <v>11</v>
      </c>
      <c r="I296" s="832">
        <v>2156</v>
      </c>
      <c r="J296" s="823">
        <v>0.47105090670745031</v>
      </c>
      <c r="K296" s="823">
        <v>196</v>
      </c>
      <c r="L296" s="832">
        <v>23</v>
      </c>
      <c r="M296" s="832">
        <v>4577</v>
      </c>
      <c r="N296" s="823">
        <v>1</v>
      </c>
      <c r="O296" s="823">
        <v>199</v>
      </c>
      <c r="P296" s="832">
        <v>8</v>
      </c>
      <c r="Q296" s="832">
        <v>1608</v>
      </c>
      <c r="R296" s="828">
        <v>0.35132182652392396</v>
      </c>
      <c r="S296" s="833">
        <v>201</v>
      </c>
    </row>
    <row r="297" spans="1:19" ht="14.45" customHeight="1" x14ac:dyDescent="0.2">
      <c r="A297" s="822" t="s">
        <v>7238</v>
      </c>
      <c r="B297" s="823" t="s">
        <v>7239</v>
      </c>
      <c r="C297" s="823" t="s">
        <v>620</v>
      </c>
      <c r="D297" s="823" t="s">
        <v>2788</v>
      </c>
      <c r="E297" s="823" t="s">
        <v>7508</v>
      </c>
      <c r="F297" s="823" t="s">
        <v>7513</v>
      </c>
      <c r="G297" s="823" t="s">
        <v>7514</v>
      </c>
      <c r="H297" s="832">
        <v>50</v>
      </c>
      <c r="I297" s="832">
        <v>1850</v>
      </c>
      <c r="J297" s="823">
        <v>3.7449392712550607</v>
      </c>
      <c r="K297" s="823">
        <v>37</v>
      </c>
      <c r="L297" s="832">
        <v>13</v>
      </c>
      <c r="M297" s="832">
        <v>494</v>
      </c>
      <c r="N297" s="823">
        <v>1</v>
      </c>
      <c r="O297" s="823">
        <v>38</v>
      </c>
      <c r="P297" s="832">
        <v>6</v>
      </c>
      <c r="Q297" s="832">
        <v>228</v>
      </c>
      <c r="R297" s="828">
        <v>0.46153846153846156</v>
      </c>
      <c r="S297" s="833">
        <v>38</v>
      </c>
    </row>
    <row r="298" spans="1:19" ht="14.45" customHeight="1" x14ac:dyDescent="0.2">
      <c r="A298" s="822" t="s">
        <v>7238</v>
      </c>
      <c r="B298" s="823" t="s">
        <v>7239</v>
      </c>
      <c r="C298" s="823" t="s">
        <v>620</v>
      </c>
      <c r="D298" s="823" t="s">
        <v>2788</v>
      </c>
      <c r="E298" s="823" t="s">
        <v>7508</v>
      </c>
      <c r="F298" s="823" t="s">
        <v>7531</v>
      </c>
      <c r="G298" s="823" t="s">
        <v>7532</v>
      </c>
      <c r="H298" s="832">
        <v>184</v>
      </c>
      <c r="I298" s="832">
        <v>6133.32</v>
      </c>
      <c r="J298" s="823">
        <v>0.91541952922458314</v>
      </c>
      <c r="K298" s="823">
        <v>33.333260869565216</v>
      </c>
      <c r="L298" s="832">
        <v>201</v>
      </c>
      <c r="M298" s="832">
        <v>6700.01</v>
      </c>
      <c r="N298" s="823">
        <v>1</v>
      </c>
      <c r="O298" s="823">
        <v>33.333383084577115</v>
      </c>
      <c r="P298" s="832">
        <v>132</v>
      </c>
      <c r="Q298" s="832">
        <v>4399.99</v>
      </c>
      <c r="R298" s="828">
        <v>0.65671394520306681</v>
      </c>
      <c r="S298" s="833">
        <v>33.333257575757571</v>
      </c>
    </row>
    <row r="299" spans="1:19" ht="14.45" customHeight="1" x14ac:dyDescent="0.2">
      <c r="A299" s="822" t="s">
        <v>7238</v>
      </c>
      <c r="B299" s="823" t="s">
        <v>7239</v>
      </c>
      <c r="C299" s="823" t="s">
        <v>620</v>
      </c>
      <c r="D299" s="823" t="s">
        <v>2788</v>
      </c>
      <c r="E299" s="823" t="s">
        <v>7508</v>
      </c>
      <c r="F299" s="823" t="s">
        <v>7533</v>
      </c>
      <c r="G299" s="823" t="s">
        <v>7534</v>
      </c>
      <c r="H299" s="832">
        <v>185</v>
      </c>
      <c r="I299" s="832">
        <v>6845</v>
      </c>
      <c r="J299" s="823">
        <v>0.9006578947368421</v>
      </c>
      <c r="K299" s="823">
        <v>37</v>
      </c>
      <c r="L299" s="832">
        <v>200</v>
      </c>
      <c r="M299" s="832">
        <v>7600</v>
      </c>
      <c r="N299" s="823">
        <v>1</v>
      </c>
      <c r="O299" s="823">
        <v>38</v>
      </c>
      <c r="P299" s="832">
        <v>132</v>
      </c>
      <c r="Q299" s="832">
        <v>5016</v>
      </c>
      <c r="R299" s="828">
        <v>0.66</v>
      </c>
      <c r="S299" s="833">
        <v>38</v>
      </c>
    </row>
    <row r="300" spans="1:19" ht="14.45" customHeight="1" x14ac:dyDescent="0.2">
      <c r="A300" s="822" t="s">
        <v>7238</v>
      </c>
      <c r="B300" s="823" t="s">
        <v>7239</v>
      </c>
      <c r="C300" s="823" t="s">
        <v>620</v>
      </c>
      <c r="D300" s="823" t="s">
        <v>2788</v>
      </c>
      <c r="E300" s="823" t="s">
        <v>7508</v>
      </c>
      <c r="F300" s="823" t="s">
        <v>7543</v>
      </c>
      <c r="G300" s="823" t="s">
        <v>7544</v>
      </c>
      <c r="H300" s="832">
        <v>3</v>
      </c>
      <c r="I300" s="832">
        <v>1065</v>
      </c>
      <c r="J300" s="823">
        <v>2.9748603351955309</v>
      </c>
      <c r="K300" s="823">
        <v>355</v>
      </c>
      <c r="L300" s="832">
        <v>1</v>
      </c>
      <c r="M300" s="832">
        <v>358</v>
      </c>
      <c r="N300" s="823">
        <v>1</v>
      </c>
      <c r="O300" s="823">
        <v>358</v>
      </c>
      <c r="P300" s="832"/>
      <c r="Q300" s="832"/>
      <c r="R300" s="828"/>
      <c r="S300" s="833"/>
    </row>
    <row r="301" spans="1:19" ht="14.45" customHeight="1" x14ac:dyDescent="0.2">
      <c r="A301" s="822" t="s">
        <v>7238</v>
      </c>
      <c r="B301" s="823" t="s">
        <v>7239</v>
      </c>
      <c r="C301" s="823" t="s">
        <v>620</v>
      </c>
      <c r="D301" s="823" t="s">
        <v>2788</v>
      </c>
      <c r="E301" s="823" t="s">
        <v>7508</v>
      </c>
      <c r="F301" s="823" t="s">
        <v>7551</v>
      </c>
      <c r="G301" s="823" t="s">
        <v>7552</v>
      </c>
      <c r="H301" s="832">
        <v>7</v>
      </c>
      <c r="I301" s="832">
        <v>1218</v>
      </c>
      <c r="J301" s="823">
        <v>6.96</v>
      </c>
      <c r="K301" s="823">
        <v>174</v>
      </c>
      <c r="L301" s="832">
        <v>1</v>
      </c>
      <c r="M301" s="832">
        <v>175</v>
      </c>
      <c r="N301" s="823">
        <v>1</v>
      </c>
      <c r="O301" s="823">
        <v>175</v>
      </c>
      <c r="P301" s="832"/>
      <c r="Q301" s="832"/>
      <c r="R301" s="828"/>
      <c r="S301" s="833"/>
    </row>
    <row r="302" spans="1:19" ht="14.45" customHeight="1" x14ac:dyDescent="0.2">
      <c r="A302" s="822" t="s">
        <v>7238</v>
      </c>
      <c r="B302" s="823" t="s">
        <v>7239</v>
      </c>
      <c r="C302" s="823" t="s">
        <v>620</v>
      </c>
      <c r="D302" s="823" t="s">
        <v>2788</v>
      </c>
      <c r="E302" s="823" t="s">
        <v>7508</v>
      </c>
      <c r="F302" s="823" t="s">
        <v>7557</v>
      </c>
      <c r="G302" s="823" t="s">
        <v>7558</v>
      </c>
      <c r="H302" s="832">
        <v>174</v>
      </c>
      <c r="I302" s="832">
        <v>30972</v>
      </c>
      <c r="J302" s="823">
        <v>0.9059054081722191</v>
      </c>
      <c r="K302" s="823">
        <v>178</v>
      </c>
      <c r="L302" s="832">
        <v>191</v>
      </c>
      <c r="M302" s="832">
        <v>34189</v>
      </c>
      <c r="N302" s="823">
        <v>1</v>
      </c>
      <c r="O302" s="823">
        <v>179</v>
      </c>
      <c r="P302" s="832">
        <v>121</v>
      </c>
      <c r="Q302" s="832">
        <v>21780</v>
      </c>
      <c r="R302" s="828">
        <v>0.63704700342215337</v>
      </c>
      <c r="S302" s="833">
        <v>180</v>
      </c>
    </row>
    <row r="303" spans="1:19" ht="14.45" customHeight="1" x14ac:dyDescent="0.2">
      <c r="A303" s="822" t="s">
        <v>7238</v>
      </c>
      <c r="B303" s="823" t="s">
        <v>7239</v>
      </c>
      <c r="C303" s="823" t="s">
        <v>620</v>
      </c>
      <c r="D303" s="823" t="s">
        <v>2788</v>
      </c>
      <c r="E303" s="823" t="s">
        <v>7508</v>
      </c>
      <c r="F303" s="823" t="s">
        <v>7561</v>
      </c>
      <c r="G303" s="823" t="s">
        <v>7562</v>
      </c>
      <c r="H303" s="832">
        <v>9</v>
      </c>
      <c r="I303" s="832">
        <v>6318</v>
      </c>
      <c r="J303" s="823">
        <v>0.8936350777934936</v>
      </c>
      <c r="K303" s="823">
        <v>702</v>
      </c>
      <c r="L303" s="832">
        <v>10</v>
      </c>
      <c r="M303" s="832">
        <v>7070</v>
      </c>
      <c r="N303" s="823">
        <v>1</v>
      </c>
      <c r="O303" s="823">
        <v>707</v>
      </c>
      <c r="P303" s="832">
        <v>11</v>
      </c>
      <c r="Q303" s="832">
        <v>7821</v>
      </c>
      <c r="R303" s="828">
        <v>1.1062234794908061</v>
      </c>
      <c r="S303" s="833">
        <v>711</v>
      </c>
    </row>
    <row r="304" spans="1:19" ht="14.45" customHeight="1" x14ac:dyDescent="0.2">
      <c r="A304" s="822" t="s">
        <v>7238</v>
      </c>
      <c r="B304" s="823" t="s">
        <v>7239</v>
      </c>
      <c r="C304" s="823" t="s">
        <v>620</v>
      </c>
      <c r="D304" s="823" t="s">
        <v>2789</v>
      </c>
      <c r="E304" s="823" t="s">
        <v>7469</v>
      </c>
      <c r="F304" s="823" t="s">
        <v>7472</v>
      </c>
      <c r="G304" s="823" t="s">
        <v>7473</v>
      </c>
      <c r="H304" s="832">
        <v>38</v>
      </c>
      <c r="I304" s="832">
        <v>100363.69999999998</v>
      </c>
      <c r="J304" s="823">
        <v>7.5399068439636379</v>
      </c>
      <c r="K304" s="823">
        <v>2641.1499999999996</v>
      </c>
      <c r="L304" s="832">
        <v>5</v>
      </c>
      <c r="M304" s="832">
        <v>13311</v>
      </c>
      <c r="N304" s="823">
        <v>1</v>
      </c>
      <c r="O304" s="823">
        <v>2662.2</v>
      </c>
      <c r="P304" s="832">
        <v>17</v>
      </c>
      <c r="Q304" s="832">
        <v>45808.17</v>
      </c>
      <c r="R304" s="828">
        <v>3.4413770565697543</v>
      </c>
      <c r="S304" s="833">
        <v>2694.5982352941173</v>
      </c>
    </row>
    <row r="305" spans="1:19" ht="14.45" customHeight="1" x14ac:dyDescent="0.2">
      <c r="A305" s="822" t="s">
        <v>7238</v>
      </c>
      <c r="B305" s="823" t="s">
        <v>7239</v>
      </c>
      <c r="C305" s="823" t="s">
        <v>620</v>
      </c>
      <c r="D305" s="823" t="s">
        <v>2789</v>
      </c>
      <c r="E305" s="823" t="s">
        <v>7469</v>
      </c>
      <c r="F305" s="823" t="s">
        <v>7476</v>
      </c>
      <c r="G305" s="823" t="s">
        <v>7477</v>
      </c>
      <c r="H305" s="832">
        <v>1</v>
      </c>
      <c r="I305" s="832">
        <v>8655.19</v>
      </c>
      <c r="J305" s="823"/>
      <c r="K305" s="823">
        <v>8655.19</v>
      </c>
      <c r="L305" s="832"/>
      <c r="M305" s="832"/>
      <c r="N305" s="823"/>
      <c r="O305" s="823"/>
      <c r="P305" s="832"/>
      <c r="Q305" s="832"/>
      <c r="R305" s="828"/>
      <c r="S305" s="833"/>
    </row>
    <row r="306" spans="1:19" ht="14.45" customHeight="1" x14ac:dyDescent="0.2">
      <c r="A306" s="822" t="s">
        <v>7238</v>
      </c>
      <c r="B306" s="823" t="s">
        <v>7239</v>
      </c>
      <c r="C306" s="823" t="s">
        <v>620</v>
      </c>
      <c r="D306" s="823" t="s">
        <v>2789</v>
      </c>
      <c r="E306" s="823" t="s">
        <v>7469</v>
      </c>
      <c r="F306" s="823" t="s">
        <v>7478</v>
      </c>
      <c r="G306" s="823" t="s">
        <v>7479</v>
      </c>
      <c r="H306" s="832"/>
      <c r="I306" s="832"/>
      <c r="J306" s="823"/>
      <c r="K306" s="823"/>
      <c r="L306" s="832"/>
      <c r="M306" s="832"/>
      <c r="N306" s="823"/>
      <c r="O306" s="823"/>
      <c r="P306" s="832">
        <v>1</v>
      </c>
      <c r="Q306" s="832">
        <v>8984.83</v>
      </c>
      <c r="R306" s="828"/>
      <c r="S306" s="833">
        <v>8984.83</v>
      </c>
    </row>
    <row r="307" spans="1:19" ht="14.45" customHeight="1" x14ac:dyDescent="0.2">
      <c r="A307" s="822" t="s">
        <v>7238</v>
      </c>
      <c r="B307" s="823" t="s">
        <v>7239</v>
      </c>
      <c r="C307" s="823" t="s">
        <v>620</v>
      </c>
      <c r="D307" s="823" t="s">
        <v>2789</v>
      </c>
      <c r="E307" s="823" t="s">
        <v>7469</v>
      </c>
      <c r="F307" s="823" t="s">
        <v>7480</v>
      </c>
      <c r="G307" s="823" t="s">
        <v>7481</v>
      </c>
      <c r="H307" s="832">
        <v>2</v>
      </c>
      <c r="I307" s="832">
        <v>20618.3</v>
      </c>
      <c r="J307" s="823">
        <v>0.99656827442204421</v>
      </c>
      <c r="K307" s="823">
        <v>10309.15</v>
      </c>
      <c r="L307" s="832">
        <v>2</v>
      </c>
      <c r="M307" s="832">
        <v>20689.3</v>
      </c>
      <c r="N307" s="823">
        <v>1</v>
      </c>
      <c r="O307" s="823">
        <v>10344.65</v>
      </c>
      <c r="P307" s="832"/>
      <c r="Q307" s="832"/>
      <c r="R307" s="828"/>
      <c r="S307" s="833"/>
    </row>
    <row r="308" spans="1:19" ht="14.45" customHeight="1" x14ac:dyDescent="0.2">
      <c r="A308" s="822" t="s">
        <v>7238</v>
      </c>
      <c r="B308" s="823" t="s">
        <v>7239</v>
      </c>
      <c r="C308" s="823" t="s">
        <v>620</v>
      </c>
      <c r="D308" s="823" t="s">
        <v>2789</v>
      </c>
      <c r="E308" s="823" t="s">
        <v>7469</v>
      </c>
      <c r="F308" s="823" t="s">
        <v>7484</v>
      </c>
      <c r="G308" s="823" t="s">
        <v>7485</v>
      </c>
      <c r="H308" s="832"/>
      <c r="I308" s="832"/>
      <c r="J308" s="823"/>
      <c r="K308" s="823"/>
      <c r="L308" s="832"/>
      <c r="M308" s="832"/>
      <c r="N308" s="823"/>
      <c r="O308" s="823"/>
      <c r="P308" s="832">
        <v>2</v>
      </c>
      <c r="Q308" s="832">
        <v>5340.68</v>
      </c>
      <c r="R308" s="828"/>
      <c r="S308" s="833">
        <v>2670.34</v>
      </c>
    </row>
    <row r="309" spans="1:19" ht="14.45" customHeight="1" x14ac:dyDescent="0.2">
      <c r="A309" s="822" t="s">
        <v>7238</v>
      </c>
      <c r="B309" s="823" t="s">
        <v>7239</v>
      </c>
      <c r="C309" s="823" t="s">
        <v>620</v>
      </c>
      <c r="D309" s="823" t="s">
        <v>2789</v>
      </c>
      <c r="E309" s="823" t="s">
        <v>7508</v>
      </c>
      <c r="F309" s="823" t="s">
        <v>7511</v>
      </c>
      <c r="G309" s="823" t="s">
        <v>7512</v>
      </c>
      <c r="H309" s="832">
        <v>24</v>
      </c>
      <c r="I309" s="832">
        <v>4704</v>
      </c>
      <c r="J309" s="823">
        <v>3.3768844221105527</v>
      </c>
      <c r="K309" s="823">
        <v>196</v>
      </c>
      <c r="L309" s="832">
        <v>7</v>
      </c>
      <c r="M309" s="832">
        <v>1393</v>
      </c>
      <c r="N309" s="823">
        <v>1</v>
      </c>
      <c r="O309" s="823">
        <v>199</v>
      </c>
      <c r="P309" s="832">
        <v>15</v>
      </c>
      <c r="Q309" s="832">
        <v>3015</v>
      </c>
      <c r="R309" s="828">
        <v>2.1643933955491743</v>
      </c>
      <c r="S309" s="833">
        <v>201</v>
      </c>
    </row>
    <row r="310" spans="1:19" ht="14.45" customHeight="1" x14ac:dyDescent="0.2">
      <c r="A310" s="822" t="s">
        <v>7238</v>
      </c>
      <c r="B310" s="823" t="s">
        <v>7239</v>
      </c>
      <c r="C310" s="823" t="s">
        <v>620</v>
      </c>
      <c r="D310" s="823" t="s">
        <v>2789</v>
      </c>
      <c r="E310" s="823" t="s">
        <v>7508</v>
      </c>
      <c r="F310" s="823" t="s">
        <v>7513</v>
      </c>
      <c r="G310" s="823" t="s">
        <v>7514</v>
      </c>
      <c r="H310" s="832">
        <v>35</v>
      </c>
      <c r="I310" s="832">
        <v>1295</v>
      </c>
      <c r="J310" s="823">
        <v>2.0046439628482973</v>
      </c>
      <c r="K310" s="823">
        <v>37</v>
      </c>
      <c r="L310" s="832">
        <v>17</v>
      </c>
      <c r="M310" s="832">
        <v>646</v>
      </c>
      <c r="N310" s="823">
        <v>1</v>
      </c>
      <c r="O310" s="823">
        <v>38</v>
      </c>
      <c r="P310" s="832">
        <v>18</v>
      </c>
      <c r="Q310" s="832">
        <v>684</v>
      </c>
      <c r="R310" s="828">
        <v>1.0588235294117647</v>
      </c>
      <c r="S310" s="833">
        <v>38</v>
      </c>
    </row>
    <row r="311" spans="1:19" ht="14.45" customHeight="1" x14ac:dyDescent="0.2">
      <c r="A311" s="822" t="s">
        <v>7238</v>
      </c>
      <c r="B311" s="823" t="s">
        <v>7239</v>
      </c>
      <c r="C311" s="823" t="s">
        <v>620</v>
      </c>
      <c r="D311" s="823" t="s">
        <v>2789</v>
      </c>
      <c r="E311" s="823" t="s">
        <v>7508</v>
      </c>
      <c r="F311" s="823" t="s">
        <v>7531</v>
      </c>
      <c r="G311" s="823" t="s">
        <v>7532</v>
      </c>
      <c r="H311" s="832">
        <v>374</v>
      </c>
      <c r="I311" s="832">
        <v>12466.65</v>
      </c>
      <c r="J311" s="823">
        <v>0.95408011375507296</v>
      </c>
      <c r="K311" s="823">
        <v>33.333288770053478</v>
      </c>
      <c r="L311" s="832">
        <v>392</v>
      </c>
      <c r="M311" s="832">
        <v>13066.67</v>
      </c>
      <c r="N311" s="823">
        <v>1</v>
      </c>
      <c r="O311" s="823">
        <v>33.333341836734697</v>
      </c>
      <c r="P311" s="832">
        <v>213</v>
      </c>
      <c r="Q311" s="832">
        <v>7099.99</v>
      </c>
      <c r="R311" s="828">
        <v>0.54336644301876447</v>
      </c>
      <c r="S311" s="833">
        <v>33.333286384976525</v>
      </c>
    </row>
    <row r="312" spans="1:19" ht="14.45" customHeight="1" x14ac:dyDescent="0.2">
      <c r="A312" s="822" t="s">
        <v>7238</v>
      </c>
      <c r="B312" s="823" t="s">
        <v>7239</v>
      </c>
      <c r="C312" s="823" t="s">
        <v>620</v>
      </c>
      <c r="D312" s="823" t="s">
        <v>2789</v>
      </c>
      <c r="E312" s="823" t="s">
        <v>7508</v>
      </c>
      <c r="F312" s="823" t="s">
        <v>7533</v>
      </c>
      <c r="G312" s="823" t="s">
        <v>7534</v>
      </c>
      <c r="H312" s="832">
        <v>374</v>
      </c>
      <c r="I312" s="832">
        <v>13838</v>
      </c>
      <c r="J312" s="823">
        <v>0.93613854688134213</v>
      </c>
      <c r="K312" s="823">
        <v>37</v>
      </c>
      <c r="L312" s="832">
        <v>389</v>
      </c>
      <c r="M312" s="832">
        <v>14782</v>
      </c>
      <c r="N312" s="823">
        <v>1</v>
      </c>
      <c r="O312" s="823">
        <v>38</v>
      </c>
      <c r="P312" s="832">
        <v>212</v>
      </c>
      <c r="Q312" s="832">
        <v>8056</v>
      </c>
      <c r="R312" s="828">
        <v>0.54498714652956293</v>
      </c>
      <c r="S312" s="833">
        <v>38</v>
      </c>
    </row>
    <row r="313" spans="1:19" ht="14.45" customHeight="1" x14ac:dyDescent="0.2">
      <c r="A313" s="822" t="s">
        <v>7238</v>
      </c>
      <c r="B313" s="823" t="s">
        <v>7239</v>
      </c>
      <c r="C313" s="823" t="s">
        <v>620</v>
      </c>
      <c r="D313" s="823" t="s">
        <v>2789</v>
      </c>
      <c r="E313" s="823" t="s">
        <v>7508</v>
      </c>
      <c r="F313" s="823" t="s">
        <v>7543</v>
      </c>
      <c r="G313" s="823" t="s">
        <v>7544</v>
      </c>
      <c r="H313" s="832">
        <v>32</v>
      </c>
      <c r="I313" s="832">
        <v>11360</v>
      </c>
      <c r="J313" s="823">
        <v>2.8847130523108175</v>
      </c>
      <c r="K313" s="823">
        <v>355</v>
      </c>
      <c r="L313" s="832">
        <v>11</v>
      </c>
      <c r="M313" s="832">
        <v>3938</v>
      </c>
      <c r="N313" s="823">
        <v>1</v>
      </c>
      <c r="O313" s="823">
        <v>358</v>
      </c>
      <c r="P313" s="832">
        <v>22</v>
      </c>
      <c r="Q313" s="832">
        <v>7920</v>
      </c>
      <c r="R313" s="828">
        <v>2.011173184357542</v>
      </c>
      <c r="S313" s="833">
        <v>360</v>
      </c>
    </row>
    <row r="314" spans="1:19" ht="14.45" customHeight="1" x14ac:dyDescent="0.2">
      <c r="A314" s="822" t="s">
        <v>7238</v>
      </c>
      <c r="B314" s="823" t="s">
        <v>7239</v>
      </c>
      <c r="C314" s="823" t="s">
        <v>620</v>
      </c>
      <c r="D314" s="823" t="s">
        <v>2789</v>
      </c>
      <c r="E314" s="823" t="s">
        <v>7508</v>
      </c>
      <c r="F314" s="823" t="s">
        <v>7557</v>
      </c>
      <c r="G314" s="823" t="s">
        <v>7558</v>
      </c>
      <c r="H314" s="832">
        <v>328</v>
      </c>
      <c r="I314" s="832">
        <v>58384</v>
      </c>
      <c r="J314" s="823">
        <v>0.88392302917442578</v>
      </c>
      <c r="K314" s="823">
        <v>178</v>
      </c>
      <c r="L314" s="832">
        <v>369</v>
      </c>
      <c r="M314" s="832">
        <v>66051</v>
      </c>
      <c r="N314" s="823">
        <v>1</v>
      </c>
      <c r="O314" s="823">
        <v>179</v>
      </c>
      <c r="P314" s="832">
        <v>182</v>
      </c>
      <c r="Q314" s="832">
        <v>32760</v>
      </c>
      <c r="R314" s="828">
        <v>0.49598037879820139</v>
      </c>
      <c r="S314" s="833">
        <v>180</v>
      </c>
    </row>
    <row r="315" spans="1:19" ht="14.45" customHeight="1" x14ac:dyDescent="0.2">
      <c r="A315" s="822" t="s">
        <v>7238</v>
      </c>
      <c r="B315" s="823" t="s">
        <v>7239</v>
      </c>
      <c r="C315" s="823" t="s">
        <v>620</v>
      </c>
      <c r="D315" s="823" t="s">
        <v>2789</v>
      </c>
      <c r="E315" s="823" t="s">
        <v>7508</v>
      </c>
      <c r="F315" s="823" t="s">
        <v>7561</v>
      </c>
      <c r="G315" s="823" t="s">
        <v>7562</v>
      </c>
      <c r="H315" s="832">
        <v>15</v>
      </c>
      <c r="I315" s="832">
        <v>10530</v>
      </c>
      <c r="J315" s="823">
        <v>1.2411598302687412</v>
      </c>
      <c r="K315" s="823">
        <v>702</v>
      </c>
      <c r="L315" s="832">
        <v>12</v>
      </c>
      <c r="M315" s="832">
        <v>8484</v>
      </c>
      <c r="N315" s="823">
        <v>1</v>
      </c>
      <c r="O315" s="823">
        <v>707</v>
      </c>
      <c r="P315" s="832">
        <v>9</v>
      </c>
      <c r="Q315" s="832">
        <v>6399</v>
      </c>
      <c r="R315" s="828">
        <v>0.75424328147100428</v>
      </c>
      <c r="S315" s="833">
        <v>711</v>
      </c>
    </row>
    <row r="316" spans="1:19" ht="14.45" customHeight="1" x14ac:dyDescent="0.2">
      <c r="A316" s="822" t="s">
        <v>7238</v>
      </c>
      <c r="B316" s="823" t="s">
        <v>7239</v>
      </c>
      <c r="C316" s="823" t="s">
        <v>620</v>
      </c>
      <c r="D316" s="823" t="s">
        <v>2791</v>
      </c>
      <c r="E316" s="823" t="s">
        <v>7508</v>
      </c>
      <c r="F316" s="823" t="s">
        <v>7511</v>
      </c>
      <c r="G316" s="823" t="s">
        <v>7512</v>
      </c>
      <c r="H316" s="832"/>
      <c r="I316" s="832"/>
      <c r="J316" s="823"/>
      <c r="K316" s="823"/>
      <c r="L316" s="832">
        <v>6</v>
      </c>
      <c r="M316" s="832">
        <v>1194</v>
      </c>
      <c r="N316" s="823">
        <v>1</v>
      </c>
      <c r="O316" s="823">
        <v>199</v>
      </c>
      <c r="P316" s="832"/>
      <c r="Q316" s="832"/>
      <c r="R316" s="828"/>
      <c r="S316" s="833"/>
    </row>
    <row r="317" spans="1:19" ht="14.45" customHeight="1" x14ac:dyDescent="0.2">
      <c r="A317" s="822" t="s">
        <v>7238</v>
      </c>
      <c r="B317" s="823" t="s">
        <v>7239</v>
      </c>
      <c r="C317" s="823" t="s">
        <v>620</v>
      </c>
      <c r="D317" s="823" t="s">
        <v>2791</v>
      </c>
      <c r="E317" s="823" t="s">
        <v>7508</v>
      </c>
      <c r="F317" s="823" t="s">
        <v>7513</v>
      </c>
      <c r="G317" s="823" t="s">
        <v>7514</v>
      </c>
      <c r="H317" s="832">
        <v>20</v>
      </c>
      <c r="I317" s="832">
        <v>740</v>
      </c>
      <c r="J317" s="823">
        <v>0.92731829573934832</v>
      </c>
      <c r="K317" s="823">
        <v>37</v>
      </c>
      <c r="L317" s="832">
        <v>21</v>
      </c>
      <c r="M317" s="832">
        <v>798</v>
      </c>
      <c r="N317" s="823">
        <v>1</v>
      </c>
      <c r="O317" s="823">
        <v>38</v>
      </c>
      <c r="P317" s="832">
        <v>24</v>
      </c>
      <c r="Q317" s="832">
        <v>912</v>
      </c>
      <c r="R317" s="828">
        <v>1.1428571428571428</v>
      </c>
      <c r="S317" s="833">
        <v>38</v>
      </c>
    </row>
    <row r="318" spans="1:19" ht="14.45" customHeight="1" x14ac:dyDescent="0.2">
      <c r="A318" s="822" t="s">
        <v>7238</v>
      </c>
      <c r="B318" s="823" t="s">
        <v>7239</v>
      </c>
      <c r="C318" s="823" t="s">
        <v>620</v>
      </c>
      <c r="D318" s="823" t="s">
        <v>2791</v>
      </c>
      <c r="E318" s="823" t="s">
        <v>7508</v>
      </c>
      <c r="F318" s="823" t="s">
        <v>7531</v>
      </c>
      <c r="G318" s="823" t="s">
        <v>7532</v>
      </c>
      <c r="H318" s="832">
        <v>34</v>
      </c>
      <c r="I318" s="832">
        <v>1133.33</v>
      </c>
      <c r="J318" s="823">
        <v>0.17894750138553142</v>
      </c>
      <c r="K318" s="823">
        <v>33.333235294117642</v>
      </c>
      <c r="L318" s="832">
        <v>190</v>
      </c>
      <c r="M318" s="832">
        <v>6333.3099999999995</v>
      </c>
      <c r="N318" s="823">
        <v>1</v>
      </c>
      <c r="O318" s="823">
        <v>33.333210526315789</v>
      </c>
      <c r="P318" s="832">
        <v>167</v>
      </c>
      <c r="Q318" s="832">
        <v>5566.66</v>
      </c>
      <c r="R318" s="828">
        <v>0.87894955402467279</v>
      </c>
      <c r="S318" s="833">
        <v>33.333293413173649</v>
      </c>
    </row>
    <row r="319" spans="1:19" ht="14.45" customHeight="1" x14ac:dyDescent="0.2">
      <c r="A319" s="822" t="s">
        <v>7238</v>
      </c>
      <c r="B319" s="823" t="s">
        <v>7239</v>
      </c>
      <c r="C319" s="823" t="s">
        <v>620</v>
      </c>
      <c r="D319" s="823" t="s">
        <v>2791</v>
      </c>
      <c r="E319" s="823" t="s">
        <v>7508</v>
      </c>
      <c r="F319" s="823" t="s">
        <v>7533</v>
      </c>
      <c r="G319" s="823" t="s">
        <v>7534</v>
      </c>
      <c r="H319" s="832">
        <v>33</v>
      </c>
      <c r="I319" s="832">
        <v>1221</v>
      </c>
      <c r="J319" s="823">
        <v>0.16911357340720221</v>
      </c>
      <c r="K319" s="823">
        <v>37</v>
      </c>
      <c r="L319" s="832">
        <v>190</v>
      </c>
      <c r="M319" s="832">
        <v>7220</v>
      </c>
      <c r="N319" s="823">
        <v>1</v>
      </c>
      <c r="O319" s="823">
        <v>38</v>
      </c>
      <c r="P319" s="832">
        <v>167</v>
      </c>
      <c r="Q319" s="832">
        <v>6346</v>
      </c>
      <c r="R319" s="828">
        <v>0.87894736842105259</v>
      </c>
      <c r="S319" s="833">
        <v>38</v>
      </c>
    </row>
    <row r="320" spans="1:19" ht="14.45" customHeight="1" x14ac:dyDescent="0.2">
      <c r="A320" s="822" t="s">
        <v>7238</v>
      </c>
      <c r="B320" s="823" t="s">
        <v>7239</v>
      </c>
      <c r="C320" s="823" t="s">
        <v>620</v>
      </c>
      <c r="D320" s="823" t="s">
        <v>2791</v>
      </c>
      <c r="E320" s="823" t="s">
        <v>7508</v>
      </c>
      <c r="F320" s="823" t="s">
        <v>7539</v>
      </c>
      <c r="G320" s="823" t="s">
        <v>7540</v>
      </c>
      <c r="H320" s="832"/>
      <c r="I320" s="832"/>
      <c r="J320" s="823"/>
      <c r="K320" s="823"/>
      <c r="L320" s="832">
        <v>1</v>
      </c>
      <c r="M320" s="832">
        <v>0</v>
      </c>
      <c r="N320" s="823"/>
      <c r="O320" s="823">
        <v>0</v>
      </c>
      <c r="P320" s="832"/>
      <c r="Q320" s="832"/>
      <c r="R320" s="828"/>
      <c r="S320" s="833"/>
    </row>
    <row r="321" spans="1:19" ht="14.45" customHeight="1" x14ac:dyDescent="0.2">
      <c r="A321" s="822" t="s">
        <v>7238</v>
      </c>
      <c r="B321" s="823" t="s">
        <v>7239</v>
      </c>
      <c r="C321" s="823" t="s">
        <v>620</v>
      </c>
      <c r="D321" s="823" t="s">
        <v>2791</v>
      </c>
      <c r="E321" s="823" t="s">
        <v>7508</v>
      </c>
      <c r="F321" s="823" t="s">
        <v>7543</v>
      </c>
      <c r="G321" s="823" t="s">
        <v>7544</v>
      </c>
      <c r="H321" s="832">
        <v>14</v>
      </c>
      <c r="I321" s="832">
        <v>4970</v>
      </c>
      <c r="J321" s="823">
        <v>0.16332566546171542</v>
      </c>
      <c r="K321" s="823">
        <v>355</v>
      </c>
      <c r="L321" s="832">
        <v>85</v>
      </c>
      <c r="M321" s="832">
        <v>30430</v>
      </c>
      <c r="N321" s="823">
        <v>1</v>
      </c>
      <c r="O321" s="823">
        <v>358</v>
      </c>
      <c r="P321" s="832">
        <v>110</v>
      </c>
      <c r="Q321" s="832">
        <v>39600</v>
      </c>
      <c r="R321" s="828">
        <v>1.3013473545842917</v>
      </c>
      <c r="S321" s="833">
        <v>360</v>
      </c>
    </row>
    <row r="322" spans="1:19" ht="14.45" customHeight="1" x14ac:dyDescent="0.2">
      <c r="A322" s="822" t="s">
        <v>7238</v>
      </c>
      <c r="B322" s="823" t="s">
        <v>7239</v>
      </c>
      <c r="C322" s="823" t="s">
        <v>620</v>
      </c>
      <c r="D322" s="823" t="s">
        <v>2791</v>
      </c>
      <c r="E322" s="823" t="s">
        <v>7508</v>
      </c>
      <c r="F322" s="823" t="s">
        <v>7557</v>
      </c>
      <c r="G322" s="823" t="s">
        <v>7558</v>
      </c>
      <c r="H322" s="832">
        <v>20</v>
      </c>
      <c r="I322" s="832">
        <v>3560</v>
      </c>
      <c r="J322" s="823">
        <v>0.22600304723209752</v>
      </c>
      <c r="K322" s="823">
        <v>178</v>
      </c>
      <c r="L322" s="832">
        <v>88</v>
      </c>
      <c r="M322" s="832">
        <v>15752</v>
      </c>
      <c r="N322" s="823">
        <v>1</v>
      </c>
      <c r="O322" s="823">
        <v>179</v>
      </c>
      <c r="P322" s="832">
        <v>53</v>
      </c>
      <c r="Q322" s="832">
        <v>9540</v>
      </c>
      <c r="R322" s="828">
        <v>0.60563737938039619</v>
      </c>
      <c r="S322" s="833">
        <v>180</v>
      </c>
    </row>
    <row r="323" spans="1:19" ht="14.45" customHeight="1" x14ac:dyDescent="0.2">
      <c r="A323" s="822" t="s">
        <v>7238</v>
      </c>
      <c r="B323" s="823" t="s">
        <v>7239</v>
      </c>
      <c r="C323" s="823" t="s">
        <v>620</v>
      </c>
      <c r="D323" s="823" t="s">
        <v>2791</v>
      </c>
      <c r="E323" s="823" t="s">
        <v>7508</v>
      </c>
      <c r="F323" s="823" t="s">
        <v>7561</v>
      </c>
      <c r="G323" s="823" t="s">
        <v>7562</v>
      </c>
      <c r="H323" s="832"/>
      <c r="I323" s="832"/>
      <c r="J323" s="823"/>
      <c r="K323" s="823"/>
      <c r="L323" s="832">
        <v>18</v>
      </c>
      <c r="M323" s="832">
        <v>12726</v>
      </c>
      <c r="N323" s="823">
        <v>1</v>
      </c>
      <c r="O323" s="823">
        <v>707</v>
      </c>
      <c r="P323" s="832">
        <v>5</v>
      </c>
      <c r="Q323" s="832">
        <v>3555</v>
      </c>
      <c r="R323" s="828">
        <v>0.27934936350777934</v>
      </c>
      <c r="S323" s="833">
        <v>711</v>
      </c>
    </row>
    <row r="324" spans="1:19" ht="14.45" customHeight="1" x14ac:dyDescent="0.2">
      <c r="A324" s="822" t="s">
        <v>7238</v>
      </c>
      <c r="B324" s="823" t="s">
        <v>7239</v>
      </c>
      <c r="C324" s="823" t="s">
        <v>620</v>
      </c>
      <c r="D324" s="823" t="s">
        <v>2792</v>
      </c>
      <c r="E324" s="823" t="s">
        <v>7469</v>
      </c>
      <c r="F324" s="823" t="s">
        <v>7472</v>
      </c>
      <c r="G324" s="823" t="s">
        <v>7473</v>
      </c>
      <c r="H324" s="832"/>
      <c r="I324" s="832"/>
      <c r="J324" s="823"/>
      <c r="K324" s="823"/>
      <c r="L324" s="832">
        <v>10</v>
      </c>
      <c r="M324" s="832">
        <v>26622</v>
      </c>
      <c r="N324" s="823">
        <v>1</v>
      </c>
      <c r="O324" s="823">
        <v>2662.2</v>
      </c>
      <c r="P324" s="832">
        <v>1</v>
      </c>
      <c r="Q324" s="832">
        <v>2670.34</v>
      </c>
      <c r="R324" s="828">
        <v>0.10030576215160394</v>
      </c>
      <c r="S324" s="833">
        <v>2670.34</v>
      </c>
    </row>
    <row r="325" spans="1:19" ht="14.45" customHeight="1" x14ac:dyDescent="0.2">
      <c r="A325" s="822" t="s">
        <v>7238</v>
      </c>
      <c r="B325" s="823" t="s">
        <v>7239</v>
      </c>
      <c r="C325" s="823" t="s">
        <v>620</v>
      </c>
      <c r="D325" s="823" t="s">
        <v>2792</v>
      </c>
      <c r="E325" s="823" t="s">
        <v>7469</v>
      </c>
      <c r="F325" s="823" t="s">
        <v>7480</v>
      </c>
      <c r="G325" s="823" t="s">
        <v>7481</v>
      </c>
      <c r="H325" s="832"/>
      <c r="I325" s="832"/>
      <c r="J325" s="823"/>
      <c r="K325" s="823"/>
      <c r="L325" s="832">
        <v>1</v>
      </c>
      <c r="M325" s="832">
        <v>10344.65</v>
      </c>
      <c r="N325" s="823">
        <v>1</v>
      </c>
      <c r="O325" s="823">
        <v>10344.65</v>
      </c>
      <c r="P325" s="832"/>
      <c r="Q325" s="832"/>
      <c r="R325" s="828"/>
      <c r="S325" s="833"/>
    </row>
    <row r="326" spans="1:19" ht="14.45" customHeight="1" x14ac:dyDescent="0.2">
      <c r="A326" s="822" t="s">
        <v>7238</v>
      </c>
      <c r="B326" s="823" t="s">
        <v>7239</v>
      </c>
      <c r="C326" s="823" t="s">
        <v>620</v>
      </c>
      <c r="D326" s="823" t="s">
        <v>2792</v>
      </c>
      <c r="E326" s="823" t="s">
        <v>7508</v>
      </c>
      <c r="F326" s="823" t="s">
        <v>7511</v>
      </c>
      <c r="G326" s="823" t="s">
        <v>7512</v>
      </c>
      <c r="H326" s="832"/>
      <c r="I326" s="832"/>
      <c r="J326" s="823"/>
      <c r="K326" s="823"/>
      <c r="L326" s="832">
        <v>8</v>
      </c>
      <c r="M326" s="832">
        <v>1592</v>
      </c>
      <c r="N326" s="823">
        <v>1</v>
      </c>
      <c r="O326" s="823">
        <v>199</v>
      </c>
      <c r="P326" s="832">
        <v>1</v>
      </c>
      <c r="Q326" s="832">
        <v>201</v>
      </c>
      <c r="R326" s="828">
        <v>0.12625628140703518</v>
      </c>
      <c r="S326" s="833">
        <v>201</v>
      </c>
    </row>
    <row r="327" spans="1:19" ht="14.45" customHeight="1" x14ac:dyDescent="0.2">
      <c r="A327" s="822" t="s">
        <v>7238</v>
      </c>
      <c r="B327" s="823" t="s">
        <v>7239</v>
      </c>
      <c r="C327" s="823" t="s">
        <v>620</v>
      </c>
      <c r="D327" s="823" t="s">
        <v>2792</v>
      </c>
      <c r="E327" s="823" t="s">
        <v>7508</v>
      </c>
      <c r="F327" s="823" t="s">
        <v>7513</v>
      </c>
      <c r="G327" s="823" t="s">
        <v>7514</v>
      </c>
      <c r="H327" s="832">
        <v>3</v>
      </c>
      <c r="I327" s="832">
        <v>111</v>
      </c>
      <c r="J327" s="823">
        <v>0.17182662538699692</v>
      </c>
      <c r="K327" s="823">
        <v>37</v>
      </c>
      <c r="L327" s="832">
        <v>17</v>
      </c>
      <c r="M327" s="832">
        <v>646</v>
      </c>
      <c r="N327" s="823">
        <v>1</v>
      </c>
      <c r="O327" s="823">
        <v>38</v>
      </c>
      <c r="P327" s="832">
        <v>14</v>
      </c>
      <c r="Q327" s="832">
        <v>532</v>
      </c>
      <c r="R327" s="828">
        <v>0.82352941176470584</v>
      </c>
      <c r="S327" s="833">
        <v>38</v>
      </c>
    </row>
    <row r="328" spans="1:19" ht="14.45" customHeight="1" x14ac:dyDescent="0.2">
      <c r="A328" s="822" t="s">
        <v>7238</v>
      </c>
      <c r="B328" s="823" t="s">
        <v>7239</v>
      </c>
      <c r="C328" s="823" t="s">
        <v>620</v>
      </c>
      <c r="D328" s="823" t="s">
        <v>2792</v>
      </c>
      <c r="E328" s="823" t="s">
        <v>7508</v>
      </c>
      <c r="F328" s="823" t="s">
        <v>7525</v>
      </c>
      <c r="G328" s="823" t="s">
        <v>7526</v>
      </c>
      <c r="H328" s="832"/>
      <c r="I328" s="832"/>
      <c r="J328" s="823"/>
      <c r="K328" s="823"/>
      <c r="L328" s="832">
        <v>1</v>
      </c>
      <c r="M328" s="832">
        <v>0</v>
      </c>
      <c r="N328" s="823"/>
      <c r="O328" s="823">
        <v>0</v>
      </c>
      <c r="P328" s="832"/>
      <c r="Q328" s="832"/>
      <c r="R328" s="828"/>
      <c r="S328" s="833"/>
    </row>
    <row r="329" spans="1:19" ht="14.45" customHeight="1" x14ac:dyDescent="0.2">
      <c r="A329" s="822" t="s">
        <v>7238</v>
      </c>
      <c r="B329" s="823" t="s">
        <v>7239</v>
      </c>
      <c r="C329" s="823" t="s">
        <v>620</v>
      </c>
      <c r="D329" s="823" t="s">
        <v>2792</v>
      </c>
      <c r="E329" s="823" t="s">
        <v>7508</v>
      </c>
      <c r="F329" s="823" t="s">
        <v>7531</v>
      </c>
      <c r="G329" s="823" t="s">
        <v>7532</v>
      </c>
      <c r="H329" s="832">
        <v>157</v>
      </c>
      <c r="I329" s="832">
        <v>5233.33</v>
      </c>
      <c r="J329" s="823">
        <v>0.76585354431880215</v>
      </c>
      <c r="K329" s="823">
        <v>33.333312101910828</v>
      </c>
      <c r="L329" s="832">
        <v>205</v>
      </c>
      <c r="M329" s="832">
        <v>6833.33</v>
      </c>
      <c r="N329" s="823">
        <v>1</v>
      </c>
      <c r="O329" s="823">
        <v>33.333317073170733</v>
      </c>
      <c r="P329" s="832">
        <v>133</v>
      </c>
      <c r="Q329" s="832">
        <v>4433.33</v>
      </c>
      <c r="R329" s="828">
        <v>0.64878031647820311</v>
      </c>
      <c r="S329" s="833">
        <v>33.333308270676689</v>
      </c>
    </row>
    <row r="330" spans="1:19" ht="14.45" customHeight="1" x14ac:dyDescent="0.2">
      <c r="A330" s="822" t="s">
        <v>7238</v>
      </c>
      <c r="B330" s="823" t="s">
        <v>7239</v>
      </c>
      <c r="C330" s="823" t="s">
        <v>620</v>
      </c>
      <c r="D330" s="823" t="s">
        <v>2792</v>
      </c>
      <c r="E330" s="823" t="s">
        <v>7508</v>
      </c>
      <c r="F330" s="823" t="s">
        <v>7533</v>
      </c>
      <c r="G330" s="823" t="s">
        <v>7534</v>
      </c>
      <c r="H330" s="832">
        <v>157</v>
      </c>
      <c r="I330" s="832">
        <v>5809</v>
      </c>
      <c r="J330" s="823">
        <v>0.74569961489088576</v>
      </c>
      <c r="K330" s="823">
        <v>37</v>
      </c>
      <c r="L330" s="832">
        <v>205</v>
      </c>
      <c r="M330" s="832">
        <v>7790</v>
      </c>
      <c r="N330" s="823">
        <v>1</v>
      </c>
      <c r="O330" s="823">
        <v>38</v>
      </c>
      <c r="P330" s="832">
        <v>132</v>
      </c>
      <c r="Q330" s="832">
        <v>5016</v>
      </c>
      <c r="R330" s="828">
        <v>0.64390243902439026</v>
      </c>
      <c r="S330" s="833">
        <v>38</v>
      </c>
    </row>
    <row r="331" spans="1:19" ht="14.45" customHeight="1" x14ac:dyDescent="0.2">
      <c r="A331" s="822" t="s">
        <v>7238</v>
      </c>
      <c r="B331" s="823" t="s">
        <v>7239</v>
      </c>
      <c r="C331" s="823" t="s">
        <v>620</v>
      </c>
      <c r="D331" s="823" t="s">
        <v>2792</v>
      </c>
      <c r="E331" s="823" t="s">
        <v>7508</v>
      </c>
      <c r="F331" s="823" t="s">
        <v>7543</v>
      </c>
      <c r="G331" s="823" t="s">
        <v>7544</v>
      </c>
      <c r="H331" s="832">
        <v>4</v>
      </c>
      <c r="I331" s="832">
        <v>1420</v>
      </c>
      <c r="J331" s="823">
        <v>0.66108007448789574</v>
      </c>
      <c r="K331" s="823">
        <v>355</v>
      </c>
      <c r="L331" s="832">
        <v>6</v>
      </c>
      <c r="M331" s="832">
        <v>2148</v>
      </c>
      <c r="N331" s="823">
        <v>1</v>
      </c>
      <c r="O331" s="823">
        <v>358</v>
      </c>
      <c r="P331" s="832">
        <v>24</v>
      </c>
      <c r="Q331" s="832">
        <v>8640</v>
      </c>
      <c r="R331" s="828">
        <v>4.022346368715084</v>
      </c>
      <c r="S331" s="833">
        <v>360</v>
      </c>
    </row>
    <row r="332" spans="1:19" ht="14.45" customHeight="1" x14ac:dyDescent="0.2">
      <c r="A332" s="822" t="s">
        <v>7238</v>
      </c>
      <c r="B332" s="823" t="s">
        <v>7239</v>
      </c>
      <c r="C332" s="823" t="s">
        <v>620</v>
      </c>
      <c r="D332" s="823" t="s">
        <v>2792</v>
      </c>
      <c r="E332" s="823" t="s">
        <v>7508</v>
      </c>
      <c r="F332" s="823" t="s">
        <v>7551</v>
      </c>
      <c r="G332" s="823" t="s">
        <v>7552</v>
      </c>
      <c r="H332" s="832">
        <v>3</v>
      </c>
      <c r="I332" s="832">
        <v>522</v>
      </c>
      <c r="J332" s="823">
        <v>0.99428571428571433</v>
      </c>
      <c r="K332" s="823">
        <v>174</v>
      </c>
      <c r="L332" s="832">
        <v>3</v>
      </c>
      <c r="M332" s="832">
        <v>525</v>
      </c>
      <c r="N332" s="823">
        <v>1</v>
      </c>
      <c r="O332" s="823">
        <v>175</v>
      </c>
      <c r="P332" s="832">
        <v>3</v>
      </c>
      <c r="Q332" s="832">
        <v>528</v>
      </c>
      <c r="R332" s="828">
        <v>1.0057142857142858</v>
      </c>
      <c r="S332" s="833">
        <v>176</v>
      </c>
    </row>
    <row r="333" spans="1:19" ht="14.45" customHeight="1" x14ac:dyDescent="0.2">
      <c r="A333" s="822" t="s">
        <v>7238</v>
      </c>
      <c r="B333" s="823" t="s">
        <v>7239</v>
      </c>
      <c r="C333" s="823" t="s">
        <v>620</v>
      </c>
      <c r="D333" s="823" t="s">
        <v>2792</v>
      </c>
      <c r="E333" s="823" t="s">
        <v>7508</v>
      </c>
      <c r="F333" s="823" t="s">
        <v>7557</v>
      </c>
      <c r="G333" s="823" t="s">
        <v>7558</v>
      </c>
      <c r="H333" s="832">
        <v>147</v>
      </c>
      <c r="I333" s="832">
        <v>26166</v>
      </c>
      <c r="J333" s="823">
        <v>0.77343265052762256</v>
      </c>
      <c r="K333" s="823">
        <v>178</v>
      </c>
      <c r="L333" s="832">
        <v>189</v>
      </c>
      <c r="M333" s="832">
        <v>33831</v>
      </c>
      <c r="N333" s="823">
        <v>1</v>
      </c>
      <c r="O333" s="823">
        <v>179</v>
      </c>
      <c r="P333" s="832">
        <v>108</v>
      </c>
      <c r="Q333" s="832">
        <v>19440</v>
      </c>
      <c r="R333" s="828">
        <v>0.57462090981644054</v>
      </c>
      <c r="S333" s="833">
        <v>180</v>
      </c>
    </row>
    <row r="334" spans="1:19" ht="14.45" customHeight="1" x14ac:dyDescent="0.2">
      <c r="A334" s="822" t="s">
        <v>7238</v>
      </c>
      <c r="B334" s="823" t="s">
        <v>7239</v>
      </c>
      <c r="C334" s="823" t="s">
        <v>620</v>
      </c>
      <c r="D334" s="823" t="s">
        <v>2792</v>
      </c>
      <c r="E334" s="823" t="s">
        <v>7508</v>
      </c>
      <c r="F334" s="823" t="s">
        <v>7561</v>
      </c>
      <c r="G334" s="823" t="s">
        <v>7562</v>
      </c>
      <c r="H334" s="832">
        <v>5</v>
      </c>
      <c r="I334" s="832">
        <v>3510</v>
      </c>
      <c r="J334" s="823">
        <v>0.41371994342291374</v>
      </c>
      <c r="K334" s="823">
        <v>702</v>
      </c>
      <c r="L334" s="832">
        <v>12</v>
      </c>
      <c r="M334" s="832">
        <v>8484</v>
      </c>
      <c r="N334" s="823">
        <v>1</v>
      </c>
      <c r="O334" s="823">
        <v>707</v>
      </c>
      <c r="P334" s="832">
        <v>2</v>
      </c>
      <c r="Q334" s="832">
        <v>1422</v>
      </c>
      <c r="R334" s="828">
        <v>0.1676096181046676</v>
      </c>
      <c r="S334" s="833">
        <v>711</v>
      </c>
    </row>
    <row r="335" spans="1:19" ht="14.45" customHeight="1" x14ac:dyDescent="0.2">
      <c r="A335" s="822" t="s">
        <v>7238</v>
      </c>
      <c r="B335" s="823" t="s">
        <v>7239</v>
      </c>
      <c r="C335" s="823" t="s">
        <v>620</v>
      </c>
      <c r="D335" s="823" t="s">
        <v>2793</v>
      </c>
      <c r="E335" s="823" t="s">
        <v>7469</v>
      </c>
      <c r="F335" s="823" t="s">
        <v>7472</v>
      </c>
      <c r="G335" s="823" t="s">
        <v>7473</v>
      </c>
      <c r="H335" s="832"/>
      <c r="I335" s="832"/>
      <c r="J335" s="823"/>
      <c r="K335" s="823"/>
      <c r="L335" s="832"/>
      <c r="M335" s="832"/>
      <c r="N335" s="823"/>
      <c r="O335" s="823"/>
      <c r="P335" s="832">
        <v>1</v>
      </c>
      <c r="Q335" s="832">
        <v>2707.83</v>
      </c>
      <c r="R335" s="828"/>
      <c r="S335" s="833">
        <v>2707.83</v>
      </c>
    </row>
    <row r="336" spans="1:19" ht="14.45" customHeight="1" x14ac:dyDescent="0.2">
      <c r="A336" s="822" t="s">
        <v>7238</v>
      </c>
      <c r="B336" s="823" t="s">
        <v>7239</v>
      </c>
      <c r="C336" s="823" t="s">
        <v>620</v>
      </c>
      <c r="D336" s="823" t="s">
        <v>2793</v>
      </c>
      <c r="E336" s="823" t="s">
        <v>7508</v>
      </c>
      <c r="F336" s="823" t="s">
        <v>7511</v>
      </c>
      <c r="G336" s="823" t="s">
        <v>7512</v>
      </c>
      <c r="H336" s="832"/>
      <c r="I336" s="832"/>
      <c r="J336" s="823"/>
      <c r="K336" s="823"/>
      <c r="L336" s="832"/>
      <c r="M336" s="832"/>
      <c r="N336" s="823"/>
      <c r="O336" s="823"/>
      <c r="P336" s="832">
        <v>1</v>
      </c>
      <c r="Q336" s="832">
        <v>201</v>
      </c>
      <c r="R336" s="828"/>
      <c r="S336" s="833">
        <v>201</v>
      </c>
    </row>
    <row r="337" spans="1:19" ht="14.45" customHeight="1" x14ac:dyDescent="0.2">
      <c r="A337" s="822" t="s">
        <v>7238</v>
      </c>
      <c r="B337" s="823" t="s">
        <v>7239</v>
      </c>
      <c r="C337" s="823" t="s">
        <v>620</v>
      </c>
      <c r="D337" s="823" t="s">
        <v>2793</v>
      </c>
      <c r="E337" s="823" t="s">
        <v>7508</v>
      </c>
      <c r="F337" s="823" t="s">
        <v>7513</v>
      </c>
      <c r="G337" s="823" t="s">
        <v>7514</v>
      </c>
      <c r="H337" s="832"/>
      <c r="I337" s="832"/>
      <c r="J337" s="823"/>
      <c r="K337" s="823"/>
      <c r="L337" s="832"/>
      <c r="M337" s="832"/>
      <c r="N337" s="823"/>
      <c r="O337" s="823"/>
      <c r="P337" s="832">
        <v>26</v>
      </c>
      <c r="Q337" s="832">
        <v>988</v>
      </c>
      <c r="R337" s="828"/>
      <c r="S337" s="833">
        <v>38</v>
      </c>
    </row>
    <row r="338" spans="1:19" ht="14.45" customHeight="1" x14ac:dyDescent="0.2">
      <c r="A338" s="822" t="s">
        <v>7238</v>
      </c>
      <c r="B338" s="823" t="s">
        <v>7239</v>
      </c>
      <c r="C338" s="823" t="s">
        <v>620</v>
      </c>
      <c r="D338" s="823" t="s">
        <v>2793</v>
      </c>
      <c r="E338" s="823" t="s">
        <v>7508</v>
      </c>
      <c r="F338" s="823" t="s">
        <v>7531</v>
      </c>
      <c r="G338" s="823" t="s">
        <v>7532</v>
      </c>
      <c r="H338" s="832"/>
      <c r="I338" s="832"/>
      <c r="J338" s="823"/>
      <c r="K338" s="823"/>
      <c r="L338" s="832"/>
      <c r="M338" s="832"/>
      <c r="N338" s="823"/>
      <c r="O338" s="823"/>
      <c r="P338" s="832">
        <v>2</v>
      </c>
      <c r="Q338" s="832">
        <v>66.67</v>
      </c>
      <c r="R338" s="828"/>
      <c r="S338" s="833">
        <v>33.335000000000001</v>
      </c>
    </row>
    <row r="339" spans="1:19" ht="14.45" customHeight="1" x14ac:dyDescent="0.2">
      <c r="A339" s="822" t="s">
        <v>7238</v>
      </c>
      <c r="B339" s="823" t="s">
        <v>7239</v>
      </c>
      <c r="C339" s="823" t="s">
        <v>620</v>
      </c>
      <c r="D339" s="823" t="s">
        <v>2793</v>
      </c>
      <c r="E339" s="823" t="s">
        <v>7508</v>
      </c>
      <c r="F339" s="823" t="s">
        <v>7533</v>
      </c>
      <c r="G339" s="823" t="s">
        <v>7534</v>
      </c>
      <c r="H339" s="832"/>
      <c r="I339" s="832"/>
      <c r="J339" s="823"/>
      <c r="K339" s="823"/>
      <c r="L339" s="832"/>
      <c r="M339" s="832"/>
      <c r="N339" s="823"/>
      <c r="O339" s="823"/>
      <c r="P339" s="832">
        <v>2</v>
      </c>
      <c r="Q339" s="832">
        <v>76</v>
      </c>
      <c r="R339" s="828"/>
      <c r="S339" s="833">
        <v>38</v>
      </c>
    </row>
    <row r="340" spans="1:19" ht="14.45" customHeight="1" x14ac:dyDescent="0.2">
      <c r="A340" s="822" t="s">
        <v>7238</v>
      </c>
      <c r="B340" s="823" t="s">
        <v>7239</v>
      </c>
      <c r="C340" s="823" t="s">
        <v>620</v>
      </c>
      <c r="D340" s="823" t="s">
        <v>2793</v>
      </c>
      <c r="E340" s="823" t="s">
        <v>7508</v>
      </c>
      <c r="F340" s="823" t="s">
        <v>7557</v>
      </c>
      <c r="G340" s="823" t="s">
        <v>7558</v>
      </c>
      <c r="H340" s="832"/>
      <c r="I340" s="832"/>
      <c r="J340" s="823"/>
      <c r="K340" s="823"/>
      <c r="L340" s="832"/>
      <c r="M340" s="832"/>
      <c r="N340" s="823"/>
      <c r="O340" s="823"/>
      <c r="P340" s="832">
        <v>1</v>
      </c>
      <c r="Q340" s="832">
        <v>180</v>
      </c>
      <c r="R340" s="828"/>
      <c r="S340" s="833">
        <v>180</v>
      </c>
    </row>
    <row r="341" spans="1:19" ht="14.45" customHeight="1" x14ac:dyDescent="0.2">
      <c r="A341" s="822" t="s">
        <v>7238</v>
      </c>
      <c r="B341" s="823" t="s">
        <v>7239</v>
      </c>
      <c r="C341" s="823" t="s">
        <v>620</v>
      </c>
      <c r="D341" s="823" t="s">
        <v>2793</v>
      </c>
      <c r="E341" s="823" t="s">
        <v>7508</v>
      </c>
      <c r="F341" s="823" t="s">
        <v>7561</v>
      </c>
      <c r="G341" s="823" t="s">
        <v>7562</v>
      </c>
      <c r="H341" s="832"/>
      <c r="I341" s="832"/>
      <c r="J341" s="823"/>
      <c r="K341" s="823"/>
      <c r="L341" s="832"/>
      <c r="M341" s="832"/>
      <c r="N341" s="823"/>
      <c r="O341" s="823"/>
      <c r="P341" s="832">
        <v>1</v>
      </c>
      <c r="Q341" s="832">
        <v>711</v>
      </c>
      <c r="R341" s="828"/>
      <c r="S341" s="833">
        <v>711</v>
      </c>
    </row>
    <row r="342" spans="1:19" ht="14.45" customHeight="1" x14ac:dyDescent="0.2">
      <c r="A342" s="822" t="s">
        <v>7238</v>
      </c>
      <c r="B342" s="823" t="s">
        <v>7239</v>
      </c>
      <c r="C342" s="823" t="s">
        <v>620</v>
      </c>
      <c r="D342" s="823" t="s">
        <v>2794</v>
      </c>
      <c r="E342" s="823" t="s">
        <v>7469</v>
      </c>
      <c r="F342" s="823" t="s">
        <v>7470</v>
      </c>
      <c r="G342" s="823" t="s">
        <v>7471</v>
      </c>
      <c r="H342" s="832">
        <v>3</v>
      </c>
      <c r="I342" s="832">
        <v>6478.7100000000009</v>
      </c>
      <c r="J342" s="823"/>
      <c r="K342" s="823">
        <v>2159.5700000000002</v>
      </c>
      <c r="L342" s="832"/>
      <c r="M342" s="832"/>
      <c r="N342" s="823"/>
      <c r="O342" s="823"/>
      <c r="P342" s="832"/>
      <c r="Q342" s="832"/>
      <c r="R342" s="828"/>
      <c r="S342" s="833"/>
    </row>
    <row r="343" spans="1:19" ht="14.45" customHeight="1" x14ac:dyDescent="0.2">
      <c r="A343" s="822" t="s">
        <v>7238</v>
      </c>
      <c r="B343" s="823" t="s">
        <v>7239</v>
      </c>
      <c r="C343" s="823" t="s">
        <v>620</v>
      </c>
      <c r="D343" s="823" t="s">
        <v>2794</v>
      </c>
      <c r="E343" s="823" t="s">
        <v>7469</v>
      </c>
      <c r="F343" s="823" t="s">
        <v>7472</v>
      </c>
      <c r="G343" s="823" t="s">
        <v>7473</v>
      </c>
      <c r="H343" s="832">
        <v>9</v>
      </c>
      <c r="I343" s="832">
        <v>23770.35</v>
      </c>
      <c r="J343" s="823">
        <v>8.9288370520622049</v>
      </c>
      <c r="K343" s="823">
        <v>2641.1499999999996</v>
      </c>
      <c r="L343" s="832">
        <v>1</v>
      </c>
      <c r="M343" s="832">
        <v>2662.2</v>
      </c>
      <c r="N343" s="823">
        <v>1</v>
      </c>
      <c r="O343" s="823">
        <v>2662.2</v>
      </c>
      <c r="P343" s="832"/>
      <c r="Q343" s="832"/>
      <c r="R343" s="828"/>
      <c r="S343" s="833"/>
    </row>
    <row r="344" spans="1:19" ht="14.45" customHeight="1" x14ac:dyDescent="0.2">
      <c r="A344" s="822" t="s">
        <v>7238</v>
      </c>
      <c r="B344" s="823" t="s">
        <v>7239</v>
      </c>
      <c r="C344" s="823" t="s">
        <v>620</v>
      </c>
      <c r="D344" s="823" t="s">
        <v>2794</v>
      </c>
      <c r="E344" s="823" t="s">
        <v>7508</v>
      </c>
      <c r="F344" s="823" t="s">
        <v>7511</v>
      </c>
      <c r="G344" s="823" t="s">
        <v>7512</v>
      </c>
      <c r="H344" s="832">
        <v>8</v>
      </c>
      <c r="I344" s="832">
        <v>1568</v>
      </c>
      <c r="J344" s="823">
        <v>7.8793969849246235</v>
      </c>
      <c r="K344" s="823">
        <v>196</v>
      </c>
      <c r="L344" s="832">
        <v>1</v>
      </c>
      <c r="M344" s="832">
        <v>199</v>
      </c>
      <c r="N344" s="823">
        <v>1</v>
      </c>
      <c r="O344" s="823">
        <v>199</v>
      </c>
      <c r="P344" s="832"/>
      <c r="Q344" s="832"/>
      <c r="R344" s="828"/>
      <c r="S344" s="833"/>
    </row>
    <row r="345" spans="1:19" ht="14.45" customHeight="1" x14ac:dyDescent="0.2">
      <c r="A345" s="822" t="s">
        <v>7238</v>
      </c>
      <c r="B345" s="823" t="s">
        <v>7239</v>
      </c>
      <c r="C345" s="823" t="s">
        <v>620</v>
      </c>
      <c r="D345" s="823" t="s">
        <v>2794</v>
      </c>
      <c r="E345" s="823" t="s">
        <v>7508</v>
      </c>
      <c r="F345" s="823" t="s">
        <v>7513</v>
      </c>
      <c r="G345" s="823" t="s">
        <v>7514</v>
      </c>
      <c r="H345" s="832">
        <v>15</v>
      </c>
      <c r="I345" s="832">
        <v>555</v>
      </c>
      <c r="J345" s="823">
        <v>0.52161654135338342</v>
      </c>
      <c r="K345" s="823">
        <v>37</v>
      </c>
      <c r="L345" s="832">
        <v>28</v>
      </c>
      <c r="M345" s="832">
        <v>1064</v>
      </c>
      <c r="N345" s="823">
        <v>1</v>
      </c>
      <c r="O345" s="823">
        <v>38</v>
      </c>
      <c r="P345" s="832">
        <v>17</v>
      </c>
      <c r="Q345" s="832">
        <v>646</v>
      </c>
      <c r="R345" s="828">
        <v>0.6071428571428571</v>
      </c>
      <c r="S345" s="833">
        <v>38</v>
      </c>
    </row>
    <row r="346" spans="1:19" ht="14.45" customHeight="1" x14ac:dyDescent="0.2">
      <c r="A346" s="822" t="s">
        <v>7238</v>
      </c>
      <c r="B346" s="823" t="s">
        <v>7239</v>
      </c>
      <c r="C346" s="823" t="s">
        <v>620</v>
      </c>
      <c r="D346" s="823" t="s">
        <v>2794</v>
      </c>
      <c r="E346" s="823" t="s">
        <v>7508</v>
      </c>
      <c r="F346" s="823" t="s">
        <v>7531</v>
      </c>
      <c r="G346" s="823" t="s">
        <v>7532</v>
      </c>
      <c r="H346" s="832">
        <v>112</v>
      </c>
      <c r="I346" s="832">
        <v>3733.33</v>
      </c>
      <c r="J346" s="823">
        <v>4.1481444444444442</v>
      </c>
      <c r="K346" s="823">
        <v>33.333303571428573</v>
      </c>
      <c r="L346" s="832">
        <v>27</v>
      </c>
      <c r="M346" s="832">
        <v>900.00000000000011</v>
      </c>
      <c r="N346" s="823">
        <v>1</v>
      </c>
      <c r="O346" s="823">
        <v>33.333333333333336</v>
      </c>
      <c r="P346" s="832">
        <v>37</v>
      </c>
      <c r="Q346" s="832">
        <v>1233.3300000000002</v>
      </c>
      <c r="R346" s="828">
        <v>1.3703666666666667</v>
      </c>
      <c r="S346" s="833">
        <v>33.333243243243246</v>
      </c>
    </row>
    <row r="347" spans="1:19" ht="14.45" customHeight="1" x14ac:dyDescent="0.2">
      <c r="A347" s="822" t="s">
        <v>7238</v>
      </c>
      <c r="B347" s="823" t="s">
        <v>7239</v>
      </c>
      <c r="C347" s="823" t="s">
        <v>620</v>
      </c>
      <c r="D347" s="823" t="s">
        <v>2794</v>
      </c>
      <c r="E347" s="823" t="s">
        <v>7508</v>
      </c>
      <c r="F347" s="823" t="s">
        <v>7533</v>
      </c>
      <c r="G347" s="823" t="s">
        <v>7534</v>
      </c>
      <c r="H347" s="832">
        <v>112</v>
      </c>
      <c r="I347" s="832">
        <v>4144</v>
      </c>
      <c r="J347" s="823">
        <v>4.1943319838056681</v>
      </c>
      <c r="K347" s="823">
        <v>37</v>
      </c>
      <c r="L347" s="832">
        <v>26</v>
      </c>
      <c r="M347" s="832">
        <v>988</v>
      </c>
      <c r="N347" s="823">
        <v>1</v>
      </c>
      <c r="O347" s="823">
        <v>38</v>
      </c>
      <c r="P347" s="832">
        <v>36</v>
      </c>
      <c r="Q347" s="832">
        <v>1368</v>
      </c>
      <c r="R347" s="828">
        <v>1.3846153846153846</v>
      </c>
      <c r="S347" s="833">
        <v>38</v>
      </c>
    </row>
    <row r="348" spans="1:19" ht="14.45" customHeight="1" x14ac:dyDescent="0.2">
      <c r="A348" s="822" t="s">
        <v>7238</v>
      </c>
      <c r="B348" s="823" t="s">
        <v>7239</v>
      </c>
      <c r="C348" s="823" t="s">
        <v>620</v>
      </c>
      <c r="D348" s="823" t="s">
        <v>2794</v>
      </c>
      <c r="E348" s="823" t="s">
        <v>7508</v>
      </c>
      <c r="F348" s="823" t="s">
        <v>7543</v>
      </c>
      <c r="G348" s="823" t="s">
        <v>7544</v>
      </c>
      <c r="H348" s="832">
        <v>22</v>
      </c>
      <c r="I348" s="832">
        <v>7810</v>
      </c>
      <c r="J348" s="823">
        <v>5.4539106145251397</v>
      </c>
      <c r="K348" s="823">
        <v>355</v>
      </c>
      <c r="L348" s="832">
        <v>4</v>
      </c>
      <c r="M348" s="832">
        <v>1432</v>
      </c>
      <c r="N348" s="823">
        <v>1</v>
      </c>
      <c r="O348" s="823">
        <v>358</v>
      </c>
      <c r="P348" s="832">
        <v>2</v>
      </c>
      <c r="Q348" s="832">
        <v>720</v>
      </c>
      <c r="R348" s="828">
        <v>0.5027932960893855</v>
      </c>
      <c r="S348" s="833">
        <v>360</v>
      </c>
    </row>
    <row r="349" spans="1:19" ht="14.45" customHeight="1" x14ac:dyDescent="0.2">
      <c r="A349" s="822" t="s">
        <v>7238</v>
      </c>
      <c r="B349" s="823" t="s">
        <v>7239</v>
      </c>
      <c r="C349" s="823" t="s">
        <v>620</v>
      </c>
      <c r="D349" s="823" t="s">
        <v>2794</v>
      </c>
      <c r="E349" s="823" t="s">
        <v>7508</v>
      </c>
      <c r="F349" s="823" t="s">
        <v>7551</v>
      </c>
      <c r="G349" s="823" t="s">
        <v>7552</v>
      </c>
      <c r="H349" s="832">
        <v>1</v>
      </c>
      <c r="I349" s="832">
        <v>174</v>
      </c>
      <c r="J349" s="823"/>
      <c r="K349" s="823">
        <v>174</v>
      </c>
      <c r="L349" s="832"/>
      <c r="M349" s="832"/>
      <c r="N349" s="823"/>
      <c r="O349" s="823"/>
      <c r="P349" s="832"/>
      <c r="Q349" s="832"/>
      <c r="R349" s="828"/>
      <c r="S349" s="833"/>
    </row>
    <row r="350" spans="1:19" ht="14.45" customHeight="1" x14ac:dyDescent="0.2">
      <c r="A350" s="822" t="s">
        <v>7238</v>
      </c>
      <c r="B350" s="823" t="s">
        <v>7239</v>
      </c>
      <c r="C350" s="823" t="s">
        <v>620</v>
      </c>
      <c r="D350" s="823" t="s">
        <v>2794</v>
      </c>
      <c r="E350" s="823" t="s">
        <v>7508</v>
      </c>
      <c r="F350" s="823" t="s">
        <v>7557</v>
      </c>
      <c r="G350" s="823" t="s">
        <v>7558</v>
      </c>
      <c r="H350" s="832">
        <v>83</v>
      </c>
      <c r="I350" s="832">
        <v>14774</v>
      </c>
      <c r="J350" s="823">
        <v>3.7516505840528187</v>
      </c>
      <c r="K350" s="823">
        <v>178</v>
      </c>
      <c r="L350" s="832">
        <v>22</v>
      </c>
      <c r="M350" s="832">
        <v>3938</v>
      </c>
      <c r="N350" s="823">
        <v>1</v>
      </c>
      <c r="O350" s="823">
        <v>179</v>
      </c>
      <c r="P350" s="832">
        <v>35</v>
      </c>
      <c r="Q350" s="832">
        <v>6300</v>
      </c>
      <c r="R350" s="828">
        <v>1.5997968511934992</v>
      </c>
      <c r="S350" s="833">
        <v>180</v>
      </c>
    </row>
    <row r="351" spans="1:19" ht="14.45" customHeight="1" x14ac:dyDescent="0.2">
      <c r="A351" s="822" t="s">
        <v>7238</v>
      </c>
      <c r="B351" s="823" t="s">
        <v>7239</v>
      </c>
      <c r="C351" s="823" t="s">
        <v>620</v>
      </c>
      <c r="D351" s="823" t="s">
        <v>2794</v>
      </c>
      <c r="E351" s="823" t="s">
        <v>7508</v>
      </c>
      <c r="F351" s="823" t="s">
        <v>7561</v>
      </c>
      <c r="G351" s="823" t="s">
        <v>7562</v>
      </c>
      <c r="H351" s="832">
        <v>7</v>
      </c>
      <c r="I351" s="832">
        <v>4914</v>
      </c>
      <c r="J351" s="823">
        <v>6.9504950495049505</v>
      </c>
      <c r="K351" s="823">
        <v>702</v>
      </c>
      <c r="L351" s="832">
        <v>1</v>
      </c>
      <c r="M351" s="832">
        <v>707</v>
      </c>
      <c r="N351" s="823">
        <v>1</v>
      </c>
      <c r="O351" s="823">
        <v>707</v>
      </c>
      <c r="P351" s="832">
        <v>1</v>
      </c>
      <c r="Q351" s="832">
        <v>711</v>
      </c>
      <c r="R351" s="828">
        <v>1.0056577086280056</v>
      </c>
      <c r="S351" s="833">
        <v>711</v>
      </c>
    </row>
    <row r="352" spans="1:19" ht="14.45" customHeight="1" x14ac:dyDescent="0.2">
      <c r="A352" s="822" t="s">
        <v>7238</v>
      </c>
      <c r="B352" s="823" t="s">
        <v>7239</v>
      </c>
      <c r="C352" s="823" t="s">
        <v>620</v>
      </c>
      <c r="D352" s="823" t="s">
        <v>2795</v>
      </c>
      <c r="E352" s="823" t="s">
        <v>7469</v>
      </c>
      <c r="F352" s="823" t="s">
        <v>7470</v>
      </c>
      <c r="G352" s="823" t="s">
        <v>7471</v>
      </c>
      <c r="H352" s="832">
        <v>2</v>
      </c>
      <c r="I352" s="832">
        <v>4319.1400000000003</v>
      </c>
      <c r="J352" s="823">
        <v>1.9832583340986316</v>
      </c>
      <c r="K352" s="823">
        <v>2159.5700000000002</v>
      </c>
      <c r="L352" s="832">
        <v>1</v>
      </c>
      <c r="M352" s="832">
        <v>2177.8000000000002</v>
      </c>
      <c r="N352" s="823">
        <v>1</v>
      </c>
      <c r="O352" s="823">
        <v>2177.8000000000002</v>
      </c>
      <c r="P352" s="832"/>
      <c r="Q352" s="832"/>
      <c r="R352" s="828"/>
      <c r="S352" s="833"/>
    </row>
    <row r="353" spans="1:19" ht="14.45" customHeight="1" x14ac:dyDescent="0.2">
      <c r="A353" s="822" t="s">
        <v>7238</v>
      </c>
      <c r="B353" s="823" t="s">
        <v>7239</v>
      </c>
      <c r="C353" s="823" t="s">
        <v>620</v>
      </c>
      <c r="D353" s="823" t="s">
        <v>2795</v>
      </c>
      <c r="E353" s="823" t="s">
        <v>7469</v>
      </c>
      <c r="F353" s="823" t="s">
        <v>7472</v>
      </c>
      <c r="G353" s="823" t="s">
        <v>7473</v>
      </c>
      <c r="H353" s="832">
        <v>137</v>
      </c>
      <c r="I353" s="832">
        <v>361837.55</v>
      </c>
      <c r="J353" s="823">
        <v>1.0455133984038649</v>
      </c>
      <c r="K353" s="823">
        <v>2641.15</v>
      </c>
      <c r="L353" s="832">
        <v>130</v>
      </c>
      <c r="M353" s="832">
        <v>346086</v>
      </c>
      <c r="N353" s="823">
        <v>1</v>
      </c>
      <c r="O353" s="823">
        <v>2662.2</v>
      </c>
      <c r="P353" s="832">
        <v>201</v>
      </c>
      <c r="Q353" s="832">
        <v>541986.93999999994</v>
      </c>
      <c r="R353" s="828">
        <v>1.5660469940997324</v>
      </c>
      <c r="S353" s="833">
        <v>2696.452437810945</v>
      </c>
    </row>
    <row r="354" spans="1:19" ht="14.45" customHeight="1" x14ac:dyDescent="0.2">
      <c r="A354" s="822" t="s">
        <v>7238</v>
      </c>
      <c r="B354" s="823" t="s">
        <v>7239</v>
      </c>
      <c r="C354" s="823" t="s">
        <v>620</v>
      </c>
      <c r="D354" s="823" t="s">
        <v>2795</v>
      </c>
      <c r="E354" s="823" t="s">
        <v>7469</v>
      </c>
      <c r="F354" s="823" t="s">
        <v>7476</v>
      </c>
      <c r="G354" s="823" t="s">
        <v>7477</v>
      </c>
      <c r="H354" s="832">
        <v>4</v>
      </c>
      <c r="I354" s="832">
        <v>34620.76</v>
      </c>
      <c r="J354" s="823">
        <v>1.9916676254688546</v>
      </c>
      <c r="K354" s="823">
        <v>8655.19</v>
      </c>
      <c r="L354" s="832">
        <v>2</v>
      </c>
      <c r="M354" s="832">
        <v>17382.8</v>
      </c>
      <c r="N354" s="823">
        <v>1</v>
      </c>
      <c r="O354" s="823">
        <v>8691.4</v>
      </c>
      <c r="P354" s="832"/>
      <c r="Q354" s="832"/>
      <c r="R354" s="828"/>
      <c r="S354" s="833"/>
    </row>
    <row r="355" spans="1:19" ht="14.45" customHeight="1" x14ac:dyDescent="0.2">
      <c r="A355" s="822" t="s">
        <v>7238</v>
      </c>
      <c r="B355" s="823" t="s">
        <v>7239</v>
      </c>
      <c r="C355" s="823" t="s">
        <v>620</v>
      </c>
      <c r="D355" s="823" t="s">
        <v>2795</v>
      </c>
      <c r="E355" s="823" t="s">
        <v>7469</v>
      </c>
      <c r="F355" s="823" t="s">
        <v>7478</v>
      </c>
      <c r="G355" s="823" t="s">
        <v>7479</v>
      </c>
      <c r="H355" s="832"/>
      <c r="I355" s="832"/>
      <c r="J355" s="823"/>
      <c r="K355" s="823"/>
      <c r="L355" s="832">
        <v>6</v>
      </c>
      <c r="M355" s="832">
        <v>53774.399999999994</v>
      </c>
      <c r="N355" s="823">
        <v>1</v>
      </c>
      <c r="O355" s="823">
        <v>8962.4</v>
      </c>
      <c r="P355" s="832">
        <v>23</v>
      </c>
      <c r="Q355" s="832">
        <v>208311.28999999998</v>
      </c>
      <c r="R355" s="828">
        <v>3.8738003585349161</v>
      </c>
      <c r="S355" s="833">
        <v>9057.0126086956516</v>
      </c>
    </row>
    <row r="356" spans="1:19" ht="14.45" customHeight="1" x14ac:dyDescent="0.2">
      <c r="A356" s="822" t="s">
        <v>7238</v>
      </c>
      <c r="B356" s="823" t="s">
        <v>7239</v>
      </c>
      <c r="C356" s="823" t="s">
        <v>620</v>
      </c>
      <c r="D356" s="823" t="s">
        <v>2795</v>
      </c>
      <c r="E356" s="823" t="s">
        <v>7469</v>
      </c>
      <c r="F356" s="823" t="s">
        <v>7480</v>
      </c>
      <c r="G356" s="823" t="s">
        <v>7481</v>
      </c>
      <c r="H356" s="832">
        <v>25</v>
      </c>
      <c r="I356" s="832">
        <v>257728.75</v>
      </c>
      <c r="J356" s="823">
        <v>1.3112740452921636</v>
      </c>
      <c r="K356" s="823">
        <v>10309.15</v>
      </c>
      <c r="L356" s="832">
        <v>19</v>
      </c>
      <c r="M356" s="832">
        <v>196548.34999999998</v>
      </c>
      <c r="N356" s="823">
        <v>1</v>
      </c>
      <c r="O356" s="823">
        <v>10344.65</v>
      </c>
      <c r="P356" s="832">
        <v>33</v>
      </c>
      <c r="Q356" s="832">
        <v>342754.5</v>
      </c>
      <c r="R356" s="828">
        <v>1.7438686206218472</v>
      </c>
      <c r="S356" s="833">
        <v>10386.5</v>
      </c>
    </row>
    <row r="357" spans="1:19" ht="14.45" customHeight="1" x14ac:dyDescent="0.2">
      <c r="A357" s="822" t="s">
        <v>7238</v>
      </c>
      <c r="B357" s="823" t="s">
        <v>7239</v>
      </c>
      <c r="C357" s="823" t="s">
        <v>620</v>
      </c>
      <c r="D357" s="823" t="s">
        <v>2795</v>
      </c>
      <c r="E357" s="823" t="s">
        <v>7469</v>
      </c>
      <c r="F357" s="823" t="s">
        <v>7482</v>
      </c>
      <c r="G357" s="823" t="s">
        <v>7483</v>
      </c>
      <c r="H357" s="832">
        <v>10</v>
      </c>
      <c r="I357" s="832">
        <v>2456.1000000000004</v>
      </c>
      <c r="J357" s="823"/>
      <c r="K357" s="823">
        <v>245.61000000000004</v>
      </c>
      <c r="L357" s="832"/>
      <c r="M357" s="832"/>
      <c r="N357" s="823"/>
      <c r="O357" s="823"/>
      <c r="P357" s="832">
        <v>46</v>
      </c>
      <c r="Q357" s="832">
        <v>11607.640000000001</v>
      </c>
      <c r="R357" s="828"/>
      <c r="S357" s="833">
        <v>252.34000000000003</v>
      </c>
    </row>
    <row r="358" spans="1:19" ht="14.45" customHeight="1" x14ac:dyDescent="0.2">
      <c r="A358" s="822" t="s">
        <v>7238</v>
      </c>
      <c r="B358" s="823" t="s">
        <v>7239</v>
      </c>
      <c r="C358" s="823" t="s">
        <v>620</v>
      </c>
      <c r="D358" s="823" t="s">
        <v>2795</v>
      </c>
      <c r="E358" s="823" t="s">
        <v>7469</v>
      </c>
      <c r="F358" s="823" t="s">
        <v>7486</v>
      </c>
      <c r="G358" s="823" t="s">
        <v>7487</v>
      </c>
      <c r="H358" s="832"/>
      <c r="I358" s="832"/>
      <c r="J358" s="823"/>
      <c r="K358" s="823"/>
      <c r="L358" s="832"/>
      <c r="M358" s="832"/>
      <c r="N358" s="823"/>
      <c r="O358" s="823"/>
      <c r="P358" s="832">
        <v>1</v>
      </c>
      <c r="Q358" s="832">
        <v>1229.53</v>
      </c>
      <c r="R358" s="828"/>
      <c r="S358" s="833">
        <v>1229.53</v>
      </c>
    </row>
    <row r="359" spans="1:19" ht="14.45" customHeight="1" x14ac:dyDescent="0.2">
      <c r="A359" s="822" t="s">
        <v>7238</v>
      </c>
      <c r="B359" s="823" t="s">
        <v>7239</v>
      </c>
      <c r="C359" s="823" t="s">
        <v>620</v>
      </c>
      <c r="D359" s="823" t="s">
        <v>2795</v>
      </c>
      <c r="E359" s="823" t="s">
        <v>7488</v>
      </c>
      <c r="F359" s="823" t="s">
        <v>7493</v>
      </c>
      <c r="G359" s="823" t="s">
        <v>7494</v>
      </c>
      <c r="H359" s="832"/>
      <c r="I359" s="832"/>
      <c r="J359" s="823"/>
      <c r="K359" s="823"/>
      <c r="L359" s="832">
        <v>2</v>
      </c>
      <c r="M359" s="832">
        <v>2006</v>
      </c>
      <c r="N359" s="823">
        <v>1</v>
      </c>
      <c r="O359" s="823">
        <v>1003</v>
      </c>
      <c r="P359" s="832">
        <v>3</v>
      </c>
      <c r="Q359" s="832">
        <v>3009</v>
      </c>
      <c r="R359" s="828">
        <v>1.5</v>
      </c>
      <c r="S359" s="833">
        <v>1003</v>
      </c>
    </row>
    <row r="360" spans="1:19" ht="14.45" customHeight="1" x14ac:dyDescent="0.2">
      <c r="A360" s="822" t="s">
        <v>7238</v>
      </c>
      <c r="B360" s="823" t="s">
        <v>7239</v>
      </c>
      <c r="C360" s="823" t="s">
        <v>620</v>
      </c>
      <c r="D360" s="823" t="s">
        <v>2795</v>
      </c>
      <c r="E360" s="823" t="s">
        <v>7508</v>
      </c>
      <c r="F360" s="823" t="s">
        <v>7511</v>
      </c>
      <c r="G360" s="823" t="s">
        <v>7512</v>
      </c>
      <c r="H360" s="832">
        <v>113</v>
      </c>
      <c r="I360" s="832">
        <v>22148</v>
      </c>
      <c r="J360" s="823">
        <v>0.85612678778507922</v>
      </c>
      <c r="K360" s="823">
        <v>196</v>
      </c>
      <c r="L360" s="832">
        <v>130</v>
      </c>
      <c r="M360" s="832">
        <v>25870</v>
      </c>
      <c r="N360" s="823">
        <v>1</v>
      </c>
      <c r="O360" s="823">
        <v>199</v>
      </c>
      <c r="P360" s="832">
        <v>171</v>
      </c>
      <c r="Q360" s="832">
        <v>34371</v>
      </c>
      <c r="R360" s="828">
        <v>1.3286045612678778</v>
      </c>
      <c r="S360" s="833">
        <v>201</v>
      </c>
    </row>
    <row r="361" spans="1:19" ht="14.45" customHeight="1" x14ac:dyDescent="0.2">
      <c r="A361" s="822" t="s">
        <v>7238</v>
      </c>
      <c r="B361" s="823" t="s">
        <v>7239</v>
      </c>
      <c r="C361" s="823" t="s">
        <v>620</v>
      </c>
      <c r="D361" s="823" t="s">
        <v>2795</v>
      </c>
      <c r="E361" s="823" t="s">
        <v>7508</v>
      </c>
      <c r="F361" s="823" t="s">
        <v>7513</v>
      </c>
      <c r="G361" s="823" t="s">
        <v>7514</v>
      </c>
      <c r="H361" s="832">
        <v>24</v>
      </c>
      <c r="I361" s="832">
        <v>888</v>
      </c>
      <c r="J361" s="823">
        <v>0.73026315789473684</v>
      </c>
      <c r="K361" s="823">
        <v>37</v>
      </c>
      <c r="L361" s="832">
        <v>32</v>
      </c>
      <c r="M361" s="832">
        <v>1216</v>
      </c>
      <c r="N361" s="823">
        <v>1</v>
      </c>
      <c r="O361" s="823">
        <v>38</v>
      </c>
      <c r="P361" s="832">
        <v>149</v>
      </c>
      <c r="Q361" s="832">
        <v>5662</v>
      </c>
      <c r="R361" s="828">
        <v>4.65625</v>
      </c>
      <c r="S361" s="833">
        <v>38</v>
      </c>
    </row>
    <row r="362" spans="1:19" ht="14.45" customHeight="1" x14ac:dyDescent="0.2">
      <c r="A362" s="822" t="s">
        <v>7238</v>
      </c>
      <c r="B362" s="823" t="s">
        <v>7239</v>
      </c>
      <c r="C362" s="823" t="s">
        <v>620</v>
      </c>
      <c r="D362" s="823" t="s">
        <v>2795</v>
      </c>
      <c r="E362" s="823" t="s">
        <v>7508</v>
      </c>
      <c r="F362" s="823" t="s">
        <v>7515</v>
      </c>
      <c r="G362" s="823" t="s">
        <v>7516</v>
      </c>
      <c r="H362" s="832"/>
      <c r="I362" s="832"/>
      <c r="J362" s="823"/>
      <c r="K362" s="823"/>
      <c r="L362" s="832">
        <v>1</v>
      </c>
      <c r="M362" s="832">
        <v>85</v>
      </c>
      <c r="N362" s="823">
        <v>1</v>
      </c>
      <c r="O362" s="823">
        <v>85</v>
      </c>
      <c r="P362" s="832"/>
      <c r="Q362" s="832"/>
      <c r="R362" s="828"/>
      <c r="S362" s="833"/>
    </row>
    <row r="363" spans="1:19" ht="14.45" customHeight="1" x14ac:dyDescent="0.2">
      <c r="A363" s="822" t="s">
        <v>7238</v>
      </c>
      <c r="B363" s="823" t="s">
        <v>7239</v>
      </c>
      <c r="C363" s="823" t="s">
        <v>620</v>
      </c>
      <c r="D363" s="823" t="s">
        <v>2795</v>
      </c>
      <c r="E363" s="823" t="s">
        <v>7508</v>
      </c>
      <c r="F363" s="823" t="s">
        <v>7521</v>
      </c>
      <c r="G363" s="823" t="s">
        <v>7522</v>
      </c>
      <c r="H363" s="832"/>
      <c r="I363" s="832"/>
      <c r="J363" s="823"/>
      <c r="K363" s="823"/>
      <c r="L363" s="832"/>
      <c r="M363" s="832"/>
      <c r="N363" s="823"/>
      <c r="O363" s="823"/>
      <c r="P363" s="832">
        <v>2</v>
      </c>
      <c r="Q363" s="832">
        <v>102</v>
      </c>
      <c r="R363" s="828"/>
      <c r="S363" s="833">
        <v>51</v>
      </c>
    </row>
    <row r="364" spans="1:19" ht="14.45" customHeight="1" x14ac:dyDescent="0.2">
      <c r="A364" s="822" t="s">
        <v>7238</v>
      </c>
      <c r="B364" s="823" t="s">
        <v>7239</v>
      </c>
      <c r="C364" s="823" t="s">
        <v>620</v>
      </c>
      <c r="D364" s="823" t="s">
        <v>2795</v>
      </c>
      <c r="E364" s="823" t="s">
        <v>7508</v>
      </c>
      <c r="F364" s="823" t="s">
        <v>7531</v>
      </c>
      <c r="G364" s="823" t="s">
        <v>7532</v>
      </c>
      <c r="H364" s="832">
        <v>284</v>
      </c>
      <c r="I364" s="832">
        <v>9466.67</v>
      </c>
      <c r="J364" s="823">
        <v>0.83284462379923052</v>
      </c>
      <c r="K364" s="823">
        <v>33.333345070422538</v>
      </c>
      <c r="L364" s="832">
        <v>341</v>
      </c>
      <c r="M364" s="832">
        <v>11366.67</v>
      </c>
      <c r="N364" s="823">
        <v>1</v>
      </c>
      <c r="O364" s="823">
        <v>33.333343108504401</v>
      </c>
      <c r="P364" s="832">
        <v>620</v>
      </c>
      <c r="Q364" s="832">
        <v>20666.660000000003</v>
      </c>
      <c r="R364" s="828">
        <v>1.8181806984807338</v>
      </c>
      <c r="S364" s="833">
        <v>33.333322580645167</v>
      </c>
    </row>
    <row r="365" spans="1:19" ht="14.45" customHeight="1" x14ac:dyDescent="0.2">
      <c r="A365" s="822" t="s">
        <v>7238</v>
      </c>
      <c r="B365" s="823" t="s">
        <v>7239</v>
      </c>
      <c r="C365" s="823" t="s">
        <v>620</v>
      </c>
      <c r="D365" s="823" t="s">
        <v>2795</v>
      </c>
      <c r="E365" s="823" t="s">
        <v>7508</v>
      </c>
      <c r="F365" s="823" t="s">
        <v>7533</v>
      </c>
      <c r="G365" s="823" t="s">
        <v>7534</v>
      </c>
      <c r="H365" s="832">
        <v>298</v>
      </c>
      <c r="I365" s="832">
        <v>11026</v>
      </c>
      <c r="J365" s="823">
        <v>0.85340557275541795</v>
      </c>
      <c r="K365" s="823">
        <v>37</v>
      </c>
      <c r="L365" s="832">
        <v>340</v>
      </c>
      <c r="M365" s="832">
        <v>12920</v>
      </c>
      <c r="N365" s="823">
        <v>1</v>
      </c>
      <c r="O365" s="823">
        <v>38</v>
      </c>
      <c r="P365" s="832">
        <v>623</v>
      </c>
      <c r="Q365" s="832">
        <v>23674</v>
      </c>
      <c r="R365" s="828">
        <v>1.8323529411764705</v>
      </c>
      <c r="S365" s="833">
        <v>38</v>
      </c>
    </row>
    <row r="366" spans="1:19" ht="14.45" customHeight="1" x14ac:dyDescent="0.2">
      <c r="A366" s="822" t="s">
        <v>7238</v>
      </c>
      <c r="B366" s="823" t="s">
        <v>7239</v>
      </c>
      <c r="C366" s="823" t="s">
        <v>620</v>
      </c>
      <c r="D366" s="823" t="s">
        <v>2795</v>
      </c>
      <c r="E366" s="823" t="s">
        <v>7508</v>
      </c>
      <c r="F366" s="823" t="s">
        <v>7535</v>
      </c>
      <c r="G366" s="823" t="s">
        <v>7536</v>
      </c>
      <c r="H366" s="832"/>
      <c r="I366" s="832"/>
      <c r="J366" s="823"/>
      <c r="K366" s="823"/>
      <c r="L366" s="832"/>
      <c r="M366" s="832"/>
      <c r="N366" s="823"/>
      <c r="O366" s="823"/>
      <c r="P366" s="832">
        <v>2</v>
      </c>
      <c r="Q366" s="832">
        <v>176</v>
      </c>
      <c r="R366" s="828"/>
      <c r="S366" s="833">
        <v>88</v>
      </c>
    </row>
    <row r="367" spans="1:19" ht="14.45" customHeight="1" x14ac:dyDescent="0.2">
      <c r="A367" s="822" t="s">
        <v>7238</v>
      </c>
      <c r="B367" s="823" t="s">
        <v>7239</v>
      </c>
      <c r="C367" s="823" t="s">
        <v>620</v>
      </c>
      <c r="D367" s="823" t="s">
        <v>2795</v>
      </c>
      <c r="E367" s="823" t="s">
        <v>7508</v>
      </c>
      <c r="F367" s="823" t="s">
        <v>7543</v>
      </c>
      <c r="G367" s="823" t="s">
        <v>7544</v>
      </c>
      <c r="H367" s="832">
        <v>117</v>
      </c>
      <c r="I367" s="832">
        <v>41535</v>
      </c>
      <c r="J367" s="823">
        <v>1.4874301675977655</v>
      </c>
      <c r="K367" s="823">
        <v>355</v>
      </c>
      <c r="L367" s="832">
        <v>78</v>
      </c>
      <c r="M367" s="832">
        <v>27924</v>
      </c>
      <c r="N367" s="823">
        <v>1</v>
      </c>
      <c r="O367" s="823">
        <v>358</v>
      </c>
      <c r="P367" s="832">
        <v>334</v>
      </c>
      <c r="Q367" s="832">
        <v>120240</v>
      </c>
      <c r="R367" s="828">
        <v>4.3059733562526858</v>
      </c>
      <c r="S367" s="833">
        <v>360</v>
      </c>
    </row>
    <row r="368" spans="1:19" ht="14.45" customHeight="1" x14ac:dyDescent="0.2">
      <c r="A368" s="822" t="s">
        <v>7238</v>
      </c>
      <c r="B368" s="823" t="s">
        <v>7239</v>
      </c>
      <c r="C368" s="823" t="s">
        <v>620</v>
      </c>
      <c r="D368" s="823" t="s">
        <v>2795</v>
      </c>
      <c r="E368" s="823" t="s">
        <v>7508</v>
      </c>
      <c r="F368" s="823" t="s">
        <v>7549</v>
      </c>
      <c r="G368" s="823" t="s">
        <v>7550</v>
      </c>
      <c r="H368" s="832"/>
      <c r="I368" s="832"/>
      <c r="J368" s="823"/>
      <c r="K368" s="823"/>
      <c r="L368" s="832"/>
      <c r="M368" s="832"/>
      <c r="N368" s="823"/>
      <c r="O368" s="823"/>
      <c r="P368" s="832">
        <v>3</v>
      </c>
      <c r="Q368" s="832">
        <v>1446</v>
      </c>
      <c r="R368" s="828"/>
      <c r="S368" s="833">
        <v>482</v>
      </c>
    </row>
    <row r="369" spans="1:19" ht="14.45" customHeight="1" x14ac:dyDescent="0.2">
      <c r="A369" s="822" t="s">
        <v>7238</v>
      </c>
      <c r="B369" s="823" t="s">
        <v>7239</v>
      </c>
      <c r="C369" s="823" t="s">
        <v>620</v>
      </c>
      <c r="D369" s="823" t="s">
        <v>2795</v>
      </c>
      <c r="E369" s="823" t="s">
        <v>7508</v>
      </c>
      <c r="F369" s="823" t="s">
        <v>7551</v>
      </c>
      <c r="G369" s="823" t="s">
        <v>7552</v>
      </c>
      <c r="H369" s="832"/>
      <c r="I369" s="832"/>
      <c r="J369" s="823"/>
      <c r="K369" s="823"/>
      <c r="L369" s="832"/>
      <c r="M369" s="832"/>
      <c r="N369" s="823"/>
      <c r="O369" s="823"/>
      <c r="P369" s="832">
        <v>6</v>
      </c>
      <c r="Q369" s="832">
        <v>1056</v>
      </c>
      <c r="R369" s="828"/>
      <c r="S369" s="833">
        <v>176</v>
      </c>
    </row>
    <row r="370" spans="1:19" ht="14.45" customHeight="1" x14ac:dyDescent="0.2">
      <c r="A370" s="822" t="s">
        <v>7238</v>
      </c>
      <c r="B370" s="823" t="s">
        <v>7239</v>
      </c>
      <c r="C370" s="823" t="s">
        <v>620</v>
      </c>
      <c r="D370" s="823" t="s">
        <v>2795</v>
      </c>
      <c r="E370" s="823" t="s">
        <v>7508</v>
      </c>
      <c r="F370" s="823" t="s">
        <v>7557</v>
      </c>
      <c r="G370" s="823" t="s">
        <v>7558</v>
      </c>
      <c r="H370" s="832">
        <v>176</v>
      </c>
      <c r="I370" s="832">
        <v>31328</v>
      </c>
      <c r="J370" s="823">
        <v>0.69176584891911586</v>
      </c>
      <c r="K370" s="823">
        <v>178</v>
      </c>
      <c r="L370" s="832">
        <v>253</v>
      </c>
      <c r="M370" s="832">
        <v>45287</v>
      </c>
      <c r="N370" s="823">
        <v>1</v>
      </c>
      <c r="O370" s="823">
        <v>179</v>
      </c>
      <c r="P370" s="832">
        <v>278</v>
      </c>
      <c r="Q370" s="832">
        <v>50040</v>
      </c>
      <c r="R370" s="828">
        <v>1.1049528562280566</v>
      </c>
      <c r="S370" s="833">
        <v>180</v>
      </c>
    </row>
    <row r="371" spans="1:19" ht="14.45" customHeight="1" x14ac:dyDescent="0.2">
      <c r="A371" s="822" t="s">
        <v>7238</v>
      </c>
      <c r="B371" s="823" t="s">
        <v>7239</v>
      </c>
      <c r="C371" s="823" t="s">
        <v>620</v>
      </c>
      <c r="D371" s="823" t="s">
        <v>2795</v>
      </c>
      <c r="E371" s="823" t="s">
        <v>7508</v>
      </c>
      <c r="F371" s="823" t="s">
        <v>7561</v>
      </c>
      <c r="G371" s="823" t="s">
        <v>7562</v>
      </c>
      <c r="H371" s="832">
        <v>8</v>
      </c>
      <c r="I371" s="832">
        <v>5616</v>
      </c>
      <c r="J371" s="823">
        <v>0.7943422913719943</v>
      </c>
      <c r="K371" s="823">
        <v>702</v>
      </c>
      <c r="L371" s="832">
        <v>10</v>
      </c>
      <c r="M371" s="832">
        <v>7070</v>
      </c>
      <c r="N371" s="823">
        <v>1</v>
      </c>
      <c r="O371" s="823">
        <v>707</v>
      </c>
      <c r="P371" s="832">
        <v>25</v>
      </c>
      <c r="Q371" s="832">
        <v>17775</v>
      </c>
      <c r="R371" s="828">
        <v>2.514144271570014</v>
      </c>
      <c r="S371" s="833">
        <v>711</v>
      </c>
    </row>
    <row r="372" spans="1:19" ht="14.45" customHeight="1" x14ac:dyDescent="0.2">
      <c r="A372" s="822" t="s">
        <v>7238</v>
      </c>
      <c r="B372" s="823" t="s">
        <v>7239</v>
      </c>
      <c r="C372" s="823" t="s">
        <v>620</v>
      </c>
      <c r="D372" s="823" t="s">
        <v>2796</v>
      </c>
      <c r="E372" s="823" t="s">
        <v>7469</v>
      </c>
      <c r="F372" s="823" t="s">
        <v>7472</v>
      </c>
      <c r="G372" s="823" t="s">
        <v>7473</v>
      </c>
      <c r="H372" s="832">
        <v>34</v>
      </c>
      <c r="I372" s="832">
        <v>89799.1</v>
      </c>
      <c r="J372" s="823">
        <v>0.51107821510120366</v>
      </c>
      <c r="K372" s="823">
        <v>2641.15</v>
      </c>
      <c r="L372" s="832">
        <v>66</v>
      </c>
      <c r="M372" s="832">
        <v>175705.2</v>
      </c>
      <c r="N372" s="823">
        <v>1</v>
      </c>
      <c r="O372" s="823">
        <v>2662.2000000000003</v>
      </c>
      <c r="P372" s="832">
        <v>44</v>
      </c>
      <c r="Q372" s="832">
        <v>118432.20999999999</v>
      </c>
      <c r="R372" s="828">
        <v>0.67403929991827216</v>
      </c>
      <c r="S372" s="833">
        <v>2691.6411363636362</v>
      </c>
    </row>
    <row r="373" spans="1:19" ht="14.45" customHeight="1" x14ac:dyDescent="0.2">
      <c r="A373" s="822" t="s">
        <v>7238</v>
      </c>
      <c r="B373" s="823" t="s">
        <v>7239</v>
      </c>
      <c r="C373" s="823" t="s">
        <v>620</v>
      </c>
      <c r="D373" s="823" t="s">
        <v>2796</v>
      </c>
      <c r="E373" s="823" t="s">
        <v>7469</v>
      </c>
      <c r="F373" s="823" t="s">
        <v>7478</v>
      </c>
      <c r="G373" s="823" t="s">
        <v>7479</v>
      </c>
      <c r="H373" s="832"/>
      <c r="I373" s="832"/>
      <c r="J373" s="823"/>
      <c r="K373" s="823"/>
      <c r="L373" s="832">
        <v>0</v>
      </c>
      <c r="M373" s="832">
        <v>0</v>
      </c>
      <c r="N373" s="823"/>
      <c r="O373" s="823"/>
      <c r="P373" s="832">
        <v>6</v>
      </c>
      <c r="Q373" s="832">
        <v>54130.340000000004</v>
      </c>
      <c r="R373" s="828"/>
      <c r="S373" s="833">
        <v>9021.7233333333334</v>
      </c>
    </row>
    <row r="374" spans="1:19" ht="14.45" customHeight="1" x14ac:dyDescent="0.2">
      <c r="A374" s="822" t="s">
        <v>7238</v>
      </c>
      <c r="B374" s="823" t="s">
        <v>7239</v>
      </c>
      <c r="C374" s="823" t="s">
        <v>620</v>
      </c>
      <c r="D374" s="823" t="s">
        <v>2796</v>
      </c>
      <c r="E374" s="823" t="s">
        <v>7469</v>
      </c>
      <c r="F374" s="823" t="s">
        <v>7480</v>
      </c>
      <c r="G374" s="823" t="s">
        <v>7481</v>
      </c>
      <c r="H374" s="832">
        <v>5</v>
      </c>
      <c r="I374" s="832">
        <v>51545.75</v>
      </c>
      <c r="J374" s="823">
        <v>0.62285517151377767</v>
      </c>
      <c r="K374" s="823">
        <v>10309.15</v>
      </c>
      <c r="L374" s="832">
        <v>8</v>
      </c>
      <c r="M374" s="832">
        <v>82757.2</v>
      </c>
      <c r="N374" s="823">
        <v>1</v>
      </c>
      <c r="O374" s="823">
        <v>10344.65</v>
      </c>
      <c r="P374" s="832">
        <v>2</v>
      </c>
      <c r="Q374" s="832">
        <v>20812.62</v>
      </c>
      <c r="R374" s="828">
        <v>0.25149014224744193</v>
      </c>
      <c r="S374" s="833">
        <v>10406.31</v>
      </c>
    </row>
    <row r="375" spans="1:19" ht="14.45" customHeight="1" x14ac:dyDescent="0.2">
      <c r="A375" s="822" t="s">
        <v>7238</v>
      </c>
      <c r="B375" s="823" t="s">
        <v>7239</v>
      </c>
      <c r="C375" s="823" t="s">
        <v>620</v>
      </c>
      <c r="D375" s="823" t="s">
        <v>2796</v>
      </c>
      <c r="E375" s="823" t="s">
        <v>7508</v>
      </c>
      <c r="F375" s="823" t="s">
        <v>7509</v>
      </c>
      <c r="G375" s="823" t="s">
        <v>7510</v>
      </c>
      <c r="H375" s="832">
        <v>1</v>
      </c>
      <c r="I375" s="832">
        <v>147</v>
      </c>
      <c r="J375" s="823"/>
      <c r="K375" s="823">
        <v>147</v>
      </c>
      <c r="L375" s="832"/>
      <c r="M375" s="832"/>
      <c r="N375" s="823"/>
      <c r="O375" s="823"/>
      <c r="P375" s="832"/>
      <c r="Q375" s="832"/>
      <c r="R375" s="828"/>
      <c r="S375" s="833"/>
    </row>
    <row r="376" spans="1:19" ht="14.45" customHeight="1" x14ac:dyDescent="0.2">
      <c r="A376" s="822" t="s">
        <v>7238</v>
      </c>
      <c r="B376" s="823" t="s">
        <v>7239</v>
      </c>
      <c r="C376" s="823" t="s">
        <v>620</v>
      </c>
      <c r="D376" s="823" t="s">
        <v>2796</v>
      </c>
      <c r="E376" s="823" t="s">
        <v>7508</v>
      </c>
      <c r="F376" s="823" t="s">
        <v>7511</v>
      </c>
      <c r="G376" s="823" t="s">
        <v>7512</v>
      </c>
      <c r="H376" s="832">
        <v>27</v>
      </c>
      <c r="I376" s="832">
        <v>5292</v>
      </c>
      <c r="J376" s="823">
        <v>0.4507282173579763</v>
      </c>
      <c r="K376" s="823">
        <v>196</v>
      </c>
      <c r="L376" s="832">
        <v>59</v>
      </c>
      <c r="M376" s="832">
        <v>11741</v>
      </c>
      <c r="N376" s="823">
        <v>1</v>
      </c>
      <c r="O376" s="823">
        <v>199</v>
      </c>
      <c r="P376" s="832">
        <v>41</v>
      </c>
      <c r="Q376" s="832">
        <v>8241</v>
      </c>
      <c r="R376" s="828">
        <v>0.70189932714419556</v>
      </c>
      <c r="S376" s="833">
        <v>201</v>
      </c>
    </row>
    <row r="377" spans="1:19" ht="14.45" customHeight="1" x14ac:dyDescent="0.2">
      <c r="A377" s="822" t="s">
        <v>7238</v>
      </c>
      <c r="B377" s="823" t="s">
        <v>7239</v>
      </c>
      <c r="C377" s="823" t="s">
        <v>620</v>
      </c>
      <c r="D377" s="823" t="s">
        <v>2796</v>
      </c>
      <c r="E377" s="823" t="s">
        <v>7508</v>
      </c>
      <c r="F377" s="823" t="s">
        <v>7513</v>
      </c>
      <c r="G377" s="823" t="s">
        <v>7514</v>
      </c>
      <c r="H377" s="832">
        <v>178</v>
      </c>
      <c r="I377" s="832">
        <v>6586</v>
      </c>
      <c r="J377" s="823">
        <v>0.79502655721873494</v>
      </c>
      <c r="K377" s="823">
        <v>37</v>
      </c>
      <c r="L377" s="832">
        <v>218</v>
      </c>
      <c r="M377" s="832">
        <v>8284</v>
      </c>
      <c r="N377" s="823">
        <v>1</v>
      </c>
      <c r="O377" s="823">
        <v>38</v>
      </c>
      <c r="P377" s="832">
        <v>225</v>
      </c>
      <c r="Q377" s="832">
        <v>8550</v>
      </c>
      <c r="R377" s="828">
        <v>1.0321100917431192</v>
      </c>
      <c r="S377" s="833">
        <v>38</v>
      </c>
    </row>
    <row r="378" spans="1:19" ht="14.45" customHeight="1" x14ac:dyDescent="0.2">
      <c r="A378" s="822" t="s">
        <v>7238</v>
      </c>
      <c r="B378" s="823" t="s">
        <v>7239</v>
      </c>
      <c r="C378" s="823" t="s">
        <v>620</v>
      </c>
      <c r="D378" s="823" t="s">
        <v>2796</v>
      </c>
      <c r="E378" s="823" t="s">
        <v>7508</v>
      </c>
      <c r="F378" s="823" t="s">
        <v>7531</v>
      </c>
      <c r="G378" s="823" t="s">
        <v>7532</v>
      </c>
      <c r="H378" s="832">
        <v>928</v>
      </c>
      <c r="I378" s="832">
        <v>30933.30000000001</v>
      </c>
      <c r="J378" s="823">
        <v>1.17766400448325</v>
      </c>
      <c r="K378" s="823">
        <v>33.333297413793112</v>
      </c>
      <c r="L378" s="832">
        <v>788</v>
      </c>
      <c r="M378" s="832">
        <v>26266.660000000003</v>
      </c>
      <c r="N378" s="823">
        <v>1</v>
      </c>
      <c r="O378" s="823">
        <v>33.333324873096451</v>
      </c>
      <c r="P378" s="832">
        <v>691</v>
      </c>
      <c r="Q378" s="832">
        <v>23033.33</v>
      </c>
      <c r="R378" s="828">
        <v>0.87690364896031692</v>
      </c>
      <c r="S378" s="833">
        <v>33.333328509406662</v>
      </c>
    </row>
    <row r="379" spans="1:19" ht="14.45" customHeight="1" x14ac:dyDescent="0.2">
      <c r="A379" s="822" t="s">
        <v>7238</v>
      </c>
      <c r="B379" s="823" t="s">
        <v>7239</v>
      </c>
      <c r="C379" s="823" t="s">
        <v>620</v>
      </c>
      <c r="D379" s="823" t="s">
        <v>2796</v>
      </c>
      <c r="E379" s="823" t="s">
        <v>7508</v>
      </c>
      <c r="F379" s="823" t="s">
        <v>7533</v>
      </c>
      <c r="G379" s="823" t="s">
        <v>7534</v>
      </c>
      <c r="H379" s="832">
        <v>946</v>
      </c>
      <c r="I379" s="832">
        <v>35002</v>
      </c>
      <c r="J379" s="823">
        <v>1.1689153085760084</v>
      </c>
      <c r="K379" s="823">
        <v>37</v>
      </c>
      <c r="L379" s="832">
        <v>788</v>
      </c>
      <c r="M379" s="832">
        <v>29944</v>
      </c>
      <c r="N379" s="823">
        <v>1</v>
      </c>
      <c r="O379" s="823">
        <v>38</v>
      </c>
      <c r="P379" s="832">
        <v>694</v>
      </c>
      <c r="Q379" s="832">
        <v>26372</v>
      </c>
      <c r="R379" s="828">
        <v>0.88071065989847719</v>
      </c>
      <c r="S379" s="833">
        <v>38</v>
      </c>
    </row>
    <row r="380" spans="1:19" ht="14.45" customHeight="1" x14ac:dyDescent="0.2">
      <c r="A380" s="822" t="s">
        <v>7238</v>
      </c>
      <c r="B380" s="823" t="s">
        <v>7239</v>
      </c>
      <c r="C380" s="823" t="s">
        <v>620</v>
      </c>
      <c r="D380" s="823" t="s">
        <v>2796</v>
      </c>
      <c r="E380" s="823" t="s">
        <v>7508</v>
      </c>
      <c r="F380" s="823" t="s">
        <v>7543</v>
      </c>
      <c r="G380" s="823" t="s">
        <v>7544</v>
      </c>
      <c r="H380" s="832">
        <v>589</v>
      </c>
      <c r="I380" s="832">
        <v>209095</v>
      </c>
      <c r="J380" s="823">
        <v>1.352000569004759</v>
      </c>
      <c r="K380" s="823">
        <v>355</v>
      </c>
      <c r="L380" s="832">
        <v>432</v>
      </c>
      <c r="M380" s="832">
        <v>154656</v>
      </c>
      <c r="N380" s="823">
        <v>1</v>
      </c>
      <c r="O380" s="823">
        <v>358</v>
      </c>
      <c r="P380" s="832">
        <v>449</v>
      </c>
      <c r="Q380" s="832">
        <v>161640</v>
      </c>
      <c r="R380" s="828">
        <v>1.0451582867783986</v>
      </c>
      <c r="S380" s="833">
        <v>360</v>
      </c>
    </row>
    <row r="381" spans="1:19" ht="14.45" customHeight="1" x14ac:dyDescent="0.2">
      <c r="A381" s="822" t="s">
        <v>7238</v>
      </c>
      <c r="B381" s="823" t="s">
        <v>7239</v>
      </c>
      <c r="C381" s="823" t="s">
        <v>620</v>
      </c>
      <c r="D381" s="823" t="s">
        <v>2796</v>
      </c>
      <c r="E381" s="823" t="s">
        <v>7508</v>
      </c>
      <c r="F381" s="823" t="s">
        <v>7557</v>
      </c>
      <c r="G381" s="823" t="s">
        <v>7558</v>
      </c>
      <c r="H381" s="832">
        <v>327</v>
      </c>
      <c r="I381" s="832">
        <v>58206</v>
      </c>
      <c r="J381" s="823">
        <v>0.94802677655260026</v>
      </c>
      <c r="K381" s="823">
        <v>178</v>
      </c>
      <c r="L381" s="832">
        <v>343</v>
      </c>
      <c r="M381" s="832">
        <v>61397</v>
      </c>
      <c r="N381" s="823">
        <v>1</v>
      </c>
      <c r="O381" s="823">
        <v>179</v>
      </c>
      <c r="P381" s="832">
        <v>245</v>
      </c>
      <c r="Q381" s="832">
        <v>44100</v>
      </c>
      <c r="R381" s="828">
        <v>0.71827613727055073</v>
      </c>
      <c r="S381" s="833">
        <v>180</v>
      </c>
    </row>
    <row r="382" spans="1:19" ht="14.45" customHeight="1" x14ac:dyDescent="0.2">
      <c r="A382" s="822" t="s">
        <v>7238</v>
      </c>
      <c r="B382" s="823" t="s">
        <v>7239</v>
      </c>
      <c r="C382" s="823" t="s">
        <v>620</v>
      </c>
      <c r="D382" s="823" t="s">
        <v>2796</v>
      </c>
      <c r="E382" s="823" t="s">
        <v>7508</v>
      </c>
      <c r="F382" s="823" t="s">
        <v>7561</v>
      </c>
      <c r="G382" s="823" t="s">
        <v>7562</v>
      </c>
      <c r="H382" s="832">
        <v>31</v>
      </c>
      <c r="I382" s="832">
        <v>21762</v>
      </c>
      <c r="J382" s="823">
        <v>2.1986259850474843</v>
      </c>
      <c r="K382" s="823">
        <v>702</v>
      </c>
      <c r="L382" s="832">
        <v>14</v>
      </c>
      <c r="M382" s="832">
        <v>9898</v>
      </c>
      <c r="N382" s="823">
        <v>1</v>
      </c>
      <c r="O382" s="823">
        <v>707</v>
      </c>
      <c r="P382" s="832">
        <v>17</v>
      </c>
      <c r="Q382" s="832">
        <v>12087</v>
      </c>
      <c r="R382" s="828">
        <v>1.2211557890482927</v>
      </c>
      <c r="S382" s="833">
        <v>711</v>
      </c>
    </row>
    <row r="383" spans="1:19" ht="14.45" customHeight="1" x14ac:dyDescent="0.2">
      <c r="A383" s="822" t="s">
        <v>7238</v>
      </c>
      <c r="B383" s="823" t="s">
        <v>7239</v>
      </c>
      <c r="C383" s="823" t="s">
        <v>620</v>
      </c>
      <c r="D383" s="823" t="s">
        <v>2798</v>
      </c>
      <c r="E383" s="823" t="s">
        <v>7469</v>
      </c>
      <c r="F383" s="823" t="s">
        <v>7472</v>
      </c>
      <c r="G383" s="823" t="s">
        <v>7473</v>
      </c>
      <c r="H383" s="832">
        <v>21</v>
      </c>
      <c r="I383" s="832">
        <v>55464.15</v>
      </c>
      <c r="J383" s="823">
        <v>20.83395312147848</v>
      </c>
      <c r="K383" s="823">
        <v>2641.15</v>
      </c>
      <c r="L383" s="832">
        <v>1</v>
      </c>
      <c r="M383" s="832">
        <v>2662.2</v>
      </c>
      <c r="N383" s="823">
        <v>1</v>
      </c>
      <c r="O383" s="823">
        <v>2662.2</v>
      </c>
      <c r="P383" s="832">
        <v>3</v>
      </c>
      <c r="Q383" s="832">
        <v>8123.49</v>
      </c>
      <c r="R383" s="828">
        <v>3.0514198782961461</v>
      </c>
      <c r="S383" s="833">
        <v>2707.83</v>
      </c>
    </row>
    <row r="384" spans="1:19" ht="14.45" customHeight="1" x14ac:dyDescent="0.2">
      <c r="A384" s="822" t="s">
        <v>7238</v>
      </c>
      <c r="B384" s="823" t="s">
        <v>7239</v>
      </c>
      <c r="C384" s="823" t="s">
        <v>620</v>
      </c>
      <c r="D384" s="823" t="s">
        <v>2798</v>
      </c>
      <c r="E384" s="823" t="s">
        <v>7469</v>
      </c>
      <c r="F384" s="823" t="s">
        <v>7476</v>
      </c>
      <c r="G384" s="823" t="s">
        <v>7477</v>
      </c>
      <c r="H384" s="832">
        <v>6</v>
      </c>
      <c r="I384" s="832">
        <v>51931.14</v>
      </c>
      <c r="J384" s="823"/>
      <c r="K384" s="823">
        <v>8655.19</v>
      </c>
      <c r="L384" s="832"/>
      <c r="M384" s="832"/>
      <c r="N384" s="823"/>
      <c r="O384" s="823"/>
      <c r="P384" s="832"/>
      <c r="Q384" s="832"/>
      <c r="R384" s="828"/>
      <c r="S384" s="833"/>
    </row>
    <row r="385" spans="1:19" ht="14.45" customHeight="1" x14ac:dyDescent="0.2">
      <c r="A385" s="822" t="s">
        <v>7238</v>
      </c>
      <c r="B385" s="823" t="s">
        <v>7239</v>
      </c>
      <c r="C385" s="823" t="s">
        <v>620</v>
      </c>
      <c r="D385" s="823" t="s">
        <v>2798</v>
      </c>
      <c r="E385" s="823" t="s">
        <v>7469</v>
      </c>
      <c r="F385" s="823" t="s">
        <v>7480</v>
      </c>
      <c r="G385" s="823" t="s">
        <v>7481</v>
      </c>
      <c r="H385" s="832">
        <v>3</v>
      </c>
      <c r="I385" s="832">
        <v>30927.45</v>
      </c>
      <c r="J385" s="823">
        <v>1.4948524116330664</v>
      </c>
      <c r="K385" s="823">
        <v>10309.15</v>
      </c>
      <c r="L385" s="832">
        <v>2</v>
      </c>
      <c r="M385" s="832">
        <v>20689.3</v>
      </c>
      <c r="N385" s="823">
        <v>1</v>
      </c>
      <c r="O385" s="823">
        <v>10344.65</v>
      </c>
      <c r="P385" s="832"/>
      <c r="Q385" s="832"/>
      <c r="R385" s="828"/>
      <c r="S385" s="833"/>
    </row>
    <row r="386" spans="1:19" ht="14.45" customHeight="1" x14ac:dyDescent="0.2">
      <c r="A386" s="822" t="s">
        <v>7238</v>
      </c>
      <c r="B386" s="823" t="s">
        <v>7239</v>
      </c>
      <c r="C386" s="823" t="s">
        <v>620</v>
      </c>
      <c r="D386" s="823" t="s">
        <v>2798</v>
      </c>
      <c r="E386" s="823" t="s">
        <v>7508</v>
      </c>
      <c r="F386" s="823" t="s">
        <v>7511</v>
      </c>
      <c r="G386" s="823" t="s">
        <v>7512</v>
      </c>
      <c r="H386" s="832">
        <v>26</v>
      </c>
      <c r="I386" s="832">
        <v>5096</v>
      </c>
      <c r="J386" s="823">
        <v>12.804020100502512</v>
      </c>
      <c r="K386" s="823">
        <v>196</v>
      </c>
      <c r="L386" s="832">
        <v>2</v>
      </c>
      <c r="M386" s="832">
        <v>398</v>
      </c>
      <c r="N386" s="823">
        <v>1</v>
      </c>
      <c r="O386" s="823">
        <v>199</v>
      </c>
      <c r="P386" s="832">
        <v>2</v>
      </c>
      <c r="Q386" s="832">
        <v>402</v>
      </c>
      <c r="R386" s="828">
        <v>1.0100502512562815</v>
      </c>
      <c r="S386" s="833">
        <v>201</v>
      </c>
    </row>
    <row r="387" spans="1:19" ht="14.45" customHeight="1" x14ac:dyDescent="0.2">
      <c r="A387" s="822" t="s">
        <v>7238</v>
      </c>
      <c r="B387" s="823" t="s">
        <v>7239</v>
      </c>
      <c r="C387" s="823" t="s">
        <v>620</v>
      </c>
      <c r="D387" s="823" t="s">
        <v>2798</v>
      </c>
      <c r="E387" s="823" t="s">
        <v>7508</v>
      </c>
      <c r="F387" s="823" t="s">
        <v>7513</v>
      </c>
      <c r="G387" s="823" t="s">
        <v>7514</v>
      </c>
      <c r="H387" s="832">
        <v>113</v>
      </c>
      <c r="I387" s="832">
        <v>4181</v>
      </c>
      <c r="J387" s="823">
        <v>3.6675438596491228</v>
      </c>
      <c r="K387" s="823">
        <v>37</v>
      </c>
      <c r="L387" s="832">
        <v>30</v>
      </c>
      <c r="M387" s="832">
        <v>1140</v>
      </c>
      <c r="N387" s="823">
        <v>1</v>
      </c>
      <c r="O387" s="823">
        <v>38</v>
      </c>
      <c r="P387" s="832">
        <v>52</v>
      </c>
      <c r="Q387" s="832">
        <v>1976</v>
      </c>
      <c r="R387" s="828">
        <v>1.7333333333333334</v>
      </c>
      <c r="S387" s="833">
        <v>38</v>
      </c>
    </row>
    <row r="388" spans="1:19" ht="14.45" customHeight="1" x14ac:dyDescent="0.2">
      <c r="A388" s="822" t="s">
        <v>7238</v>
      </c>
      <c r="B388" s="823" t="s">
        <v>7239</v>
      </c>
      <c r="C388" s="823" t="s">
        <v>620</v>
      </c>
      <c r="D388" s="823" t="s">
        <v>2798</v>
      </c>
      <c r="E388" s="823" t="s">
        <v>7508</v>
      </c>
      <c r="F388" s="823" t="s">
        <v>7531</v>
      </c>
      <c r="G388" s="823" t="s">
        <v>7532</v>
      </c>
      <c r="H388" s="832">
        <v>340</v>
      </c>
      <c r="I388" s="832">
        <v>11333.31</v>
      </c>
      <c r="J388" s="823">
        <v>1.8784502090885133</v>
      </c>
      <c r="K388" s="823">
        <v>33.33326470588235</v>
      </c>
      <c r="L388" s="832">
        <v>181</v>
      </c>
      <c r="M388" s="832">
        <v>6033.33</v>
      </c>
      <c r="N388" s="823">
        <v>1</v>
      </c>
      <c r="O388" s="823">
        <v>33.333314917127069</v>
      </c>
      <c r="P388" s="832">
        <v>190</v>
      </c>
      <c r="Q388" s="832">
        <v>6333.32</v>
      </c>
      <c r="R388" s="828">
        <v>1.0497221269183021</v>
      </c>
      <c r="S388" s="833">
        <v>33.333263157894734</v>
      </c>
    </row>
    <row r="389" spans="1:19" ht="14.45" customHeight="1" x14ac:dyDescent="0.2">
      <c r="A389" s="822" t="s">
        <v>7238</v>
      </c>
      <c r="B389" s="823" t="s">
        <v>7239</v>
      </c>
      <c r="C389" s="823" t="s">
        <v>620</v>
      </c>
      <c r="D389" s="823" t="s">
        <v>2798</v>
      </c>
      <c r="E389" s="823" t="s">
        <v>7508</v>
      </c>
      <c r="F389" s="823" t="s">
        <v>7533</v>
      </c>
      <c r="G389" s="823" t="s">
        <v>7534</v>
      </c>
      <c r="H389" s="832">
        <v>338</v>
      </c>
      <c r="I389" s="832">
        <v>12506</v>
      </c>
      <c r="J389" s="823">
        <v>1.8489059727971615</v>
      </c>
      <c r="K389" s="823">
        <v>37</v>
      </c>
      <c r="L389" s="832">
        <v>178</v>
      </c>
      <c r="M389" s="832">
        <v>6764</v>
      </c>
      <c r="N389" s="823">
        <v>1</v>
      </c>
      <c r="O389" s="823">
        <v>38</v>
      </c>
      <c r="P389" s="832">
        <v>190</v>
      </c>
      <c r="Q389" s="832">
        <v>7220</v>
      </c>
      <c r="R389" s="828">
        <v>1.0674157303370786</v>
      </c>
      <c r="S389" s="833">
        <v>38</v>
      </c>
    </row>
    <row r="390" spans="1:19" ht="14.45" customHeight="1" x14ac:dyDescent="0.2">
      <c r="A390" s="822" t="s">
        <v>7238</v>
      </c>
      <c r="B390" s="823" t="s">
        <v>7239</v>
      </c>
      <c r="C390" s="823" t="s">
        <v>620</v>
      </c>
      <c r="D390" s="823" t="s">
        <v>2798</v>
      </c>
      <c r="E390" s="823" t="s">
        <v>7508</v>
      </c>
      <c r="F390" s="823" t="s">
        <v>7539</v>
      </c>
      <c r="G390" s="823" t="s">
        <v>7540</v>
      </c>
      <c r="H390" s="832"/>
      <c r="I390" s="832"/>
      <c r="J390" s="823"/>
      <c r="K390" s="823"/>
      <c r="L390" s="832">
        <v>1</v>
      </c>
      <c r="M390" s="832">
        <v>0</v>
      </c>
      <c r="N390" s="823"/>
      <c r="O390" s="823">
        <v>0</v>
      </c>
      <c r="P390" s="832"/>
      <c r="Q390" s="832"/>
      <c r="R390" s="828"/>
      <c r="S390" s="833"/>
    </row>
    <row r="391" spans="1:19" ht="14.45" customHeight="1" x14ac:dyDescent="0.2">
      <c r="A391" s="822" t="s">
        <v>7238</v>
      </c>
      <c r="B391" s="823" t="s">
        <v>7239</v>
      </c>
      <c r="C391" s="823" t="s">
        <v>620</v>
      </c>
      <c r="D391" s="823" t="s">
        <v>2798</v>
      </c>
      <c r="E391" s="823" t="s">
        <v>7508</v>
      </c>
      <c r="F391" s="823" t="s">
        <v>7543</v>
      </c>
      <c r="G391" s="823" t="s">
        <v>7544</v>
      </c>
      <c r="H391" s="832">
        <v>91</v>
      </c>
      <c r="I391" s="832">
        <v>32305</v>
      </c>
      <c r="J391" s="823">
        <v>1.529447968942335</v>
      </c>
      <c r="K391" s="823">
        <v>355</v>
      </c>
      <c r="L391" s="832">
        <v>59</v>
      </c>
      <c r="M391" s="832">
        <v>21122</v>
      </c>
      <c r="N391" s="823">
        <v>1</v>
      </c>
      <c r="O391" s="823">
        <v>358</v>
      </c>
      <c r="P391" s="832">
        <v>60</v>
      </c>
      <c r="Q391" s="832">
        <v>21600</v>
      </c>
      <c r="R391" s="828">
        <v>1.0226304327241738</v>
      </c>
      <c r="S391" s="833">
        <v>360</v>
      </c>
    </row>
    <row r="392" spans="1:19" ht="14.45" customHeight="1" x14ac:dyDescent="0.2">
      <c r="A392" s="822" t="s">
        <v>7238</v>
      </c>
      <c r="B392" s="823" t="s">
        <v>7239</v>
      </c>
      <c r="C392" s="823" t="s">
        <v>620</v>
      </c>
      <c r="D392" s="823" t="s">
        <v>2798</v>
      </c>
      <c r="E392" s="823" t="s">
        <v>7508</v>
      </c>
      <c r="F392" s="823" t="s">
        <v>7551</v>
      </c>
      <c r="G392" s="823" t="s">
        <v>7552</v>
      </c>
      <c r="H392" s="832">
        <v>6</v>
      </c>
      <c r="I392" s="832">
        <v>1044</v>
      </c>
      <c r="J392" s="823"/>
      <c r="K392" s="823">
        <v>174</v>
      </c>
      <c r="L392" s="832"/>
      <c r="M392" s="832"/>
      <c r="N392" s="823"/>
      <c r="O392" s="823"/>
      <c r="P392" s="832"/>
      <c r="Q392" s="832"/>
      <c r="R392" s="828"/>
      <c r="S392" s="833"/>
    </row>
    <row r="393" spans="1:19" ht="14.45" customHeight="1" x14ac:dyDescent="0.2">
      <c r="A393" s="822" t="s">
        <v>7238</v>
      </c>
      <c r="B393" s="823" t="s">
        <v>7239</v>
      </c>
      <c r="C393" s="823" t="s">
        <v>620</v>
      </c>
      <c r="D393" s="823" t="s">
        <v>2798</v>
      </c>
      <c r="E393" s="823" t="s">
        <v>7508</v>
      </c>
      <c r="F393" s="823" t="s">
        <v>7557</v>
      </c>
      <c r="G393" s="823" t="s">
        <v>7558</v>
      </c>
      <c r="H393" s="832">
        <v>228</v>
      </c>
      <c r="I393" s="832">
        <v>40584</v>
      </c>
      <c r="J393" s="823">
        <v>2.0243415802075022</v>
      </c>
      <c r="K393" s="823">
        <v>178</v>
      </c>
      <c r="L393" s="832">
        <v>112</v>
      </c>
      <c r="M393" s="832">
        <v>20048</v>
      </c>
      <c r="N393" s="823">
        <v>1</v>
      </c>
      <c r="O393" s="823">
        <v>179</v>
      </c>
      <c r="P393" s="832">
        <v>120</v>
      </c>
      <c r="Q393" s="832">
        <v>21600</v>
      </c>
      <c r="R393" s="828">
        <v>1.077414205905826</v>
      </c>
      <c r="S393" s="833">
        <v>180</v>
      </c>
    </row>
    <row r="394" spans="1:19" ht="14.45" customHeight="1" x14ac:dyDescent="0.2">
      <c r="A394" s="822" t="s">
        <v>7238</v>
      </c>
      <c r="B394" s="823" t="s">
        <v>7239</v>
      </c>
      <c r="C394" s="823" t="s">
        <v>620</v>
      </c>
      <c r="D394" s="823" t="s">
        <v>2798</v>
      </c>
      <c r="E394" s="823" t="s">
        <v>7508</v>
      </c>
      <c r="F394" s="823" t="s">
        <v>7561</v>
      </c>
      <c r="G394" s="823" t="s">
        <v>7562</v>
      </c>
      <c r="H394" s="832">
        <v>24</v>
      </c>
      <c r="I394" s="832">
        <v>16848</v>
      </c>
      <c r="J394" s="823">
        <v>2.1663880673781666</v>
      </c>
      <c r="K394" s="823">
        <v>702</v>
      </c>
      <c r="L394" s="832">
        <v>11</v>
      </c>
      <c r="M394" s="832">
        <v>7777</v>
      </c>
      <c r="N394" s="823">
        <v>1</v>
      </c>
      <c r="O394" s="823">
        <v>707</v>
      </c>
      <c r="P394" s="832">
        <v>10</v>
      </c>
      <c r="Q394" s="832">
        <v>7110</v>
      </c>
      <c r="R394" s="828">
        <v>0.91423428057091427</v>
      </c>
      <c r="S394" s="833">
        <v>711</v>
      </c>
    </row>
    <row r="395" spans="1:19" ht="14.45" customHeight="1" x14ac:dyDescent="0.2">
      <c r="A395" s="822" t="s">
        <v>7238</v>
      </c>
      <c r="B395" s="823" t="s">
        <v>7239</v>
      </c>
      <c r="C395" s="823" t="s">
        <v>620</v>
      </c>
      <c r="D395" s="823" t="s">
        <v>2799</v>
      </c>
      <c r="E395" s="823" t="s">
        <v>7240</v>
      </c>
      <c r="F395" s="823" t="s">
        <v>7282</v>
      </c>
      <c r="G395" s="823" t="s">
        <v>1555</v>
      </c>
      <c r="H395" s="832"/>
      <c r="I395" s="832"/>
      <c r="J395" s="823"/>
      <c r="K395" s="823"/>
      <c r="L395" s="832">
        <v>30</v>
      </c>
      <c r="M395" s="832">
        <v>129447.3</v>
      </c>
      <c r="N395" s="823">
        <v>1</v>
      </c>
      <c r="O395" s="823">
        <v>4314.91</v>
      </c>
      <c r="P395" s="832"/>
      <c r="Q395" s="832"/>
      <c r="R395" s="828"/>
      <c r="S395" s="833"/>
    </row>
    <row r="396" spans="1:19" ht="14.45" customHeight="1" x14ac:dyDescent="0.2">
      <c r="A396" s="822" t="s">
        <v>7238</v>
      </c>
      <c r="B396" s="823" t="s">
        <v>7239</v>
      </c>
      <c r="C396" s="823" t="s">
        <v>620</v>
      </c>
      <c r="D396" s="823" t="s">
        <v>2799</v>
      </c>
      <c r="E396" s="823" t="s">
        <v>7240</v>
      </c>
      <c r="F396" s="823" t="s">
        <v>7283</v>
      </c>
      <c r="G396" s="823" t="s">
        <v>1555</v>
      </c>
      <c r="H396" s="832">
        <v>48</v>
      </c>
      <c r="I396" s="832">
        <v>414231.84</v>
      </c>
      <c r="J396" s="823">
        <v>3.2</v>
      </c>
      <c r="K396" s="823">
        <v>8629.83</v>
      </c>
      <c r="L396" s="832">
        <v>15</v>
      </c>
      <c r="M396" s="832">
        <v>129447.45</v>
      </c>
      <c r="N396" s="823">
        <v>1</v>
      </c>
      <c r="O396" s="823">
        <v>8629.83</v>
      </c>
      <c r="P396" s="832"/>
      <c r="Q396" s="832"/>
      <c r="R396" s="828"/>
      <c r="S396" s="833"/>
    </row>
    <row r="397" spans="1:19" ht="14.45" customHeight="1" x14ac:dyDescent="0.2">
      <c r="A397" s="822" t="s">
        <v>7238</v>
      </c>
      <c r="B397" s="823" t="s">
        <v>7239</v>
      </c>
      <c r="C397" s="823" t="s">
        <v>620</v>
      </c>
      <c r="D397" s="823" t="s">
        <v>2799</v>
      </c>
      <c r="E397" s="823" t="s">
        <v>7240</v>
      </c>
      <c r="F397" s="823" t="s">
        <v>7339</v>
      </c>
      <c r="G397" s="823" t="s">
        <v>1555</v>
      </c>
      <c r="H397" s="832"/>
      <c r="I397" s="832"/>
      <c r="J397" s="823"/>
      <c r="K397" s="823"/>
      <c r="L397" s="832">
        <v>10</v>
      </c>
      <c r="M397" s="832">
        <v>129447.4</v>
      </c>
      <c r="N397" s="823">
        <v>1</v>
      </c>
      <c r="O397" s="823">
        <v>12944.74</v>
      </c>
      <c r="P397" s="832"/>
      <c r="Q397" s="832"/>
      <c r="R397" s="828"/>
      <c r="S397" s="833"/>
    </row>
    <row r="398" spans="1:19" ht="14.45" customHeight="1" x14ac:dyDescent="0.2">
      <c r="A398" s="822" t="s">
        <v>7238</v>
      </c>
      <c r="B398" s="823" t="s">
        <v>7239</v>
      </c>
      <c r="C398" s="823" t="s">
        <v>620</v>
      </c>
      <c r="D398" s="823" t="s">
        <v>2799</v>
      </c>
      <c r="E398" s="823" t="s">
        <v>7469</v>
      </c>
      <c r="F398" s="823" t="s">
        <v>7470</v>
      </c>
      <c r="G398" s="823" t="s">
        <v>7471</v>
      </c>
      <c r="H398" s="832">
        <v>36</v>
      </c>
      <c r="I398" s="832">
        <v>77744.52</v>
      </c>
      <c r="J398" s="823">
        <v>2.9748875011479479</v>
      </c>
      <c r="K398" s="823">
        <v>2159.5700000000002</v>
      </c>
      <c r="L398" s="832">
        <v>12</v>
      </c>
      <c r="M398" s="832">
        <v>26133.599999999999</v>
      </c>
      <c r="N398" s="823">
        <v>1</v>
      </c>
      <c r="O398" s="823">
        <v>2177.7999999999997</v>
      </c>
      <c r="P398" s="832">
        <v>5</v>
      </c>
      <c r="Q398" s="832">
        <v>11022.15</v>
      </c>
      <c r="R398" s="828">
        <v>0.42176164018734502</v>
      </c>
      <c r="S398" s="833">
        <v>2204.4299999999998</v>
      </c>
    </row>
    <row r="399" spans="1:19" ht="14.45" customHeight="1" x14ac:dyDescent="0.2">
      <c r="A399" s="822" t="s">
        <v>7238</v>
      </c>
      <c r="B399" s="823" t="s">
        <v>7239</v>
      </c>
      <c r="C399" s="823" t="s">
        <v>620</v>
      </c>
      <c r="D399" s="823" t="s">
        <v>2799</v>
      </c>
      <c r="E399" s="823" t="s">
        <v>7469</v>
      </c>
      <c r="F399" s="823" t="s">
        <v>7472</v>
      </c>
      <c r="G399" s="823" t="s">
        <v>7473</v>
      </c>
      <c r="H399" s="832">
        <v>1</v>
      </c>
      <c r="I399" s="832">
        <v>2641.15</v>
      </c>
      <c r="J399" s="823">
        <v>3.4644848166852496E-2</v>
      </c>
      <c r="K399" s="823">
        <v>2641.15</v>
      </c>
      <c r="L399" s="832">
        <v>29</v>
      </c>
      <c r="M399" s="832">
        <v>76235</v>
      </c>
      <c r="N399" s="823">
        <v>1</v>
      </c>
      <c r="O399" s="823">
        <v>2628.7931034482758</v>
      </c>
      <c r="P399" s="832">
        <v>25</v>
      </c>
      <c r="Q399" s="832">
        <v>67358.34</v>
      </c>
      <c r="R399" s="828">
        <v>0.88356188102577549</v>
      </c>
      <c r="S399" s="833">
        <v>2694.3335999999999</v>
      </c>
    </row>
    <row r="400" spans="1:19" ht="14.45" customHeight="1" x14ac:dyDescent="0.2">
      <c r="A400" s="822" t="s">
        <v>7238</v>
      </c>
      <c r="B400" s="823" t="s">
        <v>7239</v>
      </c>
      <c r="C400" s="823" t="s">
        <v>620</v>
      </c>
      <c r="D400" s="823" t="s">
        <v>2799</v>
      </c>
      <c r="E400" s="823" t="s">
        <v>7469</v>
      </c>
      <c r="F400" s="823" t="s">
        <v>7476</v>
      </c>
      <c r="G400" s="823" t="s">
        <v>7477</v>
      </c>
      <c r="H400" s="832">
        <v>1</v>
      </c>
      <c r="I400" s="832">
        <v>8655.19</v>
      </c>
      <c r="J400" s="823"/>
      <c r="K400" s="823">
        <v>8655.19</v>
      </c>
      <c r="L400" s="832"/>
      <c r="M400" s="832"/>
      <c r="N400" s="823"/>
      <c r="O400" s="823"/>
      <c r="P400" s="832"/>
      <c r="Q400" s="832"/>
      <c r="R400" s="828"/>
      <c r="S400" s="833"/>
    </row>
    <row r="401" spans="1:19" ht="14.45" customHeight="1" x14ac:dyDescent="0.2">
      <c r="A401" s="822" t="s">
        <v>7238</v>
      </c>
      <c r="B401" s="823" t="s">
        <v>7239</v>
      </c>
      <c r="C401" s="823" t="s">
        <v>620</v>
      </c>
      <c r="D401" s="823" t="s">
        <v>2799</v>
      </c>
      <c r="E401" s="823" t="s">
        <v>7469</v>
      </c>
      <c r="F401" s="823" t="s">
        <v>7480</v>
      </c>
      <c r="G401" s="823" t="s">
        <v>7481</v>
      </c>
      <c r="H401" s="832"/>
      <c r="I401" s="832"/>
      <c r="J401" s="823"/>
      <c r="K401" s="823"/>
      <c r="L401" s="832">
        <v>3</v>
      </c>
      <c r="M401" s="832">
        <v>29380.699999999997</v>
      </c>
      <c r="N401" s="823">
        <v>1</v>
      </c>
      <c r="O401" s="823">
        <v>9793.5666666666657</v>
      </c>
      <c r="P401" s="832"/>
      <c r="Q401" s="832"/>
      <c r="R401" s="828"/>
      <c r="S401" s="833"/>
    </row>
    <row r="402" spans="1:19" ht="14.45" customHeight="1" x14ac:dyDescent="0.2">
      <c r="A402" s="822" t="s">
        <v>7238</v>
      </c>
      <c r="B402" s="823" t="s">
        <v>7239</v>
      </c>
      <c r="C402" s="823" t="s">
        <v>620</v>
      </c>
      <c r="D402" s="823" t="s">
        <v>2799</v>
      </c>
      <c r="E402" s="823" t="s">
        <v>7508</v>
      </c>
      <c r="F402" s="823" t="s">
        <v>7511</v>
      </c>
      <c r="G402" s="823" t="s">
        <v>7512</v>
      </c>
      <c r="H402" s="832">
        <v>28</v>
      </c>
      <c r="I402" s="832">
        <v>5488</v>
      </c>
      <c r="J402" s="823">
        <v>0.68944723618090453</v>
      </c>
      <c r="K402" s="823">
        <v>196</v>
      </c>
      <c r="L402" s="832">
        <v>40</v>
      </c>
      <c r="M402" s="832">
        <v>7960</v>
      </c>
      <c r="N402" s="823">
        <v>1</v>
      </c>
      <c r="O402" s="823">
        <v>199</v>
      </c>
      <c r="P402" s="832">
        <v>26</v>
      </c>
      <c r="Q402" s="832">
        <v>5226</v>
      </c>
      <c r="R402" s="828">
        <v>0.65653266331658289</v>
      </c>
      <c r="S402" s="833">
        <v>201</v>
      </c>
    </row>
    <row r="403" spans="1:19" ht="14.45" customHeight="1" x14ac:dyDescent="0.2">
      <c r="A403" s="822" t="s">
        <v>7238</v>
      </c>
      <c r="B403" s="823" t="s">
        <v>7239</v>
      </c>
      <c r="C403" s="823" t="s">
        <v>620</v>
      </c>
      <c r="D403" s="823" t="s">
        <v>2799</v>
      </c>
      <c r="E403" s="823" t="s">
        <v>7508</v>
      </c>
      <c r="F403" s="823" t="s">
        <v>7513</v>
      </c>
      <c r="G403" s="823" t="s">
        <v>7514</v>
      </c>
      <c r="H403" s="832">
        <v>16</v>
      </c>
      <c r="I403" s="832">
        <v>592</v>
      </c>
      <c r="J403" s="823">
        <v>0.17504435245416913</v>
      </c>
      <c r="K403" s="823">
        <v>37</v>
      </c>
      <c r="L403" s="832">
        <v>89</v>
      </c>
      <c r="M403" s="832">
        <v>3382</v>
      </c>
      <c r="N403" s="823">
        <v>1</v>
      </c>
      <c r="O403" s="823">
        <v>38</v>
      </c>
      <c r="P403" s="832">
        <v>47</v>
      </c>
      <c r="Q403" s="832">
        <v>1786</v>
      </c>
      <c r="R403" s="828">
        <v>0.5280898876404494</v>
      </c>
      <c r="S403" s="833">
        <v>38</v>
      </c>
    </row>
    <row r="404" spans="1:19" ht="14.45" customHeight="1" x14ac:dyDescent="0.2">
      <c r="A404" s="822" t="s">
        <v>7238</v>
      </c>
      <c r="B404" s="823" t="s">
        <v>7239</v>
      </c>
      <c r="C404" s="823" t="s">
        <v>620</v>
      </c>
      <c r="D404" s="823" t="s">
        <v>2799</v>
      </c>
      <c r="E404" s="823" t="s">
        <v>7508</v>
      </c>
      <c r="F404" s="823" t="s">
        <v>7523</v>
      </c>
      <c r="G404" s="823" t="s">
        <v>7524</v>
      </c>
      <c r="H404" s="832">
        <v>2</v>
      </c>
      <c r="I404" s="832">
        <v>0</v>
      </c>
      <c r="J404" s="823"/>
      <c r="K404" s="823">
        <v>0</v>
      </c>
      <c r="L404" s="832">
        <v>2</v>
      </c>
      <c r="M404" s="832">
        <v>0</v>
      </c>
      <c r="N404" s="823"/>
      <c r="O404" s="823">
        <v>0</v>
      </c>
      <c r="P404" s="832"/>
      <c r="Q404" s="832"/>
      <c r="R404" s="828"/>
      <c r="S404" s="833"/>
    </row>
    <row r="405" spans="1:19" ht="14.45" customHeight="1" x14ac:dyDescent="0.2">
      <c r="A405" s="822" t="s">
        <v>7238</v>
      </c>
      <c r="B405" s="823" t="s">
        <v>7239</v>
      </c>
      <c r="C405" s="823" t="s">
        <v>620</v>
      </c>
      <c r="D405" s="823" t="s">
        <v>2799</v>
      </c>
      <c r="E405" s="823" t="s">
        <v>7508</v>
      </c>
      <c r="F405" s="823" t="s">
        <v>7531</v>
      </c>
      <c r="G405" s="823" t="s">
        <v>7532</v>
      </c>
      <c r="H405" s="832">
        <v>247</v>
      </c>
      <c r="I405" s="832">
        <v>8233.33</v>
      </c>
      <c r="J405" s="823">
        <v>0.50305560579324771</v>
      </c>
      <c r="K405" s="823">
        <v>33.333319838056681</v>
      </c>
      <c r="L405" s="832">
        <v>491</v>
      </c>
      <c r="M405" s="832">
        <v>16366.64</v>
      </c>
      <c r="N405" s="823">
        <v>1</v>
      </c>
      <c r="O405" s="823">
        <v>33.333279022403261</v>
      </c>
      <c r="P405" s="832">
        <v>216</v>
      </c>
      <c r="Q405" s="832">
        <v>7200.01</v>
      </c>
      <c r="R405" s="828">
        <v>0.43991986137655625</v>
      </c>
      <c r="S405" s="833">
        <v>33.333379629629633</v>
      </c>
    </row>
    <row r="406" spans="1:19" ht="14.45" customHeight="1" x14ac:dyDescent="0.2">
      <c r="A406" s="822" t="s">
        <v>7238</v>
      </c>
      <c r="B406" s="823" t="s">
        <v>7239</v>
      </c>
      <c r="C406" s="823" t="s">
        <v>620</v>
      </c>
      <c r="D406" s="823" t="s">
        <v>2799</v>
      </c>
      <c r="E406" s="823" t="s">
        <v>7508</v>
      </c>
      <c r="F406" s="823" t="s">
        <v>7533</v>
      </c>
      <c r="G406" s="823" t="s">
        <v>7534</v>
      </c>
      <c r="H406" s="832">
        <v>241</v>
      </c>
      <c r="I406" s="832">
        <v>8917</v>
      </c>
      <c r="J406" s="823">
        <v>0.48184372635901868</v>
      </c>
      <c r="K406" s="823">
        <v>37</v>
      </c>
      <c r="L406" s="832">
        <v>487</v>
      </c>
      <c r="M406" s="832">
        <v>18506</v>
      </c>
      <c r="N406" s="823">
        <v>1</v>
      </c>
      <c r="O406" s="823">
        <v>38</v>
      </c>
      <c r="P406" s="832">
        <v>192</v>
      </c>
      <c r="Q406" s="832">
        <v>7296</v>
      </c>
      <c r="R406" s="828">
        <v>0.3942505133470226</v>
      </c>
      <c r="S406" s="833">
        <v>38</v>
      </c>
    </row>
    <row r="407" spans="1:19" ht="14.45" customHeight="1" x14ac:dyDescent="0.2">
      <c r="A407" s="822" t="s">
        <v>7238</v>
      </c>
      <c r="B407" s="823" t="s">
        <v>7239</v>
      </c>
      <c r="C407" s="823" t="s">
        <v>620</v>
      </c>
      <c r="D407" s="823" t="s">
        <v>2799</v>
      </c>
      <c r="E407" s="823" t="s">
        <v>7508</v>
      </c>
      <c r="F407" s="823" t="s">
        <v>7539</v>
      </c>
      <c r="G407" s="823" t="s">
        <v>7540</v>
      </c>
      <c r="H407" s="832"/>
      <c r="I407" s="832"/>
      <c r="J407" s="823"/>
      <c r="K407" s="823"/>
      <c r="L407" s="832">
        <v>1</v>
      </c>
      <c r="M407" s="832">
        <v>0</v>
      </c>
      <c r="N407" s="823"/>
      <c r="O407" s="823">
        <v>0</v>
      </c>
      <c r="P407" s="832"/>
      <c r="Q407" s="832"/>
      <c r="R407" s="828"/>
      <c r="S407" s="833"/>
    </row>
    <row r="408" spans="1:19" ht="14.45" customHeight="1" x14ac:dyDescent="0.2">
      <c r="A408" s="822" t="s">
        <v>7238</v>
      </c>
      <c r="B408" s="823" t="s">
        <v>7239</v>
      </c>
      <c r="C408" s="823" t="s">
        <v>620</v>
      </c>
      <c r="D408" s="823" t="s">
        <v>2799</v>
      </c>
      <c r="E408" s="823" t="s">
        <v>7508</v>
      </c>
      <c r="F408" s="823" t="s">
        <v>7543</v>
      </c>
      <c r="G408" s="823" t="s">
        <v>7544</v>
      </c>
      <c r="H408" s="832">
        <v>16</v>
      </c>
      <c r="I408" s="832">
        <v>5680</v>
      </c>
      <c r="J408" s="823">
        <v>0.20083445300898098</v>
      </c>
      <c r="K408" s="823">
        <v>355</v>
      </c>
      <c r="L408" s="832">
        <v>79</v>
      </c>
      <c r="M408" s="832">
        <v>28282</v>
      </c>
      <c r="N408" s="823">
        <v>1</v>
      </c>
      <c r="O408" s="823">
        <v>358</v>
      </c>
      <c r="P408" s="832">
        <v>45</v>
      </c>
      <c r="Q408" s="832">
        <v>16200</v>
      </c>
      <c r="R408" s="828">
        <v>0.57280248921575561</v>
      </c>
      <c r="S408" s="833">
        <v>360</v>
      </c>
    </row>
    <row r="409" spans="1:19" ht="14.45" customHeight="1" x14ac:dyDescent="0.2">
      <c r="A409" s="822" t="s">
        <v>7238</v>
      </c>
      <c r="B409" s="823" t="s">
        <v>7239</v>
      </c>
      <c r="C409" s="823" t="s">
        <v>620</v>
      </c>
      <c r="D409" s="823" t="s">
        <v>2799</v>
      </c>
      <c r="E409" s="823" t="s">
        <v>7508</v>
      </c>
      <c r="F409" s="823" t="s">
        <v>7551</v>
      </c>
      <c r="G409" s="823" t="s">
        <v>7552</v>
      </c>
      <c r="H409" s="832"/>
      <c r="I409" s="832"/>
      <c r="J409" s="823"/>
      <c r="K409" s="823"/>
      <c r="L409" s="832">
        <v>4</v>
      </c>
      <c r="M409" s="832">
        <v>700</v>
      </c>
      <c r="N409" s="823">
        <v>1</v>
      </c>
      <c r="O409" s="823">
        <v>175</v>
      </c>
      <c r="P409" s="832"/>
      <c r="Q409" s="832"/>
      <c r="R409" s="828"/>
      <c r="S409" s="833"/>
    </row>
    <row r="410" spans="1:19" ht="14.45" customHeight="1" x14ac:dyDescent="0.2">
      <c r="A410" s="822" t="s">
        <v>7238</v>
      </c>
      <c r="B410" s="823" t="s">
        <v>7239</v>
      </c>
      <c r="C410" s="823" t="s">
        <v>620</v>
      </c>
      <c r="D410" s="823" t="s">
        <v>2799</v>
      </c>
      <c r="E410" s="823" t="s">
        <v>7508</v>
      </c>
      <c r="F410" s="823" t="s">
        <v>7557</v>
      </c>
      <c r="G410" s="823" t="s">
        <v>7558</v>
      </c>
      <c r="H410" s="832">
        <v>217</v>
      </c>
      <c r="I410" s="832">
        <v>38626</v>
      </c>
      <c r="J410" s="823">
        <v>0.58797741007413273</v>
      </c>
      <c r="K410" s="823">
        <v>178</v>
      </c>
      <c r="L410" s="832">
        <v>367</v>
      </c>
      <c r="M410" s="832">
        <v>65693</v>
      </c>
      <c r="N410" s="823">
        <v>1</v>
      </c>
      <c r="O410" s="823">
        <v>179</v>
      </c>
      <c r="P410" s="832">
        <v>166</v>
      </c>
      <c r="Q410" s="832">
        <v>29880</v>
      </c>
      <c r="R410" s="828">
        <v>0.4548429817484359</v>
      </c>
      <c r="S410" s="833">
        <v>180</v>
      </c>
    </row>
    <row r="411" spans="1:19" ht="14.45" customHeight="1" x14ac:dyDescent="0.2">
      <c r="A411" s="822" t="s">
        <v>7238</v>
      </c>
      <c r="B411" s="823" t="s">
        <v>7239</v>
      </c>
      <c r="C411" s="823" t="s">
        <v>620</v>
      </c>
      <c r="D411" s="823" t="s">
        <v>2799</v>
      </c>
      <c r="E411" s="823" t="s">
        <v>7508</v>
      </c>
      <c r="F411" s="823" t="s">
        <v>7561</v>
      </c>
      <c r="G411" s="823" t="s">
        <v>7562</v>
      </c>
      <c r="H411" s="832">
        <v>15</v>
      </c>
      <c r="I411" s="832">
        <v>10530</v>
      </c>
      <c r="J411" s="823">
        <v>0.32378082528749769</v>
      </c>
      <c r="K411" s="823">
        <v>702</v>
      </c>
      <c r="L411" s="832">
        <v>46</v>
      </c>
      <c r="M411" s="832">
        <v>32522</v>
      </c>
      <c r="N411" s="823">
        <v>1</v>
      </c>
      <c r="O411" s="823">
        <v>707</v>
      </c>
      <c r="P411" s="832">
        <v>6</v>
      </c>
      <c r="Q411" s="832">
        <v>4266</v>
      </c>
      <c r="R411" s="828">
        <v>0.13117274460365291</v>
      </c>
      <c r="S411" s="833">
        <v>711</v>
      </c>
    </row>
    <row r="412" spans="1:19" ht="14.45" customHeight="1" x14ac:dyDescent="0.2">
      <c r="A412" s="822" t="s">
        <v>7238</v>
      </c>
      <c r="B412" s="823" t="s">
        <v>7239</v>
      </c>
      <c r="C412" s="823" t="s">
        <v>620</v>
      </c>
      <c r="D412" s="823" t="s">
        <v>2800</v>
      </c>
      <c r="E412" s="823" t="s">
        <v>7240</v>
      </c>
      <c r="F412" s="823" t="s">
        <v>7278</v>
      </c>
      <c r="G412" s="823" t="s">
        <v>822</v>
      </c>
      <c r="H412" s="832">
        <v>0.3</v>
      </c>
      <c r="I412" s="832">
        <v>25.54</v>
      </c>
      <c r="J412" s="823"/>
      <c r="K412" s="823">
        <v>85.13333333333334</v>
      </c>
      <c r="L412" s="832"/>
      <c r="M412" s="832"/>
      <c r="N412" s="823"/>
      <c r="O412" s="823"/>
      <c r="P412" s="832"/>
      <c r="Q412" s="832"/>
      <c r="R412" s="828"/>
      <c r="S412" s="833"/>
    </row>
    <row r="413" spans="1:19" ht="14.45" customHeight="1" x14ac:dyDescent="0.2">
      <c r="A413" s="822" t="s">
        <v>7238</v>
      </c>
      <c r="B413" s="823" t="s">
        <v>7239</v>
      </c>
      <c r="C413" s="823" t="s">
        <v>620</v>
      </c>
      <c r="D413" s="823" t="s">
        <v>2800</v>
      </c>
      <c r="E413" s="823" t="s">
        <v>7469</v>
      </c>
      <c r="F413" s="823" t="s">
        <v>7472</v>
      </c>
      <c r="G413" s="823" t="s">
        <v>7473</v>
      </c>
      <c r="H413" s="832"/>
      <c r="I413" s="832"/>
      <c r="J413" s="823"/>
      <c r="K413" s="823"/>
      <c r="L413" s="832">
        <v>10</v>
      </c>
      <c r="M413" s="832">
        <v>26137.599999999999</v>
      </c>
      <c r="N413" s="823">
        <v>1</v>
      </c>
      <c r="O413" s="823">
        <v>2613.7599999999998</v>
      </c>
      <c r="P413" s="832">
        <v>1</v>
      </c>
      <c r="Q413" s="832">
        <v>2707.83</v>
      </c>
      <c r="R413" s="828">
        <v>0.10359902975024486</v>
      </c>
      <c r="S413" s="833">
        <v>2707.83</v>
      </c>
    </row>
    <row r="414" spans="1:19" ht="14.45" customHeight="1" x14ac:dyDescent="0.2">
      <c r="A414" s="822" t="s">
        <v>7238</v>
      </c>
      <c r="B414" s="823" t="s">
        <v>7239</v>
      </c>
      <c r="C414" s="823" t="s">
        <v>620</v>
      </c>
      <c r="D414" s="823" t="s">
        <v>2800</v>
      </c>
      <c r="E414" s="823" t="s">
        <v>7469</v>
      </c>
      <c r="F414" s="823" t="s">
        <v>7478</v>
      </c>
      <c r="G414" s="823" t="s">
        <v>7479</v>
      </c>
      <c r="H414" s="832"/>
      <c r="I414" s="832"/>
      <c r="J414" s="823"/>
      <c r="K414" s="823"/>
      <c r="L414" s="832">
        <v>1</v>
      </c>
      <c r="M414" s="832">
        <v>8962.4</v>
      </c>
      <c r="N414" s="823">
        <v>1</v>
      </c>
      <c r="O414" s="823">
        <v>8962.4</v>
      </c>
      <c r="P414" s="832"/>
      <c r="Q414" s="832"/>
      <c r="R414" s="828"/>
      <c r="S414" s="833"/>
    </row>
    <row r="415" spans="1:19" ht="14.45" customHeight="1" x14ac:dyDescent="0.2">
      <c r="A415" s="822" t="s">
        <v>7238</v>
      </c>
      <c r="B415" s="823" t="s">
        <v>7239</v>
      </c>
      <c r="C415" s="823" t="s">
        <v>620</v>
      </c>
      <c r="D415" s="823" t="s">
        <v>2800</v>
      </c>
      <c r="E415" s="823" t="s">
        <v>7469</v>
      </c>
      <c r="F415" s="823" t="s">
        <v>7480</v>
      </c>
      <c r="G415" s="823" t="s">
        <v>7481</v>
      </c>
      <c r="H415" s="832">
        <v>1</v>
      </c>
      <c r="I415" s="832">
        <v>10309.15</v>
      </c>
      <c r="J415" s="823">
        <v>0.33218942480734809</v>
      </c>
      <c r="K415" s="823">
        <v>10309.15</v>
      </c>
      <c r="L415" s="832">
        <v>3</v>
      </c>
      <c r="M415" s="832">
        <v>31033.95</v>
      </c>
      <c r="N415" s="823">
        <v>1</v>
      </c>
      <c r="O415" s="823">
        <v>10344.65</v>
      </c>
      <c r="P415" s="832"/>
      <c r="Q415" s="832"/>
      <c r="R415" s="828"/>
      <c r="S415" s="833"/>
    </row>
    <row r="416" spans="1:19" ht="14.45" customHeight="1" x14ac:dyDescent="0.2">
      <c r="A416" s="822" t="s">
        <v>7238</v>
      </c>
      <c r="B416" s="823" t="s">
        <v>7239</v>
      </c>
      <c r="C416" s="823" t="s">
        <v>620</v>
      </c>
      <c r="D416" s="823" t="s">
        <v>2800</v>
      </c>
      <c r="E416" s="823" t="s">
        <v>7469</v>
      </c>
      <c r="F416" s="823" t="s">
        <v>7482</v>
      </c>
      <c r="G416" s="823" t="s">
        <v>7483</v>
      </c>
      <c r="H416" s="832"/>
      <c r="I416" s="832"/>
      <c r="J416" s="823"/>
      <c r="K416" s="823"/>
      <c r="L416" s="832">
        <v>4</v>
      </c>
      <c r="M416" s="832">
        <v>999.84</v>
      </c>
      <c r="N416" s="823">
        <v>1</v>
      </c>
      <c r="O416" s="823">
        <v>249.96</v>
      </c>
      <c r="P416" s="832"/>
      <c r="Q416" s="832"/>
      <c r="R416" s="828"/>
      <c r="S416" s="833"/>
    </row>
    <row r="417" spans="1:19" ht="14.45" customHeight="1" x14ac:dyDescent="0.2">
      <c r="A417" s="822" t="s">
        <v>7238</v>
      </c>
      <c r="B417" s="823" t="s">
        <v>7239</v>
      </c>
      <c r="C417" s="823" t="s">
        <v>620</v>
      </c>
      <c r="D417" s="823" t="s">
        <v>2800</v>
      </c>
      <c r="E417" s="823" t="s">
        <v>7508</v>
      </c>
      <c r="F417" s="823" t="s">
        <v>7511</v>
      </c>
      <c r="G417" s="823" t="s">
        <v>7512</v>
      </c>
      <c r="H417" s="832">
        <v>1</v>
      </c>
      <c r="I417" s="832">
        <v>196</v>
      </c>
      <c r="J417" s="823">
        <v>0.12311557788944724</v>
      </c>
      <c r="K417" s="823">
        <v>196</v>
      </c>
      <c r="L417" s="832">
        <v>8</v>
      </c>
      <c r="M417" s="832">
        <v>1592</v>
      </c>
      <c r="N417" s="823">
        <v>1</v>
      </c>
      <c r="O417" s="823">
        <v>199</v>
      </c>
      <c r="P417" s="832">
        <v>1</v>
      </c>
      <c r="Q417" s="832">
        <v>201</v>
      </c>
      <c r="R417" s="828">
        <v>0.12625628140703518</v>
      </c>
      <c r="S417" s="833">
        <v>201</v>
      </c>
    </row>
    <row r="418" spans="1:19" ht="14.45" customHeight="1" x14ac:dyDescent="0.2">
      <c r="A418" s="822" t="s">
        <v>7238</v>
      </c>
      <c r="B418" s="823" t="s">
        <v>7239</v>
      </c>
      <c r="C418" s="823" t="s">
        <v>620</v>
      </c>
      <c r="D418" s="823" t="s">
        <v>2800</v>
      </c>
      <c r="E418" s="823" t="s">
        <v>7508</v>
      </c>
      <c r="F418" s="823" t="s">
        <v>7513</v>
      </c>
      <c r="G418" s="823" t="s">
        <v>7514</v>
      </c>
      <c r="H418" s="832">
        <v>23</v>
      </c>
      <c r="I418" s="832">
        <v>851</v>
      </c>
      <c r="J418" s="823">
        <v>1.3173374613003095</v>
      </c>
      <c r="K418" s="823">
        <v>37</v>
      </c>
      <c r="L418" s="832">
        <v>17</v>
      </c>
      <c r="M418" s="832">
        <v>646</v>
      </c>
      <c r="N418" s="823">
        <v>1</v>
      </c>
      <c r="O418" s="823">
        <v>38</v>
      </c>
      <c r="P418" s="832">
        <v>48</v>
      </c>
      <c r="Q418" s="832">
        <v>1824</v>
      </c>
      <c r="R418" s="828">
        <v>2.8235294117647061</v>
      </c>
      <c r="S418" s="833">
        <v>38</v>
      </c>
    </row>
    <row r="419" spans="1:19" ht="14.45" customHeight="1" x14ac:dyDescent="0.2">
      <c r="A419" s="822" t="s">
        <v>7238</v>
      </c>
      <c r="B419" s="823" t="s">
        <v>7239</v>
      </c>
      <c r="C419" s="823" t="s">
        <v>620</v>
      </c>
      <c r="D419" s="823" t="s">
        <v>2800</v>
      </c>
      <c r="E419" s="823" t="s">
        <v>7508</v>
      </c>
      <c r="F419" s="823" t="s">
        <v>7531</v>
      </c>
      <c r="G419" s="823" t="s">
        <v>7532</v>
      </c>
      <c r="H419" s="832">
        <v>407</v>
      </c>
      <c r="I419" s="832">
        <v>13566.66</v>
      </c>
      <c r="J419" s="823">
        <v>1.102982281272002</v>
      </c>
      <c r="K419" s="823">
        <v>33.333316953316952</v>
      </c>
      <c r="L419" s="832">
        <v>369</v>
      </c>
      <c r="M419" s="832">
        <v>12299.98</v>
      </c>
      <c r="N419" s="823">
        <v>1</v>
      </c>
      <c r="O419" s="823">
        <v>33.333279132791326</v>
      </c>
      <c r="P419" s="832">
        <v>270</v>
      </c>
      <c r="Q419" s="832">
        <v>9000</v>
      </c>
      <c r="R419" s="828">
        <v>0.73170850684310063</v>
      </c>
      <c r="S419" s="833">
        <v>33.333333333333336</v>
      </c>
    </row>
    <row r="420" spans="1:19" ht="14.45" customHeight="1" x14ac:dyDescent="0.2">
      <c r="A420" s="822" t="s">
        <v>7238</v>
      </c>
      <c r="B420" s="823" t="s">
        <v>7239</v>
      </c>
      <c r="C420" s="823" t="s">
        <v>620</v>
      </c>
      <c r="D420" s="823" t="s">
        <v>2800</v>
      </c>
      <c r="E420" s="823" t="s">
        <v>7508</v>
      </c>
      <c r="F420" s="823" t="s">
        <v>7533</v>
      </c>
      <c r="G420" s="823" t="s">
        <v>7534</v>
      </c>
      <c r="H420" s="832">
        <v>423</v>
      </c>
      <c r="I420" s="832">
        <v>15651</v>
      </c>
      <c r="J420" s="823">
        <v>1.1161745827984595</v>
      </c>
      <c r="K420" s="823">
        <v>37</v>
      </c>
      <c r="L420" s="832">
        <v>369</v>
      </c>
      <c r="M420" s="832">
        <v>14022</v>
      </c>
      <c r="N420" s="823">
        <v>1</v>
      </c>
      <c r="O420" s="823">
        <v>38</v>
      </c>
      <c r="P420" s="832">
        <v>252</v>
      </c>
      <c r="Q420" s="832">
        <v>9576</v>
      </c>
      <c r="R420" s="828">
        <v>0.68292682926829273</v>
      </c>
      <c r="S420" s="833">
        <v>38</v>
      </c>
    </row>
    <row r="421" spans="1:19" ht="14.45" customHeight="1" x14ac:dyDescent="0.2">
      <c r="A421" s="822" t="s">
        <v>7238</v>
      </c>
      <c r="B421" s="823" t="s">
        <v>7239</v>
      </c>
      <c r="C421" s="823" t="s">
        <v>620</v>
      </c>
      <c r="D421" s="823" t="s">
        <v>2800</v>
      </c>
      <c r="E421" s="823" t="s">
        <v>7508</v>
      </c>
      <c r="F421" s="823" t="s">
        <v>7543</v>
      </c>
      <c r="G421" s="823" t="s">
        <v>7544</v>
      </c>
      <c r="H421" s="832">
        <v>222</v>
      </c>
      <c r="I421" s="832">
        <v>78810</v>
      </c>
      <c r="J421" s="823">
        <v>1.1289213579716373</v>
      </c>
      <c r="K421" s="823">
        <v>355</v>
      </c>
      <c r="L421" s="832">
        <v>195</v>
      </c>
      <c r="M421" s="832">
        <v>69810</v>
      </c>
      <c r="N421" s="823">
        <v>1</v>
      </c>
      <c r="O421" s="823">
        <v>358</v>
      </c>
      <c r="P421" s="832">
        <v>184</v>
      </c>
      <c r="Q421" s="832">
        <v>66240</v>
      </c>
      <c r="R421" s="828">
        <v>0.94886119467125052</v>
      </c>
      <c r="S421" s="833">
        <v>360</v>
      </c>
    </row>
    <row r="422" spans="1:19" ht="14.45" customHeight="1" x14ac:dyDescent="0.2">
      <c r="A422" s="822" t="s">
        <v>7238</v>
      </c>
      <c r="B422" s="823" t="s">
        <v>7239</v>
      </c>
      <c r="C422" s="823" t="s">
        <v>620</v>
      </c>
      <c r="D422" s="823" t="s">
        <v>2800</v>
      </c>
      <c r="E422" s="823" t="s">
        <v>7508</v>
      </c>
      <c r="F422" s="823" t="s">
        <v>7555</v>
      </c>
      <c r="G422" s="823" t="s">
        <v>7556</v>
      </c>
      <c r="H422" s="832">
        <v>1</v>
      </c>
      <c r="I422" s="832">
        <v>28</v>
      </c>
      <c r="J422" s="823"/>
      <c r="K422" s="823">
        <v>28</v>
      </c>
      <c r="L422" s="832"/>
      <c r="M422" s="832"/>
      <c r="N422" s="823"/>
      <c r="O422" s="823"/>
      <c r="P422" s="832"/>
      <c r="Q422" s="832"/>
      <c r="R422" s="828"/>
      <c r="S422" s="833"/>
    </row>
    <row r="423" spans="1:19" ht="14.45" customHeight="1" x14ac:dyDescent="0.2">
      <c r="A423" s="822" t="s">
        <v>7238</v>
      </c>
      <c r="B423" s="823" t="s">
        <v>7239</v>
      </c>
      <c r="C423" s="823" t="s">
        <v>620</v>
      </c>
      <c r="D423" s="823" t="s">
        <v>2800</v>
      </c>
      <c r="E423" s="823" t="s">
        <v>7508</v>
      </c>
      <c r="F423" s="823" t="s">
        <v>7557</v>
      </c>
      <c r="G423" s="823" t="s">
        <v>7558</v>
      </c>
      <c r="H423" s="832">
        <v>193</v>
      </c>
      <c r="I423" s="832">
        <v>34354</v>
      </c>
      <c r="J423" s="823">
        <v>1.1561553476475734</v>
      </c>
      <c r="K423" s="823">
        <v>178</v>
      </c>
      <c r="L423" s="832">
        <v>166</v>
      </c>
      <c r="M423" s="832">
        <v>29714</v>
      </c>
      <c r="N423" s="823">
        <v>1</v>
      </c>
      <c r="O423" s="823">
        <v>179</v>
      </c>
      <c r="P423" s="832">
        <v>90</v>
      </c>
      <c r="Q423" s="832">
        <v>16200</v>
      </c>
      <c r="R423" s="828">
        <v>0.5451975499764421</v>
      </c>
      <c r="S423" s="833">
        <v>180</v>
      </c>
    </row>
    <row r="424" spans="1:19" ht="14.45" customHeight="1" x14ac:dyDescent="0.2">
      <c r="A424" s="822" t="s">
        <v>7238</v>
      </c>
      <c r="B424" s="823" t="s">
        <v>7239</v>
      </c>
      <c r="C424" s="823" t="s">
        <v>620</v>
      </c>
      <c r="D424" s="823" t="s">
        <v>2800</v>
      </c>
      <c r="E424" s="823" t="s">
        <v>7508</v>
      </c>
      <c r="F424" s="823" t="s">
        <v>7561</v>
      </c>
      <c r="G424" s="823" t="s">
        <v>7562</v>
      </c>
      <c r="H424" s="832">
        <v>10</v>
      </c>
      <c r="I424" s="832">
        <v>7020</v>
      </c>
      <c r="J424" s="823">
        <v>1.2411598302687412</v>
      </c>
      <c r="K424" s="823">
        <v>702</v>
      </c>
      <c r="L424" s="832">
        <v>8</v>
      </c>
      <c r="M424" s="832">
        <v>5656</v>
      </c>
      <c r="N424" s="823">
        <v>1</v>
      </c>
      <c r="O424" s="823">
        <v>707</v>
      </c>
      <c r="P424" s="832">
        <v>6</v>
      </c>
      <c r="Q424" s="832">
        <v>4266</v>
      </c>
      <c r="R424" s="828">
        <v>0.75424328147100428</v>
      </c>
      <c r="S424" s="833">
        <v>711</v>
      </c>
    </row>
    <row r="425" spans="1:19" ht="14.45" customHeight="1" x14ac:dyDescent="0.2">
      <c r="A425" s="822" t="s">
        <v>7238</v>
      </c>
      <c r="B425" s="823" t="s">
        <v>7239</v>
      </c>
      <c r="C425" s="823" t="s">
        <v>620</v>
      </c>
      <c r="D425" s="823" t="s">
        <v>2801</v>
      </c>
      <c r="E425" s="823" t="s">
        <v>7469</v>
      </c>
      <c r="F425" s="823" t="s">
        <v>7470</v>
      </c>
      <c r="G425" s="823" t="s">
        <v>7471</v>
      </c>
      <c r="H425" s="832">
        <v>6</v>
      </c>
      <c r="I425" s="832">
        <v>12957.42</v>
      </c>
      <c r="J425" s="823"/>
      <c r="K425" s="823">
        <v>2159.5700000000002</v>
      </c>
      <c r="L425" s="832"/>
      <c r="M425" s="832"/>
      <c r="N425" s="823"/>
      <c r="O425" s="823"/>
      <c r="P425" s="832"/>
      <c r="Q425" s="832"/>
      <c r="R425" s="828"/>
      <c r="S425" s="833"/>
    </row>
    <row r="426" spans="1:19" ht="14.45" customHeight="1" x14ac:dyDescent="0.2">
      <c r="A426" s="822" t="s">
        <v>7238</v>
      </c>
      <c r="B426" s="823" t="s">
        <v>7239</v>
      </c>
      <c r="C426" s="823" t="s">
        <v>620</v>
      </c>
      <c r="D426" s="823" t="s">
        <v>2801</v>
      </c>
      <c r="E426" s="823" t="s">
        <v>7469</v>
      </c>
      <c r="F426" s="823" t="s">
        <v>7472</v>
      </c>
      <c r="G426" s="823" t="s">
        <v>7473</v>
      </c>
      <c r="H426" s="832"/>
      <c r="I426" s="832"/>
      <c r="J426" s="823"/>
      <c r="K426" s="823"/>
      <c r="L426" s="832">
        <v>5</v>
      </c>
      <c r="M426" s="832">
        <v>13311</v>
      </c>
      <c r="N426" s="823">
        <v>1</v>
      </c>
      <c r="O426" s="823">
        <v>2662.2</v>
      </c>
      <c r="P426" s="832">
        <v>8</v>
      </c>
      <c r="Q426" s="832">
        <v>21587.66</v>
      </c>
      <c r="R426" s="828">
        <v>1.6217909999248741</v>
      </c>
      <c r="S426" s="833">
        <v>2698.4575</v>
      </c>
    </row>
    <row r="427" spans="1:19" ht="14.45" customHeight="1" x14ac:dyDescent="0.2">
      <c r="A427" s="822" t="s">
        <v>7238</v>
      </c>
      <c r="B427" s="823" t="s">
        <v>7239</v>
      </c>
      <c r="C427" s="823" t="s">
        <v>620</v>
      </c>
      <c r="D427" s="823" t="s">
        <v>2801</v>
      </c>
      <c r="E427" s="823" t="s">
        <v>7469</v>
      </c>
      <c r="F427" s="823" t="s">
        <v>7476</v>
      </c>
      <c r="G427" s="823" t="s">
        <v>7477</v>
      </c>
      <c r="H427" s="832">
        <v>2</v>
      </c>
      <c r="I427" s="832">
        <v>17310.38</v>
      </c>
      <c r="J427" s="823"/>
      <c r="K427" s="823">
        <v>8655.19</v>
      </c>
      <c r="L427" s="832"/>
      <c r="M427" s="832"/>
      <c r="N427" s="823"/>
      <c r="O427" s="823"/>
      <c r="P427" s="832"/>
      <c r="Q427" s="832"/>
      <c r="R427" s="828"/>
      <c r="S427" s="833"/>
    </row>
    <row r="428" spans="1:19" ht="14.45" customHeight="1" x14ac:dyDescent="0.2">
      <c r="A428" s="822" t="s">
        <v>7238</v>
      </c>
      <c r="B428" s="823" t="s">
        <v>7239</v>
      </c>
      <c r="C428" s="823" t="s">
        <v>620</v>
      </c>
      <c r="D428" s="823" t="s">
        <v>2801</v>
      </c>
      <c r="E428" s="823" t="s">
        <v>7469</v>
      </c>
      <c r="F428" s="823" t="s">
        <v>7480</v>
      </c>
      <c r="G428" s="823" t="s">
        <v>7481</v>
      </c>
      <c r="H428" s="832"/>
      <c r="I428" s="832"/>
      <c r="J428" s="823"/>
      <c r="K428" s="823"/>
      <c r="L428" s="832"/>
      <c r="M428" s="832"/>
      <c r="N428" s="823"/>
      <c r="O428" s="823"/>
      <c r="P428" s="832">
        <v>1</v>
      </c>
      <c r="Q428" s="832">
        <v>10406.31</v>
      </c>
      <c r="R428" s="828"/>
      <c r="S428" s="833">
        <v>10406.31</v>
      </c>
    </row>
    <row r="429" spans="1:19" ht="14.45" customHeight="1" x14ac:dyDescent="0.2">
      <c r="A429" s="822" t="s">
        <v>7238</v>
      </c>
      <c r="B429" s="823" t="s">
        <v>7239</v>
      </c>
      <c r="C429" s="823" t="s">
        <v>620</v>
      </c>
      <c r="D429" s="823" t="s">
        <v>2801</v>
      </c>
      <c r="E429" s="823" t="s">
        <v>7508</v>
      </c>
      <c r="F429" s="823" t="s">
        <v>7511</v>
      </c>
      <c r="G429" s="823" t="s">
        <v>7512</v>
      </c>
      <c r="H429" s="832">
        <v>8</v>
      </c>
      <c r="I429" s="832">
        <v>1568</v>
      </c>
      <c r="J429" s="823">
        <v>1.5758793969849245</v>
      </c>
      <c r="K429" s="823">
        <v>196</v>
      </c>
      <c r="L429" s="832">
        <v>5</v>
      </c>
      <c r="M429" s="832">
        <v>995</v>
      </c>
      <c r="N429" s="823">
        <v>1</v>
      </c>
      <c r="O429" s="823">
        <v>199</v>
      </c>
      <c r="P429" s="832">
        <v>7</v>
      </c>
      <c r="Q429" s="832">
        <v>1407</v>
      </c>
      <c r="R429" s="828">
        <v>1.414070351758794</v>
      </c>
      <c r="S429" s="833">
        <v>201</v>
      </c>
    </row>
    <row r="430" spans="1:19" ht="14.45" customHeight="1" x14ac:dyDescent="0.2">
      <c r="A430" s="822" t="s">
        <v>7238</v>
      </c>
      <c r="B430" s="823" t="s">
        <v>7239</v>
      </c>
      <c r="C430" s="823" t="s">
        <v>620</v>
      </c>
      <c r="D430" s="823" t="s">
        <v>2801</v>
      </c>
      <c r="E430" s="823" t="s">
        <v>7508</v>
      </c>
      <c r="F430" s="823" t="s">
        <v>7513</v>
      </c>
      <c r="G430" s="823" t="s">
        <v>7514</v>
      </c>
      <c r="H430" s="832">
        <v>100</v>
      </c>
      <c r="I430" s="832">
        <v>3700</v>
      </c>
      <c r="J430" s="823">
        <v>0.66690699351117522</v>
      </c>
      <c r="K430" s="823">
        <v>37</v>
      </c>
      <c r="L430" s="832">
        <v>146</v>
      </c>
      <c r="M430" s="832">
        <v>5548</v>
      </c>
      <c r="N430" s="823">
        <v>1</v>
      </c>
      <c r="O430" s="823">
        <v>38</v>
      </c>
      <c r="P430" s="832">
        <v>157</v>
      </c>
      <c r="Q430" s="832">
        <v>5966</v>
      </c>
      <c r="R430" s="828">
        <v>1.0753424657534247</v>
      </c>
      <c r="S430" s="833">
        <v>38</v>
      </c>
    </row>
    <row r="431" spans="1:19" ht="14.45" customHeight="1" x14ac:dyDescent="0.2">
      <c r="A431" s="822" t="s">
        <v>7238</v>
      </c>
      <c r="B431" s="823" t="s">
        <v>7239</v>
      </c>
      <c r="C431" s="823" t="s">
        <v>620</v>
      </c>
      <c r="D431" s="823" t="s">
        <v>2801</v>
      </c>
      <c r="E431" s="823" t="s">
        <v>7508</v>
      </c>
      <c r="F431" s="823" t="s">
        <v>7515</v>
      </c>
      <c r="G431" s="823" t="s">
        <v>7516</v>
      </c>
      <c r="H431" s="832"/>
      <c r="I431" s="832"/>
      <c r="J431" s="823"/>
      <c r="K431" s="823"/>
      <c r="L431" s="832">
        <v>1</v>
      </c>
      <c r="M431" s="832">
        <v>85</v>
      </c>
      <c r="N431" s="823">
        <v>1</v>
      </c>
      <c r="O431" s="823">
        <v>85</v>
      </c>
      <c r="P431" s="832"/>
      <c r="Q431" s="832"/>
      <c r="R431" s="828"/>
      <c r="S431" s="833"/>
    </row>
    <row r="432" spans="1:19" ht="14.45" customHeight="1" x14ac:dyDescent="0.2">
      <c r="A432" s="822" t="s">
        <v>7238</v>
      </c>
      <c r="B432" s="823" t="s">
        <v>7239</v>
      </c>
      <c r="C432" s="823" t="s">
        <v>620</v>
      </c>
      <c r="D432" s="823" t="s">
        <v>2801</v>
      </c>
      <c r="E432" s="823" t="s">
        <v>7508</v>
      </c>
      <c r="F432" s="823" t="s">
        <v>7531</v>
      </c>
      <c r="G432" s="823" t="s">
        <v>7532</v>
      </c>
      <c r="H432" s="832">
        <v>687</v>
      </c>
      <c r="I432" s="832">
        <v>22899.970000000008</v>
      </c>
      <c r="J432" s="823">
        <v>0.84605883848161434</v>
      </c>
      <c r="K432" s="823">
        <v>33.333289665211076</v>
      </c>
      <c r="L432" s="832">
        <v>812</v>
      </c>
      <c r="M432" s="832">
        <v>27066.640000000007</v>
      </c>
      <c r="N432" s="823">
        <v>1</v>
      </c>
      <c r="O432" s="823">
        <v>33.333300492610846</v>
      </c>
      <c r="P432" s="832">
        <v>634</v>
      </c>
      <c r="Q432" s="832">
        <v>21133.309999999998</v>
      </c>
      <c r="R432" s="828">
        <v>0.78078808452028003</v>
      </c>
      <c r="S432" s="833">
        <v>33.33329652996845</v>
      </c>
    </row>
    <row r="433" spans="1:19" ht="14.45" customHeight="1" x14ac:dyDescent="0.2">
      <c r="A433" s="822" t="s">
        <v>7238</v>
      </c>
      <c r="B433" s="823" t="s">
        <v>7239</v>
      </c>
      <c r="C433" s="823" t="s">
        <v>620</v>
      </c>
      <c r="D433" s="823" t="s">
        <v>2801</v>
      </c>
      <c r="E433" s="823" t="s">
        <v>7508</v>
      </c>
      <c r="F433" s="823" t="s">
        <v>7533</v>
      </c>
      <c r="G433" s="823" t="s">
        <v>7534</v>
      </c>
      <c r="H433" s="832">
        <v>697</v>
      </c>
      <c r="I433" s="832">
        <v>25789</v>
      </c>
      <c r="J433" s="823">
        <v>0.83168859649122806</v>
      </c>
      <c r="K433" s="823">
        <v>37</v>
      </c>
      <c r="L433" s="832">
        <v>816</v>
      </c>
      <c r="M433" s="832">
        <v>31008</v>
      </c>
      <c r="N433" s="823">
        <v>1</v>
      </c>
      <c r="O433" s="823">
        <v>38</v>
      </c>
      <c r="P433" s="832">
        <v>651</v>
      </c>
      <c r="Q433" s="832">
        <v>24738</v>
      </c>
      <c r="R433" s="828">
        <v>0.79779411764705888</v>
      </c>
      <c r="S433" s="833">
        <v>38</v>
      </c>
    </row>
    <row r="434" spans="1:19" ht="14.45" customHeight="1" x14ac:dyDescent="0.2">
      <c r="A434" s="822" t="s">
        <v>7238</v>
      </c>
      <c r="B434" s="823" t="s">
        <v>7239</v>
      </c>
      <c r="C434" s="823" t="s">
        <v>620</v>
      </c>
      <c r="D434" s="823" t="s">
        <v>2801</v>
      </c>
      <c r="E434" s="823" t="s">
        <v>7508</v>
      </c>
      <c r="F434" s="823" t="s">
        <v>7537</v>
      </c>
      <c r="G434" s="823" t="s">
        <v>7538</v>
      </c>
      <c r="H434" s="832"/>
      <c r="I434" s="832"/>
      <c r="J434" s="823"/>
      <c r="K434" s="823"/>
      <c r="L434" s="832">
        <v>1</v>
      </c>
      <c r="M434" s="832">
        <v>33</v>
      </c>
      <c r="N434" s="823">
        <v>1</v>
      </c>
      <c r="O434" s="823">
        <v>33</v>
      </c>
      <c r="P434" s="832"/>
      <c r="Q434" s="832"/>
      <c r="R434" s="828"/>
      <c r="S434" s="833"/>
    </row>
    <row r="435" spans="1:19" ht="14.45" customHeight="1" x14ac:dyDescent="0.2">
      <c r="A435" s="822" t="s">
        <v>7238</v>
      </c>
      <c r="B435" s="823" t="s">
        <v>7239</v>
      </c>
      <c r="C435" s="823" t="s">
        <v>620</v>
      </c>
      <c r="D435" s="823" t="s">
        <v>2801</v>
      </c>
      <c r="E435" s="823" t="s">
        <v>7508</v>
      </c>
      <c r="F435" s="823" t="s">
        <v>7543</v>
      </c>
      <c r="G435" s="823" t="s">
        <v>7544</v>
      </c>
      <c r="H435" s="832">
        <v>209</v>
      </c>
      <c r="I435" s="832">
        <v>74195</v>
      </c>
      <c r="J435" s="823">
        <v>0.37613176651897517</v>
      </c>
      <c r="K435" s="823">
        <v>355</v>
      </c>
      <c r="L435" s="832">
        <v>551</v>
      </c>
      <c r="M435" s="832">
        <v>197258</v>
      </c>
      <c r="N435" s="823">
        <v>1</v>
      </c>
      <c r="O435" s="823">
        <v>358</v>
      </c>
      <c r="P435" s="832">
        <v>472</v>
      </c>
      <c r="Q435" s="832">
        <v>169920</v>
      </c>
      <c r="R435" s="828">
        <v>0.8614099301422502</v>
      </c>
      <c r="S435" s="833">
        <v>360</v>
      </c>
    </row>
    <row r="436" spans="1:19" ht="14.45" customHeight="1" x14ac:dyDescent="0.2">
      <c r="A436" s="822" t="s">
        <v>7238</v>
      </c>
      <c r="B436" s="823" t="s">
        <v>7239</v>
      </c>
      <c r="C436" s="823" t="s">
        <v>620</v>
      </c>
      <c r="D436" s="823" t="s">
        <v>2801</v>
      </c>
      <c r="E436" s="823" t="s">
        <v>7508</v>
      </c>
      <c r="F436" s="823" t="s">
        <v>7557</v>
      </c>
      <c r="G436" s="823" t="s">
        <v>7558</v>
      </c>
      <c r="H436" s="832">
        <v>450</v>
      </c>
      <c r="I436" s="832">
        <v>80100</v>
      </c>
      <c r="J436" s="823">
        <v>1.9288191099980736</v>
      </c>
      <c r="K436" s="823">
        <v>178</v>
      </c>
      <c r="L436" s="832">
        <v>232</v>
      </c>
      <c r="M436" s="832">
        <v>41528</v>
      </c>
      <c r="N436" s="823">
        <v>1</v>
      </c>
      <c r="O436" s="823">
        <v>179</v>
      </c>
      <c r="P436" s="832">
        <v>164</v>
      </c>
      <c r="Q436" s="832">
        <v>29520</v>
      </c>
      <c r="R436" s="828">
        <v>0.71084569447120016</v>
      </c>
      <c r="S436" s="833">
        <v>180</v>
      </c>
    </row>
    <row r="437" spans="1:19" ht="14.45" customHeight="1" x14ac:dyDescent="0.2">
      <c r="A437" s="822" t="s">
        <v>7238</v>
      </c>
      <c r="B437" s="823" t="s">
        <v>7239</v>
      </c>
      <c r="C437" s="823" t="s">
        <v>620</v>
      </c>
      <c r="D437" s="823" t="s">
        <v>2801</v>
      </c>
      <c r="E437" s="823" t="s">
        <v>7508</v>
      </c>
      <c r="F437" s="823" t="s">
        <v>7561</v>
      </c>
      <c r="G437" s="823" t="s">
        <v>7562</v>
      </c>
      <c r="H437" s="832">
        <v>40</v>
      </c>
      <c r="I437" s="832">
        <v>28080</v>
      </c>
      <c r="J437" s="823">
        <v>1.2811972441483779</v>
      </c>
      <c r="K437" s="823">
        <v>702</v>
      </c>
      <c r="L437" s="832">
        <v>31</v>
      </c>
      <c r="M437" s="832">
        <v>21917</v>
      </c>
      <c r="N437" s="823">
        <v>1</v>
      </c>
      <c r="O437" s="823">
        <v>707</v>
      </c>
      <c r="P437" s="832">
        <v>20</v>
      </c>
      <c r="Q437" s="832">
        <v>14220</v>
      </c>
      <c r="R437" s="828">
        <v>0.64881142492129396</v>
      </c>
      <c r="S437" s="833">
        <v>711</v>
      </c>
    </row>
    <row r="438" spans="1:19" ht="14.45" customHeight="1" x14ac:dyDescent="0.2">
      <c r="A438" s="822" t="s">
        <v>7238</v>
      </c>
      <c r="B438" s="823" t="s">
        <v>7239</v>
      </c>
      <c r="C438" s="823" t="s">
        <v>620</v>
      </c>
      <c r="D438" s="823" t="s">
        <v>2802</v>
      </c>
      <c r="E438" s="823" t="s">
        <v>7469</v>
      </c>
      <c r="F438" s="823" t="s">
        <v>7470</v>
      </c>
      <c r="G438" s="823" t="s">
        <v>7471</v>
      </c>
      <c r="H438" s="832">
        <v>7</v>
      </c>
      <c r="I438" s="832">
        <v>15116.990000000002</v>
      </c>
      <c r="J438" s="823"/>
      <c r="K438" s="823">
        <v>2159.5700000000002</v>
      </c>
      <c r="L438" s="832"/>
      <c r="M438" s="832"/>
      <c r="N438" s="823"/>
      <c r="O438" s="823"/>
      <c r="P438" s="832"/>
      <c r="Q438" s="832"/>
      <c r="R438" s="828"/>
      <c r="S438" s="833"/>
    </row>
    <row r="439" spans="1:19" ht="14.45" customHeight="1" x14ac:dyDescent="0.2">
      <c r="A439" s="822" t="s">
        <v>7238</v>
      </c>
      <c r="B439" s="823" t="s">
        <v>7239</v>
      </c>
      <c r="C439" s="823" t="s">
        <v>620</v>
      </c>
      <c r="D439" s="823" t="s">
        <v>2802</v>
      </c>
      <c r="E439" s="823" t="s">
        <v>7469</v>
      </c>
      <c r="F439" s="823" t="s">
        <v>7472</v>
      </c>
      <c r="G439" s="823" t="s">
        <v>7473</v>
      </c>
      <c r="H439" s="832">
        <v>29</v>
      </c>
      <c r="I439" s="832">
        <v>76593.350000000006</v>
      </c>
      <c r="J439" s="823">
        <v>2.2131305513658455</v>
      </c>
      <c r="K439" s="823">
        <v>2641.15</v>
      </c>
      <c r="L439" s="832">
        <v>13</v>
      </c>
      <c r="M439" s="832">
        <v>34608.600000000006</v>
      </c>
      <c r="N439" s="823">
        <v>1</v>
      </c>
      <c r="O439" s="823">
        <v>2662.2000000000003</v>
      </c>
      <c r="P439" s="832">
        <v>6</v>
      </c>
      <c r="Q439" s="832">
        <v>16172</v>
      </c>
      <c r="R439" s="828">
        <v>0.46728269852002097</v>
      </c>
      <c r="S439" s="833">
        <v>2695.3333333333335</v>
      </c>
    </row>
    <row r="440" spans="1:19" ht="14.45" customHeight="1" x14ac:dyDescent="0.2">
      <c r="A440" s="822" t="s">
        <v>7238</v>
      </c>
      <c r="B440" s="823" t="s">
        <v>7239</v>
      </c>
      <c r="C440" s="823" t="s">
        <v>620</v>
      </c>
      <c r="D440" s="823" t="s">
        <v>2802</v>
      </c>
      <c r="E440" s="823" t="s">
        <v>7469</v>
      </c>
      <c r="F440" s="823" t="s">
        <v>7476</v>
      </c>
      <c r="G440" s="823" t="s">
        <v>7477</v>
      </c>
      <c r="H440" s="832">
        <v>2</v>
      </c>
      <c r="I440" s="832">
        <v>17310.38</v>
      </c>
      <c r="J440" s="823"/>
      <c r="K440" s="823">
        <v>8655.19</v>
      </c>
      <c r="L440" s="832"/>
      <c r="M440" s="832"/>
      <c r="N440" s="823"/>
      <c r="O440" s="823"/>
      <c r="P440" s="832"/>
      <c r="Q440" s="832"/>
      <c r="R440" s="828"/>
      <c r="S440" s="833"/>
    </row>
    <row r="441" spans="1:19" ht="14.45" customHeight="1" x14ac:dyDescent="0.2">
      <c r="A441" s="822" t="s">
        <v>7238</v>
      </c>
      <c r="B441" s="823" t="s">
        <v>7239</v>
      </c>
      <c r="C441" s="823" t="s">
        <v>620</v>
      </c>
      <c r="D441" s="823" t="s">
        <v>2802</v>
      </c>
      <c r="E441" s="823" t="s">
        <v>7469</v>
      </c>
      <c r="F441" s="823" t="s">
        <v>7478</v>
      </c>
      <c r="G441" s="823" t="s">
        <v>7479</v>
      </c>
      <c r="H441" s="832"/>
      <c r="I441" s="832"/>
      <c r="J441" s="823"/>
      <c r="K441" s="823"/>
      <c r="L441" s="832"/>
      <c r="M441" s="832"/>
      <c r="N441" s="823"/>
      <c r="O441" s="823"/>
      <c r="P441" s="832">
        <v>1</v>
      </c>
      <c r="Q441" s="832">
        <v>9095.51</v>
      </c>
      <c r="R441" s="828"/>
      <c r="S441" s="833">
        <v>9095.51</v>
      </c>
    </row>
    <row r="442" spans="1:19" ht="14.45" customHeight="1" x14ac:dyDescent="0.2">
      <c r="A442" s="822" t="s">
        <v>7238</v>
      </c>
      <c r="B442" s="823" t="s">
        <v>7239</v>
      </c>
      <c r="C442" s="823" t="s">
        <v>620</v>
      </c>
      <c r="D442" s="823" t="s">
        <v>2802</v>
      </c>
      <c r="E442" s="823" t="s">
        <v>7469</v>
      </c>
      <c r="F442" s="823" t="s">
        <v>7480</v>
      </c>
      <c r="G442" s="823" t="s">
        <v>7481</v>
      </c>
      <c r="H442" s="832">
        <v>8</v>
      </c>
      <c r="I442" s="832">
        <v>82473.2</v>
      </c>
      <c r="J442" s="823">
        <v>1.9931365488440884</v>
      </c>
      <c r="K442" s="823">
        <v>10309.15</v>
      </c>
      <c r="L442" s="832">
        <v>4</v>
      </c>
      <c r="M442" s="832">
        <v>41378.6</v>
      </c>
      <c r="N442" s="823">
        <v>1</v>
      </c>
      <c r="O442" s="823">
        <v>10344.65</v>
      </c>
      <c r="P442" s="832">
        <v>1</v>
      </c>
      <c r="Q442" s="832">
        <v>10346.879999999999</v>
      </c>
      <c r="R442" s="828">
        <v>0.25005389259182281</v>
      </c>
      <c r="S442" s="833">
        <v>10346.879999999999</v>
      </c>
    </row>
    <row r="443" spans="1:19" ht="14.45" customHeight="1" x14ac:dyDescent="0.2">
      <c r="A443" s="822" t="s">
        <v>7238</v>
      </c>
      <c r="B443" s="823" t="s">
        <v>7239</v>
      </c>
      <c r="C443" s="823" t="s">
        <v>620</v>
      </c>
      <c r="D443" s="823" t="s">
        <v>2802</v>
      </c>
      <c r="E443" s="823" t="s">
        <v>7469</v>
      </c>
      <c r="F443" s="823" t="s">
        <v>7482</v>
      </c>
      <c r="G443" s="823" t="s">
        <v>7483</v>
      </c>
      <c r="H443" s="832">
        <v>6</v>
      </c>
      <c r="I443" s="832">
        <v>1473.66</v>
      </c>
      <c r="J443" s="823"/>
      <c r="K443" s="823">
        <v>245.61</v>
      </c>
      <c r="L443" s="832"/>
      <c r="M443" s="832"/>
      <c r="N443" s="823"/>
      <c r="O443" s="823"/>
      <c r="P443" s="832"/>
      <c r="Q443" s="832"/>
      <c r="R443" s="828"/>
      <c r="S443" s="833"/>
    </row>
    <row r="444" spans="1:19" ht="14.45" customHeight="1" x14ac:dyDescent="0.2">
      <c r="A444" s="822" t="s">
        <v>7238</v>
      </c>
      <c r="B444" s="823" t="s">
        <v>7239</v>
      </c>
      <c r="C444" s="823" t="s">
        <v>620</v>
      </c>
      <c r="D444" s="823" t="s">
        <v>2802</v>
      </c>
      <c r="E444" s="823" t="s">
        <v>7508</v>
      </c>
      <c r="F444" s="823" t="s">
        <v>7511</v>
      </c>
      <c r="G444" s="823" t="s">
        <v>7512</v>
      </c>
      <c r="H444" s="832">
        <v>31</v>
      </c>
      <c r="I444" s="832">
        <v>6076</v>
      </c>
      <c r="J444" s="823">
        <v>1.7960390186225244</v>
      </c>
      <c r="K444" s="823">
        <v>196</v>
      </c>
      <c r="L444" s="832">
        <v>17</v>
      </c>
      <c r="M444" s="832">
        <v>3383</v>
      </c>
      <c r="N444" s="823">
        <v>1</v>
      </c>
      <c r="O444" s="823">
        <v>199</v>
      </c>
      <c r="P444" s="832">
        <v>6</v>
      </c>
      <c r="Q444" s="832">
        <v>1206</v>
      </c>
      <c r="R444" s="828">
        <v>0.35648832397280522</v>
      </c>
      <c r="S444" s="833">
        <v>201</v>
      </c>
    </row>
    <row r="445" spans="1:19" ht="14.45" customHeight="1" x14ac:dyDescent="0.2">
      <c r="A445" s="822" t="s">
        <v>7238</v>
      </c>
      <c r="B445" s="823" t="s">
        <v>7239</v>
      </c>
      <c r="C445" s="823" t="s">
        <v>620</v>
      </c>
      <c r="D445" s="823" t="s">
        <v>2802</v>
      </c>
      <c r="E445" s="823" t="s">
        <v>7508</v>
      </c>
      <c r="F445" s="823" t="s">
        <v>7513</v>
      </c>
      <c r="G445" s="823" t="s">
        <v>7514</v>
      </c>
      <c r="H445" s="832">
        <v>17</v>
      </c>
      <c r="I445" s="832">
        <v>629</v>
      </c>
      <c r="J445" s="823">
        <v>0.53395585738539897</v>
      </c>
      <c r="K445" s="823">
        <v>37</v>
      </c>
      <c r="L445" s="832">
        <v>31</v>
      </c>
      <c r="M445" s="832">
        <v>1178</v>
      </c>
      <c r="N445" s="823">
        <v>1</v>
      </c>
      <c r="O445" s="823">
        <v>38</v>
      </c>
      <c r="P445" s="832">
        <v>16</v>
      </c>
      <c r="Q445" s="832">
        <v>608</v>
      </c>
      <c r="R445" s="828">
        <v>0.5161290322580645</v>
      </c>
      <c r="S445" s="833">
        <v>38</v>
      </c>
    </row>
    <row r="446" spans="1:19" ht="14.45" customHeight="1" x14ac:dyDescent="0.2">
      <c r="A446" s="822" t="s">
        <v>7238</v>
      </c>
      <c r="B446" s="823" t="s">
        <v>7239</v>
      </c>
      <c r="C446" s="823" t="s">
        <v>620</v>
      </c>
      <c r="D446" s="823" t="s">
        <v>2802</v>
      </c>
      <c r="E446" s="823" t="s">
        <v>7508</v>
      </c>
      <c r="F446" s="823" t="s">
        <v>7523</v>
      </c>
      <c r="G446" s="823" t="s">
        <v>7524</v>
      </c>
      <c r="H446" s="832"/>
      <c r="I446" s="832"/>
      <c r="J446" s="823"/>
      <c r="K446" s="823"/>
      <c r="L446" s="832">
        <v>1</v>
      </c>
      <c r="M446" s="832">
        <v>0</v>
      </c>
      <c r="N446" s="823"/>
      <c r="O446" s="823">
        <v>0</v>
      </c>
      <c r="P446" s="832"/>
      <c r="Q446" s="832"/>
      <c r="R446" s="828"/>
      <c r="S446" s="833"/>
    </row>
    <row r="447" spans="1:19" ht="14.45" customHeight="1" x14ac:dyDescent="0.2">
      <c r="A447" s="822" t="s">
        <v>7238</v>
      </c>
      <c r="B447" s="823" t="s">
        <v>7239</v>
      </c>
      <c r="C447" s="823" t="s">
        <v>620</v>
      </c>
      <c r="D447" s="823" t="s">
        <v>2802</v>
      </c>
      <c r="E447" s="823" t="s">
        <v>7508</v>
      </c>
      <c r="F447" s="823" t="s">
        <v>7531</v>
      </c>
      <c r="G447" s="823" t="s">
        <v>7532</v>
      </c>
      <c r="H447" s="832">
        <v>524</v>
      </c>
      <c r="I447" s="832">
        <v>17466.640000000003</v>
      </c>
      <c r="J447" s="823">
        <v>1.1775289382672773</v>
      </c>
      <c r="K447" s="823">
        <v>33.3332824427481</v>
      </c>
      <c r="L447" s="832">
        <v>445</v>
      </c>
      <c r="M447" s="832">
        <v>14833.3</v>
      </c>
      <c r="N447" s="823">
        <v>1</v>
      </c>
      <c r="O447" s="823">
        <v>33.333258426966289</v>
      </c>
      <c r="P447" s="832">
        <v>581</v>
      </c>
      <c r="Q447" s="832">
        <v>19366.650000000001</v>
      </c>
      <c r="R447" s="828">
        <v>1.3056197879096358</v>
      </c>
      <c r="S447" s="833">
        <v>33.33330464716007</v>
      </c>
    </row>
    <row r="448" spans="1:19" ht="14.45" customHeight="1" x14ac:dyDescent="0.2">
      <c r="A448" s="822" t="s">
        <v>7238</v>
      </c>
      <c r="B448" s="823" t="s">
        <v>7239</v>
      </c>
      <c r="C448" s="823" t="s">
        <v>620</v>
      </c>
      <c r="D448" s="823" t="s">
        <v>2802</v>
      </c>
      <c r="E448" s="823" t="s">
        <v>7508</v>
      </c>
      <c r="F448" s="823" t="s">
        <v>7533</v>
      </c>
      <c r="G448" s="823" t="s">
        <v>7534</v>
      </c>
      <c r="H448" s="832">
        <v>528</v>
      </c>
      <c r="I448" s="832">
        <v>19536</v>
      </c>
      <c r="J448" s="823">
        <v>1.1578947368421053</v>
      </c>
      <c r="K448" s="823">
        <v>37</v>
      </c>
      <c r="L448" s="832">
        <v>444</v>
      </c>
      <c r="M448" s="832">
        <v>16872</v>
      </c>
      <c r="N448" s="823">
        <v>1</v>
      </c>
      <c r="O448" s="823">
        <v>38</v>
      </c>
      <c r="P448" s="832">
        <v>601</v>
      </c>
      <c r="Q448" s="832">
        <v>22838</v>
      </c>
      <c r="R448" s="828">
        <v>1.3536036036036037</v>
      </c>
      <c r="S448" s="833">
        <v>38</v>
      </c>
    </row>
    <row r="449" spans="1:19" ht="14.45" customHeight="1" x14ac:dyDescent="0.2">
      <c r="A449" s="822" t="s">
        <v>7238</v>
      </c>
      <c r="B449" s="823" t="s">
        <v>7239</v>
      </c>
      <c r="C449" s="823" t="s">
        <v>620</v>
      </c>
      <c r="D449" s="823" t="s">
        <v>2802</v>
      </c>
      <c r="E449" s="823" t="s">
        <v>7508</v>
      </c>
      <c r="F449" s="823" t="s">
        <v>7543</v>
      </c>
      <c r="G449" s="823" t="s">
        <v>7544</v>
      </c>
      <c r="H449" s="832">
        <v>188</v>
      </c>
      <c r="I449" s="832">
        <v>66740</v>
      </c>
      <c r="J449" s="823">
        <v>1.4123074318605044</v>
      </c>
      <c r="K449" s="823">
        <v>355</v>
      </c>
      <c r="L449" s="832">
        <v>132</v>
      </c>
      <c r="M449" s="832">
        <v>47256</v>
      </c>
      <c r="N449" s="823">
        <v>1</v>
      </c>
      <c r="O449" s="823">
        <v>358</v>
      </c>
      <c r="P449" s="832">
        <v>208</v>
      </c>
      <c r="Q449" s="832">
        <v>74880</v>
      </c>
      <c r="R449" s="828">
        <v>1.5845606907059422</v>
      </c>
      <c r="S449" s="833">
        <v>360</v>
      </c>
    </row>
    <row r="450" spans="1:19" ht="14.45" customHeight="1" x14ac:dyDescent="0.2">
      <c r="A450" s="822" t="s">
        <v>7238</v>
      </c>
      <c r="B450" s="823" t="s">
        <v>7239</v>
      </c>
      <c r="C450" s="823" t="s">
        <v>620</v>
      </c>
      <c r="D450" s="823" t="s">
        <v>2802</v>
      </c>
      <c r="E450" s="823" t="s">
        <v>7508</v>
      </c>
      <c r="F450" s="823" t="s">
        <v>7551</v>
      </c>
      <c r="G450" s="823" t="s">
        <v>7552</v>
      </c>
      <c r="H450" s="832">
        <v>10</v>
      </c>
      <c r="I450" s="832">
        <v>1740</v>
      </c>
      <c r="J450" s="823">
        <v>0.82857142857142863</v>
      </c>
      <c r="K450" s="823">
        <v>174</v>
      </c>
      <c r="L450" s="832">
        <v>12</v>
      </c>
      <c r="M450" s="832">
        <v>2100</v>
      </c>
      <c r="N450" s="823">
        <v>1</v>
      </c>
      <c r="O450" s="823">
        <v>175</v>
      </c>
      <c r="P450" s="832">
        <v>6</v>
      </c>
      <c r="Q450" s="832">
        <v>1056</v>
      </c>
      <c r="R450" s="828">
        <v>0.50285714285714289</v>
      </c>
      <c r="S450" s="833">
        <v>176</v>
      </c>
    </row>
    <row r="451" spans="1:19" ht="14.45" customHeight="1" x14ac:dyDescent="0.2">
      <c r="A451" s="822" t="s">
        <v>7238</v>
      </c>
      <c r="B451" s="823" t="s">
        <v>7239</v>
      </c>
      <c r="C451" s="823" t="s">
        <v>620</v>
      </c>
      <c r="D451" s="823" t="s">
        <v>2802</v>
      </c>
      <c r="E451" s="823" t="s">
        <v>7508</v>
      </c>
      <c r="F451" s="823" t="s">
        <v>7557</v>
      </c>
      <c r="G451" s="823" t="s">
        <v>7558</v>
      </c>
      <c r="H451" s="832">
        <v>317</v>
      </c>
      <c r="I451" s="832">
        <v>56426</v>
      </c>
      <c r="J451" s="823">
        <v>1.0613772736677765</v>
      </c>
      <c r="K451" s="823">
        <v>178</v>
      </c>
      <c r="L451" s="832">
        <v>297</v>
      </c>
      <c r="M451" s="832">
        <v>53163</v>
      </c>
      <c r="N451" s="823">
        <v>1</v>
      </c>
      <c r="O451" s="823">
        <v>179</v>
      </c>
      <c r="P451" s="832">
        <v>368</v>
      </c>
      <c r="Q451" s="832">
        <v>66240</v>
      </c>
      <c r="R451" s="828">
        <v>1.2459793465380058</v>
      </c>
      <c r="S451" s="833">
        <v>180</v>
      </c>
    </row>
    <row r="452" spans="1:19" ht="14.45" customHeight="1" x14ac:dyDescent="0.2">
      <c r="A452" s="822" t="s">
        <v>7238</v>
      </c>
      <c r="B452" s="823" t="s">
        <v>7239</v>
      </c>
      <c r="C452" s="823" t="s">
        <v>620</v>
      </c>
      <c r="D452" s="823" t="s">
        <v>2802</v>
      </c>
      <c r="E452" s="823" t="s">
        <v>7508</v>
      </c>
      <c r="F452" s="823" t="s">
        <v>7561</v>
      </c>
      <c r="G452" s="823" t="s">
        <v>7562</v>
      </c>
      <c r="H452" s="832">
        <v>24</v>
      </c>
      <c r="I452" s="832">
        <v>16848</v>
      </c>
      <c r="J452" s="823">
        <v>1.2542246705873594</v>
      </c>
      <c r="K452" s="823">
        <v>702</v>
      </c>
      <c r="L452" s="832">
        <v>19</v>
      </c>
      <c r="M452" s="832">
        <v>13433</v>
      </c>
      <c r="N452" s="823">
        <v>1</v>
      </c>
      <c r="O452" s="823">
        <v>707</v>
      </c>
      <c r="P452" s="832">
        <v>25</v>
      </c>
      <c r="Q452" s="832">
        <v>17775</v>
      </c>
      <c r="R452" s="828">
        <v>1.3232338271421127</v>
      </c>
      <c r="S452" s="833">
        <v>711</v>
      </c>
    </row>
    <row r="453" spans="1:19" ht="14.45" customHeight="1" x14ac:dyDescent="0.2">
      <c r="A453" s="822" t="s">
        <v>7238</v>
      </c>
      <c r="B453" s="823" t="s">
        <v>7239</v>
      </c>
      <c r="C453" s="823" t="s">
        <v>620</v>
      </c>
      <c r="D453" s="823" t="s">
        <v>2803</v>
      </c>
      <c r="E453" s="823" t="s">
        <v>7240</v>
      </c>
      <c r="F453" s="823" t="s">
        <v>7282</v>
      </c>
      <c r="G453" s="823" t="s">
        <v>1555</v>
      </c>
      <c r="H453" s="832"/>
      <c r="I453" s="832"/>
      <c r="J453" s="823"/>
      <c r="K453" s="823"/>
      <c r="L453" s="832">
        <v>1</v>
      </c>
      <c r="M453" s="832">
        <v>4314.91</v>
      </c>
      <c r="N453" s="823">
        <v>1</v>
      </c>
      <c r="O453" s="823">
        <v>4314.91</v>
      </c>
      <c r="P453" s="832"/>
      <c r="Q453" s="832"/>
      <c r="R453" s="828"/>
      <c r="S453" s="833"/>
    </row>
    <row r="454" spans="1:19" ht="14.45" customHeight="1" x14ac:dyDescent="0.2">
      <c r="A454" s="822" t="s">
        <v>7238</v>
      </c>
      <c r="B454" s="823" t="s">
        <v>7239</v>
      </c>
      <c r="C454" s="823" t="s">
        <v>620</v>
      </c>
      <c r="D454" s="823" t="s">
        <v>2803</v>
      </c>
      <c r="E454" s="823" t="s">
        <v>7240</v>
      </c>
      <c r="F454" s="823" t="s">
        <v>7283</v>
      </c>
      <c r="G454" s="823" t="s">
        <v>1555</v>
      </c>
      <c r="H454" s="832">
        <v>31</v>
      </c>
      <c r="I454" s="832">
        <v>267524.73</v>
      </c>
      <c r="J454" s="823">
        <v>10.333333333333332</v>
      </c>
      <c r="K454" s="823">
        <v>8629.83</v>
      </c>
      <c r="L454" s="832">
        <v>3</v>
      </c>
      <c r="M454" s="832">
        <v>25889.49</v>
      </c>
      <c r="N454" s="823">
        <v>1</v>
      </c>
      <c r="O454" s="823">
        <v>8629.83</v>
      </c>
      <c r="P454" s="832"/>
      <c r="Q454" s="832"/>
      <c r="R454" s="828"/>
      <c r="S454" s="833"/>
    </row>
    <row r="455" spans="1:19" ht="14.45" customHeight="1" x14ac:dyDescent="0.2">
      <c r="A455" s="822" t="s">
        <v>7238</v>
      </c>
      <c r="B455" s="823" t="s">
        <v>7239</v>
      </c>
      <c r="C455" s="823" t="s">
        <v>620</v>
      </c>
      <c r="D455" s="823" t="s">
        <v>2803</v>
      </c>
      <c r="E455" s="823" t="s">
        <v>7240</v>
      </c>
      <c r="F455" s="823" t="s">
        <v>7291</v>
      </c>
      <c r="G455" s="823"/>
      <c r="H455" s="832">
        <v>6</v>
      </c>
      <c r="I455" s="832">
        <v>38262.36</v>
      </c>
      <c r="J455" s="823"/>
      <c r="K455" s="823">
        <v>6377.06</v>
      </c>
      <c r="L455" s="832"/>
      <c r="M455" s="832"/>
      <c r="N455" s="823"/>
      <c r="O455" s="823"/>
      <c r="P455" s="832"/>
      <c r="Q455" s="832"/>
      <c r="R455" s="828"/>
      <c r="S455" s="833"/>
    </row>
    <row r="456" spans="1:19" ht="14.45" customHeight="1" x14ac:dyDescent="0.2">
      <c r="A456" s="822" t="s">
        <v>7238</v>
      </c>
      <c r="B456" s="823" t="s">
        <v>7239</v>
      </c>
      <c r="C456" s="823" t="s">
        <v>620</v>
      </c>
      <c r="D456" s="823" t="s">
        <v>2803</v>
      </c>
      <c r="E456" s="823" t="s">
        <v>7240</v>
      </c>
      <c r="F456" s="823" t="s">
        <v>7339</v>
      </c>
      <c r="G456" s="823" t="s">
        <v>1555</v>
      </c>
      <c r="H456" s="832">
        <v>8</v>
      </c>
      <c r="I456" s="832">
        <v>103557.92</v>
      </c>
      <c r="J456" s="823"/>
      <c r="K456" s="823">
        <v>12944.74</v>
      </c>
      <c r="L456" s="832"/>
      <c r="M456" s="832"/>
      <c r="N456" s="823"/>
      <c r="O456" s="823"/>
      <c r="P456" s="832"/>
      <c r="Q456" s="832"/>
      <c r="R456" s="828"/>
      <c r="S456" s="833"/>
    </row>
    <row r="457" spans="1:19" ht="14.45" customHeight="1" x14ac:dyDescent="0.2">
      <c r="A457" s="822" t="s">
        <v>7238</v>
      </c>
      <c r="B457" s="823" t="s">
        <v>7239</v>
      </c>
      <c r="C457" s="823" t="s">
        <v>620</v>
      </c>
      <c r="D457" s="823" t="s">
        <v>2803</v>
      </c>
      <c r="E457" s="823" t="s">
        <v>7240</v>
      </c>
      <c r="F457" s="823" t="s">
        <v>7397</v>
      </c>
      <c r="G457" s="823" t="s">
        <v>1560</v>
      </c>
      <c r="H457" s="832"/>
      <c r="I457" s="832"/>
      <c r="J457" s="823"/>
      <c r="K457" s="823"/>
      <c r="L457" s="832"/>
      <c r="M457" s="832"/>
      <c r="N457" s="823"/>
      <c r="O457" s="823"/>
      <c r="P457" s="832">
        <v>2</v>
      </c>
      <c r="Q457" s="832">
        <v>12634.88</v>
      </c>
      <c r="R457" s="828"/>
      <c r="S457" s="833">
        <v>6317.44</v>
      </c>
    </row>
    <row r="458" spans="1:19" ht="14.45" customHeight="1" x14ac:dyDescent="0.2">
      <c r="A458" s="822" t="s">
        <v>7238</v>
      </c>
      <c r="B458" s="823" t="s">
        <v>7239</v>
      </c>
      <c r="C458" s="823" t="s">
        <v>620</v>
      </c>
      <c r="D458" s="823" t="s">
        <v>2803</v>
      </c>
      <c r="E458" s="823" t="s">
        <v>7469</v>
      </c>
      <c r="F458" s="823" t="s">
        <v>7470</v>
      </c>
      <c r="G458" s="823" t="s">
        <v>7471</v>
      </c>
      <c r="H458" s="832">
        <v>3</v>
      </c>
      <c r="I458" s="832">
        <v>6478.7100000000009</v>
      </c>
      <c r="J458" s="823"/>
      <c r="K458" s="823">
        <v>2159.5700000000002</v>
      </c>
      <c r="L458" s="832"/>
      <c r="M458" s="832"/>
      <c r="N458" s="823"/>
      <c r="O458" s="823"/>
      <c r="P458" s="832"/>
      <c r="Q458" s="832"/>
      <c r="R458" s="828"/>
      <c r="S458" s="833"/>
    </row>
    <row r="459" spans="1:19" ht="14.45" customHeight="1" x14ac:dyDescent="0.2">
      <c r="A459" s="822" t="s">
        <v>7238</v>
      </c>
      <c r="B459" s="823" t="s">
        <v>7239</v>
      </c>
      <c r="C459" s="823" t="s">
        <v>620</v>
      </c>
      <c r="D459" s="823" t="s">
        <v>2803</v>
      </c>
      <c r="E459" s="823" t="s">
        <v>7469</v>
      </c>
      <c r="F459" s="823" t="s">
        <v>7472</v>
      </c>
      <c r="G459" s="823" t="s">
        <v>7473</v>
      </c>
      <c r="H459" s="832">
        <v>40</v>
      </c>
      <c r="I459" s="832">
        <v>105646</v>
      </c>
      <c r="J459" s="823">
        <v>0.86268957024755588</v>
      </c>
      <c r="K459" s="823">
        <v>2641.15</v>
      </c>
      <c r="L459" s="832">
        <v>46</v>
      </c>
      <c r="M459" s="832">
        <v>122461.20000000001</v>
      </c>
      <c r="N459" s="823">
        <v>1</v>
      </c>
      <c r="O459" s="823">
        <v>2662.2000000000003</v>
      </c>
      <c r="P459" s="832">
        <v>87</v>
      </c>
      <c r="Q459" s="832">
        <v>235093.84</v>
      </c>
      <c r="R459" s="828">
        <v>1.9197414364713066</v>
      </c>
      <c r="S459" s="833">
        <v>2702.2280459770113</v>
      </c>
    </row>
    <row r="460" spans="1:19" ht="14.45" customHeight="1" x14ac:dyDescent="0.2">
      <c r="A460" s="822" t="s">
        <v>7238</v>
      </c>
      <c r="B460" s="823" t="s">
        <v>7239</v>
      </c>
      <c r="C460" s="823" t="s">
        <v>620</v>
      </c>
      <c r="D460" s="823" t="s">
        <v>2803</v>
      </c>
      <c r="E460" s="823" t="s">
        <v>7469</v>
      </c>
      <c r="F460" s="823" t="s">
        <v>7476</v>
      </c>
      <c r="G460" s="823" t="s">
        <v>7477</v>
      </c>
      <c r="H460" s="832">
        <v>1</v>
      </c>
      <c r="I460" s="832">
        <v>8655.19</v>
      </c>
      <c r="J460" s="823"/>
      <c r="K460" s="823">
        <v>8655.19</v>
      </c>
      <c r="L460" s="832"/>
      <c r="M460" s="832"/>
      <c r="N460" s="823"/>
      <c r="O460" s="823"/>
      <c r="P460" s="832"/>
      <c r="Q460" s="832"/>
      <c r="R460" s="828"/>
      <c r="S460" s="833"/>
    </row>
    <row r="461" spans="1:19" ht="14.45" customHeight="1" x14ac:dyDescent="0.2">
      <c r="A461" s="822" t="s">
        <v>7238</v>
      </c>
      <c r="B461" s="823" t="s">
        <v>7239</v>
      </c>
      <c r="C461" s="823" t="s">
        <v>620</v>
      </c>
      <c r="D461" s="823" t="s">
        <v>2803</v>
      </c>
      <c r="E461" s="823" t="s">
        <v>7469</v>
      </c>
      <c r="F461" s="823" t="s">
        <v>7478</v>
      </c>
      <c r="G461" s="823" t="s">
        <v>7479</v>
      </c>
      <c r="H461" s="832"/>
      <c r="I461" s="832"/>
      <c r="J461" s="823"/>
      <c r="K461" s="823"/>
      <c r="L461" s="832">
        <v>1</v>
      </c>
      <c r="M461" s="832">
        <v>8962.4</v>
      </c>
      <c r="N461" s="823">
        <v>1</v>
      </c>
      <c r="O461" s="823">
        <v>8962.4</v>
      </c>
      <c r="P461" s="832"/>
      <c r="Q461" s="832"/>
      <c r="R461" s="828"/>
      <c r="S461" s="833"/>
    </row>
    <row r="462" spans="1:19" ht="14.45" customHeight="1" x14ac:dyDescent="0.2">
      <c r="A462" s="822" t="s">
        <v>7238</v>
      </c>
      <c r="B462" s="823" t="s">
        <v>7239</v>
      </c>
      <c r="C462" s="823" t="s">
        <v>620</v>
      </c>
      <c r="D462" s="823" t="s">
        <v>2803</v>
      </c>
      <c r="E462" s="823" t="s">
        <v>7469</v>
      </c>
      <c r="F462" s="823" t="s">
        <v>7480</v>
      </c>
      <c r="G462" s="823" t="s">
        <v>7481</v>
      </c>
      <c r="H462" s="832">
        <v>3</v>
      </c>
      <c r="I462" s="832">
        <v>30927.449999999997</v>
      </c>
      <c r="J462" s="823">
        <v>2.9897048232661327</v>
      </c>
      <c r="K462" s="823">
        <v>10309.15</v>
      </c>
      <c r="L462" s="832">
        <v>1</v>
      </c>
      <c r="M462" s="832">
        <v>10344.65</v>
      </c>
      <c r="N462" s="823">
        <v>1</v>
      </c>
      <c r="O462" s="823">
        <v>10344.65</v>
      </c>
      <c r="P462" s="832">
        <v>2</v>
      </c>
      <c r="Q462" s="832">
        <v>20693.759999999998</v>
      </c>
      <c r="R462" s="828">
        <v>2.0004311407345825</v>
      </c>
      <c r="S462" s="833">
        <v>10346.879999999999</v>
      </c>
    </row>
    <row r="463" spans="1:19" ht="14.45" customHeight="1" x14ac:dyDescent="0.2">
      <c r="A463" s="822" t="s">
        <v>7238</v>
      </c>
      <c r="B463" s="823" t="s">
        <v>7239</v>
      </c>
      <c r="C463" s="823" t="s">
        <v>620</v>
      </c>
      <c r="D463" s="823" t="s">
        <v>2803</v>
      </c>
      <c r="E463" s="823" t="s">
        <v>7469</v>
      </c>
      <c r="F463" s="823" t="s">
        <v>7482</v>
      </c>
      <c r="G463" s="823" t="s">
        <v>7483</v>
      </c>
      <c r="H463" s="832">
        <v>9</v>
      </c>
      <c r="I463" s="832">
        <v>2210.4899999999998</v>
      </c>
      <c r="J463" s="823"/>
      <c r="K463" s="823">
        <v>245.60999999999999</v>
      </c>
      <c r="L463" s="832"/>
      <c r="M463" s="832"/>
      <c r="N463" s="823"/>
      <c r="O463" s="823"/>
      <c r="P463" s="832"/>
      <c r="Q463" s="832"/>
      <c r="R463" s="828"/>
      <c r="S463" s="833"/>
    </row>
    <row r="464" spans="1:19" ht="14.45" customHeight="1" x14ac:dyDescent="0.2">
      <c r="A464" s="822" t="s">
        <v>7238</v>
      </c>
      <c r="B464" s="823" t="s">
        <v>7239</v>
      </c>
      <c r="C464" s="823" t="s">
        <v>620</v>
      </c>
      <c r="D464" s="823" t="s">
        <v>2803</v>
      </c>
      <c r="E464" s="823" t="s">
        <v>7508</v>
      </c>
      <c r="F464" s="823" t="s">
        <v>7511</v>
      </c>
      <c r="G464" s="823" t="s">
        <v>7512</v>
      </c>
      <c r="H464" s="832">
        <v>37</v>
      </c>
      <c r="I464" s="832">
        <v>7252</v>
      </c>
      <c r="J464" s="823">
        <v>0.82823206943809957</v>
      </c>
      <c r="K464" s="823">
        <v>196</v>
      </c>
      <c r="L464" s="832">
        <v>44</v>
      </c>
      <c r="M464" s="832">
        <v>8756</v>
      </c>
      <c r="N464" s="823">
        <v>1</v>
      </c>
      <c r="O464" s="823">
        <v>199</v>
      </c>
      <c r="P464" s="832">
        <v>82</v>
      </c>
      <c r="Q464" s="832">
        <v>16482</v>
      </c>
      <c r="R464" s="828">
        <v>1.8823663773412518</v>
      </c>
      <c r="S464" s="833">
        <v>201</v>
      </c>
    </row>
    <row r="465" spans="1:19" ht="14.45" customHeight="1" x14ac:dyDescent="0.2">
      <c r="A465" s="822" t="s">
        <v>7238</v>
      </c>
      <c r="B465" s="823" t="s">
        <v>7239</v>
      </c>
      <c r="C465" s="823" t="s">
        <v>620</v>
      </c>
      <c r="D465" s="823" t="s">
        <v>2803</v>
      </c>
      <c r="E465" s="823" t="s">
        <v>7508</v>
      </c>
      <c r="F465" s="823" t="s">
        <v>7513</v>
      </c>
      <c r="G465" s="823" t="s">
        <v>7514</v>
      </c>
      <c r="H465" s="832">
        <v>84</v>
      </c>
      <c r="I465" s="832">
        <v>3108</v>
      </c>
      <c r="J465" s="823">
        <v>1.1519644180874722</v>
      </c>
      <c r="K465" s="823">
        <v>37</v>
      </c>
      <c r="L465" s="832">
        <v>71</v>
      </c>
      <c r="M465" s="832">
        <v>2698</v>
      </c>
      <c r="N465" s="823">
        <v>1</v>
      </c>
      <c r="O465" s="823">
        <v>38</v>
      </c>
      <c r="P465" s="832">
        <v>63</v>
      </c>
      <c r="Q465" s="832">
        <v>2394</v>
      </c>
      <c r="R465" s="828">
        <v>0.88732394366197187</v>
      </c>
      <c r="S465" s="833">
        <v>38</v>
      </c>
    </row>
    <row r="466" spans="1:19" ht="14.45" customHeight="1" x14ac:dyDescent="0.2">
      <c r="A466" s="822" t="s">
        <v>7238</v>
      </c>
      <c r="B466" s="823" t="s">
        <v>7239</v>
      </c>
      <c r="C466" s="823" t="s">
        <v>620</v>
      </c>
      <c r="D466" s="823" t="s">
        <v>2803</v>
      </c>
      <c r="E466" s="823" t="s">
        <v>7508</v>
      </c>
      <c r="F466" s="823" t="s">
        <v>7523</v>
      </c>
      <c r="G466" s="823" t="s">
        <v>7524</v>
      </c>
      <c r="H466" s="832">
        <v>3</v>
      </c>
      <c r="I466" s="832">
        <v>0</v>
      </c>
      <c r="J466" s="823"/>
      <c r="K466" s="823">
        <v>0</v>
      </c>
      <c r="L466" s="832">
        <v>1</v>
      </c>
      <c r="M466" s="832">
        <v>0</v>
      </c>
      <c r="N466" s="823"/>
      <c r="O466" s="823">
        <v>0</v>
      </c>
      <c r="P466" s="832">
        <v>2</v>
      </c>
      <c r="Q466" s="832">
        <v>0</v>
      </c>
      <c r="R466" s="828"/>
      <c r="S466" s="833">
        <v>0</v>
      </c>
    </row>
    <row r="467" spans="1:19" ht="14.45" customHeight="1" x14ac:dyDescent="0.2">
      <c r="A467" s="822" t="s">
        <v>7238</v>
      </c>
      <c r="B467" s="823" t="s">
        <v>7239</v>
      </c>
      <c r="C467" s="823" t="s">
        <v>620</v>
      </c>
      <c r="D467" s="823" t="s">
        <v>2803</v>
      </c>
      <c r="E467" s="823" t="s">
        <v>7508</v>
      </c>
      <c r="F467" s="823" t="s">
        <v>7531</v>
      </c>
      <c r="G467" s="823" t="s">
        <v>7532</v>
      </c>
      <c r="H467" s="832">
        <v>453</v>
      </c>
      <c r="I467" s="832">
        <v>15099.98</v>
      </c>
      <c r="J467" s="823">
        <v>0.89880833333333332</v>
      </c>
      <c r="K467" s="823">
        <v>33.333289183222959</v>
      </c>
      <c r="L467" s="832">
        <v>504</v>
      </c>
      <c r="M467" s="832">
        <v>16800</v>
      </c>
      <c r="N467" s="823">
        <v>1</v>
      </c>
      <c r="O467" s="823">
        <v>33.333333333333336</v>
      </c>
      <c r="P467" s="832">
        <v>483</v>
      </c>
      <c r="Q467" s="832">
        <v>16099.98</v>
      </c>
      <c r="R467" s="828">
        <v>0.95833214285714285</v>
      </c>
      <c r="S467" s="833">
        <v>33.333291925465836</v>
      </c>
    </row>
    <row r="468" spans="1:19" ht="14.45" customHeight="1" x14ac:dyDescent="0.2">
      <c r="A468" s="822" t="s">
        <v>7238</v>
      </c>
      <c r="B468" s="823" t="s">
        <v>7239</v>
      </c>
      <c r="C468" s="823" t="s">
        <v>620</v>
      </c>
      <c r="D468" s="823" t="s">
        <v>2803</v>
      </c>
      <c r="E468" s="823" t="s">
        <v>7508</v>
      </c>
      <c r="F468" s="823" t="s">
        <v>7533</v>
      </c>
      <c r="G468" s="823" t="s">
        <v>7534</v>
      </c>
      <c r="H468" s="832">
        <v>468</v>
      </c>
      <c r="I468" s="832">
        <v>17316</v>
      </c>
      <c r="J468" s="823">
        <v>0.9059328241079837</v>
      </c>
      <c r="K468" s="823">
        <v>37</v>
      </c>
      <c r="L468" s="832">
        <v>503</v>
      </c>
      <c r="M468" s="832">
        <v>19114</v>
      </c>
      <c r="N468" s="823">
        <v>1</v>
      </c>
      <c r="O468" s="823">
        <v>38</v>
      </c>
      <c r="P468" s="832">
        <v>476</v>
      </c>
      <c r="Q468" s="832">
        <v>18088</v>
      </c>
      <c r="R468" s="828">
        <v>0.94632206759443338</v>
      </c>
      <c r="S468" s="833">
        <v>38</v>
      </c>
    </row>
    <row r="469" spans="1:19" ht="14.45" customHeight="1" x14ac:dyDescent="0.2">
      <c r="A469" s="822" t="s">
        <v>7238</v>
      </c>
      <c r="B469" s="823" t="s">
        <v>7239</v>
      </c>
      <c r="C469" s="823" t="s">
        <v>620</v>
      </c>
      <c r="D469" s="823" t="s">
        <v>2803</v>
      </c>
      <c r="E469" s="823" t="s">
        <v>7508</v>
      </c>
      <c r="F469" s="823" t="s">
        <v>7539</v>
      </c>
      <c r="G469" s="823" t="s">
        <v>7540</v>
      </c>
      <c r="H469" s="832"/>
      <c r="I469" s="832"/>
      <c r="J469" s="823"/>
      <c r="K469" s="823"/>
      <c r="L469" s="832">
        <v>2</v>
      </c>
      <c r="M469" s="832">
        <v>0</v>
      </c>
      <c r="N469" s="823"/>
      <c r="O469" s="823">
        <v>0</v>
      </c>
      <c r="P469" s="832"/>
      <c r="Q469" s="832"/>
      <c r="R469" s="828"/>
      <c r="S469" s="833"/>
    </row>
    <row r="470" spans="1:19" ht="14.45" customHeight="1" x14ac:dyDescent="0.2">
      <c r="A470" s="822" t="s">
        <v>7238</v>
      </c>
      <c r="B470" s="823" t="s">
        <v>7239</v>
      </c>
      <c r="C470" s="823" t="s">
        <v>620</v>
      </c>
      <c r="D470" s="823" t="s">
        <v>2803</v>
      </c>
      <c r="E470" s="823" t="s">
        <v>7508</v>
      </c>
      <c r="F470" s="823" t="s">
        <v>7543</v>
      </c>
      <c r="G470" s="823" t="s">
        <v>7544</v>
      </c>
      <c r="H470" s="832">
        <v>45</v>
      </c>
      <c r="I470" s="832">
        <v>15975</v>
      </c>
      <c r="J470" s="823">
        <v>0.56484689908775898</v>
      </c>
      <c r="K470" s="823">
        <v>355</v>
      </c>
      <c r="L470" s="832">
        <v>79</v>
      </c>
      <c r="M470" s="832">
        <v>28282</v>
      </c>
      <c r="N470" s="823">
        <v>1</v>
      </c>
      <c r="O470" s="823">
        <v>358</v>
      </c>
      <c r="P470" s="832">
        <v>133</v>
      </c>
      <c r="Q470" s="832">
        <v>47880</v>
      </c>
      <c r="R470" s="828">
        <v>1.6929495792376776</v>
      </c>
      <c r="S470" s="833">
        <v>360</v>
      </c>
    </row>
    <row r="471" spans="1:19" ht="14.45" customHeight="1" x14ac:dyDescent="0.2">
      <c r="A471" s="822" t="s">
        <v>7238</v>
      </c>
      <c r="B471" s="823" t="s">
        <v>7239</v>
      </c>
      <c r="C471" s="823" t="s">
        <v>620</v>
      </c>
      <c r="D471" s="823" t="s">
        <v>2803</v>
      </c>
      <c r="E471" s="823" t="s">
        <v>7508</v>
      </c>
      <c r="F471" s="823" t="s">
        <v>7545</v>
      </c>
      <c r="G471" s="823" t="s">
        <v>7546</v>
      </c>
      <c r="H471" s="832"/>
      <c r="I471" s="832"/>
      <c r="J471" s="823"/>
      <c r="K471" s="823"/>
      <c r="L471" s="832">
        <v>3</v>
      </c>
      <c r="M471" s="832">
        <v>678</v>
      </c>
      <c r="N471" s="823">
        <v>1</v>
      </c>
      <c r="O471" s="823">
        <v>226</v>
      </c>
      <c r="P471" s="832">
        <v>2</v>
      </c>
      <c r="Q471" s="832">
        <v>456</v>
      </c>
      <c r="R471" s="828">
        <v>0.67256637168141598</v>
      </c>
      <c r="S471" s="833">
        <v>228</v>
      </c>
    </row>
    <row r="472" spans="1:19" ht="14.45" customHeight="1" x14ac:dyDescent="0.2">
      <c r="A472" s="822" t="s">
        <v>7238</v>
      </c>
      <c r="B472" s="823" t="s">
        <v>7239</v>
      </c>
      <c r="C472" s="823" t="s">
        <v>620</v>
      </c>
      <c r="D472" s="823" t="s">
        <v>2803</v>
      </c>
      <c r="E472" s="823" t="s">
        <v>7508</v>
      </c>
      <c r="F472" s="823" t="s">
        <v>7551</v>
      </c>
      <c r="G472" s="823" t="s">
        <v>7552</v>
      </c>
      <c r="H472" s="832">
        <v>63</v>
      </c>
      <c r="I472" s="832">
        <v>10962</v>
      </c>
      <c r="J472" s="823">
        <v>0.83520000000000005</v>
      </c>
      <c r="K472" s="823">
        <v>174</v>
      </c>
      <c r="L472" s="832">
        <v>75</v>
      </c>
      <c r="M472" s="832">
        <v>13125</v>
      </c>
      <c r="N472" s="823">
        <v>1</v>
      </c>
      <c r="O472" s="823">
        <v>175</v>
      </c>
      <c r="P472" s="832">
        <v>55</v>
      </c>
      <c r="Q472" s="832">
        <v>9680</v>
      </c>
      <c r="R472" s="828">
        <v>0.73752380952380947</v>
      </c>
      <c r="S472" s="833">
        <v>176</v>
      </c>
    </row>
    <row r="473" spans="1:19" ht="14.45" customHeight="1" x14ac:dyDescent="0.2">
      <c r="A473" s="822" t="s">
        <v>7238</v>
      </c>
      <c r="B473" s="823" t="s">
        <v>7239</v>
      </c>
      <c r="C473" s="823" t="s">
        <v>620</v>
      </c>
      <c r="D473" s="823" t="s">
        <v>2803</v>
      </c>
      <c r="E473" s="823" t="s">
        <v>7508</v>
      </c>
      <c r="F473" s="823" t="s">
        <v>7557</v>
      </c>
      <c r="G473" s="823" t="s">
        <v>7558</v>
      </c>
      <c r="H473" s="832">
        <v>403</v>
      </c>
      <c r="I473" s="832">
        <v>71734</v>
      </c>
      <c r="J473" s="823">
        <v>0.97743561793159828</v>
      </c>
      <c r="K473" s="823">
        <v>178</v>
      </c>
      <c r="L473" s="832">
        <v>410</v>
      </c>
      <c r="M473" s="832">
        <v>73390</v>
      </c>
      <c r="N473" s="823">
        <v>1</v>
      </c>
      <c r="O473" s="823">
        <v>179</v>
      </c>
      <c r="P473" s="832">
        <v>344</v>
      </c>
      <c r="Q473" s="832">
        <v>61920</v>
      </c>
      <c r="R473" s="828">
        <v>0.84371167734023711</v>
      </c>
      <c r="S473" s="833">
        <v>180</v>
      </c>
    </row>
    <row r="474" spans="1:19" ht="14.45" customHeight="1" x14ac:dyDescent="0.2">
      <c r="A474" s="822" t="s">
        <v>7238</v>
      </c>
      <c r="B474" s="823" t="s">
        <v>7239</v>
      </c>
      <c r="C474" s="823" t="s">
        <v>620</v>
      </c>
      <c r="D474" s="823" t="s">
        <v>2803</v>
      </c>
      <c r="E474" s="823" t="s">
        <v>7508</v>
      </c>
      <c r="F474" s="823" t="s">
        <v>7561</v>
      </c>
      <c r="G474" s="823" t="s">
        <v>7562</v>
      </c>
      <c r="H474" s="832">
        <v>22</v>
      </c>
      <c r="I474" s="832">
        <v>15444</v>
      </c>
      <c r="J474" s="823">
        <v>1.2849654713370497</v>
      </c>
      <c r="K474" s="823">
        <v>702</v>
      </c>
      <c r="L474" s="832">
        <v>17</v>
      </c>
      <c r="M474" s="832">
        <v>12019</v>
      </c>
      <c r="N474" s="823">
        <v>1</v>
      </c>
      <c r="O474" s="823">
        <v>707</v>
      </c>
      <c r="P474" s="832">
        <v>16</v>
      </c>
      <c r="Q474" s="832">
        <v>11376</v>
      </c>
      <c r="R474" s="828">
        <v>0.94650137282635827</v>
      </c>
      <c r="S474" s="833">
        <v>711</v>
      </c>
    </row>
    <row r="475" spans="1:19" ht="14.45" customHeight="1" x14ac:dyDescent="0.2">
      <c r="A475" s="822" t="s">
        <v>7238</v>
      </c>
      <c r="B475" s="823" t="s">
        <v>7239</v>
      </c>
      <c r="C475" s="823" t="s">
        <v>620</v>
      </c>
      <c r="D475" s="823" t="s">
        <v>2804</v>
      </c>
      <c r="E475" s="823" t="s">
        <v>7240</v>
      </c>
      <c r="F475" s="823" t="s">
        <v>7245</v>
      </c>
      <c r="G475" s="823" t="s">
        <v>7244</v>
      </c>
      <c r="H475" s="832">
        <v>2</v>
      </c>
      <c r="I475" s="832">
        <v>454.68</v>
      </c>
      <c r="J475" s="823"/>
      <c r="K475" s="823">
        <v>227.34</v>
      </c>
      <c r="L475" s="832"/>
      <c r="M475" s="832"/>
      <c r="N475" s="823"/>
      <c r="O475" s="823"/>
      <c r="P475" s="832"/>
      <c r="Q475" s="832"/>
      <c r="R475" s="828"/>
      <c r="S475" s="833"/>
    </row>
    <row r="476" spans="1:19" ht="14.45" customHeight="1" x14ac:dyDescent="0.2">
      <c r="A476" s="822" t="s">
        <v>7238</v>
      </c>
      <c r="B476" s="823" t="s">
        <v>7239</v>
      </c>
      <c r="C476" s="823" t="s">
        <v>620</v>
      </c>
      <c r="D476" s="823" t="s">
        <v>2804</v>
      </c>
      <c r="E476" s="823" t="s">
        <v>7240</v>
      </c>
      <c r="F476" s="823" t="s">
        <v>7253</v>
      </c>
      <c r="G476" s="823" t="s">
        <v>7254</v>
      </c>
      <c r="H476" s="832">
        <v>2</v>
      </c>
      <c r="I476" s="832">
        <v>22951.119999999999</v>
      </c>
      <c r="J476" s="823"/>
      <c r="K476" s="823">
        <v>11475.56</v>
      </c>
      <c r="L476" s="832"/>
      <c r="M476" s="832"/>
      <c r="N476" s="823"/>
      <c r="O476" s="823"/>
      <c r="P476" s="832"/>
      <c r="Q476" s="832"/>
      <c r="R476" s="828"/>
      <c r="S476" s="833"/>
    </row>
    <row r="477" spans="1:19" ht="14.45" customHeight="1" x14ac:dyDescent="0.2">
      <c r="A477" s="822" t="s">
        <v>7238</v>
      </c>
      <c r="B477" s="823" t="s">
        <v>7239</v>
      </c>
      <c r="C477" s="823" t="s">
        <v>620</v>
      </c>
      <c r="D477" s="823" t="s">
        <v>2804</v>
      </c>
      <c r="E477" s="823" t="s">
        <v>7240</v>
      </c>
      <c r="F477" s="823" t="s">
        <v>7255</v>
      </c>
      <c r="G477" s="823" t="s">
        <v>7254</v>
      </c>
      <c r="H477" s="832">
        <v>2</v>
      </c>
      <c r="I477" s="832">
        <v>59931.78</v>
      </c>
      <c r="J477" s="823"/>
      <c r="K477" s="823">
        <v>29965.89</v>
      </c>
      <c r="L477" s="832"/>
      <c r="M477" s="832"/>
      <c r="N477" s="823"/>
      <c r="O477" s="823"/>
      <c r="P477" s="832"/>
      <c r="Q477" s="832"/>
      <c r="R477" s="828"/>
      <c r="S477" s="833"/>
    </row>
    <row r="478" spans="1:19" ht="14.45" customHeight="1" x14ac:dyDescent="0.2">
      <c r="A478" s="822" t="s">
        <v>7238</v>
      </c>
      <c r="B478" s="823" t="s">
        <v>7239</v>
      </c>
      <c r="C478" s="823" t="s">
        <v>620</v>
      </c>
      <c r="D478" s="823" t="s">
        <v>2804</v>
      </c>
      <c r="E478" s="823" t="s">
        <v>7240</v>
      </c>
      <c r="F478" s="823" t="s">
        <v>7278</v>
      </c>
      <c r="G478" s="823" t="s">
        <v>822</v>
      </c>
      <c r="H478" s="832">
        <v>0.4</v>
      </c>
      <c r="I478" s="832">
        <v>34.06</v>
      </c>
      <c r="J478" s="823"/>
      <c r="K478" s="823">
        <v>85.15</v>
      </c>
      <c r="L478" s="832"/>
      <c r="M478" s="832"/>
      <c r="N478" s="823"/>
      <c r="O478" s="823"/>
      <c r="P478" s="832"/>
      <c r="Q478" s="832"/>
      <c r="R478" s="828"/>
      <c r="S478" s="833"/>
    </row>
    <row r="479" spans="1:19" ht="14.45" customHeight="1" x14ac:dyDescent="0.2">
      <c r="A479" s="822" t="s">
        <v>7238</v>
      </c>
      <c r="B479" s="823" t="s">
        <v>7239</v>
      </c>
      <c r="C479" s="823" t="s">
        <v>620</v>
      </c>
      <c r="D479" s="823" t="s">
        <v>2804</v>
      </c>
      <c r="E479" s="823" t="s">
        <v>7240</v>
      </c>
      <c r="F479" s="823" t="s">
        <v>7281</v>
      </c>
      <c r="G479" s="823" t="s">
        <v>1506</v>
      </c>
      <c r="H479" s="832">
        <v>3</v>
      </c>
      <c r="I479" s="832">
        <v>1029.27</v>
      </c>
      <c r="J479" s="823"/>
      <c r="K479" s="823">
        <v>343.09</v>
      </c>
      <c r="L479" s="832"/>
      <c r="M479" s="832"/>
      <c r="N479" s="823"/>
      <c r="O479" s="823"/>
      <c r="P479" s="832"/>
      <c r="Q479" s="832"/>
      <c r="R479" s="828"/>
      <c r="S479" s="833"/>
    </row>
    <row r="480" spans="1:19" ht="14.45" customHeight="1" x14ac:dyDescent="0.2">
      <c r="A480" s="822" t="s">
        <v>7238</v>
      </c>
      <c r="B480" s="823" t="s">
        <v>7239</v>
      </c>
      <c r="C480" s="823" t="s">
        <v>620</v>
      </c>
      <c r="D480" s="823" t="s">
        <v>2804</v>
      </c>
      <c r="E480" s="823" t="s">
        <v>7240</v>
      </c>
      <c r="F480" s="823" t="s">
        <v>7284</v>
      </c>
      <c r="G480" s="823" t="s">
        <v>1108</v>
      </c>
      <c r="H480" s="832">
        <v>0.05</v>
      </c>
      <c r="I480" s="832">
        <v>119.09</v>
      </c>
      <c r="J480" s="823"/>
      <c r="K480" s="823">
        <v>2381.7999999999997</v>
      </c>
      <c r="L480" s="832"/>
      <c r="M480" s="832"/>
      <c r="N480" s="823"/>
      <c r="O480" s="823"/>
      <c r="P480" s="832"/>
      <c r="Q480" s="832"/>
      <c r="R480" s="828"/>
      <c r="S480" s="833"/>
    </row>
    <row r="481" spans="1:19" ht="14.45" customHeight="1" x14ac:dyDescent="0.2">
      <c r="A481" s="822" t="s">
        <v>7238</v>
      </c>
      <c r="B481" s="823" t="s">
        <v>7239</v>
      </c>
      <c r="C481" s="823" t="s">
        <v>620</v>
      </c>
      <c r="D481" s="823" t="s">
        <v>2804</v>
      </c>
      <c r="E481" s="823" t="s">
        <v>7240</v>
      </c>
      <c r="F481" s="823" t="s">
        <v>7288</v>
      </c>
      <c r="G481" s="823" t="s">
        <v>7289</v>
      </c>
      <c r="H481" s="832">
        <v>3</v>
      </c>
      <c r="I481" s="832">
        <v>2062.98</v>
      </c>
      <c r="J481" s="823"/>
      <c r="K481" s="823">
        <v>687.66</v>
      </c>
      <c r="L481" s="832"/>
      <c r="M481" s="832"/>
      <c r="N481" s="823"/>
      <c r="O481" s="823"/>
      <c r="P481" s="832"/>
      <c r="Q481" s="832"/>
      <c r="R481" s="828"/>
      <c r="S481" s="833"/>
    </row>
    <row r="482" spans="1:19" ht="14.45" customHeight="1" x14ac:dyDescent="0.2">
      <c r="A482" s="822" t="s">
        <v>7238</v>
      </c>
      <c r="B482" s="823" t="s">
        <v>7239</v>
      </c>
      <c r="C482" s="823" t="s">
        <v>620</v>
      </c>
      <c r="D482" s="823" t="s">
        <v>2804</v>
      </c>
      <c r="E482" s="823" t="s">
        <v>7240</v>
      </c>
      <c r="F482" s="823" t="s">
        <v>7343</v>
      </c>
      <c r="G482" s="823"/>
      <c r="H482" s="832">
        <v>0.60000000000000009</v>
      </c>
      <c r="I482" s="832">
        <v>42.42</v>
      </c>
      <c r="J482" s="823"/>
      <c r="K482" s="823">
        <v>70.699999999999989</v>
      </c>
      <c r="L482" s="832"/>
      <c r="M482" s="832"/>
      <c r="N482" s="823"/>
      <c r="O482" s="823"/>
      <c r="P482" s="832"/>
      <c r="Q482" s="832"/>
      <c r="R482" s="828"/>
      <c r="S482" s="833"/>
    </row>
    <row r="483" spans="1:19" ht="14.45" customHeight="1" x14ac:dyDescent="0.2">
      <c r="A483" s="822" t="s">
        <v>7238</v>
      </c>
      <c r="B483" s="823" t="s">
        <v>7239</v>
      </c>
      <c r="C483" s="823" t="s">
        <v>620</v>
      </c>
      <c r="D483" s="823" t="s">
        <v>2804</v>
      </c>
      <c r="E483" s="823" t="s">
        <v>7469</v>
      </c>
      <c r="F483" s="823" t="s">
        <v>7472</v>
      </c>
      <c r="G483" s="823" t="s">
        <v>7473</v>
      </c>
      <c r="H483" s="832">
        <v>14</v>
      </c>
      <c r="I483" s="832">
        <v>36976.1</v>
      </c>
      <c r="J483" s="823">
        <v>6.9446510404928254</v>
      </c>
      <c r="K483" s="823">
        <v>2641.15</v>
      </c>
      <c r="L483" s="832">
        <v>2</v>
      </c>
      <c r="M483" s="832">
        <v>5324.4</v>
      </c>
      <c r="N483" s="823">
        <v>1</v>
      </c>
      <c r="O483" s="823">
        <v>2662.2</v>
      </c>
      <c r="P483" s="832">
        <v>8</v>
      </c>
      <c r="Q483" s="832">
        <v>21475.190000000002</v>
      </c>
      <c r="R483" s="828">
        <v>4.0333539929381725</v>
      </c>
      <c r="S483" s="833">
        <v>2684.3987500000003</v>
      </c>
    </row>
    <row r="484" spans="1:19" ht="14.45" customHeight="1" x14ac:dyDescent="0.2">
      <c r="A484" s="822" t="s">
        <v>7238</v>
      </c>
      <c r="B484" s="823" t="s">
        <v>7239</v>
      </c>
      <c r="C484" s="823" t="s">
        <v>620</v>
      </c>
      <c r="D484" s="823" t="s">
        <v>2804</v>
      </c>
      <c r="E484" s="823" t="s">
        <v>7469</v>
      </c>
      <c r="F484" s="823" t="s">
        <v>7478</v>
      </c>
      <c r="G484" s="823" t="s">
        <v>7479</v>
      </c>
      <c r="H484" s="832"/>
      <c r="I484" s="832"/>
      <c r="J484" s="823"/>
      <c r="K484" s="823"/>
      <c r="L484" s="832"/>
      <c r="M484" s="832"/>
      <c r="N484" s="823"/>
      <c r="O484" s="823"/>
      <c r="P484" s="832">
        <v>1</v>
      </c>
      <c r="Q484" s="832">
        <v>8984.83</v>
      </c>
      <c r="R484" s="828"/>
      <c r="S484" s="833">
        <v>8984.83</v>
      </c>
    </row>
    <row r="485" spans="1:19" ht="14.45" customHeight="1" x14ac:dyDescent="0.2">
      <c r="A485" s="822" t="s">
        <v>7238</v>
      </c>
      <c r="B485" s="823" t="s">
        <v>7239</v>
      </c>
      <c r="C485" s="823" t="s">
        <v>620</v>
      </c>
      <c r="D485" s="823" t="s">
        <v>2804</v>
      </c>
      <c r="E485" s="823" t="s">
        <v>7469</v>
      </c>
      <c r="F485" s="823" t="s">
        <v>7480</v>
      </c>
      <c r="G485" s="823" t="s">
        <v>7481</v>
      </c>
      <c r="H485" s="832">
        <v>4</v>
      </c>
      <c r="I485" s="832">
        <v>41236.6</v>
      </c>
      <c r="J485" s="823"/>
      <c r="K485" s="823">
        <v>10309.15</v>
      </c>
      <c r="L485" s="832"/>
      <c r="M485" s="832"/>
      <c r="N485" s="823"/>
      <c r="O485" s="823"/>
      <c r="P485" s="832">
        <v>3</v>
      </c>
      <c r="Q485" s="832">
        <v>31100.07</v>
      </c>
      <c r="R485" s="828"/>
      <c r="S485" s="833">
        <v>10366.69</v>
      </c>
    </row>
    <row r="486" spans="1:19" ht="14.45" customHeight="1" x14ac:dyDescent="0.2">
      <c r="A486" s="822" t="s">
        <v>7238</v>
      </c>
      <c r="B486" s="823" t="s">
        <v>7239</v>
      </c>
      <c r="C486" s="823" t="s">
        <v>620</v>
      </c>
      <c r="D486" s="823" t="s">
        <v>2804</v>
      </c>
      <c r="E486" s="823" t="s">
        <v>7469</v>
      </c>
      <c r="F486" s="823" t="s">
        <v>7482</v>
      </c>
      <c r="G486" s="823" t="s">
        <v>7483</v>
      </c>
      <c r="H486" s="832">
        <v>14</v>
      </c>
      <c r="I486" s="832">
        <v>3438.54</v>
      </c>
      <c r="J486" s="823">
        <v>6.878180508881421</v>
      </c>
      <c r="K486" s="823">
        <v>245.60999999999999</v>
      </c>
      <c r="L486" s="832">
        <v>2</v>
      </c>
      <c r="M486" s="832">
        <v>499.92</v>
      </c>
      <c r="N486" s="823">
        <v>1</v>
      </c>
      <c r="O486" s="823">
        <v>249.96</v>
      </c>
      <c r="P486" s="832">
        <v>9</v>
      </c>
      <c r="Q486" s="832">
        <v>2259.2999999999997</v>
      </c>
      <c r="R486" s="828">
        <v>4.5193230916946705</v>
      </c>
      <c r="S486" s="833">
        <v>251.0333333333333</v>
      </c>
    </row>
    <row r="487" spans="1:19" ht="14.45" customHeight="1" x14ac:dyDescent="0.2">
      <c r="A487" s="822" t="s">
        <v>7238</v>
      </c>
      <c r="B487" s="823" t="s">
        <v>7239</v>
      </c>
      <c r="C487" s="823" t="s">
        <v>620</v>
      </c>
      <c r="D487" s="823" t="s">
        <v>2804</v>
      </c>
      <c r="E487" s="823" t="s">
        <v>7508</v>
      </c>
      <c r="F487" s="823" t="s">
        <v>7511</v>
      </c>
      <c r="G487" s="823" t="s">
        <v>7512</v>
      </c>
      <c r="H487" s="832">
        <v>16</v>
      </c>
      <c r="I487" s="832">
        <v>3136</v>
      </c>
      <c r="J487" s="823">
        <v>7.8793969849246235</v>
      </c>
      <c r="K487" s="823">
        <v>196</v>
      </c>
      <c r="L487" s="832">
        <v>2</v>
      </c>
      <c r="M487" s="832">
        <v>398</v>
      </c>
      <c r="N487" s="823">
        <v>1</v>
      </c>
      <c r="O487" s="823">
        <v>199</v>
      </c>
      <c r="P487" s="832">
        <v>7</v>
      </c>
      <c r="Q487" s="832">
        <v>1407</v>
      </c>
      <c r="R487" s="828">
        <v>3.5351758793969847</v>
      </c>
      <c r="S487" s="833">
        <v>201</v>
      </c>
    </row>
    <row r="488" spans="1:19" ht="14.45" customHeight="1" x14ac:dyDescent="0.2">
      <c r="A488" s="822" t="s">
        <v>7238</v>
      </c>
      <c r="B488" s="823" t="s">
        <v>7239</v>
      </c>
      <c r="C488" s="823" t="s">
        <v>620</v>
      </c>
      <c r="D488" s="823" t="s">
        <v>2804</v>
      </c>
      <c r="E488" s="823" t="s">
        <v>7508</v>
      </c>
      <c r="F488" s="823" t="s">
        <v>7513</v>
      </c>
      <c r="G488" s="823" t="s">
        <v>7514</v>
      </c>
      <c r="H488" s="832">
        <v>86</v>
      </c>
      <c r="I488" s="832">
        <v>3182</v>
      </c>
      <c r="J488" s="823">
        <v>1.3083881578947369</v>
      </c>
      <c r="K488" s="823">
        <v>37</v>
      </c>
      <c r="L488" s="832">
        <v>64</v>
      </c>
      <c r="M488" s="832">
        <v>2432</v>
      </c>
      <c r="N488" s="823">
        <v>1</v>
      </c>
      <c r="O488" s="823">
        <v>38</v>
      </c>
      <c r="P488" s="832">
        <v>34</v>
      </c>
      <c r="Q488" s="832">
        <v>1292</v>
      </c>
      <c r="R488" s="828">
        <v>0.53125</v>
      </c>
      <c r="S488" s="833">
        <v>38</v>
      </c>
    </row>
    <row r="489" spans="1:19" ht="14.45" customHeight="1" x14ac:dyDescent="0.2">
      <c r="A489" s="822" t="s">
        <v>7238</v>
      </c>
      <c r="B489" s="823" t="s">
        <v>7239</v>
      </c>
      <c r="C489" s="823" t="s">
        <v>620</v>
      </c>
      <c r="D489" s="823" t="s">
        <v>2804</v>
      </c>
      <c r="E489" s="823" t="s">
        <v>7508</v>
      </c>
      <c r="F489" s="823" t="s">
        <v>7531</v>
      </c>
      <c r="G489" s="823" t="s">
        <v>7532</v>
      </c>
      <c r="H489" s="832">
        <v>309</v>
      </c>
      <c r="I489" s="832">
        <v>10299.98</v>
      </c>
      <c r="J489" s="823">
        <v>1.4644528267548942</v>
      </c>
      <c r="K489" s="823">
        <v>33.333268608414237</v>
      </c>
      <c r="L489" s="832">
        <v>211</v>
      </c>
      <c r="M489" s="832">
        <v>7033.33</v>
      </c>
      <c r="N489" s="823">
        <v>1</v>
      </c>
      <c r="O489" s="823">
        <v>33.333317535545021</v>
      </c>
      <c r="P489" s="832">
        <v>93</v>
      </c>
      <c r="Q489" s="832">
        <v>3100.01</v>
      </c>
      <c r="R489" s="828">
        <v>0.44075992453076995</v>
      </c>
      <c r="S489" s="833">
        <v>33.333440860215056</v>
      </c>
    </row>
    <row r="490" spans="1:19" ht="14.45" customHeight="1" x14ac:dyDescent="0.2">
      <c r="A490" s="822" t="s">
        <v>7238</v>
      </c>
      <c r="B490" s="823" t="s">
        <v>7239</v>
      </c>
      <c r="C490" s="823" t="s">
        <v>620</v>
      </c>
      <c r="D490" s="823" t="s">
        <v>2804</v>
      </c>
      <c r="E490" s="823" t="s">
        <v>7508</v>
      </c>
      <c r="F490" s="823" t="s">
        <v>7533</v>
      </c>
      <c r="G490" s="823" t="s">
        <v>7534</v>
      </c>
      <c r="H490" s="832">
        <v>317</v>
      </c>
      <c r="I490" s="832">
        <v>11729</v>
      </c>
      <c r="J490" s="823">
        <v>1.4559334657398213</v>
      </c>
      <c r="K490" s="823">
        <v>37</v>
      </c>
      <c r="L490" s="832">
        <v>212</v>
      </c>
      <c r="M490" s="832">
        <v>8056</v>
      </c>
      <c r="N490" s="823">
        <v>1</v>
      </c>
      <c r="O490" s="823">
        <v>38</v>
      </c>
      <c r="P490" s="832">
        <v>94</v>
      </c>
      <c r="Q490" s="832">
        <v>3572</v>
      </c>
      <c r="R490" s="828">
        <v>0.44339622641509435</v>
      </c>
      <c r="S490" s="833">
        <v>38</v>
      </c>
    </row>
    <row r="491" spans="1:19" ht="14.45" customHeight="1" x14ac:dyDescent="0.2">
      <c r="A491" s="822" t="s">
        <v>7238</v>
      </c>
      <c r="B491" s="823" t="s">
        <v>7239</v>
      </c>
      <c r="C491" s="823" t="s">
        <v>620</v>
      </c>
      <c r="D491" s="823" t="s">
        <v>2804</v>
      </c>
      <c r="E491" s="823" t="s">
        <v>7508</v>
      </c>
      <c r="F491" s="823" t="s">
        <v>7541</v>
      </c>
      <c r="G491" s="823" t="s">
        <v>7542</v>
      </c>
      <c r="H491" s="832">
        <v>20</v>
      </c>
      <c r="I491" s="832">
        <v>2640</v>
      </c>
      <c r="J491" s="823"/>
      <c r="K491" s="823">
        <v>132</v>
      </c>
      <c r="L491" s="832"/>
      <c r="M491" s="832"/>
      <c r="N491" s="823"/>
      <c r="O491" s="823"/>
      <c r="P491" s="832"/>
      <c r="Q491" s="832"/>
      <c r="R491" s="828"/>
      <c r="S491" s="833"/>
    </row>
    <row r="492" spans="1:19" ht="14.45" customHeight="1" x14ac:dyDescent="0.2">
      <c r="A492" s="822" t="s">
        <v>7238</v>
      </c>
      <c r="B492" s="823" t="s">
        <v>7239</v>
      </c>
      <c r="C492" s="823" t="s">
        <v>620</v>
      </c>
      <c r="D492" s="823" t="s">
        <v>2804</v>
      </c>
      <c r="E492" s="823" t="s">
        <v>7508</v>
      </c>
      <c r="F492" s="823" t="s">
        <v>7543</v>
      </c>
      <c r="G492" s="823" t="s">
        <v>7544</v>
      </c>
      <c r="H492" s="832">
        <v>90</v>
      </c>
      <c r="I492" s="832">
        <v>31950</v>
      </c>
      <c r="J492" s="823">
        <v>2.0283138649060435</v>
      </c>
      <c r="K492" s="823">
        <v>355</v>
      </c>
      <c r="L492" s="832">
        <v>44</v>
      </c>
      <c r="M492" s="832">
        <v>15752</v>
      </c>
      <c r="N492" s="823">
        <v>1</v>
      </c>
      <c r="O492" s="823">
        <v>358</v>
      </c>
      <c r="P492" s="832">
        <v>26</v>
      </c>
      <c r="Q492" s="832">
        <v>9360</v>
      </c>
      <c r="R492" s="828">
        <v>0.59421025901472824</v>
      </c>
      <c r="S492" s="833">
        <v>360</v>
      </c>
    </row>
    <row r="493" spans="1:19" ht="14.45" customHeight="1" x14ac:dyDescent="0.2">
      <c r="A493" s="822" t="s">
        <v>7238</v>
      </c>
      <c r="B493" s="823" t="s">
        <v>7239</v>
      </c>
      <c r="C493" s="823" t="s">
        <v>620</v>
      </c>
      <c r="D493" s="823" t="s">
        <v>2804</v>
      </c>
      <c r="E493" s="823" t="s">
        <v>7508</v>
      </c>
      <c r="F493" s="823" t="s">
        <v>7551</v>
      </c>
      <c r="G493" s="823" t="s">
        <v>7552</v>
      </c>
      <c r="H493" s="832">
        <v>1</v>
      </c>
      <c r="I493" s="832">
        <v>174</v>
      </c>
      <c r="J493" s="823"/>
      <c r="K493" s="823">
        <v>174</v>
      </c>
      <c r="L493" s="832"/>
      <c r="M493" s="832"/>
      <c r="N493" s="823"/>
      <c r="O493" s="823"/>
      <c r="P493" s="832"/>
      <c r="Q493" s="832"/>
      <c r="R493" s="828"/>
      <c r="S493" s="833"/>
    </row>
    <row r="494" spans="1:19" ht="14.45" customHeight="1" x14ac:dyDescent="0.2">
      <c r="A494" s="822" t="s">
        <v>7238</v>
      </c>
      <c r="B494" s="823" t="s">
        <v>7239</v>
      </c>
      <c r="C494" s="823" t="s">
        <v>620</v>
      </c>
      <c r="D494" s="823" t="s">
        <v>2804</v>
      </c>
      <c r="E494" s="823" t="s">
        <v>7508</v>
      </c>
      <c r="F494" s="823" t="s">
        <v>7553</v>
      </c>
      <c r="G494" s="823" t="s">
        <v>7554</v>
      </c>
      <c r="H494" s="832">
        <v>2</v>
      </c>
      <c r="I494" s="832">
        <v>118</v>
      </c>
      <c r="J494" s="823"/>
      <c r="K494" s="823">
        <v>59</v>
      </c>
      <c r="L494" s="832"/>
      <c r="M494" s="832"/>
      <c r="N494" s="823"/>
      <c r="O494" s="823"/>
      <c r="P494" s="832"/>
      <c r="Q494" s="832"/>
      <c r="R494" s="828"/>
      <c r="S494" s="833"/>
    </row>
    <row r="495" spans="1:19" ht="14.45" customHeight="1" x14ac:dyDescent="0.2">
      <c r="A495" s="822" t="s">
        <v>7238</v>
      </c>
      <c r="B495" s="823" t="s">
        <v>7239</v>
      </c>
      <c r="C495" s="823" t="s">
        <v>620</v>
      </c>
      <c r="D495" s="823" t="s">
        <v>2804</v>
      </c>
      <c r="E495" s="823" t="s">
        <v>7508</v>
      </c>
      <c r="F495" s="823" t="s">
        <v>7557</v>
      </c>
      <c r="G495" s="823" t="s">
        <v>7558</v>
      </c>
      <c r="H495" s="832">
        <v>207</v>
      </c>
      <c r="I495" s="832">
        <v>36846</v>
      </c>
      <c r="J495" s="823">
        <v>1.2475368207211783</v>
      </c>
      <c r="K495" s="823">
        <v>178</v>
      </c>
      <c r="L495" s="832">
        <v>165</v>
      </c>
      <c r="M495" s="832">
        <v>29535</v>
      </c>
      <c r="N495" s="823">
        <v>1</v>
      </c>
      <c r="O495" s="823">
        <v>179</v>
      </c>
      <c r="P495" s="832">
        <v>67</v>
      </c>
      <c r="Q495" s="832">
        <v>12060</v>
      </c>
      <c r="R495" s="828">
        <v>0.40832910106653125</v>
      </c>
      <c r="S495" s="833">
        <v>180</v>
      </c>
    </row>
    <row r="496" spans="1:19" ht="14.45" customHeight="1" x14ac:dyDescent="0.2">
      <c r="A496" s="822" t="s">
        <v>7238</v>
      </c>
      <c r="B496" s="823" t="s">
        <v>7239</v>
      </c>
      <c r="C496" s="823" t="s">
        <v>620</v>
      </c>
      <c r="D496" s="823" t="s">
        <v>2804</v>
      </c>
      <c r="E496" s="823" t="s">
        <v>7508</v>
      </c>
      <c r="F496" s="823" t="s">
        <v>7561</v>
      </c>
      <c r="G496" s="823" t="s">
        <v>7562</v>
      </c>
      <c r="H496" s="832">
        <v>25</v>
      </c>
      <c r="I496" s="832">
        <v>17550</v>
      </c>
      <c r="J496" s="823">
        <v>8.2743988684582739</v>
      </c>
      <c r="K496" s="823">
        <v>702</v>
      </c>
      <c r="L496" s="832">
        <v>3</v>
      </c>
      <c r="M496" s="832">
        <v>2121</v>
      </c>
      <c r="N496" s="823">
        <v>1</v>
      </c>
      <c r="O496" s="823">
        <v>707</v>
      </c>
      <c r="P496" s="832">
        <v>1</v>
      </c>
      <c r="Q496" s="832">
        <v>711</v>
      </c>
      <c r="R496" s="828">
        <v>0.33521923620933519</v>
      </c>
      <c r="S496" s="833">
        <v>711</v>
      </c>
    </row>
    <row r="497" spans="1:19" ht="14.45" customHeight="1" x14ac:dyDescent="0.2">
      <c r="A497" s="822" t="s">
        <v>7238</v>
      </c>
      <c r="B497" s="823" t="s">
        <v>7239</v>
      </c>
      <c r="C497" s="823" t="s">
        <v>620</v>
      </c>
      <c r="D497" s="823" t="s">
        <v>7232</v>
      </c>
      <c r="E497" s="823" t="s">
        <v>7469</v>
      </c>
      <c r="F497" s="823" t="s">
        <v>7470</v>
      </c>
      <c r="G497" s="823" t="s">
        <v>7471</v>
      </c>
      <c r="H497" s="832">
        <v>19</v>
      </c>
      <c r="I497" s="832">
        <v>41031.83</v>
      </c>
      <c r="J497" s="823"/>
      <c r="K497" s="823">
        <v>2159.5700000000002</v>
      </c>
      <c r="L497" s="832"/>
      <c r="M497" s="832"/>
      <c r="N497" s="823"/>
      <c r="O497" s="823"/>
      <c r="P497" s="832"/>
      <c r="Q497" s="832"/>
      <c r="R497" s="828"/>
      <c r="S497" s="833"/>
    </row>
    <row r="498" spans="1:19" ht="14.45" customHeight="1" x14ac:dyDescent="0.2">
      <c r="A498" s="822" t="s">
        <v>7238</v>
      </c>
      <c r="B498" s="823" t="s">
        <v>7239</v>
      </c>
      <c r="C498" s="823" t="s">
        <v>620</v>
      </c>
      <c r="D498" s="823" t="s">
        <v>7232</v>
      </c>
      <c r="E498" s="823" t="s">
        <v>7469</v>
      </c>
      <c r="F498" s="823" t="s">
        <v>7472</v>
      </c>
      <c r="G498" s="823" t="s">
        <v>7473</v>
      </c>
      <c r="H498" s="832">
        <v>54</v>
      </c>
      <c r="I498" s="832">
        <v>142622.1</v>
      </c>
      <c r="J498" s="823">
        <v>0.86662433463772703</v>
      </c>
      <c r="K498" s="823">
        <v>2641.15</v>
      </c>
      <c r="L498" s="832">
        <v>62</v>
      </c>
      <c r="M498" s="832">
        <v>164572</v>
      </c>
      <c r="N498" s="823">
        <v>1</v>
      </c>
      <c r="O498" s="823">
        <v>2654.3870967741937</v>
      </c>
      <c r="P498" s="832"/>
      <c r="Q498" s="832"/>
      <c r="R498" s="828"/>
      <c r="S498" s="833"/>
    </row>
    <row r="499" spans="1:19" ht="14.45" customHeight="1" x14ac:dyDescent="0.2">
      <c r="A499" s="822" t="s">
        <v>7238</v>
      </c>
      <c r="B499" s="823" t="s">
        <v>7239</v>
      </c>
      <c r="C499" s="823" t="s">
        <v>620</v>
      </c>
      <c r="D499" s="823" t="s">
        <v>7232</v>
      </c>
      <c r="E499" s="823" t="s">
        <v>7469</v>
      </c>
      <c r="F499" s="823" t="s">
        <v>7476</v>
      </c>
      <c r="G499" s="823" t="s">
        <v>7477</v>
      </c>
      <c r="H499" s="832">
        <v>3</v>
      </c>
      <c r="I499" s="832">
        <v>25965.57</v>
      </c>
      <c r="J499" s="823"/>
      <c r="K499" s="823">
        <v>8655.19</v>
      </c>
      <c r="L499" s="832"/>
      <c r="M499" s="832"/>
      <c r="N499" s="823"/>
      <c r="O499" s="823"/>
      <c r="P499" s="832"/>
      <c r="Q499" s="832"/>
      <c r="R499" s="828"/>
      <c r="S499" s="833"/>
    </row>
    <row r="500" spans="1:19" ht="14.45" customHeight="1" x14ac:dyDescent="0.2">
      <c r="A500" s="822" t="s">
        <v>7238</v>
      </c>
      <c r="B500" s="823" t="s">
        <v>7239</v>
      </c>
      <c r="C500" s="823" t="s">
        <v>620</v>
      </c>
      <c r="D500" s="823" t="s">
        <v>7232</v>
      </c>
      <c r="E500" s="823" t="s">
        <v>7469</v>
      </c>
      <c r="F500" s="823" t="s">
        <v>7480</v>
      </c>
      <c r="G500" s="823" t="s">
        <v>7481</v>
      </c>
      <c r="H500" s="832">
        <v>3</v>
      </c>
      <c r="I500" s="832">
        <v>30927.45</v>
      </c>
      <c r="J500" s="823">
        <v>2.9897048232661327</v>
      </c>
      <c r="K500" s="823">
        <v>10309.15</v>
      </c>
      <c r="L500" s="832">
        <v>1</v>
      </c>
      <c r="M500" s="832">
        <v>10344.65</v>
      </c>
      <c r="N500" s="823">
        <v>1</v>
      </c>
      <c r="O500" s="823">
        <v>10344.65</v>
      </c>
      <c r="P500" s="832"/>
      <c r="Q500" s="832"/>
      <c r="R500" s="828"/>
      <c r="S500" s="833"/>
    </row>
    <row r="501" spans="1:19" ht="14.45" customHeight="1" x14ac:dyDescent="0.2">
      <c r="A501" s="822" t="s">
        <v>7238</v>
      </c>
      <c r="B501" s="823" t="s">
        <v>7239</v>
      </c>
      <c r="C501" s="823" t="s">
        <v>620</v>
      </c>
      <c r="D501" s="823" t="s">
        <v>7232</v>
      </c>
      <c r="E501" s="823" t="s">
        <v>7469</v>
      </c>
      <c r="F501" s="823" t="s">
        <v>7482</v>
      </c>
      <c r="G501" s="823" t="s">
        <v>7483</v>
      </c>
      <c r="H501" s="832">
        <v>79</v>
      </c>
      <c r="I501" s="832">
        <v>19403.190000000002</v>
      </c>
      <c r="J501" s="823">
        <v>2.352278182691049</v>
      </c>
      <c r="K501" s="823">
        <v>245.61000000000004</v>
      </c>
      <c r="L501" s="832">
        <v>33</v>
      </c>
      <c r="M501" s="832">
        <v>8248.68</v>
      </c>
      <c r="N501" s="823">
        <v>1</v>
      </c>
      <c r="O501" s="823">
        <v>249.96</v>
      </c>
      <c r="P501" s="832"/>
      <c r="Q501" s="832"/>
      <c r="R501" s="828"/>
      <c r="S501" s="833"/>
    </row>
    <row r="502" spans="1:19" ht="14.45" customHeight="1" x14ac:dyDescent="0.2">
      <c r="A502" s="822" t="s">
        <v>7238</v>
      </c>
      <c r="B502" s="823" t="s">
        <v>7239</v>
      </c>
      <c r="C502" s="823" t="s">
        <v>620</v>
      </c>
      <c r="D502" s="823" t="s">
        <v>7232</v>
      </c>
      <c r="E502" s="823" t="s">
        <v>7508</v>
      </c>
      <c r="F502" s="823" t="s">
        <v>7511</v>
      </c>
      <c r="G502" s="823" t="s">
        <v>7512</v>
      </c>
      <c r="H502" s="832">
        <v>62</v>
      </c>
      <c r="I502" s="832">
        <v>12152</v>
      </c>
      <c r="J502" s="823">
        <v>1.2462311557788945</v>
      </c>
      <c r="K502" s="823">
        <v>196</v>
      </c>
      <c r="L502" s="832">
        <v>49</v>
      </c>
      <c r="M502" s="832">
        <v>9751</v>
      </c>
      <c r="N502" s="823">
        <v>1</v>
      </c>
      <c r="O502" s="823">
        <v>199</v>
      </c>
      <c r="P502" s="832"/>
      <c r="Q502" s="832"/>
      <c r="R502" s="828"/>
      <c r="S502" s="833"/>
    </row>
    <row r="503" spans="1:19" ht="14.45" customHeight="1" x14ac:dyDescent="0.2">
      <c r="A503" s="822" t="s">
        <v>7238</v>
      </c>
      <c r="B503" s="823" t="s">
        <v>7239</v>
      </c>
      <c r="C503" s="823" t="s">
        <v>620</v>
      </c>
      <c r="D503" s="823" t="s">
        <v>7232</v>
      </c>
      <c r="E503" s="823" t="s">
        <v>7508</v>
      </c>
      <c r="F503" s="823" t="s">
        <v>7513</v>
      </c>
      <c r="G503" s="823" t="s">
        <v>7514</v>
      </c>
      <c r="H503" s="832">
        <v>17</v>
      </c>
      <c r="I503" s="832">
        <v>629</v>
      </c>
      <c r="J503" s="823">
        <v>0.57078039927404722</v>
      </c>
      <c r="K503" s="823">
        <v>37</v>
      </c>
      <c r="L503" s="832">
        <v>29</v>
      </c>
      <c r="M503" s="832">
        <v>1102</v>
      </c>
      <c r="N503" s="823">
        <v>1</v>
      </c>
      <c r="O503" s="823">
        <v>38</v>
      </c>
      <c r="P503" s="832"/>
      <c r="Q503" s="832"/>
      <c r="R503" s="828"/>
      <c r="S503" s="833"/>
    </row>
    <row r="504" spans="1:19" ht="14.45" customHeight="1" x14ac:dyDescent="0.2">
      <c r="A504" s="822" t="s">
        <v>7238</v>
      </c>
      <c r="B504" s="823" t="s">
        <v>7239</v>
      </c>
      <c r="C504" s="823" t="s">
        <v>620</v>
      </c>
      <c r="D504" s="823" t="s">
        <v>7232</v>
      </c>
      <c r="E504" s="823" t="s">
        <v>7508</v>
      </c>
      <c r="F504" s="823" t="s">
        <v>7531</v>
      </c>
      <c r="G504" s="823" t="s">
        <v>7532</v>
      </c>
      <c r="H504" s="832">
        <v>248</v>
      </c>
      <c r="I504" s="832">
        <v>8266.66</v>
      </c>
      <c r="J504" s="823">
        <v>1.1121057290531577</v>
      </c>
      <c r="K504" s="823">
        <v>33.333306451612906</v>
      </c>
      <c r="L504" s="832">
        <v>223</v>
      </c>
      <c r="M504" s="832">
        <v>7433.34</v>
      </c>
      <c r="N504" s="823">
        <v>1</v>
      </c>
      <c r="O504" s="823">
        <v>33.333363228699554</v>
      </c>
      <c r="P504" s="832"/>
      <c r="Q504" s="832"/>
      <c r="R504" s="828"/>
      <c r="S504" s="833"/>
    </row>
    <row r="505" spans="1:19" ht="14.45" customHeight="1" x14ac:dyDescent="0.2">
      <c r="A505" s="822" t="s">
        <v>7238</v>
      </c>
      <c r="B505" s="823" t="s">
        <v>7239</v>
      </c>
      <c r="C505" s="823" t="s">
        <v>620</v>
      </c>
      <c r="D505" s="823" t="s">
        <v>7232</v>
      </c>
      <c r="E505" s="823" t="s">
        <v>7508</v>
      </c>
      <c r="F505" s="823" t="s">
        <v>7533</v>
      </c>
      <c r="G505" s="823" t="s">
        <v>7534</v>
      </c>
      <c r="H505" s="832">
        <v>249</v>
      </c>
      <c r="I505" s="832">
        <v>9213</v>
      </c>
      <c r="J505" s="823">
        <v>1.0921052631578947</v>
      </c>
      <c r="K505" s="823">
        <v>37</v>
      </c>
      <c r="L505" s="832">
        <v>222</v>
      </c>
      <c r="M505" s="832">
        <v>8436</v>
      </c>
      <c r="N505" s="823">
        <v>1</v>
      </c>
      <c r="O505" s="823">
        <v>38</v>
      </c>
      <c r="P505" s="832"/>
      <c r="Q505" s="832"/>
      <c r="R505" s="828"/>
      <c r="S505" s="833"/>
    </row>
    <row r="506" spans="1:19" ht="14.45" customHeight="1" x14ac:dyDescent="0.2">
      <c r="A506" s="822" t="s">
        <v>7238</v>
      </c>
      <c r="B506" s="823" t="s">
        <v>7239</v>
      </c>
      <c r="C506" s="823" t="s">
        <v>620</v>
      </c>
      <c r="D506" s="823" t="s">
        <v>7232</v>
      </c>
      <c r="E506" s="823" t="s">
        <v>7508</v>
      </c>
      <c r="F506" s="823" t="s">
        <v>7539</v>
      </c>
      <c r="G506" s="823" t="s">
        <v>7540</v>
      </c>
      <c r="H506" s="832"/>
      <c r="I506" s="832"/>
      <c r="J506" s="823"/>
      <c r="K506" s="823"/>
      <c r="L506" s="832">
        <v>1</v>
      </c>
      <c r="M506" s="832">
        <v>0</v>
      </c>
      <c r="N506" s="823"/>
      <c r="O506" s="823">
        <v>0</v>
      </c>
      <c r="P506" s="832"/>
      <c r="Q506" s="832"/>
      <c r="R506" s="828"/>
      <c r="S506" s="833"/>
    </row>
    <row r="507" spans="1:19" ht="14.45" customHeight="1" x14ac:dyDescent="0.2">
      <c r="A507" s="822" t="s">
        <v>7238</v>
      </c>
      <c r="B507" s="823" t="s">
        <v>7239</v>
      </c>
      <c r="C507" s="823" t="s">
        <v>620</v>
      </c>
      <c r="D507" s="823" t="s">
        <v>7232</v>
      </c>
      <c r="E507" s="823" t="s">
        <v>7508</v>
      </c>
      <c r="F507" s="823" t="s">
        <v>7543</v>
      </c>
      <c r="G507" s="823" t="s">
        <v>7544</v>
      </c>
      <c r="H507" s="832">
        <v>240</v>
      </c>
      <c r="I507" s="832">
        <v>85200</v>
      </c>
      <c r="J507" s="823">
        <v>1.1018001241464928</v>
      </c>
      <c r="K507" s="823">
        <v>355</v>
      </c>
      <c r="L507" s="832">
        <v>216</v>
      </c>
      <c r="M507" s="832">
        <v>77328</v>
      </c>
      <c r="N507" s="823">
        <v>1</v>
      </c>
      <c r="O507" s="823">
        <v>358</v>
      </c>
      <c r="P507" s="832"/>
      <c r="Q507" s="832"/>
      <c r="R507" s="828"/>
      <c r="S507" s="833"/>
    </row>
    <row r="508" spans="1:19" ht="14.45" customHeight="1" x14ac:dyDescent="0.2">
      <c r="A508" s="822" t="s">
        <v>7238</v>
      </c>
      <c r="B508" s="823" t="s">
        <v>7239</v>
      </c>
      <c r="C508" s="823" t="s">
        <v>620</v>
      </c>
      <c r="D508" s="823" t="s">
        <v>7232</v>
      </c>
      <c r="E508" s="823" t="s">
        <v>7508</v>
      </c>
      <c r="F508" s="823" t="s">
        <v>7551</v>
      </c>
      <c r="G508" s="823" t="s">
        <v>7552</v>
      </c>
      <c r="H508" s="832">
        <v>1</v>
      </c>
      <c r="I508" s="832">
        <v>174</v>
      </c>
      <c r="J508" s="823">
        <v>0.14204081632653062</v>
      </c>
      <c r="K508" s="823">
        <v>174</v>
      </c>
      <c r="L508" s="832">
        <v>7</v>
      </c>
      <c r="M508" s="832">
        <v>1225</v>
      </c>
      <c r="N508" s="823">
        <v>1</v>
      </c>
      <c r="O508" s="823">
        <v>175</v>
      </c>
      <c r="P508" s="832"/>
      <c r="Q508" s="832"/>
      <c r="R508" s="828"/>
      <c r="S508" s="833"/>
    </row>
    <row r="509" spans="1:19" ht="14.45" customHeight="1" x14ac:dyDescent="0.2">
      <c r="A509" s="822" t="s">
        <v>7238</v>
      </c>
      <c r="B509" s="823" t="s">
        <v>7239</v>
      </c>
      <c r="C509" s="823" t="s">
        <v>620</v>
      </c>
      <c r="D509" s="823" t="s">
        <v>7232</v>
      </c>
      <c r="E509" s="823" t="s">
        <v>7508</v>
      </c>
      <c r="F509" s="823" t="s">
        <v>7557</v>
      </c>
      <c r="G509" s="823" t="s">
        <v>7558</v>
      </c>
      <c r="H509" s="832">
        <v>2</v>
      </c>
      <c r="I509" s="832">
        <v>356</v>
      </c>
      <c r="J509" s="823">
        <v>0.66294227188081933</v>
      </c>
      <c r="K509" s="823">
        <v>178</v>
      </c>
      <c r="L509" s="832">
        <v>3</v>
      </c>
      <c r="M509" s="832">
        <v>537</v>
      </c>
      <c r="N509" s="823">
        <v>1</v>
      </c>
      <c r="O509" s="823">
        <v>179</v>
      </c>
      <c r="P509" s="832"/>
      <c r="Q509" s="832"/>
      <c r="R509" s="828"/>
      <c r="S509" s="833"/>
    </row>
    <row r="510" spans="1:19" ht="14.45" customHeight="1" x14ac:dyDescent="0.2">
      <c r="A510" s="822" t="s">
        <v>7238</v>
      </c>
      <c r="B510" s="823" t="s">
        <v>7239</v>
      </c>
      <c r="C510" s="823" t="s">
        <v>620</v>
      </c>
      <c r="D510" s="823" t="s">
        <v>7232</v>
      </c>
      <c r="E510" s="823" t="s">
        <v>7508</v>
      </c>
      <c r="F510" s="823" t="s">
        <v>7561</v>
      </c>
      <c r="G510" s="823" t="s">
        <v>7562</v>
      </c>
      <c r="H510" s="832">
        <v>7</v>
      </c>
      <c r="I510" s="832">
        <v>4914</v>
      </c>
      <c r="J510" s="823">
        <v>1.39009900990099</v>
      </c>
      <c r="K510" s="823">
        <v>702</v>
      </c>
      <c r="L510" s="832">
        <v>5</v>
      </c>
      <c r="M510" s="832">
        <v>3535</v>
      </c>
      <c r="N510" s="823">
        <v>1</v>
      </c>
      <c r="O510" s="823">
        <v>707</v>
      </c>
      <c r="P510" s="832"/>
      <c r="Q510" s="832"/>
      <c r="R510" s="828"/>
      <c r="S510" s="833"/>
    </row>
    <row r="511" spans="1:19" ht="14.45" customHeight="1" x14ac:dyDescent="0.2">
      <c r="A511" s="822" t="s">
        <v>7238</v>
      </c>
      <c r="B511" s="823" t="s">
        <v>7239</v>
      </c>
      <c r="C511" s="823" t="s">
        <v>620</v>
      </c>
      <c r="D511" s="823" t="s">
        <v>7233</v>
      </c>
      <c r="E511" s="823" t="s">
        <v>7469</v>
      </c>
      <c r="F511" s="823" t="s">
        <v>7472</v>
      </c>
      <c r="G511" s="823" t="s">
        <v>7473</v>
      </c>
      <c r="H511" s="832">
        <v>22</v>
      </c>
      <c r="I511" s="832">
        <v>58105.3</v>
      </c>
      <c r="J511" s="823">
        <v>2.1826046127263168</v>
      </c>
      <c r="K511" s="823">
        <v>2641.15</v>
      </c>
      <c r="L511" s="832">
        <v>10</v>
      </c>
      <c r="M511" s="832">
        <v>26622</v>
      </c>
      <c r="N511" s="823">
        <v>1</v>
      </c>
      <c r="O511" s="823">
        <v>2662.2</v>
      </c>
      <c r="P511" s="832"/>
      <c r="Q511" s="832"/>
      <c r="R511" s="828"/>
      <c r="S511" s="833"/>
    </row>
    <row r="512" spans="1:19" ht="14.45" customHeight="1" x14ac:dyDescent="0.2">
      <c r="A512" s="822" t="s">
        <v>7238</v>
      </c>
      <c r="B512" s="823" t="s">
        <v>7239</v>
      </c>
      <c r="C512" s="823" t="s">
        <v>620</v>
      </c>
      <c r="D512" s="823" t="s">
        <v>7233</v>
      </c>
      <c r="E512" s="823" t="s">
        <v>7469</v>
      </c>
      <c r="F512" s="823" t="s">
        <v>7476</v>
      </c>
      <c r="G512" s="823" t="s">
        <v>7477</v>
      </c>
      <c r="H512" s="832">
        <v>1</v>
      </c>
      <c r="I512" s="832">
        <v>8655.19</v>
      </c>
      <c r="J512" s="823"/>
      <c r="K512" s="823">
        <v>8655.19</v>
      </c>
      <c r="L512" s="832"/>
      <c r="M512" s="832"/>
      <c r="N512" s="823"/>
      <c r="O512" s="823"/>
      <c r="P512" s="832"/>
      <c r="Q512" s="832"/>
      <c r="R512" s="828"/>
      <c r="S512" s="833"/>
    </row>
    <row r="513" spans="1:19" ht="14.45" customHeight="1" x14ac:dyDescent="0.2">
      <c r="A513" s="822" t="s">
        <v>7238</v>
      </c>
      <c r="B513" s="823" t="s">
        <v>7239</v>
      </c>
      <c r="C513" s="823" t="s">
        <v>620</v>
      </c>
      <c r="D513" s="823" t="s">
        <v>7233</v>
      </c>
      <c r="E513" s="823" t="s">
        <v>7469</v>
      </c>
      <c r="F513" s="823" t="s">
        <v>7478</v>
      </c>
      <c r="G513" s="823" t="s">
        <v>7479</v>
      </c>
      <c r="H513" s="832"/>
      <c r="I513" s="832"/>
      <c r="J513" s="823"/>
      <c r="K513" s="823"/>
      <c r="L513" s="832">
        <v>3</v>
      </c>
      <c r="M513" s="832">
        <v>26887.200000000001</v>
      </c>
      <c r="N513" s="823">
        <v>1</v>
      </c>
      <c r="O513" s="823">
        <v>8962.4</v>
      </c>
      <c r="P513" s="832"/>
      <c r="Q513" s="832"/>
      <c r="R513" s="828"/>
      <c r="S513" s="833"/>
    </row>
    <row r="514" spans="1:19" ht="14.45" customHeight="1" x14ac:dyDescent="0.2">
      <c r="A514" s="822" t="s">
        <v>7238</v>
      </c>
      <c r="B514" s="823" t="s">
        <v>7239</v>
      </c>
      <c r="C514" s="823" t="s">
        <v>620</v>
      </c>
      <c r="D514" s="823" t="s">
        <v>7233</v>
      </c>
      <c r="E514" s="823" t="s">
        <v>7469</v>
      </c>
      <c r="F514" s="823" t="s">
        <v>7480</v>
      </c>
      <c r="G514" s="823" t="s">
        <v>7481</v>
      </c>
      <c r="H514" s="832">
        <v>1</v>
      </c>
      <c r="I514" s="832">
        <v>10309.15</v>
      </c>
      <c r="J514" s="823">
        <v>0.33218942480734809</v>
      </c>
      <c r="K514" s="823">
        <v>10309.15</v>
      </c>
      <c r="L514" s="832">
        <v>3</v>
      </c>
      <c r="M514" s="832">
        <v>31033.95</v>
      </c>
      <c r="N514" s="823">
        <v>1</v>
      </c>
      <c r="O514" s="823">
        <v>10344.65</v>
      </c>
      <c r="P514" s="832"/>
      <c r="Q514" s="832"/>
      <c r="R514" s="828"/>
      <c r="S514" s="833"/>
    </row>
    <row r="515" spans="1:19" ht="14.45" customHeight="1" x14ac:dyDescent="0.2">
      <c r="A515" s="822" t="s">
        <v>7238</v>
      </c>
      <c r="B515" s="823" t="s">
        <v>7239</v>
      </c>
      <c r="C515" s="823" t="s">
        <v>620</v>
      </c>
      <c r="D515" s="823" t="s">
        <v>7233</v>
      </c>
      <c r="E515" s="823" t="s">
        <v>7469</v>
      </c>
      <c r="F515" s="823" t="s">
        <v>7482</v>
      </c>
      <c r="G515" s="823" t="s">
        <v>7483</v>
      </c>
      <c r="H515" s="832">
        <v>3</v>
      </c>
      <c r="I515" s="832">
        <v>736.83</v>
      </c>
      <c r="J515" s="823">
        <v>0.32753240518482962</v>
      </c>
      <c r="K515" s="823">
        <v>245.61</v>
      </c>
      <c r="L515" s="832">
        <v>9</v>
      </c>
      <c r="M515" s="832">
        <v>2249.64</v>
      </c>
      <c r="N515" s="823">
        <v>1</v>
      </c>
      <c r="O515" s="823">
        <v>249.95999999999998</v>
      </c>
      <c r="P515" s="832"/>
      <c r="Q515" s="832"/>
      <c r="R515" s="828"/>
      <c r="S515" s="833"/>
    </row>
    <row r="516" spans="1:19" ht="14.45" customHeight="1" x14ac:dyDescent="0.2">
      <c r="A516" s="822" t="s">
        <v>7238</v>
      </c>
      <c r="B516" s="823" t="s">
        <v>7239</v>
      </c>
      <c r="C516" s="823" t="s">
        <v>620</v>
      </c>
      <c r="D516" s="823" t="s">
        <v>7233</v>
      </c>
      <c r="E516" s="823" t="s">
        <v>7508</v>
      </c>
      <c r="F516" s="823" t="s">
        <v>7511</v>
      </c>
      <c r="G516" s="823" t="s">
        <v>7512</v>
      </c>
      <c r="H516" s="832">
        <v>20</v>
      </c>
      <c r="I516" s="832">
        <v>3920</v>
      </c>
      <c r="J516" s="823">
        <v>1.9698492462311559</v>
      </c>
      <c r="K516" s="823">
        <v>196</v>
      </c>
      <c r="L516" s="832">
        <v>10</v>
      </c>
      <c r="M516" s="832">
        <v>1990</v>
      </c>
      <c r="N516" s="823">
        <v>1</v>
      </c>
      <c r="O516" s="823">
        <v>199</v>
      </c>
      <c r="P516" s="832"/>
      <c r="Q516" s="832"/>
      <c r="R516" s="828"/>
      <c r="S516" s="833"/>
    </row>
    <row r="517" spans="1:19" ht="14.45" customHeight="1" x14ac:dyDescent="0.2">
      <c r="A517" s="822" t="s">
        <v>7238</v>
      </c>
      <c r="B517" s="823" t="s">
        <v>7239</v>
      </c>
      <c r="C517" s="823" t="s">
        <v>620</v>
      </c>
      <c r="D517" s="823" t="s">
        <v>7233</v>
      </c>
      <c r="E517" s="823" t="s">
        <v>7508</v>
      </c>
      <c r="F517" s="823" t="s">
        <v>7513</v>
      </c>
      <c r="G517" s="823" t="s">
        <v>7514</v>
      </c>
      <c r="H517" s="832">
        <v>48</v>
      </c>
      <c r="I517" s="832">
        <v>1776</v>
      </c>
      <c r="J517" s="823">
        <v>1.2299168975069252</v>
      </c>
      <c r="K517" s="823">
        <v>37</v>
      </c>
      <c r="L517" s="832">
        <v>38</v>
      </c>
      <c r="M517" s="832">
        <v>1444</v>
      </c>
      <c r="N517" s="823">
        <v>1</v>
      </c>
      <c r="O517" s="823">
        <v>38</v>
      </c>
      <c r="P517" s="832"/>
      <c r="Q517" s="832"/>
      <c r="R517" s="828"/>
      <c r="S517" s="833"/>
    </row>
    <row r="518" spans="1:19" ht="14.45" customHeight="1" x14ac:dyDescent="0.2">
      <c r="A518" s="822" t="s">
        <v>7238</v>
      </c>
      <c r="B518" s="823" t="s">
        <v>7239</v>
      </c>
      <c r="C518" s="823" t="s">
        <v>620</v>
      </c>
      <c r="D518" s="823" t="s">
        <v>7233</v>
      </c>
      <c r="E518" s="823" t="s">
        <v>7508</v>
      </c>
      <c r="F518" s="823" t="s">
        <v>7531</v>
      </c>
      <c r="G518" s="823" t="s">
        <v>7532</v>
      </c>
      <c r="H518" s="832">
        <v>372</v>
      </c>
      <c r="I518" s="832">
        <v>12399.99</v>
      </c>
      <c r="J518" s="823">
        <v>1.0391055975155301</v>
      </c>
      <c r="K518" s="823">
        <v>33.333306451612906</v>
      </c>
      <c r="L518" s="832">
        <v>358</v>
      </c>
      <c r="M518" s="832">
        <v>11933.33</v>
      </c>
      <c r="N518" s="823">
        <v>1</v>
      </c>
      <c r="O518" s="823">
        <v>33.333324022346368</v>
      </c>
      <c r="P518" s="832"/>
      <c r="Q518" s="832"/>
      <c r="R518" s="828"/>
      <c r="S518" s="833"/>
    </row>
    <row r="519" spans="1:19" ht="14.45" customHeight="1" x14ac:dyDescent="0.2">
      <c r="A519" s="822" t="s">
        <v>7238</v>
      </c>
      <c r="B519" s="823" t="s">
        <v>7239</v>
      </c>
      <c r="C519" s="823" t="s">
        <v>620</v>
      </c>
      <c r="D519" s="823" t="s">
        <v>7233</v>
      </c>
      <c r="E519" s="823" t="s">
        <v>7508</v>
      </c>
      <c r="F519" s="823" t="s">
        <v>7533</v>
      </c>
      <c r="G519" s="823" t="s">
        <v>7534</v>
      </c>
      <c r="H519" s="832">
        <v>373</v>
      </c>
      <c r="I519" s="832">
        <v>13801</v>
      </c>
      <c r="J519" s="823">
        <v>1.0173227185611087</v>
      </c>
      <c r="K519" s="823">
        <v>37</v>
      </c>
      <c r="L519" s="832">
        <v>357</v>
      </c>
      <c r="M519" s="832">
        <v>13566</v>
      </c>
      <c r="N519" s="823">
        <v>1</v>
      </c>
      <c r="O519" s="823">
        <v>38</v>
      </c>
      <c r="P519" s="832"/>
      <c r="Q519" s="832"/>
      <c r="R519" s="828"/>
      <c r="S519" s="833"/>
    </row>
    <row r="520" spans="1:19" ht="14.45" customHeight="1" x14ac:dyDescent="0.2">
      <c r="A520" s="822" t="s">
        <v>7238</v>
      </c>
      <c r="B520" s="823" t="s">
        <v>7239</v>
      </c>
      <c r="C520" s="823" t="s">
        <v>620</v>
      </c>
      <c r="D520" s="823" t="s">
        <v>7233</v>
      </c>
      <c r="E520" s="823" t="s">
        <v>7508</v>
      </c>
      <c r="F520" s="823" t="s">
        <v>7543</v>
      </c>
      <c r="G520" s="823" t="s">
        <v>7544</v>
      </c>
      <c r="H520" s="832">
        <v>1</v>
      </c>
      <c r="I520" s="832">
        <v>355</v>
      </c>
      <c r="J520" s="823">
        <v>0.99162011173184361</v>
      </c>
      <c r="K520" s="823">
        <v>355</v>
      </c>
      <c r="L520" s="832">
        <v>1</v>
      </c>
      <c r="M520" s="832">
        <v>358</v>
      </c>
      <c r="N520" s="823">
        <v>1</v>
      </c>
      <c r="O520" s="823">
        <v>358</v>
      </c>
      <c r="P520" s="832"/>
      <c r="Q520" s="832"/>
      <c r="R520" s="828"/>
      <c r="S520" s="833"/>
    </row>
    <row r="521" spans="1:19" ht="14.45" customHeight="1" x14ac:dyDescent="0.2">
      <c r="A521" s="822" t="s">
        <v>7238</v>
      </c>
      <c r="B521" s="823" t="s">
        <v>7239</v>
      </c>
      <c r="C521" s="823" t="s">
        <v>620</v>
      </c>
      <c r="D521" s="823" t="s">
        <v>7233</v>
      </c>
      <c r="E521" s="823" t="s">
        <v>7508</v>
      </c>
      <c r="F521" s="823" t="s">
        <v>7551</v>
      </c>
      <c r="G521" s="823" t="s">
        <v>7552</v>
      </c>
      <c r="H521" s="832">
        <v>1</v>
      </c>
      <c r="I521" s="832">
        <v>174</v>
      </c>
      <c r="J521" s="823"/>
      <c r="K521" s="823">
        <v>174</v>
      </c>
      <c r="L521" s="832"/>
      <c r="M521" s="832"/>
      <c r="N521" s="823"/>
      <c r="O521" s="823"/>
      <c r="P521" s="832"/>
      <c r="Q521" s="832"/>
      <c r="R521" s="828"/>
      <c r="S521" s="833"/>
    </row>
    <row r="522" spans="1:19" ht="14.45" customHeight="1" x14ac:dyDescent="0.2">
      <c r="A522" s="822" t="s">
        <v>7238</v>
      </c>
      <c r="B522" s="823" t="s">
        <v>7239</v>
      </c>
      <c r="C522" s="823" t="s">
        <v>620</v>
      </c>
      <c r="D522" s="823" t="s">
        <v>7233</v>
      </c>
      <c r="E522" s="823" t="s">
        <v>7508</v>
      </c>
      <c r="F522" s="823" t="s">
        <v>7557</v>
      </c>
      <c r="G522" s="823" t="s">
        <v>7558</v>
      </c>
      <c r="H522" s="832">
        <v>368</v>
      </c>
      <c r="I522" s="832">
        <v>65504</v>
      </c>
      <c r="J522" s="823">
        <v>1.0366689350657572</v>
      </c>
      <c r="K522" s="823">
        <v>178</v>
      </c>
      <c r="L522" s="832">
        <v>353</v>
      </c>
      <c r="M522" s="832">
        <v>63187</v>
      </c>
      <c r="N522" s="823">
        <v>1</v>
      </c>
      <c r="O522" s="823">
        <v>179</v>
      </c>
      <c r="P522" s="832"/>
      <c r="Q522" s="832"/>
      <c r="R522" s="828"/>
      <c r="S522" s="833"/>
    </row>
    <row r="523" spans="1:19" ht="14.45" customHeight="1" x14ac:dyDescent="0.2">
      <c r="A523" s="822" t="s">
        <v>7238</v>
      </c>
      <c r="B523" s="823" t="s">
        <v>7239</v>
      </c>
      <c r="C523" s="823" t="s">
        <v>620</v>
      </c>
      <c r="D523" s="823" t="s">
        <v>7233</v>
      </c>
      <c r="E523" s="823" t="s">
        <v>7508</v>
      </c>
      <c r="F523" s="823" t="s">
        <v>7561</v>
      </c>
      <c r="G523" s="823" t="s">
        <v>7562</v>
      </c>
      <c r="H523" s="832">
        <v>6</v>
      </c>
      <c r="I523" s="832">
        <v>4212</v>
      </c>
      <c r="J523" s="823">
        <v>0.99292786421499291</v>
      </c>
      <c r="K523" s="823">
        <v>702</v>
      </c>
      <c r="L523" s="832">
        <v>6</v>
      </c>
      <c r="M523" s="832">
        <v>4242</v>
      </c>
      <c r="N523" s="823">
        <v>1</v>
      </c>
      <c r="O523" s="823">
        <v>707</v>
      </c>
      <c r="P523" s="832"/>
      <c r="Q523" s="832"/>
      <c r="R523" s="828"/>
      <c r="S523" s="833"/>
    </row>
    <row r="524" spans="1:19" ht="14.45" customHeight="1" x14ac:dyDescent="0.2">
      <c r="A524" s="822" t="s">
        <v>7238</v>
      </c>
      <c r="B524" s="823" t="s">
        <v>7239</v>
      </c>
      <c r="C524" s="823" t="s">
        <v>620</v>
      </c>
      <c r="D524" s="823" t="s">
        <v>7234</v>
      </c>
      <c r="E524" s="823" t="s">
        <v>7508</v>
      </c>
      <c r="F524" s="823" t="s">
        <v>7513</v>
      </c>
      <c r="G524" s="823" t="s">
        <v>7514</v>
      </c>
      <c r="H524" s="832">
        <v>11</v>
      </c>
      <c r="I524" s="832">
        <v>407</v>
      </c>
      <c r="J524" s="823"/>
      <c r="K524" s="823">
        <v>37</v>
      </c>
      <c r="L524" s="832"/>
      <c r="M524" s="832"/>
      <c r="N524" s="823"/>
      <c r="O524" s="823"/>
      <c r="P524" s="832"/>
      <c r="Q524" s="832"/>
      <c r="R524" s="828"/>
      <c r="S524" s="833"/>
    </row>
    <row r="525" spans="1:19" ht="14.45" customHeight="1" x14ac:dyDescent="0.2">
      <c r="A525" s="822" t="s">
        <v>7238</v>
      </c>
      <c r="B525" s="823" t="s">
        <v>7239</v>
      </c>
      <c r="C525" s="823" t="s">
        <v>620</v>
      </c>
      <c r="D525" s="823" t="s">
        <v>7234</v>
      </c>
      <c r="E525" s="823" t="s">
        <v>7508</v>
      </c>
      <c r="F525" s="823" t="s">
        <v>7531</v>
      </c>
      <c r="G525" s="823" t="s">
        <v>7532</v>
      </c>
      <c r="H525" s="832">
        <v>38</v>
      </c>
      <c r="I525" s="832">
        <v>1266.6699999999998</v>
      </c>
      <c r="J525" s="823"/>
      <c r="K525" s="823">
        <v>33.333421052631572</v>
      </c>
      <c r="L525" s="832"/>
      <c r="M525" s="832"/>
      <c r="N525" s="823"/>
      <c r="O525" s="823"/>
      <c r="P525" s="832"/>
      <c r="Q525" s="832"/>
      <c r="R525" s="828"/>
      <c r="S525" s="833"/>
    </row>
    <row r="526" spans="1:19" ht="14.45" customHeight="1" x14ac:dyDescent="0.2">
      <c r="A526" s="822" t="s">
        <v>7238</v>
      </c>
      <c r="B526" s="823" t="s">
        <v>7239</v>
      </c>
      <c r="C526" s="823" t="s">
        <v>620</v>
      </c>
      <c r="D526" s="823" t="s">
        <v>7234</v>
      </c>
      <c r="E526" s="823" t="s">
        <v>7508</v>
      </c>
      <c r="F526" s="823" t="s">
        <v>7533</v>
      </c>
      <c r="G526" s="823" t="s">
        <v>7534</v>
      </c>
      <c r="H526" s="832">
        <v>38</v>
      </c>
      <c r="I526" s="832">
        <v>1406</v>
      </c>
      <c r="J526" s="823"/>
      <c r="K526" s="823">
        <v>37</v>
      </c>
      <c r="L526" s="832"/>
      <c r="M526" s="832"/>
      <c r="N526" s="823"/>
      <c r="O526" s="823"/>
      <c r="P526" s="832"/>
      <c r="Q526" s="832"/>
      <c r="R526" s="828"/>
      <c r="S526" s="833"/>
    </row>
    <row r="527" spans="1:19" ht="14.45" customHeight="1" x14ac:dyDescent="0.2">
      <c r="A527" s="822" t="s">
        <v>7238</v>
      </c>
      <c r="B527" s="823" t="s">
        <v>7239</v>
      </c>
      <c r="C527" s="823" t="s">
        <v>620</v>
      </c>
      <c r="D527" s="823" t="s">
        <v>7234</v>
      </c>
      <c r="E527" s="823" t="s">
        <v>7508</v>
      </c>
      <c r="F527" s="823" t="s">
        <v>7543</v>
      </c>
      <c r="G527" s="823" t="s">
        <v>7544</v>
      </c>
      <c r="H527" s="832">
        <v>16</v>
      </c>
      <c r="I527" s="832">
        <v>5680</v>
      </c>
      <c r="J527" s="823"/>
      <c r="K527" s="823">
        <v>355</v>
      </c>
      <c r="L527" s="832"/>
      <c r="M527" s="832"/>
      <c r="N527" s="823"/>
      <c r="O527" s="823"/>
      <c r="P527" s="832"/>
      <c r="Q527" s="832"/>
      <c r="R527" s="828"/>
      <c r="S527" s="833"/>
    </row>
    <row r="528" spans="1:19" ht="14.45" customHeight="1" x14ac:dyDescent="0.2">
      <c r="A528" s="822" t="s">
        <v>7238</v>
      </c>
      <c r="B528" s="823" t="s">
        <v>7239</v>
      </c>
      <c r="C528" s="823" t="s">
        <v>620</v>
      </c>
      <c r="D528" s="823" t="s">
        <v>7234</v>
      </c>
      <c r="E528" s="823" t="s">
        <v>7508</v>
      </c>
      <c r="F528" s="823" t="s">
        <v>7557</v>
      </c>
      <c r="G528" s="823" t="s">
        <v>7558</v>
      </c>
      <c r="H528" s="832">
        <v>20</v>
      </c>
      <c r="I528" s="832">
        <v>3560</v>
      </c>
      <c r="J528" s="823"/>
      <c r="K528" s="823">
        <v>178</v>
      </c>
      <c r="L528" s="832"/>
      <c r="M528" s="832"/>
      <c r="N528" s="823"/>
      <c r="O528" s="823"/>
      <c r="P528" s="832"/>
      <c r="Q528" s="832"/>
      <c r="R528" s="828"/>
      <c r="S528" s="833"/>
    </row>
    <row r="529" spans="1:19" ht="14.45" customHeight="1" x14ac:dyDescent="0.2">
      <c r="A529" s="822" t="s">
        <v>7238</v>
      </c>
      <c r="B529" s="823" t="s">
        <v>7239</v>
      </c>
      <c r="C529" s="823" t="s">
        <v>620</v>
      </c>
      <c r="D529" s="823" t="s">
        <v>7234</v>
      </c>
      <c r="E529" s="823" t="s">
        <v>7508</v>
      </c>
      <c r="F529" s="823" t="s">
        <v>7561</v>
      </c>
      <c r="G529" s="823" t="s">
        <v>7562</v>
      </c>
      <c r="H529" s="832">
        <v>2</v>
      </c>
      <c r="I529" s="832">
        <v>1404</v>
      </c>
      <c r="J529" s="823"/>
      <c r="K529" s="823">
        <v>702</v>
      </c>
      <c r="L529" s="832"/>
      <c r="M529" s="832"/>
      <c r="N529" s="823"/>
      <c r="O529" s="823"/>
      <c r="P529" s="832"/>
      <c r="Q529" s="832"/>
      <c r="R529" s="828"/>
      <c r="S529" s="833"/>
    </row>
    <row r="530" spans="1:19" ht="14.45" customHeight="1" x14ac:dyDescent="0.2">
      <c r="A530" s="822" t="s">
        <v>7238</v>
      </c>
      <c r="B530" s="823" t="s">
        <v>7239</v>
      </c>
      <c r="C530" s="823" t="s">
        <v>620</v>
      </c>
      <c r="D530" s="823" t="s">
        <v>2805</v>
      </c>
      <c r="E530" s="823" t="s">
        <v>7469</v>
      </c>
      <c r="F530" s="823" t="s">
        <v>7472</v>
      </c>
      <c r="G530" s="823" t="s">
        <v>7473</v>
      </c>
      <c r="H530" s="832">
        <v>6</v>
      </c>
      <c r="I530" s="832">
        <v>15846.900000000001</v>
      </c>
      <c r="J530" s="823">
        <v>0.9920930057846894</v>
      </c>
      <c r="K530" s="823">
        <v>2641.15</v>
      </c>
      <c r="L530" s="832">
        <v>6</v>
      </c>
      <c r="M530" s="832">
        <v>15973.2</v>
      </c>
      <c r="N530" s="823">
        <v>1</v>
      </c>
      <c r="O530" s="823">
        <v>2662.2000000000003</v>
      </c>
      <c r="P530" s="832">
        <v>4</v>
      </c>
      <c r="Q530" s="832">
        <v>10718.85</v>
      </c>
      <c r="R530" s="828">
        <v>0.67105213733002778</v>
      </c>
      <c r="S530" s="833">
        <v>2679.7125000000001</v>
      </c>
    </row>
    <row r="531" spans="1:19" ht="14.45" customHeight="1" x14ac:dyDescent="0.2">
      <c r="A531" s="822" t="s">
        <v>7238</v>
      </c>
      <c r="B531" s="823" t="s">
        <v>7239</v>
      </c>
      <c r="C531" s="823" t="s">
        <v>620</v>
      </c>
      <c r="D531" s="823" t="s">
        <v>2805</v>
      </c>
      <c r="E531" s="823" t="s">
        <v>7469</v>
      </c>
      <c r="F531" s="823" t="s">
        <v>7480</v>
      </c>
      <c r="G531" s="823" t="s">
        <v>7481</v>
      </c>
      <c r="H531" s="832">
        <v>1</v>
      </c>
      <c r="I531" s="832">
        <v>10309.15</v>
      </c>
      <c r="J531" s="823">
        <v>0.4982841372110221</v>
      </c>
      <c r="K531" s="823">
        <v>10309.15</v>
      </c>
      <c r="L531" s="832">
        <v>2</v>
      </c>
      <c r="M531" s="832">
        <v>20689.3</v>
      </c>
      <c r="N531" s="823">
        <v>1</v>
      </c>
      <c r="O531" s="823">
        <v>10344.65</v>
      </c>
      <c r="P531" s="832">
        <v>4</v>
      </c>
      <c r="Q531" s="832">
        <v>41387.519999999997</v>
      </c>
      <c r="R531" s="828">
        <v>2.0004311407345825</v>
      </c>
      <c r="S531" s="833">
        <v>10346.879999999999</v>
      </c>
    </row>
    <row r="532" spans="1:19" ht="14.45" customHeight="1" x14ac:dyDescent="0.2">
      <c r="A532" s="822" t="s">
        <v>7238</v>
      </c>
      <c r="B532" s="823" t="s">
        <v>7239</v>
      </c>
      <c r="C532" s="823" t="s">
        <v>620</v>
      </c>
      <c r="D532" s="823" t="s">
        <v>2805</v>
      </c>
      <c r="E532" s="823" t="s">
        <v>7469</v>
      </c>
      <c r="F532" s="823" t="s">
        <v>7482</v>
      </c>
      <c r="G532" s="823" t="s">
        <v>7483</v>
      </c>
      <c r="H532" s="832"/>
      <c r="I532" s="832"/>
      <c r="J532" s="823"/>
      <c r="K532" s="823"/>
      <c r="L532" s="832"/>
      <c r="M532" s="832"/>
      <c r="N532" s="823"/>
      <c r="O532" s="823"/>
      <c r="P532" s="832">
        <v>1</v>
      </c>
      <c r="Q532" s="832">
        <v>253.18</v>
      </c>
      <c r="R532" s="828"/>
      <c r="S532" s="833">
        <v>253.18</v>
      </c>
    </row>
    <row r="533" spans="1:19" ht="14.45" customHeight="1" x14ac:dyDescent="0.2">
      <c r="A533" s="822" t="s">
        <v>7238</v>
      </c>
      <c r="B533" s="823" t="s">
        <v>7239</v>
      </c>
      <c r="C533" s="823" t="s">
        <v>620</v>
      </c>
      <c r="D533" s="823" t="s">
        <v>2805</v>
      </c>
      <c r="E533" s="823" t="s">
        <v>7508</v>
      </c>
      <c r="F533" s="823" t="s">
        <v>7511</v>
      </c>
      <c r="G533" s="823" t="s">
        <v>7512</v>
      </c>
      <c r="H533" s="832">
        <v>6</v>
      </c>
      <c r="I533" s="832">
        <v>1176</v>
      </c>
      <c r="J533" s="823">
        <v>0.98492462311557794</v>
      </c>
      <c r="K533" s="823">
        <v>196</v>
      </c>
      <c r="L533" s="832">
        <v>6</v>
      </c>
      <c r="M533" s="832">
        <v>1194</v>
      </c>
      <c r="N533" s="823">
        <v>1</v>
      </c>
      <c r="O533" s="823">
        <v>199</v>
      </c>
      <c r="P533" s="832">
        <v>3</v>
      </c>
      <c r="Q533" s="832">
        <v>603</v>
      </c>
      <c r="R533" s="828">
        <v>0.50502512562814073</v>
      </c>
      <c r="S533" s="833">
        <v>201</v>
      </c>
    </row>
    <row r="534" spans="1:19" ht="14.45" customHeight="1" x14ac:dyDescent="0.2">
      <c r="A534" s="822" t="s">
        <v>7238</v>
      </c>
      <c r="B534" s="823" t="s">
        <v>7239</v>
      </c>
      <c r="C534" s="823" t="s">
        <v>620</v>
      </c>
      <c r="D534" s="823" t="s">
        <v>2805</v>
      </c>
      <c r="E534" s="823" t="s">
        <v>7508</v>
      </c>
      <c r="F534" s="823" t="s">
        <v>7513</v>
      </c>
      <c r="G534" s="823" t="s">
        <v>7514</v>
      </c>
      <c r="H534" s="832">
        <v>44</v>
      </c>
      <c r="I534" s="832">
        <v>1628</v>
      </c>
      <c r="J534" s="823">
        <v>1.5867446393762183</v>
      </c>
      <c r="K534" s="823">
        <v>37</v>
      </c>
      <c r="L534" s="832">
        <v>27</v>
      </c>
      <c r="M534" s="832">
        <v>1026</v>
      </c>
      <c r="N534" s="823">
        <v>1</v>
      </c>
      <c r="O534" s="823">
        <v>38</v>
      </c>
      <c r="P534" s="832">
        <v>14</v>
      </c>
      <c r="Q534" s="832">
        <v>532</v>
      </c>
      <c r="R534" s="828">
        <v>0.51851851851851849</v>
      </c>
      <c r="S534" s="833">
        <v>38</v>
      </c>
    </row>
    <row r="535" spans="1:19" ht="14.45" customHeight="1" x14ac:dyDescent="0.2">
      <c r="A535" s="822" t="s">
        <v>7238</v>
      </c>
      <c r="B535" s="823" t="s">
        <v>7239</v>
      </c>
      <c r="C535" s="823" t="s">
        <v>620</v>
      </c>
      <c r="D535" s="823" t="s">
        <v>2805</v>
      </c>
      <c r="E535" s="823" t="s">
        <v>7508</v>
      </c>
      <c r="F535" s="823" t="s">
        <v>7531</v>
      </c>
      <c r="G535" s="823" t="s">
        <v>7532</v>
      </c>
      <c r="H535" s="832">
        <v>330</v>
      </c>
      <c r="I535" s="832">
        <v>10999.99</v>
      </c>
      <c r="J535" s="823">
        <v>0.97633105108346219</v>
      </c>
      <c r="K535" s="823">
        <v>33.333303030303028</v>
      </c>
      <c r="L535" s="832">
        <v>338</v>
      </c>
      <c r="M535" s="832">
        <v>11266.66</v>
      </c>
      <c r="N535" s="823">
        <v>1</v>
      </c>
      <c r="O535" s="823">
        <v>33.333313609467453</v>
      </c>
      <c r="P535" s="832">
        <v>250</v>
      </c>
      <c r="Q535" s="832">
        <v>8333.34</v>
      </c>
      <c r="R535" s="828">
        <v>0.73964599979053247</v>
      </c>
      <c r="S535" s="833">
        <v>33.333359999999999</v>
      </c>
    </row>
    <row r="536" spans="1:19" ht="14.45" customHeight="1" x14ac:dyDescent="0.2">
      <c r="A536" s="822" t="s">
        <v>7238</v>
      </c>
      <c r="B536" s="823" t="s">
        <v>7239</v>
      </c>
      <c r="C536" s="823" t="s">
        <v>620</v>
      </c>
      <c r="D536" s="823" t="s">
        <v>2805</v>
      </c>
      <c r="E536" s="823" t="s">
        <v>7508</v>
      </c>
      <c r="F536" s="823" t="s">
        <v>7533</v>
      </c>
      <c r="G536" s="823" t="s">
        <v>7534</v>
      </c>
      <c r="H536" s="832">
        <v>335</v>
      </c>
      <c r="I536" s="832">
        <v>12395</v>
      </c>
      <c r="J536" s="823">
        <v>0.9650420429772657</v>
      </c>
      <c r="K536" s="823">
        <v>37</v>
      </c>
      <c r="L536" s="832">
        <v>338</v>
      </c>
      <c r="M536" s="832">
        <v>12844</v>
      </c>
      <c r="N536" s="823">
        <v>1</v>
      </c>
      <c r="O536" s="823">
        <v>38</v>
      </c>
      <c r="P536" s="832">
        <v>230</v>
      </c>
      <c r="Q536" s="832">
        <v>8740</v>
      </c>
      <c r="R536" s="828">
        <v>0.68047337278106512</v>
      </c>
      <c r="S536" s="833">
        <v>38</v>
      </c>
    </row>
    <row r="537" spans="1:19" ht="14.45" customHeight="1" x14ac:dyDescent="0.2">
      <c r="A537" s="822" t="s">
        <v>7238</v>
      </c>
      <c r="B537" s="823" t="s">
        <v>7239</v>
      </c>
      <c r="C537" s="823" t="s">
        <v>620</v>
      </c>
      <c r="D537" s="823" t="s">
        <v>2805</v>
      </c>
      <c r="E537" s="823" t="s">
        <v>7508</v>
      </c>
      <c r="F537" s="823" t="s">
        <v>7543</v>
      </c>
      <c r="G537" s="823" t="s">
        <v>7544</v>
      </c>
      <c r="H537" s="832">
        <v>94</v>
      </c>
      <c r="I537" s="832">
        <v>33370</v>
      </c>
      <c r="J537" s="823">
        <v>0.81765167107713421</v>
      </c>
      <c r="K537" s="823">
        <v>355</v>
      </c>
      <c r="L537" s="832">
        <v>114</v>
      </c>
      <c r="M537" s="832">
        <v>40812</v>
      </c>
      <c r="N537" s="823">
        <v>1</v>
      </c>
      <c r="O537" s="823">
        <v>358</v>
      </c>
      <c r="P537" s="832">
        <v>107</v>
      </c>
      <c r="Q537" s="832">
        <v>38520</v>
      </c>
      <c r="R537" s="828">
        <v>0.94384004704498681</v>
      </c>
      <c r="S537" s="833">
        <v>360</v>
      </c>
    </row>
    <row r="538" spans="1:19" ht="14.45" customHeight="1" x14ac:dyDescent="0.2">
      <c r="A538" s="822" t="s">
        <v>7238</v>
      </c>
      <c r="B538" s="823" t="s">
        <v>7239</v>
      </c>
      <c r="C538" s="823" t="s">
        <v>620</v>
      </c>
      <c r="D538" s="823" t="s">
        <v>2805</v>
      </c>
      <c r="E538" s="823" t="s">
        <v>7508</v>
      </c>
      <c r="F538" s="823" t="s">
        <v>7551</v>
      </c>
      <c r="G538" s="823" t="s">
        <v>7552</v>
      </c>
      <c r="H538" s="832">
        <v>11</v>
      </c>
      <c r="I538" s="832">
        <v>1914</v>
      </c>
      <c r="J538" s="823">
        <v>2.7342857142857144</v>
      </c>
      <c r="K538" s="823">
        <v>174</v>
      </c>
      <c r="L538" s="832">
        <v>4</v>
      </c>
      <c r="M538" s="832">
        <v>700</v>
      </c>
      <c r="N538" s="823">
        <v>1</v>
      </c>
      <c r="O538" s="823">
        <v>175</v>
      </c>
      <c r="P538" s="832">
        <v>4</v>
      </c>
      <c r="Q538" s="832">
        <v>704</v>
      </c>
      <c r="R538" s="828">
        <v>1.0057142857142858</v>
      </c>
      <c r="S538" s="833">
        <v>176</v>
      </c>
    </row>
    <row r="539" spans="1:19" ht="14.45" customHeight="1" x14ac:dyDescent="0.2">
      <c r="A539" s="822" t="s">
        <v>7238</v>
      </c>
      <c r="B539" s="823" t="s">
        <v>7239</v>
      </c>
      <c r="C539" s="823" t="s">
        <v>620</v>
      </c>
      <c r="D539" s="823" t="s">
        <v>2805</v>
      </c>
      <c r="E539" s="823" t="s">
        <v>7508</v>
      </c>
      <c r="F539" s="823" t="s">
        <v>7557</v>
      </c>
      <c r="G539" s="823" t="s">
        <v>7558</v>
      </c>
      <c r="H539" s="832">
        <v>235</v>
      </c>
      <c r="I539" s="832">
        <v>41830</v>
      </c>
      <c r="J539" s="823">
        <v>1.0971227738872715</v>
      </c>
      <c r="K539" s="823">
        <v>178</v>
      </c>
      <c r="L539" s="832">
        <v>213</v>
      </c>
      <c r="M539" s="832">
        <v>38127</v>
      </c>
      <c r="N539" s="823">
        <v>1</v>
      </c>
      <c r="O539" s="823">
        <v>179</v>
      </c>
      <c r="P539" s="832">
        <v>132</v>
      </c>
      <c r="Q539" s="832">
        <v>23760</v>
      </c>
      <c r="R539" s="828">
        <v>0.62318042332205525</v>
      </c>
      <c r="S539" s="833">
        <v>180</v>
      </c>
    </row>
    <row r="540" spans="1:19" ht="14.45" customHeight="1" x14ac:dyDescent="0.2">
      <c r="A540" s="822" t="s">
        <v>7238</v>
      </c>
      <c r="B540" s="823" t="s">
        <v>7239</v>
      </c>
      <c r="C540" s="823" t="s">
        <v>620</v>
      </c>
      <c r="D540" s="823" t="s">
        <v>2805</v>
      </c>
      <c r="E540" s="823" t="s">
        <v>7508</v>
      </c>
      <c r="F540" s="823" t="s">
        <v>7561</v>
      </c>
      <c r="G540" s="823" t="s">
        <v>7562</v>
      </c>
      <c r="H540" s="832">
        <v>11</v>
      </c>
      <c r="I540" s="832">
        <v>7722</v>
      </c>
      <c r="J540" s="823">
        <v>0.99292786421499291</v>
      </c>
      <c r="K540" s="823">
        <v>702</v>
      </c>
      <c r="L540" s="832">
        <v>11</v>
      </c>
      <c r="M540" s="832">
        <v>7777</v>
      </c>
      <c r="N540" s="823">
        <v>1</v>
      </c>
      <c r="O540" s="823">
        <v>707</v>
      </c>
      <c r="P540" s="832">
        <v>11</v>
      </c>
      <c r="Q540" s="832">
        <v>7821</v>
      </c>
      <c r="R540" s="828">
        <v>1.0056577086280056</v>
      </c>
      <c r="S540" s="833">
        <v>711</v>
      </c>
    </row>
    <row r="541" spans="1:19" ht="14.45" customHeight="1" x14ac:dyDescent="0.2">
      <c r="A541" s="822" t="s">
        <v>7238</v>
      </c>
      <c r="B541" s="823" t="s">
        <v>7239</v>
      </c>
      <c r="C541" s="823" t="s">
        <v>620</v>
      </c>
      <c r="D541" s="823" t="s">
        <v>7235</v>
      </c>
      <c r="E541" s="823" t="s">
        <v>7508</v>
      </c>
      <c r="F541" s="823" t="s">
        <v>7531</v>
      </c>
      <c r="G541" s="823" t="s">
        <v>7532</v>
      </c>
      <c r="H541" s="832"/>
      <c r="I541" s="832"/>
      <c r="J541" s="823"/>
      <c r="K541" s="823"/>
      <c r="L541" s="832">
        <v>1</v>
      </c>
      <c r="M541" s="832">
        <v>33.33</v>
      </c>
      <c r="N541" s="823">
        <v>1</v>
      </c>
      <c r="O541" s="823">
        <v>33.33</v>
      </c>
      <c r="P541" s="832"/>
      <c r="Q541" s="832"/>
      <c r="R541" s="828"/>
      <c r="S541" s="833"/>
    </row>
    <row r="542" spans="1:19" ht="14.45" customHeight="1" x14ac:dyDescent="0.2">
      <c r="A542" s="822" t="s">
        <v>7238</v>
      </c>
      <c r="B542" s="823" t="s">
        <v>7239</v>
      </c>
      <c r="C542" s="823" t="s">
        <v>620</v>
      </c>
      <c r="D542" s="823" t="s">
        <v>7235</v>
      </c>
      <c r="E542" s="823" t="s">
        <v>7508</v>
      </c>
      <c r="F542" s="823" t="s">
        <v>7533</v>
      </c>
      <c r="G542" s="823" t="s">
        <v>7534</v>
      </c>
      <c r="H542" s="832"/>
      <c r="I542" s="832"/>
      <c r="J542" s="823"/>
      <c r="K542" s="823"/>
      <c r="L542" s="832">
        <v>1</v>
      </c>
      <c r="M542" s="832">
        <v>38</v>
      </c>
      <c r="N542" s="823">
        <v>1</v>
      </c>
      <c r="O542" s="823">
        <v>38</v>
      </c>
      <c r="P542" s="832"/>
      <c r="Q542" s="832"/>
      <c r="R542" s="828"/>
      <c r="S542" s="833"/>
    </row>
    <row r="543" spans="1:19" ht="14.45" customHeight="1" x14ac:dyDescent="0.2">
      <c r="A543" s="822" t="s">
        <v>7238</v>
      </c>
      <c r="B543" s="823" t="s">
        <v>7239</v>
      </c>
      <c r="C543" s="823" t="s">
        <v>620</v>
      </c>
      <c r="D543" s="823" t="s">
        <v>7235</v>
      </c>
      <c r="E543" s="823" t="s">
        <v>7508</v>
      </c>
      <c r="F543" s="823" t="s">
        <v>7557</v>
      </c>
      <c r="G543" s="823" t="s">
        <v>7558</v>
      </c>
      <c r="H543" s="832"/>
      <c r="I543" s="832"/>
      <c r="J543" s="823"/>
      <c r="K543" s="823"/>
      <c r="L543" s="832">
        <v>1</v>
      </c>
      <c r="M543" s="832">
        <v>179</v>
      </c>
      <c r="N543" s="823">
        <v>1</v>
      </c>
      <c r="O543" s="823">
        <v>179</v>
      </c>
      <c r="P543" s="832"/>
      <c r="Q543" s="832"/>
      <c r="R543" s="828"/>
      <c r="S543" s="833"/>
    </row>
    <row r="544" spans="1:19" ht="14.45" customHeight="1" x14ac:dyDescent="0.2">
      <c r="A544" s="822" t="s">
        <v>7238</v>
      </c>
      <c r="B544" s="823" t="s">
        <v>7239</v>
      </c>
      <c r="C544" s="823" t="s">
        <v>620</v>
      </c>
      <c r="D544" s="823" t="s">
        <v>2806</v>
      </c>
      <c r="E544" s="823" t="s">
        <v>7469</v>
      </c>
      <c r="F544" s="823" t="s">
        <v>7472</v>
      </c>
      <c r="G544" s="823" t="s">
        <v>7473</v>
      </c>
      <c r="H544" s="832">
        <v>10</v>
      </c>
      <c r="I544" s="832">
        <v>26411.5</v>
      </c>
      <c r="J544" s="823">
        <v>1.417275722549556</v>
      </c>
      <c r="K544" s="823">
        <v>2641.15</v>
      </c>
      <c r="L544" s="832">
        <v>7</v>
      </c>
      <c r="M544" s="832">
        <v>18635.400000000001</v>
      </c>
      <c r="N544" s="823">
        <v>1</v>
      </c>
      <c r="O544" s="823">
        <v>2662.2000000000003</v>
      </c>
      <c r="P544" s="832"/>
      <c r="Q544" s="832"/>
      <c r="R544" s="828"/>
      <c r="S544" s="833"/>
    </row>
    <row r="545" spans="1:19" ht="14.45" customHeight="1" x14ac:dyDescent="0.2">
      <c r="A545" s="822" t="s">
        <v>7238</v>
      </c>
      <c r="B545" s="823" t="s">
        <v>7239</v>
      </c>
      <c r="C545" s="823" t="s">
        <v>620</v>
      </c>
      <c r="D545" s="823" t="s">
        <v>2806</v>
      </c>
      <c r="E545" s="823" t="s">
        <v>7469</v>
      </c>
      <c r="F545" s="823" t="s">
        <v>7480</v>
      </c>
      <c r="G545" s="823" t="s">
        <v>7481</v>
      </c>
      <c r="H545" s="832">
        <v>2</v>
      </c>
      <c r="I545" s="832">
        <v>20618.3</v>
      </c>
      <c r="J545" s="823">
        <v>0.99656827442204421</v>
      </c>
      <c r="K545" s="823">
        <v>10309.15</v>
      </c>
      <c r="L545" s="832">
        <v>2</v>
      </c>
      <c r="M545" s="832">
        <v>20689.3</v>
      </c>
      <c r="N545" s="823">
        <v>1</v>
      </c>
      <c r="O545" s="823">
        <v>10344.65</v>
      </c>
      <c r="P545" s="832"/>
      <c r="Q545" s="832"/>
      <c r="R545" s="828"/>
      <c r="S545" s="833"/>
    </row>
    <row r="546" spans="1:19" ht="14.45" customHeight="1" x14ac:dyDescent="0.2">
      <c r="A546" s="822" t="s">
        <v>7238</v>
      </c>
      <c r="B546" s="823" t="s">
        <v>7239</v>
      </c>
      <c r="C546" s="823" t="s">
        <v>620</v>
      </c>
      <c r="D546" s="823" t="s">
        <v>2806</v>
      </c>
      <c r="E546" s="823" t="s">
        <v>7469</v>
      </c>
      <c r="F546" s="823" t="s">
        <v>7482</v>
      </c>
      <c r="G546" s="823" t="s">
        <v>7483</v>
      </c>
      <c r="H546" s="832">
        <v>8</v>
      </c>
      <c r="I546" s="832">
        <v>1964.8799999999999</v>
      </c>
      <c r="J546" s="823"/>
      <c r="K546" s="823">
        <v>245.60999999999999</v>
      </c>
      <c r="L546" s="832"/>
      <c r="M546" s="832"/>
      <c r="N546" s="823"/>
      <c r="O546" s="823"/>
      <c r="P546" s="832"/>
      <c r="Q546" s="832"/>
      <c r="R546" s="828"/>
      <c r="S546" s="833"/>
    </row>
    <row r="547" spans="1:19" ht="14.45" customHeight="1" x14ac:dyDescent="0.2">
      <c r="A547" s="822" t="s">
        <v>7238</v>
      </c>
      <c r="B547" s="823" t="s">
        <v>7239</v>
      </c>
      <c r="C547" s="823" t="s">
        <v>620</v>
      </c>
      <c r="D547" s="823" t="s">
        <v>2806</v>
      </c>
      <c r="E547" s="823" t="s">
        <v>7508</v>
      </c>
      <c r="F547" s="823" t="s">
        <v>7511</v>
      </c>
      <c r="G547" s="823" t="s">
        <v>7512</v>
      </c>
      <c r="H547" s="832">
        <v>8</v>
      </c>
      <c r="I547" s="832">
        <v>1568</v>
      </c>
      <c r="J547" s="823">
        <v>1.3132328308207706</v>
      </c>
      <c r="K547" s="823">
        <v>196</v>
      </c>
      <c r="L547" s="832">
        <v>6</v>
      </c>
      <c r="M547" s="832">
        <v>1194</v>
      </c>
      <c r="N547" s="823">
        <v>1</v>
      </c>
      <c r="O547" s="823">
        <v>199</v>
      </c>
      <c r="P547" s="832"/>
      <c r="Q547" s="832"/>
      <c r="R547" s="828"/>
      <c r="S547" s="833"/>
    </row>
    <row r="548" spans="1:19" ht="14.45" customHeight="1" x14ac:dyDescent="0.2">
      <c r="A548" s="822" t="s">
        <v>7238</v>
      </c>
      <c r="B548" s="823" t="s">
        <v>7239</v>
      </c>
      <c r="C548" s="823" t="s">
        <v>620</v>
      </c>
      <c r="D548" s="823" t="s">
        <v>2806</v>
      </c>
      <c r="E548" s="823" t="s">
        <v>7508</v>
      </c>
      <c r="F548" s="823" t="s">
        <v>7513</v>
      </c>
      <c r="G548" s="823" t="s">
        <v>7514</v>
      </c>
      <c r="H548" s="832">
        <v>26</v>
      </c>
      <c r="I548" s="832">
        <v>962</v>
      </c>
      <c r="J548" s="823">
        <v>0.93762183235867447</v>
      </c>
      <c r="K548" s="823">
        <v>37</v>
      </c>
      <c r="L548" s="832">
        <v>27</v>
      </c>
      <c r="M548" s="832">
        <v>1026</v>
      </c>
      <c r="N548" s="823">
        <v>1</v>
      </c>
      <c r="O548" s="823">
        <v>38</v>
      </c>
      <c r="P548" s="832">
        <v>27</v>
      </c>
      <c r="Q548" s="832">
        <v>1026</v>
      </c>
      <c r="R548" s="828">
        <v>1</v>
      </c>
      <c r="S548" s="833">
        <v>38</v>
      </c>
    </row>
    <row r="549" spans="1:19" ht="14.45" customHeight="1" x14ac:dyDescent="0.2">
      <c r="A549" s="822" t="s">
        <v>7238</v>
      </c>
      <c r="B549" s="823" t="s">
        <v>7239</v>
      </c>
      <c r="C549" s="823" t="s">
        <v>620</v>
      </c>
      <c r="D549" s="823" t="s">
        <v>2806</v>
      </c>
      <c r="E549" s="823" t="s">
        <v>7508</v>
      </c>
      <c r="F549" s="823" t="s">
        <v>7531</v>
      </c>
      <c r="G549" s="823" t="s">
        <v>7532</v>
      </c>
      <c r="H549" s="832">
        <v>198</v>
      </c>
      <c r="I549" s="832">
        <v>6599.99</v>
      </c>
      <c r="J549" s="823">
        <v>2.7499958333333332</v>
      </c>
      <c r="K549" s="823">
        <v>33.333282828282826</v>
      </c>
      <c r="L549" s="832">
        <v>72</v>
      </c>
      <c r="M549" s="832">
        <v>2400</v>
      </c>
      <c r="N549" s="823">
        <v>1</v>
      </c>
      <c r="O549" s="823">
        <v>33.333333333333336</v>
      </c>
      <c r="P549" s="832">
        <v>22</v>
      </c>
      <c r="Q549" s="832">
        <v>733.32999999999993</v>
      </c>
      <c r="R549" s="828">
        <v>0.30555416666666663</v>
      </c>
      <c r="S549" s="833">
        <v>33.333181818181814</v>
      </c>
    </row>
    <row r="550" spans="1:19" ht="14.45" customHeight="1" x14ac:dyDescent="0.2">
      <c r="A550" s="822" t="s">
        <v>7238</v>
      </c>
      <c r="B550" s="823" t="s">
        <v>7239</v>
      </c>
      <c r="C550" s="823" t="s">
        <v>620</v>
      </c>
      <c r="D550" s="823" t="s">
        <v>2806</v>
      </c>
      <c r="E550" s="823" t="s">
        <v>7508</v>
      </c>
      <c r="F550" s="823" t="s">
        <v>7533</v>
      </c>
      <c r="G550" s="823" t="s">
        <v>7534</v>
      </c>
      <c r="H550" s="832">
        <v>207</v>
      </c>
      <c r="I550" s="832">
        <v>7659</v>
      </c>
      <c r="J550" s="823">
        <v>2.8793233082706768</v>
      </c>
      <c r="K550" s="823">
        <v>37</v>
      </c>
      <c r="L550" s="832">
        <v>70</v>
      </c>
      <c r="M550" s="832">
        <v>2660</v>
      </c>
      <c r="N550" s="823">
        <v>1</v>
      </c>
      <c r="O550" s="823">
        <v>38</v>
      </c>
      <c r="P550" s="832">
        <v>22</v>
      </c>
      <c r="Q550" s="832">
        <v>836</v>
      </c>
      <c r="R550" s="828">
        <v>0.31428571428571428</v>
      </c>
      <c r="S550" s="833">
        <v>38</v>
      </c>
    </row>
    <row r="551" spans="1:19" ht="14.45" customHeight="1" x14ac:dyDescent="0.2">
      <c r="A551" s="822" t="s">
        <v>7238</v>
      </c>
      <c r="B551" s="823" t="s">
        <v>7239</v>
      </c>
      <c r="C551" s="823" t="s">
        <v>620</v>
      </c>
      <c r="D551" s="823" t="s">
        <v>2806</v>
      </c>
      <c r="E551" s="823" t="s">
        <v>7508</v>
      </c>
      <c r="F551" s="823" t="s">
        <v>7543</v>
      </c>
      <c r="G551" s="823" t="s">
        <v>7544</v>
      </c>
      <c r="H551" s="832">
        <v>34</v>
      </c>
      <c r="I551" s="832">
        <v>12070</v>
      </c>
      <c r="J551" s="823">
        <v>5.6191806331471135</v>
      </c>
      <c r="K551" s="823">
        <v>355</v>
      </c>
      <c r="L551" s="832">
        <v>6</v>
      </c>
      <c r="M551" s="832">
        <v>2148</v>
      </c>
      <c r="N551" s="823">
        <v>1</v>
      </c>
      <c r="O551" s="823">
        <v>358</v>
      </c>
      <c r="P551" s="832"/>
      <c r="Q551" s="832"/>
      <c r="R551" s="828"/>
      <c r="S551" s="833"/>
    </row>
    <row r="552" spans="1:19" ht="14.45" customHeight="1" x14ac:dyDescent="0.2">
      <c r="A552" s="822" t="s">
        <v>7238</v>
      </c>
      <c r="B552" s="823" t="s">
        <v>7239</v>
      </c>
      <c r="C552" s="823" t="s">
        <v>620</v>
      </c>
      <c r="D552" s="823" t="s">
        <v>2806</v>
      </c>
      <c r="E552" s="823" t="s">
        <v>7508</v>
      </c>
      <c r="F552" s="823" t="s">
        <v>7557</v>
      </c>
      <c r="G552" s="823" t="s">
        <v>7558</v>
      </c>
      <c r="H552" s="832">
        <v>160</v>
      </c>
      <c r="I552" s="832">
        <v>28480</v>
      </c>
      <c r="J552" s="823">
        <v>2.6082974631376499</v>
      </c>
      <c r="K552" s="823">
        <v>178</v>
      </c>
      <c r="L552" s="832">
        <v>61</v>
      </c>
      <c r="M552" s="832">
        <v>10919</v>
      </c>
      <c r="N552" s="823">
        <v>1</v>
      </c>
      <c r="O552" s="823">
        <v>179</v>
      </c>
      <c r="P552" s="832">
        <v>22</v>
      </c>
      <c r="Q552" s="832">
        <v>3960</v>
      </c>
      <c r="R552" s="828">
        <v>0.3626705742284092</v>
      </c>
      <c r="S552" s="833">
        <v>180</v>
      </c>
    </row>
    <row r="553" spans="1:19" ht="14.45" customHeight="1" x14ac:dyDescent="0.2">
      <c r="A553" s="822" t="s">
        <v>7238</v>
      </c>
      <c r="B553" s="823" t="s">
        <v>7239</v>
      </c>
      <c r="C553" s="823" t="s">
        <v>620</v>
      </c>
      <c r="D553" s="823" t="s">
        <v>2806</v>
      </c>
      <c r="E553" s="823" t="s">
        <v>7508</v>
      </c>
      <c r="F553" s="823" t="s">
        <v>7561</v>
      </c>
      <c r="G553" s="823" t="s">
        <v>7562</v>
      </c>
      <c r="H553" s="832">
        <v>14</v>
      </c>
      <c r="I553" s="832">
        <v>9828</v>
      </c>
      <c r="J553" s="823">
        <v>2.78019801980198</v>
      </c>
      <c r="K553" s="823">
        <v>702</v>
      </c>
      <c r="L553" s="832">
        <v>5</v>
      </c>
      <c r="M553" s="832">
        <v>3535</v>
      </c>
      <c r="N553" s="823">
        <v>1</v>
      </c>
      <c r="O553" s="823">
        <v>707</v>
      </c>
      <c r="P553" s="832"/>
      <c r="Q553" s="832"/>
      <c r="R553" s="828"/>
      <c r="S553" s="833"/>
    </row>
    <row r="554" spans="1:19" ht="14.45" customHeight="1" x14ac:dyDescent="0.2">
      <c r="A554" s="822" t="s">
        <v>7238</v>
      </c>
      <c r="B554" s="823" t="s">
        <v>7239</v>
      </c>
      <c r="C554" s="823" t="s">
        <v>620</v>
      </c>
      <c r="D554" s="823" t="s">
        <v>2807</v>
      </c>
      <c r="E554" s="823" t="s">
        <v>7240</v>
      </c>
      <c r="F554" s="823" t="s">
        <v>7278</v>
      </c>
      <c r="G554" s="823" t="s">
        <v>822</v>
      </c>
      <c r="H554" s="832">
        <v>0.05</v>
      </c>
      <c r="I554" s="832">
        <v>4.25</v>
      </c>
      <c r="J554" s="823"/>
      <c r="K554" s="823">
        <v>85</v>
      </c>
      <c r="L554" s="832"/>
      <c r="M554" s="832"/>
      <c r="N554" s="823"/>
      <c r="O554" s="823"/>
      <c r="P554" s="832"/>
      <c r="Q554" s="832"/>
      <c r="R554" s="828"/>
      <c r="S554" s="833"/>
    </row>
    <row r="555" spans="1:19" ht="14.45" customHeight="1" x14ac:dyDescent="0.2">
      <c r="A555" s="822" t="s">
        <v>7238</v>
      </c>
      <c r="B555" s="823" t="s">
        <v>7239</v>
      </c>
      <c r="C555" s="823" t="s">
        <v>620</v>
      </c>
      <c r="D555" s="823" t="s">
        <v>2807</v>
      </c>
      <c r="E555" s="823" t="s">
        <v>7240</v>
      </c>
      <c r="F555" s="823" t="s">
        <v>7280</v>
      </c>
      <c r="G555" s="823" t="s">
        <v>1506</v>
      </c>
      <c r="H555" s="832">
        <v>0.4</v>
      </c>
      <c r="I555" s="832">
        <v>68.62</v>
      </c>
      <c r="J555" s="823"/>
      <c r="K555" s="823">
        <v>171.55</v>
      </c>
      <c r="L555" s="832"/>
      <c r="M555" s="832"/>
      <c r="N555" s="823"/>
      <c r="O555" s="823"/>
      <c r="P555" s="832"/>
      <c r="Q555" s="832"/>
      <c r="R555" s="828"/>
      <c r="S555" s="833"/>
    </row>
    <row r="556" spans="1:19" ht="14.45" customHeight="1" x14ac:dyDescent="0.2">
      <c r="A556" s="822" t="s">
        <v>7238</v>
      </c>
      <c r="B556" s="823" t="s">
        <v>7239</v>
      </c>
      <c r="C556" s="823" t="s">
        <v>620</v>
      </c>
      <c r="D556" s="823" t="s">
        <v>2807</v>
      </c>
      <c r="E556" s="823" t="s">
        <v>7240</v>
      </c>
      <c r="F556" s="823" t="s">
        <v>7343</v>
      </c>
      <c r="G556" s="823"/>
      <c r="H556" s="832">
        <v>0.2</v>
      </c>
      <c r="I556" s="832">
        <v>14.14</v>
      </c>
      <c r="J556" s="823"/>
      <c r="K556" s="823">
        <v>70.7</v>
      </c>
      <c r="L556" s="832"/>
      <c r="M556" s="832"/>
      <c r="N556" s="823"/>
      <c r="O556" s="823"/>
      <c r="P556" s="832"/>
      <c r="Q556" s="832"/>
      <c r="R556" s="828"/>
      <c r="S556" s="833"/>
    </row>
    <row r="557" spans="1:19" ht="14.45" customHeight="1" x14ac:dyDescent="0.2">
      <c r="A557" s="822" t="s">
        <v>7238</v>
      </c>
      <c r="B557" s="823" t="s">
        <v>7239</v>
      </c>
      <c r="C557" s="823" t="s">
        <v>620</v>
      </c>
      <c r="D557" s="823" t="s">
        <v>2807</v>
      </c>
      <c r="E557" s="823" t="s">
        <v>7469</v>
      </c>
      <c r="F557" s="823" t="s">
        <v>7472</v>
      </c>
      <c r="G557" s="823" t="s">
        <v>7473</v>
      </c>
      <c r="H557" s="832">
        <v>2</v>
      </c>
      <c r="I557" s="832">
        <v>5282.3</v>
      </c>
      <c r="J557" s="823"/>
      <c r="K557" s="823">
        <v>2641.15</v>
      </c>
      <c r="L557" s="832"/>
      <c r="M557" s="832"/>
      <c r="N557" s="823"/>
      <c r="O557" s="823"/>
      <c r="P557" s="832">
        <v>1</v>
      </c>
      <c r="Q557" s="832">
        <v>2707.83</v>
      </c>
      <c r="R557" s="828"/>
      <c r="S557" s="833">
        <v>2707.83</v>
      </c>
    </row>
    <row r="558" spans="1:19" ht="14.45" customHeight="1" x14ac:dyDescent="0.2">
      <c r="A558" s="822" t="s">
        <v>7238</v>
      </c>
      <c r="B558" s="823" t="s">
        <v>7239</v>
      </c>
      <c r="C558" s="823" t="s">
        <v>620</v>
      </c>
      <c r="D558" s="823" t="s">
        <v>2807</v>
      </c>
      <c r="E558" s="823" t="s">
        <v>7469</v>
      </c>
      <c r="F558" s="823" t="s">
        <v>7478</v>
      </c>
      <c r="G558" s="823" t="s">
        <v>7479</v>
      </c>
      <c r="H558" s="832"/>
      <c r="I558" s="832"/>
      <c r="J558" s="823"/>
      <c r="K558" s="823"/>
      <c r="L558" s="832"/>
      <c r="M558" s="832"/>
      <c r="N558" s="823"/>
      <c r="O558" s="823"/>
      <c r="P558" s="832">
        <v>1</v>
      </c>
      <c r="Q558" s="832">
        <v>9095.51</v>
      </c>
      <c r="R558" s="828"/>
      <c r="S558" s="833">
        <v>9095.51</v>
      </c>
    </row>
    <row r="559" spans="1:19" ht="14.45" customHeight="1" x14ac:dyDescent="0.2">
      <c r="A559" s="822" t="s">
        <v>7238</v>
      </c>
      <c r="B559" s="823" t="s">
        <v>7239</v>
      </c>
      <c r="C559" s="823" t="s">
        <v>620</v>
      </c>
      <c r="D559" s="823" t="s">
        <v>2807</v>
      </c>
      <c r="E559" s="823" t="s">
        <v>7469</v>
      </c>
      <c r="F559" s="823" t="s">
        <v>7480</v>
      </c>
      <c r="G559" s="823" t="s">
        <v>7481</v>
      </c>
      <c r="H559" s="832"/>
      <c r="I559" s="832"/>
      <c r="J559" s="823"/>
      <c r="K559" s="823"/>
      <c r="L559" s="832"/>
      <c r="M559" s="832"/>
      <c r="N559" s="823"/>
      <c r="O559" s="823"/>
      <c r="P559" s="832">
        <v>1</v>
      </c>
      <c r="Q559" s="832">
        <v>10406.31</v>
      </c>
      <c r="R559" s="828"/>
      <c r="S559" s="833">
        <v>10406.31</v>
      </c>
    </row>
    <row r="560" spans="1:19" ht="14.45" customHeight="1" x14ac:dyDescent="0.2">
      <c r="A560" s="822" t="s">
        <v>7238</v>
      </c>
      <c r="B560" s="823" t="s">
        <v>7239</v>
      </c>
      <c r="C560" s="823" t="s">
        <v>620</v>
      </c>
      <c r="D560" s="823" t="s">
        <v>2807</v>
      </c>
      <c r="E560" s="823" t="s">
        <v>7469</v>
      </c>
      <c r="F560" s="823" t="s">
        <v>7482</v>
      </c>
      <c r="G560" s="823" t="s">
        <v>7483</v>
      </c>
      <c r="H560" s="832">
        <v>1</v>
      </c>
      <c r="I560" s="832">
        <v>245.61</v>
      </c>
      <c r="J560" s="823"/>
      <c r="K560" s="823">
        <v>245.61</v>
      </c>
      <c r="L560" s="832"/>
      <c r="M560" s="832"/>
      <c r="N560" s="823"/>
      <c r="O560" s="823"/>
      <c r="P560" s="832">
        <v>2</v>
      </c>
      <c r="Q560" s="832">
        <v>506.36</v>
      </c>
      <c r="R560" s="828"/>
      <c r="S560" s="833">
        <v>253.18</v>
      </c>
    </row>
    <row r="561" spans="1:19" ht="14.45" customHeight="1" x14ac:dyDescent="0.2">
      <c r="A561" s="822" t="s">
        <v>7238</v>
      </c>
      <c r="B561" s="823" t="s">
        <v>7239</v>
      </c>
      <c r="C561" s="823" t="s">
        <v>620</v>
      </c>
      <c r="D561" s="823" t="s">
        <v>2807</v>
      </c>
      <c r="E561" s="823" t="s">
        <v>7508</v>
      </c>
      <c r="F561" s="823" t="s">
        <v>7511</v>
      </c>
      <c r="G561" s="823" t="s">
        <v>7512</v>
      </c>
      <c r="H561" s="832">
        <v>2</v>
      </c>
      <c r="I561" s="832">
        <v>392</v>
      </c>
      <c r="J561" s="823">
        <v>1.9698492462311559</v>
      </c>
      <c r="K561" s="823">
        <v>196</v>
      </c>
      <c r="L561" s="832">
        <v>1</v>
      </c>
      <c r="M561" s="832">
        <v>199</v>
      </c>
      <c r="N561" s="823">
        <v>1</v>
      </c>
      <c r="O561" s="823">
        <v>199</v>
      </c>
      <c r="P561" s="832">
        <v>2</v>
      </c>
      <c r="Q561" s="832">
        <v>402</v>
      </c>
      <c r="R561" s="828">
        <v>2.0201005025125629</v>
      </c>
      <c r="S561" s="833">
        <v>201</v>
      </c>
    </row>
    <row r="562" spans="1:19" ht="14.45" customHeight="1" x14ac:dyDescent="0.2">
      <c r="A562" s="822" t="s">
        <v>7238</v>
      </c>
      <c r="B562" s="823" t="s">
        <v>7239</v>
      </c>
      <c r="C562" s="823" t="s">
        <v>620</v>
      </c>
      <c r="D562" s="823" t="s">
        <v>2807</v>
      </c>
      <c r="E562" s="823" t="s">
        <v>7508</v>
      </c>
      <c r="F562" s="823" t="s">
        <v>7513</v>
      </c>
      <c r="G562" s="823" t="s">
        <v>7514</v>
      </c>
      <c r="H562" s="832">
        <v>30</v>
      </c>
      <c r="I562" s="832">
        <v>1110</v>
      </c>
      <c r="J562" s="823">
        <v>0.58421052631578951</v>
      </c>
      <c r="K562" s="823">
        <v>37</v>
      </c>
      <c r="L562" s="832">
        <v>50</v>
      </c>
      <c r="M562" s="832">
        <v>1900</v>
      </c>
      <c r="N562" s="823">
        <v>1</v>
      </c>
      <c r="O562" s="823">
        <v>38</v>
      </c>
      <c r="P562" s="832">
        <v>67</v>
      </c>
      <c r="Q562" s="832">
        <v>2546</v>
      </c>
      <c r="R562" s="828">
        <v>1.34</v>
      </c>
      <c r="S562" s="833">
        <v>38</v>
      </c>
    </row>
    <row r="563" spans="1:19" ht="14.45" customHeight="1" x14ac:dyDescent="0.2">
      <c r="A563" s="822" t="s">
        <v>7238</v>
      </c>
      <c r="B563" s="823" t="s">
        <v>7239</v>
      </c>
      <c r="C563" s="823" t="s">
        <v>620</v>
      </c>
      <c r="D563" s="823" t="s">
        <v>2807</v>
      </c>
      <c r="E563" s="823" t="s">
        <v>7508</v>
      </c>
      <c r="F563" s="823" t="s">
        <v>7531</v>
      </c>
      <c r="G563" s="823" t="s">
        <v>7532</v>
      </c>
      <c r="H563" s="832">
        <v>101</v>
      </c>
      <c r="I563" s="832">
        <v>3366.66</v>
      </c>
      <c r="J563" s="823">
        <v>1.1744108166938756</v>
      </c>
      <c r="K563" s="823">
        <v>33.333267326732674</v>
      </c>
      <c r="L563" s="832">
        <v>86</v>
      </c>
      <c r="M563" s="832">
        <v>2866.6800000000003</v>
      </c>
      <c r="N563" s="823">
        <v>1</v>
      </c>
      <c r="O563" s="823">
        <v>33.333488372093029</v>
      </c>
      <c r="P563" s="832">
        <v>76</v>
      </c>
      <c r="Q563" s="832">
        <v>2533.3399999999997</v>
      </c>
      <c r="R563" s="828">
        <v>0.88371914549234631</v>
      </c>
      <c r="S563" s="833">
        <v>33.333421052631572</v>
      </c>
    </row>
    <row r="564" spans="1:19" ht="14.45" customHeight="1" x14ac:dyDescent="0.2">
      <c r="A564" s="822" t="s">
        <v>7238</v>
      </c>
      <c r="B564" s="823" t="s">
        <v>7239</v>
      </c>
      <c r="C564" s="823" t="s">
        <v>620</v>
      </c>
      <c r="D564" s="823" t="s">
        <v>2807</v>
      </c>
      <c r="E564" s="823" t="s">
        <v>7508</v>
      </c>
      <c r="F564" s="823" t="s">
        <v>7533</v>
      </c>
      <c r="G564" s="823" t="s">
        <v>7534</v>
      </c>
      <c r="H564" s="832">
        <v>104</v>
      </c>
      <c r="I564" s="832">
        <v>3848</v>
      </c>
      <c r="J564" s="823">
        <v>1.1639443436176649</v>
      </c>
      <c r="K564" s="823">
        <v>37</v>
      </c>
      <c r="L564" s="832">
        <v>87</v>
      </c>
      <c r="M564" s="832">
        <v>3306</v>
      </c>
      <c r="N564" s="823">
        <v>1</v>
      </c>
      <c r="O564" s="823">
        <v>38</v>
      </c>
      <c r="P564" s="832">
        <v>65</v>
      </c>
      <c r="Q564" s="832">
        <v>2470</v>
      </c>
      <c r="R564" s="828">
        <v>0.74712643678160917</v>
      </c>
      <c r="S564" s="833">
        <v>38</v>
      </c>
    </row>
    <row r="565" spans="1:19" ht="14.45" customHeight="1" x14ac:dyDescent="0.2">
      <c r="A565" s="822" t="s">
        <v>7238</v>
      </c>
      <c r="B565" s="823" t="s">
        <v>7239</v>
      </c>
      <c r="C565" s="823" t="s">
        <v>620</v>
      </c>
      <c r="D565" s="823" t="s">
        <v>2807</v>
      </c>
      <c r="E565" s="823" t="s">
        <v>7508</v>
      </c>
      <c r="F565" s="823" t="s">
        <v>7543</v>
      </c>
      <c r="G565" s="823" t="s">
        <v>7544</v>
      </c>
      <c r="H565" s="832">
        <v>17</v>
      </c>
      <c r="I565" s="832">
        <v>6035</v>
      </c>
      <c r="J565" s="823">
        <v>2.1071927374301676</v>
      </c>
      <c r="K565" s="823">
        <v>355</v>
      </c>
      <c r="L565" s="832">
        <v>8</v>
      </c>
      <c r="M565" s="832">
        <v>2864</v>
      </c>
      <c r="N565" s="823">
        <v>1</v>
      </c>
      <c r="O565" s="823">
        <v>358</v>
      </c>
      <c r="P565" s="832">
        <v>24</v>
      </c>
      <c r="Q565" s="832">
        <v>8640</v>
      </c>
      <c r="R565" s="828">
        <v>3.016759776536313</v>
      </c>
      <c r="S565" s="833">
        <v>360</v>
      </c>
    </row>
    <row r="566" spans="1:19" ht="14.45" customHeight="1" x14ac:dyDescent="0.2">
      <c r="A566" s="822" t="s">
        <v>7238</v>
      </c>
      <c r="B566" s="823" t="s">
        <v>7239</v>
      </c>
      <c r="C566" s="823" t="s">
        <v>620</v>
      </c>
      <c r="D566" s="823" t="s">
        <v>2807</v>
      </c>
      <c r="E566" s="823" t="s">
        <v>7508</v>
      </c>
      <c r="F566" s="823" t="s">
        <v>7557</v>
      </c>
      <c r="G566" s="823" t="s">
        <v>7558</v>
      </c>
      <c r="H566" s="832">
        <v>85</v>
      </c>
      <c r="I566" s="832">
        <v>15130</v>
      </c>
      <c r="J566" s="823">
        <v>1.0836556367282624</v>
      </c>
      <c r="K566" s="823">
        <v>178</v>
      </c>
      <c r="L566" s="832">
        <v>78</v>
      </c>
      <c r="M566" s="832">
        <v>13962</v>
      </c>
      <c r="N566" s="823">
        <v>1</v>
      </c>
      <c r="O566" s="823">
        <v>179</v>
      </c>
      <c r="P566" s="832">
        <v>54</v>
      </c>
      <c r="Q566" s="832">
        <v>9720</v>
      </c>
      <c r="R566" s="828">
        <v>0.69617533304684143</v>
      </c>
      <c r="S566" s="833">
        <v>180</v>
      </c>
    </row>
    <row r="567" spans="1:19" ht="14.45" customHeight="1" x14ac:dyDescent="0.2">
      <c r="A567" s="822" t="s">
        <v>7238</v>
      </c>
      <c r="B567" s="823" t="s">
        <v>7239</v>
      </c>
      <c r="C567" s="823" t="s">
        <v>620</v>
      </c>
      <c r="D567" s="823" t="s">
        <v>2807</v>
      </c>
      <c r="E567" s="823" t="s">
        <v>7508</v>
      </c>
      <c r="F567" s="823" t="s">
        <v>7561</v>
      </c>
      <c r="G567" s="823" t="s">
        <v>7562</v>
      </c>
      <c r="H567" s="832">
        <v>2</v>
      </c>
      <c r="I567" s="832">
        <v>1404</v>
      </c>
      <c r="J567" s="823"/>
      <c r="K567" s="823">
        <v>702</v>
      </c>
      <c r="L567" s="832"/>
      <c r="M567" s="832"/>
      <c r="N567" s="823"/>
      <c r="O567" s="823"/>
      <c r="P567" s="832"/>
      <c r="Q567" s="832"/>
      <c r="R567" s="828"/>
      <c r="S567" s="833"/>
    </row>
    <row r="568" spans="1:19" ht="14.45" customHeight="1" x14ac:dyDescent="0.2">
      <c r="A568" s="822" t="s">
        <v>7238</v>
      </c>
      <c r="B568" s="823" t="s">
        <v>7239</v>
      </c>
      <c r="C568" s="823" t="s">
        <v>620</v>
      </c>
      <c r="D568" s="823" t="s">
        <v>7236</v>
      </c>
      <c r="E568" s="823" t="s">
        <v>7508</v>
      </c>
      <c r="F568" s="823" t="s">
        <v>7513</v>
      </c>
      <c r="G568" s="823" t="s">
        <v>7514</v>
      </c>
      <c r="H568" s="832">
        <v>4</v>
      </c>
      <c r="I568" s="832">
        <v>148</v>
      </c>
      <c r="J568" s="823">
        <v>1.2982456140350878</v>
      </c>
      <c r="K568" s="823">
        <v>37</v>
      </c>
      <c r="L568" s="832">
        <v>3</v>
      </c>
      <c r="M568" s="832">
        <v>114</v>
      </c>
      <c r="N568" s="823">
        <v>1</v>
      </c>
      <c r="O568" s="823">
        <v>38</v>
      </c>
      <c r="P568" s="832">
        <v>1</v>
      </c>
      <c r="Q568" s="832">
        <v>38</v>
      </c>
      <c r="R568" s="828">
        <v>0.33333333333333331</v>
      </c>
      <c r="S568" s="833">
        <v>38</v>
      </c>
    </row>
    <row r="569" spans="1:19" ht="14.45" customHeight="1" x14ac:dyDescent="0.2">
      <c r="A569" s="822" t="s">
        <v>7238</v>
      </c>
      <c r="B569" s="823" t="s">
        <v>7239</v>
      </c>
      <c r="C569" s="823" t="s">
        <v>620</v>
      </c>
      <c r="D569" s="823" t="s">
        <v>7236</v>
      </c>
      <c r="E569" s="823" t="s">
        <v>7508</v>
      </c>
      <c r="F569" s="823" t="s">
        <v>7531</v>
      </c>
      <c r="G569" s="823" t="s">
        <v>7532</v>
      </c>
      <c r="H569" s="832">
        <v>101</v>
      </c>
      <c r="I569" s="832">
        <v>3366.67</v>
      </c>
      <c r="J569" s="823">
        <v>1.6833434167170835</v>
      </c>
      <c r="K569" s="823">
        <v>33.333366336633667</v>
      </c>
      <c r="L569" s="832">
        <v>60</v>
      </c>
      <c r="M569" s="832">
        <v>1999.99</v>
      </c>
      <c r="N569" s="823">
        <v>1</v>
      </c>
      <c r="O569" s="823">
        <v>33.333166666666664</v>
      </c>
      <c r="P569" s="832">
        <v>1</v>
      </c>
      <c r="Q569" s="832">
        <v>33.33</v>
      </c>
      <c r="R569" s="828">
        <v>1.6665083325416625E-2</v>
      </c>
      <c r="S569" s="833">
        <v>33.33</v>
      </c>
    </row>
    <row r="570" spans="1:19" ht="14.45" customHeight="1" x14ac:dyDescent="0.2">
      <c r="A570" s="822" t="s">
        <v>7238</v>
      </c>
      <c r="B570" s="823" t="s">
        <v>7239</v>
      </c>
      <c r="C570" s="823" t="s">
        <v>620</v>
      </c>
      <c r="D570" s="823" t="s">
        <v>7236</v>
      </c>
      <c r="E570" s="823" t="s">
        <v>7508</v>
      </c>
      <c r="F570" s="823" t="s">
        <v>7533</v>
      </c>
      <c r="G570" s="823" t="s">
        <v>7534</v>
      </c>
      <c r="H570" s="832">
        <v>102</v>
      </c>
      <c r="I570" s="832">
        <v>3774</v>
      </c>
      <c r="J570" s="823">
        <v>1.6552631578947368</v>
      </c>
      <c r="K570" s="823">
        <v>37</v>
      </c>
      <c r="L570" s="832">
        <v>60</v>
      </c>
      <c r="M570" s="832">
        <v>2280</v>
      </c>
      <c r="N570" s="823">
        <v>1</v>
      </c>
      <c r="O570" s="823">
        <v>38</v>
      </c>
      <c r="P570" s="832">
        <v>1</v>
      </c>
      <c r="Q570" s="832">
        <v>38</v>
      </c>
      <c r="R570" s="828">
        <v>1.6666666666666666E-2</v>
      </c>
      <c r="S570" s="833">
        <v>38</v>
      </c>
    </row>
    <row r="571" spans="1:19" ht="14.45" customHeight="1" x14ac:dyDescent="0.2">
      <c r="A571" s="822" t="s">
        <v>7238</v>
      </c>
      <c r="B571" s="823" t="s">
        <v>7239</v>
      </c>
      <c r="C571" s="823" t="s">
        <v>620</v>
      </c>
      <c r="D571" s="823" t="s">
        <v>7236</v>
      </c>
      <c r="E571" s="823" t="s">
        <v>7508</v>
      </c>
      <c r="F571" s="823" t="s">
        <v>7543</v>
      </c>
      <c r="G571" s="823" t="s">
        <v>7544</v>
      </c>
      <c r="H571" s="832">
        <v>102</v>
      </c>
      <c r="I571" s="832">
        <v>36210</v>
      </c>
      <c r="J571" s="823">
        <v>1.7438836447697939</v>
      </c>
      <c r="K571" s="823">
        <v>355</v>
      </c>
      <c r="L571" s="832">
        <v>58</v>
      </c>
      <c r="M571" s="832">
        <v>20764</v>
      </c>
      <c r="N571" s="823">
        <v>1</v>
      </c>
      <c r="O571" s="823">
        <v>358</v>
      </c>
      <c r="P571" s="832">
        <v>1</v>
      </c>
      <c r="Q571" s="832">
        <v>360</v>
      </c>
      <c r="R571" s="828">
        <v>1.7337699865151223E-2</v>
      </c>
      <c r="S571" s="833">
        <v>360</v>
      </c>
    </row>
    <row r="572" spans="1:19" ht="14.45" customHeight="1" x14ac:dyDescent="0.2">
      <c r="A572" s="822" t="s">
        <v>7238</v>
      </c>
      <c r="B572" s="823" t="s">
        <v>7239</v>
      </c>
      <c r="C572" s="823" t="s">
        <v>620</v>
      </c>
      <c r="D572" s="823" t="s">
        <v>7236</v>
      </c>
      <c r="E572" s="823" t="s">
        <v>7508</v>
      </c>
      <c r="F572" s="823" t="s">
        <v>7557</v>
      </c>
      <c r="G572" s="823" t="s">
        <v>7558</v>
      </c>
      <c r="H572" s="832"/>
      <c r="I572" s="832"/>
      <c r="J572" s="823"/>
      <c r="K572" s="823"/>
      <c r="L572" s="832">
        <v>2</v>
      </c>
      <c r="M572" s="832">
        <v>358</v>
      </c>
      <c r="N572" s="823">
        <v>1</v>
      </c>
      <c r="O572" s="823">
        <v>179</v>
      </c>
      <c r="P572" s="832"/>
      <c r="Q572" s="832"/>
      <c r="R572" s="828"/>
      <c r="S572" s="833"/>
    </row>
    <row r="573" spans="1:19" ht="14.45" customHeight="1" x14ac:dyDescent="0.2">
      <c r="A573" s="822" t="s">
        <v>7238</v>
      </c>
      <c r="B573" s="823" t="s">
        <v>7239</v>
      </c>
      <c r="C573" s="823" t="s">
        <v>620</v>
      </c>
      <c r="D573" s="823" t="s">
        <v>2808</v>
      </c>
      <c r="E573" s="823" t="s">
        <v>7469</v>
      </c>
      <c r="F573" s="823" t="s">
        <v>7470</v>
      </c>
      <c r="G573" s="823" t="s">
        <v>7471</v>
      </c>
      <c r="H573" s="832">
        <v>1</v>
      </c>
      <c r="I573" s="832">
        <v>2159.5700000000002</v>
      </c>
      <c r="J573" s="823"/>
      <c r="K573" s="823">
        <v>2159.5700000000002</v>
      </c>
      <c r="L573" s="832"/>
      <c r="M573" s="832"/>
      <c r="N573" s="823"/>
      <c r="O573" s="823"/>
      <c r="P573" s="832">
        <v>1</v>
      </c>
      <c r="Q573" s="832">
        <v>2217.73</v>
      </c>
      <c r="R573" s="828"/>
      <c r="S573" s="833">
        <v>2217.73</v>
      </c>
    </row>
    <row r="574" spans="1:19" ht="14.45" customHeight="1" x14ac:dyDescent="0.2">
      <c r="A574" s="822" t="s">
        <v>7238</v>
      </c>
      <c r="B574" s="823" t="s">
        <v>7239</v>
      </c>
      <c r="C574" s="823" t="s">
        <v>620</v>
      </c>
      <c r="D574" s="823" t="s">
        <v>2808</v>
      </c>
      <c r="E574" s="823" t="s">
        <v>7469</v>
      </c>
      <c r="F574" s="823" t="s">
        <v>7472</v>
      </c>
      <c r="G574" s="823" t="s">
        <v>7473</v>
      </c>
      <c r="H574" s="832"/>
      <c r="I574" s="832"/>
      <c r="J574" s="823"/>
      <c r="K574" s="823"/>
      <c r="L574" s="832">
        <v>7</v>
      </c>
      <c r="M574" s="832">
        <v>18151</v>
      </c>
      <c r="N574" s="823">
        <v>1</v>
      </c>
      <c r="O574" s="823">
        <v>2593</v>
      </c>
      <c r="P574" s="832">
        <v>4</v>
      </c>
      <c r="Q574" s="832">
        <v>10831.32</v>
      </c>
      <c r="R574" s="828">
        <v>0.59673406423888486</v>
      </c>
      <c r="S574" s="833">
        <v>2707.83</v>
      </c>
    </row>
    <row r="575" spans="1:19" ht="14.45" customHeight="1" x14ac:dyDescent="0.2">
      <c r="A575" s="822" t="s">
        <v>7238</v>
      </c>
      <c r="B575" s="823" t="s">
        <v>7239</v>
      </c>
      <c r="C575" s="823" t="s">
        <v>620</v>
      </c>
      <c r="D575" s="823" t="s">
        <v>2808</v>
      </c>
      <c r="E575" s="823" t="s">
        <v>7469</v>
      </c>
      <c r="F575" s="823" t="s">
        <v>7482</v>
      </c>
      <c r="G575" s="823" t="s">
        <v>7483</v>
      </c>
      <c r="H575" s="832">
        <v>1</v>
      </c>
      <c r="I575" s="832">
        <v>245.61</v>
      </c>
      <c r="J575" s="823"/>
      <c r="K575" s="823">
        <v>245.61</v>
      </c>
      <c r="L575" s="832"/>
      <c r="M575" s="832"/>
      <c r="N575" s="823"/>
      <c r="O575" s="823"/>
      <c r="P575" s="832"/>
      <c r="Q575" s="832"/>
      <c r="R575" s="828"/>
      <c r="S575" s="833"/>
    </row>
    <row r="576" spans="1:19" ht="14.45" customHeight="1" x14ac:dyDescent="0.2">
      <c r="A576" s="822" t="s">
        <v>7238</v>
      </c>
      <c r="B576" s="823" t="s">
        <v>7239</v>
      </c>
      <c r="C576" s="823" t="s">
        <v>620</v>
      </c>
      <c r="D576" s="823" t="s">
        <v>2808</v>
      </c>
      <c r="E576" s="823" t="s">
        <v>7488</v>
      </c>
      <c r="F576" s="823" t="s">
        <v>7491</v>
      </c>
      <c r="G576" s="823" t="s">
        <v>7492</v>
      </c>
      <c r="H576" s="832"/>
      <c r="I576" s="832"/>
      <c r="J576" s="823"/>
      <c r="K576" s="823"/>
      <c r="L576" s="832"/>
      <c r="M576" s="832"/>
      <c r="N576" s="823"/>
      <c r="O576" s="823"/>
      <c r="P576" s="832">
        <v>2</v>
      </c>
      <c r="Q576" s="832">
        <v>2098</v>
      </c>
      <c r="R576" s="828"/>
      <c r="S576" s="833">
        <v>1049</v>
      </c>
    </row>
    <row r="577" spans="1:19" ht="14.45" customHeight="1" x14ac:dyDescent="0.2">
      <c r="A577" s="822" t="s">
        <v>7238</v>
      </c>
      <c r="B577" s="823" t="s">
        <v>7239</v>
      </c>
      <c r="C577" s="823" t="s">
        <v>620</v>
      </c>
      <c r="D577" s="823" t="s">
        <v>2808</v>
      </c>
      <c r="E577" s="823" t="s">
        <v>7508</v>
      </c>
      <c r="F577" s="823" t="s">
        <v>7511</v>
      </c>
      <c r="G577" s="823" t="s">
        <v>7512</v>
      </c>
      <c r="H577" s="832">
        <v>1</v>
      </c>
      <c r="I577" s="832">
        <v>196</v>
      </c>
      <c r="J577" s="823">
        <v>0.16415410385259632</v>
      </c>
      <c r="K577" s="823">
        <v>196</v>
      </c>
      <c r="L577" s="832">
        <v>6</v>
      </c>
      <c r="M577" s="832">
        <v>1194</v>
      </c>
      <c r="N577" s="823">
        <v>1</v>
      </c>
      <c r="O577" s="823">
        <v>199</v>
      </c>
      <c r="P577" s="832">
        <v>4</v>
      </c>
      <c r="Q577" s="832">
        <v>804</v>
      </c>
      <c r="R577" s="828">
        <v>0.6733668341708543</v>
      </c>
      <c r="S577" s="833">
        <v>201</v>
      </c>
    </row>
    <row r="578" spans="1:19" ht="14.45" customHeight="1" x14ac:dyDescent="0.2">
      <c r="A578" s="822" t="s">
        <v>7238</v>
      </c>
      <c r="B578" s="823" t="s">
        <v>7239</v>
      </c>
      <c r="C578" s="823" t="s">
        <v>620</v>
      </c>
      <c r="D578" s="823" t="s">
        <v>2808</v>
      </c>
      <c r="E578" s="823" t="s">
        <v>7508</v>
      </c>
      <c r="F578" s="823" t="s">
        <v>7513</v>
      </c>
      <c r="G578" s="823" t="s">
        <v>7514</v>
      </c>
      <c r="H578" s="832">
        <v>20</v>
      </c>
      <c r="I578" s="832">
        <v>740</v>
      </c>
      <c r="J578" s="823">
        <v>1.6228070175438596</v>
      </c>
      <c r="K578" s="823">
        <v>37</v>
      </c>
      <c r="L578" s="832">
        <v>12</v>
      </c>
      <c r="M578" s="832">
        <v>456</v>
      </c>
      <c r="N578" s="823">
        <v>1</v>
      </c>
      <c r="O578" s="823">
        <v>38</v>
      </c>
      <c r="P578" s="832">
        <v>63</v>
      </c>
      <c r="Q578" s="832">
        <v>2394</v>
      </c>
      <c r="R578" s="828">
        <v>5.25</v>
      </c>
      <c r="S578" s="833">
        <v>38</v>
      </c>
    </row>
    <row r="579" spans="1:19" ht="14.45" customHeight="1" x14ac:dyDescent="0.2">
      <c r="A579" s="822" t="s">
        <v>7238</v>
      </c>
      <c r="B579" s="823" t="s">
        <v>7239</v>
      </c>
      <c r="C579" s="823" t="s">
        <v>620</v>
      </c>
      <c r="D579" s="823" t="s">
        <v>2808</v>
      </c>
      <c r="E579" s="823" t="s">
        <v>7508</v>
      </c>
      <c r="F579" s="823" t="s">
        <v>7531</v>
      </c>
      <c r="G579" s="823" t="s">
        <v>7532</v>
      </c>
      <c r="H579" s="832">
        <v>166</v>
      </c>
      <c r="I579" s="832">
        <v>5533.32</v>
      </c>
      <c r="J579" s="823">
        <v>0.7904754149648785</v>
      </c>
      <c r="K579" s="823">
        <v>33.333253012048189</v>
      </c>
      <c r="L579" s="832">
        <v>210</v>
      </c>
      <c r="M579" s="832">
        <v>6999.99</v>
      </c>
      <c r="N579" s="823">
        <v>1</v>
      </c>
      <c r="O579" s="823">
        <v>33.333285714285715</v>
      </c>
      <c r="P579" s="832">
        <v>270</v>
      </c>
      <c r="Q579" s="832">
        <v>9000.01</v>
      </c>
      <c r="R579" s="828">
        <v>1.2857175510250729</v>
      </c>
      <c r="S579" s="833">
        <v>33.333370370370368</v>
      </c>
    </row>
    <row r="580" spans="1:19" ht="14.45" customHeight="1" x14ac:dyDescent="0.2">
      <c r="A580" s="822" t="s">
        <v>7238</v>
      </c>
      <c r="B580" s="823" t="s">
        <v>7239</v>
      </c>
      <c r="C580" s="823" t="s">
        <v>620</v>
      </c>
      <c r="D580" s="823" t="s">
        <v>2808</v>
      </c>
      <c r="E580" s="823" t="s">
        <v>7508</v>
      </c>
      <c r="F580" s="823" t="s">
        <v>7533</v>
      </c>
      <c r="G580" s="823" t="s">
        <v>7534</v>
      </c>
      <c r="H580" s="832">
        <v>167</v>
      </c>
      <c r="I580" s="832">
        <v>6179</v>
      </c>
      <c r="J580" s="823">
        <v>0.77064105762035418</v>
      </c>
      <c r="K580" s="823">
        <v>37</v>
      </c>
      <c r="L580" s="832">
        <v>211</v>
      </c>
      <c r="M580" s="832">
        <v>8018</v>
      </c>
      <c r="N580" s="823">
        <v>1</v>
      </c>
      <c r="O580" s="823">
        <v>38</v>
      </c>
      <c r="P580" s="832">
        <v>260</v>
      </c>
      <c r="Q580" s="832">
        <v>9880</v>
      </c>
      <c r="R580" s="828">
        <v>1.2322274881516588</v>
      </c>
      <c r="S580" s="833">
        <v>38</v>
      </c>
    </row>
    <row r="581" spans="1:19" ht="14.45" customHeight="1" x14ac:dyDescent="0.2">
      <c r="A581" s="822" t="s">
        <v>7238</v>
      </c>
      <c r="B581" s="823" t="s">
        <v>7239</v>
      </c>
      <c r="C581" s="823" t="s">
        <v>620</v>
      </c>
      <c r="D581" s="823" t="s">
        <v>2808</v>
      </c>
      <c r="E581" s="823" t="s">
        <v>7508</v>
      </c>
      <c r="F581" s="823" t="s">
        <v>7535</v>
      </c>
      <c r="G581" s="823" t="s">
        <v>7536</v>
      </c>
      <c r="H581" s="832"/>
      <c r="I581" s="832"/>
      <c r="J581" s="823"/>
      <c r="K581" s="823"/>
      <c r="L581" s="832"/>
      <c r="M581" s="832"/>
      <c r="N581" s="823"/>
      <c r="O581" s="823"/>
      <c r="P581" s="832">
        <v>2</v>
      </c>
      <c r="Q581" s="832">
        <v>176</v>
      </c>
      <c r="R581" s="828"/>
      <c r="S581" s="833">
        <v>88</v>
      </c>
    </row>
    <row r="582" spans="1:19" ht="14.45" customHeight="1" x14ac:dyDescent="0.2">
      <c r="A582" s="822" t="s">
        <v>7238</v>
      </c>
      <c r="B582" s="823" t="s">
        <v>7239</v>
      </c>
      <c r="C582" s="823" t="s">
        <v>620</v>
      </c>
      <c r="D582" s="823" t="s">
        <v>2808</v>
      </c>
      <c r="E582" s="823" t="s">
        <v>7508</v>
      </c>
      <c r="F582" s="823" t="s">
        <v>7543</v>
      </c>
      <c r="G582" s="823" t="s">
        <v>7544</v>
      </c>
      <c r="H582" s="832">
        <v>159</v>
      </c>
      <c r="I582" s="832">
        <v>56445</v>
      </c>
      <c r="J582" s="823">
        <v>0.77668767372100067</v>
      </c>
      <c r="K582" s="823">
        <v>355</v>
      </c>
      <c r="L582" s="832">
        <v>203</v>
      </c>
      <c r="M582" s="832">
        <v>72674</v>
      </c>
      <c r="N582" s="823">
        <v>1</v>
      </c>
      <c r="O582" s="823">
        <v>358</v>
      </c>
      <c r="P582" s="832">
        <v>261</v>
      </c>
      <c r="Q582" s="832">
        <v>93960</v>
      </c>
      <c r="R582" s="828">
        <v>1.2928970470869912</v>
      </c>
      <c r="S582" s="833">
        <v>360</v>
      </c>
    </row>
    <row r="583" spans="1:19" ht="14.45" customHeight="1" x14ac:dyDescent="0.2">
      <c r="A583" s="822" t="s">
        <v>7238</v>
      </c>
      <c r="B583" s="823" t="s">
        <v>7239</v>
      </c>
      <c r="C583" s="823" t="s">
        <v>620</v>
      </c>
      <c r="D583" s="823" t="s">
        <v>2808</v>
      </c>
      <c r="E583" s="823" t="s">
        <v>7508</v>
      </c>
      <c r="F583" s="823" t="s">
        <v>7549</v>
      </c>
      <c r="G583" s="823" t="s">
        <v>7550</v>
      </c>
      <c r="H583" s="832"/>
      <c r="I583" s="832"/>
      <c r="J583" s="823"/>
      <c r="K583" s="823"/>
      <c r="L583" s="832"/>
      <c r="M583" s="832"/>
      <c r="N583" s="823"/>
      <c r="O583" s="823"/>
      <c r="P583" s="832">
        <v>2</v>
      </c>
      <c r="Q583" s="832">
        <v>964</v>
      </c>
      <c r="R583" s="828"/>
      <c r="S583" s="833">
        <v>482</v>
      </c>
    </row>
    <row r="584" spans="1:19" ht="14.45" customHeight="1" x14ac:dyDescent="0.2">
      <c r="A584" s="822" t="s">
        <v>7238</v>
      </c>
      <c r="B584" s="823" t="s">
        <v>7239</v>
      </c>
      <c r="C584" s="823" t="s">
        <v>620</v>
      </c>
      <c r="D584" s="823" t="s">
        <v>2808</v>
      </c>
      <c r="E584" s="823" t="s">
        <v>7508</v>
      </c>
      <c r="F584" s="823" t="s">
        <v>7551</v>
      </c>
      <c r="G584" s="823" t="s">
        <v>7552</v>
      </c>
      <c r="H584" s="832">
        <v>1</v>
      </c>
      <c r="I584" s="832">
        <v>174</v>
      </c>
      <c r="J584" s="823"/>
      <c r="K584" s="823">
        <v>174</v>
      </c>
      <c r="L584" s="832"/>
      <c r="M584" s="832"/>
      <c r="N584" s="823"/>
      <c r="O584" s="823"/>
      <c r="P584" s="832"/>
      <c r="Q584" s="832"/>
      <c r="R584" s="828"/>
      <c r="S584" s="833"/>
    </row>
    <row r="585" spans="1:19" ht="14.45" customHeight="1" x14ac:dyDescent="0.2">
      <c r="A585" s="822" t="s">
        <v>7238</v>
      </c>
      <c r="B585" s="823" t="s">
        <v>7239</v>
      </c>
      <c r="C585" s="823" t="s">
        <v>620</v>
      </c>
      <c r="D585" s="823" t="s">
        <v>2808</v>
      </c>
      <c r="E585" s="823" t="s">
        <v>7508</v>
      </c>
      <c r="F585" s="823" t="s">
        <v>7557</v>
      </c>
      <c r="G585" s="823" t="s">
        <v>7558</v>
      </c>
      <c r="H585" s="832">
        <v>2</v>
      </c>
      <c r="I585" s="832">
        <v>356</v>
      </c>
      <c r="J585" s="823">
        <v>0.994413407821229</v>
      </c>
      <c r="K585" s="823">
        <v>178</v>
      </c>
      <c r="L585" s="832">
        <v>2</v>
      </c>
      <c r="M585" s="832">
        <v>358</v>
      </c>
      <c r="N585" s="823">
        <v>1</v>
      </c>
      <c r="O585" s="823">
        <v>179</v>
      </c>
      <c r="P585" s="832"/>
      <c r="Q585" s="832"/>
      <c r="R585" s="828"/>
      <c r="S585" s="833"/>
    </row>
    <row r="586" spans="1:19" ht="14.45" customHeight="1" x14ac:dyDescent="0.2">
      <c r="A586" s="822" t="s">
        <v>7238</v>
      </c>
      <c r="B586" s="823" t="s">
        <v>7239</v>
      </c>
      <c r="C586" s="823" t="s">
        <v>620</v>
      </c>
      <c r="D586" s="823" t="s">
        <v>2808</v>
      </c>
      <c r="E586" s="823" t="s">
        <v>7508</v>
      </c>
      <c r="F586" s="823" t="s">
        <v>7561</v>
      </c>
      <c r="G586" s="823" t="s">
        <v>7562</v>
      </c>
      <c r="H586" s="832">
        <v>6</v>
      </c>
      <c r="I586" s="832">
        <v>4212</v>
      </c>
      <c r="J586" s="823">
        <v>0.99292786421499291</v>
      </c>
      <c r="K586" s="823">
        <v>702</v>
      </c>
      <c r="L586" s="832">
        <v>6</v>
      </c>
      <c r="M586" s="832">
        <v>4242</v>
      </c>
      <c r="N586" s="823">
        <v>1</v>
      </c>
      <c r="O586" s="823">
        <v>707</v>
      </c>
      <c r="P586" s="832">
        <v>13</v>
      </c>
      <c r="Q586" s="832">
        <v>9243</v>
      </c>
      <c r="R586" s="828">
        <v>2.1789250353606788</v>
      </c>
      <c r="S586" s="833">
        <v>711</v>
      </c>
    </row>
    <row r="587" spans="1:19" ht="14.45" customHeight="1" x14ac:dyDescent="0.2">
      <c r="A587" s="822" t="s">
        <v>7238</v>
      </c>
      <c r="B587" s="823" t="s">
        <v>7239</v>
      </c>
      <c r="C587" s="823" t="s">
        <v>620</v>
      </c>
      <c r="D587" s="823" t="s">
        <v>2809</v>
      </c>
      <c r="E587" s="823" t="s">
        <v>7469</v>
      </c>
      <c r="F587" s="823" t="s">
        <v>7470</v>
      </c>
      <c r="G587" s="823" t="s">
        <v>7471</v>
      </c>
      <c r="H587" s="832">
        <v>1</v>
      </c>
      <c r="I587" s="832">
        <v>2159.5700000000002</v>
      </c>
      <c r="J587" s="823"/>
      <c r="K587" s="823">
        <v>2159.5700000000002</v>
      </c>
      <c r="L587" s="832"/>
      <c r="M587" s="832"/>
      <c r="N587" s="823"/>
      <c r="O587" s="823"/>
      <c r="P587" s="832"/>
      <c r="Q587" s="832"/>
      <c r="R587" s="828"/>
      <c r="S587" s="833"/>
    </row>
    <row r="588" spans="1:19" ht="14.45" customHeight="1" x14ac:dyDescent="0.2">
      <c r="A588" s="822" t="s">
        <v>7238</v>
      </c>
      <c r="B588" s="823" t="s">
        <v>7239</v>
      </c>
      <c r="C588" s="823" t="s">
        <v>620</v>
      </c>
      <c r="D588" s="823" t="s">
        <v>2809</v>
      </c>
      <c r="E588" s="823" t="s">
        <v>7469</v>
      </c>
      <c r="F588" s="823" t="s">
        <v>7472</v>
      </c>
      <c r="G588" s="823" t="s">
        <v>7473</v>
      </c>
      <c r="H588" s="832">
        <v>1</v>
      </c>
      <c r="I588" s="832">
        <v>2641.15</v>
      </c>
      <c r="J588" s="823">
        <v>0.10104791564642508</v>
      </c>
      <c r="K588" s="823">
        <v>2641.15</v>
      </c>
      <c r="L588" s="832">
        <v>10</v>
      </c>
      <c r="M588" s="832">
        <v>26137.599999999999</v>
      </c>
      <c r="N588" s="823">
        <v>1</v>
      </c>
      <c r="O588" s="823">
        <v>2613.7599999999998</v>
      </c>
      <c r="P588" s="832">
        <v>3</v>
      </c>
      <c r="Q588" s="832">
        <v>8011.02</v>
      </c>
      <c r="R588" s="828">
        <v>0.30649409280117534</v>
      </c>
      <c r="S588" s="833">
        <v>2670.34</v>
      </c>
    </row>
    <row r="589" spans="1:19" ht="14.45" customHeight="1" x14ac:dyDescent="0.2">
      <c r="A589" s="822" t="s">
        <v>7238</v>
      </c>
      <c r="B589" s="823" t="s">
        <v>7239</v>
      </c>
      <c r="C589" s="823" t="s">
        <v>620</v>
      </c>
      <c r="D589" s="823" t="s">
        <v>2809</v>
      </c>
      <c r="E589" s="823" t="s">
        <v>7469</v>
      </c>
      <c r="F589" s="823" t="s">
        <v>7476</v>
      </c>
      <c r="G589" s="823" t="s">
        <v>7477</v>
      </c>
      <c r="H589" s="832"/>
      <c r="I589" s="832"/>
      <c r="J589" s="823"/>
      <c r="K589" s="823"/>
      <c r="L589" s="832">
        <v>2</v>
      </c>
      <c r="M589" s="832">
        <v>17382.8</v>
      </c>
      <c r="N589" s="823">
        <v>1</v>
      </c>
      <c r="O589" s="823">
        <v>8691.4</v>
      </c>
      <c r="P589" s="832"/>
      <c r="Q589" s="832"/>
      <c r="R589" s="828"/>
      <c r="S589" s="833"/>
    </row>
    <row r="590" spans="1:19" ht="14.45" customHeight="1" x14ac:dyDescent="0.2">
      <c r="A590" s="822" t="s">
        <v>7238</v>
      </c>
      <c r="B590" s="823" t="s">
        <v>7239</v>
      </c>
      <c r="C590" s="823" t="s">
        <v>620</v>
      </c>
      <c r="D590" s="823" t="s">
        <v>2809</v>
      </c>
      <c r="E590" s="823" t="s">
        <v>7469</v>
      </c>
      <c r="F590" s="823" t="s">
        <v>7478</v>
      </c>
      <c r="G590" s="823" t="s">
        <v>7479</v>
      </c>
      <c r="H590" s="832"/>
      <c r="I590" s="832"/>
      <c r="J590" s="823"/>
      <c r="K590" s="823"/>
      <c r="L590" s="832"/>
      <c r="M590" s="832"/>
      <c r="N590" s="823"/>
      <c r="O590" s="823"/>
      <c r="P590" s="832">
        <v>1</v>
      </c>
      <c r="Q590" s="832">
        <v>8984.83</v>
      </c>
      <c r="R590" s="828"/>
      <c r="S590" s="833">
        <v>8984.83</v>
      </c>
    </row>
    <row r="591" spans="1:19" ht="14.45" customHeight="1" x14ac:dyDescent="0.2">
      <c r="A591" s="822" t="s">
        <v>7238</v>
      </c>
      <c r="B591" s="823" t="s">
        <v>7239</v>
      </c>
      <c r="C591" s="823" t="s">
        <v>620</v>
      </c>
      <c r="D591" s="823" t="s">
        <v>2809</v>
      </c>
      <c r="E591" s="823" t="s">
        <v>7469</v>
      </c>
      <c r="F591" s="823" t="s">
        <v>7480</v>
      </c>
      <c r="G591" s="823" t="s">
        <v>7481</v>
      </c>
      <c r="H591" s="832"/>
      <c r="I591" s="832"/>
      <c r="J591" s="823"/>
      <c r="K591" s="823"/>
      <c r="L591" s="832">
        <v>1</v>
      </c>
      <c r="M591" s="832">
        <v>10344.65</v>
      </c>
      <c r="N591" s="823">
        <v>1</v>
      </c>
      <c r="O591" s="823">
        <v>10344.65</v>
      </c>
      <c r="P591" s="832">
        <v>1</v>
      </c>
      <c r="Q591" s="832">
        <v>10346.879999999999</v>
      </c>
      <c r="R591" s="828">
        <v>1.0002155703672913</v>
      </c>
      <c r="S591" s="833">
        <v>10346.879999999999</v>
      </c>
    </row>
    <row r="592" spans="1:19" ht="14.45" customHeight="1" x14ac:dyDescent="0.2">
      <c r="A592" s="822" t="s">
        <v>7238</v>
      </c>
      <c r="B592" s="823" t="s">
        <v>7239</v>
      </c>
      <c r="C592" s="823" t="s">
        <v>620</v>
      </c>
      <c r="D592" s="823" t="s">
        <v>2809</v>
      </c>
      <c r="E592" s="823" t="s">
        <v>7508</v>
      </c>
      <c r="F592" s="823" t="s">
        <v>7511</v>
      </c>
      <c r="G592" s="823" t="s">
        <v>7512</v>
      </c>
      <c r="H592" s="832">
        <v>2</v>
      </c>
      <c r="I592" s="832">
        <v>392</v>
      </c>
      <c r="J592" s="823">
        <v>0.17907720420283235</v>
      </c>
      <c r="K592" s="823">
        <v>196</v>
      </c>
      <c r="L592" s="832">
        <v>11</v>
      </c>
      <c r="M592" s="832">
        <v>2189</v>
      </c>
      <c r="N592" s="823">
        <v>1</v>
      </c>
      <c r="O592" s="823">
        <v>199</v>
      </c>
      <c r="P592" s="832">
        <v>3</v>
      </c>
      <c r="Q592" s="832">
        <v>603</v>
      </c>
      <c r="R592" s="828">
        <v>0.27546825034262218</v>
      </c>
      <c r="S592" s="833">
        <v>201</v>
      </c>
    </row>
    <row r="593" spans="1:19" ht="14.45" customHeight="1" x14ac:dyDescent="0.2">
      <c r="A593" s="822" t="s">
        <v>7238</v>
      </c>
      <c r="B593" s="823" t="s">
        <v>7239</v>
      </c>
      <c r="C593" s="823" t="s">
        <v>620</v>
      </c>
      <c r="D593" s="823" t="s">
        <v>2809</v>
      </c>
      <c r="E593" s="823" t="s">
        <v>7508</v>
      </c>
      <c r="F593" s="823" t="s">
        <v>7513</v>
      </c>
      <c r="G593" s="823" t="s">
        <v>7514</v>
      </c>
      <c r="H593" s="832">
        <v>36</v>
      </c>
      <c r="I593" s="832">
        <v>1332</v>
      </c>
      <c r="J593" s="823">
        <v>1.2087114337568059</v>
      </c>
      <c r="K593" s="823">
        <v>37</v>
      </c>
      <c r="L593" s="832">
        <v>29</v>
      </c>
      <c r="M593" s="832">
        <v>1102</v>
      </c>
      <c r="N593" s="823">
        <v>1</v>
      </c>
      <c r="O593" s="823">
        <v>38</v>
      </c>
      <c r="P593" s="832">
        <v>58</v>
      </c>
      <c r="Q593" s="832">
        <v>2204</v>
      </c>
      <c r="R593" s="828">
        <v>2</v>
      </c>
      <c r="S593" s="833">
        <v>38</v>
      </c>
    </row>
    <row r="594" spans="1:19" ht="14.45" customHeight="1" x14ac:dyDescent="0.2">
      <c r="A594" s="822" t="s">
        <v>7238</v>
      </c>
      <c r="B594" s="823" t="s">
        <v>7239</v>
      </c>
      <c r="C594" s="823" t="s">
        <v>620</v>
      </c>
      <c r="D594" s="823" t="s">
        <v>2809</v>
      </c>
      <c r="E594" s="823" t="s">
        <v>7508</v>
      </c>
      <c r="F594" s="823" t="s">
        <v>7531</v>
      </c>
      <c r="G594" s="823" t="s">
        <v>7532</v>
      </c>
      <c r="H594" s="832">
        <v>119</v>
      </c>
      <c r="I594" s="832">
        <v>3966.6499999999996</v>
      </c>
      <c r="J594" s="823">
        <v>0.88805530742141225</v>
      </c>
      <c r="K594" s="823">
        <v>33.333193277310919</v>
      </c>
      <c r="L594" s="832">
        <v>134</v>
      </c>
      <c r="M594" s="832">
        <v>4466.67</v>
      </c>
      <c r="N594" s="823">
        <v>1</v>
      </c>
      <c r="O594" s="823">
        <v>33.333358208955225</v>
      </c>
      <c r="P594" s="832">
        <v>81</v>
      </c>
      <c r="Q594" s="832">
        <v>2700</v>
      </c>
      <c r="R594" s="828">
        <v>0.60447716083793968</v>
      </c>
      <c r="S594" s="833">
        <v>33.333333333333336</v>
      </c>
    </row>
    <row r="595" spans="1:19" ht="14.45" customHeight="1" x14ac:dyDescent="0.2">
      <c r="A595" s="822" t="s">
        <v>7238</v>
      </c>
      <c r="B595" s="823" t="s">
        <v>7239</v>
      </c>
      <c r="C595" s="823" t="s">
        <v>620</v>
      </c>
      <c r="D595" s="823" t="s">
        <v>2809</v>
      </c>
      <c r="E595" s="823" t="s">
        <v>7508</v>
      </c>
      <c r="F595" s="823" t="s">
        <v>7533</v>
      </c>
      <c r="G595" s="823" t="s">
        <v>7534</v>
      </c>
      <c r="H595" s="832">
        <v>126</v>
      </c>
      <c r="I595" s="832">
        <v>4662</v>
      </c>
      <c r="J595" s="823">
        <v>0.91555380989787905</v>
      </c>
      <c r="K595" s="823">
        <v>37</v>
      </c>
      <c r="L595" s="832">
        <v>134</v>
      </c>
      <c r="M595" s="832">
        <v>5092</v>
      </c>
      <c r="N595" s="823">
        <v>1</v>
      </c>
      <c r="O595" s="823">
        <v>38</v>
      </c>
      <c r="P595" s="832">
        <v>81</v>
      </c>
      <c r="Q595" s="832">
        <v>3078</v>
      </c>
      <c r="R595" s="828">
        <v>0.60447761194029848</v>
      </c>
      <c r="S595" s="833">
        <v>38</v>
      </c>
    </row>
    <row r="596" spans="1:19" ht="14.45" customHeight="1" x14ac:dyDescent="0.2">
      <c r="A596" s="822" t="s">
        <v>7238</v>
      </c>
      <c r="B596" s="823" t="s">
        <v>7239</v>
      </c>
      <c r="C596" s="823" t="s">
        <v>620</v>
      </c>
      <c r="D596" s="823" t="s">
        <v>2809</v>
      </c>
      <c r="E596" s="823" t="s">
        <v>7508</v>
      </c>
      <c r="F596" s="823" t="s">
        <v>7543</v>
      </c>
      <c r="G596" s="823" t="s">
        <v>7544</v>
      </c>
      <c r="H596" s="832">
        <v>5</v>
      </c>
      <c r="I596" s="832">
        <v>1775</v>
      </c>
      <c r="J596" s="823">
        <v>0.99162011173184361</v>
      </c>
      <c r="K596" s="823">
        <v>355</v>
      </c>
      <c r="L596" s="832">
        <v>5</v>
      </c>
      <c r="M596" s="832">
        <v>1790</v>
      </c>
      <c r="N596" s="823">
        <v>1</v>
      </c>
      <c r="O596" s="823">
        <v>358</v>
      </c>
      <c r="P596" s="832">
        <v>2</v>
      </c>
      <c r="Q596" s="832">
        <v>720</v>
      </c>
      <c r="R596" s="828">
        <v>0.4022346368715084</v>
      </c>
      <c r="S596" s="833">
        <v>360</v>
      </c>
    </row>
    <row r="597" spans="1:19" ht="14.45" customHeight="1" x14ac:dyDescent="0.2">
      <c r="A597" s="822" t="s">
        <v>7238</v>
      </c>
      <c r="B597" s="823" t="s">
        <v>7239</v>
      </c>
      <c r="C597" s="823" t="s">
        <v>620</v>
      </c>
      <c r="D597" s="823" t="s">
        <v>2809</v>
      </c>
      <c r="E597" s="823" t="s">
        <v>7508</v>
      </c>
      <c r="F597" s="823" t="s">
        <v>7557</v>
      </c>
      <c r="G597" s="823" t="s">
        <v>7558</v>
      </c>
      <c r="H597" s="832">
        <v>118</v>
      </c>
      <c r="I597" s="832">
        <v>21004</v>
      </c>
      <c r="J597" s="823">
        <v>0.93127604859448432</v>
      </c>
      <c r="K597" s="823">
        <v>178</v>
      </c>
      <c r="L597" s="832">
        <v>126</v>
      </c>
      <c r="M597" s="832">
        <v>22554</v>
      </c>
      <c r="N597" s="823">
        <v>1</v>
      </c>
      <c r="O597" s="823">
        <v>179</v>
      </c>
      <c r="P597" s="832">
        <v>75</v>
      </c>
      <c r="Q597" s="832">
        <v>13500</v>
      </c>
      <c r="R597" s="828">
        <v>0.59856344772545889</v>
      </c>
      <c r="S597" s="833">
        <v>180</v>
      </c>
    </row>
    <row r="598" spans="1:19" ht="14.45" customHeight="1" x14ac:dyDescent="0.2">
      <c r="A598" s="822" t="s">
        <v>7238</v>
      </c>
      <c r="B598" s="823" t="s">
        <v>7239</v>
      </c>
      <c r="C598" s="823" t="s">
        <v>620</v>
      </c>
      <c r="D598" s="823" t="s">
        <v>2809</v>
      </c>
      <c r="E598" s="823" t="s">
        <v>7508</v>
      </c>
      <c r="F598" s="823" t="s">
        <v>7561</v>
      </c>
      <c r="G598" s="823" t="s">
        <v>7562</v>
      </c>
      <c r="H598" s="832">
        <v>4</v>
      </c>
      <c r="I598" s="832">
        <v>2808</v>
      </c>
      <c r="J598" s="823">
        <v>1.3239038189533239</v>
      </c>
      <c r="K598" s="823">
        <v>702</v>
      </c>
      <c r="L598" s="832">
        <v>3</v>
      </c>
      <c r="M598" s="832">
        <v>2121</v>
      </c>
      <c r="N598" s="823">
        <v>1</v>
      </c>
      <c r="O598" s="823">
        <v>707</v>
      </c>
      <c r="P598" s="832">
        <v>4</v>
      </c>
      <c r="Q598" s="832">
        <v>2844</v>
      </c>
      <c r="R598" s="828">
        <v>1.3408769448373408</v>
      </c>
      <c r="S598" s="833">
        <v>711</v>
      </c>
    </row>
    <row r="599" spans="1:19" ht="14.45" customHeight="1" x14ac:dyDescent="0.2">
      <c r="A599" s="822" t="s">
        <v>7238</v>
      </c>
      <c r="B599" s="823" t="s">
        <v>7239</v>
      </c>
      <c r="C599" s="823" t="s">
        <v>620</v>
      </c>
      <c r="D599" s="823" t="s">
        <v>2810</v>
      </c>
      <c r="E599" s="823" t="s">
        <v>7469</v>
      </c>
      <c r="F599" s="823" t="s">
        <v>7472</v>
      </c>
      <c r="G599" s="823" t="s">
        <v>7473</v>
      </c>
      <c r="H599" s="832"/>
      <c r="I599" s="832"/>
      <c r="J599" s="823"/>
      <c r="K599" s="823"/>
      <c r="L599" s="832"/>
      <c r="M599" s="832"/>
      <c r="N599" s="823"/>
      <c r="O599" s="823"/>
      <c r="P599" s="832">
        <v>1</v>
      </c>
      <c r="Q599" s="832">
        <v>2670.34</v>
      </c>
      <c r="R599" s="828"/>
      <c r="S599" s="833">
        <v>2670.34</v>
      </c>
    </row>
    <row r="600" spans="1:19" ht="14.45" customHeight="1" x14ac:dyDescent="0.2">
      <c r="A600" s="822" t="s">
        <v>7238</v>
      </c>
      <c r="B600" s="823" t="s">
        <v>7239</v>
      </c>
      <c r="C600" s="823" t="s">
        <v>620</v>
      </c>
      <c r="D600" s="823" t="s">
        <v>2810</v>
      </c>
      <c r="E600" s="823" t="s">
        <v>7508</v>
      </c>
      <c r="F600" s="823" t="s">
        <v>7511</v>
      </c>
      <c r="G600" s="823" t="s">
        <v>7512</v>
      </c>
      <c r="H600" s="832"/>
      <c r="I600" s="832"/>
      <c r="J600" s="823"/>
      <c r="K600" s="823"/>
      <c r="L600" s="832"/>
      <c r="M600" s="832"/>
      <c r="N600" s="823"/>
      <c r="O600" s="823"/>
      <c r="P600" s="832">
        <v>2</v>
      </c>
      <c r="Q600" s="832">
        <v>402</v>
      </c>
      <c r="R600" s="828"/>
      <c r="S600" s="833">
        <v>201</v>
      </c>
    </row>
    <row r="601" spans="1:19" ht="14.45" customHeight="1" x14ac:dyDescent="0.2">
      <c r="A601" s="822" t="s">
        <v>7238</v>
      </c>
      <c r="B601" s="823" t="s">
        <v>7239</v>
      </c>
      <c r="C601" s="823" t="s">
        <v>620</v>
      </c>
      <c r="D601" s="823" t="s">
        <v>2810</v>
      </c>
      <c r="E601" s="823" t="s">
        <v>7508</v>
      </c>
      <c r="F601" s="823" t="s">
        <v>7513</v>
      </c>
      <c r="G601" s="823" t="s">
        <v>7514</v>
      </c>
      <c r="H601" s="832">
        <v>4</v>
      </c>
      <c r="I601" s="832">
        <v>148</v>
      </c>
      <c r="J601" s="823">
        <v>0.97368421052631582</v>
      </c>
      <c r="K601" s="823">
        <v>37</v>
      </c>
      <c r="L601" s="832">
        <v>4</v>
      </c>
      <c r="M601" s="832">
        <v>152</v>
      </c>
      <c r="N601" s="823">
        <v>1</v>
      </c>
      <c r="O601" s="823">
        <v>38</v>
      </c>
      <c r="P601" s="832">
        <v>17</v>
      </c>
      <c r="Q601" s="832">
        <v>646</v>
      </c>
      <c r="R601" s="828">
        <v>4.25</v>
      </c>
      <c r="S601" s="833">
        <v>38</v>
      </c>
    </row>
    <row r="602" spans="1:19" ht="14.45" customHeight="1" x14ac:dyDescent="0.2">
      <c r="A602" s="822" t="s">
        <v>7238</v>
      </c>
      <c r="B602" s="823" t="s">
        <v>7239</v>
      </c>
      <c r="C602" s="823" t="s">
        <v>620</v>
      </c>
      <c r="D602" s="823" t="s">
        <v>2810</v>
      </c>
      <c r="E602" s="823" t="s">
        <v>7508</v>
      </c>
      <c r="F602" s="823" t="s">
        <v>7531</v>
      </c>
      <c r="G602" s="823" t="s">
        <v>7532</v>
      </c>
      <c r="H602" s="832">
        <v>12</v>
      </c>
      <c r="I602" s="832">
        <v>399.98999999999995</v>
      </c>
      <c r="J602" s="823">
        <v>0.19354417272313781</v>
      </c>
      <c r="K602" s="823">
        <v>33.332499999999996</v>
      </c>
      <c r="L602" s="832">
        <v>62</v>
      </c>
      <c r="M602" s="832">
        <v>2066.66</v>
      </c>
      <c r="N602" s="823">
        <v>1</v>
      </c>
      <c r="O602" s="823">
        <v>33.333225806451608</v>
      </c>
      <c r="P602" s="832">
        <v>16</v>
      </c>
      <c r="Q602" s="832">
        <v>533.33000000000004</v>
      </c>
      <c r="R602" s="828">
        <v>0.25806373568947</v>
      </c>
      <c r="S602" s="833">
        <v>33.333125000000003</v>
      </c>
    </row>
    <row r="603" spans="1:19" ht="14.45" customHeight="1" x14ac:dyDescent="0.2">
      <c r="A603" s="822" t="s">
        <v>7238</v>
      </c>
      <c r="B603" s="823" t="s">
        <v>7239</v>
      </c>
      <c r="C603" s="823" t="s">
        <v>620</v>
      </c>
      <c r="D603" s="823" t="s">
        <v>2810</v>
      </c>
      <c r="E603" s="823" t="s">
        <v>7508</v>
      </c>
      <c r="F603" s="823" t="s">
        <v>7533</v>
      </c>
      <c r="G603" s="823" t="s">
        <v>7534</v>
      </c>
      <c r="H603" s="832">
        <v>12</v>
      </c>
      <c r="I603" s="832">
        <v>444</v>
      </c>
      <c r="J603" s="823">
        <v>0.19154443485763589</v>
      </c>
      <c r="K603" s="823">
        <v>37</v>
      </c>
      <c r="L603" s="832">
        <v>61</v>
      </c>
      <c r="M603" s="832">
        <v>2318</v>
      </c>
      <c r="N603" s="823">
        <v>1</v>
      </c>
      <c r="O603" s="823">
        <v>38</v>
      </c>
      <c r="P603" s="832">
        <v>17</v>
      </c>
      <c r="Q603" s="832">
        <v>646</v>
      </c>
      <c r="R603" s="828">
        <v>0.27868852459016391</v>
      </c>
      <c r="S603" s="833">
        <v>38</v>
      </c>
    </row>
    <row r="604" spans="1:19" ht="14.45" customHeight="1" x14ac:dyDescent="0.2">
      <c r="A604" s="822" t="s">
        <v>7238</v>
      </c>
      <c r="B604" s="823" t="s">
        <v>7239</v>
      </c>
      <c r="C604" s="823" t="s">
        <v>620</v>
      </c>
      <c r="D604" s="823" t="s">
        <v>2810</v>
      </c>
      <c r="E604" s="823" t="s">
        <v>7508</v>
      </c>
      <c r="F604" s="823" t="s">
        <v>7543</v>
      </c>
      <c r="G604" s="823" t="s">
        <v>7544</v>
      </c>
      <c r="H604" s="832">
        <v>2</v>
      </c>
      <c r="I604" s="832">
        <v>710</v>
      </c>
      <c r="J604" s="823">
        <v>1.9832402234636872</v>
      </c>
      <c r="K604" s="823">
        <v>355</v>
      </c>
      <c r="L604" s="832">
        <v>1</v>
      </c>
      <c r="M604" s="832">
        <v>358</v>
      </c>
      <c r="N604" s="823">
        <v>1</v>
      </c>
      <c r="O604" s="823">
        <v>358</v>
      </c>
      <c r="P604" s="832">
        <v>4</v>
      </c>
      <c r="Q604" s="832">
        <v>1440</v>
      </c>
      <c r="R604" s="828">
        <v>4.022346368715084</v>
      </c>
      <c r="S604" s="833">
        <v>360</v>
      </c>
    </row>
    <row r="605" spans="1:19" ht="14.45" customHeight="1" x14ac:dyDescent="0.2">
      <c r="A605" s="822" t="s">
        <v>7238</v>
      </c>
      <c r="B605" s="823" t="s">
        <v>7239</v>
      </c>
      <c r="C605" s="823" t="s">
        <v>620</v>
      </c>
      <c r="D605" s="823" t="s">
        <v>2810</v>
      </c>
      <c r="E605" s="823" t="s">
        <v>7508</v>
      </c>
      <c r="F605" s="823" t="s">
        <v>7551</v>
      </c>
      <c r="G605" s="823" t="s">
        <v>7552</v>
      </c>
      <c r="H605" s="832"/>
      <c r="I605" s="832"/>
      <c r="J605" s="823"/>
      <c r="K605" s="823"/>
      <c r="L605" s="832">
        <v>1</v>
      </c>
      <c r="M605" s="832">
        <v>175</v>
      </c>
      <c r="N605" s="823">
        <v>1</v>
      </c>
      <c r="O605" s="823">
        <v>175</v>
      </c>
      <c r="P605" s="832"/>
      <c r="Q605" s="832"/>
      <c r="R605" s="828"/>
      <c r="S605" s="833"/>
    </row>
    <row r="606" spans="1:19" ht="14.45" customHeight="1" x14ac:dyDescent="0.2">
      <c r="A606" s="822" t="s">
        <v>7238</v>
      </c>
      <c r="B606" s="823" t="s">
        <v>7239</v>
      </c>
      <c r="C606" s="823" t="s">
        <v>620</v>
      </c>
      <c r="D606" s="823" t="s">
        <v>2810</v>
      </c>
      <c r="E606" s="823" t="s">
        <v>7508</v>
      </c>
      <c r="F606" s="823" t="s">
        <v>7557</v>
      </c>
      <c r="G606" s="823" t="s">
        <v>7558</v>
      </c>
      <c r="H606" s="832">
        <v>10</v>
      </c>
      <c r="I606" s="832">
        <v>1780</v>
      </c>
      <c r="J606" s="823">
        <v>0.16854464539342864</v>
      </c>
      <c r="K606" s="823">
        <v>178</v>
      </c>
      <c r="L606" s="832">
        <v>59</v>
      </c>
      <c r="M606" s="832">
        <v>10561</v>
      </c>
      <c r="N606" s="823">
        <v>1</v>
      </c>
      <c r="O606" s="823">
        <v>179</v>
      </c>
      <c r="P606" s="832">
        <v>11</v>
      </c>
      <c r="Q606" s="832">
        <v>1980</v>
      </c>
      <c r="R606" s="828">
        <v>0.18748224599943186</v>
      </c>
      <c r="S606" s="833">
        <v>180</v>
      </c>
    </row>
    <row r="607" spans="1:19" ht="14.45" customHeight="1" x14ac:dyDescent="0.2">
      <c r="A607" s="822" t="s">
        <v>7238</v>
      </c>
      <c r="B607" s="823" t="s">
        <v>7239</v>
      </c>
      <c r="C607" s="823" t="s">
        <v>620</v>
      </c>
      <c r="D607" s="823" t="s">
        <v>2810</v>
      </c>
      <c r="E607" s="823" t="s">
        <v>7508</v>
      </c>
      <c r="F607" s="823" t="s">
        <v>7561</v>
      </c>
      <c r="G607" s="823" t="s">
        <v>7562</v>
      </c>
      <c r="H607" s="832"/>
      <c r="I607" s="832"/>
      <c r="J607" s="823"/>
      <c r="K607" s="823"/>
      <c r="L607" s="832">
        <v>2</v>
      </c>
      <c r="M607" s="832">
        <v>1414</v>
      </c>
      <c r="N607" s="823">
        <v>1</v>
      </c>
      <c r="O607" s="823">
        <v>707</v>
      </c>
      <c r="P607" s="832">
        <v>2</v>
      </c>
      <c r="Q607" s="832">
        <v>1422</v>
      </c>
      <c r="R607" s="828">
        <v>1.0056577086280056</v>
      </c>
      <c r="S607" s="833">
        <v>711</v>
      </c>
    </row>
    <row r="608" spans="1:19" ht="14.45" customHeight="1" x14ac:dyDescent="0.2">
      <c r="A608" s="822" t="s">
        <v>7238</v>
      </c>
      <c r="B608" s="823" t="s">
        <v>7239</v>
      </c>
      <c r="C608" s="823" t="s">
        <v>620</v>
      </c>
      <c r="D608" s="823" t="s">
        <v>2785</v>
      </c>
      <c r="E608" s="823" t="s">
        <v>7508</v>
      </c>
      <c r="F608" s="823" t="s">
        <v>7513</v>
      </c>
      <c r="G608" s="823" t="s">
        <v>7514</v>
      </c>
      <c r="H608" s="832">
        <v>7</v>
      </c>
      <c r="I608" s="832">
        <v>259</v>
      </c>
      <c r="J608" s="823">
        <v>6.8157894736842106</v>
      </c>
      <c r="K608" s="823">
        <v>37</v>
      </c>
      <c r="L608" s="832">
        <v>1</v>
      </c>
      <c r="M608" s="832">
        <v>38</v>
      </c>
      <c r="N608" s="823">
        <v>1</v>
      </c>
      <c r="O608" s="823">
        <v>38</v>
      </c>
      <c r="P608" s="832">
        <v>7</v>
      </c>
      <c r="Q608" s="832">
        <v>266</v>
      </c>
      <c r="R608" s="828">
        <v>7</v>
      </c>
      <c r="S608" s="833">
        <v>38</v>
      </c>
    </row>
    <row r="609" spans="1:19" ht="14.45" customHeight="1" x14ac:dyDescent="0.2">
      <c r="A609" s="822" t="s">
        <v>7238</v>
      </c>
      <c r="B609" s="823" t="s">
        <v>7239</v>
      </c>
      <c r="C609" s="823" t="s">
        <v>620</v>
      </c>
      <c r="D609" s="823" t="s">
        <v>2785</v>
      </c>
      <c r="E609" s="823" t="s">
        <v>7508</v>
      </c>
      <c r="F609" s="823" t="s">
        <v>7531</v>
      </c>
      <c r="G609" s="823" t="s">
        <v>7532</v>
      </c>
      <c r="H609" s="832">
        <v>3</v>
      </c>
      <c r="I609" s="832">
        <v>100</v>
      </c>
      <c r="J609" s="823">
        <v>1.5001500150015001</v>
      </c>
      <c r="K609" s="823">
        <v>33.333333333333336</v>
      </c>
      <c r="L609" s="832">
        <v>2</v>
      </c>
      <c r="M609" s="832">
        <v>66.66</v>
      </c>
      <c r="N609" s="823">
        <v>1</v>
      </c>
      <c r="O609" s="823">
        <v>33.33</v>
      </c>
      <c r="P609" s="832">
        <v>11</v>
      </c>
      <c r="Q609" s="832">
        <v>366.65999999999997</v>
      </c>
      <c r="R609" s="828">
        <v>5.5004500450045004</v>
      </c>
      <c r="S609" s="833">
        <v>33.332727272727269</v>
      </c>
    </row>
    <row r="610" spans="1:19" ht="14.45" customHeight="1" x14ac:dyDescent="0.2">
      <c r="A610" s="822" t="s">
        <v>7238</v>
      </c>
      <c r="B610" s="823" t="s">
        <v>7239</v>
      </c>
      <c r="C610" s="823" t="s">
        <v>620</v>
      </c>
      <c r="D610" s="823" t="s">
        <v>2785</v>
      </c>
      <c r="E610" s="823" t="s">
        <v>7508</v>
      </c>
      <c r="F610" s="823" t="s">
        <v>7533</v>
      </c>
      <c r="G610" s="823" t="s">
        <v>7534</v>
      </c>
      <c r="H610" s="832">
        <v>3</v>
      </c>
      <c r="I610" s="832">
        <v>111</v>
      </c>
      <c r="J610" s="823">
        <v>2.9210526315789473</v>
      </c>
      <c r="K610" s="823">
        <v>37</v>
      </c>
      <c r="L610" s="832">
        <v>1</v>
      </c>
      <c r="M610" s="832">
        <v>38</v>
      </c>
      <c r="N610" s="823">
        <v>1</v>
      </c>
      <c r="O610" s="823">
        <v>38</v>
      </c>
      <c r="P610" s="832">
        <v>10</v>
      </c>
      <c r="Q610" s="832">
        <v>380</v>
      </c>
      <c r="R610" s="828">
        <v>10</v>
      </c>
      <c r="S610" s="833">
        <v>38</v>
      </c>
    </row>
    <row r="611" spans="1:19" ht="14.45" customHeight="1" x14ac:dyDescent="0.2">
      <c r="A611" s="822" t="s">
        <v>7238</v>
      </c>
      <c r="B611" s="823" t="s">
        <v>7239</v>
      </c>
      <c r="C611" s="823" t="s">
        <v>620</v>
      </c>
      <c r="D611" s="823" t="s">
        <v>2785</v>
      </c>
      <c r="E611" s="823" t="s">
        <v>7508</v>
      </c>
      <c r="F611" s="823" t="s">
        <v>7543</v>
      </c>
      <c r="G611" s="823" t="s">
        <v>7544</v>
      </c>
      <c r="H611" s="832">
        <v>2</v>
      </c>
      <c r="I611" s="832">
        <v>710</v>
      </c>
      <c r="J611" s="823">
        <v>0.99162011173184361</v>
      </c>
      <c r="K611" s="823">
        <v>355</v>
      </c>
      <c r="L611" s="832">
        <v>2</v>
      </c>
      <c r="M611" s="832">
        <v>716</v>
      </c>
      <c r="N611" s="823">
        <v>1</v>
      </c>
      <c r="O611" s="823">
        <v>358</v>
      </c>
      <c r="P611" s="832">
        <v>1</v>
      </c>
      <c r="Q611" s="832">
        <v>360</v>
      </c>
      <c r="R611" s="828">
        <v>0.5027932960893855</v>
      </c>
      <c r="S611" s="833">
        <v>360</v>
      </c>
    </row>
    <row r="612" spans="1:19" ht="14.45" customHeight="1" x14ac:dyDescent="0.2">
      <c r="A612" s="822" t="s">
        <v>7238</v>
      </c>
      <c r="B612" s="823" t="s">
        <v>7239</v>
      </c>
      <c r="C612" s="823" t="s">
        <v>620</v>
      </c>
      <c r="D612" s="823" t="s">
        <v>2785</v>
      </c>
      <c r="E612" s="823" t="s">
        <v>7508</v>
      </c>
      <c r="F612" s="823" t="s">
        <v>7557</v>
      </c>
      <c r="G612" s="823" t="s">
        <v>7558</v>
      </c>
      <c r="H612" s="832">
        <v>1</v>
      </c>
      <c r="I612" s="832">
        <v>178</v>
      </c>
      <c r="J612" s="823"/>
      <c r="K612" s="823">
        <v>178</v>
      </c>
      <c r="L612" s="832"/>
      <c r="M612" s="832"/>
      <c r="N612" s="823"/>
      <c r="O612" s="823"/>
      <c r="P612" s="832">
        <v>10</v>
      </c>
      <c r="Q612" s="832">
        <v>1800</v>
      </c>
      <c r="R612" s="828"/>
      <c r="S612" s="833">
        <v>180</v>
      </c>
    </row>
    <row r="613" spans="1:19" ht="14.45" customHeight="1" x14ac:dyDescent="0.2">
      <c r="A613" s="822" t="s">
        <v>7238</v>
      </c>
      <c r="B613" s="823" t="s">
        <v>7239</v>
      </c>
      <c r="C613" s="823" t="s">
        <v>620</v>
      </c>
      <c r="D613" s="823" t="s">
        <v>2790</v>
      </c>
      <c r="E613" s="823" t="s">
        <v>7508</v>
      </c>
      <c r="F613" s="823" t="s">
        <v>7513</v>
      </c>
      <c r="G613" s="823" t="s">
        <v>7514</v>
      </c>
      <c r="H613" s="832"/>
      <c r="I613" s="832"/>
      <c r="J613" s="823"/>
      <c r="K613" s="823"/>
      <c r="L613" s="832">
        <v>20</v>
      </c>
      <c r="M613" s="832">
        <v>760</v>
      </c>
      <c r="N613" s="823">
        <v>1</v>
      </c>
      <c r="O613" s="823">
        <v>38</v>
      </c>
      <c r="P613" s="832"/>
      <c r="Q613" s="832"/>
      <c r="R613" s="828"/>
      <c r="S613" s="833"/>
    </row>
    <row r="614" spans="1:19" ht="14.45" customHeight="1" x14ac:dyDescent="0.2">
      <c r="A614" s="822" t="s">
        <v>7238</v>
      </c>
      <c r="B614" s="823" t="s">
        <v>7239</v>
      </c>
      <c r="C614" s="823" t="s">
        <v>620</v>
      </c>
      <c r="D614" s="823" t="s">
        <v>2790</v>
      </c>
      <c r="E614" s="823" t="s">
        <v>7508</v>
      </c>
      <c r="F614" s="823" t="s">
        <v>7531</v>
      </c>
      <c r="G614" s="823" t="s">
        <v>7532</v>
      </c>
      <c r="H614" s="832"/>
      <c r="I614" s="832"/>
      <c r="J614" s="823"/>
      <c r="K614" s="823"/>
      <c r="L614" s="832">
        <v>3</v>
      </c>
      <c r="M614" s="832">
        <v>100</v>
      </c>
      <c r="N614" s="823">
        <v>1</v>
      </c>
      <c r="O614" s="823">
        <v>33.333333333333336</v>
      </c>
      <c r="P614" s="832"/>
      <c r="Q614" s="832"/>
      <c r="R614" s="828"/>
      <c r="S614" s="833"/>
    </row>
    <row r="615" spans="1:19" ht="14.45" customHeight="1" x14ac:dyDescent="0.2">
      <c r="A615" s="822" t="s">
        <v>7238</v>
      </c>
      <c r="B615" s="823" t="s">
        <v>7239</v>
      </c>
      <c r="C615" s="823" t="s">
        <v>620</v>
      </c>
      <c r="D615" s="823" t="s">
        <v>2790</v>
      </c>
      <c r="E615" s="823" t="s">
        <v>7508</v>
      </c>
      <c r="F615" s="823" t="s">
        <v>7533</v>
      </c>
      <c r="G615" s="823" t="s">
        <v>7534</v>
      </c>
      <c r="H615" s="832"/>
      <c r="I615" s="832"/>
      <c r="J615" s="823"/>
      <c r="K615" s="823"/>
      <c r="L615" s="832">
        <v>3</v>
      </c>
      <c r="M615" s="832">
        <v>114</v>
      </c>
      <c r="N615" s="823">
        <v>1</v>
      </c>
      <c r="O615" s="823">
        <v>38</v>
      </c>
      <c r="P615" s="832"/>
      <c r="Q615" s="832"/>
      <c r="R615" s="828"/>
      <c r="S615" s="833"/>
    </row>
    <row r="616" spans="1:19" ht="14.45" customHeight="1" x14ac:dyDescent="0.2">
      <c r="A616" s="822" t="s">
        <v>7238</v>
      </c>
      <c r="B616" s="823" t="s">
        <v>7239</v>
      </c>
      <c r="C616" s="823" t="s">
        <v>620</v>
      </c>
      <c r="D616" s="823" t="s">
        <v>2790</v>
      </c>
      <c r="E616" s="823" t="s">
        <v>7508</v>
      </c>
      <c r="F616" s="823" t="s">
        <v>7543</v>
      </c>
      <c r="G616" s="823" t="s">
        <v>7544</v>
      </c>
      <c r="H616" s="832"/>
      <c r="I616" s="832"/>
      <c r="J616" s="823"/>
      <c r="K616" s="823"/>
      <c r="L616" s="832">
        <v>2</v>
      </c>
      <c r="M616" s="832">
        <v>716</v>
      </c>
      <c r="N616" s="823">
        <v>1</v>
      </c>
      <c r="O616" s="823">
        <v>358</v>
      </c>
      <c r="P616" s="832"/>
      <c r="Q616" s="832"/>
      <c r="R616" s="828"/>
      <c r="S616" s="833"/>
    </row>
    <row r="617" spans="1:19" ht="14.45" customHeight="1" x14ac:dyDescent="0.2">
      <c r="A617" s="822" t="s">
        <v>7238</v>
      </c>
      <c r="B617" s="823" t="s">
        <v>7239</v>
      </c>
      <c r="C617" s="823" t="s">
        <v>620</v>
      </c>
      <c r="D617" s="823" t="s">
        <v>2790</v>
      </c>
      <c r="E617" s="823" t="s">
        <v>7508</v>
      </c>
      <c r="F617" s="823" t="s">
        <v>7557</v>
      </c>
      <c r="G617" s="823" t="s">
        <v>7558</v>
      </c>
      <c r="H617" s="832"/>
      <c r="I617" s="832"/>
      <c r="J617" s="823"/>
      <c r="K617" s="823"/>
      <c r="L617" s="832">
        <v>1</v>
      </c>
      <c r="M617" s="832">
        <v>179</v>
      </c>
      <c r="N617" s="823">
        <v>1</v>
      </c>
      <c r="O617" s="823">
        <v>179</v>
      </c>
      <c r="P617" s="832"/>
      <c r="Q617" s="832"/>
      <c r="R617" s="828"/>
      <c r="S617" s="833"/>
    </row>
    <row r="618" spans="1:19" ht="14.45" customHeight="1" x14ac:dyDescent="0.2">
      <c r="A618" s="822" t="s">
        <v>7238</v>
      </c>
      <c r="B618" s="823" t="s">
        <v>7239</v>
      </c>
      <c r="C618" s="823" t="s">
        <v>620</v>
      </c>
      <c r="D618" s="823" t="s">
        <v>2797</v>
      </c>
      <c r="E618" s="823" t="s">
        <v>7508</v>
      </c>
      <c r="F618" s="823" t="s">
        <v>7513</v>
      </c>
      <c r="G618" s="823" t="s">
        <v>7514</v>
      </c>
      <c r="H618" s="832"/>
      <c r="I618" s="832"/>
      <c r="J618" s="823"/>
      <c r="K618" s="823"/>
      <c r="L618" s="832"/>
      <c r="M618" s="832"/>
      <c r="N618" s="823"/>
      <c r="O618" s="823"/>
      <c r="P618" s="832">
        <v>17</v>
      </c>
      <c r="Q618" s="832">
        <v>646</v>
      </c>
      <c r="R618" s="828"/>
      <c r="S618" s="833">
        <v>38</v>
      </c>
    </row>
    <row r="619" spans="1:19" ht="14.45" customHeight="1" x14ac:dyDescent="0.2">
      <c r="A619" s="822" t="s">
        <v>7238</v>
      </c>
      <c r="B619" s="823" t="s">
        <v>7239</v>
      </c>
      <c r="C619" s="823" t="s">
        <v>7223</v>
      </c>
      <c r="D619" s="823" t="s">
        <v>7227</v>
      </c>
      <c r="E619" s="823" t="s">
        <v>7240</v>
      </c>
      <c r="F619" s="823" t="s">
        <v>7253</v>
      </c>
      <c r="G619" s="823" t="s">
        <v>7563</v>
      </c>
      <c r="H619" s="832">
        <v>0</v>
      </c>
      <c r="I619" s="832">
        <v>-8.7311491370201111E-11</v>
      </c>
      <c r="J619" s="823">
        <v>-1</v>
      </c>
      <c r="K619" s="823"/>
      <c r="L619" s="832">
        <v>3.5527136788005009E-15</v>
      </c>
      <c r="M619" s="832">
        <v>8.7311491370201111E-11</v>
      </c>
      <c r="N619" s="823">
        <v>1</v>
      </c>
      <c r="O619" s="823">
        <v>24576</v>
      </c>
      <c r="P619" s="832"/>
      <c r="Q619" s="832"/>
      <c r="R619" s="828"/>
      <c r="S619" s="833"/>
    </row>
    <row r="620" spans="1:19" ht="14.45" customHeight="1" x14ac:dyDescent="0.2">
      <c r="A620" s="822" t="s">
        <v>7238</v>
      </c>
      <c r="B620" s="823" t="s">
        <v>7239</v>
      </c>
      <c r="C620" s="823" t="s">
        <v>7223</v>
      </c>
      <c r="D620" s="823" t="s">
        <v>7227</v>
      </c>
      <c r="E620" s="823" t="s">
        <v>7240</v>
      </c>
      <c r="F620" s="823" t="s">
        <v>7255</v>
      </c>
      <c r="G620" s="823" t="s">
        <v>7563</v>
      </c>
      <c r="H620" s="832">
        <v>0</v>
      </c>
      <c r="I620" s="832">
        <v>-1.0186340659856796E-10</v>
      </c>
      <c r="J620" s="823">
        <v>-0.875</v>
      </c>
      <c r="K620" s="823"/>
      <c r="L620" s="832">
        <v>0</v>
      </c>
      <c r="M620" s="832">
        <v>1.1641532182693481E-10</v>
      </c>
      <c r="N620" s="823">
        <v>1</v>
      </c>
      <c r="O620" s="823"/>
      <c r="P620" s="832"/>
      <c r="Q620" s="832"/>
      <c r="R620" s="828"/>
      <c r="S620" s="833"/>
    </row>
    <row r="621" spans="1:19" ht="14.45" customHeight="1" x14ac:dyDescent="0.2">
      <c r="A621" s="822" t="s">
        <v>7238</v>
      </c>
      <c r="B621" s="823" t="s">
        <v>7239</v>
      </c>
      <c r="C621" s="823" t="s">
        <v>7223</v>
      </c>
      <c r="D621" s="823" t="s">
        <v>7227</v>
      </c>
      <c r="E621" s="823" t="s">
        <v>7240</v>
      </c>
      <c r="F621" s="823" t="s">
        <v>7258</v>
      </c>
      <c r="G621" s="823" t="s">
        <v>7564</v>
      </c>
      <c r="H621" s="832">
        <v>0</v>
      </c>
      <c r="I621" s="832">
        <v>0</v>
      </c>
      <c r="J621" s="823"/>
      <c r="K621" s="823"/>
      <c r="L621" s="832">
        <v>0</v>
      </c>
      <c r="M621" s="832">
        <v>0</v>
      </c>
      <c r="N621" s="823"/>
      <c r="O621" s="823"/>
      <c r="P621" s="832">
        <v>0</v>
      </c>
      <c r="Q621" s="832">
        <v>0</v>
      </c>
      <c r="R621" s="828"/>
      <c r="S621" s="833"/>
    </row>
    <row r="622" spans="1:19" ht="14.45" customHeight="1" x14ac:dyDescent="0.2">
      <c r="A622" s="822" t="s">
        <v>7238</v>
      </c>
      <c r="B622" s="823" t="s">
        <v>7239</v>
      </c>
      <c r="C622" s="823" t="s">
        <v>7223</v>
      </c>
      <c r="D622" s="823" t="s">
        <v>7227</v>
      </c>
      <c r="E622" s="823" t="s">
        <v>7240</v>
      </c>
      <c r="F622" s="823" t="s">
        <v>7259</v>
      </c>
      <c r="G622" s="823" t="s">
        <v>2071</v>
      </c>
      <c r="H622" s="832">
        <v>0</v>
      </c>
      <c r="I622" s="832">
        <v>0</v>
      </c>
      <c r="J622" s="823"/>
      <c r="K622" s="823"/>
      <c r="L622" s="832">
        <v>0</v>
      </c>
      <c r="M622" s="832">
        <v>0</v>
      </c>
      <c r="N622" s="823"/>
      <c r="O622" s="823"/>
      <c r="P622" s="832">
        <v>0</v>
      </c>
      <c r="Q622" s="832">
        <v>0</v>
      </c>
      <c r="R622" s="828"/>
      <c r="S622" s="833"/>
    </row>
    <row r="623" spans="1:19" ht="14.45" customHeight="1" x14ac:dyDescent="0.2">
      <c r="A623" s="822" t="s">
        <v>7238</v>
      </c>
      <c r="B623" s="823" t="s">
        <v>7239</v>
      </c>
      <c r="C623" s="823" t="s">
        <v>7223</v>
      </c>
      <c r="D623" s="823" t="s">
        <v>7227</v>
      </c>
      <c r="E623" s="823" t="s">
        <v>7240</v>
      </c>
      <c r="F623" s="823" t="s">
        <v>7260</v>
      </c>
      <c r="G623" s="823" t="s">
        <v>2071</v>
      </c>
      <c r="H623" s="832"/>
      <c r="I623" s="832"/>
      <c r="J623" s="823"/>
      <c r="K623" s="823"/>
      <c r="L623" s="832">
        <v>0</v>
      </c>
      <c r="M623" s="832">
        <v>0</v>
      </c>
      <c r="N623" s="823"/>
      <c r="O623" s="823"/>
      <c r="P623" s="832"/>
      <c r="Q623" s="832"/>
      <c r="R623" s="828"/>
      <c r="S623" s="833"/>
    </row>
    <row r="624" spans="1:19" ht="14.45" customHeight="1" x14ac:dyDescent="0.2">
      <c r="A624" s="822" t="s">
        <v>7238</v>
      </c>
      <c r="B624" s="823" t="s">
        <v>7239</v>
      </c>
      <c r="C624" s="823" t="s">
        <v>7223</v>
      </c>
      <c r="D624" s="823" t="s">
        <v>7227</v>
      </c>
      <c r="E624" s="823" t="s">
        <v>7240</v>
      </c>
      <c r="F624" s="823" t="s">
        <v>7265</v>
      </c>
      <c r="G624" s="823" t="s">
        <v>7565</v>
      </c>
      <c r="H624" s="832">
        <v>0</v>
      </c>
      <c r="I624" s="832">
        <v>-3.4924596548080444E-10</v>
      </c>
      <c r="J624" s="823"/>
      <c r="K624" s="823"/>
      <c r="L624" s="832">
        <v>0</v>
      </c>
      <c r="M624" s="832">
        <v>0</v>
      </c>
      <c r="N624" s="823"/>
      <c r="O624" s="823"/>
      <c r="P624" s="832">
        <v>0</v>
      </c>
      <c r="Q624" s="832">
        <v>3.2014213502407074E-10</v>
      </c>
      <c r="R624" s="828"/>
      <c r="S624" s="833"/>
    </row>
    <row r="625" spans="1:19" ht="14.45" customHeight="1" x14ac:dyDescent="0.2">
      <c r="A625" s="822" t="s">
        <v>7238</v>
      </c>
      <c r="B625" s="823" t="s">
        <v>7239</v>
      </c>
      <c r="C625" s="823" t="s">
        <v>7223</v>
      </c>
      <c r="D625" s="823" t="s">
        <v>7227</v>
      </c>
      <c r="E625" s="823" t="s">
        <v>7240</v>
      </c>
      <c r="F625" s="823" t="s">
        <v>7266</v>
      </c>
      <c r="G625" s="823" t="s">
        <v>7565</v>
      </c>
      <c r="H625" s="832">
        <v>0</v>
      </c>
      <c r="I625" s="832">
        <v>-6.9849193096160889E-10</v>
      </c>
      <c r="J625" s="823"/>
      <c r="K625" s="823"/>
      <c r="L625" s="832">
        <v>0</v>
      </c>
      <c r="M625" s="832">
        <v>0</v>
      </c>
      <c r="N625" s="823"/>
      <c r="O625" s="823"/>
      <c r="P625" s="832">
        <v>0</v>
      </c>
      <c r="Q625" s="832">
        <v>1.862645149230957E-9</v>
      </c>
      <c r="R625" s="828"/>
      <c r="S625" s="833"/>
    </row>
    <row r="626" spans="1:19" ht="14.45" customHeight="1" x14ac:dyDescent="0.2">
      <c r="A626" s="822" t="s">
        <v>7238</v>
      </c>
      <c r="B626" s="823" t="s">
        <v>7239</v>
      </c>
      <c r="C626" s="823" t="s">
        <v>7223</v>
      </c>
      <c r="D626" s="823" t="s">
        <v>7227</v>
      </c>
      <c r="E626" s="823" t="s">
        <v>7240</v>
      </c>
      <c r="F626" s="823" t="s">
        <v>7267</v>
      </c>
      <c r="G626" s="823" t="s">
        <v>7565</v>
      </c>
      <c r="H626" s="832">
        <v>0</v>
      </c>
      <c r="I626" s="832">
        <v>-1.3969838619232178E-9</v>
      </c>
      <c r="J626" s="823"/>
      <c r="K626" s="823"/>
      <c r="L626" s="832">
        <v>0</v>
      </c>
      <c r="M626" s="832">
        <v>0</v>
      </c>
      <c r="N626" s="823"/>
      <c r="O626" s="823"/>
      <c r="P626" s="832">
        <v>0</v>
      </c>
      <c r="Q626" s="832">
        <v>0</v>
      </c>
      <c r="R626" s="828"/>
      <c r="S626" s="833"/>
    </row>
    <row r="627" spans="1:19" ht="14.45" customHeight="1" x14ac:dyDescent="0.2">
      <c r="A627" s="822" t="s">
        <v>7238</v>
      </c>
      <c r="B627" s="823" t="s">
        <v>7239</v>
      </c>
      <c r="C627" s="823" t="s">
        <v>7223</v>
      </c>
      <c r="D627" s="823" t="s">
        <v>7227</v>
      </c>
      <c r="E627" s="823" t="s">
        <v>7240</v>
      </c>
      <c r="F627" s="823" t="s">
        <v>7306</v>
      </c>
      <c r="G627" s="823" t="s">
        <v>7566</v>
      </c>
      <c r="H627" s="832">
        <v>0</v>
      </c>
      <c r="I627" s="832">
        <v>-2.3283064365386963E-10</v>
      </c>
      <c r="J627" s="823"/>
      <c r="K627" s="823"/>
      <c r="L627" s="832">
        <v>0</v>
      </c>
      <c r="M627" s="832">
        <v>0</v>
      </c>
      <c r="N627" s="823"/>
      <c r="O627" s="823"/>
      <c r="P627" s="832">
        <v>0</v>
      </c>
      <c r="Q627" s="832">
        <v>2.3283064365386963E-10</v>
      </c>
      <c r="R627" s="828"/>
      <c r="S627" s="833"/>
    </row>
    <row r="628" spans="1:19" ht="14.45" customHeight="1" x14ac:dyDescent="0.2">
      <c r="A628" s="822" t="s">
        <v>7238</v>
      </c>
      <c r="B628" s="823" t="s">
        <v>7239</v>
      </c>
      <c r="C628" s="823" t="s">
        <v>7223</v>
      </c>
      <c r="D628" s="823" t="s">
        <v>7227</v>
      </c>
      <c r="E628" s="823" t="s">
        <v>7240</v>
      </c>
      <c r="F628" s="823" t="s">
        <v>7312</v>
      </c>
      <c r="G628" s="823" t="s">
        <v>7313</v>
      </c>
      <c r="H628" s="832">
        <v>-2.1316282072803006E-14</v>
      </c>
      <c r="I628" s="832">
        <v>1.7462298274040222E-10</v>
      </c>
      <c r="J628" s="823">
        <v>0.8571428571428571</v>
      </c>
      <c r="K628" s="823">
        <v>-8192</v>
      </c>
      <c r="L628" s="832">
        <v>-7.1054273576010019E-15</v>
      </c>
      <c r="M628" s="832">
        <v>2.0372681319713593E-10</v>
      </c>
      <c r="N628" s="823">
        <v>1</v>
      </c>
      <c r="O628" s="823">
        <v>-28672</v>
      </c>
      <c r="P628" s="832">
        <v>0</v>
      </c>
      <c r="Q628" s="832">
        <v>-1.1641532182693481E-10</v>
      </c>
      <c r="R628" s="828">
        <v>-0.5714285714285714</v>
      </c>
      <c r="S628" s="833"/>
    </row>
    <row r="629" spans="1:19" ht="14.45" customHeight="1" x14ac:dyDescent="0.2">
      <c r="A629" s="822" t="s">
        <v>7238</v>
      </c>
      <c r="B629" s="823" t="s">
        <v>7239</v>
      </c>
      <c r="C629" s="823" t="s">
        <v>7223</v>
      </c>
      <c r="D629" s="823" t="s">
        <v>7227</v>
      </c>
      <c r="E629" s="823" t="s">
        <v>7240</v>
      </c>
      <c r="F629" s="823" t="s">
        <v>7317</v>
      </c>
      <c r="G629" s="823" t="s">
        <v>7567</v>
      </c>
      <c r="H629" s="832">
        <v>0</v>
      </c>
      <c r="I629" s="832">
        <v>0</v>
      </c>
      <c r="J629" s="823"/>
      <c r="K629" s="823"/>
      <c r="L629" s="832"/>
      <c r="M629" s="832"/>
      <c r="N629" s="823"/>
      <c r="O629" s="823"/>
      <c r="P629" s="832"/>
      <c r="Q629" s="832"/>
      <c r="R629" s="828"/>
      <c r="S629" s="833"/>
    </row>
    <row r="630" spans="1:19" ht="14.45" customHeight="1" x14ac:dyDescent="0.2">
      <c r="A630" s="822" t="s">
        <v>7238</v>
      </c>
      <c r="B630" s="823" t="s">
        <v>7239</v>
      </c>
      <c r="C630" s="823" t="s">
        <v>7223</v>
      </c>
      <c r="D630" s="823" t="s">
        <v>7227</v>
      </c>
      <c r="E630" s="823" t="s">
        <v>7240</v>
      </c>
      <c r="F630" s="823" t="s">
        <v>7319</v>
      </c>
      <c r="G630" s="823" t="s">
        <v>7320</v>
      </c>
      <c r="H630" s="832">
        <v>0</v>
      </c>
      <c r="I630" s="832">
        <v>0</v>
      </c>
      <c r="J630" s="823"/>
      <c r="K630" s="823"/>
      <c r="L630" s="832"/>
      <c r="M630" s="832"/>
      <c r="N630" s="823"/>
      <c r="O630" s="823"/>
      <c r="P630" s="832"/>
      <c r="Q630" s="832"/>
      <c r="R630" s="828"/>
      <c r="S630" s="833"/>
    </row>
    <row r="631" spans="1:19" ht="14.45" customHeight="1" x14ac:dyDescent="0.2">
      <c r="A631" s="822" t="s">
        <v>7238</v>
      </c>
      <c r="B631" s="823" t="s">
        <v>7239</v>
      </c>
      <c r="C631" s="823" t="s">
        <v>7223</v>
      </c>
      <c r="D631" s="823" t="s">
        <v>7227</v>
      </c>
      <c r="E631" s="823" t="s">
        <v>7240</v>
      </c>
      <c r="F631" s="823" t="s">
        <v>7321</v>
      </c>
      <c r="G631" s="823" t="s">
        <v>7564</v>
      </c>
      <c r="H631" s="832">
        <v>0</v>
      </c>
      <c r="I631" s="832">
        <v>3.7107383832335472E-10</v>
      </c>
      <c r="J631" s="823">
        <v>-0.53125</v>
      </c>
      <c r="K631" s="823"/>
      <c r="L631" s="832">
        <v>0</v>
      </c>
      <c r="M631" s="832">
        <v>-6.9849193096160889E-10</v>
      </c>
      <c r="N631" s="823">
        <v>1</v>
      </c>
      <c r="O631" s="823"/>
      <c r="P631" s="832">
        <v>0</v>
      </c>
      <c r="Q631" s="832">
        <v>-3.2014213502407074E-10</v>
      </c>
      <c r="R631" s="828">
        <v>0.45833333333333331</v>
      </c>
      <c r="S631" s="833"/>
    </row>
    <row r="632" spans="1:19" ht="14.45" customHeight="1" x14ac:dyDescent="0.2">
      <c r="A632" s="822" t="s">
        <v>7238</v>
      </c>
      <c r="B632" s="823" t="s">
        <v>7239</v>
      </c>
      <c r="C632" s="823" t="s">
        <v>7223</v>
      </c>
      <c r="D632" s="823" t="s">
        <v>7227</v>
      </c>
      <c r="E632" s="823" t="s">
        <v>7240</v>
      </c>
      <c r="F632" s="823" t="s">
        <v>7324</v>
      </c>
      <c r="G632" s="823" t="s">
        <v>7325</v>
      </c>
      <c r="H632" s="832">
        <v>0</v>
      </c>
      <c r="I632" s="832">
        <v>7.2759576141834259E-12</v>
      </c>
      <c r="J632" s="823"/>
      <c r="K632" s="823"/>
      <c r="L632" s="832">
        <v>0</v>
      </c>
      <c r="M632" s="832">
        <v>0</v>
      </c>
      <c r="N632" s="823"/>
      <c r="O632" s="823"/>
      <c r="P632" s="832">
        <v>0</v>
      </c>
      <c r="Q632" s="832">
        <v>0</v>
      </c>
      <c r="R632" s="828"/>
      <c r="S632" s="833"/>
    </row>
    <row r="633" spans="1:19" ht="14.45" customHeight="1" x14ac:dyDescent="0.2">
      <c r="A633" s="822" t="s">
        <v>7238</v>
      </c>
      <c r="B633" s="823" t="s">
        <v>7239</v>
      </c>
      <c r="C633" s="823" t="s">
        <v>7223</v>
      </c>
      <c r="D633" s="823" t="s">
        <v>7227</v>
      </c>
      <c r="E633" s="823" t="s">
        <v>7240</v>
      </c>
      <c r="F633" s="823" t="s">
        <v>7331</v>
      </c>
      <c r="G633" s="823" t="s">
        <v>7568</v>
      </c>
      <c r="H633" s="832">
        <v>0</v>
      </c>
      <c r="I633" s="832">
        <v>0</v>
      </c>
      <c r="J633" s="823"/>
      <c r="K633" s="823"/>
      <c r="L633" s="832">
        <v>0</v>
      </c>
      <c r="M633" s="832">
        <v>0</v>
      </c>
      <c r="N633" s="823"/>
      <c r="O633" s="823"/>
      <c r="P633" s="832">
        <v>0</v>
      </c>
      <c r="Q633" s="832">
        <v>-1.1641532182693481E-10</v>
      </c>
      <c r="R633" s="828"/>
      <c r="S633" s="833"/>
    </row>
    <row r="634" spans="1:19" ht="14.45" customHeight="1" x14ac:dyDescent="0.2">
      <c r="A634" s="822" t="s">
        <v>7238</v>
      </c>
      <c r="B634" s="823" t="s">
        <v>7239</v>
      </c>
      <c r="C634" s="823" t="s">
        <v>7223</v>
      </c>
      <c r="D634" s="823" t="s">
        <v>7227</v>
      </c>
      <c r="E634" s="823" t="s">
        <v>7240</v>
      </c>
      <c r="F634" s="823" t="s">
        <v>7333</v>
      </c>
      <c r="G634" s="823" t="s">
        <v>7568</v>
      </c>
      <c r="H634" s="832"/>
      <c r="I634" s="832"/>
      <c r="J634" s="823"/>
      <c r="K634" s="823"/>
      <c r="L634" s="832"/>
      <c r="M634" s="832"/>
      <c r="N634" s="823"/>
      <c r="O634" s="823"/>
      <c r="P634" s="832">
        <v>0</v>
      </c>
      <c r="Q634" s="832">
        <v>0</v>
      </c>
      <c r="R634" s="828"/>
      <c r="S634" s="833"/>
    </row>
    <row r="635" spans="1:19" ht="14.45" customHeight="1" x14ac:dyDescent="0.2">
      <c r="A635" s="822" t="s">
        <v>7238</v>
      </c>
      <c r="B635" s="823" t="s">
        <v>7239</v>
      </c>
      <c r="C635" s="823" t="s">
        <v>7223</v>
      </c>
      <c r="D635" s="823" t="s">
        <v>7227</v>
      </c>
      <c r="E635" s="823" t="s">
        <v>7240</v>
      </c>
      <c r="F635" s="823" t="s">
        <v>7350</v>
      </c>
      <c r="G635" s="823" t="s">
        <v>7569</v>
      </c>
      <c r="H635" s="832"/>
      <c r="I635" s="832"/>
      <c r="J635" s="823"/>
      <c r="K635" s="823"/>
      <c r="L635" s="832">
        <v>0</v>
      </c>
      <c r="M635" s="832">
        <v>-2.0954757928848267E-9</v>
      </c>
      <c r="N635" s="823">
        <v>1</v>
      </c>
      <c r="O635" s="823"/>
      <c r="P635" s="832">
        <v>0</v>
      </c>
      <c r="Q635" s="832">
        <v>-2.7939677238464355E-9</v>
      </c>
      <c r="R635" s="828">
        <v>1.3333333333333333</v>
      </c>
      <c r="S635" s="833"/>
    </row>
    <row r="636" spans="1:19" ht="14.45" customHeight="1" x14ac:dyDescent="0.2">
      <c r="A636" s="822" t="s">
        <v>7238</v>
      </c>
      <c r="B636" s="823" t="s">
        <v>7239</v>
      </c>
      <c r="C636" s="823" t="s">
        <v>7223</v>
      </c>
      <c r="D636" s="823" t="s">
        <v>7227</v>
      </c>
      <c r="E636" s="823" t="s">
        <v>7240</v>
      </c>
      <c r="F636" s="823" t="s">
        <v>7352</v>
      </c>
      <c r="G636" s="823" t="s">
        <v>7570</v>
      </c>
      <c r="H636" s="832"/>
      <c r="I636" s="832"/>
      <c r="J636" s="823"/>
      <c r="K636" s="823"/>
      <c r="L636" s="832">
        <v>0</v>
      </c>
      <c r="M636" s="832">
        <v>0</v>
      </c>
      <c r="N636" s="823"/>
      <c r="O636" s="823"/>
      <c r="P636" s="832">
        <v>0</v>
      </c>
      <c r="Q636" s="832">
        <v>-1.4551915228366852E-10</v>
      </c>
      <c r="R636" s="828"/>
      <c r="S636" s="833"/>
    </row>
    <row r="637" spans="1:19" ht="14.45" customHeight="1" x14ac:dyDescent="0.2">
      <c r="A637" s="822" t="s">
        <v>7238</v>
      </c>
      <c r="B637" s="823" t="s">
        <v>7239</v>
      </c>
      <c r="C637" s="823" t="s">
        <v>7223</v>
      </c>
      <c r="D637" s="823" t="s">
        <v>7227</v>
      </c>
      <c r="E637" s="823" t="s">
        <v>7240</v>
      </c>
      <c r="F637" s="823" t="s">
        <v>7358</v>
      </c>
      <c r="G637" s="823" t="s">
        <v>7571</v>
      </c>
      <c r="H637" s="832">
        <v>0</v>
      </c>
      <c r="I637" s="832">
        <v>1.1641532182693481E-10</v>
      </c>
      <c r="J637" s="823"/>
      <c r="K637" s="823"/>
      <c r="L637" s="832"/>
      <c r="M637" s="832"/>
      <c r="N637" s="823"/>
      <c r="O637" s="823"/>
      <c r="P637" s="832"/>
      <c r="Q637" s="832"/>
      <c r="R637" s="828"/>
      <c r="S637" s="833"/>
    </row>
    <row r="638" spans="1:19" ht="14.45" customHeight="1" x14ac:dyDescent="0.2">
      <c r="A638" s="822" t="s">
        <v>7238</v>
      </c>
      <c r="B638" s="823" t="s">
        <v>7239</v>
      </c>
      <c r="C638" s="823" t="s">
        <v>7223</v>
      </c>
      <c r="D638" s="823" t="s">
        <v>7227</v>
      </c>
      <c r="E638" s="823" t="s">
        <v>7240</v>
      </c>
      <c r="F638" s="823" t="s">
        <v>7360</v>
      </c>
      <c r="G638" s="823" t="s">
        <v>7572</v>
      </c>
      <c r="H638" s="832"/>
      <c r="I638" s="832"/>
      <c r="J638" s="823"/>
      <c r="K638" s="823"/>
      <c r="L638" s="832"/>
      <c r="M638" s="832"/>
      <c r="N638" s="823"/>
      <c r="O638" s="823"/>
      <c r="P638" s="832">
        <v>0</v>
      </c>
      <c r="Q638" s="832">
        <v>0</v>
      </c>
      <c r="R638" s="828"/>
      <c r="S638" s="833"/>
    </row>
    <row r="639" spans="1:19" ht="14.45" customHeight="1" x14ac:dyDescent="0.2">
      <c r="A639" s="822" t="s">
        <v>7238</v>
      </c>
      <c r="B639" s="823" t="s">
        <v>7239</v>
      </c>
      <c r="C639" s="823" t="s">
        <v>7223</v>
      </c>
      <c r="D639" s="823" t="s">
        <v>7227</v>
      </c>
      <c r="E639" s="823" t="s">
        <v>7240</v>
      </c>
      <c r="F639" s="823" t="s">
        <v>7363</v>
      </c>
      <c r="G639" s="823" t="s">
        <v>7573</v>
      </c>
      <c r="H639" s="832">
        <v>0</v>
      </c>
      <c r="I639" s="832">
        <v>1.1641532182693481E-10</v>
      </c>
      <c r="J639" s="823">
        <v>-1</v>
      </c>
      <c r="K639" s="823"/>
      <c r="L639" s="832">
        <v>0</v>
      </c>
      <c r="M639" s="832">
        <v>-1.1641532182693481E-10</v>
      </c>
      <c r="N639" s="823">
        <v>1</v>
      </c>
      <c r="O639" s="823"/>
      <c r="P639" s="832">
        <v>0</v>
      </c>
      <c r="Q639" s="832">
        <v>1.1641532182693481E-10</v>
      </c>
      <c r="R639" s="828">
        <v>-1</v>
      </c>
      <c r="S639" s="833"/>
    </row>
    <row r="640" spans="1:19" ht="14.45" customHeight="1" x14ac:dyDescent="0.2">
      <c r="A640" s="822" t="s">
        <v>7238</v>
      </c>
      <c r="B640" s="823" t="s">
        <v>7239</v>
      </c>
      <c r="C640" s="823" t="s">
        <v>7223</v>
      </c>
      <c r="D640" s="823" t="s">
        <v>7227</v>
      </c>
      <c r="E640" s="823" t="s">
        <v>7240</v>
      </c>
      <c r="F640" s="823" t="s">
        <v>7369</v>
      </c>
      <c r="G640" s="823" t="s">
        <v>7574</v>
      </c>
      <c r="H640" s="832">
        <v>0</v>
      </c>
      <c r="I640" s="832">
        <v>0</v>
      </c>
      <c r="J640" s="823"/>
      <c r="K640" s="823"/>
      <c r="L640" s="832">
        <v>0</v>
      </c>
      <c r="M640" s="832">
        <v>0</v>
      </c>
      <c r="N640" s="823"/>
      <c r="O640" s="823"/>
      <c r="P640" s="832">
        <v>0</v>
      </c>
      <c r="Q640" s="832">
        <v>0</v>
      </c>
      <c r="R640" s="828"/>
      <c r="S640" s="833"/>
    </row>
    <row r="641" spans="1:19" ht="14.45" customHeight="1" x14ac:dyDescent="0.2">
      <c r="A641" s="822" t="s">
        <v>7238</v>
      </c>
      <c r="B641" s="823" t="s">
        <v>7239</v>
      </c>
      <c r="C641" s="823" t="s">
        <v>7223</v>
      </c>
      <c r="D641" s="823" t="s">
        <v>7227</v>
      </c>
      <c r="E641" s="823" t="s">
        <v>7240</v>
      </c>
      <c r="F641" s="823" t="s">
        <v>7370</v>
      </c>
      <c r="G641" s="823" t="s">
        <v>7575</v>
      </c>
      <c r="H641" s="832">
        <v>0</v>
      </c>
      <c r="I641" s="832">
        <v>0</v>
      </c>
      <c r="J641" s="823"/>
      <c r="K641" s="823"/>
      <c r="L641" s="832"/>
      <c r="M641" s="832"/>
      <c r="N641" s="823"/>
      <c r="O641" s="823"/>
      <c r="P641" s="832"/>
      <c r="Q641" s="832"/>
      <c r="R641" s="828"/>
      <c r="S641" s="833"/>
    </row>
    <row r="642" spans="1:19" ht="14.45" customHeight="1" x14ac:dyDescent="0.2">
      <c r="A642" s="822" t="s">
        <v>7238</v>
      </c>
      <c r="B642" s="823" t="s">
        <v>7239</v>
      </c>
      <c r="C642" s="823" t="s">
        <v>7223</v>
      </c>
      <c r="D642" s="823" t="s">
        <v>7227</v>
      </c>
      <c r="E642" s="823" t="s">
        <v>7240</v>
      </c>
      <c r="F642" s="823" t="s">
        <v>7374</v>
      </c>
      <c r="G642" s="823" t="s">
        <v>7576</v>
      </c>
      <c r="H642" s="832">
        <v>0</v>
      </c>
      <c r="I642" s="832">
        <v>0</v>
      </c>
      <c r="J642" s="823"/>
      <c r="K642" s="823"/>
      <c r="L642" s="832">
        <v>-4.4408920985006262E-16</v>
      </c>
      <c r="M642" s="832">
        <v>0</v>
      </c>
      <c r="N642" s="823"/>
      <c r="O642" s="823">
        <v>0</v>
      </c>
      <c r="P642" s="832">
        <v>2.2204460492503131E-16</v>
      </c>
      <c r="Q642" s="832">
        <v>0</v>
      </c>
      <c r="R642" s="828"/>
      <c r="S642" s="833">
        <v>0</v>
      </c>
    </row>
    <row r="643" spans="1:19" ht="14.45" customHeight="1" x14ac:dyDescent="0.2">
      <c r="A643" s="822" t="s">
        <v>7238</v>
      </c>
      <c r="B643" s="823" t="s">
        <v>7239</v>
      </c>
      <c r="C643" s="823" t="s">
        <v>7223</v>
      </c>
      <c r="D643" s="823" t="s">
        <v>7227</v>
      </c>
      <c r="E643" s="823" t="s">
        <v>7240</v>
      </c>
      <c r="F643" s="823" t="s">
        <v>7376</v>
      </c>
      <c r="G643" s="823" t="s">
        <v>7577</v>
      </c>
      <c r="H643" s="832"/>
      <c r="I643" s="832"/>
      <c r="J643" s="823"/>
      <c r="K643" s="823"/>
      <c r="L643" s="832">
        <v>0</v>
      </c>
      <c r="M643" s="832">
        <v>0</v>
      </c>
      <c r="N643" s="823"/>
      <c r="O643" s="823"/>
      <c r="P643" s="832">
        <v>0</v>
      </c>
      <c r="Q643" s="832">
        <v>0</v>
      </c>
      <c r="R643" s="828"/>
      <c r="S643" s="833"/>
    </row>
    <row r="644" spans="1:19" ht="14.45" customHeight="1" x14ac:dyDescent="0.2">
      <c r="A644" s="822" t="s">
        <v>7238</v>
      </c>
      <c r="B644" s="823" t="s">
        <v>7239</v>
      </c>
      <c r="C644" s="823" t="s">
        <v>7223</v>
      </c>
      <c r="D644" s="823" t="s">
        <v>7227</v>
      </c>
      <c r="E644" s="823" t="s">
        <v>7240</v>
      </c>
      <c r="F644" s="823" t="s">
        <v>7378</v>
      </c>
      <c r="G644" s="823" t="s">
        <v>7572</v>
      </c>
      <c r="H644" s="832">
        <v>-2.8421709430404007E-14</v>
      </c>
      <c r="I644" s="832">
        <v>2.9103830456733704E-11</v>
      </c>
      <c r="J644" s="823">
        <v>0.5714285714285714</v>
      </c>
      <c r="K644" s="823">
        <v>-1024</v>
      </c>
      <c r="L644" s="832">
        <v>-3.5527136788005009E-15</v>
      </c>
      <c r="M644" s="832">
        <v>5.0931703299283981E-11</v>
      </c>
      <c r="N644" s="823">
        <v>1</v>
      </c>
      <c r="O644" s="823">
        <v>-14336</v>
      </c>
      <c r="P644" s="832">
        <v>0</v>
      </c>
      <c r="Q644" s="832">
        <v>0</v>
      </c>
      <c r="R644" s="828">
        <v>0</v>
      </c>
      <c r="S644" s="833"/>
    </row>
    <row r="645" spans="1:19" ht="14.45" customHeight="1" x14ac:dyDescent="0.2">
      <c r="A645" s="822" t="s">
        <v>7238</v>
      </c>
      <c r="B645" s="823" t="s">
        <v>7239</v>
      </c>
      <c r="C645" s="823" t="s">
        <v>7223</v>
      </c>
      <c r="D645" s="823" t="s">
        <v>7227</v>
      </c>
      <c r="E645" s="823" t="s">
        <v>7240</v>
      </c>
      <c r="F645" s="823" t="s">
        <v>7380</v>
      </c>
      <c r="G645" s="823" t="s">
        <v>7566</v>
      </c>
      <c r="H645" s="832">
        <v>0</v>
      </c>
      <c r="I645" s="832">
        <v>0</v>
      </c>
      <c r="J645" s="823">
        <v>0</v>
      </c>
      <c r="K645" s="823"/>
      <c r="L645" s="832">
        <v>0</v>
      </c>
      <c r="M645" s="832">
        <v>5.8207660913467407E-11</v>
      </c>
      <c r="N645" s="823">
        <v>1</v>
      </c>
      <c r="O645" s="823"/>
      <c r="P645" s="832">
        <v>0</v>
      </c>
      <c r="Q645" s="832">
        <v>0</v>
      </c>
      <c r="R645" s="828">
        <v>0</v>
      </c>
      <c r="S645" s="833"/>
    </row>
    <row r="646" spans="1:19" ht="14.45" customHeight="1" x14ac:dyDescent="0.2">
      <c r="A646" s="822" t="s">
        <v>7238</v>
      </c>
      <c r="B646" s="823" t="s">
        <v>7239</v>
      </c>
      <c r="C646" s="823" t="s">
        <v>7223</v>
      </c>
      <c r="D646" s="823" t="s">
        <v>7227</v>
      </c>
      <c r="E646" s="823" t="s">
        <v>7240</v>
      </c>
      <c r="F646" s="823" t="s">
        <v>7381</v>
      </c>
      <c r="G646" s="823" t="s">
        <v>7578</v>
      </c>
      <c r="H646" s="832">
        <v>0</v>
      </c>
      <c r="I646" s="832">
        <v>0</v>
      </c>
      <c r="J646" s="823"/>
      <c r="K646" s="823"/>
      <c r="L646" s="832">
        <v>0</v>
      </c>
      <c r="M646" s="832">
        <v>0</v>
      </c>
      <c r="N646" s="823"/>
      <c r="O646" s="823"/>
      <c r="P646" s="832">
        <v>-5.3290705182007514E-15</v>
      </c>
      <c r="Q646" s="832">
        <v>8.7311491370201111E-11</v>
      </c>
      <c r="R646" s="828"/>
      <c r="S646" s="833">
        <v>-16384</v>
      </c>
    </row>
    <row r="647" spans="1:19" ht="14.45" customHeight="1" x14ac:dyDescent="0.2">
      <c r="A647" s="822" t="s">
        <v>7238</v>
      </c>
      <c r="B647" s="823" t="s">
        <v>7239</v>
      </c>
      <c r="C647" s="823" t="s">
        <v>7223</v>
      </c>
      <c r="D647" s="823" t="s">
        <v>7227</v>
      </c>
      <c r="E647" s="823" t="s">
        <v>7240</v>
      </c>
      <c r="F647" s="823" t="s">
        <v>7388</v>
      </c>
      <c r="G647" s="823" t="s">
        <v>7563</v>
      </c>
      <c r="H647" s="832">
        <v>0</v>
      </c>
      <c r="I647" s="832">
        <v>4.6566128730773926E-10</v>
      </c>
      <c r="J647" s="823">
        <v>0.66666666666666663</v>
      </c>
      <c r="K647" s="823"/>
      <c r="L647" s="832">
        <v>0</v>
      </c>
      <c r="M647" s="832">
        <v>6.9849193096160889E-10</v>
      </c>
      <c r="N647" s="823">
        <v>1</v>
      </c>
      <c r="O647" s="823"/>
      <c r="P647" s="832"/>
      <c r="Q647" s="832"/>
      <c r="R647" s="828"/>
      <c r="S647" s="833"/>
    </row>
    <row r="648" spans="1:19" ht="14.45" customHeight="1" x14ac:dyDescent="0.2">
      <c r="A648" s="822" t="s">
        <v>7238</v>
      </c>
      <c r="B648" s="823" t="s">
        <v>7239</v>
      </c>
      <c r="C648" s="823" t="s">
        <v>7223</v>
      </c>
      <c r="D648" s="823" t="s">
        <v>7227</v>
      </c>
      <c r="E648" s="823" t="s">
        <v>7240</v>
      </c>
      <c r="F648" s="823" t="s">
        <v>7394</v>
      </c>
      <c r="G648" s="823" t="s">
        <v>7579</v>
      </c>
      <c r="H648" s="832">
        <v>0</v>
      </c>
      <c r="I648" s="832">
        <v>8.7311491370201111E-11</v>
      </c>
      <c r="J648" s="823">
        <v>-6</v>
      </c>
      <c r="K648" s="823"/>
      <c r="L648" s="832">
        <v>0</v>
      </c>
      <c r="M648" s="832">
        <v>-1.4551915228366852E-11</v>
      </c>
      <c r="N648" s="823">
        <v>1</v>
      </c>
      <c r="O648" s="823"/>
      <c r="P648" s="832"/>
      <c r="Q648" s="832"/>
      <c r="R648" s="828"/>
      <c r="S648" s="833"/>
    </row>
    <row r="649" spans="1:19" ht="14.45" customHeight="1" x14ac:dyDescent="0.2">
      <c r="A649" s="822" t="s">
        <v>7238</v>
      </c>
      <c r="B649" s="823" t="s">
        <v>7239</v>
      </c>
      <c r="C649" s="823" t="s">
        <v>7223</v>
      </c>
      <c r="D649" s="823" t="s">
        <v>7227</v>
      </c>
      <c r="E649" s="823" t="s">
        <v>7240</v>
      </c>
      <c r="F649" s="823" t="s">
        <v>7395</v>
      </c>
      <c r="G649" s="823" t="s">
        <v>7579</v>
      </c>
      <c r="H649" s="832">
        <v>0</v>
      </c>
      <c r="I649" s="832">
        <v>2.3283064365386963E-10</v>
      </c>
      <c r="J649" s="823">
        <v>-2</v>
      </c>
      <c r="K649" s="823"/>
      <c r="L649" s="832">
        <v>0</v>
      </c>
      <c r="M649" s="832">
        <v>-1.1641532182693481E-10</v>
      </c>
      <c r="N649" s="823">
        <v>1</v>
      </c>
      <c r="O649" s="823"/>
      <c r="P649" s="832">
        <v>0</v>
      </c>
      <c r="Q649" s="832">
        <v>0</v>
      </c>
      <c r="R649" s="828">
        <v>0</v>
      </c>
      <c r="S649" s="833"/>
    </row>
    <row r="650" spans="1:19" ht="14.45" customHeight="1" x14ac:dyDescent="0.2">
      <c r="A650" s="822" t="s">
        <v>7238</v>
      </c>
      <c r="B650" s="823" t="s">
        <v>7239</v>
      </c>
      <c r="C650" s="823" t="s">
        <v>7223</v>
      </c>
      <c r="D650" s="823" t="s">
        <v>7227</v>
      </c>
      <c r="E650" s="823" t="s">
        <v>7240</v>
      </c>
      <c r="F650" s="823" t="s">
        <v>7396</v>
      </c>
      <c r="G650" s="823" t="s">
        <v>7580</v>
      </c>
      <c r="H650" s="832"/>
      <c r="I650" s="832"/>
      <c r="J650" s="823"/>
      <c r="K650" s="823"/>
      <c r="L650" s="832"/>
      <c r="M650" s="832"/>
      <c r="N650" s="823"/>
      <c r="O650" s="823"/>
      <c r="P650" s="832">
        <v>3.5527136788005009E-15</v>
      </c>
      <c r="Q650" s="832">
        <v>0</v>
      </c>
      <c r="R650" s="828"/>
      <c r="S650" s="833">
        <v>0</v>
      </c>
    </row>
    <row r="651" spans="1:19" ht="14.45" customHeight="1" x14ac:dyDescent="0.2">
      <c r="A651" s="822" t="s">
        <v>7238</v>
      </c>
      <c r="B651" s="823" t="s">
        <v>7239</v>
      </c>
      <c r="C651" s="823" t="s">
        <v>7223</v>
      </c>
      <c r="D651" s="823" t="s">
        <v>7227</v>
      </c>
      <c r="E651" s="823" t="s">
        <v>7240</v>
      </c>
      <c r="F651" s="823" t="s">
        <v>7399</v>
      </c>
      <c r="G651" s="823" t="s">
        <v>7579</v>
      </c>
      <c r="H651" s="832"/>
      <c r="I651" s="832"/>
      <c r="J651" s="823"/>
      <c r="K651" s="823"/>
      <c r="L651" s="832">
        <v>0</v>
      </c>
      <c r="M651" s="832">
        <v>0</v>
      </c>
      <c r="N651" s="823"/>
      <c r="O651" s="823"/>
      <c r="P651" s="832"/>
      <c r="Q651" s="832"/>
      <c r="R651" s="828"/>
      <c r="S651" s="833"/>
    </row>
    <row r="652" spans="1:19" ht="14.45" customHeight="1" x14ac:dyDescent="0.2">
      <c r="A652" s="822" t="s">
        <v>7238</v>
      </c>
      <c r="B652" s="823" t="s">
        <v>7239</v>
      </c>
      <c r="C652" s="823" t="s">
        <v>7223</v>
      </c>
      <c r="D652" s="823" t="s">
        <v>7227</v>
      </c>
      <c r="E652" s="823" t="s">
        <v>7240</v>
      </c>
      <c r="F652" s="823" t="s">
        <v>7401</v>
      </c>
      <c r="G652" s="823" t="s">
        <v>7579</v>
      </c>
      <c r="H652" s="832">
        <v>0</v>
      </c>
      <c r="I652" s="832">
        <v>0</v>
      </c>
      <c r="J652" s="823"/>
      <c r="K652" s="823"/>
      <c r="L652" s="832">
        <v>0</v>
      </c>
      <c r="M652" s="832">
        <v>0</v>
      </c>
      <c r="N652" s="823"/>
      <c r="O652" s="823"/>
      <c r="P652" s="832"/>
      <c r="Q652" s="832"/>
      <c r="R652" s="828"/>
      <c r="S652" s="833"/>
    </row>
    <row r="653" spans="1:19" ht="14.45" customHeight="1" x14ac:dyDescent="0.2">
      <c r="A653" s="822" t="s">
        <v>7238</v>
      </c>
      <c r="B653" s="823" t="s">
        <v>7239</v>
      </c>
      <c r="C653" s="823" t="s">
        <v>7223</v>
      </c>
      <c r="D653" s="823" t="s">
        <v>7227</v>
      </c>
      <c r="E653" s="823" t="s">
        <v>7240</v>
      </c>
      <c r="F653" s="823" t="s">
        <v>7405</v>
      </c>
      <c r="G653" s="823" t="s">
        <v>3110</v>
      </c>
      <c r="H653" s="832">
        <v>0</v>
      </c>
      <c r="I653" s="832">
        <v>0</v>
      </c>
      <c r="J653" s="823">
        <v>0</v>
      </c>
      <c r="K653" s="823"/>
      <c r="L653" s="832">
        <v>0</v>
      </c>
      <c r="M653" s="832">
        <v>8.7311491370201111E-11</v>
      </c>
      <c r="N653" s="823">
        <v>1</v>
      </c>
      <c r="O653" s="823"/>
      <c r="P653" s="832">
        <v>0</v>
      </c>
      <c r="Q653" s="832">
        <v>0</v>
      </c>
      <c r="R653" s="828">
        <v>0</v>
      </c>
      <c r="S653" s="833"/>
    </row>
    <row r="654" spans="1:19" ht="14.45" customHeight="1" x14ac:dyDescent="0.2">
      <c r="A654" s="822" t="s">
        <v>7238</v>
      </c>
      <c r="B654" s="823" t="s">
        <v>7239</v>
      </c>
      <c r="C654" s="823" t="s">
        <v>7223</v>
      </c>
      <c r="D654" s="823" t="s">
        <v>7227</v>
      </c>
      <c r="E654" s="823" t="s">
        <v>7240</v>
      </c>
      <c r="F654" s="823" t="s">
        <v>7407</v>
      </c>
      <c r="G654" s="823" t="s">
        <v>7578</v>
      </c>
      <c r="H654" s="832">
        <v>0</v>
      </c>
      <c r="I654" s="832">
        <v>0</v>
      </c>
      <c r="J654" s="823"/>
      <c r="K654" s="823"/>
      <c r="L654" s="832">
        <v>0</v>
      </c>
      <c r="M654" s="832">
        <v>0</v>
      </c>
      <c r="N654" s="823"/>
      <c r="O654" s="823"/>
      <c r="P654" s="832">
        <v>-1.3322676295501878E-15</v>
      </c>
      <c r="Q654" s="832">
        <v>-1.8189894035458565E-12</v>
      </c>
      <c r="R654" s="828"/>
      <c r="S654" s="833">
        <v>1365.3333333333333</v>
      </c>
    </row>
    <row r="655" spans="1:19" ht="14.45" customHeight="1" x14ac:dyDescent="0.2">
      <c r="A655" s="822" t="s">
        <v>7238</v>
      </c>
      <c r="B655" s="823" t="s">
        <v>7239</v>
      </c>
      <c r="C655" s="823" t="s">
        <v>7223</v>
      </c>
      <c r="D655" s="823" t="s">
        <v>7227</v>
      </c>
      <c r="E655" s="823" t="s">
        <v>7240</v>
      </c>
      <c r="F655" s="823" t="s">
        <v>7408</v>
      </c>
      <c r="G655" s="823" t="s">
        <v>7576</v>
      </c>
      <c r="H655" s="832">
        <v>0</v>
      </c>
      <c r="I655" s="832">
        <v>2.2737367544323206E-12</v>
      </c>
      <c r="J655" s="823"/>
      <c r="K655" s="823"/>
      <c r="L655" s="832"/>
      <c r="M655" s="832"/>
      <c r="N655" s="823"/>
      <c r="O655" s="823"/>
      <c r="P655" s="832"/>
      <c r="Q655" s="832"/>
      <c r="R655" s="828"/>
      <c r="S655" s="833"/>
    </row>
    <row r="656" spans="1:19" ht="14.45" customHeight="1" x14ac:dyDescent="0.2">
      <c r="A656" s="822" t="s">
        <v>7238</v>
      </c>
      <c r="B656" s="823" t="s">
        <v>7239</v>
      </c>
      <c r="C656" s="823" t="s">
        <v>7223</v>
      </c>
      <c r="D656" s="823" t="s">
        <v>7227</v>
      </c>
      <c r="E656" s="823" t="s">
        <v>7240</v>
      </c>
      <c r="F656" s="823" t="s">
        <v>7410</v>
      </c>
      <c r="G656" s="823" t="s">
        <v>7578</v>
      </c>
      <c r="H656" s="832">
        <v>0</v>
      </c>
      <c r="I656" s="832">
        <v>0</v>
      </c>
      <c r="J656" s="823"/>
      <c r="K656" s="823"/>
      <c r="L656" s="832">
        <v>0</v>
      </c>
      <c r="M656" s="832">
        <v>0</v>
      </c>
      <c r="N656" s="823"/>
      <c r="O656" s="823"/>
      <c r="P656" s="832">
        <v>0</v>
      </c>
      <c r="Q656" s="832">
        <v>-1.4551915228366852E-11</v>
      </c>
      <c r="R656" s="828"/>
      <c r="S656" s="833"/>
    </row>
    <row r="657" spans="1:19" ht="14.45" customHeight="1" x14ac:dyDescent="0.2">
      <c r="A657" s="822" t="s">
        <v>7238</v>
      </c>
      <c r="B657" s="823" t="s">
        <v>7239</v>
      </c>
      <c r="C657" s="823" t="s">
        <v>7223</v>
      </c>
      <c r="D657" s="823" t="s">
        <v>7227</v>
      </c>
      <c r="E657" s="823" t="s">
        <v>7240</v>
      </c>
      <c r="F657" s="823" t="s">
        <v>7416</v>
      </c>
      <c r="G657" s="823" t="s">
        <v>7579</v>
      </c>
      <c r="H657" s="832"/>
      <c r="I657" s="832"/>
      <c r="J657" s="823"/>
      <c r="K657" s="823"/>
      <c r="L657" s="832"/>
      <c r="M657" s="832"/>
      <c r="N657" s="823"/>
      <c r="O657" s="823"/>
      <c r="P657" s="832">
        <v>0</v>
      </c>
      <c r="Q657" s="832">
        <v>-2.0463630789890885E-12</v>
      </c>
      <c r="R657" s="828"/>
      <c r="S657" s="833"/>
    </row>
    <row r="658" spans="1:19" ht="14.45" customHeight="1" x14ac:dyDescent="0.2">
      <c r="A658" s="822" t="s">
        <v>7238</v>
      </c>
      <c r="B658" s="823" t="s">
        <v>7239</v>
      </c>
      <c r="C658" s="823" t="s">
        <v>7223</v>
      </c>
      <c r="D658" s="823" t="s">
        <v>7227</v>
      </c>
      <c r="E658" s="823" t="s">
        <v>7240</v>
      </c>
      <c r="F658" s="823" t="s">
        <v>7420</v>
      </c>
      <c r="G658" s="823" t="s">
        <v>7580</v>
      </c>
      <c r="H658" s="832"/>
      <c r="I658" s="832"/>
      <c r="J658" s="823"/>
      <c r="K658" s="823"/>
      <c r="L658" s="832"/>
      <c r="M658" s="832"/>
      <c r="N658" s="823"/>
      <c r="O658" s="823"/>
      <c r="P658" s="832">
        <v>-3.5527136788005009E-15</v>
      </c>
      <c r="Q658" s="832">
        <v>-5.8207660913467407E-11</v>
      </c>
      <c r="R658" s="828"/>
      <c r="S658" s="833">
        <v>16384</v>
      </c>
    </row>
    <row r="659" spans="1:19" ht="14.45" customHeight="1" x14ac:dyDescent="0.2">
      <c r="A659" s="822" t="s">
        <v>7238</v>
      </c>
      <c r="B659" s="823" t="s">
        <v>7239</v>
      </c>
      <c r="C659" s="823" t="s">
        <v>7223</v>
      </c>
      <c r="D659" s="823" t="s">
        <v>7227</v>
      </c>
      <c r="E659" s="823" t="s">
        <v>7240</v>
      </c>
      <c r="F659" s="823" t="s">
        <v>7421</v>
      </c>
      <c r="G659" s="823" t="s">
        <v>7574</v>
      </c>
      <c r="H659" s="832"/>
      <c r="I659" s="832"/>
      <c r="J659" s="823"/>
      <c r="K659" s="823"/>
      <c r="L659" s="832">
        <v>0</v>
      </c>
      <c r="M659" s="832">
        <v>0</v>
      </c>
      <c r="N659" s="823"/>
      <c r="O659" s="823"/>
      <c r="P659" s="832"/>
      <c r="Q659" s="832"/>
      <c r="R659" s="828"/>
      <c r="S659" s="833"/>
    </row>
    <row r="660" spans="1:19" ht="14.45" customHeight="1" x14ac:dyDescent="0.2">
      <c r="A660" s="822" t="s">
        <v>7238</v>
      </c>
      <c r="B660" s="823" t="s">
        <v>7239</v>
      </c>
      <c r="C660" s="823" t="s">
        <v>7223</v>
      </c>
      <c r="D660" s="823" t="s">
        <v>7227</v>
      </c>
      <c r="E660" s="823" t="s">
        <v>7240</v>
      </c>
      <c r="F660" s="823" t="s">
        <v>7426</v>
      </c>
      <c r="G660" s="823" t="s">
        <v>7570</v>
      </c>
      <c r="H660" s="832"/>
      <c r="I660" s="832"/>
      <c r="J660" s="823"/>
      <c r="K660" s="823"/>
      <c r="L660" s="832">
        <v>0</v>
      </c>
      <c r="M660" s="832">
        <v>0</v>
      </c>
      <c r="N660" s="823"/>
      <c r="O660" s="823"/>
      <c r="P660" s="832">
        <v>0</v>
      </c>
      <c r="Q660" s="832">
        <v>1.1641532182693481E-10</v>
      </c>
      <c r="R660" s="828"/>
      <c r="S660" s="833"/>
    </row>
    <row r="661" spans="1:19" ht="14.45" customHeight="1" x14ac:dyDescent="0.2">
      <c r="A661" s="822" t="s">
        <v>7238</v>
      </c>
      <c r="B661" s="823" t="s">
        <v>7239</v>
      </c>
      <c r="C661" s="823" t="s">
        <v>7223</v>
      </c>
      <c r="D661" s="823" t="s">
        <v>7227</v>
      </c>
      <c r="E661" s="823" t="s">
        <v>7240</v>
      </c>
      <c r="F661" s="823" t="s">
        <v>7427</v>
      </c>
      <c r="G661" s="823" t="s">
        <v>7576</v>
      </c>
      <c r="H661" s="832"/>
      <c r="I661" s="832"/>
      <c r="J661" s="823"/>
      <c r="K661" s="823"/>
      <c r="L661" s="832">
        <v>0</v>
      </c>
      <c r="M661" s="832">
        <v>0</v>
      </c>
      <c r="N661" s="823"/>
      <c r="O661" s="823"/>
      <c r="P661" s="832">
        <v>0</v>
      </c>
      <c r="Q661" s="832">
        <v>0</v>
      </c>
      <c r="R661" s="828"/>
      <c r="S661" s="833"/>
    </row>
    <row r="662" spans="1:19" ht="14.45" customHeight="1" x14ac:dyDescent="0.2">
      <c r="A662" s="822" t="s">
        <v>7238</v>
      </c>
      <c r="B662" s="823" t="s">
        <v>7239</v>
      </c>
      <c r="C662" s="823" t="s">
        <v>7223</v>
      </c>
      <c r="D662" s="823" t="s">
        <v>7227</v>
      </c>
      <c r="E662" s="823" t="s">
        <v>7240</v>
      </c>
      <c r="F662" s="823" t="s">
        <v>7428</v>
      </c>
      <c r="G662" s="823" t="s">
        <v>7579</v>
      </c>
      <c r="H662" s="832"/>
      <c r="I662" s="832"/>
      <c r="J662" s="823"/>
      <c r="K662" s="823"/>
      <c r="L662" s="832">
        <v>0</v>
      </c>
      <c r="M662" s="832">
        <v>0</v>
      </c>
      <c r="N662" s="823"/>
      <c r="O662" s="823"/>
      <c r="P662" s="832"/>
      <c r="Q662" s="832"/>
      <c r="R662" s="828"/>
      <c r="S662" s="833"/>
    </row>
    <row r="663" spans="1:19" ht="14.45" customHeight="1" x14ac:dyDescent="0.2">
      <c r="A663" s="822" t="s">
        <v>7238</v>
      </c>
      <c r="B663" s="823" t="s">
        <v>7239</v>
      </c>
      <c r="C663" s="823" t="s">
        <v>7223</v>
      </c>
      <c r="D663" s="823" t="s">
        <v>7227</v>
      </c>
      <c r="E663" s="823" t="s">
        <v>7240</v>
      </c>
      <c r="F663" s="823" t="s">
        <v>7431</v>
      </c>
      <c r="G663" s="823" t="s">
        <v>7581</v>
      </c>
      <c r="H663" s="832"/>
      <c r="I663" s="832"/>
      <c r="J663" s="823"/>
      <c r="K663" s="823"/>
      <c r="L663" s="832">
        <v>-6.2172489379008766E-15</v>
      </c>
      <c r="M663" s="832">
        <v>1.0459189070388675E-11</v>
      </c>
      <c r="N663" s="823">
        <v>1</v>
      </c>
      <c r="O663" s="823">
        <v>-1682.2857142857142</v>
      </c>
      <c r="P663" s="832">
        <v>-2.8421709430404007E-14</v>
      </c>
      <c r="Q663" s="832">
        <v>-2.9103830456733704E-11</v>
      </c>
      <c r="R663" s="828">
        <v>-2.7826086956521738</v>
      </c>
      <c r="S663" s="833">
        <v>1024</v>
      </c>
    </row>
    <row r="664" spans="1:19" ht="14.45" customHeight="1" x14ac:dyDescent="0.2">
      <c r="A664" s="822" t="s">
        <v>7238</v>
      </c>
      <c r="B664" s="823" t="s">
        <v>7239</v>
      </c>
      <c r="C664" s="823" t="s">
        <v>7223</v>
      </c>
      <c r="D664" s="823" t="s">
        <v>7227</v>
      </c>
      <c r="E664" s="823" t="s">
        <v>7240</v>
      </c>
      <c r="F664" s="823" t="s">
        <v>7432</v>
      </c>
      <c r="G664" s="823" t="s">
        <v>7581</v>
      </c>
      <c r="H664" s="832"/>
      <c r="I664" s="832"/>
      <c r="J664" s="823"/>
      <c r="K664" s="823"/>
      <c r="L664" s="832">
        <v>0</v>
      </c>
      <c r="M664" s="832">
        <v>2.9103830456733704E-11</v>
      </c>
      <c r="N664" s="823">
        <v>1</v>
      </c>
      <c r="O664" s="823"/>
      <c r="P664" s="832">
        <v>0</v>
      </c>
      <c r="Q664" s="832">
        <v>-5.8207660913467407E-11</v>
      </c>
      <c r="R664" s="828">
        <v>-2</v>
      </c>
      <c r="S664" s="833"/>
    </row>
    <row r="665" spans="1:19" ht="14.45" customHeight="1" x14ac:dyDescent="0.2">
      <c r="A665" s="822" t="s">
        <v>7238</v>
      </c>
      <c r="B665" s="823" t="s">
        <v>7239</v>
      </c>
      <c r="C665" s="823" t="s">
        <v>7223</v>
      </c>
      <c r="D665" s="823" t="s">
        <v>7227</v>
      </c>
      <c r="E665" s="823" t="s">
        <v>7240</v>
      </c>
      <c r="F665" s="823" t="s">
        <v>7443</v>
      </c>
      <c r="G665" s="823" t="s">
        <v>7579</v>
      </c>
      <c r="H665" s="832"/>
      <c r="I665" s="832"/>
      <c r="J665" s="823"/>
      <c r="K665" s="823"/>
      <c r="L665" s="832"/>
      <c r="M665" s="832"/>
      <c r="N665" s="823"/>
      <c r="O665" s="823"/>
      <c r="P665" s="832">
        <v>0</v>
      </c>
      <c r="Q665" s="832">
        <v>-3.637978807091713E-11</v>
      </c>
      <c r="R665" s="828"/>
      <c r="S665" s="833"/>
    </row>
    <row r="666" spans="1:19" ht="14.45" customHeight="1" x14ac:dyDescent="0.2">
      <c r="A666" s="822" t="s">
        <v>7238</v>
      </c>
      <c r="B666" s="823" t="s">
        <v>7239</v>
      </c>
      <c r="C666" s="823" t="s">
        <v>7223</v>
      </c>
      <c r="D666" s="823" t="s">
        <v>7227</v>
      </c>
      <c r="E666" s="823" t="s">
        <v>7240</v>
      </c>
      <c r="F666" s="823" t="s">
        <v>7444</v>
      </c>
      <c r="G666" s="823" t="s">
        <v>7569</v>
      </c>
      <c r="H666" s="832"/>
      <c r="I666" s="832"/>
      <c r="J666" s="823"/>
      <c r="K666" s="823"/>
      <c r="L666" s="832"/>
      <c r="M666" s="832"/>
      <c r="N666" s="823"/>
      <c r="O666" s="823"/>
      <c r="P666" s="832">
        <v>0</v>
      </c>
      <c r="Q666" s="832">
        <v>0</v>
      </c>
      <c r="R666" s="828"/>
      <c r="S666" s="833"/>
    </row>
    <row r="667" spans="1:19" ht="14.45" customHeight="1" x14ac:dyDescent="0.2">
      <c r="A667" s="822" t="s">
        <v>7238</v>
      </c>
      <c r="B667" s="823" t="s">
        <v>7239</v>
      </c>
      <c r="C667" s="823" t="s">
        <v>7223</v>
      </c>
      <c r="D667" s="823" t="s">
        <v>7227</v>
      </c>
      <c r="E667" s="823" t="s">
        <v>7240</v>
      </c>
      <c r="F667" s="823" t="s">
        <v>7456</v>
      </c>
      <c r="G667" s="823" t="s">
        <v>7579</v>
      </c>
      <c r="H667" s="832"/>
      <c r="I667" s="832"/>
      <c r="J667" s="823"/>
      <c r="K667" s="823"/>
      <c r="L667" s="832"/>
      <c r="M667" s="832"/>
      <c r="N667" s="823"/>
      <c r="O667" s="823"/>
      <c r="P667" s="832">
        <v>0</v>
      </c>
      <c r="Q667" s="832">
        <v>0</v>
      </c>
      <c r="R667" s="828"/>
      <c r="S667" s="833"/>
    </row>
    <row r="668" spans="1:19" ht="14.45" customHeight="1" x14ac:dyDescent="0.2">
      <c r="A668" s="822" t="s">
        <v>7238</v>
      </c>
      <c r="B668" s="823" t="s">
        <v>7239</v>
      </c>
      <c r="C668" s="823" t="s">
        <v>7223</v>
      </c>
      <c r="D668" s="823" t="s">
        <v>7227</v>
      </c>
      <c r="E668" s="823" t="s">
        <v>7240</v>
      </c>
      <c r="F668" s="823" t="s">
        <v>7458</v>
      </c>
      <c r="G668" s="823" t="s">
        <v>7582</v>
      </c>
      <c r="H668" s="832"/>
      <c r="I668" s="832"/>
      <c r="J668" s="823"/>
      <c r="K668" s="823"/>
      <c r="L668" s="832"/>
      <c r="M668" s="832"/>
      <c r="N668" s="823"/>
      <c r="O668" s="823"/>
      <c r="P668" s="832">
        <v>0</v>
      </c>
      <c r="Q668" s="832">
        <v>0</v>
      </c>
      <c r="R668" s="828"/>
      <c r="S668" s="833"/>
    </row>
    <row r="669" spans="1:19" ht="14.45" customHeight="1" x14ac:dyDescent="0.2">
      <c r="A669" s="822" t="s">
        <v>7238</v>
      </c>
      <c r="B669" s="823" t="s">
        <v>7239</v>
      </c>
      <c r="C669" s="823" t="s">
        <v>7223</v>
      </c>
      <c r="D669" s="823" t="s">
        <v>7227</v>
      </c>
      <c r="E669" s="823" t="s">
        <v>7240</v>
      </c>
      <c r="F669" s="823" t="s">
        <v>7460</v>
      </c>
      <c r="G669" s="823" t="s">
        <v>7579</v>
      </c>
      <c r="H669" s="832"/>
      <c r="I669" s="832"/>
      <c r="J669" s="823"/>
      <c r="K669" s="823"/>
      <c r="L669" s="832"/>
      <c r="M669" s="832"/>
      <c r="N669" s="823"/>
      <c r="O669" s="823"/>
      <c r="P669" s="832">
        <v>0</v>
      </c>
      <c r="Q669" s="832">
        <v>0</v>
      </c>
      <c r="R669" s="828"/>
      <c r="S669" s="833"/>
    </row>
    <row r="670" spans="1:19" ht="14.45" customHeight="1" x14ac:dyDescent="0.2">
      <c r="A670" s="822" t="s">
        <v>7583</v>
      </c>
      <c r="B670" s="823" t="s">
        <v>7584</v>
      </c>
      <c r="C670" s="823" t="s">
        <v>629</v>
      </c>
      <c r="D670" s="823" t="s">
        <v>7227</v>
      </c>
      <c r="E670" s="823" t="s">
        <v>7508</v>
      </c>
      <c r="F670" s="823" t="s">
        <v>7585</v>
      </c>
      <c r="G670" s="823" t="s">
        <v>7586</v>
      </c>
      <c r="H670" s="832">
        <v>60</v>
      </c>
      <c r="I670" s="832">
        <v>704160</v>
      </c>
      <c r="J670" s="823">
        <v>1.1689999850587935</v>
      </c>
      <c r="K670" s="823">
        <v>11736</v>
      </c>
      <c r="L670" s="832">
        <v>51</v>
      </c>
      <c r="M670" s="832">
        <v>602361</v>
      </c>
      <c r="N670" s="823">
        <v>1</v>
      </c>
      <c r="O670" s="823">
        <v>11811</v>
      </c>
      <c r="P670" s="832">
        <v>43</v>
      </c>
      <c r="Q670" s="832">
        <v>510668</v>
      </c>
      <c r="R670" s="828">
        <v>0.84777732954158713</v>
      </c>
      <c r="S670" s="833">
        <v>11876</v>
      </c>
    </row>
    <row r="671" spans="1:19" ht="14.45" customHeight="1" x14ac:dyDescent="0.2">
      <c r="A671" s="822" t="s">
        <v>7583</v>
      </c>
      <c r="B671" s="823" t="s">
        <v>7584</v>
      </c>
      <c r="C671" s="823" t="s">
        <v>629</v>
      </c>
      <c r="D671" s="823" t="s">
        <v>7227</v>
      </c>
      <c r="E671" s="823" t="s">
        <v>7508</v>
      </c>
      <c r="F671" s="823" t="s">
        <v>7587</v>
      </c>
      <c r="G671" s="823" t="s">
        <v>7588</v>
      </c>
      <c r="H671" s="832">
        <v>64</v>
      </c>
      <c r="I671" s="832">
        <v>19136</v>
      </c>
      <c r="J671" s="823">
        <v>1.1520770620108369</v>
      </c>
      <c r="K671" s="823">
        <v>299</v>
      </c>
      <c r="L671" s="832">
        <v>55</v>
      </c>
      <c r="M671" s="832">
        <v>16610</v>
      </c>
      <c r="N671" s="823">
        <v>1</v>
      </c>
      <c r="O671" s="823">
        <v>302</v>
      </c>
      <c r="P671" s="832">
        <v>65</v>
      </c>
      <c r="Q671" s="832">
        <v>19760</v>
      </c>
      <c r="R671" s="828">
        <v>1.1896447922937989</v>
      </c>
      <c r="S671" s="833">
        <v>304</v>
      </c>
    </row>
    <row r="672" spans="1:19" ht="14.45" customHeight="1" x14ac:dyDescent="0.2">
      <c r="A672" s="822" t="s">
        <v>7583</v>
      </c>
      <c r="B672" s="823" t="s">
        <v>7584</v>
      </c>
      <c r="C672" s="823" t="s">
        <v>629</v>
      </c>
      <c r="D672" s="823" t="s">
        <v>7227</v>
      </c>
      <c r="E672" s="823" t="s">
        <v>7508</v>
      </c>
      <c r="F672" s="823" t="s">
        <v>7589</v>
      </c>
      <c r="G672" s="823" t="s">
        <v>7590</v>
      </c>
      <c r="H672" s="832"/>
      <c r="I672" s="832"/>
      <c r="J672" s="823"/>
      <c r="K672" s="823"/>
      <c r="L672" s="832"/>
      <c r="M672" s="832"/>
      <c r="N672" s="823"/>
      <c r="O672" s="823"/>
      <c r="P672" s="832">
        <v>1</v>
      </c>
      <c r="Q672" s="832">
        <v>12</v>
      </c>
      <c r="R672" s="828"/>
      <c r="S672" s="833">
        <v>12</v>
      </c>
    </row>
    <row r="673" spans="1:19" ht="14.45" customHeight="1" x14ac:dyDescent="0.2">
      <c r="A673" s="822" t="s">
        <v>7583</v>
      </c>
      <c r="B673" s="823" t="s">
        <v>7584</v>
      </c>
      <c r="C673" s="823" t="s">
        <v>629</v>
      </c>
      <c r="D673" s="823" t="s">
        <v>7227</v>
      </c>
      <c r="E673" s="823" t="s">
        <v>7508</v>
      </c>
      <c r="F673" s="823" t="s">
        <v>7591</v>
      </c>
      <c r="G673" s="823" t="s">
        <v>7592</v>
      </c>
      <c r="H673" s="832">
        <v>11</v>
      </c>
      <c r="I673" s="832">
        <v>140756</v>
      </c>
      <c r="J673" s="823">
        <v>0.61072928598701792</v>
      </c>
      <c r="K673" s="823">
        <v>12796</v>
      </c>
      <c r="L673" s="832">
        <v>18</v>
      </c>
      <c r="M673" s="832">
        <v>230472</v>
      </c>
      <c r="N673" s="823">
        <v>1</v>
      </c>
      <c r="O673" s="823">
        <v>12804</v>
      </c>
      <c r="P673" s="832"/>
      <c r="Q673" s="832"/>
      <c r="R673" s="828"/>
      <c r="S673" s="833"/>
    </row>
    <row r="674" spans="1:19" ht="14.45" customHeight="1" x14ac:dyDescent="0.2">
      <c r="A674" s="822" t="s">
        <v>7583</v>
      </c>
      <c r="B674" s="823" t="s">
        <v>7584</v>
      </c>
      <c r="C674" s="823" t="s">
        <v>629</v>
      </c>
      <c r="D674" s="823" t="s">
        <v>7227</v>
      </c>
      <c r="E674" s="823" t="s">
        <v>7508</v>
      </c>
      <c r="F674" s="823" t="s">
        <v>7593</v>
      </c>
      <c r="G674" s="823" t="s">
        <v>7594</v>
      </c>
      <c r="H674" s="832">
        <v>954</v>
      </c>
      <c r="I674" s="832">
        <v>9985518</v>
      </c>
      <c r="J674" s="823">
        <v>1.0336975155279504</v>
      </c>
      <c r="K674" s="823">
        <v>10467</v>
      </c>
      <c r="L674" s="832">
        <v>920</v>
      </c>
      <c r="M674" s="832">
        <v>9660000</v>
      </c>
      <c r="N674" s="823">
        <v>1</v>
      </c>
      <c r="O674" s="823">
        <v>10500</v>
      </c>
      <c r="P674" s="832">
        <v>940</v>
      </c>
      <c r="Q674" s="832">
        <v>9898200</v>
      </c>
      <c r="R674" s="828">
        <v>1.0246583850931676</v>
      </c>
      <c r="S674" s="833">
        <v>10530</v>
      </c>
    </row>
    <row r="675" spans="1:19" ht="14.45" customHeight="1" x14ac:dyDescent="0.2">
      <c r="A675" s="822" t="s">
        <v>7583</v>
      </c>
      <c r="B675" s="823" t="s">
        <v>7584</v>
      </c>
      <c r="C675" s="823" t="s">
        <v>629</v>
      </c>
      <c r="D675" s="823" t="s">
        <v>7227</v>
      </c>
      <c r="E675" s="823" t="s">
        <v>7508</v>
      </c>
      <c r="F675" s="823" t="s">
        <v>7595</v>
      </c>
      <c r="G675" s="823" t="s">
        <v>7596</v>
      </c>
      <c r="H675" s="832">
        <v>105</v>
      </c>
      <c r="I675" s="832">
        <v>1196580</v>
      </c>
      <c r="J675" s="823">
        <v>0.94855249389605856</v>
      </c>
      <c r="K675" s="823">
        <v>11396</v>
      </c>
      <c r="L675" s="832">
        <v>110</v>
      </c>
      <c r="M675" s="832">
        <v>1261480</v>
      </c>
      <c r="N675" s="823">
        <v>1</v>
      </c>
      <c r="O675" s="823">
        <v>11468</v>
      </c>
      <c r="P675" s="832">
        <v>107</v>
      </c>
      <c r="Q675" s="832">
        <v>1233817</v>
      </c>
      <c r="R675" s="828">
        <v>0.97807099597298408</v>
      </c>
      <c r="S675" s="833">
        <v>11531</v>
      </c>
    </row>
    <row r="676" spans="1:19" ht="14.45" customHeight="1" x14ac:dyDescent="0.2">
      <c r="A676" s="822" t="s">
        <v>7583</v>
      </c>
      <c r="B676" s="823" t="s">
        <v>7584</v>
      </c>
      <c r="C676" s="823" t="s">
        <v>629</v>
      </c>
      <c r="D676" s="823" t="s">
        <v>7227</v>
      </c>
      <c r="E676" s="823" t="s">
        <v>7508</v>
      </c>
      <c r="F676" s="823" t="s">
        <v>7597</v>
      </c>
      <c r="G676" s="823" t="s">
        <v>7598</v>
      </c>
      <c r="H676" s="832"/>
      <c r="I676" s="832"/>
      <c r="J676" s="823"/>
      <c r="K676" s="823"/>
      <c r="L676" s="832"/>
      <c r="M676" s="832"/>
      <c r="N676" s="823"/>
      <c r="O676" s="823"/>
      <c r="P676" s="832">
        <v>1</v>
      </c>
      <c r="Q676" s="832">
        <v>480</v>
      </c>
      <c r="R676" s="828"/>
      <c r="S676" s="833">
        <v>480</v>
      </c>
    </row>
    <row r="677" spans="1:19" ht="14.45" customHeight="1" x14ac:dyDescent="0.2">
      <c r="A677" s="822" t="s">
        <v>7583</v>
      </c>
      <c r="B677" s="823" t="s">
        <v>7584</v>
      </c>
      <c r="C677" s="823" t="s">
        <v>629</v>
      </c>
      <c r="D677" s="823" t="s">
        <v>7227</v>
      </c>
      <c r="E677" s="823" t="s">
        <v>7508</v>
      </c>
      <c r="F677" s="823" t="s">
        <v>7599</v>
      </c>
      <c r="G677" s="823" t="s">
        <v>7600</v>
      </c>
      <c r="H677" s="832">
        <v>587</v>
      </c>
      <c r="I677" s="832">
        <v>210733</v>
      </c>
      <c r="J677" s="823">
        <v>1.0321548920496846</v>
      </c>
      <c r="K677" s="823">
        <v>359</v>
      </c>
      <c r="L677" s="832">
        <v>564</v>
      </c>
      <c r="M677" s="832">
        <v>204168</v>
      </c>
      <c r="N677" s="823">
        <v>1</v>
      </c>
      <c r="O677" s="823">
        <v>362</v>
      </c>
      <c r="P677" s="832">
        <v>514</v>
      </c>
      <c r="Q677" s="832">
        <v>187610</v>
      </c>
      <c r="R677" s="828">
        <v>0.91890012146859446</v>
      </c>
      <c r="S677" s="833">
        <v>365</v>
      </c>
    </row>
    <row r="678" spans="1:19" ht="14.45" customHeight="1" x14ac:dyDescent="0.2">
      <c r="A678" s="822" t="s">
        <v>7583</v>
      </c>
      <c r="B678" s="823" t="s">
        <v>7584</v>
      </c>
      <c r="C678" s="823" t="s">
        <v>629</v>
      </c>
      <c r="D678" s="823" t="s">
        <v>7227</v>
      </c>
      <c r="E678" s="823" t="s">
        <v>7508</v>
      </c>
      <c r="F678" s="823" t="s">
        <v>7601</v>
      </c>
      <c r="G678" s="823" t="s">
        <v>7602</v>
      </c>
      <c r="H678" s="832">
        <v>2</v>
      </c>
      <c r="I678" s="832">
        <v>24874</v>
      </c>
      <c r="J678" s="823">
        <v>1.987217384357274</v>
      </c>
      <c r="K678" s="823">
        <v>12437</v>
      </c>
      <c r="L678" s="832">
        <v>1</v>
      </c>
      <c r="M678" s="832">
        <v>12517</v>
      </c>
      <c r="N678" s="823">
        <v>1</v>
      </c>
      <c r="O678" s="823">
        <v>12517</v>
      </c>
      <c r="P678" s="832">
        <v>1</v>
      </c>
      <c r="Q678" s="832">
        <v>12587</v>
      </c>
      <c r="R678" s="828">
        <v>1.0055923943436926</v>
      </c>
      <c r="S678" s="833">
        <v>12587</v>
      </c>
    </row>
    <row r="679" spans="1:19" ht="14.45" customHeight="1" x14ac:dyDescent="0.2">
      <c r="A679" s="822" t="s">
        <v>7583</v>
      </c>
      <c r="B679" s="823" t="s">
        <v>7584</v>
      </c>
      <c r="C679" s="823" t="s">
        <v>629</v>
      </c>
      <c r="D679" s="823" t="s">
        <v>7227</v>
      </c>
      <c r="E679" s="823" t="s">
        <v>7508</v>
      </c>
      <c r="F679" s="823" t="s">
        <v>7603</v>
      </c>
      <c r="G679" s="823" t="s">
        <v>7604</v>
      </c>
      <c r="H679" s="832">
        <v>1180</v>
      </c>
      <c r="I679" s="832">
        <v>1306260</v>
      </c>
      <c r="J679" s="823">
        <v>1.1049866768176628</v>
      </c>
      <c r="K679" s="823">
        <v>1107</v>
      </c>
      <c r="L679" s="832">
        <v>1065</v>
      </c>
      <c r="M679" s="832">
        <v>1182150</v>
      </c>
      <c r="N679" s="823">
        <v>1</v>
      </c>
      <c r="O679" s="823">
        <v>1110</v>
      </c>
      <c r="P679" s="832">
        <v>1137</v>
      </c>
      <c r="Q679" s="832">
        <v>1266618</v>
      </c>
      <c r="R679" s="828">
        <v>1.0714528613120162</v>
      </c>
      <c r="S679" s="833">
        <v>1114</v>
      </c>
    </row>
    <row r="680" spans="1:19" ht="14.45" customHeight="1" x14ac:dyDescent="0.2">
      <c r="A680" s="822" t="s">
        <v>7583</v>
      </c>
      <c r="B680" s="823" t="s">
        <v>7584</v>
      </c>
      <c r="C680" s="823" t="s">
        <v>629</v>
      </c>
      <c r="D680" s="823" t="s">
        <v>7227</v>
      </c>
      <c r="E680" s="823" t="s">
        <v>7508</v>
      </c>
      <c r="F680" s="823" t="s">
        <v>7605</v>
      </c>
      <c r="G680" s="823" t="s">
        <v>7606</v>
      </c>
      <c r="H680" s="832">
        <v>14</v>
      </c>
      <c r="I680" s="832">
        <v>104020</v>
      </c>
      <c r="J680" s="823">
        <v>0.82164946010632001</v>
      </c>
      <c r="K680" s="823">
        <v>7430</v>
      </c>
      <c r="L680" s="832">
        <v>17</v>
      </c>
      <c r="M680" s="832">
        <v>126599</v>
      </c>
      <c r="N680" s="823">
        <v>1</v>
      </c>
      <c r="O680" s="823">
        <v>7447</v>
      </c>
      <c r="P680" s="832">
        <v>16</v>
      </c>
      <c r="Q680" s="832">
        <v>119392</v>
      </c>
      <c r="R680" s="828">
        <v>0.94307222015971692</v>
      </c>
      <c r="S680" s="833">
        <v>7462</v>
      </c>
    </row>
    <row r="681" spans="1:19" ht="14.45" customHeight="1" x14ac:dyDescent="0.2">
      <c r="A681" s="822" t="s">
        <v>7583</v>
      </c>
      <c r="B681" s="823" t="s">
        <v>7584</v>
      </c>
      <c r="C681" s="823" t="s">
        <v>629</v>
      </c>
      <c r="D681" s="823" t="s">
        <v>7227</v>
      </c>
      <c r="E681" s="823" t="s">
        <v>7508</v>
      </c>
      <c r="F681" s="823" t="s">
        <v>7607</v>
      </c>
      <c r="G681" s="823" t="s">
        <v>7608</v>
      </c>
      <c r="H681" s="832">
        <v>7</v>
      </c>
      <c r="I681" s="832">
        <v>16765</v>
      </c>
      <c r="J681" s="823">
        <v>0.49916631929970823</v>
      </c>
      <c r="K681" s="823">
        <v>2395</v>
      </c>
      <c r="L681" s="832">
        <v>14</v>
      </c>
      <c r="M681" s="832">
        <v>33586</v>
      </c>
      <c r="N681" s="823">
        <v>1</v>
      </c>
      <c r="O681" s="823">
        <v>2399</v>
      </c>
      <c r="P681" s="832">
        <v>11</v>
      </c>
      <c r="Q681" s="832">
        <v>26422</v>
      </c>
      <c r="R681" s="828">
        <v>0.786696837968201</v>
      </c>
      <c r="S681" s="833">
        <v>2402</v>
      </c>
    </row>
    <row r="682" spans="1:19" ht="14.45" customHeight="1" x14ac:dyDescent="0.2">
      <c r="A682" s="822" t="s">
        <v>7583</v>
      </c>
      <c r="B682" s="823" t="s">
        <v>7584</v>
      </c>
      <c r="C682" s="823" t="s">
        <v>629</v>
      </c>
      <c r="D682" s="823" t="s">
        <v>7227</v>
      </c>
      <c r="E682" s="823" t="s">
        <v>7508</v>
      </c>
      <c r="F682" s="823" t="s">
        <v>7609</v>
      </c>
      <c r="G682" s="823" t="s">
        <v>7610</v>
      </c>
      <c r="H682" s="832">
        <v>250</v>
      </c>
      <c r="I682" s="832">
        <v>2201500</v>
      </c>
      <c r="J682" s="823">
        <v>0.99920571882446385</v>
      </c>
      <c r="K682" s="823">
        <v>8806</v>
      </c>
      <c r="L682" s="832">
        <v>250</v>
      </c>
      <c r="M682" s="832">
        <v>2203250</v>
      </c>
      <c r="N682" s="823">
        <v>1</v>
      </c>
      <c r="O682" s="823">
        <v>8813</v>
      </c>
      <c r="P682" s="832">
        <v>255</v>
      </c>
      <c r="Q682" s="832">
        <v>2249100</v>
      </c>
      <c r="R682" s="828">
        <v>1.0208101667990468</v>
      </c>
      <c r="S682" s="833">
        <v>8820</v>
      </c>
    </row>
    <row r="683" spans="1:19" ht="14.45" customHeight="1" x14ac:dyDescent="0.2">
      <c r="A683" s="822" t="s">
        <v>7583</v>
      </c>
      <c r="B683" s="823" t="s">
        <v>7584</v>
      </c>
      <c r="C683" s="823" t="s">
        <v>629</v>
      </c>
      <c r="D683" s="823" t="s">
        <v>7227</v>
      </c>
      <c r="E683" s="823" t="s">
        <v>7508</v>
      </c>
      <c r="F683" s="823" t="s">
        <v>7611</v>
      </c>
      <c r="G683" s="823" t="s">
        <v>7612</v>
      </c>
      <c r="H683" s="832">
        <v>65</v>
      </c>
      <c r="I683" s="832">
        <v>104650</v>
      </c>
      <c r="J683" s="823">
        <v>0.24163568773234201</v>
      </c>
      <c r="K683" s="823">
        <v>1610</v>
      </c>
      <c r="L683" s="832">
        <v>269</v>
      </c>
      <c r="M683" s="832">
        <v>433090</v>
      </c>
      <c r="N683" s="823">
        <v>1</v>
      </c>
      <c r="O683" s="823">
        <v>1610</v>
      </c>
      <c r="P683" s="832">
        <v>174</v>
      </c>
      <c r="Q683" s="832">
        <v>280140</v>
      </c>
      <c r="R683" s="828">
        <v>0.64684014869888473</v>
      </c>
      <c r="S683" s="833">
        <v>1610</v>
      </c>
    </row>
    <row r="684" spans="1:19" ht="14.45" customHeight="1" x14ac:dyDescent="0.2">
      <c r="A684" s="822" t="s">
        <v>7583</v>
      </c>
      <c r="B684" s="823" t="s">
        <v>7584</v>
      </c>
      <c r="C684" s="823" t="s">
        <v>629</v>
      </c>
      <c r="D684" s="823" t="s">
        <v>7227</v>
      </c>
      <c r="E684" s="823" t="s">
        <v>7508</v>
      </c>
      <c r="F684" s="823" t="s">
        <v>7613</v>
      </c>
      <c r="G684" s="823" t="s">
        <v>7614</v>
      </c>
      <c r="H684" s="832">
        <v>1092</v>
      </c>
      <c r="I684" s="832">
        <v>1778868</v>
      </c>
      <c r="J684" s="823">
        <v>1.036114683515992</v>
      </c>
      <c r="K684" s="823">
        <v>1629</v>
      </c>
      <c r="L684" s="832">
        <v>1052</v>
      </c>
      <c r="M684" s="832">
        <v>1716864</v>
      </c>
      <c r="N684" s="823">
        <v>1</v>
      </c>
      <c r="O684" s="823">
        <v>1632</v>
      </c>
      <c r="P684" s="832">
        <v>979</v>
      </c>
      <c r="Q684" s="832">
        <v>1601644</v>
      </c>
      <c r="R684" s="828">
        <v>0.93288926787445015</v>
      </c>
      <c r="S684" s="833">
        <v>1636</v>
      </c>
    </row>
    <row r="685" spans="1:19" ht="14.45" customHeight="1" x14ac:dyDescent="0.2">
      <c r="A685" s="822" t="s">
        <v>7583</v>
      </c>
      <c r="B685" s="823" t="s">
        <v>7584</v>
      </c>
      <c r="C685" s="823" t="s">
        <v>629</v>
      </c>
      <c r="D685" s="823" t="s">
        <v>7227</v>
      </c>
      <c r="E685" s="823" t="s">
        <v>7508</v>
      </c>
      <c r="F685" s="823" t="s">
        <v>7615</v>
      </c>
      <c r="G685" s="823" t="s">
        <v>7616</v>
      </c>
      <c r="H685" s="832">
        <v>274</v>
      </c>
      <c r="I685" s="832">
        <v>1050790</v>
      </c>
      <c r="J685" s="823">
        <v>0.99171923545911334</v>
      </c>
      <c r="K685" s="823">
        <v>3835</v>
      </c>
      <c r="L685" s="832">
        <v>276</v>
      </c>
      <c r="M685" s="832">
        <v>1059564</v>
      </c>
      <c r="N685" s="823">
        <v>1</v>
      </c>
      <c r="O685" s="823">
        <v>3839</v>
      </c>
      <c r="P685" s="832">
        <v>207</v>
      </c>
      <c r="Q685" s="832">
        <v>795501</v>
      </c>
      <c r="R685" s="828">
        <v>0.75078145350351655</v>
      </c>
      <c r="S685" s="833">
        <v>3843</v>
      </c>
    </row>
    <row r="686" spans="1:19" ht="14.45" customHeight="1" x14ac:dyDescent="0.2">
      <c r="A686" s="822" t="s">
        <v>7583</v>
      </c>
      <c r="B686" s="823" t="s">
        <v>7584</v>
      </c>
      <c r="C686" s="823" t="s">
        <v>629</v>
      </c>
      <c r="D686" s="823" t="s">
        <v>7227</v>
      </c>
      <c r="E686" s="823" t="s">
        <v>7508</v>
      </c>
      <c r="F686" s="823" t="s">
        <v>7617</v>
      </c>
      <c r="G686" s="823" t="s">
        <v>7618</v>
      </c>
      <c r="H686" s="832">
        <v>65</v>
      </c>
      <c r="I686" s="832">
        <v>104650</v>
      </c>
      <c r="J686" s="823">
        <v>0.24163568773234201</v>
      </c>
      <c r="K686" s="823">
        <v>1610</v>
      </c>
      <c r="L686" s="832">
        <v>269</v>
      </c>
      <c r="M686" s="832">
        <v>433090</v>
      </c>
      <c r="N686" s="823">
        <v>1</v>
      </c>
      <c r="O686" s="823">
        <v>1610</v>
      </c>
      <c r="P686" s="832">
        <v>173</v>
      </c>
      <c r="Q686" s="832">
        <v>278530</v>
      </c>
      <c r="R686" s="828">
        <v>0.64312267657992561</v>
      </c>
      <c r="S686" s="833">
        <v>1610</v>
      </c>
    </row>
    <row r="687" spans="1:19" ht="14.45" customHeight="1" x14ac:dyDescent="0.2">
      <c r="A687" s="822" t="s">
        <v>7583</v>
      </c>
      <c r="B687" s="823" t="s">
        <v>7584</v>
      </c>
      <c r="C687" s="823" t="s">
        <v>629</v>
      </c>
      <c r="D687" s="823" t="s">
        <v>7227</v>
      </c>
      <c r="E687" s="823" t="s">
        <v>7508</v>
      </c>
      <c r="F687" s="823" t="s">
        <v>7619</v>
      </c>
      <c r="G687" s="823" t="s">
        <v>7620</v>
      </c>
      <c r="H687" s="832">
        <v>52</v>
      </c>
      <c r="I687" s="832">
        <v>2065752</v>
      </c>
      <c r="J687" s="823">
        <v>1.4830636910894217</v>
      </c>
      <c r="K687" s="823">
        <v>39726</v>
      </c>
      <c r="L687" s="832">
        <v>35</v>
      </c>
      <c r="M687" s="832">
        <v>1392895</v>
      </c>
      <c r="N687" s="823">
        <v>1</v>
      </c>
      <c r="O687" s="823">
        <v>39797</v>
      </c>
      <c r="P687" s="832">
        <v>21</v>
      </c>
      <c r="Q687" s="832">
        <v>837060</v>
      </c>
      <c r="R687" s="828">
        <v>0.60094982033821642</v>
      </c>
      <c r="S687" s="833">
        <v>39860</v>
      </c>
    </row>
    <row r="688" spans="1:19" ht="14.45" customHeight="1" x14ac:dyDescent="0.2">
      <c r="A688" s="822" t="s">
        <v>7583</v>
      </c>
      <c r="B688" s="823" t="s">
        <v>7584</v>
      </c>
      <c r="C688" s="823" t="s">
        <v>629</v>
      </c>
      <c r="D688" s="823" t="s">
        <v>7227</v>
      </c>
      <c r="E688" s="823" t="s">
        <v>7508</v>
      </c>
      <c r="F688" s="823" t="s">
        <v>7621</v>
      </c>
      <c r="G688" s="823" t="s">
        <v>7622</v>
      </c>
      <c r="H688" s="832">
        <v>40</v>
      </c>
      <c r="I688" s="832">
        <v>95800</v>
      </c>
      <c r="J688" s="823">
        <v>1.2101001679992927</v>
      </c>
      <c r="K688" s="823">
        <v>2395</v>
      </c>
      <c r="L688" s="832">
        <v>33</v>
      </c>
      <c r="M688" s="832">
        <v>79167</v>
      </c>
      <c r="N688" s="823">
        <v>1</v>
      </c>
      <c r="O688" s="823">
        <v>2399</v>
      </c>
      <c r="P688" s="832">
        <v>30</v>
      </c>
      <c r="Q688" s="832">
        <v>72060</v>
      </c>
      <c r="R688" s="828">
        <v>0.91022774640948878</v>
      </c>
      <c r="S688" s="833">
        <v>2402</v>
      </c>
    </row>
    <row r="689" spans="1:19" ht="14.45" customHeight="1" x14ac:dyDescent="0.2">
      <c r="A689" s="822" t="s">
        <v>7583</v>
      </c>
      <c r="B689" s="823" t="s">
        <v>7584</v>
      </c>
      <c r="C689" s="823" t="s">
        <v>629</v>
      </c>
      <c r="D689" s="823" t="s">
        <v>7227</v>
      </c>
      <c r="E689" s="823" t="s">
        <v>7508</v>
      </c>
      <c r="F689" s="823" t="s">
        <v>7623</v>
      </c>
      <c r="G689" s="823" t="s">
        <v>7624</v>
      </c>
      <c r="H689" s="832">
        <v>22</v>
      </c>
      <c r="I689" s="832">
        <v>23857.739999999998</v>
      </c>
      <c r="J689" s="823">
        <v>0.37288124467234124</v>
      </c>
      <c r="K689" s="823">
        <v>1084.4427272727271</v>
      </c>
      <c r="L689" s="832">
        <v>59</v>
      </c>
      <c r="M689" s="832">
        <v>63982.140000000014</v>
      </c>
      <c r="N689" s="823">
        <v>1</v>
      </c>
      <c r="O689" s="823">
        <v>1084.4430508474579</v>
      </c>
      <c r="P689" s="832">
        <v>26</v>
      </c>
      <c r="Q689" s="832">
        <v>28195.519999999997</v>
      </c>
      <c r="R689" s="828">
        <v>0.44067797669787212</v>
      </c>
      <c r="S689" s="833">
        <v>1084.4430769230769</v>
      </c>
    </row>
    <row r="690" spans="1:19" ht="14.45" customHeight="1" x14ac:dyDescent="0.2">
      <c r="A690" s="822" t="s">
        <v>7583</v>
      </c>
      <c r="B690" s="823" t="s">
        <v>7584</v>
      </c>
      <c r="C690" s="823" t="s">
        <v>629</v>
      </c>
      <c r="D690" s="823" t="s">
        <v>7227</v>
      </c>
      <c r="E690" s="823" t="s">
        <v>7508</v>
      </c>
      <c r="F690" s="823" t="s">
        <v>7625</v>
      </c>
      <c r="G690" s="823" t="s">
        <v>7626</v>
      </c>
      <c r="H690" s="832"/>
      <c r="I690" s="832"/>
      <c r="J690" s="823"/>
      <c r="K690" s="823"/>
      <c r="L690" s="832"/>
      <c r="M690" s="832"/>
      <c r="N690" s="823"/>
      <c r="O690" s="823"/>
      <c r="P690" s="832">
        <v>12</v>
      </c>
      <c r="Q690" s="832">
        <v>427008</v>
      </c>
      <c r="R690" s="828"/>
      <c r="S690" s="833">
        <v>35584</v>
      </c>
    </row>
    <row r="691" spans="1:19" ht="14.45" customHeight="1" x14ac:dyDescent="0.2">
      <c r="A691" s="822" t="s">
        <v>7583</v>
      </c>
      <c r="B691" s="823" t="s">
        <v>7627</v>
      </c>
      <c r="C691" s="823" t="s">
        <v>629</v>
      </c>
      <c r="D691" s="823" t="s">
        <v>7227</v>
      </c>
      <c r="E691" s="823" t="s">
        <v>7508</v>
      </c>
      <c r="F691" s="823" t="s">
        <v>7628</v>
      </c>
      <c r="G691" s="823" t="s">
        <v>7629</v>
      </c>
      <c r="H691" s="832">
        <v>74</v>
      </c>
      <c r="I691" s="832">
        <v>16428</v>
      </c>
      <c r="J691" s="823">
        <v>0.84676047626411011</v>
      </c>
      <c r="K691" s="823">
        <v>222</v>
      </c>
      <c r="L691" s="832">
        <v>87</v>
      </c>
      <c r="M691" s="832">
        <v>19401</v>
      </c>
      <c r="N691" s="823">
        <v>1</v>
      </c>
      <c r="O691" s="823">
        <v>223</v>
      </c>
      <c r="P691" s="832">
        <v>52</v>
      </c>
      <c r="Q691" s="832">
        <v>11648</v>
      </c>
      <c r="R691" s="828">
        <v>0.60038142363795677</v>
      </c>
      <c r="S691" s="833">
        <v>224</v>
      </c>
    </row>
    <row r="692" spans="1:19" ht="14.45" customHeight="1" x14ac:dyDescent="0.2">
      <c r="A692" s="822" t="s">
        <v>7583</v>
      </c>
      <c r="B692" s="823" t="s">
        <v>7627</v>
      </c>
      <c r="C692" s="823" t="s">
        <v>629</v>
      </c>
      <c r="D692" s="823" t="s">
        <v>7227</v>
      </c>
      <c r="E692" s="823" t="s">
        <v>7508</v>
      </c>
      <c r="F692" s="823" t="s">
        <v>7630</v>
      </c>
      <c r="G692" s="823" t="s">
        <v>7631</v>
      </c>
      <c r="H692" s="832">
        <v>74</v>
      </c>
      <c r="I692" s="832">
        <v>37666</v>
      </c>
      <c r="J692" s="823">
        <v>0.84394255114158323</v>
      </c>
      <c r="K692" s="823">
        <v>509</v>
      </c>
      <c r="L692" s="832">
        <v>87</v>
      </c>
      <c r="M692" s="832">
        <v>44631</v>
      </c>
      <c r="N692" s="823">
        <v>1</v>
      </c>
      <c r="O692" s="823">
        <v>513</v>
      </c>
      <c r="P692" s="832">
        <v>52</v>
      </c>
      <c r="Q692" s="832">
        <v>26884</v>
      </c>
      <c r="R692" s="828">
        <v>0.60236158723757027</v>
      </c>
      <c r="S692" s="833">
        <v>517</v>
      </c>
    </row>
    <row r="693" spans="1:19" ht="14.45" customHeight="1" x14ac:dyDescent="0.2">
      <c r="A693" s="822" t="s">
        <v>7583</v>
      </c>
      <c r="B693" s="823" t="s">
        <v>7627</v>
      </c>
      <c r="C693" s="823" t="s">
        <v>629</v>
      </c>
      <c r="D693" s="823" t="s">
        <v>7227</v>
      </c>
      <c r="E693" s="823" t="s">
        <v>7508</v>
      </c>
      <c r="F693" s="823" t="s">
        <v>7632</v>
      </c>
      <c r="G693" s="823" t="s">
        <v>7633</v>
      </c>
      <c r="H693" s="832">
        <v>89</v>
      </c>
      <c r="I693" s="832">
        <v>31506</v>
      </c>
      <c r="J693" s="823">
        <v>0.63392354124748496</v>
      </c>
      <c r="K693" s="823">
        <v>354</v>
      </c>
      <c r="L693" s="832">
        <v>140</v>
      </c>
      <c r="M693" s="832">
        <v>49700</v>
      </c>
      <c r="N693" s="823">
        <v>1</v>
      </c>
      <c r="O693" s="823">
        <v>355</v>
      </c>
      <c r="P693" s="832">
        <v>112</v>
      </c>
      <c r="Q693" s="832">
        <v>39760</v>
      </c>
      <c r="R693" s="828">
        <v>0.8</v>
      </c>
      <c r="S693" s="833">
        <v>355</v>
      </c>
    </row>
    <row r="694" spans="1:19" ht="14.45" customHeight="1" x14ac:dyDescent="0.2">
      <c r="A694" s="822" t="s">
        <v>7583</v>
      </c>
      <c r="B694" s="823" t="s">
        <v>7627</v>
      </c>
      <c r="C694" s="823" t="s">
        <v>629</v>
      </c>
      <c r="D694" s="823" t="s">
        <v>7227</v>
      </c>
      <c r="E694" s="823" t="s">
        <v>7508</v>
      </c>
      <c r="F694" s="823" t="s">
        <v>7634</v>
      </c>
      <c r="G694" s="823" t="s">
        <v>7635</v>
      </c>
      <c r="H694" s="832">
        <v>2</v>
      </c>
      <c r="I694" s="832">
        <v>64</v>
      </c>
      <c r="J694" s="823">
        <v>0.64646464646464652</v>
      </c>
      <c r="K694" s="823">
        <v>32</v>
      </c>
      <c r="L694" s="832">
        <v>3</v>
      </c>
      <c r="M694" s="832">
        <v>99</v>
      </c>
      <c r="N694" s="823">
        <v>1</v>
      </c>
      <c r="O694" s="823">
        <v>33</v>
      </c>
      <c r="P694" s="832">
        <v>2</v>
      </c>
      <c r="Q694" s="832">
        <v>66</v>
      </c>
      <c r="R694" s="828">
        <v>0.66666666666666663</v>
      </c>
      <c r="S694" s="833">
        <v>33</v>
      </c>
    </row>
    <row r="695" spans="1:19" ht="14.45" customHeight="1" x14ac:dyDescent="0.2">
      <c r="A695" s="822" t="s">
        <v>7583</v>
      </c>
      <c r="B695" s="823" t="s">
        <v>7627</v>
      </c>
      <c r="C695" s="823" t="s">
        <v>629</v>
      </c>
      <c r="D695" s="823" t="s">
        <v>7227</v>
      </c>
      <c r="E695" s="823" t="s">
        <v>7508</v>
      </c>
      <c r="F695" s="823" t="s">
        <v>7636</v>
      </c>
      <c r="G695" s="823" t="s">
        <v>7637</v>
      </c>
      <c r="H695" s="832">
        <v>45250</v>
      </c>
      <c r="I695" s="832">
        <v>2941250</v>
      </c>
      <c r="J695" s="823">
        <v>0.97111340029187054</v>
      </c>
      <c r="K695" s="823">
        <v>65</v>
      </c>
      <c r="L695" s="832">
        <v>46596</v>
      </c>
      <c r="M695" s="832">
        <v>3028740</v>
      </c>
      <c r="N695" s="823">
        <v>1</v>
      </c>
      <c r="O695" s="823">
        <v>65</v>
      </c>
      <c r="P695" s="832">
        <v>39688</v>
      </c>
      <c r="Q695" s="832">
        <v>2619408</v>
      </c>
      <c r="R695" s="828">
        <v>0.86485073000653734</v>
      </c>
      <c r="S695" s="833">
        <v>66</v>
      </c>
    </row>
    <row r="696" spans="1:19" ht="14.45" customHeight="1" x14ac:dyDescent="0.2">
      <c r="A696" s="822" t="s">
        <v>7583</v>
      </c>
      <c r="B696" s="823" t="s">
        <v>7627</v>
      </c>
      <c r="C696" s="823" t="s">
        <v>629</v>
      </c>
      <c r="D696" s="823" t="s">
        <v>7227</v>
      </c>
      <c r="E696" s="823" t="s">
        <v>7508</v>
      </c>
      <c r="F696" s="823" t="s">
        <v>7638</v>
      </c>
      <c r="G696" s="823" t="s">
        <v>7639</v>
      </c>
      <c r="H696" s="832">
        <v>13</v>
      </c>
      <c r="I696" s="832">
        <v>7085</v>
      </c>
      <c r="J696" s="823">
        <v>1.1796536796536796</v>
      </c>
      <c r="K696" s="823">
        <v>545</v>
      </c>
      <c r="L696" s="832">
        <v>11</v>
      </c>
      <c r="M696" s="832">
        <v>6006</v>
      </c>
      <c r="N696" s="823">
        <v>1</v>
      </c>
      <c r="O696" s="823">
        <v>546</v>
      </c>
      <c r="P696" s="832">
        <v>8</v>
      </c>
      <c r="Q696" s="832">
        <v>4376</v>
      </c>
      <c r="R696" s="828">
        <v>0.72860472860472858</v>
      </c>
      <c r="S696" s="833">
        <v>547</v>
      </c>
    </row>
    <row r="697" spans="1:19" ht="14.45" customHeight="1" x14ac:dyDescent="0.2">
      <c r="A697" s="822" t="s">
        <v>7583</v>
      </c>
      <c r="B697" s="823" t="s">
        <v>7627</v>
      </c>
      <c r="C697" s="823" t="s">
        <v>629</v>
      </c>
      <c r="D697" s="823" t="s">
        <v>7227</v>
      </c>
      <c r="E697" s="823" t="s">
        <v>7508</v>
      </c>
      <c r="F697" s="823" t="s">
        <v>7640</v>
      </c>
      <c r="G697" s="823" t="s">
        <v>7641</v>
      </c>
      <c r="H697" s="832">
        <v>326</v>
      </c>
      <c r="I697" s="832">
        <v>192992</v>
      </c>
      <c r="J697" s="823">
        <v>0.99663299663299665</v>
      </c>
      <c r="K697" s="823">
        <v>592</v>
      </c>
      <c r="L697" s="832">
        <v>326</v>
      </c>
      <c r="M697" s="832">
        <v>193644</v>
      </c>
      <c r="N697" s="823">
        <v>1</v>
      </c>
      <c r="O697" s="823">
        <v>594</v>
      </c>
      <c r="P697" s="832">
        <v>245</v>
      </c>
      <c r="Q697" s="832">
        <v>145775</v>
      </c>
      <c r="R697" s="828">
        <v>0.75279895065171143</v>
      </c>
      <c r="S697" s="833">
        <v>595</v>
      </c>
    </row>
    <row r="698" spans="1:19" ht="14.45" customHeight="1" x14ac:dyDescent="0.2">
      <c r="A698" s="822" t="s">
        <v>7583</v>
      </c>
      <c r="B698" s="823" t="s">
        <v>7627</v>
      </c>
      <c r="C698" s="823" t="s">
        <v>629</v>
      </c>
      <c r="D698" s="823" t="s">
        <v>7227</v>
      </c>
      <c r="E698" s="823" t="s">
        <v>7508</v>
      </c>
      <c r="F698" s="823" t="s">
        <v>7642</v>
      </c>
      <c r="G698" s="823" t="s">
        <v>7643</v>
      </c>
      <c r="H698" s="832">
        <v>266</v>
      </c>
      <c r="I698" s="832">
        <v>164122</v>
      </c>
      <c r="J698" s="823">
        <v>1.0059453760910071</v>
      </c>
      <c r="K698" s="823">
        <v>617</v>
      </c>
      <c r="L698" s="832">
        <v>264</v>
      </c>
      <c r="M698" s="832">
        <v>163152</v>
      </c>
      <c r="N698" s="823">
        <v>1</v>
      </c>
      <c r="O698" s="823">
        <v>618</v>
      </c>
      <c r="P698" s="832">
        <v>208</v>
      </c>
      <c r="Q698" s="832">
        <v>128752</v>
      </c>
      <c r="R698" s="828">
        <v>0.78915367264881831</v>
      </c>
      <c r="S698" s="833">
        <v>619</v>
      </c>
    </row>
    <row r="699" spans="1:19" ht="14.45" customHeight="1" x14ac:dyDescent="0.2">
      <c r="A699" s="822" t="s">
        <v>7583</v>
      </c>
      <c r="B699" s="823" t="s">
        <v>7627</v>
      </c>
      <c r="C699" s="823" t="s">
        <v>629</v>
      </c>
      <c r="D699" s="823" t="s">
        <v>7227</v>
      </c>
      <c r="E699" s="823" t="s">
        <v>7508</v>
      </c>
      <c r="F699" s="823" t="s">
        <v>7644</v>
      </c>
      <c r="G699" s="823" t="s">
        <v>7645</v>
      </c>
      <c r="H699" s="832">
        <v>167</v>
      </c>
      <c r="I699" s="832">
        <v>25551</v>
      </c>
      <c r="J699" s="823">
        <v>1.3942486085343229</v>
      </c>
      <c r="K699" s="823">
        <v>153</v>
      </c>
      <c r="L699" s="832">
        <v>119</v>
      </c>
      <c r="M699" s="832">
        <v>18326</v>
      </c>
      <c r="N699" s="823">
        <v>1</v>
      </c>
      <c r="O699" s="823">
        <v>154</v>
      </c>
      <c r="P699" s="832">
        <v>127</v>
      </c>
      <c r="Q699" s="832">
        <v>19558</v>
      </c>
      <c r="R699" s="828">
        <v>1.0672268907563025</v>
      </c>
      <c r="S699" s="833">
        <v>154</v>
      </c>
    </row>
    <row r="700" spans="1:19" ht="14.45" customHeight="1" x14ac:dyDescent="0.2">
      <c r="A700" s="822" t="s">
        <v>7583</v>
      </c>
      <c r="B700" s="823" t="s">
        <v>7627</v>
      </c>
      <c r="C700" s="823" t="s">
        <v>629</v>
      </c>
      <c r="D700" s="823" t="s">
        <v>7227</v>
      </c>
      <c r="E700" s="823" t="s">
        <v>7508</v>
      </c>
      <c r="F700" s="823" t="s">
        <v>7646</v>
      </c>
      <c r="G700" s="823" t="s">
        <v>7647</v>
      </c>
      <c r="H700" s="832">
        <v>4</v>
      </c>
      <c r="I700" s="832">
        <v>2716</v>
      </c>
      <c r="J700" s="823"/>
      <c r="K700" s="823">
        <v>679</v>
      </c>
      <c r="L700" s="832"/>
      <c r="M700" s="832"/>
      <c r="N700" s="823"/>
      <c r="O700" s="823"/>
      <c r="P700" s="832">
        <v>16</v>
      </c>
      <c r="Q700" s="832">
        <v>10880</v>
      </c>
      <c r="R700" s="828"/>
      <c r="S700" s="833">
        <v>680</v>
      </c>
    </row>
    <row r="701" spans="1:19" ht="14.45" customHeight="1" x14ac:dyDescent="0.2">
      <c r="A701" s="822" t="s">
        <v>7583</v>
      </c>
      <c r="B701" s="823" t="s">
        <v>7627</v>
      </c>
      <c r="C701" s="823" t="s">
        <v>629</v>
      </c>
      <c r="D701" s="823" t="s">
        <v>7227</v>
      </c>
      <c r="E701" s="823" t="s">
        <v>7508</v>
      </c>
      <c r="F701" s="823" t="s">
        <v>7648</v>
      </c>
      <c r="G701" s="823" t="s">
        <v>7649</v>
      </c>
      <c r="H701" s="832">
        <v>273</v>
      </c>
      <c r="I701" s="832">
        <v>6552</v>
      </c>
      <c r="J701" s="823">
        <v>0.73900293255131966</v>
      </c>
      <c r="K701" s="823">
        <v>24</v>
      </c>
      <c r="L701" s="832">
        <v>341</v>
      </c>
      <c r="M701" s="832">
        <v>8866</v>
      </c>
      <c r="N701" s="823">
        <v>1</v>
      </c>
      <c r="O701" s="823">
        <v>26</v>
      </c>
      <c r="P701" s="832">
        <v>276</v>
      </c>
      <c r="Q701" s="832">
        <v>7176</v>
      </c>
      <c r="R701" s="828">
        <v>0.80938416422287385</v>
      </c>
      <c r="S701" s="833">
        <v>26</v>
      </c>
    </row>
    <row r="702" spans="1:19" ht="14.45" customHeight="1" x14ac:dyDescent="0.2">
      <c r="A702" s="822" t="s">
        <v>7583</v>
      </c>
      <c r="B702" s="823" t="s">
        <v>7627</v>
      </c>
      <c r="C702" s="823" t="s">
        <v>629</v>
      </c>
      <c r="D702" s="823" t="s">
        <v>7227</v>
      </c>
      <c r="E702" s="823" t="s">
        <v>7508</v>
      </c>
      <c r="F702" s="823" t="s">
        <v>7650</v>
      </c>
      <c r="G702" s="823" t="s">
        <v>7651</v>
      </c>
      <c r="H702" s="832">
        <v>14</v>
      </c>
      <c r="I702" s="832">
        <v>2338</v>
      </c>
      <c r="J702" s="823">
        <v>0.53525641025641024</v>
      </c>
      <c r="K702" s="823">
        <v>167</v>
      </c>
      <c r="L702" s="832">
        <v>26</v>
      </c>
      <c r="M702" s="832">
        <v>4368</v>
      </c>
      <c r="N702" s="823">
        <v>1</v>
      </c>
      <c r="O702" s="823">
        <v>168</v>
      </c>
      <c r="P702" s="832">
        <v>8</v>
      </c>
      <c r="Q702" s="832">
        <v>1360</v>
      </c>
      <c r="R702" s="828">
        <v>0.31135531135531136</v>
      </c>
      <c r="S702" s="833">
        <v>170</v>
      </c>
    </row>
    <row r="703" spans="1:19" ht="14.45" customHeight="1" x14ac:dyDescent="0.2">
      <c r="A703" s="822" t="s">
        <v>7583</v>
      </c>
      <c r="B703" s="823" t="s">
        <v>7627</v>
      </c>
      <c r="C703" s="823" t="s">
        <v>629</v>
      </c>
      <c r="D703" s="823" t="s">
        <v>7227</v>
      </c>
      <c r="E703" s="823" t="s">
        <v>7508</v>
      </c>
      <c r="F703" s="823" t="s">
        <v>7652</v>
      </c>
      <c r="G703" s="823" t="s">
        <v>7653</v>
      </c>
      <c r="H703" s="832">
        <v>1582</v>
      </c>
      <c r="I703" s="832">
        <v>87010</v>
      </c>
      <c r="J703" s="823">
        <v>0.95186522262334539</v>
      </c>
      <c r="K703" s="823">
        <v>55</v>
      </c>
      <c r="L703" s="832">
        <v>1662</v>
      </c>
      <c r="M703" s="832">
        <v>91410</v>
      </c>
      <c r="N703" s="823">
        <v>1</v>
      </c>
      <c r="O703" s="823">
        <v>55</v>
      </c>
      <c r="P703" s="832">
        <v>1543</v>
      </c>
      <c r="Q703" s="832">
        <v>84865</v>
      </c>
      <c r="R703" s="828">
        <v>0.92839951865222625</v>
      </c>
      <c r="S703" s="833">
        <v>55</v>
      </c>
    </row>
    <row r="704" spans="1:19" ht="14.45" customHeight="1" x14ac:dyDescent="0.2">
      <c r="A704" s="822" t="s">
        <v>7583</v>
      </c>
      <c r="B704" s="823" t="s">
        <v>7627</v>
      </c>
      <c r="C704" s="823" t="s">
        <v>629</v>
      </c>
      <c r="D704" s="823" t="s">
        <v>7227</v>
      </c>
      <c r="E704" s="823" t="s">
        <v>7508</v>
      </c>
      <c r="F704" s="823" t="s">
        <v>7654</v>
      </c>
      <c r="G704" s="823" t="s">
        <v>7655</v>
      </c>
      <c r="H704" s="832">
        <v>12152</v>
      </c>
      <c r="I704" s="832">
        <v>935704</v>
      </c>
      <c r="J704" s="823">
        <v>1.0124234220782453</v>
      </c>
      <c r="K704" s="823">
        <v>77</v>
      </c>
      <c r="L704" s="832">
        <v>11849</v>
      </c>
      <c r="M704" s="832">
        <v>924222</v>
      </c>
      <c r="N704" s="823">
        <v>1</v>
      </c>
      <c r="O704" s="823">
        <v>78</v>
      </c>
      <c r="P704" s="832">
        <v>11031</v>
      </c>
      <c r="Q704" s="832">
        <v>860418</v>
      </c>
      <c r="R704" s="828">
        <v>0.93096463836610688</v>
      </c>
      <c r="S704" s="833">
        <v>78</v>
      </c>
    </row>
    <row r="705" spans="1:19" ht="14.45" customHeight="1" x14ac:dyDescent="0.2">
      <c r="A705" s="822" t="s">
        <v>7583</v>
      </c>
      <c r="B705" s="823" t="s">
        <v>7627</v>
      </c>
      <c r="C705" s="823" t="s">
        <v>629</v>
      </c>
      <c r="D705" s="823" t="s">
        <v>7227</v>
      </c>
      <c r="E705" s="823" t="s">
        <v>7508</v>
      </c>
      <c r="F705" s="823" t="s">
        <v>7656</v>
      </c>
      <c r="G705" s="823" t="s">
        <v>7657</v>
      </c>
      <c r="H705" s="832">
        <v>22</v>
      </c>
      <c r="I705" s="832">
        <v>35926</v>
      </c>
      <c r="J705" s="823">
        <v>0.84615384615384615</v>
      </c>
      <c r="K705" s="823">
        <v>1633</v>
      </c>
      <c r="L705" s="832">
        <v>26</v>
      </c>
      <c r="M705" s="832">
        <v>42458</v>
      </c>
      <c r="N705" s="823">
        <v>1</v>
      </c>
      <c r="O705" s="823">
        <v>1633</v>
      </c>
      <c r="P705" s="832">
        <v>8</v>
      </c>
      <c r="Q705" s="832">
        <v>13072</v>
      </c>
      <c r="R705" s="828">
        <v>0.30788072919120074</v>
      </c>
      <c r="S705" s="833">
        <v>1634</v>
      </c>
    </row>
    <row r="706" spans="1:19" ht="14.45" customHeight="1" x14ac:dyDescent="0.2">
      <c r="A706" s="822" t="s">
        <v>7583</v>
      </c>
      <c r="B706" s="823" t="s">
        <v>7627</v>
      </c>
      <c r="C706" s="823" t="s">
        <v>629</v>
      </c>
      <c r="D706" s="823" t="s">
        <v>7227</v>
      </c>
      <c r="E706" s="823" t="s">
        <v>7508</v>
      </c>
      <c r="F706" s="823" t="s">
        <v>7658</v>
      </c>
      <c r="G706" s="823" t="s">
        <v>7659</v>
      </c>
      <c r="H706" s="832">
        <v>6268</v>
      </c>
      <c r="I706" s="832">
        <v>150432</v>
      </c>
      <c r="J706" s="823">
        <v>0.95272837817297462</v>
      </c>
      <c r="K706" s="823">
        <v>24</v>
      </c>
      <c r="L706" s="832">
        <v>6579</v>
      </c>
      <c r="M706" s="832">
        <v>157896</v>
      </c>
      <c r="N706" s="823">
        <v>1</v>
      </c>
      <c r="O706" s="823">
        <v>24</v>
      </c>
      <c r="P706" s="832">
        <v>5346</v>
      </c>
      <c r="Q706" s="832">
        <v>133650</v>
      </c>
      <c r="R706" s="828">
        <v>0.84644322845417241</v>
      </c>
      <c r="S706" s="833">
        <v>25</v>
      </c>
    </row>
    <row r="707" spans="1:19" ht="14.45" customHeight="1" x14ac:dyDescent="0.2">
      <c r="A707" s="822" t="s">
        <v>7583</v>
      </c>
      <c r="B707" s="823" t="s">
        <v>7627</v>
      </c>
      <c r="C707" s="823" t="s">
        <v>629</v>
      </c>
      <c r="D707" s="823" t="s">
        <v>7227</v>
      </c>
      <c r="E707" s="823" t="s">
        <v>7508</v>
      </c>
      <c r="F707" s="823" t="s">
        <v>7660</v>
      </c>
      <c r="G707" s="823" t="s">
        <v>7661</v>
      </c>
      <c r="H707" s="832">
        <v>18</v>
      </c>
      <c r="I707" s="832">
        <v>1818</v>
      </c>
      <c r="J707" s="823">
        <v>1.4852941176470589</v>
      </c>
      <c r="K707" s="823">
        <v>101</v>
      </c>
      <c r="L707" s="832">
        <v>12</v>
      </c>
      <c r="M707" s="832">
        <v>1224</v>
      </c>
      <c r="N707" s="823">
        <v>1</v>
      </c>
      <c r="O707" s="823">
        <v>102</v>
      </c>
      <c r="P707" s="832">
        <v>8</v>
      </c>
      <c r="Q707" s="832">
        <v>824</v>
      </c>
      <c r="R707" s="828">
        <v>0.67320261437908502</v>
      </c>
      <c r="S707" s="833">
        <v>103</v>
      </c>
    </row>
    <row r="708" spans="1:19" ht="14.45" customHeight="1" x14ac:dyDescent="0.2">
      <c r="A708" s="822" t="s">
        <v>7583</v>
      </c>
      <c r="B708" s="823" t="s">
        <v>7627</v>
      </c>
      <c r="C708" s="823" t="s">
        <v>629</v>
      </c>
      <c r="D708" s="823" t="s">
        <v>7227</v>
      </c>
      <c r="E708" s="823" t="s">
        <v>7508</v>
      </c>
      <c r="F708" s="823" t="s">
        <v>7662</v>
      </c>
      <c r="G708" s="823" t="s">
        <v>7663</v>
      </c>
      <c r="H708" s="832">
        <v>26</v>
      </c>
      <c r="I708" s="832">
        <v>4680</v>
      </c>
      <c r="J708" s="823">
        <v>0.89655172413793105</v>
      </c>
      <c r="K708" s="823">
        <v>180</v>
      </c>
      <c r="L708" s="832">
        <v>29</v>
      </c>
      <c r="M708" s="832">
        <v>5220</v>
      </c>
      <c r="N708" s="823">
        <v>1</v>
      </c>
      <c r="O708" s="823">
        <v>180</v>
      </c>
      <c r="P708" s="832">
        <v>17</v>
      </c>
      <c r="Q708" s="832">
        <v>3077</v>
      </c>
      <c r="R708" s="828">
        <v>0.58946360153256705</v>
      </c>
      <c r="S708" s="833">
        <v>181</v>
      </c>
    </row>
    <row r="709" spans="1:19" ht="14.45" customHeight="1" x14ac:dyDescent="0.2">
      <c r="A709" s="822" t="s">
        <v>7583</v>
      </c>
      <c r="B709" s="823" t="s">
        <v>7627</v>
      </c>
      <c r="C709" s="823" t="s">
        <v>629</v>
      </c>
      <c r="D709" s="823" t="s">
        <v>7227</v>
      </c>
      <c r="E709" s="823" t="s">
        <v>7508</v>
      </c>
      <c r="F709" s="823" t="s">
        <v>7664</v>
      </c>
      <c r="G709" s="823" t="s">
        <v>7665</v>
      </c>
      <c r="H709" s="832">
        <v>7</v>
      </c>
      <c r="I709" s="832">
        <v>2870</v>
      </c>
      <c r="J709" s="823">
        <v>1.745742092457421</v>
      </c>
      <c r="K709" s="823">
        <v>410</v>
      </c>
      <c r="L709" s="832">
        <v>4</v>
      </c>
      <c r="M709" s="832">
        <v>1644</v>
      </c>
      <c r="N709" s="823">
        <v>1</v>
      </c>
      <c r="O709" s="823">
        <v>411</v>
      </c>
      <c r="P709" s="832">
        <v>9</v>
      </c>
      <c r="Q709" s="832">
        <v>3708</v>
      </c>
      <c r="R709" s="828">
        <v>2.2554744525547443</v>
      </c>
      <c r="S709" s="833">
        <v>412</v>
      </c>
    </row>
    <row r="710" spans="1:19" ht="14.45" customHeight="1" x14ac:dyDescent="0.2">
      <c r="A710" s="822" t="s">
        <v>7583</v>
      </c>
      <c r="B710" s="823" t="s">
        <v>7627</v>
      </c>
      <c r="C710" s="823" t="s">
        <v>629</v>
      </c>
      <c r="D710" s="823" t="s">
        <v>7227</v>
      </c>
      <c r="E710" s="823" t="s">
        <v>7508</v>
      </c>
      <c r="F710" s="823" t="s">
        <v>7666</v>
      </c>
      <c r="G710" s="823" t="s">
        <v>7667</v>
      </c>
      <c r="H710" s="832">
        <v>248</v>
      </c>
      <c r="I710" s="832">
        <v>156488</v>
      </c>
      <c r="J710" s="823">
        <v>1.0081300813008129</v>
      </c>
      <c r="K710" s="823">
        <v>631</v>
      </c>
      <c r="L710" s="832">
        <v>246</v>
      </c>
      <c r="M710" s="832">
        <v>155226</v>
      </c>
      <c r="N710" s="823">
        <v>1</v>
      </c>
      <c r="O710" s="823">
        <v>631</v>
      </c>
      <c r="P710" s="832">
        <v>179</v>
      </c>
      <c r="Q710" s="832">
        <v>113128</v>
      </c>
      <c r="R710" s="828">
        <v>0.7287954337546545</v>
      </c>
      <c r="S710" s="833">
        <v>632</v>
      </c>
    </row>
    <row r="711" spans="1:19" ht="14.45" customHeight="1" x14ac:dyDescent="0.2">
      <c r="A711" s="822" t="s">
        <v>7583</v>
      </c>
      <c r="B711" s="823" t="s">
        <v>7627</v>
      </c>
      <c r="C711" s="823" t="s">
        <v>629</v>
      </c>
      <c r="D711" s="823" t="s">
        <v>7227</v>
      </c>
      <c r="E711" s="823" t="s">
        <v>7508</v>
      </c>
      <c r="F711" s="823" t="s">
        <v>7668</v>
      </c>
      <c r="G711" s="823" t="s">
        <v>7669</v>
      </c>
      <c r="H711" s="832">
        <v>4</v>
      </c>
      <c r="I711" s="832">
        <v>840</v>
      </c>
      <c r="J711" s="823"/>
      <c r="K711" s="823">
        <v>210</v>
      </c>
      <c r="L711" s="832"/>
      <c r="M711" s="832"/>
      <c r="N711" s="823"/>
      <c r="O711" s="823"/>
      <c r="P711" s="832">
        <v>1</v>
      </c>
      <c r="Q711" s="832">
        <v>210</v>
      </c>
      <c r="R711" s="828"/>
      <c r="S711" s="833">
        <v>210</v>
      </c>
    </row>
    <row r="712" spans="1:19" ht="14.45" customHeight="1" x14ac:dyDescent="0.2">
      <c r="A712" s="822" t="s">
        <v>7583</v>
      </c>
      <c r="B712" s="823" t="s">
        <v>7627</v>
      </c>
      <c r="C712" s="823" t="s">
        <v>629</v>
      </c>
      <c r="D712" s="823" t="s">
        <v>7227</v>
      </c>
      <c r="E712" s="823" t="s">
        <v>7508</v>
      </c>
      <c r="F712" s="823" t="s">
        <v>7670</v>
      </c>
      <c r="G712" s="823" t="s">
        <v>7671</v>
      </c>
      <c r="H712" s="832">
        <v>2879</v>
      </c>
      <c r="I712" s="832">
        <v>190014</v>
      </c>
      <c r="J712" s="823">
        <v>0.9802519577800477</v>
      </c>
      <c r="K712" s="823">
        <v>66</v>
      </c>
      <c r="L712" s="832">
        <v>2937</v>
      </c>
      <c r="M712" s="832">
        <v>193842</v>
      </c>
      <c r="N712" s="823">
        <v>1</v>
      </c>
      <c r="O712" s="823">
        <v>66</v>
      </c>
      <c r="P712" s="832">
        <v>2261</v>
      </c>
      <c r="Q712" s="832">
        <v>149226</v>
      </c>
      <c r="R712" s="828">
        <v>0.76983316309159011</v>
      </c>
      <c r="S712" s="833">
        <v>66</v>
      </c>
    </row>
    <row r="713" spans="1:19" ht="14.45" customHeight="1" x14ac:dyDescent="0.2">
      <c r="A713" s="822" t="s">
        <v>7583</v>
      </c>
      <c r="B713" s="823" t="s">
        <v>7627</v>
      </c>
      <c r="C713" s="823" t="s">
        <v>629</v>
      </c>
      <c r="D713" s="823" t="s">
        <v>7227</v>
      </c>
      <c r="E713" s="823" t="s">
        <v>7508</v>
      </c>
      <c r="F713" s="823" t="s">
        <v>7672</v>
      </c>
      <c r="G713" s="823" t="s">
        <v>7673</v>
      </c>
      <c r="H713" s="832">
        <v>2</v>
      </c>
      <c r="I713" s="832">
        <v>600</v>
      </c>
      <c r="J713" s="823">
        <v>0.49833887043189368</v>
      </c>
      <c r="K713" s="823">
        <v>300</v>
      </c>
      <c r="L713" s="832">
        <v>4</v>
      </c>
      <c r="M713" s="832">
        <v>1204</v>
      </c>
      <c r="N713" s="823">
        <v>1</v>
      </c>
      <c r="O713" s="823">
        <v>301</v>
      </c>
      <c r="P713" s="832"/>
      <c r="Q713" s="832"/>
      <c r="R713" s="828"/>
      <c r="S713" s="833"/>
    </row>
    <row r="714" spans="1:19" ht="14.45" customHeight="1" x14ac:dyDescent="0.2">
      <c r="A714" s="822" t="s">
        <v>7583</v>
      </c>
      <c r="B714" s="823" t="s">
        <v>7627</v>
      </c>
      <c r="C714" s="823" t="s">
        <v>629</v>
      </c>
      <c r="D714" s="823" t="s">
        <v>7227</v>
      </c>
      <c r="E714" s="823" t="s">
        <v>7508</v>
      </c>
      <c r="F714" s="823" t="s">
        <v>7674</v>
      </c>
      <c r="G714" s="823" t="s">
        <v>7675</v>
      </c>
      <c r="H714" s="832">
        <v>14006</v>
      </c>
      <c r="I714" s="832">
        <v>238102</v>
      </c>
      <c r="J714" s="823">
        <v>0.99220742419948993</v>
      </c>
      <c r="K714" s="823">
        <v>17</v>
      </c>
      <c r="L714" s="832">
        <v>14116</v>
      </c>
      <c r="M714" s="832">
        <v>239972</v>
      </c>
      <c r="N714" s="823">
        <v>1</v>
      </c>
      <c r="O714" s="823">
        <v>17</v>
      </c>
      <c r="P714" s="832">
        <v>12805</v>
      </c>
      <c r="Q714" s="832">
        <v>217685</v>
      </c>
      <c r="R714" s="828">
        <v>0.90712666477755743</v>
      </c>
      <c r="S714" s="833">
        <v>17</v>
      </c>
    </row>
    <row r="715" spans="1:19" ht="14.45" customHeight="1" x14ac:dyDescent="0.2">
      <c r="A715" s="822" t="s">
        <v>7583</v>
      </c>
      <c r="B715" s="823" t="s">
        <v>7627</v>
      </c>
      <c r="C715" s="823" t="s">
        <v>629</v>
      </c>
      <c r="D715" s="823" t="s">
        <v>7227</v>
      </c>
      <c r="E715" s="823" t="s">
        <v>7508</v>
      </c>
      <c r="F715" s="823" t="s">
        <v>7676</v>
      </c>
      <c r="G715" s="823" t="s">
        <v>7677</v>
      </c>
      <c r="H715" s="832">
        <v>9</v>
      </c>
      <c r="I715" s="832">
        <v>918</v>
      </c>
      <c r="J715" s="823">
        <v>1.7825242718446601</v>
      </c>
      <c r="K715" s="823">
        <v>102</v>
      </c>
      <c r="L715" s="832">
        <v>5</v>
      </c>
      <c r="M715" s="832">
        <v>515</v>
      </c>
      <c r="N715" s="823">
        <v>1</v>
      </c>
      <c r="O715" s="823">
        <v>103</v>
      </c>
      <c r="P715" s="832">
        <v>4</v>
      </c>
      <c r="Q715" s="832">
        <v>412</v>
      </c>
      <c r="R715" s="828">
        <v>0.8</v>
      </c>
      <c r="S715" s="833">
        <v>103</v>
      </c>
    </row>
    <row r="716" spans="1:19" ht="14.45" customHeight="1" x14ac:dyDescent="0.2">
      <c r="A716" s="822" t="s">
        <v>7583</v>
      </c>
      <c r="B716" s="823" t="s">
        <v>7627</v>
      </c>
      <c r="C716" s="823" t="s">
        <v>629</v>
      </c>
      <c r="D716" s="823" t="s">
        <v>7227</v>
      </c>
      <c r="E716" s="823" t="s">
        <v>7508</v>
      </c>
      <c r="F716" s="823" t="s">
        <v>7678</v>
      </c>
      <c r="G716" s="823" t="s">
        <v>7679</v>
      </c>
      <c r="H716" s="832">
        <v>6051</v>
      </c>
      <c r="I716" s="832">
        <v>2117850</v>
      </c>
      <c r="J716" s="823">
        <v>0.88432664279066153</v>
      </c>
      <c r="K716" s="823">
        <v>350</v>
      </c>
      <c r="L716" s="832">
        <v>6823</v>
      </c>
      <c r="M716" s="832">
        <v>2394873</v>
      </c>
      <c r="N716" s="823">
        <v>1</v>
      </c>
      <c r="O716" s="823">
        <v>351</v>
      </c>
      <c r="P716" s="832">
        <v>5939</v>
      </c>
      <c r="Q716" s="832">
        <v>2090528</v>
      </c>
      <c r="R716" s="828">
        <v>0.87291810463435848</v>
      </c>
      <c r="S716" s="833">
        <v>352</v>
      </c>
    </row>
    <row r="717" spans="1:19" ht="14.45" customHeight="1" x14ac:dyDescent="0.2">
      <c r="A717" s="822" t="s">
        <v>7583</v>
      </c>
      <c r="B717" s="823" t="s">
        <v>7627</v>
      </c>
      <c r="C717" s="823" t="s">
        <v>629</v>
      </c>
      <c r="D717" s="823" t="s">
        <v>7227</v>
      </c>
      <c r="E717" s="823" t="s">
        <v>7508</v>
      </c>
      <c r="F717" s="823" t="s">
        <v>7680</v>
      </c>
      <c r="G717" s="823" t="s">
        <v>7681</v>
      </c>
      <c r="H717" s="832">
        <v>5442</v>
      </c>
      <c r="I717" s="832">
        <v>136050</v>
      </c>
      <c r="J717" s="823">
        <v>0.95759282069329577</v>
      </c>
      <c r="K717" s="823">
        <v>25</v>
      </c>
      <c r="L717" s="832">
        <v>5683</v>
      </c>
      <c r="M717" s="832">
        <v>142075</v>
      </c>
      <c r="N717" s="823">
        <v>1</v>
      </c>
      <c r="O717" s="823">
        <v>25</v>
      </c>
      <c r="P717" s="832">
        <v>4568</v>
      </c>
      <c r="Q717" s="832">
        <v>118768</v>
      </c>
      <c r="R717" s="828">
        <v>0.83595284180890372</v>
      </c>
      <c r="S717" s="833">
        <v>26</v>
      </c>
    </row>
    <row r="718" spans="1:19" ht="14.45" customHeight="1" x14ac:dyDescent="0.2">
      <c r="A718" s="822" t="s">
        <v>7583</v>
      </c>
      <c r="B718" s="823" t="s">
        <v>7627</v>
      </c>
      <c r="C718" s="823" t="s">
        <v>629</v>
      </c>
      <c r="D718" s="823" t="s">
        <v>7227</v>
      </c>
      <c r="E718" s="823" t="s">
        <v>7508</v>
      </c>
      <c r="F718" s="823" t="s">
        <v>7682</v>
      </c>
      <c r="G718" s="823" t="s">
        <v>7683</v>
      </c>
      <c r="H718" s="832">
        <v>231</v>
      </c>
      <c r="I718" s="832">
        <v>171402</v>
      </c>
      <c r="J718" s="823">
        <v>0.90234375</v>
      </c>
      <c r="K718" s="823">
        <v>742</v>
      </c>
      <c r="L718" s="832">
        <v>256</v>
      </c>
      <c r="M718" s="832">
        <v>189952</v>
      </c>
      <c r="N718" s="823">
        <v>1</v>
      </c>
      <c r="O718" s="823">
        <v>742</v>
      </c>
      <c r="P718" s="832">
        <v>193</v>
      </c>
      <c r="Q718" s="832">
        <v>143399</v>
      </c>
      <c r="R718" s="828">
        <v>0.75492229615902962</v>
      </c>
      <c r="S718" s="833">
        <v>743</v>
      </c>
    </row>
    <row r="719" spans="1:19" ht="14.45" customHeight="1" x14ac:dyDescent="0.2">
      <c r="A719" s="822" t="s">
        <v>7583</v>
      </c>
      <c r="B719" s="823" t="s">
        <v>7627</v>
      </c>
      <c r="C719" s="823" t="s">
        <v>629</v>
      </c>
      <c r="D719" s="823" t="s">
        <v>7227</v>
      </c>
      <c r="E719" s="823" t="s">
        <v>7508</v>
      </c>
      <c r="F719" s="823" t="s">
        <v>7684</v>
      </c>
      <c r="G719" s="823" t="s">
        <v>7685</v>
      </c>
      <c r="H719" s="832">
        <v>679</v>
      </c>
      <c r="I719" s="832">
        <v>122899</v>
      </c>
      <c r="J719" s="823">
        <v>0.82704019488428748</v>
      </c>
      <c r="K719" s="823">
        <v>181</v>
      </c>
      <c r="L719" s="832">
        <v>821</v>
      </c>
      <c r="M719" s="832">
        <v>148601</v>
      </c>
      <c r="N719" s="823">
        <v>1</v>
      </c>
      <c r="O719" s="823">
        <v>181</v>
      </c>
      <c r="P719" s="832">
        <v>832</v>
      </c>
      <c r="Q719" s="832">
        <v>150592</v>
      </c>
      <c r="R719" s="828">
        <v>1.0133982947624847</v>
      </c>
      <c r="S719" s="833">
        <v>181</v>
      </c>
    </row>
    <row r="720" spans="1:19" ht="14.45" customHeight="1" x14ac:dyDescent="0.2">
      <c r="A720" s="822" t="s">
        <v>7583</v>
      </c>
      <c r="B720" s="823" t="s">
        <v>7627</v>
      </c>
      <c r="C720" s="823" t="s">
        <v>629</v>
      </c>
      <c r="D720" s="823" t="s">
        <v>7227</v>
      </c>
      <c r="E720" s="823" t="s">
        <v>7508</v>
      </c>
      <c r="F720" s="823" t="s">
        <v>7686</v>
      </c>
      <c r="G720" s="823" t="s">
        <v>7687</v>
      </c>
      <c r="H720" s="832">
        <v>3584</v>
      </c>
      <c r="I720" s="832">
        <v>93184</v>
      </c>
      <c r="J720" s="823">
        <v>0.92897874546397097</v>
      </c>
      <c r="K720" s="823">
        <v>26</v>
      </c>
      <c r="L720" s="832">
        <v>3858</v>
      </c>
      <c r="M720" s="832">
        <v>100308</v>
      </c>
      <c r="N720" s="823">
        <v>1</v>
      </c>
      <c r="O720" s="823">
        <v>26</v>
      </c>
      <c r="P720" s="832">
        <v>3124</v>
      </c>
      <c r="Q720" s="832">
        <v>84348</v>
      </c>
      <c r="R720" s="828">
        <v>0.8408900586194521</v>
      </c>
      <c r="S720" s="833">
        <v>27</v>
      </c>
    </row>
    <row r="721" spans="1:19" ht="14.45" customHeight="1" x14ac:dyDescent="0.2">
      <c r="A721" s="822" t="s">
        <v>7583</v>
      </c>
      <c r="B721" s="823" t="s">
        <v>7627</v>
      </c>
      <c r="C721" s="823" t="s">
        <v>629</v>
      </c>
      <c r="D721" s="823" t="s">
        <v>7227</v>
      </c>
      <c r="E721" s="823" t="s">
        <v>7508</v>
      </c>
      <c r="F721" s="823" t="s">
        <v>7688</v>
      </c>
      <c r="G721" s="823" t="s">
        <v>7689</v>
      </c>
      <c r="H721" s="832">
        <v>13152</v>
      </c>
      <c r="I721" s="832">
        <v>1104768</v>
      </c>
      <c r="J721" s="823">
        <v>1.0079705702023298</v>
      </c>
      <c r="K721" s="823">
        <v>84</v>
      </c>
      <c r="L721" s="832">
        <v>13048</v>
      </c>
      <c r="M721" s="832">
        <v>1096032</v>
      </c>
      <c r="N721" s="823">
        <v>1</v>
      </c>
      <c r="O721" s="823">
        <v>84</v>
      </c>
      <c r="P721" s="832">
        <v>11827</v>
      </c>
      <c r="Q721" s="832">
        <v>993468</v>
      </c>
      <c r="R721" s="828">
        <v>0.90642244022072349</v>
      </c>
      <c r="S721" s="833">
        <v>84</v>
      </c>
    </row>
    <row r="722" spans="1:19" ht="14.45" customHeight="1" x14ac:dyDescent="0.2">
      <c r="A722" s="822" t="s">
        <v>7583</v>
      </c>
      <c r="B722" s="823" t="s">
        <v>7627</v>
      </c>
      <c r="C722" s="823" t="s">
        <v>629</v>
      </c>
      <c r="D722" s="823" t="s">
        <v>7227</v>
      </c>
      <c r="E722" s="823" t="s">
        <v>7508</v>
      </c>
      <c r="F722" s="823" t="s">
        <v>7690</v>
      </c>
      <c r="G722" s="823" t="s">
        <v>7691</v>
      </c>
      <c r="H722" s="832">
        <v>2914</v>
      </c>
      <c r="I722" s="832">
        <v>740156</v>
      </c>
      <c r="J722" s="823">
        <v>0.89744379427163534</v>
      </c>
      <c r="K722" s="823">
        <v>254</v>
      </c>
      <c r="L722" s="832">
        <v>3247</v>
      </c>
      <c r="M722" s="832">
        <v>824738</v>
      </c>
      <c r="N722" s="823">
        <v>1</v>
      </c>
      <c r="O722" s="823">
        <v>254</v>
      </c>
      <c r="P722" s="832">
        <v>3246</v>
      </c>
      <c r="Q722" s="832">
        <v>824484</v>
      </c>
      <c r="R722" s="828">
        <v>0.9996920234062211</v>
      </c>
      <c r="S722" s="833">
        <v>254</v>
      </c>
    </row>
    <row r="723" spans="1:19" ht="14.45" customHeight="1" x14ac:dyDescent="0.2">
      <c r="A723" s="822" t="s">
        <v>7583</v>
      </c>
      <c r="B723" s="823" t="s">
        <v>7627</v>
      </c>
      <c r="C723" s="823" t="s">
        <v>629</v>
      </c>
      <c r="D723" s="823" t="s">
        <v>7227</v>
      </c>
      <c r="E723" s="823" t="s">
        <v>7508</v>
      </c>
      <c r="F723" s="823" t="s">
        <v>7692</v>
      </c>
      <c r="G723" s="823" t="s">
        <v>7693</v>
      </c>
      <c r="H723" s="832">
        <v>234</v>
      </c>
      <c r="I723" s="832">
        <v>62712</v>
      </c>
      <c r="J723" s="823">
        <v>0.96734486109611439</v>
      </c>
      <c r="K723" s="823">
        <v>268</v>
      </c>
      <c r="L723" s="832">
        <v>241</v>
      </c>
      <c r="M723" s="832">
        <v>64829</v>
      </c>
      <c r="N723" s="823">
        <v>1</v>
      </c>
      <c r="O723" s="823">
        <v>269</v>
      </c>
      <c r="P723" s="832">
        <v>189</v>
      </c>
      <c r="Q723" s="832">
        <v>50841</v>
      </c>
      <c r="R723" s="828">
        <v>0.78423236514522821</v>
      </c>
      <c r="S723" s="833">
        <v>269</v>
      </c>
    </row>
    <row r="724" spans="1:19" ht="14.45" customHeight="1" x14ac:dyDescent="0.2">
      <c r="A724" s="822" t="s">
        <v>7583</v>
      </c>
      <c r="B724" s="823" t="s">
        <v>7627</v>
      </c>
      <c r="C724" s="823" t="s">
        <v>629</v>
      </c>
      <c r="D724" s="823" t="s">
        <v>7227</v>
      </c>
      <c r="E724" s="823" t="s">
        <v>7508</v>
      </c>
      <c r="F724" s="823" t="s">
        <v>7694</v>
      </c>
      <c r="G724" s="823" t="s">
        <v>7695</v>
      </c>
      <c r="H724" s="832">
        <v>6236</v>
      </c>
      <c r="I724" s="832">
        <v>74832</v>
      </c>
      <c r="J724" s="823">
        <v>0.95453849686208481</v>
      </c>
      <c r="K724" s="823">
        <v>12</v>
      </c>
      <c r="L724" s="832">
        <v>6533</v>
      </c>
      <c r="M724" s="832">
        <v>78396</v>
      </c>
      <c r="N724" s="823">
        <v>1</v>
      </c>
      <c r="O724" s="823">
        <v>12</v>
      </c>
      <c r="P724" s="832">
        <v>5306</v>
      </c>
      <c r="Q724" s="832">
        <v>63672</v>
      </c>
      <c r="R724" s="828">
        <v>0.81218429511709778</v>
      </c>
      <c r="S724" s="833">
        <v>12</v>
      </c>
    </row>
    <row r="725" spans="1:19" ht="14.45" customHeight="1" x14ac:dyDescent="0.2">
      <c r="A725" s="822" t="s">
        <v>7583</v>
      </c>
      <c r="B725" s="823" t="s">
        <v>7627</v>
      </c>
      <c r="C725" s="823" t="s">
        <v>629</v>
      </c>
      <c r="D725" s="823" t="s">
        <v>7227</v>
      </c>
      <c r="E725" s="823" t="s">
        <v>7508</v>
      </c>
      <c r="F725" s="823" t="s">
        <v>7696</v>
      </c>
      <c r="G725" s="823" t="s">
        <v>7697</v>
      </c>
      <c r="H725" s="832">
        <v>1922</v>
      </c>
      <c r="I725" s="832">
        <v>417074</v>
      </c>
      <c r="J725" s="823">
        <v>0.97911360163015793</v>
      </c>
      <c r="K725" s="823">
        <v>217</v>
      </c>
      <c r="L725" s="832">
        <v>1963</v>
      </c>
      <c r="M725" s="832">
        <v>425971</v>
      </c>
      <c r="N725" s="823">
        <v>1</v>
      </c>
      <c r="O725" s="823">
        <v>217</v>
      </c>
      <c r="P725" s="832">
        <v>1700</v>
      </c>
      <c r="Q725" s="832">
        <v>368900</v>
      </c>
      <c r="R725" s="828">
        <v>0.86602139582272031</v>
      </c>
      <c r="S725" s="833">
        <v>217</v>
      </c>
    </row>
    <row r="726" spans="1:19" ht="14.45" customHeight="1" x14ac:dyDescent="0.2">
      <c r="A726" s="822" t="s">
        <v>7583</v>
      </c>
      <c r="B726" s="823" t="s">
        <v>7627</v>
      </c>
      <c r="C726" s="823" t="s">
        <v>629</v>
      </c>
      <c r="D726" s="823" t="s">
        <v>7227</v>
      </c>
      <c r="E726" s="823" t="s">
        <v>7508</v>
      </c>
      <c r="F726" s="823" t="s">
        <v>7698</v>
      </c>
      <c r="G726" s="823" t="s">
        <v>7699</v>
      </c>
      <c r="H726" s="832">
        <v>277</v>
      </c>
      <c r="I726" s="832">
        <v>10249</v>
      </c>
      <c r="J726" s="823">
        <v>0.95517241379310347</v>
      </c>
      <c r="K726" s="823">
        <v>37</v>
      </c>
      <c r="L726" s="832">
        <v>290</v>
      </c>
      <c r="M726" s="832">
        <v>10730</v>
      </c>
      <c r="N726" s="823">
        <v>1</v>
      </c>
      <c r="O726" s="823">
        <v>37</v>
      </c>
      <c r="P726" s="832">
        <v>282</v>
      </c>
      <c r="Q726" s="832">
        <v>10434</v>
      </c>
      <c r="R726" s="828">
        <v>0.97241379310344822</v>
      </c>
      <c r="S726" s="833">
        <v>37</v>
      </c>
    </row>
    <row r="727" spans="1:19" ht="14.45" customHeight="1" x14ac:dyDescent="0.2">
      <c r="A727" s="822" t="s">
        <v>7583</v>
      </c>
      <c r="B727" s="823" t="s">
        <v>7627</v>
      </c>
      <c r="C727" s="823" t="s">
        <v>629</v>
      </c>
      <c r="D727" s="823" t="s">
        <v>7227</v>
      </c>
      <c r="E727" s="823" t="s">
        <v>7508</v>
      </c>
      <c r="F727" s="823" t="s">
        <v>7700</v>
      </c>
      <c r="G727" s="823" t="s">
        <v>7701</v>
      </c>
      <c r="H727" s="832">
        <v>276</v>
      </c>
      <c r="I727" s="832">
        <v>163392</v>
      </c>
      <c r="J727" s="823">
        <v>1.0225676842777214</v>
      </c>
      <c r="K727" s="823">
        <v>592</v>
      </c>
      <c r="L727" s="832">
        <v>269</v>
      </c>
      <c r="M727" s="832">
        <v>159786</v>
      </c>
      <c r="N727" s="823">
        <v>1</v>
      </c>
      <c r="O727" s="823">
        <v>594</v>
      </c>
      <c r="P727" s="832">
        <v>215</v>
      </c>
      <c r="Q727" s="832">
        <v>127925</v>
      </c>
      <c r="R727" s="828">
        <v>0.80060205524889538</v>
      </c>
      <c r="S727" s="833">
        <v>595</v>
      </c>
    </row>
    <row r="728" spans="1:19" ht="14.45" customHeight="1" x14ac:dyDescent="0.2">
      <c r="A728" s="822" t="s">
        <v>7583</v>
      </c>
      <c r="B728" s="823" t="s">
        <v>7627</v>
      </c>
      <c r="C728" s="823" t="s">
        <v>629</v>
      </c>
      <c r="D728" s="823" t="s">
        <v>7227</v>
      </c>
      <c r="E728" s="823" t="s">
        <v>7508</v>
      </c>
      <c r="F728" s="823" t="s">
        <v>7702</v>
      </c>
      <c r="G728" s="823" t="s">
        <v>7703</v>
      </c>
      <c r="H728" s="832">
        <v>115</v>
      </c>
      <c r="I728" s="832">
        <v>5750</v>
      </c>
      <c r="J728" s="823">
        <v>1.4024390243902438</v>
      </c>
      <c r="K728" s="823">
        <v>50</v>
      </c>
      <c r="L728" s="832">
        <v>82</v>
      </c>
      <c r="M728" s="832">
        <v>4100</v>
      </c>
      <c r="N728" s="823">
        <v>1</v>
      </c>
      <c r="O728" s="823">
        <v>50</v>
      </c>
      <c r="P728" s="832">
        <v>85</v>
      </c>
      <c r="Q728" s="832">
        <v>4250</v>
      </c>
      <c r="R728" s="828">
        <v>1.0365853658536586</v>
      </c>
      <c r="S728" s="833">
        <v>50</v>
      </c>
    </row>
    <row r="729" spans="1:19" ht="14.45" customHeight="1" x14ac:dyDescent="0.2">
      <c r="A729" s="822" t="s">
        <v>7583</v>
      </c>
      <c r="B729" s="823" t="s">
        <v>7627</v>
      </c>
      <c r="C729" s="823" t="s">
        <v>629</v>
      </c>
      <c r="D729" s="823" t="s">
        <v>7227</v>
      </c>
      <c r="E729" s="823" t="s">
        <v>7508</v>
      </c>
      <c r="F729" s="823" t="s">
        <v>7704</v>
      </c>
      <c r="G729" s="823" t="s">
        <v>7705</v>
      </c>
      <c r="H729" s="832">
        <v>240</v>
      </c>
      <c r="I729" s="832">
        <v>131280</v>
      </c>
      <c r="J729" s="823">
        <v>0.95824817518248173</v>
      </c>
      <c r="K729" s="823">
        <v>547</v>
      </c>
      <c r="L729" s="832">
        <v>250</v>
      </c>
      <c r="M729" s="832">
        <v>137000</v>
      </c>
      <c r="N729" s="823">
        <v>1</v>
      </c>
      <c r="O729" s="823">
        <v>548</v>
      </c>
      <c r="P729" s="832">
        <v>194</v>
      </c>
      <c r="Q729" s="832">
        <v>106506</v>
      </c>
      <c r="R729" s="828">
        <v>0.77741605839416061</v>
      </c>
      <c r="S729" s="833">
        <v>549</v>
      </c>
    </row>
    <row r="730" spans="1:19" ht="14.45" customHeight="1" x14ac:dyDescent="0.2">
      <c r="A730" s="822" t="s">
        <v>7583</v>
      </c>
      <c r="B730" s="823" t="s">
        <v>7627</v>
      </c>
      <c r="C730" s="823" t="s">
        <v>629</v>
      </c>
      <c r="D730" s="823" t="s">
        <v>7227</v>
      </c>
      <c r="E730" s="823" t="s">
        <v>7508</v>
      </c>
      <c r="F730" s="823" t="s">
        <v>7706</v>
      </c>
      <c r="G730" s="823" t="s">
        <v>7707</v>
      </c>
      <c r="H730" s="832">
        <v>182</v>
      </c>
      <c r="I730" s="832">
        <v>94276</v>
      </c>
      <c r="J730" s="823">
        <v>0.8699616122840691</v>
      </c>
      <c r="K730" s="823">
        <v>518</v>
      </c>
      <c r="L730" s="832">
        <v>208</v>
      </c>
      <c r="M730" s="832">
        <v>108368</v>
      </c>
      <c r="N730" s="823">
        <v>1</v>
      </c>
      <c r="O730" s="823">
        <v>521</v>
      </c>
      <c r="P730" s="832">
        <v>137</v>
      </c>
      <c r="Q730" s="832">
        <v>71925</v>
      </c>
      <c r="R730" s="828">
        <v>0.66371068950243617</v>
      </c>
      <c r="S730" s="833">
        <v>525</v>
      </c>
    </row>
    <row r="731" spans="1:19" ht="14.45" customHeight="1" x14ac:dyDescent="0.2">
      <c r="A731" s="822" t="s">
        <v>7583</v>
      </c>
      <c r="B731" s="823" t="s">
        <v>7627</v>
      </c>
      <c r="C731" s="823" t="s">
        <v>629</v>
      </c>
      <c r="D731" s="823" t="s">
        <v>7227</v>
      </c>
      <c r="E731" s="823" t="s">
        <v>7508</v>
      </c>
      <c r="F731" s="823" t="s">
        <v>7708</v>
      </c>
      <c r="G731" s="823" t="s">
        <v>7709</v>
      </c>
      <c r="H731" s="832">
        <v>249</v>
      </c>
      <c r="I731" s="832">
        <v>183264</v>
      </c>
      <c r="J731" s="823">
        <v>0.97133649932157395</v>
      </c>
      <c r="K731" s="823">
        <v>736</v>
      </c>
      <c r="L731" s="832">
        <v>256</v>
      </c>
      <c r="M731" s="832">
        <v>188672</v>
      </c>
      <c r="N731" s="823">
        <v>1</v>
      </c>
      <c r="O731" s="823">
        <v>737</v>
      </c>
      <c r="P731" s="832">
        <v>197</v>
      </c>
      <c r="Q731" s="832">
        <v>145189</v>
      </c>
      <c r="R731" s="828">
        <v>0.76953125</v>
      </c>
      <c r="S731" s="833">
        <v>737</v>
      </c>
    </row>
    <row r="732" spans="1:19" ht="14.45" customHeight="1" x14ac:dyDescent="0.2">
      <c r="A732" s="822" t="s">
        <v>7583</v>
      </c>
      <c r="B732" s="823" t="s">
        <v>7627</v>
      </c>
      <c r="C732" s="823" t="s">
        <v>629</v>
      </c>
      <c r="D732" s="823" t="s">
        <v>7227</v>
      </c>
      <c r="E732" s="823" t="s">
        <v>7508</v>
      </c>
      <c r="F732" s="823" t="s">
        <v>7710</v>
      </c>
      <c r="G732" s="823" t="s">
        <v>7711</v>
      </c>
      <c r="H732" s="832">
        <v>85</v>
      </c>
      <c r="I732" s="832">
        <v>27965</v>
      </c>
      <c r="J732" s="823">
        <v>1.228151075977163</v>
      </c>
      <c r="K732" s="823">
        <v>329</v>
      </c>
      <c r="L732" s="832">
        <v>69</v>
      </c>
      <c r="M732" s="832">
        <v>22770</v>
      </c>
      <c r="N732" s="823">
        <v>1</v>
      </c>
      <c r="O732" s="823">
        <v>330</v>
      </c>
      <c r="P732" s="832">
        <v>75</v>
      </c>
      <c r="Q732" s="832">
        <v>24825</v>
      </c>
      <c r="R732" s="828">
        <v>1.0902503293807642</v>
      </c>
      <c r="S732" s="833">
        <v>331</v>
      </c>
    </row>
    <row r="733" spans="1:19" ht="14.45" customHeight="1" x14ac:dyDescent="0.2">
      <c r="A733" s="822" t="s">
        <v>7583</v>
      </c>
      <c r="B733" s="823" t="s">
        <v>7627</v>
      </c>
      <c r="C733" s="823" t="s">
        <v>629</v>
      </c>
      <c r="D733" s="823" t="s">
        <v>7227</v>
      </c>
      <c r="E733" s="823" t="s">
        <v>7508</v>
      </c>
      <c r="F733" s="823" t="s">
        <v>7712</v>
      </c>
      <c r="G733" s="823" t="s">
        <v>7713</v>
      </c>
      <c r="H733" s="832">
        <v>234</v>
      </c>
      <c r="I733" s="832">
        <v>80964</v>
      </c>
      <c r="J733" s="823">
        <v>0.97219020172910664</v>
      </c>
      <c r="K733" s="823">
        <v>346</v>
      </c>
      <c r="L733" s="832">
        <v>240</v>
      </c>
      <c r="M733" s="832">
        <v>83280</v>
      </c>
      <c r="N733" s="823">
        <v>1</v>
      </c>
      <c r="O733" s="823">
        <v>347</v>
      </c>
      <c r="P733" s="832">
        <v>189</v>
      </c>
      <c r="Q733" s="832">
        <v>65772</v>
      </c>
      <c r="R733" s="828">
        <v>0.78976945244956775</v>
      </c>
      <c r="S733" s="833">
        <v>348</v>
      </c>
    </row>
    <row r="734" spans="1:19" ht="14.45" customHeight="1" x14ac:dyDescent="0.2">
      <c r="A734" s="822" t="s">
        <v>7583</v>
      </c>
      <c r="B734" s="823" t="s">
        <v>7627</v>
      </c>
      <c r="C734" s="823" t="s">
        <v>629</v>
      </c>
      <c r="D734" s="823" t="s">
        <v>7227</v>
      </c>
      <c r="E734" s="823" t="s">
        <v>7508</v>
      </c>
      <c r="F734" s="823" t="s">
        <v>7714</v>
      </c>
      <c r="G734" s="823" t="s">
        <v>7715</v>
      </c>
      <c r="H734" s="832">
        <v>37</v>
      </c>
      <c r="I734" s="832">
        <v>27861</v>
      </c>
      <c r="J734" s="823">
        <v>1.3196760136415309</v>
      </c>
      <c r="K734" s="823">
        <v>753</v>
      </c>
      <c r="L734" s="832">
        <v>28</v>
      </c>
      <c r="M734" s="832">
        <v>21112</v>
      </c>
      <c r="N734" s="823">
        <v>1</v>
      </c>
      <c r="O734" s="823">
        <v>754</v>
      </c>
      <c r="P734" s="832">
        <v>20</v>
      </c>
      <c r="Q734" s="832">
        <v>15100</v>
      </c>
      <c r="R734" s="828">
        <v>0.71523304281924971</v>
      </c>
      <c r="S734" s="833">
        <v>755</v>
      </c>
    </row>
    <row r="735" spans="1:19" ht="14.45" customHeight="1" x14ac:dyDescent="0.2">
      <c r="A735" s="822" t="s">
        <v>7583</v>
      </c>
      <c r="B735" s="823" t="s">
        <v>7627</v>
      </c>
      <c r="C735" s="823" t="s">
        <v>629</v>
      </c>
      <c r="D735" s="823" t="s">
        <v>7227</v>
      </c>
      <c r="E735" s="823" t="s">
        <v>7508</v>
      </c>
      <c r="F735" s="823" t="s">
        <v>7716</v>
      </c>
      <c r="G735" s="823" t="s">
        <v>7717</v>
      </c>
      <c r="H735" s="832">
        <v>449</v>
      </c>
      <c r="I735" s="832">
        <v>104168</v>
      </c>
      <c r="J735" s="823">
        <v>0.9553191489361702</v>
      </c>
      <c r="K735" s="823">
        <v>232</v>
      </c>
      <c r="L735" s="832">
        <v>470</v>
      </c>
      <c r="M735" s="832">
        <v>109040</v>
      </c>
      <c r="N735" s="823">
        <v>1</v>
      </c>
      <c r="O735" s="823">
        <v>232</v>
      </c>
      <c r="P735" s="832">
        <v>498</v>
      </c>
      <c r="Q735" s="832">
        <v>116034</v>
      </c>
      <c r="R735" s="828">
        <v>1.0641415994130594</v>
      </c>
      <c r="S735" s="833">
        <v>233</v>
      </c>
    </row>
    <row r="736" spans="1:19" ht="14.45" customHeight="1" x14ac:dyDescent="0.2">
      <c r="A736" s="822" t="s">
        <v>7583</v>
      </c>
      <c r="B736" s="823" t="s">
        <v>7627</v>
      </c>
      <c r="C736" s="823" t="s">
        <v>629</v>
      </c>
      <c r="D736" s="823" t="s">
        <v>7227</v>
      </c>
      <c r="E736" s="823" t="s">
        <v>7508</v>
      </c>
      <c r="F736" s="823" t="s">
        <v>7718</v>
      </c>
      <c r="G736" s="823" t="s">
        <v>7719</v>
      </c>
      <c r="H736" s="832">
        <v>82</v>
      </c>
      <c r="I736" s="832">
        <v>19106</v>
      </c>
      <c r="J736" s="823">
        <v>1.3608262108262108</v>
      </c>
      <c r="K736" s="823">
        <v>233</v>
      </c>
      <c r="L736" s="832">
        <v>60</v>
      </c>
      <c r="M736" s="832">
        <v>14040</v>
      </c>
      <c r="N736" s="823">
        <v>1</v>
      </c>
      <c r="O736" s="823">
        <v>234</v>
      </c>
      <c r="P736" s="832">
        <v>66</v>
      </c>
      <c r="Q736" s="832">
        <v>15444</v>
      </c>
      <c r="R736" s="828">
        <v>1.1000000000000001</v>
      </c>
      <c r="S736" s="833">
        <v>234</v>
      </c>
    </row>
    <row r="737" spans="1:19" ht="14.45" customHeight="1" x14ac:dyDescent="0.2">
      <c r="A737" s="822" t="s">
        <v>7583</v>
      </c>
      <c r="B737" s="823" t="s">
        <v>7627</v>
      </c>
      <c r="C737" s="823" t="s">
        <v>629</v>
      </c>
      <c r="D737" s="823" t="s">
        <v>7227</v>
      </c>
      <c r="E737" s="823" t="s">
        <v>7508</v>
      </c>
      <c r="F737" s="823" t="s">
        <v>7720</v>
      </c>
      <c r="G737" s="823" t="s">
        <v>7721</v>
      </c>
      <c r="H737" s="832">
        <v>84</v>
      </c>
      <c r="I737" s="832">
        <v>34440</v>
      </c>
      <c r="J737" s="823">
        <v>0.94152382514557531</v>
      </c>
      <c r="K737" s="823">
        <v>410</v>
      </c>
      <c r="L737" s="832">
        <v>89</v>
      </c>
      <c r="M737" s="832">
        <v>36579</v>
      </c>
      <c r="N737" s="823">
        <v>1</v>
      </c>
      <c r="O737" s="823">
        <v>411</v>
      </c>
      <c r="P737" s="832">
        <v>70</v>
      </c>
      <c r="Q737" s="832">
        <v>28770</v>
      </c>
      <c r="R737" s="828">
        <v>0.7865168539325843</v>
      </c>
      <c r="S737" s="833">
        <v>411</v>
      </c>
    </row>
    <row r="738" spans="1:19" ht="14.45" customHeight="1" x14ac:dyDescent="0.2">
      <c r="A738" s="822" t="s">
        <v>7583</v>
      </c>
      <c r="B738" s="823" t="s">
        <v>7627</v>
      </c>
      <c r="C738" s="823" t="s">
        <v>629</v>
      </c>
      <c r="D738" s="823" t="s">
        <v>7227</v>
      </c>
      <c r="E738" s="823" t="s">
        <v>7508</v>
      </c>
      <c r="F738" s="823" t="s">
        <v>7722</v>
      </c>
      <c r="G738" s="823" t="s">
        <v>7723</v>
      </c>
      <c r="H738" s="832">
        <v>18</v>
      </c>
      <c r="I738" s="832">
        <v>11736</v>
      </c>
      <c r="J738" s="823">
        <v>1.1232771822358345</v>
      </c>
      <c r="K738" s="823">
        <v>652</v>
      </c>
      <c r="L738" s="832">
        <v>16</v>
      </c>
      <c r="M738" s="832">
        <v>10448</v>
      </c>
      <c r="N738" s="823">
        <v>1</v>
      </c>
      <c r="O738" s="823">
        <v>653</v>
      </c>
      <c r="P738" s="832">
        <v>18</v>
      </c>
      <c r="Q738" s="832">
        <v>11772</v>
      </c>
      <c r="R738" s="828">
        <v>1.1267228177641655</v>
      </c>
      <c r="S738" s="833">
        <v>654</v>
      </c>
    </row>
    <row r="739" spans="1:19" ht="14.45" customHeight="1" x14ac:dyDescent="0.2">
      <c r="A739" s="822" t="s">
        <v>7583</v>
      </c>
      <c r="B739" s="823" t="s">
        <v>7627</v>
      </c>
      <c r="C739" s="823" t="s">
        <v>629</v>
      </c>
      <c r="D739" s="823" t="s">
        <v>7227</v>
      </c>
      <c r="E739" s="823" t="s">
        <v>7508</v>
      </c>
      <c r="F739" s="823" t="s">
        <v>7724</v>
      </c>
      <c r="G739" s="823" t="s">
        <v>7725</v>
      </c>
      <c r="H739" s="832">
        <v>75</v>
      </c>
      <c r="I739" s="832">
        <v>44250</v>
      </c>
      <c r="J739" s="823">
        <v>0.8913463862702441</v>
      </c>
      <c r="K739" s="823">
        <v>590</v>
      </c>
      <c r="L739" s="832">
        <v>84</v>
      </c>
      <c r="M739" s="832">
        <v>49644</v>
      </c>
      <c r="N739" s="823">
        <v>1</v>
      </c>
      <c r="O739" s="823">
        <v>591</v>
      </c>
      <c r="P739" s="832">
        <v>64</v>
      </c>
      <c r="Q739" s="832">
        <v>37888</v>
      </c>
      <c r="R739" s="828">
        <v>0.76319394085891545</v>
      </c>
      <c r="S739" s="833">
        <v>592</v>
      </c>
    </row>
    <row r="740" spans="1:19" ht="14.45" customHeight="1" x14ac:dyDescent="0.2">
      <c r="A740" s="822" t="s">
        <v>7583</v>
      </c>
      <c r="B740" s="823" t="s">
        <v>7627</v>
      </c>
      <c r="C740" s="823" t="s">
        <v>629</v>
      </c>
      <c r="D740" s="823" t="s">
        <v>7227</v>
      </c>
      <c r="E740" s="823" t="s">
        <v>7508</v>
      </c>
      <c r="F740" s="823" t="s">
        <v>7726</v>
      </c>
      <c r="G740" s="823" t="s">
        <v>7727</v>
      </c>
      <c r="H740" s="832">
        <v>26</v>
      </c>
      <c r="I740" s="832">
        <v>10062</v>
      </c>
      <c r="J740" s="823">
        <v>0.48024054982817871</v>
      </c>
      <c r="K740" s="823">
        <v>387</v>
      </c>
      <c r="L740" s="832">
        <v>54</v>
      </c>
      <c r="M740" s="832">
        <v>20952</v>
      </c>
      <c r="N740" s="823">
        <v>1</v>
      </c>
      <c r="O740" s="823">
        <v>388</v>
      </c>
      <c r="P740" s="832">
        <v>54</v>
      </c>
      <c r="Q740" s="832">
        <v>21006</v>
      </c>
      <c r="R740" s="828">
        <v>1.0025773195876289</v>
      </c>
      <c r="S740" s="833">
        <v>389</v>
      </c>
    </row>
    <row r="741" spans="1:19" ht="14.45" customHeight="1" x14ac:dyDescent="0.2">
      <c r="A741" s="822" t="s">
        <v>7583</v>
      </c>
      <c r="B741" s="823" t="s">
        <v>7627</v>
      </c>
      <c r="C741" s="823" t="s">
        <v>629</v>
      </c>
      <c r="D741" s="823" t="s">
        <v>7227</v>
      </c>
      <c r="E741" s="823" t="s">
        <v>7508</v>
      </c>
      <c r="F741" s="823" t="s">
        <v>7728</v>
      </c>
      <c r="G741" s="823" t="s">
        <v>7729</v>
      </c>
      <c r="H741" s="832">
        <v>7</v>
      </c>
      <c r="I741" s="832">
        <v>2940</v>
      </c>
      <c r="J741" s="823">
        <v>1.7458432304038005</v>
      </c>
      <c r="K741" s="823">
        <v>420</v>
      </c>
      <c r="L741" s="832">
        <v>4</v>
      </c>
      <c r="M741" s="832">
        <v>1684</v>
      </c>
      <c r="N741" s="823">
        <v>1</v>
      </c>
      <c r="O741" s="823">
        <v>421</v>
      </c>
      <c r="P741" s="832">
        <v>9</v>
      </c>
      <c r="Q741" s="832">
        <v>3798</v>
      </c>
      <c r="R741" s="828">
        <v>2.2553444180522564</v>
      </c>
      <c r="S741" s="833">
        <v>422</v>
      </c>
    </row>
    <row r="742" spans="1:19" ht="14.45" customHeight="1" x14ac:dyDescent="0.2">
      <c r="A742" s="822" t="s">
        <v>7583</v>
      </c>
      <c r="B742" s="823" t="s">
        <v>7627</v>
      </c>
      <c r="C742" s="823" t="s">
        <v>629</v>
      </c>
      <c r="D742" s="823" t="s">
        <v>7227</v>
      </c>
      <c r="E742" s="823" t="s">
        <v>7508</v>
      </c>
      <c r="F742" s="823" t="s">
        <v>7730</v>
      </c>
      <c r="G742" s="823" t="s">
        <v>7731</v>
      </c>
      <c r="H742" s="832">
        <v>9</v>
      </c>
      <c r="I742" s="832">
        <v>1539</v>
      </c>
      <c r="J742" s="823">
        <v>0.89476744186046508</v>
      </c>
      <c r="K742" s="823">
        <v>171</v>
      </c>
      <c r="L742" s="832">
        <v>10</v>
      </c>
      <c r="M742" s="832">
        <v>1720</v>
      </c>
      <c r="N742" s="823">
        <v>1</v>
      </c>
      <c r="O742" s="823">
        <v>172</v>
      </c>
      <c r="P742" s="832">
        <v>10</v>
      </c>
      <c r="Q742" s="832">
        <v>1730</v>
      </c>
      <c r="R742" s="828">
        <v>1.0058139534883721</v>
      </c>
      <c r="S742" s="833">
        <v>173</v>
      </c>
    </row>
    <row r="743" spans="1:19" ht="14.45" customHeight="1" x14ac:dyDescent="0.2">
      <c r="A743" s="822" t="s">
        <v>7583</v>
      </c>
      <c r="B743" s="823" t="s">
        <v>7627</v>
      </c>
      <c r="C743" s="823" t="s">
        <v>629</v>
      </c>
      <c r="D743" s="823" t="s">
        <v>7227</v>
      </c>
      <c r="E743" s="823" t="s">
        <v>7508</v>
      </c>
      <c r="F743" s="823" t="s">
        <v>7732</v>
      </c>
      <c r="G743" s="823" t="s">
        <v>7733</v>
      </c>
      <c r="H743" s="832">
        <v>1025</v>
      </c>
      <c r="I743" s="832">
        <v>808725</v>
      </c>
      <c r="J743" s="823">
        <v>0.56840784655500809</v>
      </c>
      <c r="K743" s="823">
        <v>789</v>
      </c>
      <c r="L743" s="832">
        <v>1801</v>
      </c>
      <c r="M743" s="832">
        <v>1422790</v>
      </c>
      <c r="N743" s="823">
        <v>1</v>
      </c>
      <c r="O743" s="823">
        <v>790</v>
      </c>
      <c r="P743" s="832">
        <v>1987</v>
      </c>
      <c r="Q743" s="832">
        <v>1571717</v>
      </c>
      <c r="R743" s="828">
        <v>1.1046725096465395</v>
      </c>
      <c r="S743" s="833">
        <v>791</v>
      </c>
    </row>
    <row r="744" spans="1:19" ht="14.45" customHeight="1" x14ac:dyDescent="0.2">
      <c r="A744" s="822" t="s">
        <v>7583</v>
      </c>
      <c r="B744" s="823" t="s">
        <v>7627</v>
      </c>
      <c r="C744" s="823" t="s">
        <v>629</v>
      </c>
      <c r="D744" s="823" t="s">
        <v>7227</v>
      </c>
      <c r="E744" s="823" t="s">
        <v>7508</v>
      </c>
      <c r="F744" s="823" t="s">
        <v>7734</v>
      </c>
      <c r="G744" s="823" t="s">
        <v>7735</v>
      </c>
      <c r="H744" s="832">
        <v>89</v>
      </c>
      <c r="I744" s="832">
        <v>19936</v>
      </c>
      <c r="J744" s="823">
        <v>1.2841223832528181</v>
      </c>
      <c r="K744" s="823">
        <v>224</v>
      </c>
      <c r="L744" s="832">
        <v>69</v>
      </c>
      <c r="M744" s="832">
        <v>15525</v>
      </c>
      <c r="N744" s="823">
        <v>1</v>
      </c>
      <c r="O744" s="823">
        <v>225</v>
      </c>
      <c r="P744" s="832">
        <v>69</v>
      </c>
      <c r="Q744" s="832">
        <v>15594</v>
      </c>
      <c r="R744" s="828">
        <v>1.0044444444444445</v>
      </c>
      <c r="S744" s="833">
        <v>226</v>
      </c>
    </row>
    <row r="745" spans="1:19" ht="14.45" customHeight="1" x14ac:dyDescent="0.2">
      <c r="A745" s="822" t="s">
        <v>7583</v>
      </c>
      <c r="B745" s="823" t="s">
        <v>7627</v>
      </c>
      <c r="C745" s="823" t="s">
        <v>629</v>
      </c>
      <c r="D745" s="823" t="s">
        <v>7227</v>
      </c>
      <c r="E745" s="823" t="s">
        <v>7508</v>
      </c>
      <c r="F745" s="823" t="s">
        <v>7736</v>
      </c>
      <c r="G745" s="823" t="s">
        <v>7737</v>
      </c>
      <c r="H745" s="832">
        <v>14</v>
      </c>
      <c r="I745" s="832">
        <v>7924</v>
      </c>
      <c r="J745" s="823">
        <v>0.93168724279835391</v>
      </c>
      <c r="K745" s="823">
        <v>566</v>
      </c>
      <c r="L745" s="832">
        <v>15</v>
      </c>
      <c r="M745" s="832">
        <v>8505</v>
      </c>
      <c r="N745" s="823">
        <v>1</v>
      </c>
      <c r="O745" s="823">
        <v>567</v>
      </c>
      <c r="P745" s="832">
        <v>11</v>
      </c>
      <c r="Q745" s="832">
        <v>6248</v>
      </c>
      <c r="R745" s="828">
        <v>0.73462669018224569</v>
      </c>
      <c r="S745" s="833">
        <v>568</v>
      </c>
    </row>
    <row r="746" spans="1:19" ht="14.45" customHeight="1" x14ac:dyDescent="0.2">
      <c r="A746" s="822" t="s">
        <v>7583</v>
      </c>
      <c r="B746" s="823" t="s">
        <v>7627</v>
      </c>
      <c r="C746" s="823" t="s">
        <v>629</v>
      </c>
      <c r="D746" s="823" t="s">
        <v>7227</v>
      </c>
      <c r="E746" s="823" t="s">
        <v>7508</v>
      </c>
      <c r="F746" s="823" t="s">
        <v>7738</v>
      </c>
      <c r="G746" s="823" t="s">
        <v>7739</v>
      </c>
      <c r="H746" s="832">
        <v>54</v>
      </c>
      <c r="I746" s="832">
        <v>49626</v>
      </c>
      <c r="J746" s="823">
        <v>0.85621118012422359</v>
      </c>
      <c r="K746" s="823">
        <v>919</v>
      </c>
      <c r="L746" s="832">
        <v>63</v>
      </c>
      <c r="M746" s="832">
        <v>57960</v>
      </c>
      <c r="N746" s="823">
        <v>1</v>
      </c>
      <c r="O746" s="823">
        <v>920</v>
      </c>
      <c r="P746" s="832">
        <v>26</v>
      </c>
      <c r="Q746" s="832">
        <v>23946</v>
      </c>
      <c r="R746" s="828">
        <v>0.41314699792960663</v>
      </c>
      <c r="S746" s="833">
        <v>921</v>
      </c>
    </row>
    <row r="747" spans="1:19" ht="14.45" customHeight="1" x14ac:dyDescent="0.2">
      <c r="A747" s="822" t="s">
        <v>7583</v>
      </c>
      <c r="B747" s="823" t="s">
        <v>7627</v>
      </c>
      <c r="C747" s="823" t="s">
        <v>629</v>
      </c>
      <c r="D747" s="823" t="s">
        <v>7227</v>
      </c>
      <c r="E747" s="823" t="s">
        <v>7508</v>
      </c>
      <c r="F747" s="823" t="s">
        <v>7740</v>
      </c>
      <c r="G747" s="823" t="s">
        <v>7741</v>
      </c>
      <c r="H747" s="832">
        <v>54</v>
      </c>
      <c r="I747" s="832">
        <v>48384</v>
      </c>
      <c r="J747" s="823">
        <v>0.85618729096989965</v>
      </c>
      <c r="K747" s="823">
        <v>896</v>
      </c>
      <c r="L747" s="832">
        <v>63</v>
      </c>
      <c r="M747" s="832">
        <v>56511</v>
      </c>
      <c r="N747" s="823">
        <v>1</v>
      </c>
      <c r="O747" s="823">
        <v>897</v>
      </c>
      <c r="P747" s="832">
        <v>26</v>
      </c>
      <c r="Q747" s="832">
        <v>23348</v>
      </c>
      <c r="R747" s="828">
        <v>0.41315850011502187</v>
      </c>
      <c r="S747" s="833">
        <v>898</v>
      </c>
    </row>
    <row r="748" spans="1:19" ht="14.45" customHeight="1" x14ac:dyDescent="0.2">
      <c r="A748" s="822" t="s">
        <v>7583</v>
      </c>
      <c r="B748" s="823" t="s">
        <v>7627</v>
      </c>
      <c r="C748" s="823" t="s">
        <v>629</v>
      </c>
      <c r="D748" s="823" t="s">
        <v>7227</v>
      </c>
      <c r="E748" s="823" t="s">
        <v>7508</v>
      </c>
      <c r="F748" s="823" t="s">
        <v>7742</v>
      </c>
      <c r="G748" s="823" t="s">
        <v>7743</v>
      </c>
      <c r="H748" s="832">
        <v>27</v>
      </c>
      <c r="I748" s="832">
        <v>9342</v>
      </c>
      <c r="J748" s="823">
        <v>0.99711815561959649</v>
      </c>
      <c r="K748" s="823">
        <v>346</v>
      </c>
      <c r="L748" s="832">
        <v>27</v>
      </c>
      <c r="M748" s="832">
        <v>9369</v>
      </c>
      <c r="N748" s="823">
        <v>1</v>
      </c>
      <c r="O748" s="823">
        <v>347</v>
      </c>
      <c r="P748" s="832">
        <v>28</v>
      </c>
      <c r="Q748" s="832">
        <v>9744</v>
      </c>
      <c r="R748" s="828">
        <v>1.0400256163944925</v>
      </c>
      <c r="S748" s="833">
        <v>348</v>
      </c>
    </row>
    <row r="749" spans="1:19" ht="14.45" customHeight="1" x14ac:dyDescent="0.2">
      <c r="A749" s="822" t="s">
        <v>7583</v>
      </c>
      <c r="B749" s="823" t="s">
        <v>7627</v>
      </c>
      <c r="C749" s="823" t="s">
        <v>629</v>
      </c>
      <c r="D749" s="823" t="s">
        <v>7227</v>
      </c>
      <c r="E749" s="823" t="s">
        <v>7508</v>
      </c>
      <c r="F749" s="823" t="s">
        <v>7744</v>
      </c>
      <c r="G749" s="823" t="s">
        <v>7745</v>
      </c>
      <c r="H749" s="832">
        <v>10</v>
      </c>
      <c r="I749" s="832">
        <v>910</v>
      </c>
      <c r="J749" s="823">
        <v>0.41213768115942029</v>
      </c>
      <c r="K749" s="823">
        <v>91</v>
      </c>
      <c r="L749" s="832">
        <v>24</v>
      </c>
      <c r="M749" s="832">
        <v>2208</v>
      </c>
      <c r="N749" s="823">
        <v>1</v>
      </c>
      <c r="O749" s="823">
        <v>92</v>
      </c>
      <c r="P749" s="832">
        <v>12</v>
      </c>
      <c r="Q749" s="832">
        <v>1128</v>
      </c>
      <c r="R749" s="828">
        <v>0.51086956521739135</v>
      </c>
      <c r="S749" s="833">
        <v>94</v>
      </c>
    </row>
    <row r="750" spans="1:19" ht="14.45" customHeight="1" x14ac:dyDescent="0.2">
      <c r="A750" s="822" t="s">
        <v>7583</v>
      </c>
      <c r="B750" s="823" t="s">
        <v>7627</v>
      </c>
      <c r="C750" s="823" t="s">
        <v>629</v>
      </c>
      <c r="D750" s="823" t="s">
        <v>7227</v>
      </c>
      <c r="E750" s="823" t="s">
        <v>7508</v>
      </c>
      <c r="F750" s="823" t="s">
        <v>7746</v>
      </c>
      <c r="G750" s="823" t="s">
        <v>7747</v>
      </c>
      <c r="H750" s="832">
        <v>30</v>
      </c>
      <c r="I750" s="832">
        <v>12810</v>
      </c>
      <c r="J750" s="823">
        <v>0.96548085619535728</v>
      </c>
      <c r="K750" s="823">
        <v>427</v>
      </c>
      <c r="L750" s="832">
        <v>31</v>
      </c>
      <c r="M750" s="832">
        <v>13268</v>
      </c>
      <c r="N750" s="823">
        <v>1</v>
      </c>
      <c r="O750" s="823">
        <v>428</v>
      </c>
      <c r="P750" s="832">
        <v>31</v>
      </c>
      <c r="Q750" s="832">
        <v>13330</v>
      </c>
      <c r="R750" s="828">
        <v>1.0046728971962617</v>
      </c>
      <c r="S750" s="833">
        <v>430</v>
      </c>
    </row>
    <row r="751" spans="1:19" ht="14.45" customHeight="1" x14ac:dyDescent="0.2">
      <c r="A751" s="822" t="s">
        <v>7583</v>
      </c>
      <c r="B751" s="823" t="s">
        <v>7627</v>
      </c>
      <c r="C751" s="823" t="s">
        <v>629</v>
      </c>
      <c r="D751" s="823" t="s">
        <v>7227</v>
      </c>
      <c r="E751" s="823" t="s">
        <v>7508</v>
      </c>
      <c r="F751" s="823" t="s">
        <v>7748</v>
      </c>
      <c r="G751" s="823" t="s">
        <v>7749</v>
      </c>
      <c r="H751" s="832">
        <v>4</v>
      </c>
      <c r="I751" s="832">
        <v>216</v>
      </c>
      <c r="J751" s="823">
        <v>1</v>
      </c>
      <c r="K751" s="823">
        <v>54</v>
      </c>
      <c r="L751" s="832">
        <v>4</v>
      </c>
      <c r="M751" s="832">
        <v>216</v>
      </c>
      <c r="N751" s="823">
        <v>1</v>
      </c>
      <c r="O751" s="823">
        <v>54</v>
      </c>
      <c r="P751" s="832">
        <v>4</v>
      </c>
      <c r="Q751" s="832">
        <v>216</v>
      </c>
      <c r="R751" s="828">
        <v>1</v>
      </c>
      <c r="S751" s="833">
        <v>54</v>
      </c>
    </row>
    <row r="752" spans="1:19" ht="14.45" customHeight="1" x14ac:dyDescent="0.2">
      <c r="A752" s="822" t="s">
        <v>7583</v>
      </c>
      <c r="B752" s="823" t="s">
        <v>7627</v>
      </c>
      <c r="C752" s="823" t="s">
        <v>629</v>
      </c>
      <c r="D752" s="823" t="s">
        <v>7227</v>
      </c>
      <c r="E752" s="823" t="s">
        <v>7508</v>
      </c>
      <c r="F752" s="823" t="s">
        <v>7750</v>
      </c>
      <c r="G752" s="823" t="s">
        <v>7751</v>
      </c>
      <c r="H752" s="832">
        <v>4</v>
      </c>
      <c r="I752" s="832">
        <v>948</v>
      </c>
      <c r="J752" s="823">
        <v>0.99579831932773111</v>
      </c>
      <c r="K752" s="823">
        <v>237</v>
      </c>
      <c r="L752" s="832">
        <v>4</v>
      </c>
      <c r="M752" s="832">
        <v>952</v>
      </c>
      <c r="N752" s="823">
        <v>1</v>
      </c>
      <c r="O752" s="823">
        <v>238</v>
      </c>
      <c r="P752" s="832">
        <v>5</v>
      </c>
      <c r="Q752" s="832">
        <v>1195</v>
      </c>
      <c r="R752" s="828">
        <v>1.2552521008403361</v>
      </c>
      <c r="S752" s="833">
        <v>239</v>
      </c>
    </row>
    <row r="753" spans="1:19" ht="14.45" customHeight="1" x14ac:dyDescent="0.2">
      <c r="A753" s="822" t="s">
        <v>7583</v>
      </c>
      <c r="B753" s="823" t="s">
        <v>7627</v>
      </c>
      <c r="C753" s="823" t="s">
        <v>629</v>
      </c>
      <c r="D753" s="823" t="s">
        <v>7227</v>
      </c>
      <c r="E753" s="823" t="s">
        <v>7508</v>
      </c>
      <c r="F753" s="823" t="s">
        <v>7752</v>
      </c>
      <c r="G753" s="823" t="s">
        <v>7753</v>
      </c>
      <c r="H753" s="832">
        <v>3</v>
      </c>
      <c r="I753" s="832">
        <v>22161</v>
      </c>
      <c r="J753" s="823">
        <v>0.74969553450608928</v>
      </c>
      <c r="K753" s="823">
        <v>7387</v>
      </c>
      <c r="L753" s="832">
        <v>4</v>
      </c>
      <c r="M753" s="832">
        <v>29560</v>
      </c>
      <c r="N753" s="823">
        <v>1</v>
      </c>
      <c r="O753" s="823">
        <v>7390</v>
      </c>
      <c r="P753" s="832">
        <v>5</v>
      </c>
      <c r="Q753" s="832">
        <v>36970</v>
      </c>
      <c r="R753" s="828">
        <v>1.2506765899864682</v>
      </c>
      <c r="S753" s="833">
        <v>7394</v>
      </c>
    </row>
    <row r="754" spans="1:19" ht="14.45" customHeight="1" x14ac:dyDescent="0.2">
      <c r="A754" s="822" t="s">
        <v>7583</v>
      </c>
      <c r="B754" s="823" t="s">
        <v>7627</v>
      </c>
      <c r="C754" s="823" t="s">
        <v>629</v>
      </c>
      <c r="D754" s="823" t="s">
        <v>7227</v>
      </c>
      <c r="E754" s="823" t="s">
        <v>7508</v>
      </c>
      <c r="F754" s="823" t="s">
        <v>7754</v>
      </c>
      <c r="G754" s="823" t="s">
        <v>7755</v>
      </c>
      <c r="H754" s="832"/>
      <c r="I754" s="832"/>
      <c r="J754" s="823"/>
      <c r="K754" s="823"/>
      <c r="L754" s="832">
        <v>469</v>
      </c>
      <c r="M754" s="832">
        <v>95207</v>
      </c>
      <c r="N754" s="823">
        <v>1</v>
      </c>
      <c r="O754" s="823">
        <v>203</v>
      </c>
      <c r="P754" s="832">
        <v>487</v>
      </c>
      <c r="Q754" s="832">
        <v>99348</v>
      </c>
      <c r="R754" s="828">
        <v>1.043494701019883</v>
      </c>
      <c r="S754" s="833">
        <v>204</v>
      </c>
    </row>
    <row r="755" spans="1:19" ht="14.45" customHeight="1" x14ac:dyDescent="0.2">
      <c r="A755" s="822" t="s">
        <v>7583</v>
      </c>
      <c r="B755" s="823" t="s">
        <v>7627</v>
      </c>
      <c r="C755" s="823" t="s">
        <v>629</v>
      </c>
      <c r="D755" s="823" t="s">
        <v>7227</v>
      </c>
      <c r="E755" s="823" t="s">
        <v>7508</v>
      </c>
      <c r="F755" s="823" t="s">
        <v>7756</v>
      </c>
      <c r="G755" s="823" t="s">
        <v>7757</v>
      </c>
      <c r="H755" s="832">
        <v>4</v>
      </c>
      <c r="I755" s="832">
        <v>13404</v>
      </c>
      <c r="J755" s="823">
        <v>0.181655553748577</v>
      </c>
      <c r="K755" s="823">
        <v>3351</v>
      </c>
      <c r="L755" s="832">
        <v>22</v>
      </c>
      <c r="M755" s="832">
        <v>73788</v>
      </c>
      <c r="N755" s="823">
        <v>1</v>
      </c>
      <c r="O755" s="823">
        <v>3354</v>
      </c>
      <c r="P755" s="832"/>
      <c r="Q755" s="832"/>
      <c r="R755" s="828"/>
      <c r="S755" s="833"/>
    </row>
    <row r="756" spans="1:19" ht="14.45" customHeight="1" x14ac:dyDescent="0.2">
      <c r="A756" s="822" t="s">
        <v>7583</v>
      </c>
      <c r="B756" s="823" t="s">
        <v>7627</v>
      </c>
      <c r="C756" s="823" t="s">
        <v>629</v>
      </c>
      <c r="D756" s="823" t="s">
        <v>7227</v>
      </c>
      <c r="E756" s="823" t="s">
        <v>7508</v>
      </c>
      <c r="F756" s="823" t="s">
        <v>7758</v>
      </c>
      <c r="G756" s="823" t="s">
        <v>7759</v>
      </c>
      <c r="H756" s="832"/>
      <c r="I756" s="832"/>
      <c r="J756" s="823"/>
      <c r="K756" s="823"/>
      <c r="L756" s="832">
        <v>2</v>
      </c>
      <c r="M756" s="832">
        <v>11502</v>
      </c>
      <c r="N756" s="823">
        <v>1</v>
      </c>
      <c r="O756" s="823">
        <v>5751</v>
      </c>
      <c r="P756" s="832"/>
      <c r="Q756" s="832"/>
      <c r="R756" s="828"/>
      <c r="S756" s="833"/>
    </row>
    <row r="757" spans="1:19" ht="14.45" customHeight="1" x14ac:dyDescent="0.2">
      <c r="A757" s="822" t="s">
        <v>7583</v>
      </c>
      <c r="B757" s="823" t="s">
        <v>7627</v>
      </c>
      <c r="C757" s="823" t="s">
        <v>629</v>
      </c>
      <c r="D757" s="823" t="s">
        <v>7227</v>
      </c>
      <c r="E757" s="823" t="s">
        <v>7508</v>
      </c>
      <c r="F757" s="823" t="s">
        <v>7760</v>
      </c>
      <c r="G757" s="823" t="s">
        <v>7761</v>
      </c>
      <c r="H757" s="832"/>
      <c r="I757" s="832"/>
      <c r="J757" s="823"/>
      <c r="K757" s="823"/>
      <c r="L757" s="832"/>
      <c r="M757" s="832"/>
      <c r="N757" s="823"/>
      <c r="O757" s="823"/>
      <c r="P757" s="832">
        <v>34</v>
      </c>
      <c r="Q757" s="832">
        <v>15946</v>
      </c>
      <c r="R757" s="828"/>
      <c r="S757" s="833">
        <v>469</v>
      </c>
    </row>
    <row r="758" spans="1:19" ht="14.45" customHeight="1" x14ac:dyDescent="0.2">
      <c r="A758" s="822" t="s">
        <v>7583</v>
      </c>
      <c r="B758" s="823" t="s">
        <v>7627</v>
      </c>
      <c r="C758" s="823" t="s">
        <v>629</v>
      </c>
      <c r="D758" s="823" t="s">
        <v>7227</v>
      </c>
      <c r="E758" s="823" t="s">
        <v>7508</v>
      </c>
      <c r="F758" s="823" t="s">
        <v>7762</v>
      </c>
      <c r="G758" s="823" t="s">
        <v>7763</v>
      </c>
      <c r="H758" s="832"/>
      <c r="I758" s="832"/>
      <c r="J758" s="823"/>
      <c r="K758" s="823"/>
      <c r="L758" s="832"/>
      <c r="M758" s="832"/>
      <c r="N758" s="823"/>
      <c r="O758" s="823"/>
      <c r="P758" s="832">
        <v>18</v>
      </c>
      <c r="Q758" s="832">
        <v>10476</v>
      </c>
      <c r="R758" s="828"/>
      <c r="S758" s="833">
        <v>582</v>
      </c>
    </row>
    <row r="759" spans="1:19" ht="14.45" customHeight="1" x14ac:dyDescent="0.2">
      <c r="A759" s="822" t="s">
        <v>7583</v>
      </c>
      <c r="B759" s="823" t="s">
        <v>7627</v>
      </c>
      <c r="C759" s="823" t="s">
        <v>629</v>
      </c>
      <c r="D759" s="823" t="s">
        <v>7227</v>
      </c>
      <c r="E759" s="823" t="s">
        <v>7508</v>
      </c>
      <c r="F759" s="823" t="s">
        <v>7764</v>
      </c>
      <c r="G759" s="823" t="s">
        <v>7765</v>
      </c>
      <c r="H759" s="832"/>
      <c r="I759" s="832"/>
      <c r="J759" s="823"/>
      <c r="K759" s="823"/>
      <c r="L759" s="832"/>
      <c r="M759" s="832"/>
      <c r="N759" s="823"/>
      <c r="O759" s="823"/>
      <c r="P759" s="832">
        <v>25</v>
      </c>
      <c r="Q759" s="832">
        <v>80925</v>
      </c>
      <c r="R759" s="828"/>
      <c r="S759" s="833">
        <v>3237</v>
      </c>
    </row>
    <row r="760" spans="1:19" ht="14.45" customHeight="1" x14ac:dyDescent="0.2">
      <c r="A760" s="822" t="s">
        <v>7583</v>
      </c>
      <c r="B760" s="823" t="s">
        <v>7627</v>
      </c>
      <c r="C760" s="823" t="s">
        <v>629</v>
      </c>
      <c r="D760" s="823" t="s">
        <v>7227</v>
      </c>
      <c r="E760" s="823" t="s">
        <v>7508</v>
      </c>
      <c r="F760" s="823" t="s">
        <v>7766</v>
      </c>
      <c r="G760" s="823" t="s">
        <v>7767</v>
      </c>
      <c r="H760" s="832"/>
      <c r="I760" s="832"/>
      <c r="J760" s="823"/>
      <c r="K760" s="823"/>
      <c r="L760" s="832"/>
      <c r="M760" s="832"/>
      <c r="N760" s="823"/>
      <c r="O760" s="823"/>
      <c r="P760" s="832">
        <v>16</v>
      </c>
      <c r="Q760" s="832">
        <v>72608</v>
      </c>
      <c r="R760" s="828"/>
      <c r="S760" s="833">
        <v>4538</v>
      </c>
    </row>
    <row r="761" spans="1:19" ht="14.45" customHeight="1" x14ac:dyDescent="0.2">
      <c r="A761" s="822" t="s">
        <v>7583</v>
      </c>
      <c r="B761" s="823" t="s">
        <v>7627</v>
      </c>
      <c r="C761" s="823" t="s">
        <v>629</v>
      </c>
      <c r="D761" s="823" t="s">
        <v>7227</v>
      </c>
      <c r="E761" s="823" t="s">
        <v>7508</v>
      </c>
      <c r="F761" s="823" t="s">
        <v>7768</v>
      </c>
      <c r="G761" s="823" t="s">
        <v>7769</v>
      </c>
      <c r="H761" s="832"/>
      <c r="I761" s="832"/>
      <c r="J761" s="823"/>
      <c r="K761" s="823"/>
      <c r="L761" s="832"/>
      <c r="M761" s="832"/>
      <c r="N761" s="823"/>
      <c r="O761" s="823"/>
      <c r="P761" s="832">
        <v>11</v>
      </c>
      <c r="Q761" s="832">
        <v>33121</v>
      </c>
      <c r="R761" s="828"/>
      <c r="S761" s="833">
        <v>3011</v>
      </c>
    </row>
    <row r="762" spans="1:19" ht="14.45" customHeight="1" x14ac:dyDescent="0.2">
      <c r="A762" s="822" t="s">
        <v>7583</v>
      </c>
      <c r="B762" s="823" t="s">
        <v>7627</v>
      </c>
      <c r="C762" s="823" t="s">
        <v>629</v>
      </c>
      <c r="D762" s="823" t="s">
        <v>7227</v>
      </c>
      <c r="E762" s="823" t="s">
        <v>7508</v>
      </c>
      <c r="F762" s="823" t="s">
        <v>7770</v>
      </c>
      <c r="G762" s="823" t="s">
        <v>7771</v>
      </c>
      <c r="H762" s="832"/>
      <c r="I762" s="832"/>
      <c r="J762" s="823"/>
      <c r="K762" s="823"/>
      <c r="L762" s="832"/>
      <c r="M762" s="832"/>
      <c r="N762" s="823"/>
      <c r="O762" s="823"/>
      <c r="P762" s="832">
        <v>18</v>
      </c>
      <c r="Q762" s="832">
        <v>1152</v>
      </c>
      <c r="R762" s="828"/>
      <c r="S762" s="833">
        <v>64</v>
      </c>
    </row>
    <row r="763" spans="1:19" ht="14.45" customHeight="1" x14ac:dyDescent="0.2">
      <c r="A763" s="822" t="s">
        <v>7583</v>
      </c>
      <c r="B763" s="823" t="s">
        <v>7627</v>
      </c>
      <c r="C763" s="823" t="s">
        <v>629</v>
      </c>
      <c r="D763" s="823" t="s">
        <v>7227</v>
      </c>
      <c r="E763" s="823" t="s">
        <v>7508</v>
      </c>
      <c r="F763" s="823" t="s">
        <v>7772</v>
      </c>
      <c r="G763" s="823" t="s">
        <v>7773</v>
      </c>
      <c r="H763" s="832"/>
      <c r="I763" s="832"/>
      <c r="J763" s="823"/>
      <c r="K763" s="823"/>
      <c r="L763" s="832"/>
      <c r="M763" s="832"/>
      <c r="N763" s="823"/>
      <c r="O763" s="823"/>
      <c r="P763" s="832">
        <v>1</v>
      </c>
      <c r="Q763" s="832">
        <v>92</v>
      </c>
      <c r="R763" s="828"/>
      <c r="S763" s="833">
        <v>92</v>
      </c>
    </row>
    <row r="764" spans="1:19" ht="14.45" customHeight="1" x14ac:dyDescent="0.2">
      <c r="A764" s="822" t="s">
        <v>7223</v>
      </c>
      <c r="B764" s="823" t="s">
        <v>7774</v>
      </c>
      <c r="C764" s="823" t="s">
        <v>7223</v>
      </c>
      <c r="D764" s="823" t="s">
        <v>7227</v>
      </c>
      <c r="E764" s="823" t="s">
        <v>7240</v>
      </c>
      <c r="F764" s="823" t="s">
        <v>7258</v>
      </c>
      <c r="G764" s="823" t="s">
        <v>7564</v>
      </c>
      <c r="H764" s="832"/>
      <c r="I764" s="832"/>
      <c r="J764" s="823"/>
      <c r="K764" s="823"/>
      <c r="L764" s="832"/>
      <c r="M764" s="832"/>
      <c r="N764" s="823"/>
      <c r="O764" s="823"/>
      <c r="P764" s="832">
        <v>0</v>
      </c>
      <c r="Q764" s="832">
        <v>0</v>
      </c>
      <c r="R764" s="828"/>
      <c r="S764" s="833"/>
    </row>
    <row r="765" spans="1:19" ht="14.45" customHeight="1" x14ac:dyDescent="0.2">
      <c r="A765" s="822" t="s">
        <v>7223</v>
      </c>
      <c r="B765" s="823" t="s">
        <v>7774</v>
      </c>
      <c r="C765" s="823" t="s">
        <v>7223</v>
      </c>
      <c r="D765" s="823" t="s">
        <v>7227</v>
      </c>
      <c r="E765" s="823" t="s">
        <v>7240</v>
      </c>
      <c r="F765" s="823" t="s">
        <v>7259</v>
      </c>
      <c r="G765" s="823" t="s">
        <v>2071</v>
      </c>
      <c r="H765" s="832"/>
      <c r="I765" s="832"/>
      <c r="J765" s="823"/>
      <c r="K765" s="823"/>
      <c r="L765" s="832"/>
      <c r="M765" s="832"/>
      <c r="N765" s="823"/>
      <c r="O765" s="823"/>
      <c r="P765" s="832">
        <v>0</v>
      </c>
      <c r="Q765" s="832">
        <v>0</v>
      </c>
      <c r="R765" s="828"/>
      <c r="S765" s="833"/>
    </row>
    <row r="766" spans="1:19" ht="14.45" customHeight="1" x14ac:dyDescent="0.2">
      <c r="A766" s="822" t="s">
        <v>7223</v>
      </c>
      <c r="B766" s="823" t="s">
        <v>7774</v>
      </c>
      <c r="C766" s="823" t="s">
        <v>7223</v>
      </c>
      <c r="D766" s="823" t="s">
        <v>7227</v>
      </c>
      <c r="E766" s="823" t="s">
        <v>7240</v>
      </c>
      <c r="F766" s="823" t="s">
        <v>7265</v>
      </c>
      <c r="G766" s="823" t="s">
        <v>7565</v>
      </c>
      <c r="H766" s="832"/>
      <c r="I766" s="832"/>
      <c r="J766" s="823"/>
      <c r="K766" s="823"/>
      <c r="L766" s="832"/>
      <c r="M766" s="832"/>
      <c r="N766" s="823"/>
      <c r="O766" s="823"/>
      <c r="P766" s="832">
        <v>0</v>
      </c>
      <c r="Q766" s="832">
        <v>2.9103830456733704E-11</v>
      </c>
      <c r="R766" s="828"/>
      <c r="S766" s="833"/>
    </row>
    <row r="767" spans="1:19" ht="14.45" customHeight="1" x14ac:dyDescent="0.2">
      <c r="A767" s="822" t="s">
        <v>7223</v>
      </c>
      <c r="B767" s="823" t="s">
        <v>7774</v>
      </c>
      <c r="C767" s="823" t="s">
        <v>7223</v>
      </c>
      <c r="D767" s="823" t="s">
        <v>7227</v>
      </c>
      <c r="E767" s="823" t="s">
        <v>7240</v>
      </c>
      <c r="F767" s="823" t="s">
        <v>7266</v>
      </c>
      <c r="G767" s="823" t="s">
        <v>7565</v>
      </c>
      <c r="H767" s="832"/>
      <c r="I767" s="832"/>
      <c r="J767" s="823"/>
      <c r="K767" s="823"/>
      <c r="L767" s="832"/>
      <c r="M767" s="832"/>
      <c r="N767" s="823"/>
      <c r="O767" s="823"/>
      <c r="P767" s="832">
        <v>0</v>
      </c>
      <c r="Q767" s="832">
        <v>1.4551915228366852E-10</v>
      </c>
      <c r="R767" s="828"/>
      <c r="S767" s="833"/>
    </row>
    <row r="768" spans="1:19" ht="14.45" customHeight="1" x14ac:dyDescent="0.2">
      <c r="A768" s="822" t="s">
        <v>7223</v>
      </c>
      <c r="B768" s="823" t="s">
        <v>7774</v>
      </c>
      <c r="C768" s="823" t="s">
        <v>7223</v>
      </c>
      <c r="D768" s="823" t="s">
        <v>7227</v>
      </c>
      <c r="E768" s="823" t="s">
        <v>7240</v>
      </c>
      <c r="F768" s="823" t="s">
        <v>7267</v>
      </c>
      <c r="G768" s="823" t="s">
        <v>7565</v>
      </c>
      <c r="H768" s="832"/>
      <c r="I768" s="832"/>
      <c r="J768" s="823"/>
      <c r="K768" s="823"/>
      <c r="L768" s="832"/>
      <c r="M768" s="832"/>
      <c r="N768" s="823"/>
      <c r="O768" s="823"/>
      <c r="P768" s="832">
        <v>0</v>
      </c>
      <c r="Q768" s="832">
        <v>0</v>
      </c>
      <c r="R768" s="828"/>
      <c r="S768" s="833"/>
    </row>
    <row r="769" spans="1:19" ht="14.45" customHeight="1" x14ac:dyDescent="0.2">
      <c r="A769" s="822" t="s">
        <v>7223</v>
      </c>
      <c r="B769" s="823" t="s">
        <v>7774</v>
      </c>
      <c r="C769" s="823" t="s">
        <v>7223</v>
      </c>
      <c r="D769" s="823" t="s">
        <v>7227</v>
      </c>
      <c r="E769" s="823" t="s">
        <v>7240</v>
      </c>
      <c r="F769" s="823" t="s">
        <v>7306</v>
      </c>
      <c r="G769" s="823" t="s">
        <v>7566</v>
      </c>
      <c r="H769" s="832"/>
      <c r="I769" s="832"/>
      <c r="J769" s="823"/>
      <c r="K769" s="823"/>
      <c r="L769" s="832"/>
      <c r="M769" s="832"/>
      <c r="N769" s="823"/>
      <c r="O769" s="823"/>
      <c r="P769" s="832">
        <v>0</v>
      </c>
      <c r="Q769" s="832">
        <v>0</v>
      </c>
      <c r="R769" s="828"/>
      <c r="S769" s="833"/>
    </row>
    <row r="770" spans="1:19" ht="14.45" customHeight="1" x14ac:dyDescent="0.2">
      <c r="A770" s="822" t="s">
        <v>7223</v>
      </c>
      <c r="B770" s="823" t="s">
        <v>7774</v>
      </c>
      <c r="C770" s="823" t="s">
        <v>7223</v>
      </c>
      <c r="D770" s="823" t="s">
        <v>7227</v>
      </c>
      <c r="E770" s="823" t="s">
        <v>7240</v>
      </c>
      <c r="F770" s="823" t="s">
        <v>7312</v>
      </c>
      <c r="G770" s="823" t="s">
        <v>7313</v>
      </c>
      <c r="H770" s="832"/>
      <c r="I770" s="832"/>
      <c r="J770" s="823"/>
      <c r="K770" s="823"/>
      <c r="L770" s="832"/>
      <c r="M770" s="832"/>
      <c r="N770" s="823"/>
      <c r="O770" s="823"/>
      <c r="P770" s="832">
        <v>3.5527136788005009E-15</v>
      </c>
      <c r="Q770" s="832">
        <v>-1.4551915228366852E-11</v>
      </c>
      <c r="R770" s="828"/>
      <c r="S770" s="833">
        <v>-4096</v>
      </c>
    </row>
    <row r="771" spans="1:19" ht="14.45" customHeight="1" x14ac:dyDescent="0.2">
      <c r="A771" s="822" t="s">
        <v>7223</v>
      </c>
      <c r="B771" s="823" t="s">
        <v>7774</v>
      </c>
      <c r="C771" s="823" t="s">
        <v>7223</v>
      </c>
      <c r="D771" s="823" t="s">
        <v>7227</v>
      </c>
      <c r="E771" s="823" t="s">
        <v>7240</v>
      </c>
      <c r="F771" s="823" t="s">
        <v>7321</v>
      </c>
      <c r="G771" s="823" t="s">
        <v>7564</v>
      </c>
      <c r="H771" s="832"/>
      <c r="I771" s="832"/>
      <c r="J771" s="823"/>
      <c r="K771" s="823"/>
      <c r="L771" s="832"/>
      <c r="M771" s="832"/>
      <c r="N771" s="823"/>
      <c r="O771" s="823"/>
      <c r="P771" s="832">
        <v>0</v>
      </c>
      <c r="Q771" s="832">
        <v>5.8207660913467407E-11</v>
      </c>
      <c r="R771" s="828"/>
      <c r="S771" s="833"/>
    </row>
    <row r="772" spans="1:19" ht="14.45" customHeight="1" x14ac:dyDescent="0.2">
      <c r="A772" s="822" t="s">
        <v>7223</v>
      </c>
      <c r="B772" s="823" t="s">
        <v>7774</v>
      </c>
      <c r="C772" s="823" t="s">
        <v>7223</v>
      </c>
      <c r="D772" s="823" t="s">
        <v>7227</v>
      </c>
      <c r="E772" s="823" t="s">
        <v>7240</v>
      </c>
      <c r="F772" s="823" t="s">
        <v>7324</v>
      </c>
      <c r="G772" s="823" t="s">
        <v>7325</v>
      </c>
      <c r="H772" s="832"/>
      <c r="I772" s="832"/>
      <c r="J772" s="823"/>
      <c r="K772" s="823"/>
      <c r="L772" s="832"/>
      <c r="M772" s="832"/>
      <c r="N772" s="823"/>
      <c r="O772" s="823"/>
      <c r="P772" s="832">
        <v>0</v>
      </c>
      <c r="Q772" s="832">
        <v>0</v>
      </c>
      <c r="R772" s="828"/>
      <c r="S772" s="833"/>
    </row>
    <row r="773" spans="1:19" ht="14.45" customHeight="1" x14ac:dyDescent="0.2">
      <c r="A773" s="822" t="s">
        <v>7223</v>
      </c>
      <c r="B773" s="823" t="s">
        <v>7774</v>
      </c>
      <c r="C773" s="823" t="s">
        <v>7223</v>
      </c>
      <c r="D773" s="823" t="s">
        <v>7227</v>
      </c>
      <c r="E773" s="823" t="s">
        <v>7240</v>
      </c>
      <c r="F773" s="823" t="s">
        <v>7331</v>
      </c>
      <c r="G773" s="823" t="s">
        <v>7568</v>
      </c>
      <c r="H773" s="832"/>
      <c r="I773" s="832"/>
      <c r="J773" s="823"/>
      <c r="K773" s="823"/>
      <c r="L773" s="832"/>
      <c r="M773" s="832"/>
      <c r="N773" s="823"/>
      <c r="O773" s="823"/>
      <c r="P773" s="832">
        <v>0</v>
      </c>
      <c r="Q773" s="832">
        <v>-5.8207660913467407E-11</v>
      </c>
      <c r="R773" s="828"/>
      <c r="S773" s="833"/>
    </row>
    <row r="774" spans="1:19" ht="14.45" customHeight="1" x14ac:dyDescent="0.2">
      <c r="A774" s="822" t="s">
        <v>7223</v>
      </c>
      <c r="B774" s="823" t="s">
        <v>7774</v>
      </c>
      <c r="C774" s="823" t="s">
        <v>7223</v>
      </c>
      <c r="D774" s="823" t="s">
        <v>7227</v>
      </c>
      <c r="E774" s="823" t="s">
        <v>7240</v>
      </c>
      <c r="F774" s="823" t="s">
        <v>7333</v>
      </c>
      <c r="G774" s="823" t="s">
        <v>7568</v>
      </c>
      <c r="H774" s="832"/>
      <c r="I774" s="832"/>
      <c r="J774" s="823"/>
      <c r="K774" s="823"/>
      <c r="L774" s="832"/>
      <c r="M774" s="832"/>
      <c r="N774" s="823"/>
      <c r="O774" s="823"/>
      <c r="P774" s="832">
        <v>0</v>
      </c>
      <c r="Q774" s="832">
        <v>0</v>
      </c>
      <c r="R774" s="828"/>
      <c r="S774" s="833"/>
    </row>
    <row r="775" spans="1:19" ht="14.45" customHeight="1" x14ac:dyDescent="0.2">
      <c r="A775" s="822" t="s">
        <v>7223</v>
      </c>
      <c r="B775" s="823" t="s">
        <v>7774</v>
      </c>
      <c r="C775" s="823" t="s">
        <v>7223</v>
      </c>
      <c r="D775" s="823" t="s">
        <v>7227</v>
      </c>
      <c r="E775" s="823" t="s">
        <v>7240</v>
      </c>
      <c r="F775" s="823" t="s">
        <v>7350</v>
      </c>
      <c r="G775" s="823" t="s">
        <v>7569</v>
      </c>
      <c r="H775" s="832"/>
      <c r="I775" s="832"/>
      <c r="J775" s="823"/>
      <c r="K775" s="823"/>
      <c r="L775" s="832"/>
      <c r="M775" s="832"/>
      <c r="N775" s="823"/>
      <c r="O775" s="823"/>
      <c r="P775" s="832">
        <v>0</v>
      </c>
      <c r="Q775" s="832">
        <v>0</v>
      </c>
      <c r="R775" s="828"/>
      <c r="S775" s="833"/>
    </row>
    <row r="776" spans="1:19" ht="14.45" customHeight="1" x14ac:dyDescent="0.2">
      <c r="A776" s="822" t="s">
        <v>7223</v>
      </c>
      <c r="B776" s="823" t="s">
        <v>7774</v>
      </c>
      <c r="C776" s="823" t="s">
        <v>7223</v>
      </c>
      <c r="D776" s="823" t="s">
        <v>7227</v>
      </c>
      <c r="E776" s="823" t="s">
        <v>7240</v>
      </c>
      <c r="F776" s="823" t="s">
        <v>7352</v>
      </c>
      <c r="G776" s="823" t="s">
        <v>7570</v>
      </c>
      <c r="H776" s="832"/>
      <c r="I776" s="832"/>
      <c r="J776" s="823"/>
      <c r="K776" s="823"/>
      <c r="L776" s="832"/>
      <c r="M776" s="832"/>
      <c r="N776" s="823"/>
      <c r="O776" s="823"/>
      <c r="P776" s="832">
        <v>0</v>
      </c>
      <c r="Q776" s="832">
        <v>0</v>
      </c>
      <c r="R776" s="828"/>
      <c r="S776" s="833"/>
    </row>
    <row r="777" spans="1:19" ht="14.45" customHeight="1" x14ac:dyDescent="0.2">
      <c r="A777" s="822" t="s">
        <v>7223</v>
      </c>
      <c r="B777" s="823" t="s">
        <v>7774</v>
      </c>
      <c r="C777" s="823" t="s">
        <v>7223</v>
      </c>
      <c r="D777" s="823" t="s">
        <v>7227</v>
      </c>
      <c r="E777" s="823" t="s">
        <v>7240</v>
      </c>
      <c r="F777" s="823" t="s">
        <v>7363</v>
      </c>
      <c r="G777" s="823" t="s">
        <v>7573</v>
      </c>
      <c r="H777" s="832"/>
      <c r="I777" s="832"/>
      <c r="J777" s="823"/>
      <c r="K777" s="823"/>
      <c r="L777" s="832"/>
      <c r="M777" s="832"/>
      <c r="N777" s="823"/>
      <c r="O777" s="823"/>
      <c r="P777" s="832">
        <v>0</v>
      </c>
      <c r="Q777" s="832">
        <v>0</v>
      </c>
      <c r="R777" s="828"/>
      <c r="S777" s="833"/>
    </row>
    <row r="778" spans="1:19" ht="14.45" customHeight="1" x14ac:dyDescent="0.2">
      <c r="A778" s="822" t="s">
        <v>7223</v>
      </c>
      <c r="B778" s="823" t="s">
        <v>7774</v>
      </c>
      <c r="C778" s="823" t="s">
        <v>7223</v>
      </c>
      <c r="D778" s="823" t="s">
        <v>7227</v>
      </c>
      <c r="E778" s="823" t="s">
        <v>7240</v>
      </c>
      <c r="F778" s="823" t="s">
        <v>7369</v>
      </c>
      <c r="G778" s="823" t="s">
        <v>7574</v>
      </c>
      <c r="H778" s="832"/>
      <c r="I778" s="832"/>
      <c r="J778" s="823"/>
      <c r="K778" s="823"/>
      <c r="L778" s="832"/>
      <c r="M778" s="832"/>
      <c r="N778" s="823"/>
      <c r="O778" s="823"/>
      <c r="P778" s="832">
        <v>0</v>
      </c>
      <c r="Q778" s="832">
        <v>0</v>
      </c>
      <c r="R778" s="828"/>
      <c r="S778" s="833"/>
    </row>
    <row r="779" spans="1:19" ht="14.45" customHeight="1" x14ac:dyDescent="0.2">
      <c r="A779" s="822" t="s">
        <v>7223</v>
      </c>
      <c r="B779" s="823" t="s">
        <v>7774</v>
      </c>
      <c r="C779" s="823" t="s">
        <v>7223</v>
      </c>
      <c r="D779" s="823" t="s">
        <v>7227</v>
      </c>
      <c r="E779" s="823" t="s">
        <v>7240</v>
      </c>
      <c r="F779" s="823" t="s">
        <v>7376</v>
      </c>
      <c r="G779" s="823" t="s">
        <v>7577</v>
      </c>
      <c r="H779" s="832"/>
      <c r="I779" s="832"/>
      <c r="J779" s="823"/>
      <c r="K779" s="823"/>
      <c r="L779" s="832"/>
      <c r="M779" s="832"/>
      <c r="N779" s="823"/>
      <c r="O779" s="823"/>
      <c r="P779" s="832">
        <v>0</v>
      </c>
      <c r="Q779" s="832">
        <v>0</v>
      </c>
      <c r="R779" s="828"/>
      <c r="S779" s="833"/>
    </row>
    <row r="780" spans="1:19" ht="14.45" customHeight="1" x14ac:dyDescent="0.2">
      <c r="A780" s="822" t="s">
        <v>7223</v>
      </c>
      <c r="B780" s="823" t="s">
        <v>7774</v>
      </c>
      <c r="C780" s="823" t="s">
        <v>7223</v>
      </c>
      <c r="D780" s="823" t="s">
        <v>7227</v>
      </c>
      <c r="E780" s="823" t="s">
        <v>7240</v>
      </c>
      <c r="F780" s="823" t="s">
        <v>7378</v>
      </c>
      <c r="G780" s="823" t="s">
        <v>7572</v>
      </c>
      <c r="H780" s="832"/>
      <c r="I780" s="832"/>
      <c r="J780" s="823"/>
      <c r="K780" s="823"/>
      <c r="L780" s="832"/>
      <c r="M780" s="832"/>
      <c r="N780" s="823"/>
      <c r="O780" s="823"/>
      <c r="P780" s="832">
        <v>-2.4868995751603507E-14</v>
      </c>
      <c r="Q780" s="832">
        <v>5.0931703299283981E-11</v>
      </c>
      <c r="R780" s="828"/>
      <c r="S780" s="833">
        <v>-2048</v>
      </c>
    </row>
    <row r="781" spans="1:19" ht="14.45" customHeight="1" x14ac:dyDescent="0.2">
      <c r="A781" s="822" t="s">
        <v>7223</v>
      </c>
      <c r="B781" s="823" t="s">
        <v>7774</v>
      </c>
      <c r="C781" s="823" t="s">
        <v>7223</v>
      </c>
      <c r="D781" s="823" t="s">
        <v>7227</v>
      </c>
      <c r="E781" s="823" t="s">
        <v>7240</v>
      </c>
      <c r="F781" s="823" t="s">
        <v>7380</v>
      </c>
      <c r="G781" s="823" t="s">
        <v>7566</v>
      </c>
      <c r="H781" s="832"/>
      <c r="I781" s="832"/>
      <c r="J781" s="823"/>
      <c r="K781" s="823"/>
      <c r="L781" s="832"/>
      <c r="M781" s="832"/>
      <c r="N781" s="823"/>
      <c r="O781" s="823"/>
      <c r="P781" s="832">
        <v>0</v>
      </c>
      <c r="Q781" s="832">
        <v>0</v>
      </c>
      <c r="R781" s="828"/>
      <c r="S781" s="833"/>
    </row>
    <row r="782" spans="1:19" ht="14.45" customHeight="1" x14ac:dyDescent="0.2">
      <c r="A782" s="822" t="s">
        <v>7223</v>
      </c>
      <c r="B782" s="823" t="s">
        <v>7774</v>
      </c>
      <c r="C782" s="823" t="s">
        <v>7223</v>
      </c>
      <c r="D782" s="823" t="s">
        <v>7227</v>
      </c>
      <c r="E782" s="823" t="s">
        <v>7240</v>
      </c>
      <c r="F782" s="823" t="s">
        <v>7381</v>
      </c>
      <c r="G782" s="823" t="s">
        <v>7578</v>
      </c>
      <c r="H782" s="832"/>
      <c r="I782" s="832"/>
      <c r="J782" s="823"/>
      <c r="K782" s="823"/>
      <c r="L782" s="832"/>
      <c r="M782" s="832"/>
      <c r="N782" s="823"/>
      <c r="O782" s="823"/>
      <c r="P782" s="832">
        <v>-1.7763568394002505E-15</v>
      </c>
      <c r="Q782" s="832">
        <v>2.9103830456733704E-11</v>
      </c>
      <c r="R782" s="828"/>
      <c r="S782" s="833">
        <v>-16384</v>
      </c>
    </row>
    <row r="783" spans="1:19" ht="14.45" customHeight="1" x14ac:dyDescent="0.2">
      <c r="A783" s="822" t="s">
        <v>7223</v>
      </c>
      <c r="B783" s="823" t="s">
        <v>7774</v>
      </c>
      <c r="C783" s="823" t="s">
        <v>7223</v>
      </c>
      <c r="D783" s="823" t="s">
        <v>7227</v>
      </c>
      <c r="E783" s="823" t="s">
        <v>7240</v>
      </c>
      <c r="F783" s="823" t="s">
        <v>7405</v>
      </c>
      <c r="G783" s="823" t="s">
        <v>3110</v>
      </c>
      <c r="H783" s="832"/>
      <c r="I783" s="832"/>
      <c r="J783" s="823"/>
      <c r="K783" s="823"/>
      <c r="L783" s="832"/>
      <c r="M783" s="832"/>
      <c r="N783" s="823"/>
      <c r="O783" s="823"/>
      <c r="P783" s="832">
        <v>0</v>
      </c>
      <c r="Q783" s="832">
        <v>0</v>
      </c>
      <c r="R783" s="828"/>
      <c r="S783" s="833"/>
    </row>
    <row r="784" spans="1:19" ht="14.45" customHeight="1" x14ac:dyDescent="0.2">
      <c r="A784" s="822" t="s">
        <v>7223</v>
      </c>
      <c r="B784" s="823" t="s">
        <v>7774</v>
      </c>
      <c r="C784" s="823" t="s">
        <v>7223</v>
      </c>
      <c r="D784" s="823" t="s">
        <v>7227</v>
      </c>
      <c r="E784" s="823" t="s">
        <v>7240</v>
      </c>
      <c r="F784" s="823" t="s">
        <v>7416</v>
      </c>
      <c r="G784" s="823" t="s">
        <v>7579</v>
      </c>
      <c r="H784" s="832"/>
      <c r="I784" s="832"/>
      <c r="J784" s="823"/>
      <c r="K784" s="823"/>
      <c r="L784" s="832"/>
      <c r="M784" s="832"/>
      <c r="N784" s="823"/>
      <c r="O784" s="823"/>
      <c r="P784" s="832">
        <v>0</v>
      </c>
      <c r="Q784" s="832">
        <v>0</v>
      </c>
      <c r="R784" s="828"/>
      <c r="S784" s="833"/>
    </row>
    <row r="785" spans="1:19" ht="14.45" customHeight="1" x14ac:dyDescent="0.2">
      <c r="A785" s="822" t="s">
        <v>7223</v>
      </c>
      <c r="B785" s="823" t="s">
        <v>7774</v>
      </c>
      <c r="C785" s="823" t="s">
        <v>7223</v>
      </c>
      <c r="D785" s="823" t="s">
        <v>7227</v>
      </c>
      <c r="E785" s="823" t="s">
        <v>7240</v>
      </c>
      <c r="F785" s="823" t="s">
        <v>7426</v>
      </c>
      <c r="G785" s="823" t="s">
        <v>7570</v>
      </c>
      <c r="H785" s="832"/>
      <c r="I785" s="832"/>
      <c r="J785" s="823"/>
      <c r="K785" s="823"/>
      <c r="L785" s="832"/>
      <c r="M785" s="832"/>
      <c r="N785" s="823"/>
      <c r="O785" s="823"/>
      <c r="P785" s="832">
        <v>0</v>
      </c>
      <c r="Q785" s="832">
        <v>-5.8207660913467407E-11</v>
      </c>
      <c r="R785" s="828"/>
      <c r="S785" s="833"/>
    </row>
    <row r="786" spans="1:19" ht="14.45" customHeight="1" x14ac:dyDescent="0.2">
      <c r="A786" s="822" t="s">
        <v>7223</v>
      </c>
      <c r="B786" s="823" t="s">
        <v>7774</v>
      </c>
      <c r="C786" s="823" t="s">
        <v>7223</v>
      </c>
      <c r="D786" s="823" t="s">
        <v>7227</v>
      </c>
      <c r="E786" s="823" t="s">
        <v>7240</v>
      </c>
      <c r="F786" s="823" t="s">
        <v>7427</v>
      </c>
      <c r="G786" s="823" t="s">
        <v>7576</v>
      </c>
      <c r="H786" s="832"/>
      <c r="I786" s="832"/>
      <c r="J786" s="823"/>
      <c r="K786" s="823"/>
      <c r="L786" s="832"/>
      <c r="M786" s="832"/>
      <c r="N786" s="823"/>
      <c r="O786" s="823"/>
      <c r="P786" s="832">
        <v>0</v>
      </c>
      <c r="Q786" s="832">
        <v>0</v>
      </c>
      <c r="R786" s="828"/>
      <c r="S786" s="833"/>
    </row>
    <row r="787" spans="1:19" ht="14.45" customHeight="1" x14ac:dyDescent="0.2">
      <c r="A787" s="822" t="s">
        <v>7223</v>
      </c>
      <c r="B787" s="823" t="s">
        <v>7774</v>
      </c>
      <c r="C787" s="823" t="s">
        <v>7223</v>
      </c>
      <c r="D787" s="823" t="s">
        <v>7227</v>
      </c>
      <c r="E787" s="823" t="s">
        <v>7240</v>
      </c>
      <c r="F787" s="823" t="s">
        <v>7431</v>
      </c>
      <c r="G787" s="823" t="s">
        <v>7581</v>
      </c>
      <c r="H787" s="832"/>
      <c r="I787" s="832"/>
      <c r="J787" s="823"/>
      <c r="K787" s="823"/>
      <c r="L787" s="832"/>
      <c r="M787" s="832"/>
      <c r="N787" s="823"/>
      <c r="O787" s="823"/>
      <c r="P787" s="832">
        <v>1.7763568394002505E-15</v>
      </c>
      <c r="Q787" s="832">
        <v>-3.637978807091713E-12</v>
      </c>
      <c r="R787" s="828"/>
      <c r="S787" s="833">
        <v>-2048</v>
      </c>
    </row>
    <row r="788" spans="1:19" ht="14.45" customHeight="1" x14ac:dyDescent="0.2">
      <c r="A788" s="822" t="s">
        <v>7223</v>
      </c>
      <c r="B788" s="823" t="s">
        <v>7774</v>
      </c>
      <c r="C788" s="823" t="s">
        <v>7223</v>
      </c>
      <c r="D788" s="823" t="s">
        <v>7227</v>
      </c>
      <c r="E788" s="823" t="s">
        <v>7240</v>
      </c>
      <c r="F788" s="823" t="s">
        <v>7432</v>
      </c>
      <c r="G788" s="823" t="s">
        <v>7581</v>
      </c>
      <c r="H788" s="832"/>
      <c r="I788" s="832"/>
      <c r="J788" s="823"/>
      <c r="K788" s="823"/>
      <c r="L788" s="832"/>
      <c r="M788" s="832"/>
      <c r="N788" s="823"/>
      <c r="O788" s="823"/>
      <c r="P788" s="832">
        <v>0</v>
      </c>
      <c r="Q788" s="832">
        <v>-8.0035533756017685E-11</v>
      </c>
      <c r="R788" s="828"/>
      <c r="S788" s="833"/>
    </row>
    <row r="789" spans="1:19" ht="14.45" customHeight="1" x14ac:dyDescent="0.2">
      <c r="A789" s="822" t="s">
        <v>7223</v>
      </c>
      <c r="B789" s="823" t="s">
        <v>7774</v>
      </c>
      <c r="C789" s="823" t="s">
        <v>7223</v>
      </c>
      <c r="D789" s="823" t="s">
        <v>7227</v>
      </c>
      <c r="E789" s="823" t="s">
        <v>7240</v>
      </c>
      <c r="F789" s="823" t="s">
        <v>7438</v>
      </c>
      <c r="G789" s="823" t="s">
        <v>7775</v>
      </c>
      <c r="H789" s="832"/>
      <c r="I789" s="832"/>
      <c r="J789" s="823"/>
      <c r="K789" s="823"/>
      <c r="L789" s="832"/>
      <c r="M789" s="832"/>
      <c r="N789" s="823"/>
      <c r="O789" s="823"/>
      <c r="P789" s="832">
        <v>0</v>
      </c>
      <c r="Q789" s="832">
        <v>4.5474735088646412E-13</v>
      </c>
      <c r="R789" s="828"/>
      <c r="S789" s="833"/>
    </row>
    <row r="790" spans="1:19" ht="14.45" customHeight="1" x14ac:dyDescent="0.2">
      <c r="A790" s="822" t="s">
        <v>7223</v>
      </c>
      <c r="B790" s="823" t="s">
        <v>7774</v>
      </c>
      <c r="C790" s="823" t="s">
        <v>7223</v>
      </c>
      <c r="D790" s="823" t="s">
        <v>7227</v>
      </c>
      <c r="E790" s="823" t="s">
        <v>7240</v>
      </c>
      <c r="F790" s="823" t="s">
        <v>7443</v>
      </c>
      <c r="G790" s="823" t="s">
        <v>7579</v>
      </c>
      <c r="H790" s="832"/>
      <c r="I790" s="832"/>
      <c r="J790" s="823"/>
      <c r="K790" s="823"/>
      <c r="L790" s="832"/>
      <c r="M790" s="832"/>
      <c r="N790" s="823"/>
      <c r="O790" s="823"/>
      <c r="P790" s="832">
        <v>7.1054273576010019E-15</v>
      </c>
      <c r="Q790" s="832">
        <v>-6.3664629124104977E-12</v>
      </c>
      <c r="R790" s="828"/>
      <c r="S790" s="833">
        <v>-896</v>
      </c>
    </row>
    <row r="791" spans="1:19" ht="14.45" customHeight="1" x14ac:dyDescent="0.2">
      <c r="A791" s="822" t="s">
        <v>7223</v>
      </c>
      <c r="B791" s="823" t="s">
        <v>7774</v>
      </c>
      <c r="C791" s="823" t="s">
        <v>7223</v>
      </c>
      <c r="D791" s="823" t="s">
        <v>7227</v>
      </c>
      <c r="E791" s="823" t="s">
        <v>7240</v>
      </c>
      <c r="F791" s="823" t="s">
        <v>7444</v>
      </c>
      <c r="G791" s="823" t="s">
        <v>7569</v>
      </c>
      <c r="H791" s="832"/>
      <c r="I791" s="832"/>
      <c r="J791" s="823"/>
      <c r="K791" s="823"/>
      <c r="L791" s="832"/>
      <c r="M791" s="832"/>
      <c r="N791" s="823"/>
      <c r="O791" s="823"/>
      <c r="P791" s="832">
        <v>0</v>
      </c>
      <c r="Q791" s="832">
        <v>0</v>
      </c>
      <c r="R791" s="828"/>
      <c r="S791" s="833"/>
    </row>
    <row r="792" spans="1:19" ht="14.45" customHeight="1" x14ac:dyDescent="0.2">
      <c r="A792" s="822" t="s">
        <v>7223</v>
      </c>
      <c r="B792" s="823" t="s">
        <v>7774</v>
      </c>
      <c r="C792" s="823" t="s">
        <v>7223</v>
      </c>
      <c r="D792" s="823" t="s">
        <v>7227</v>
      </c>
      <c r="E792" s="823" t="s">
        <v>7240</v>
      </c>
      <c r="F792" s="823" t="s">
        <v>7464</v>
      </c>
      <c r="G792" s="823" t="s">
        <v>7775</v>
      </c>
      <c r="H792" s="832"/>
      <c r="I792" s="832"/>
      <c r="J792" s="823"/>
      <c r="K792" s="823"/>
      <c r="L792" s="832"/>
      <c r="M792" s="832"/>
      <c r="N792" s="823"/>
      <c r="O792" s="823"/>
      <c r="P792" s="832">
        <v>0</v>
      </c>
      <c r="Q792" s="832">
        <v>0</v>
      </c>
      <c r="R792" s="828"/>
      <c r="S792" s="833"/>
    </row>
    <row r="793" spans="1:19" ht="14.45" customHeight="1" x14ac:dyDescent="0.2">
      <c r="A793" s="822" t="s">
        <v>7223</v>
      </c>
      <c r="B793" s="823" t="s">
        <v>7774</v>
      </c>
      <c r="C793" s="823" t="s">
        <v>7223</v>
      </c>
      <c r="D793" s="823" t="s">
        <v>7227</v>
      </c>
      <c r="E793" s="823" t="s">
        <v>7240</v>
      </c>
      <c r="F793" s="823" t="s">
        <v>7465</v>
      </c>
      <c r="G793" s="823" t="s">
        <v>7775</v>
      </c>
      <c r="H793" s="832"/>
      <c r="I793" s="832"/>
      <c r="J793" s="823"/>
      <c r="K793" s="823"/>
      <c r="L793" s="832"/>
      <c r="M793" s="832"/>
      <c r="N793" s="823"/>
      <c r="O793" s="823"/>
      <c r="P793" s="832">
        <v>0</v>
      </c>
      <c r="Q793" s="832">
        <v>0</v>
      </c>
      <c r="R793" s="828"/>
      <c r="S793" s="833"/>
    </row>
    <row r="794" spans="1:19" ht="14.45" customHeight="1" x14ac:dyDescent="0.2">
      <c r="A794" s="822" t="s">
        <v>7223</v>
      </c>
      <c r="B794" s="823" t="s">
        <v>7774</v>
      </c>
      <c r="C794" s="823" t="s">
        <v>7223</v>
      </c>
      <c r="D794" s="823" t="s">
        <v>7227</v>
      </c>
      <c r="E794" s="823" t="s">
        <v>7240</v>
      </c>
      <c r="F794" s="823" t="s">
        <v>7466</v>
      </c>
      <c r="G794" s="823" t="s">
        <v>7775</v>
      </c>
      <c r="H794" s="832"/>
      <c r="I794" s="832"/>
      <c r="J794" s="823"/>
      <c r="K794" s="823"/>
      <c r="L794" s="832"/>
      <c r="M794" s="832"/>
      <c r="N794" s="823"/>
      <c r="O794" s="823"/>
      <c r="P794" s="832">
        <v>0</v>
      </c>
      <c r="Q794" s="832">
        <v>0</v>
      </c>
      <c r="R794" s="828"/>
      <c r="S794" s="833"/>
    </row>
    <row r="795" spans="1:19" ht="14.45" customHeight="1" thickBot="1" x14ac:dyDescent="0.25">
      <c r="A795" s="814" t="s">
        <v>7223</v>
      </c>
      <c r="B795" s="815" t="s">
        <v>7774</v>
      </c>
      <c r="C795" s="815" t="s">
        <v>7223</v>
      </c>
      <c r="D795" s="815" t="s">
        <v>7227</v>
      </c>
      <c r="E795" s="815" t="s">
        <v>7240</v>
      </c>
      <c r="F795" s="815" t="s">
        <v>7468</v>
      </c>
      <c r="G795" s="815" t="s">
        <v>7775</v>
      </c>
      <c r="H795" s="834"/>
      <c r="I795" s="834"/>
      <c r="J795" s="815"/>
      <c r="K795" s="815"/>
      <c r="L795" s="834"/>
      <c r="M795" s="834"/>
      <c r="N795" s="815"/>
      <c r="O795" s="815"/>
      <c r="P795" s="834">
        <v>0</v>
      </c>
      <c r="Q795" s="834">
        <v>0</v>
      </c>
      <c r="R795" s="820"/>
      <c r="S795" s="835"/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30C8F052-CA32-49DD-8430-39E5B2612E4E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705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49697445.419999994</v>
      </c>
      <c r="C3" s="344">
        <f t="shared" ref="C3:R3" si="0">SUBTOTAL(9,C6:C1048576)</f>
        <v>36.43148418418459</v>
      </c>
      <c r="D3" s="344">
        <f t="shared" si="0"/>
        <v>48022673.170000002</v>
      </c>
      <c r="E3" s="344">
        <f t="shared" si="0"/>
        <v>27</v>
      </c>
      <c r="F3" s="344">
        <f t="shared" si="0"/>
        <v>40960773.939999998</v>
      </c>
      <c r="G3" s="347">
        <f>IF(D3&lt;&gt;0,F3/D3,"")</f>
        <v>0.85294656120035384</v>
      </c>
      <c r="H3" s="343">
        <f t="shared" si="0"/>
        <v>17338050.109999988</v>
      </c>
      <c r="I3" s="344">
        <f t="shared" si="0"/>
        <v>2.6809740292201596</v>
      </c>
      <c r="J3" s="344">
        <f t="shared" si="0"/>
        <v>15509495.249999998</v>
      </c>
      <c r="K3" s="344">
        <f t="shared" si="0"/>
        <v>4</v>
      </c>
      <c r="L3" s="344">
        <f t="shared" si="0"/>
        <v>15732249.929999975</v>
      </c>
      <c r="M3" s="345">
        <f>IF(J3&lt;&gt;0,L3/J3,"")</f>
        <v>1.0143624712738462</v>
      </c>
      <c r="N3" s="346">
        <f t="shared" si="0"/>
        <v>6188433.0099999988</v>
      </c>
      <c r="O3" s="344">
        <f t="shared" si="0"/>
        <v>1.2216599818759244</v>
      </c>
      <c r="P3" s="344">
        <f t="shared" si="0"/>
        <v>5106222.5200000005</v>
      </c>
      <c r="Q3" s="344">
        <f t="shared" si="0"/>
        <v>2</v>
      </c>
      <c r="R3" s="344">
        <f t="shared" si="0"/>
        <v>2797717.6000000006</v>
      </c>
      <c r="S3" s="345">
        <f>IF(P3&lt;&gt;0,R3/P3,"")</f>
        <v>0.54790358019885121</v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2"/>
      <c r="B5" s="843">
        <v>2018</v>
      </c>
      <c r="C5" s="844"/>
      <c r="D5" s="844">
        <v>2019</v>
      </c>
      <c r="E5" s="844"/>
      <c r="F5" s="844">
        <v>2020</v>
      </c>
      <c r="G5" s="882" t="s">
        <v>2</v>
      </c>
      <c r="H5" s="843">
        <v>2018</v>
      </c>
      <c r="I5" s="844"/>
      <c r="J5" s="844">
        <v>2019</v>
      </c>
      <c r="K5" s="844"/>
      <c r="L5" s="844">
        <v>2020</v>
      </c>
      <c r="M5" s="882" t="s">
        <v>2</v>
      </c>
      <c r="N5" s="843">
        <v>2018</v>
      </c>
      <c r="O5" s="844"/>
      <c r="P5" s="844">
        <v>2019</v>
      </c>
      <c r="Q5" s="844"/>
      <c r="R5" s="844">
        <v>2020</v>
      </c>
      <c r="S5" s="882" t="s">
        <v>2</v>
      </c>
    </row>
    <row r="6" spans="1:19" ht="14.45" customHeight="1" x14ac:dyDescent="0.2">
      <c r="A6" s="836" t="s">
        <v>7778</v>
      </c>
      <c r="B6" s="864">
        <v>983541.98999999987</v>
      </c>
      <c r="C6" s="808">
        <v>1.0144857218958374</v>
      </c>
      <c r="D6" s="864">
        <v>969498.11</v>
      </c>
      <c r="E6" s="808">
        <v>1</v>
      </c>
      <c r="F6" s="864">
        <v>836023.09</v>
      </c>
      <c r="G6" s="813">
        <v>0.86232565218719193</v>
      </c>
      <c r="H6" s="864">
        <v>565.1</v>
      </c>
      <c r="I6" s="808"/>
      <c r="J6" s="864"/>
      <c r="K6" s="808"/>
      <c r="L6" s="864">
        <v>5340.68</v>
      </c>
      <c r="M6" s="813"/>
      <c r="N6" s="864"/>
      <c r="O6" s="808"/>
      <c r="P6" s="864"/>
      <c r="Q6" s="808"/>
      <c r="R6" s="864"/>
      <c r="S6" s="231"/>
    </row>
    <row r="7" spans="1:19" ht="14.45" customHeight="1" x14ac:dyDescent="0.2">
      <c r="A7" s="837" t="s">
        <v>7779</v>
      </c>
      <c r="B7" s="866">
        <v>498142</v>
      </c>
      <c r="C7" s="823">
        <v>0.73772184695521614</v>
      </c>
      <c r="D7" s="866">
        <v>675243.66</v>
      </c>
      <c r="E7" s="823">
        <v>1</v>
      </c>
      <c r="F7" s="866">
        <v>766377.87999999989</v>
      </c>
      <c r="G7" s="828">
        <v>1.1349649399151704</v>
      </c>
      <c r="H7" s="866">
        <v>565.1</v>
      </c>
      <c r="I7" s="823">
        <v>0.21226804898204496</v>
      </c>
      <c r="J7" s="866">
        <v>2662.2</v>
      </c>
      <c r="K7" s="823">
        <v>1</v>
      </c>
      <c r="L7" s="866"/>
      <c r="M7" s="828"/>
      <c r="N7" s="866"/>
      <c r="O7" s="823"/>
      <c r="P7" s="866"/>
      <c r="Q7" s="823"/>
      <c r="R7" s="866"/>
      <c r="S7" s="829"/>
    </row>
    <row r="8" spans="1:19" ht="14.45" customHeight="1" x14ac:dyDescent="0.2">
      <c r="A8" s="837" t="s">
        <v>7780</v>
      </c>
      <c r="B8" s="866">
        <v>1255510</v>
      </c>
      <c r="C8" s="823">
        <v>0.8972944896272832</v>
      </c>
      <c r="D8" s="866">
        <v>1399217.33</v>
      </c>
      <c r="E8" s="823">
        <v>1</v>
      </c>
      <c r="F8" s="866">
        <v>1049134.8799999999</v>
      </c>
      <c r="G8" s="828">
        <v>0.74980123352245776</v>
      </c>
      <c r="H8" s="866">
        <v>3793.3</v>
      </c>
      <c r="I8" s="823">
        <v>0.35034750282851151</v>
      </c>
      <c r="J8" s="866">
        <v>10827.249999999996</v>
      </c>
      <c r="K8" s="823">
        <v>1</v>
      </c>
      <c r="L8" s="866">
        <v>1910.1299999999999</v>
      </c>
      <c r="M8" s="828">
        <v>0.17641875822577299</v>
      </c>
      <c r="N8" s="866"/>
      <c r="O8" s="823"/>
      <c r="P8" s="866">
        <v>40628.9</v>
      </c>
      <c r="Q8" s="823">
        <v>1</v>
      </c>
      <c r="R8" s="866"/>
      <c r="S8" s="829"/>
    </row>
    <row r="9" spans="1:19" ht="14.45" customHeight="1" x14ac:dyDescent="0.2">
      <c r="A9" s="837" t="s">
        <v>7781</v>
      </c>
      <c r="B9" s="866">
        <v>260234</v>
      </c>
      <c r="C9" s="823">
        <v>0.99845378821886377</v>
      </c>
      <c r="D9" s="866">
        <v>260637</v>
      </c>
      <c r="E9" s="823">
        <v>1</v>
      </c>
      <c r="F9" s="866">
        <v>301471</v>
      </c>
      <c r="G9" s="828">
        <v>1.156670004642472</v>
      </c>
      <c r="H9" s="866"/>
      <c r="I9" s="823"/>
      <c r="J9" s="866"/>
      <c r="K9" s="823"/>
      <c r="L9" s="866"/>
      <c r="M9" s="828"/>
      <c r="N9" s="866"/>
      <c r="O9" s="823"/>
      <c r="P9" s="866"/>
      <c r="Q9" s="823"/>
      <c r="R9" s="866"/>
      <c r="S9" s="829"/>
    </row>
    <row r="10" spans="1:19" ht="14.45" customHeight="1" x14ac:dyDescent="0.2">
      <c r="A10" s="837" t="s">
        <v>7782</v>
      </c>
      <c r="B10" s="866">
        <v>111548</v>
      </c>
      <c r="C10" s="823">
        <v>1.4277149853501401</v>
      </c>
      <c r="D10" s="866">
        <v>78130.44</v>
      </c>
      <c r="E10" s="823">
        <v>1</v>
      </c>
      <c r="F10" s="866">
        <v>53088</v>
      </c>
      <c r="G10" s="828">
        <v>0.67947908651224798</v>
      </c>
      <c r="H10" s="866"/>
      <c r="I10" s="823"/>
      <c r="J10" s="866"/>
      <c r="K10" s="823"/>
      <c r="L10" s="866"/>
      <c r="M10" s="828"/>
      <c r="N10" s="866"/>
      <c r="O10" s="823"/>
      <c r="P10" s="866"/>
      <c r="Q10" s="823"/>
      <c r="R10" s="866"/>
      <c r="S10" s="829"/>
    </row>
    <row r="11" spans="1:19" ht="14.45" customHeight="1" x14ac:dyDescent="0.2">
      <c r="A11" s="837" t="s">
        <v>7783</v>
      </c>
      <c r="B11" s="866">
        <v>167579</v>
      </c>
      <c r="C11" s="823">
        <v>1.8542833115719122</v>
      </c>
      <c r="D11" s="866">
        <v>90374</v>
      </c>
      <c r="E11" s="823">
        <v>1</v>
      </c>
      <c r="F11" s="866">
        <v>239683</v>
      </c>
      <c r="G11" s="828">
        <v>2.6521233983225265</v>
      </c>
      <c r="H11" s="866"/>
      <c r="I11" s="823"/>
      <c r="J11" s="866"/>
      <c r="K11" s="823"/>
      <c r="L11" s="866"/>
      <c r="M11" s="828"/>
      <c r="N11" s="866"/>
      <c r="O11" s="823"/>
      <c r="P11" s="866"/>
      <c r="Q11" s="823"/>
      <c r="R11" s="866"/>
      <c r="S11" s="829"/>
    </row>
    <row r="12" spans="1:19" ht="14.45" customHeight="1" x14ac:dyDescent="0.2">
      <c r="A12" s="837" t="s">
        <v>7784</v>
      </c>
      <c r="B12" s="866">
        <v>466148</v>
      </c>
      <c r="C12" s="823">
        <v>0.8280598287561729</v>
      </c>
      <c r="D12" s="866">
        <v>562940</v>
      </c>
      <c r="E12" s="823">
        <v>1</v>
      </c>
      <c r="F12" s="866">
        <v>640208</v>
      </c>
      <c r="G12" s="828">
        <v>1.1372579671012897</v>
      </c>
      <c r="H12" s="866"/>
      <c r="I12" s="823"/>
      <c r="J12" s="866"/>
      <c r="K12" s="823"/>
      <c r="L12" s="866"/>
      <c r="M12" s="828"/>
      <c r="N12" s="866"/>
      <c r="O12" s="823"/>
      <c r="P12" s="866"/>
      <c r="Q12" s="823"/>
      <c r="R12" s="866"/>
      <c r="S12" s="829"/>
    </row>
    <row r="13" spans="1:19" ht="14.45" customHeight="1" x14ac:dyDescent="0.2">
      <c r="A13" s="837" t="s">
        <v>7785</v>
      </c>
      <c r="B13" s="866">
        <v>463215</v>
      </c>
      <c r="C13" s="823">
        <v>1.5239791940148248</v>
      </c>
      <c r="D13" s="866">
        <v>303951</v>
      </c>
      <c r="E13" s="823">
        <v>1</v>
      </c>
      <c r="F13" s="866">
        <v>279632</v>
      </c>
      <c r="G13" s="828">
        <v>0.91999039318837572</v>
      </c>
      <c r="H13" s="866"/>
      <c r="I13" s="823"/>
      <c r="J13" s="866"/>
      <c r="K13" s="823"/>
      <c r="L13" s="866"/>
      <c r="M13" s="828"/>
      <c r="N13" s="866"/>
      <c r="O13" s="823"/>
      <c r="P13" s="866"/>
      <c r="Q13" s="823"/>
      <c r="R13" s="866"/>
      <c r="S13" s="829"/>
    </row>
    <row r="14" spans="1:19" ht="14.45" customHeight="1" x14ac:dyDescent="0.2">
      <c r="A14" s="837" t="s">
        <v>7786</v>
      </c>
      <c r="B14" s="866">
        <v>182826</v>
      </c>
      <c r="C14" s="823">
        <v>0.72350748335931991</v>
      </c>
      <c r="D14" s="866">
        <v>252694</v>
      </c>
      <c r="E14" s="823">
        <v>1</v>
      </c>
      <c r="F14" s="866">
        <v>244171</v>
      </c>
      <c r="G14" s="828">
        <v>0.96627145876039799</v>
      </c>
      <c r="H14" s="866"/>
      <c r="I14" s="823"/>
      <c r="J14" s="866"/>
      <c r="K14" s="823"/>
      <c r="L14" s="866"/>
      <c r="M14" s="828"/>
      <c r="N14" s="866"/>
      <c r="O14" s="823"/>
      <c r="P14" s="866"/>
      <c r="Q14" s="823"/>
      <c r="R14" s="866"/>
      <c r="S14" s="829"/>
    </row>
    <row r="15" spans="1:19" ht="14.45" customHeight="1" x14ac:dyDescent="0.2">
      <c r="A15" s="837" t="s">
        <v>7787</v>
      </c>
      <c r="B15" s="866">
        <v>1529454.89</v>
      </c>
      <c r="C15" s="823">
        <v>1.51588820595866</v>
      </c>
      <c r="D15" s="866">
        <v>1008949.6599999999</v>
      </c>
      <c r="E15" s="823">
        <v>1</v>
      </c>
      <c r="F15" s="866">
        <v>1683130</v>
      </c>
      <c r="G15" s="828">
        <v>1.6682001756162941</v>
      </c>
      <c r="H15" s="866"/>
      <c r="I15" s="823"/>
      <c r="J15" s="866"/>
      <c r="K15" s="823"/>
      <c r="L15" s="866"/>
      <c r="M15" s="828"/>
      <c r="N15" s="866"/>
      <c r="O15" s="823"/>
      <c r="P15" s="866"/>
      <c r="Q15" s="823"/>
      <c r="R15" s="866"/>
      <c r="S15" s="829"/>
    </row>
    <row r="16" spans="1:19" ht="14.45" customHeight="1" x14ac:dyDescent="0.2">
      <c r="A16" s="837" t="s">
        <v>7788</v>
      </c>
      <c r="B16" s="866">
        <v>131865</v>
      </c>
      <c r="C16" s="823">
        <v>1.1050448336545713</v>
      </c>
      <c r="D16" s="866">
        <v>119330</v>
      </c>
      <c r="E16" s="823">
        <v>1</v>
      </c>
      <c r="F16" s="866">
        <v>37193</v>
      </c>
      <c r="G16" s="828">
        <v>0.31168189055560214</v>
      </c>
      <c r="H16" s="866"/>
      <c r="I16" s="823"/>
      <c r="J16" s="866"/>
      <c r="K16" s="823"/>
      <c r="L16" s="866"/>
      <c r="M16" s="828"/>
      <c r="N16" s="866"/>
      <c r="O16" s="823"/>
      <c r="P16" s="866"/>
      <c r="Q16" s="823"/>
      <c r="R16" s="866"/>
      <c r="S16" s="829"/>
    </row>
    <row r="17" spans="1:19" ht="14.45" customHeight="1" x14ac:dyDescent="0.2">
      <c r="A17" s="837" t="s">
        <v>7789</v>
      </c>
      <c r="B17" s="866">
        <v>45565</v>
      </c>
      <c r="C17" s="823">
        <v>0.89494048788152569</v>
      </c>
      <c r="D17" s="866">
        <v>50914</v>
      </c>
      <c r="E17" s="823">
        <v>1</v>
      </c>
      <c r="F17" s="866">
        <v>63567</v>
      </c>
      <c r="G17" s="828">
        <v>1.2485171072789409</v>
      </c>
      <c r="H17" s="866"/>
      <c r="I17" s="823"/>
      <c r="J17" s="866"/>
      <c r="K17" s="823"/>
      <c r="L17" s="866"/>
      <c r="M17" s="828"/>
      <c r="N17" s="866"/>
      <c r="O17" s="823"/>
      <c r="P17" s="866"/>
      <c r="Q17" s="823"/>
      <c r="R17" s="866"/>
      <c r="S17" s="829"/>
    </row>
    <row r="18" spans="1:19" ht="14.45" customHeight="1" x14ac:dyDescent="0.2">
      <c r="A18" s="837" t="s">
        <v>7790</v>
      </c>
      <c r="B18" s="866">
        <v>255033</v>
      </c>
      <c r="C18" s="823">
        <v>6.310823517767</v>
      </c>
      <c r="D18" s="866">
        <v>40412</v>
      </c>
      <c r="E18" s="823">
        <v>1</v>
      </c>
      <c r="F18" s="866">
        <v>34233</v>
      </c>
      <c r="G18" s="828">
        <v>0.84709987132534892</v>
      </c>
      <c r="H18" s="866"/>
      <c r="I18" s="823"/>
      <c r="J18" s="866"/>
      <c r="K18" s="823"/>
      <c r="L18" s="866"/>
      <c r="M18" s="828"/>
      <c r="N18" s="866"/>
      <c r="O18" s="823"/>
      <c r="P18" s="866"/>
      <c r="Q18" s="823"/>
      <c r="R18" s="866"/>
      <c r="S18" s="829"/>
    </row>
    <row r="19" spans="1:19" ht="14.45" customHeight="1" x14ac:dyDescent="0.2">
      <c r="A19" s="837" t="s">
        <v>7791</v>
      </c>
      <c r="B19" s="866">
        <v>19534</v>
      </c>
      <c r="C19" s="823">
        <v>1.0172898656389959</v>
      </c>
      <c r="D19" s="866">
        <v>19202</v>
      </c>
      <c r="E19" s="823">
        <v>1</v>
      </c>
      <c r="F19" s="866">
        <v>58930</v>
      </c>
      <c r="G19" s="828">
        <v>3.0689511509217788</v>
      </c>
      <c r="H19" s="866"/>
      <c r="I19" s="823"/>
      <c r="J19" s="866"/>
      <c r="K19" s="823"/>
      <c r="L19" s="866"/>
      <c r="M19" s="828"/>
      <c r="N19" s="866"/>
      <c r="O19" s="823"/>
      <c r="P19" s="866"/>
      <c r="Q19" s="823"/>
      <c r="R19" s="866"/>
      <c r="S19" s="829"/>
    </row>
    <row r="20" spans="1:19" ht="14.45" customHeight="1" x14ac:dyDescent="0.2">
      <c r="A20" s="837" t="s">
        <v>7792</v>
      </c>
      <c r="B20" s="866">
        <v>458176</v>
      </c>
      <c r="C20" s="823">
        <v>0.84046475623044103</v>
      </c>
      <c r="D20" s="866">
        <v>545146</v>
      </c>
      <c r="E20" s="823">
        <v>1</v>
      </c>
      <c r="F20" s="866">
        <v>563637</v>
      </c>
      <c r="G20" s="828">
        <v>1.0339193537144178</v>
      </c>
      <c r="H20" s="866">
        <v>1614.1</v>
      </c>
      <c r="I20" s="823"/>
      <c r="J20" s="866"/>
      <c r="K20" s="823"/>
      <c r="L20" s="866">
        <v>399.3</v>
      </c>
      <c r="M20" s="828"/>
      <c r="N20" s="866"/>
      <c r="O20" s="823"/>
      <c r="P20" s="866"/>
      <c r="Q20" s="823"/>
      <c r="R20" s="866"/>
      <c r="S20" s="829"/>
    </row>
    <row r="21" spans="1:19" ht="14.45" customHeight="1" x14ac:dyDescent="0.2">
      <c r="A21" s="837" t="s">
        <v>7793</v>
      </c>
      <c r="B21" s="866">
        <v>1281031.1100000001</v>
      </c>
      <c r="C21" s="823">
        <v>0.91906106811601695</v>
      </c>
      <c r="D21" s="866">
        <v>1393847.65</v>
      </c>
      <c r="E21" s="823">
        <v>1</v>
      </c>
      <c r="F21" s="866">
        <v>1254970.1999999997</v>
      </c>
      <c r="G21" s="828">
        <v>0.90036396732454926</v>
      </c>
      <c r="H21" s="866"/>
      <c r="I21" s="823"/>
      <c r="J21" s="866"/>
      <c r="K21" s="823"/>
      <c r="L21" s="866"/>
      <c r="M21" s="828"/>
      <c r="N21" s="866"/>
      <c r="O21" s="823"/>
      <c r="P21" s="866"/>
      <c r="Q21" s="823"/>
      <c r="R21" s="866"/>
      <c r="S21" s="829"/>
    </row>
    <row r="22" spans="1:19" ht="14.45" customHeight="1" x14ac:dyDescent="0.2">
      <c r="A22" s="837" t="s">
        <v>7794</v>
      </c>
      <c r="B22" s="866">
        <v>37210</v>
      </c>
      <c r="C22" s="823">
        <v>0.99694566498767545</v>
      </c>
      <c r="D22" s="866">
        <v>37324</v>
      </c>
      <c r="E22" s="823">
        <v>1</v>
      </c>
      <c r="F22" s="866">
        <v>40939</v>
      </c>
      <c r="G22" s="828">
        <v>1.0968545707855535</v>
      </c>
      <c r="H22" s="866"/>
      <c r="I22" s="823"/>
      <c r="J22" s="866"/>
      <c r="K22" s="823"/>
      <c r="L22" s="866"/>
      <c r="M22" s="828"/>
      <c r="N22" s="866"/>
      <c r="O22" s="823"/>
      <c r="P22" s="866"/>
      <c r="Q22" s="823"/>
      <c r="R22" s="866"/>
      <c r="S22" s="829"/>
    </row>
    <row r="23" spans="1:19" ht="14.45" customHeight="1" x14ac:dyDescent="0.2">
      <c r="A23" s="837" t="s">
        <v>7795</v>
      </c>
      <c r="B23" s="866">
        <v>66905</v>
      </c>
      <c r="C23" s="823">
        <v>0.87233013911387258</v>
      </c>
      <c r="D23" s="866">
        <v>76696.88</v>
      </c>
      <c r="E23" s="823">
        <v>1</v>
      </c>
      <c r="F23" s="866">
        <v>121989.89</v>
      </c>
      <c r="G23" s="828">
        <v>1.5905456649605563</v>
      </c>
      <c r="H23" s="866"/>
      <c r="I23" s="823"/>
      <c r="J23" s="866"/>
      <c r="K23" s="823"/>
      <c r="L23" s="866">
        <v>2670.34</v>
      </c>
      <c r="M23" s="828"/>
      <c r="N23" s="866"/>
      <c r="O23" s="823"/>
      <c r="P23" s="866"/>
      <c r="Q23" s="823"/>
      <c r="R23" s="866"/>
      <c r="S23" s="829"/>
    </row>
    <row r="24" spans="1:19" ht="14.45" customHeight="1" x14ac:dyDescent="0.2">
      <c r="A24" s="837" t="s">
        <v>7796</v>
      </c>
      <c r="B24" s="866">
        <v>361287</v>
      </c>
      <c r="C24" s="823">
        <v>1.1207736811899924</v>
      </c>
      <c r="D24" s="866">
        <v>322355</v>
      </c>
      <c r="E24" s="823">
        <v>1</v>
      </c>
      <c r="F24" s="866">
        <v>418865</v>
      </c>
      <c r="G24" s="828">
        <v>1.2993904236013092</v>
      </c>
      <c r="H24" s="866">
        <v>1614.1</v>
      </c>
      <c r="I24" s="823">
        <v>1</v>
      </c>
      <c r="J24" s="866">
        <v>1614.1</v>
      </c>
      <c r="K24" s="823">
        <v>1</v>
      </c>
      <c r="L24" s="866"/>
      <c r="M24" s="828"/>
      <c r="N24" s="866"/>
      <c r="O24" s="823"/>
      <c r="P24" s="866"/>
      <c r="Q24" s="823"/>
      <c r="R24" s="866"/>
      <c r="S24" s="829"/>
    </row>
    <row r="25" spans="1:19" ht="14.45" customHeight="1" x14ac:dyDescent="0.2">
      <c r="A25" s="837" t="s">
        <v>7797</v>
      </c>
      <c r="B25" s="866">
        <v>7810</v>
      </c>
      <c r="C25" s="823">
        <v>0.8607009036808464</v>
      </c>
      <c r="D25" s="866">
        <v>9074</v>
      </c>
      <c r="E25" s="823">
        <v>1</v>
      </c>
      <c r="F25" s="866">
        <v>6636</v>
      </c>
      <c r="G25" s="828">
        <v>0.73132025567555659</v>
      </c>
      <c r="H25" s="866"/>
      <c r="I25" s="823"/>
      <c r="J25" s="866"/>
      <c r="K25" s="823"/>
      <c r="L25" s="866"/>
      <c r="M25" s="828"/>
      <c r="N25" s="866"/>
      <c r="O25" s="823"/>
      <c r="P25" s="866"/>
      <c r="Q25" s="823"/>
      <c r="R25" s="866"/>
      <c r="S25" s="829"/>
    </row>
    <row r="26" spans="1:19" ht="14.45" customHeight="1" x14ac:dyDescent="0.2">
      <c r="A26" s="837" t="s">
        <v>7798</v>
      </c>
      <c r="B26" s="866">
        <v>68092</v>
      </c>
      <c r="C26" s="823">
        <v>2.5788516891380096</v>
      </c>
      <c r="D26" s="866">
        <v>26404</v>
      </c>
      <c r="E26" s="823">
        <v>1</v>
      </c>
      <c r="F26" s="866">
        <v>33473</v>
      </c>
      <c r="G26" s="828">
        <v>1.2677245871837601</v>
      </c>
      <c r="H26" s="866"/>
      <c r="I26" s="823"/>
      <c r="J26" s="866"/>
      <c r="K26" s="823"/>
      <c r="L26" s="866"/>
      <c r="M26" s="828"/>
      <c r="N26" s="866"/>
      <c r="O26" s="823"/>
      <c r="P26" s="866"/>
      <c r="Q26" s="823"/>
      <c r="R26" s="866"/>
      <c r="S26" s="829"/>
    </row>
    <row r="27" spans="1:19" ht="14.45" customHeight="1" x14ac:dyDescent="0.2">
      <c r="A27" s="837" t="s">
        <v>7799</v>
      </c>
      <c r="B27" s="866">
        <v>19169</v>
      </c>
      <c r="C27" s="823">
        <v>1.6828197699938547</v>
      </c>
      <c r="D27" s="866">
        <v>11391</v>
      </c>
      <c r="E27" s="823">
        <v>1</v>
      </c>
      <c r="F27" s="866">
        <v>9769</v>
      </c>
      <c r="G27" s="828">
        <v>0.85760688262663509</v>
      </c>
      <c r="H27" s="866"/>
      <c r="I27" s="823"/>
      <c r="J27" s="866"/>
      <c r="K27" s="823"/>
      <c r="L27" s="866"/>
      <c r="M27" s="828"/>
      <c r="N27" s="866"/>
      <c r="O27" s="823"/>
      <c r="P27" s="866"/>
      <c r="Q27" s="823"/>
      <c r="R27" s="866"/>
      <c r="S27" s="829"/>
    </row>
    <row r="28" spans="1:19" ht="14.45" customHeight="1" x14ac:dyDescent="0.2">
      <c r="A28" s="837" t="s">
        <v>7800</v>
      </c>
      <c r="B28" s="866">
        <v>113246</v>
      </c>
      <c r="C28" s="823">
        <v>1.9333173996175907</v>
      </c>
      <c r="D28" s="866">
        <v>58576</v>
      </c>
      <c r="E28" s="823">
        <v>1</v>
      </c>
      <c r="F28" s="866">
        <v>46883</v>
      </c>
      <c r="G28" s="828">
        <v>0.80037899481016117</v>
      </c>
      <c r="H28" s="866">
        <v>1614.1</v>
      </c>
      <c r="I28" s="823"/>
      <c r="J28" s="866"/>
      <c r="K28" s="823"/>
      <c r="L28" s="866"/>
      <c r="M28" s="828"/>
      <c r="N28" s="866"/>
      <c r="O28" s="823"/>
      <c r="P28" s="866"/>
      <c r="Q28" s="823"/>
      <c r="R28" s="866"/>
      <c r="S28" s="829"/>
    </row>
    <row r="29" spans="1:19" ht="14.45" customHeight="1" x14ac:dyDescent="0.2">
      <c r="A29" s="837" t="s">
        <v>7801</v>
      </c>
      <c r="B29" s="866">
        <v>132909</v>
      </c>
      <c r="C29" s="823">
        <v>0.96069303996472633</v>
      </c>
      <c r="D29" s="866">
        <v>138347</v>
      </c>
      <c r="E29" s="823">
        <v>1</v>
      </c>
      <c r="F29" s="866">
        <v>128515</v>
      </c>
      <c r="G29" s="828">
        <v>0.92893232234887635</v>
      </c>
      <c r="H29" s="866"/>
      <c r="I29" s="823"/>
      <c r="J29" s="866"/>
      <c r="K29" s="823"/>
      <c r="L29" s="866"/>
      <c r="M29" s="828"/>
      <c r="N29" s="866"/>
      <c r="O29" s="823"/>
      <c r="P29" s="866"/>
      <c r="Q29" s="823"/>
      <c r="R29" s="866"/>
      <c r="S29" s="829"/>
    </row>
    <row r="30" spans="1:19" ht="14.45" customHeight="1" x14ac:dyDescent="0.2">
      <c r="A30" s="837" t="s">
        <v>2763</v>
      </c>
      <c r="B30" s="866">
        <v>40261226.989999995</v>
      </c>
      <c r="C30" s="823">
        <v>1.0333053205594749</v>
      </c>
      <c r="D30" s="866">
        <v>38963534</v>
      </c>
      <c r="E30" s="823">
        <v>1</v>
      </c>
      <c r="F30" s="866">
        <v>31568270</v>
      </c>
      <c r="G30" s="828">
        <v>0.81020037864121874</v>
      </c>
      <c r="H30" s="866">
        <v>17328284.309999987</v>
      </c>
      <c r="I30" s="823">
        <v>1.1183584774096029</v>
      </c>
      <c r="J30" s="866">
        <v>15494391.699999997</v>
      </c>
      <c r="K30" s="823">
        <v>1</v>
      </c>
      <c r="L30" s="866">
        <v>15721929.479999976</v>
      </c>
      <c r="M30" s="828">
        <v>1.0146851702477599</v>
      </c>
      <c r="N30" s="866">
        <v>6188433.0099999988</v>
      </c>
      <c r="O30" s="823">
        <v>1.2216599818759244</v>
      </c>
      <c r="P30" s="866">
        <v>5065593.62</v>
      </c>
      <c r="Q30" s="823">
        <v>1</v>
      </c>
      <c r="R30" s="866">
        <v>2797717.6000000006</v>
      </c>
      <c r="S30" s="829">
        <v>0.5522980740014436</v>
      </c>
    </row>
    <row r="31" spans="1:19" ht="14.45" customHeight="1" x14ac:dyDescent="0.2">
      <c r="A31" s="837" t="s">
        <v>7802</v>
      </c>
      <c r="B31" s="866">
        <v>230056.44</v>
      </c>
      <c r="C31" s="823">
        <v>0.655051784230815</v>
      </c>
      <c r="D31" s="866">
        <v>351203.44</v>
      </c>
      <c r="E31" s="823">
        <v>1</v>
      </c>
      <c r="F31" s="866">
        <v>172154</v>
      </c>
      <c r="G31" s="828">
        <v>0.49018312576892753</v>
      </c>
      <c r="H31" s="866"/>
      <c r="I31" s="823"/>
      <c r="J31" s="866"/>
      <c r="K31" s="823"/>
      <c r="L31" s="866"/>
      <c r="M31" s="828"/>
      <c r="N31" s="866"/>
      <c r="O31" s="823"/>
      <c r="P31" s="866"/>
      <c r="Q31" s="823"/>
      <c r="R31" s="866"/>
      <c r="S31" s="829"/>
    </row>
    <row r="32" spans="1:19" ht="14.45" customHeight="1" thickBot="1" x14ac:dyDescent="0.25">
      <c r="A32" s="870" t="s">
        <v>7803</v>
      </c>
      <c r="B32" s="868">
        <v>290131</v>
      </c>
      <c r="C32" s="815">
        <v>1.1276814067109502</v>
      </c>
      <c r="D32" s="868">
        <v>257281</v>
      </c>
      <c r="E32" s="815">
        <v>1</v>
      </c>
      <c r="F32" s="868">
        <v>307831</v>
      </c>
      <c r="G32" s="820">
        <v>1.1964777811031517</v>
      </c>
      <c r="H32" s="868"/>
      <c r="I32" s="815"/>
      <c r="J32" s="868"/>
      <c r="K32" s="815"/>
      <c r="L32" s="868"/>
      <c r="M32" s="820"/>
      <c r="N32" s="868"/>
      <c r="O32" s="815"/>
      <c r="P32" s="868"/>
      <c r="Q32" s="815"/>
      <c r="R32" s="868"/>
      <c r="S32" s="821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C50D4B91-0D29-4D8B-A930-C5AD09CC8FC7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582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6" t="s">
        <v>8063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705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132504.95999999996</v>
      </c>
      <c r="G3" s="208">
        <f t="shared" si="0"/>
        <v>73223928.539999992</v>
      </c>
      <c r="H3" s="208"/>
      <c r="I3" s="208"/>
      <c r="J3" s="208">
        <f t="shared" si="0"/>
        <v>129841.46</v>
      </c>
      <c r="K3" s="208">
        <f t="shared" si="0"/>
        <v>68638390.939999968</v>
      </c>
      <c r="L3" s="208"/>
      <c r="M3" s="208"/>
      <c r="N3" s="208">
        <f t="shared" si="0"/>
        <v>118830.2</v>
      </c>
      <c r="O3" s="208">
        <f t="shared" si="0"/>
        <v>59490741.470000006</v>
      </c>
      <c r="P3" s="79">
        <f>IF(K3=0,0,O3/K3)</f>
        <v>0.86672692432437193</v>
      </c>
      <c r="Q3" s="209">
        <f>IF(N3=0,0,O3/N3)</f>
        <v>500.63655089362811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3"/>
      <c r="B5" s="871"/>
      <c r="C5" s="873"/>
      <c r="D5" s="883"/>
      <c r="E5" s="875"/>
      <c r="F5" s="884" t="s">
        <v>90</v>
      </c>
      <c r="G5" s="885" t="s">
        <v>14</v>
      </c>
      <c r="H5" s="886"/>
      <c r="I5" s="886"/>
      <c r="J5" s="884" t="s">
        <v>90</v>
      </c>
      <c r="K5" s="885" t="s">
        <v>14</v>
      </c>
      <c r="L5" s="886"/>
      <c r="M5" s="886"/>
      <c r="N5" s="884" t="s">
        <v>90</v>
      </c>
      <c r="O5" s="885" t="s">
        <v>14</v>
      </c>
      <c r="P5" s="887"/>
      <c r="Q5" s="880"/>
    </row>
    <row r="6" spans="1:17" ht="14.45" customHeight="1" x14ac:dyDescent="0.2">
      <c r="A6" s="807" t="s">
        <v>7804</v>
      </c>
      <c r="B6" s="808" t="s">
        <v>7239</v>
      </c>
      <c r="C6" s="808" t="s">
        <v>7469</v>
      </c>
      <c r="D6" s="808" t="s">
        <v>7472</v>
      </c>
      <c r="E6" s="808" t="s">
        <v>7473</v>
      </c>
      <c r="F6" s="225"/>
      <c r="G6" s="225"/>
      <c r="H6" s="225"/>
      <c r="I6" s="225"/>
      <c r="J6" s="225"/>
      <c r="K6" s="225"/>
      <c r="L6" s="225"/>
      <c r="M6" s="225"/>
      <c r="N6" s="225">
        <v>2</v>
      </c>
      <c r="O6" s="225">
        <v>5340.68</v>
      </c>
      <c r="P6" s="813"/>
      <c r="Q6" s="831">
        <v>2670.34</v>
      </c>
    </row>
    <row r="7" spans="1:17" ht="14.45" customHeight="1" x14ac:dyDescent="0.2">
      <c r="A7" s="822" t="s">
        <v>7804</v>
      </c>
      <c r="B7" s="823" t="s">
        <v>7239</v>
      </c>
      <c r="C7" s="823" t="s">
        <v>7488</v>
      </c>
      <c r="D7" s="823" t="s">
        <v>7489</v>
      </c>
      <c r="E7" s="823" t="s">
        <v>7490</v>
      </c>
      <c r="F7" s="832">
        <v>1</v>
      </c>
      <c r="G7" s="832">
        <v>565.1</v>
      </c>
      <c r="H7" s="832"/>
      <c r="I7" s="832">
        <v>565.1</v>
      </c>
      <c r="J7" s="832"/>
      <c r="K7" s="832"/>
      <c r="L7" s="832"/>
      <c r="M7" s="832"/>
      <c r="N7" s="832"/>
      <c r="O7" s="832"/>
      <c r="P7" s="828"/>
      <c r="Q7" s="833"/>
    </row>
    <row r="8" spans="1:17" ht="14.45" customHeight="1" x14ac:dyDescent="0.2">
      <c r="A8" s="822" t="s">
        <v>7804</v>
      </c>
      <c r="B8" s="823" t="s">
        <v>7239</v>
      </c>
      <c r="C8" s="823" t="s">
        <v>7508</v>
      </c>
      <c r="D8" s="823" t="s">
        <v>7511</v>
      </c>
      <c r="E8" s="823" t="s">
        <v>7512</v>
      </c>
      <c r="F8" s="832"/>
      <c r="G8" s="832"/>
      <c r="H8" s="832"/>
      <c r="I8" s="832"/>
      <c r="J8" s="832"/>
      <c r="K8" s="832"/>
      <c r="L8" s="832"/>
      <c r="M8" s="832"/>
      <c r="N8" s="832">
        <v>1</v>
      </c>
      <c r="O8" s="832">
        <v>201</v>
      </c>
      <c r="P8" s="828"/>
      <c r="Q8" s="833">
        <v>201</v>
      </c>
    </row>
    <row r="9" spans="1:17" ht="14.45" customHeight="1" x14ac:dyDescent="0.2">
      <c r="A9" s="822" t="s">
        <v>7804</v>
      </c>
      <c r="B9" s="823" t="s">
        <v>7239</v>
      </c>
      <c r="C9" s="823" t="s">
        <v>7508</v>
      </c>
      <c r="D9" s="823" t="s">
        <v>7513</v>
      </c>
      <c r="E9" s="823" t="s">
        <v>7514</v>
      </c>
      <c r="F9" s="832">
        <v>6</v>
      </c>
      <c r="G9" s="832">
        <v>222</v>
      </c>
      <c r="H9" s="832">
        <v>1.4605263157894737</v>
      </c>
      <c r="I9" s="832">
        <v>37</v>
      </c>
      <c r="J9" s="832">
        <v>4</v>
      </c>
      <c r="K9" s="832">
        <v>152</v>
      </c>
      <c r="L9" s="832">
        <v>1</v>
      </c>
      <c r="M9" s="832">
        <v>38</v>
      </c>
      <c r="N9" s="832">
        <v>3</v>
      </c>
      <c r="O9" s="832">
        <v>114</v>
      </c>
      <c r="P9" s="828">
        <v>0.75</v>
      </c>
      <c r="Q9" s="833">
        <v>38</v>
      </c>
    </row>
    <row r="10" spans="1:17" ht="14.45" customHeight="1" x14ac:dyDescent="0.2">
      <c r="A10" s="822" t="s">
        <v>7804</v>
      </c>
      <c r="B10" s="823" t="s">
        <v>7239</v>
      </c>
      <c r="C10" s="823" t="s">
        <v>7508</v>
      </c>
      <c r="D10" s="823" t="s">
        <v>7517</v>
      </c>
      <c r="E10" s="823" t="s">
        <v>7518</v>
      </c>
      <c r="F10" s="832"/>
      <c r="G10" s="832"/>
      <c r="H10" s="832"/>
      <c r="I10" s="832"/>
      <c r="J10" s="832">
        <v>1</v>
      </c>
      <c r="K10" s="832">
        <v>233</v>
      </c>
      <c r="L10" s="832">
        <v>1</v>
      </c>
      <c r="M10" s="832">
        <v>233</v>
      </c>
      <c r="N10" s="832"/>
      <c r="O10" s="832"/>
      <c r="P10" s="828"/>
      <c r="Q10" s="833"/>
    </row>
    <row r="11" spans="1:17" ht="14.45" customHeight="1" x14ac:dyDescent="0.2">
      <c r="A11" s="822" t="s">
        <v>7804</v>
      </c>
      <c r="B11" s="823" t="s">
        <v>7239</v>
      </c>
      <c r="C11" s="823" t="s">
        <v>7508</v>
      </c>
      <c r="D11" s="823" t="s">
        <v>7519</v>
      </c>
      <c r="E11" s="823" t="s">
        <v>7520</v>
      </c>
      <c r="F11" s="832">
        <v>1</v>
      </c>
      <c r="G11" s="832">
        <v>178</v>
      </c>
      <c r="H11" s="832"/>
      <c r="I11" s="832">
        <v>178</v>
      </c>
      <c r="J11" s="832"/>
      <c r="K11" s="832"/>
      <c r="L11" s="832"/>
      <c r="M11" s="832"/>
      <c r="N11" s="832"/>
      <c r="O11" s="832"/>
      <c r="P11" s="828"/>
      <c r="Q11" s="833"/>
    </row>
    <row r="12" spans="1:17" ht="14.45" customHeight="1" x14ac:dyDescent="0.2">
      <c r="A12" s="822" t="s">
        <v>7804</v>
      </c>
      <c r="B12" s="823" t="s">
        <v>7239</v>
      </c>
      <c r="C12" s="823" t="s">
        <v>7508</v>
      </c>
      <c r="D12" s="823" t="s">
        <v>7521</v>
      </c>
      <c r="E12" s="823" t="s">
        <v>7522</v>
      </c>
      <c r="F12" s="832">
        <v>1</v>
      </c>
      <c r="G12" s="832">
        <v>49</v>
      </c>
      <c r="H12" s="832"/>
      <c r="I12" s="832">
        <v>49</v>
      </c>
      <c r="J12" s="832"/>
      <c r="K12" s="832"/>
      <c r="L12" s="832"/>
      <c r="M12" s="832"/>
      <c r="N12" s="832"/>
      <c r="O12" s="832"/>
      <c r="P12" s="828"/>
      <c r="Q12" s="833"/>
    </row>
    <row r="13" spans="1:17" ht="14.45" customHeight="1" x14ac:dyDescent="0.2">
      <c r="A13" s="822" t="s">
        <v>7804</v>
      </c>
      <c r="B13" s="823" t="s">
        <v>7239</v>
      </c>
      <c r="C13" s="823" t="s">
        <v>7508</v>
      </c>
      <c r="D13" s="823" t="s">
        <v>7535</v>
      </c>
      <c r="E13" s="823" t="s">
        <v>7536</v>
      </c>
      <c r="F13" s="832">
        <v>1</v>
      </c>
      <c r="G13" s="832">
        <v>86</v>
      </c>
      <c r="H13" s="832"/>
      <c r="I13" s="832">
        <v>86</v>
      </c>
      <c r="J13" s="832"/>
      <c r="K13" s="832"/>
      <c r="L13" s="832"/>
      <c r="M13" s="832"/>
      <c r="N13" s="832"/>
      <c r="O13" s="832"/>
      <c r="P13" s="828"/>
      <c r="Q13" s="833"/>
    </row>
    <row r="14" spans="1:17" ht="14.45" customHeight="1" x14ac:dyDescent="0.2">
      <c r="A14" s="822" t="s">
        <v>7804</v>
      </c>
      <c r="B14" s="823" t="s">
        <v>7239</v>
      </c>
      <c r="C14" s="823" t="s">
        <v>7508</v>
      </c>
      <c r="D14" s="823" t="s">
        <v>7543</v>
      </c>
      <c r="E14" s="823" t="s">
        <v>7544</v>
      </c>
      <c r="F14" s="832"/>
      <c r="G14" s="832"/>
      <c r="H14" s="832"/>
      <c r="I14" s="832"/>
      <c r="J14" s="832">
        <v>2</v>
      </c>
      <c r="K14" s="832">
        <v>716</v>
      </c>
      <c r="L14" s="832">
        <v>1</v>
      </c>
      <c r="M14" s="832">
        <v>358</v>
      </c>
      <c r="N14" s="832">
        <v>1</v>
      </c>
      <c r="O14" s="832">
        <v>360</v>
      </c>
      <c r="P14" s="828">
        <v>0.5027932960893855</v>
      </c>
      <c r="Q14" s="833">
        <v>360</v>
      </c>
    </row>
    <row r="15" spans="1:17" ht="14.45" customHeight="1" x14ac:dyDescent="0.2">
      <c r="A15" s="822" t="s">
        <v>7804</v>
      </c>
      <c r="B15" s="823" t="s">
        <v>7239</v>
      </c>
      <c r="C15" s="823" t="s">
        <v>7508</v>
      </c>
      <c r="D15" s="823" t="s">
        <v>7551</v>
      </c>
      <c r="E15" s="823" t="s">
        <v>7552</v>
      </c>
      <c r="F15" s="832">
        <v>1</v>
      </c>
      <c r="G15" s="832">
        <v>174</v>
      </c>
      <c r="H15" s="832">
        <v>0.33142857142857141</v>
      </c>
      <c r="I15" s="832">
        <v>174</v>
      </c>
      <c r="J15" s="832">
        <v>3</v>
      </c>
      <c r="K15" s="832">
        <v>525</v>
      </c>
      <c r="L15" s="832">
        <v>1</v>
      </c>
      <c r="M15" s="832">
        <v>175</v>
      </c>
      <c r="N15" s="832">
        <v>1</v>
      </c>
      <c r="O15" s="832">
        <v>176</v>
      </c>
      <c r="P15" s="828">
        <v>0.33523809523809522</v>
      </c>
      <c r="Q15" s="833">
        <v>176</v>
      </c>
    </row>
    <row r="16" spans="1:17" ht="14.45" customHeight="1" x14ac:dyDescent="0.2">
      <c r="A16" s="822" t="s">
        <v>7804</v>
      </c>
      <c r="B16" s="823" t="s">
        <v>7239</v>
      </c>
      <c r="C16" s="823" t="s">
        <v>7508</v>
      </c>
      <c r="D16" s="823" t="s">
        <v>7557</v>
      </c>
      <c r="E16" s="823" t="s">
        <v>7558</v>
      </c>
      <c r="F16" s="832"/>
      <c r="G16" s="832"/>
      <c r="H16" s="832"/>
      <c r="I16" s="832"/>
      <c r="J16" s="832"/>
      <c r="K16" s="832"/>
      <c r="L16" s="832"/>
      <c r="M16" s="832"/>
      <c r="N16" s="832">
        <v>1</v>
      </c>
      <c r="O16" s="832">
        <v>180</v>
      </c>
      <c r="P16" s="828"/>
      <c r="Q16" s="833">
        <v>180</v>
      </c>
    </row>
    <row r="17" spans="1:17" ht="14.45" customHeight="1" x14ac:dyDescent="0.2">
      <c r="A17" s="822" t="s">
        <v>7804</v>
      </c>
      <c r="B17" s="823" t="s">
        <v>7239</v>
      </c>
      <c r="C17" s="823" t="s">
        <v>7508</v>
      </c>
      <c r="D17" s="823" t="s">
        <v>7561</v>
      </c>
      <c r="E17" s="823" t="s">
        <v>7562</v>
      </c>
      <c r="F17" s="832"/>
      <c r="G17" s="832"/>
      <c r="H17" s="832"/>
      <c r="I17" s="832"/>
      <c r="J17" s="832">
        <v>1</v>
      </c>
      <c r="K17" s="832">
        <v>707</v>
      </c>
      <c r="L17" s="832">
        <v>1</v>
      </c>
      <c r="M17" s="832">
        <v>707</v>
      </c>
      <c r="N17" s="832"/>
      <c r="O17" s="832"/>
      <c r="P17" s="828"/>
      <c r="Q17" s="833"/>
    </row>
    <row r="18" spans="1:17" ht="14.45" customHeight="1" x14ac:dyDescent="0.2">
      <c r="A18" s="822" t="s">
        <v>7804</v>
      </c>
      <c r="B18" s="823" t="s">
        <v>7584</v>
      </c>
      <c r="C18" s="823" t="s">
        <v>7508</v>
      </c>
      <c r="D18" s="823" t="s">
        <v>7587</v>
      </c>
      <c r="E18" s="823" t="s">
        <v>7588</v>
      </c>
      <c r="F18" s="832">
        <v>1</v>
      </c>
      <c r="G18" s="832">
        <v>299</v>
      </c>
      <c r="H18" s="832"/>
      <c r="I18" s="832">
        <v>299</v>
      </c>
      <c r="J18" s="832"/>
      <c r="K18" s="832"/>
      <c r="L18" s="832"/>
      <c r="M18" s="832"/>
      <c r="N18" s="832"/>
      <c r="O18" s="832"/>
      <c r="P18" s="828"/>
      <c r="Q18" s="833"/>
    </row>
    <row r="19" spans="1:17" ht="14.45" customHeight="1" x14ac:dyDescent="0.2">
      <c r="A19" s="822" t="s">
        <v>7804</v>
      </c>
      <c r="B19" s="823" t="s">
        <v>7584</v>
      </c>
      <c r="C19" s="823" t="s">
        <v>7508</v>
      </c>
      <c r="D19" s="823" t="s">
        <v>7593</v>
      </c>
      <c r="E19" s="823" t="s">
        <v>7594</v>
      </c>
      <c r="F19" s="832">
        <v>5</v>
      </c>
      <c r="G19" s="832">
        <v>52335</v>
      </c>
      <c r="H19" s="832"/>
      <c r="I19" s="832">
        <v>10467</v>
      </c>
      <c r="J19" s="832"/>
      <c r="K19" s="832"/>
      <c r="L19" s="832"/>
      <c r="M19" s="832"/>
      <c r="N19" s="832"/>
      <c r="O19" s="832"/>
      <c r="P19" s="828"/>
      <c r="Q19" s="833"/>
    </row>
    <row r="20" spans="1:17" ht="14.45" customHeight="1" x14ac:dyDescent="0.2">
      <c r="A20" s="822" t="s">
        <v>7804</v>
      </c>
      <c r="B20" s="823" t="s">
        <v>7584</v>
      </c>
      <c r="C20" s="823" t="s">
        <v>7508</v>
      </c>
      <c r="D20" s="823" t="s">
        <v>7595</v>
      </c>
      <c r="E20" s="823" t="s">
        <v>7596</v>
      </c>
      <c r="F20" s="832">
        <v>1</v>
      </c>
      <c r="G20" s="832">
        <v>11396</v>
      </c>
      <c r="H20" s="832"/>
      <c r="I20" s="832">
        <v>11396</v>
      </c>
      <c r="J20" s="832"/>
      <c r="K20" s="832"/>
      <c r="L20" s="832"/>
      <c r="M20" s="832"/>
      <c r="N20" s="832"/>
      <c r="O20" s="832"/>
      <c r="P20" s="828"/>
      <c r="Q20" s="833"/>
    </row>
    <row r="21" spans="1:17" ht="14.45" customHeight="1" x14ac:dyDescent="0.2">
      <c r="A21" s="822" t="s">
        <v>7804</v>
      </c>
      <c r="B21" s="823" t="s">
        <v>7584</v>
      </c>
      <c r="C21" s="823" t="s">
        <v>7508</v>
      </c>
      <c r="D21" s="823" t="s">
        <v>7599</v>
      </c>
      <c r="E21" s="823" t="s">
        <v>7600</v>
      </c>
      <c r="F21" s="832">
        <v>4</v>
      </c>
      <c r="G21" s="832">
        <v>1436</v>
      </c>
      <c r="H21" s="832"/>
      <c r="I21" s="832">
        <v>359</v>
      </c>
      <c r="J21" s="832"/>
      <c r="K21" s="832"/>
      <c r="L21" s="832"/>
      <c r="M21" s="832"/>
      <c r="N21" s="832">
        <v>4</v>
      </c>
      <c r="O21" s="832">
        <v>1460</v>
      </c>
      <c r="P21" s="828"/>
      <c r="Q21" s="833">
        <v>365</v>
      </c>
    </row>
    <row r="22" spans="1:17" ht="14.45" customHeight="1" x14ac:dyDescent="0.2">
      <c r="A22" s="822" t="s">
        <v>7804</v>
      </c>
      <c r="B22" s="823" t="s">
        <v>7584</v>
      </c>
      <c r="C22" s="823" t="s">
        <v>7508</v>
      </c>
      <c r="D22" s="823" t="s">
        <v>7603</v>
      </c>
      <c r="E22" s="823" t="s">
        <v>7604</v>
      </c>
      <c r="F22" s="832">
        <v>6</v>
      </c>
      <c r="G22" s="832">
        <v>6642</v>
      </c>
      <c r="H22" s="832"/>
      <c r="I22" s="832">
        <v>1107</v>
      </c>
      <c r="J22" s="832"/>
      <c r="K22" s="832"/>
      <c r="L22" s="832"/>
      <c r="M22" s="832"/>
      <c r="N22" s="832">
        <v>8</v>
      </c>
      <c r="O22" s="832">
        <v>8912</v>
      </c>
      <c r="P22" s="828"/>
      <c r="Q22" s="833">
        <v>1114</v>
      </c>
    </row>
    <row r="23" spans="1:17" ht="14.45" customHeight="1" x14ac:dyDescent="0.2">
      <c r="A23" s="822" t="s">
        <v>7804</v>
      </c>
      <c r="B23" s="823" t="s">
        <v>7584</v>
      </c>
      <c r="C23" s="823" t="s">
        <v>7508</v>
      </c>
      <c r="D23" s="823" t="s">
        <v>7611</v>
      </c>
      <c r="E23" s="823" t="s">
        <v>7612</v>
      </c>
      <c r="F23" s="832">
        <v>9</v>
      </c>
      <c r="G23" s="832">
        <v>14490</v>
      </c>
      <c r="H23" s="832">
        <v>0.6428571428571429</v>
      </c>
      <c r="I23" s="832">
        <v>1610</v>
      </c>
      <c r="J23" s="832">
        <v>14</v>
      </c>
      <c r="K23" s="832">
        <v>22540</v>
      </c>
      <c r="L23" s="832">
        <v>1</v>
      </c>
      <c r="M23" s="832">
        <v>1610</v>
      </c>
      <c r="N23" s="832">
        <v>10</v>
      </c>
      <c r="O23" s="832">
        <v>16100</v>
      </c>
      <c r="P23" s="828">
        <v>0.7142857142857143</v>
      </c>
      <c r="Q23" s="833">
        <v>1610</v>
      </c>
    </row>
    <row r="24" spans="1:17" ht="14.45" customHeight="1" x14ac:dyDescent="0.2">
      <c r="A24" s="822" t="s">
        <v>7804</v>
      </c>
      <c r="B24" s="823" t="s">
        <v>7584</v>
      </c>
      <c r="C24" s="823" t="s">
        <v>7508</v>
      </c>
      <c r="D24" s="823" t="s">
        <v>7613</v>
      </c>
      <c r="E24" s="823" t="s">
        <v>7614</v>
      </c>
      <c r="F24" s="832">
        <v>14</v>
      </c>
      <c r="G24" s="832">
        <v>22806</v>
      </c>
      <c r="H24" s="832"/>
      <c r="I24" s="832">
        <v>1629</v>
      </c>
      <c r="J24" s="832"/>
      <c r="K24" s="832"/>
      <c r="L24" s="832"/>
      <c r="M24" s="832"/>
      <c r="N24" s="832">
        <v>12</v>
      </c>
      <c r="O24" s="832">
        <v>19632</v>
      </c>
      <c r="P24" s="828"/>
      <c r="Q24" s="833">
        <v>1636</v>
      </c>
    </row>
    <row r="25" spans="1:17" ht="14.45" customHeight="1" x14ac:dyDescent="0.2">
      <c r="A25" s="822" t="s">
        <v>7804</v>
      </c>
      <c r="B25" s="823" t="s">
        <v>7584</v>
      </c>
      <c r="C25" s="823" t="s">
        <v>7508</v>
      </c>
      <c r="D25" s="823" t="s">
        <v>7617</v>
      </c>
      <c r="E25" s="823" t="s">
        <v>7618</v>
      </c>
      <c r="F25" s="832">
        <v>9</v>
      </c>
      <c r="G25" s="832">
        <v>14490</v>
      </c>
      <c r="H25" s="832">
        <v>0.6428571428571429</v>
      </c>
      <c r="I25" s="832">
        <v>1610</v>
      </c>
      <c r="J25" s="832">
        <v>14</v>
      </c>
      <c r="K25" s="832">
        <v>22540</v>
      </c>
      <c r="L25" s="832">
        <v>1</v>
      </c>
      <c r="M25" s="832">
        <v>1610</v>
      </c>
      <c r="N25" s="832">
        <v>10</v>
      </c>
      <c r="O25" s="832">
        <v>16100</v>
      </c>
      <c r="P25" s="828">
        <v>0.7142857142857143</v>
      </c>
      <c r="Q25" s="833">
        <v>1610</v>
      </c>
    </row>
    <row r="26" spans="1:17" ht="14.45" customHeight="1" x14ac:dyDescent="0.2">
      <c r="A26" s="822" t="s">
        <v>7804</v>
      </c>
      <c r="B26" s="823" t="s">
        <v>7584</v>
      </c>
      <c r="C26" s="823" t="s">
        <v>7508</v>
      </c>
      <c r="D26" s="823" t="s">
        <v>7623</v>
      </c>
      <c r="E26" s="823" t="s">
        <v>7624</v>
      </c>
      <c r="F26" s="832">
        <v>9</v>
      </c>
      <c r="G26" s="832">
        <v>9759.99</v>
      </c>
      <c r="H26" s="832">
        <v>0.56249945968874615</v>
      </c>
      <c r="I26" s="832">
        <v>1084.4433333333334</v>
      </c>
      <c r="J26" s="832">
        <v>16</v>
      </c>
      <c r="K26" s="832">
        <v>17351.11</v>
      </c>
      <c r="L26" s="832">
        <v>1</v>
      </c>
      <c r="M26" s="832">
        <v>1084.444375</v>
      </c>
      <c r="N26" s="832">
        <v>7</v>
      </c>
      <c r="O26" s="832">
        <v>7591.090000000002</v>
      </c>
      <c r="P26" s="828">
        <v>0.4374988113152416</v>
      </c>
      <c r="Q26" s="833">
        <v>1084.4414285714288</v>
      </c>
    </row>
    <row r="27" spans="1:17" ht="14.45" customHeight="1" x14ac:dyDescent="0.2">
      <c r="A27" s="822" t="s">
        <v>7804</v>
      </c>
      <c r="B27" s="823" t="s">
        <v>7627</v>
      </c>
      <c r="C27" s="823" t="s">
        <v>7508</v>
      </c>
      <c r="D27" s="823" t="s">
        <v>7632</v>
      </c>
      <c r="E27" s="823" t="s">
        <v>7633</v>
      </c>
      <c r="F27" s="832">
        <v>120</v>
      </c>
      <c r="G27" s="832">
        <v>42480</v>
      </c>
      <c r="H27" s="832">
        <v>1.1847719983265932</v>
      </c>
      <c r="I27" s="832">
        <v>354</v>
      </c>
      <c r="J27" s="832">
        <v>101</v>
      </c>
      <c r="K27" s="832">
        <v>35855</v>
      </c>
      <c r="L27" s="832">
        <v>1</v>
      </c>
      <c r="M27" s="832">
        <v>355</v>
      </c>
      <c r="N27" s="832">
        <v>54</v>
      </c>
      <c r="O27" s="832">
        <v>19170</v>
      </c>
      <c r="P27" s="828">
        <v>0.53465346534653468</v>
      </c>
      <c r="Q27" s="833">
        <v>355</v>
      </c>
    </row>
    <row r="28" spans="1:17" ht="14.45" customHeight="1" x14ac:dyDescent="0.2">
      <c r="A28" s="822" t="s">
        <v>7804</v>
      </c>
      <c r="B28" s="823" t="s">
        <v>7627</v>
      </c>
      <c r="C28" s="823" t="s">
        <v>7508</v>
      </c>
      <c r="D28" s="823" t="s">
        <v>7636</v>
      </c>
      <c r="E28" s="823" t="s">
        <v>7637</v>
      </c>
      <c r="F28" s="832">
        <v>2350</v>
      </c>
      <c r="G28" s="832">
        <v>152750</v>
      </c>
      <c r="H28" s="832">
        <v>0.91940532081377147</v>
      </c>
      <c r="I28" s="832">
        <v>65</v>
      </c>
      <c r="J28" s="832">
        <v>2556</v>
      </c>
      <c r="K28" s="832">
        <v>166140</v>
      </c>
      <c r="L28" s="832">
        <v>1</v>
      </c>
      <c r="M28" s="832">
        <v>65</v>
      </c>
      <c r="N28" s="832">
        <v>2393</v>
      </c>
      <c r="O28" s="832">
        <v>157938</v>
      </c>
      <c r="P28" s="828">
        <v>0.95063199711087032</v>
      </c>
      <c r="Q28" s="833">
        <v>66</v>
      </c>
    </row>
    <row r="29" spans="1:17" ht="14.45" customHeight="1" x14ac:dyDescent="0.2">
      <c r="A29" s="822" t="s">
        <v>7804</v>
      </c>
      <c r="B29" s="823" t="s">
        <v>7627</v>
      </c>
      <c r="C29" s="823" t="s">
        <v>7508</v>
      </c>
      <c r="D29" s="823" t="s">
        <v>7640</v>
      </c>
      <c r="E29" s="823" t="s">
        <v>7641</v>
      </c>
      <c r="F29" s="832">
        <v>36</v>
      </c>
      <c r="G29" s="832">
        <v>21312</v>
      </c>
      <c r="H29" s="832">
        <v>1.1573802541544478</v>
      </c>
      <c r="I29" s="832">
        <v>592</v>
      </c>
      <c r="J29" s="832">
        <v>31</v>
      </c>
      <c r="K29" s="832">
        <v>18414</v>
      </c>
      <c r="L29" s="832">
        <v>1</v>
      </c>
      <c r="M29" s="832">
        <v>594</v>
      </c>
      <c r="N29" s="832">
        <v>20</v>
      </c>
      <c r="O29" s="832">
        <v>11900</v>
      </c>
      <c r="P29" s="828">
        <v>0.64624742044096883</v>
      </c>
      <c r="Q29" s="833">
        <v>595</v>
      </c>
    </row>
    <row r="30" spans="1:17" ht="14.45" customHeight="1" x14ac:dyDescent="0.2">
      <c r="A30" s="822" t="s">
        <v>7804</v>
      </c>
      <c r="B30" s="823" t="s">
        <v>7627</v>
      </c>
      <c r="C30" s="823" t="s">
        <v>7508</v>
      </c>
      <c r="D30" s="823" t="s">
        <v>7642</v>
      </c>
      <c r="E30" s="823" t="s">
        <v>7643</v>
      </c>
      <c r="F30" s="832">
        <v>36</v>
      </c>
      <c r="G30" s="832">
        <v>22212</v>
      </c>
      <c r="H30" s="832">
        <v>1.1594112120263076</v>
      </c>
      <c r="I30" s="832">
        <v>617</v>
      </c>
      <c r="J30" s="832">
        <v>31</v>
      </c>
      <c r="K30" s="832">
        <v>19158</v>
      </c>
      <c r="L30" s="832">
        <v>1</v>
      </c>
      <c r="M30" s="832">
        <v>618</v>
      </c>
      <c r="N30" s="832">
        <v>20</v>
      </c>
      <c r="O30" s="832">
        <v>12380</v>
      </c>
      <c r="P30" s="828">
        <v>0.64620524063054596</v>
      </c>
      <c r="Q30" s="833">
        <v>619</v>
      </c>
    </row>
    <row r="31" spans="1:17" ht="14.45" customHeight="1" x14ac:dyDescent="0.2">
      <c r="A31" s="822" t="s">
        <v>7804</v>
      </c>
      <c r="B31" s="823" t="s">
        <v>7627</v>
      </c>
      <c r="C31" s="823" t="s">
        <v>7508</v>
      </c>
      <c r="D31" s="823" t="s">
        <v>7644</v>
      </c>
      <c r="E31" s="823" t="s">
        <v>7645</v>
      </c>
      <c r="F31" s="832"/>
      <c r="G31" s="832"/>
      <c r="H31" s="832"/>
      <c r="I31" s="832"/>
      <c r="J31" s="832">
        <v>2</v>
      </c>
      <c r="K31" s="832">
        <v>308</v>
      </c>
      <c r="L31" s="832">
        <v>1</v>
      </c>
      <c r="M31" s="832">
        <v>154</v>
      </c>
      <c r="N31" s="832">
        <v>2</v>
      </c>
      <c r="O31" s="832">
        <v>308</v>
      </c>
      <c r="P31" s="828">
        <v>1</v>
      </c>
      <c r="Q31" s="833">
        <v>154</v>
      </c>
    </row>
    <row r="32" spans="1:17" ht="14.45" customHeight="1" x14ac:dyDescent="0.2">
      <c r="A32" s="822" t="s">
        <v>7804</v>
      </c>
      <c r="B32" s="823" t="s">
        <v>7627</v>
      </c>
      <c r="C32" s="823" t="s">
        <v>7508</v>
      </c>
      <c r="D32" s="823" t="s">
        <v>7646</v>
      </c>
      <c r="E32" s="823" t="s">
        <v>7647</v>
      </c>
      <c r="F32" s="832"/>
      <c r="G32" s="832"/>
      <c r="H32" s="832"/>
      <c r="I32" s="832"/>
      <c r="J32" s="832"/>
      <c r="K32" s="832"/>
      <c r="L32" s="832"/>
      <c r="M32" s="832"/>
      <c r="N32" s="832">
        <v>1</v>
      </c>
      <c r="O32" s="832">
        <v>680</v>
      </c>
      <c r="P32" s="828"/>
      <c r="Q32" s="833">
        <v>680</v>
      </c>
    </row>
    <row r="33" spans="1:17" ht="14.45" customHeight="1" x14ac:dyDescent="0.2">
      <c r="A33" s="822" t="s">
        <v>7804</v>
      </c>
      <c r="B33" s="823" t="s">
        <v>7627</v>
      </c>
      <c r="C33" s="823" t="s">
        <v>7508</v>
      </c>
      <c r="D33" s="823" t="s">
        <v>7648</v>
      </c>
      <c r="E33" s="823" t="s">
        <v>7649</v>
      </c>
      <c r="F33" s="832">
        <v>15</v>
      </c>
      <c r="G33" s="832">
        <v>360</v>
      </c>
      <c r="H33" s="832">
        <v>0.72874493927125505</v>
      </c>
      <c r="I33" s="832">
        <v>24</v>
      </c>
      <c r="J33" s="832">
        <v>19</v>
      </c>
      <c r="K33" s="832">
        <v>494</v>
      </c>
      <c r="L33" s="832">
        <v>1</v>
      </c>
      <c r="M33" s="832">
        <v>26</v>
      </c>
      <c r="N33" s="832">
        <v>22</v>
      </c>
      <c r="O33" s="832">
        <v>572</v>
      </c>
      <c r="P33" s="828">
        <v>1.1578947368421053</v>
      </c>
      <c r="Q33" s="833">
        <v>26</v>
      </c>
    </row>
    <row r="34" spans="1:17" ht="14.45" customHeight="1" x14ac:dyDescent="0.2">
      <c r="A34" s="822" t="s">
        <v>7804</v>
      </c>
      <c r="B34" s="823" t="s">
        <v>7627</v>
      </c>
      <c r="C34" s="823" t="s">
        <v>7508</v>
      </c>
      <c r="D34" s="823" t="s">
        <v>7652</v>
      </c>
      <c r="E34" s="823" t="s">
        <v>7653</v>
      </c>
      <c r="F34" s="832">
        <v>76</v>
      </c>
      <c r="G34" s="832">
        <v>4180</v>
      </c>
      <c r="H34" s="832">
        <v>1.0555555555555556</v>
      </c>
      <c r="I34" s="832">
        <v>55</v>
      </c>
      <c r="J34" s="832">
        <v>72</v>
      </c>
      <c r="K34" s="832">
        <v>3960</v>
      </c>
      <c r="L34" s="832">
        <v>1</v>
      </c>
      <c r="M34" s="832">
        <v>55</v>
      </c>
      <c r="N34" s="832">
        <v>82</v>
      </c>
      <c r="O34" s="832">
        <v>4510</v>
      </c>
      <c r="P34" s="828">
        <v>1.1388888888888888</v>
      </c>
      <c r="Q34" s="833">
        <v>55</v>
      </c>
    </row>
    <row r="35" spans="1:17" ht="14.45" customHeight="1" x14ac:dyDescent="0.2">
      <c r="A35" s="822" t="s">
        <v>7804</v>
      </c>
      <c r="B35" s="823" t="s">
        <v>7627</v>
      </c>
      <c r="C35" s="823" t="s">
        <v>7508</v>
      </c>
      <c r="D35" s="823" t="s">
        <v>7654</v>
      </c>
      <c r="E35" s="823" t="s">
        <v>7655</v>
      </c>
      <c r="F35" s="832">
        <v>2208</v>
      </c>
      <c r="G35" s="832">
        <v>170016</v>
      </c>
      <c r="H35" s="832">
        <v>0.90256410256410258</v>
      </c>
      <c r="I35" s="832">
        <v>77</v>
      </c>
      <c r="J35" s="832">
        <v>2415</v>
      </c>
      <c r="K35" s="832">
        <v>188370</v>
      </c>
      <c r="L35" s="832">
        <v>1</v>
      </c>
      <c r="M35" s="832">
        <v>78</v>
      </c>
      <c r="N35" s="832">
        <v>2243</v>
      </c>
      <c r="O35" s="832">
        <v>174954</v>
      </c>
      <c r="P35" s="828">
        <v>0.92877846790890273</v>
      </c>
      <c r="Q35" s="833">
        <v>78</v>
      </c>
    </row>
    <row r="36" spans="1:17" ht="14.45" customHeight="1" x14ac:dyDescent="0.2">
      <c r="A36" s="822" t="s">
        <v>7804</v>
      </c>
      <c r="B36" s="823" t="s">
        <v>7627</v>
      </c>
      <c r="C36" s="823" t="s">
        <v>7508</v>
      </c>
      <c r="D36" s="823" t="s">
        <v>7658</v>
      </c>
      <c r="E36" s="823" t="s">
        <v>7659</v>
      </c>
      <c r="F36" s="832">
        <v>172</v>
      </c>
      <c r="G36" s="832">
        <v>4128</v>
      </c>
      <c r="H36" s="832">
        <v>1.2647058823529411</v>
      </c>
      <c r="I36" s="832">
        <v>24</v>
      </c>
      <c r="J36" s="832">
        <v>136</v>
      </c>
      <c r="K36" s="832">
        <v>3264</v>
      </c>
      <c r="L36" s="832">
        <v>1</v>
      </c>
      <c r="M36" s="832">
        <v>24</v>
      </c>
      <c r="N36" s="832">
        <v>132</v>
      </c>
      <c r="O36" s="832">
        <v>3300</v>
      </c>
      <c r="P36" s="828">
        <v>1.0110294117647058</v>
      </c>
      <c r="Q36" s="833">
        <v>25</v>
      </c>
    </row>
    <row r="37" spans="1:17" ht="14.45" customHeight="1" x14ac:dyDescent="0.2">
      <c r="A37" s="822" t="s">
        <v>7804</v>
      </c>
      <c r="B37" s="823" t="s">
        <v>7627</v>
      </c>
      <c r="C37" s="823" t="s">
        <v>7508</v>
      </c>
      <c r="D37" s="823" t="s">
        <v>7662</v>
      </c>
      <c r="E37" s="823" t="s">
        <v>7663</v>
      </c>
      <c r="F37" s="832">
        <v>1</v>
      </c>
      <c r="G37" s="832">
        <v>180</v>
      </c>
      <c r="H37" s="832"/>
      <c r="I37" s="832">
        <v>180</v>
      </c>
      <c r="J37" s="832"/>
      <c r="K37" s="832"/>
      <c r="L37" s="832"/>
      <c r="M37" s="832"/>
      <c r="N37" s="832">
        <v>1</v>
      </c>
      <c r="O37" s="832">
        <v>181</v>
      </c>
      <c r="P37" s="828"/>
      <c r="Q37" s="833">
        <v>181</v>
      </c>
    </row>
    <row r="38" spans="1:17" ht="14.45" customHeight="1" x14ac:dyDescent="0.2">
      <c r="A38" s="822" t="s">
        <v>7804</v>
      </c>
      <c r="B38" s="823" t="s">
        <v>7627</v>
      </c>
      <c r="C38" s="823" t="s">
        <v>7508</v>
      </c>
      <c r="D38" s="823" t="s">
        <v>7666</v>
      </c>
      <c r="E38" s="823" t="s">
        <v>7667</v>
      </c>
      <c r="F38" s="832">
        <v>10</v>
      </c>
      <c r="G38" s="832">
        <v>6310</v>
      </c>
      <c r="H38" s="832">
        <v>10</v>
      </c>
      <c r="I38" s="832">
        <v>631</v>
      </c>
      <c r="J38" s="832">
        <v>1</v>
      </c>
      <c r="K38" s="832">
        <v>631</v>
      </c>
      <c r="L38" s="832">
        <v>1</v>
      </c>
      <c r="M38" s="832">
        <v>631</v>
      </c>
      <c r="N38" s="832">
        <v>2</v>
      </c>
      <c r="O38" s="832">
        <v>1264</v>
      </c>
      <c r="P38" s="828">
        <v>2.0031695721077654</v>
      </c>
      <c r="Q38" s="833">
        <v>632</v>
      </c>
    </row>
    <row r="39" spans="1:17" ht="14.45" customHeight="1" x14ac:dyDescent="0.2">
      <c r="A39" s="822" t="s">
        <v>7804</v>
      </c>
      <c r="B39" s="823" t="s">
        <v>7627</v>
      </c>
      <c r="C39" s="823" t="s">
        <v>7508</v>
      </c>
      <c r="D39" s="823" t="s">
        <v>7668</v>
      </c>
      <c r="E39" s="823" t="s">
        <v>7669</v>
      </c>
      <c r="F39" s="832">
        <v>1</v>
      </c>
      <c r="G39" s="832">
        <v>210</v>
      </c>
      <c r="H39" s="832"/>
      <c r="I39" s="832">
        <v>210</v>
      </c>
      <c r="J39" s="832"/>
      <c r="K39" s="832"/>
      <c r="L39" s="832"/>
      <c r="M39" s="832"/>
      <c r="N39" s="832">
        <v>1</v>
      </c>
      <c r="O39" s="832">
        <v>210</v>
      </c>
      <c r="P39" s="828"/>
      <c r="Q39" s="833">
        <v>210</v>
      </c>
    </row>
    <row r="40" spans="1:17" ht="14.45" customHeight="1" x14ac:dyDescent="0.2">
      <c r="A40" s="822" t="s">
        <v>7804</v>
      </c>
      <c r="B40" s="823" t="s">
        <v>7627</v>
      </c>
      <c r="C40" s="823" t="s">
        <v>7508</v>
      </c>
      <c r="D40" s="823" t="s">
        <v>7670</v>
      </c>
      <c r="E40" s="823" t="s">
        <v>7671</v>
      </c>
      <c r="F40" s="832">
        <v>71</v>
      </c>
      <c r="G40" s="832">
        <v>4686</v>
      </c>
      <c r="H40" s="832">
        <v>0.68269230769230771</v>
      </c>
      <c r="I40" s="832">
        <v>66</v>
      </c>
      <c r="J40" s="832">
        <v>104</v>
      </c>
      <c r="K40" s="832">
        <v>6864</v>
      </c>
      <c r="L40" s="832">
        <v>1</v>
      </c>
      <c r="M40" s="832">
        <v>66</v>
      </c>
      <c r="N40" s="832">
        <v>95</v>
      </c>
      <c r="O40" s="832">
        <v>6270</v>
      </c>
      <c r="P40" s="828">
        <v>0.91346153846153844</v>
      </c>
      <c r="Q40" s="833">
        <v>66</v>
      </c>
    </row>
    <row r="41" spans="1:17" ht="14.45" customHeight="1" x14ac:dyDescent="0.2">
      <c r="A41" s="822" t="s">
        <v>7804</v>
      </c>
      <c r="B41" s="823" t="s">
        <v>7627</v>
      </c>
      <c r="C41" s="823" t="s">
        <v>7508</v>
      </c>
      <c r="D41" s="823" t="s">
        <v>7672</v>
      </c>
      <c r="E41" s="823" t="s">
        <v>7673</v>
      </c>
      <c r="F41" s="832"/>
      <c r="G41" s="832"/>
      <c r="H41" s="832"/>
      <c r="I41" s="832"/>
      <c r="J41" s="832"/>
      <c r="K41" s="832"/>
      <c r="L41" s="832"/>
      <c r="M41" s="832"/>
      <c r="N41" s="832">
        <v>1</v>
      </c>
      <c r="O41" s="832">
        <v>302</v>
      </c>
      <c r="P41" s="828"/>
      <c r="Q41" s="833">
        <v>302</v>
      </c>
    </row>
    <row r="42" spans="1:17" ht="14.45" customHeight="1" x14ac:dyDescent="0.2">
      <c r="A42" s="822" t="s">
        <v>7804</v>
      </c>
      <c r="B42" s="823" t="s">
        <v>7627</v>
      </c>
      <c r="C42" s="823" t="s">
        <v>7508</v>
      </c>
      <c r="D42" s="823" t="s">
        <v>7674</v>
      </c>
      <c r="E42" s="823" t="s">
        <v>7675</v>
      </c>
      <c r="F42" s="832">
        <v>2433</v>
      </c>
      <c r="G42" s="832">
        <v>41361</v>
      </c>
      <c r="H42" s="832">
        <v>0.92194012883668053</v>
      </c>
      <c r="I42" s="832">
        <v>17</v>
      </c>
      <c r="J42" s="832">
        <v>2639</v>
      </c>
      <c r="K42" s="832">
        <v>44863</v>
      </c>
      <c r="L42" s="832">
        <v>1</v>
      </c>
      <c r="M42" s="832">
        <v>17</v>
      </c>
      <c r="N42" s="832">
        <v>2385</v>
      </c>
      <c r="O42" s="832">
        <v>40545</v>
      </c>
      <c r="P42" s="828">
        <v>0.90375142099280026</v>
      </c>
      <c r="Q42" s="833">
        <v>17</v>
      </c>
    </row>
    <row r="43" spans="1:17" ht="14.45" customHeight="1" x14ac:dyDescent="0.2">
      <c r="A43" s="822" t="s">
        <v>7804</v>
      </c>
      <c r="B43" s="823" t="s">
        <v>7627</v>
      </c>
      <c r="C43" s="823" t="s">
        <v>7508</v>
      </c>
      <c r="D43" s="823" t="s">
        <v>7678</v>
      </c>
      <c r="E43" s="823" t="s">
        <v>7679</v>
      </c>
      <c r="F43" s="832">
        <v>60</v>
      </c>
      <c r="G43" s="832">
        <v>21000</v>
      </c>
      <c r="H43" s="832"/>
      <c r="I43" s="832">
        <v>350</v>
      </c>
      <c r="J43" s="832"/>
      <c r="K43" s="832"/>
      <c r="L43" s="832"/>
      <c r="M43" s="832"/>
      <c r="N43" s="832">
        <v>52</v>
      </c>
      <c r="O43" s="832">
        <v>18304</v>
      </c>
      <c r="P43" s="828"/>
      <c r="Q43" s="833">
        <v>352</v>
      </c>
    </row>
    <row r="44" spans="1:17" ht="14.45" customHeight="1" x14ac:dyDescent="0.2">
      <c r="A44" s="822" t="s">
        <v>7804</v>
      </c>
      <c r="B44" s="823" t="s">
        <v>7627</v>
      </c>
      <c r="C44" s="823" t="s">
        <v>7508</v>
      </c>
      <c r="D44" s="823" t="s">
        <v>7680</v>
      </c>
      <c r="E44" s="823" t="s">
        <v>7681</v>
      </c>
      <c r="F44" s="832">
        <v>147</v>
      </c>
      <c r="G44" s="832">
        <v>3675</v>
      </c>
      <c r="H44" s="832">
        <v>1.3486238532110091</v>
      </c>
      <c r="I44" s="832">
        <v>25</v>
      </c>
      <c r="J44" s="832">
        <v>109</v>
      </c>
      <c r="K44" s="832">
        <v>2725</v>
      </c>
      <c r="L44" s="832">
        <v>1</v>
      </c>
      <c r="M44" s="832">
        <v>25</v>
      </c>
      <c r="N44" s="832">
        <v>98</v>
      </c>
      <c r="O44" s="832">
        <v>2548</v>
      </c>
      <c r="P44" s="828">
        <v>0.93504587155963304</v>
      </c>
      <c r="Q44" s="833">
        <v>26</v>
      </c>
    </row>
    <row r="45" spans="1:17" ht="14.45" customHeight="1" x14ac:dyDescent="0.2">
      <c r="A45" s="822" t="s">
        <v>7804</v>
      </c>
      <c r="B45" s="823" t="s">
        <v>7627</v>
      </c>
      <c r="C45" s="823" t="s">
        <v>7508</v>
      </c>
      <c r="D45" s="823" t="s">
        <v>7682</v>
      </c>
      <c r="E45" s="823" t="s">
        <v>7683</v>
      </c>
      <c r="F45" s="832">
        <v>35</v>
      </c>
      <c r="G45" s="832">
        <v>25970</v>
      </c>
      <c r="H45" s="832">
        <v>1.2068965517241379</v>
      </c>
      <c r="I45" s="832">
        <v>742</v>
      </c>
      <c r="J45" s="832">
        <v>29</v>
      </c>
      <c r="K45" s="832">
        <v>21518</v>
      </c>
      <c r="L45" s="832">
        <v>1</v>
      </c>
      <c r="M45" s="832">
        <v>742</v>
      </c>
      <c r="N45" s="832">
        <v>20</v>
      </c>
      <c r="O45" s="832">
        <v>14860</v>
      </c>
      <c r="P45" s="828">
        <v>0.6905846268240543</v>
      </c>
      <c r="Q45" s="833">
        <v>743</v>
      </c>
    </row>
    <row r="46" spans="1:17" ht="14.45" customHeight="1" x14ac:dyDescent="0.2">
      <c r="A46" s="822" t="s">
        <v>7804</v>
      </c>
      <c r="B46" s="823" t="s">
        <v>7627</v>
      </c>
      <c r="C46" s="823" t="s">
        <v>7508</v>
      </c>
      <c r="D46" s="823" t="s">
        <v>7684</v>
      </c>
      <c r="E46" s="823" t="s">
        <v>7685</v>
      </c>
      <c r="F46" s="832">
        <v>64</v>
      </c>
      <c r="G46" s="832">
        <v>11584</v>
      </c>
      <c r="H46" s="832">
        <v>1.3061224489795917</v>
      </c>
      <c r="I46" s="832">
        <v>181</v>
      </c>
      <c r="J46" s="832">
        <v>49</v>
      </c>
      <c r="K46" s="832">
        <v>8869</v>
      </c>
      <c r="L46" s="832">
        <v>1</v>
      </c>
      <c r="M46" s="832">
        <v>181</v>
      </c>
      <c r="N46" s="832">
        <v>82</v>
      </c>
      <c r="O46" s="832">
        <v>14842</v>
      </c>
      <c r="P46" s="828">
        <v>1.6734693877551021</v>
      </c>
      <c r="Q46" s="833">
        <v>181</v>
      </c>
    </row>
    <row r="47" spans="1:17" ht="14.45" customHeight="1" x14ac:dyDescent="0.2">
      <c r="A47" s="822" t="s">
        <v>7804</v>
      </c>
      <c r="B47" s="823" t="s">
        <v>7627</v>
      </c>
      <c r="C47" s="823" t="s">
        <v>7508</v>
      </c>
      <c r="D47" s="823" t="s">
        <v>7690</v>
      </c>
      <c r="E47" s="823" t="s">
        <v>7691</v>
      </c>
      <c r="F47" s="832">
        <v>253</v>
      </c>
      <c r="G47" s="832">
        <v>64262</v>
      </c>
      <c r="H47" s="832">
        <v>0.78328173374613008</v>
      </c>
      <c r="I47" s="832">
        <v>254</v>
      </c>
      <c r="J47" s="832">
        <v>323</v>
      </c>
      <c r="K47" s="832">
        <v>82042</v>
      </c>
      <c r="L47" s="832">
        <v>1</v>
      </c>
      <c r="M47" s="832">
        <v>254</v>
      </c>
      <c r="N47" s="832">
        <v>371</v>
      </c>
      <c r="O47" s="832">
        <v>94234</v>
      </c>
      <c r="P47" s="828">
        <v>1.1486068111455108</v>
      </c>
      <c r="Q47" s="833">
        <v>254</v>
      </c>
    </row>
    <row r="48" spans="1:17" ht="14.45" customHeight="1" x14ac:dyDescent="0.2">
      <c r="A48" s="822" t="s">
        <v>7804</v>
      </c>
      <c r="B48" s="823" t="s">
        <v>7627</v>
      </c>
      <c r="C48" s="823" t="s">
        <v>7508</v>
      </c>
      <c r="D48" s="823" t="s">
        <v>7692</v>
      </c>
      <c r="E48" s="823" t="s">
        <v>7693</v>
      </c>
      <c r="F48" s="832">
        <v>36</v>
      </c>
      <c r="G48" s="832">
        <v>9648</v>
      </c>
      <c r="H48" s="832">
        <v>1.1569732581844345</v>
      </c>
      <c r="I48" s="832">
        <v>268</v>
      </c>
      <c r="J48" s="832">
        <v>31</v>
      </c>
      <c r="K48" s="832">
        <v>8339</v>
      </c>
      <c r="L48" s="832">
        <v>1</v>
      </c>
      <c r="M48" s="832">
        <v>269</v>
      </c>
      <c r="N48" s="832">
        <v>20</v>
      </c>
      <c r="O48" s="832">
        <v>5380</v>
      </c>
      <c r="P48" s="828">
        <v>0.64516129032258063</v>
      </c>
      <c r="Q48" s="833">
        <v>269</v>
      </c>
    </row>
    <row r="49" spans="1:17" ht="14.45" customHeight="1" x14ac:dyDescent="0.2">
      <c r="A49" s="822" t="s">
        <v>7804</v>
      </c>
      <c r="B49" s="823" t="s">
        <v>7627</v>
      </c>
      <c r="C49" s="823" t="s">
        <v>7508</v>
      </c>
      <c r="D49" s="823" t="s">
        <v>7696</v>
      </c>
      <c r="E49" s="823" t="s">
        <v>7697</v>
      </c>
      <c r="F49" s="832">
        <v>145</v>
      </c>
      <c r="G49" s="832">
        <v>31465</v>
      </c>
      <c r="H49" s="832">
        <v>0.84795321637426901</v>
      </c>
      <c r="I49" s="832">
        <v>217</v>
      </c>
      <c r="J49" s="832">
        <v>171</v>
      </c>
      <c r="K49" s="832">
        <v>37107</v>
      </c>
      <c r="L49" s="832">
        <v>1</v>
      </c>
      <c r="M49" s="832">
        <v>217</v>
      </c>
      <c r="N49" s="832">
        <v>142</v>
      </c>
      <c r="O49" s="832">
        <v>30814</v>
      </c>
      <c r="P49" s="828">
        <v>0.83040935672514615</v>
      </c>
      <c r="Q49" s="833">
        <v>217</v>
      </c>
    </row>
    <row r="50" spans="1:17" ht="14.45" customHeight="1" x14ac:dyDescent="0.2">
      <c r="A50" s="822" t="s">
        <v>7804</v>
      </c>
      <c r="B50" s="823" t="s">
        <v>7627</v>
      </c>
      <c r="C50" s="823" t="s">
        <v>7508</v>
      </c>
      <c r="D50" s="823" t="s">
        <v>7698</v>
      </c>
      <c r="E50" s="823" t="s">
        <v>7699</v>
      </c>
      <c r="F50" s="832">
        <v>2</v>
      </c>
      <c r="G50" s="832">
        <v>74</v>
      </c>
      <c r="H50" s="832">
        <v>0.4</v>
      </c>
      <c r="I50" s="832">
        <v>37</v>
      </c>
      <c r="J50" s="832">
        <v>5</v>
      </c>
      <c r="K50" s="832">
        <v>185</v>
      </c>
      <c r="L50" s="832">
        <v>1</v>
      </c>
      <c r="M50" s="832">
        <v>37</v>
      </c>
      <c r="N50" s="832">
        <v>5</v>
      </c>
      <c r="O50" s="832">
        <v>185</v>
      </c>
      <c r="P50" s="828">
        <v>1</v>
      </c>
      <c r="Q50" s="833">
        <v>37</v>
      </c>
    </row>
    <row r="51" spans="1:17" ht="14.45" customHeight="1" x14ac:dyDescent="0.2">
      <c r="A51" s="822" t="s">
        <v>7804</v>
      </c>
      <c r="B51" s="823" t="s">
        <v>7627</v>
      </c>
      <c r="C51" s="823" t="s">
        <v>7508</v>
      </c>
      <c r="D51" s="823" t="s">
        <v>7700</v>
      </c>
      <c r="E51" s="823" t="s">
        <v>7701</v>
      </c>
      <c r="F51" s="832">
        <v>36</v>
      </c>
      <c r="G51" s="832">
        <v>21312</v>
      </c>
      <c r="H51" s="832">
        <v>1.1573802541544478</v>
      </c>
      <c r="I51" s="832">
        <v>592</v>
      </c>
      <c r="J51" s="832">
        <v>31</v>
      </c>
      <c r="K51" s="832">
        <v>18414</v>
      </c>
      <c r="L51" s="832">
        <v>1</v>
      </c>
      <c r="M51" s="832">
        <v>594</v>
      </c>
      <c r="N51" s="832">
        <v>20</v>
      </c>
      <c r="O51" s="832">
        <v>11900</v>
      </c>
      <c r="P51" s="828">
        <v>0.64624742044096883</v>
      </c>
      <c r="Q51" s="833">
        <v>595</v>
      </c>
    </row>
    <row r="52" spans="1:17" ht="14.45" customHeight="1" x14ac:dyDescent="0.2">
      <c r="A52" s="822" t="s">
        <v>7804</v>
      </c>
      <c r="B52" s="823" t="s">
        <v>7627</v>
      </c>
      <c r="C52" s="823" t="s">
        <v>7508</v>
      </c>
      <c r="D52" s="823" t="s">
        <v>7702</v>
      </c>
      <c r="E52" s="823" t="s">
        <v>7703</v>
      </c>
      <c r="F52" s="832">
        <v>14</v>
      </c>
      <c r="G52" s="832">
        <v>700</v>
      </c>
      <c r="H52" s="832">
        <v>2.3333333333333335</v>
      </c>
      <c r="I52" s="832">
        <v>50</v>
      </c>
      <c r="J52" s="832">
        <v>6</v>
      </c>
      <c r="K52" s="832">
        <v>300</v>
      </c>
      <c r="L52" s="832">
        <v>1</v>
      </c>
      <c r="M52" s="832">
        <v>50</v>
      </c>
      <c r="N52" s="832">
        <v>23</v>
      </c>
      <c r="O52" s="832">
        <v>1150</v>
      </c>
      <c r="P52" s="828">
        <v>3.8333333333333335</v>
      </c>
      <c r="Q52" s="833">
        <v>50</v>
      </c>
    </row>
    <row r="53" spans="1:17" ht="14.45" customHeight="1" x14ac:dyDescent="0.2">
      <c r="A53" s="822" t="s">
        <v>7804</v>
      </c>
      <c r="B53" s="823" t="s">
        <v>7627</v>
      </c>
      <c r="C53" s="823" t="s">
        <v>7508</v>
      </c>
      <c r="D53" s="823" t="s">
        <v>7704</v>
      </c>
      <c r="E53" s="823" t="s">
        <v>7705</v>
      </c>
      <c r="F53" s="832">
        <v>36</v>
      </c>
      <c r="G53" s="832">
        <v>19692</v>
      </c>
      <c r="H53" s="832">
        <v>1.1591711796562278</v>
      </c>
      <c r="I53" s="832">
        <v>547</v>
      </c>
      <c r="J53" s="832">
        <v>31</v>
      </c>
      <c r="K53" s="832">
        <v>16988</v>
      </c>
      <c r="L53" s="832">
        <v>1</v>
      </c>
      <c r="M53" s="832">
        <v>548</v>
      </c>
      <c r="N53" s="832">
        <v>20</v>
      </c>
      <c r="O53" s="832">
        <v>10980</v>
      </c>
      <c r="P53" s="828">
        <v>0.64633859194725685</v>
      </c>
      <c r="Q53" s="833">
        <v>549</v>
      </c>
    </row>
    <row r="54" spans="1:17" ht="14.45" customHeight="1" x14ac:dyDescent="0.2">
      <c r="A54" s="822" t="s">
        <v>7804</v>
      </c>
      <c r="B54" s="823" t="s">
        <v>7627</v>
      </c>
      <c r="C54" s="823" t="s">
        <v>7508</v>
      </c>
      <c r="D54" s="823" t="s">
        <v>7706</v>
      </c>
      <c r="E54" s="823" t="s">
        <v>7707</v>
      </c>
      <c r="F54" s="832">
        <v>1</v>
      </c>
      <c r="G54" s="832">
        <v>518</v>
      </c>
      <c r="H54" s="832"/>
      <c r="I54" s="832">
        <v>518</v>
      </c>
      <c r="J54" s="832"/>
      <c r="K54" s="832"/>
      <c r="L54" s="832"/>
      <c r="M54" s="832"/>
      <c r="N54" s="832"/>
      <c r="O54" s="832"/>
      <c r="P54" s="828"/>
      <c r="Q54" s="833"/>
    </row>
    <row r="55" spans="1:17" ht="14.45" customHeight="1" x14ac:dyDescent="0.2">
      <c r="A55" s="822" t="s">
        <v>7804</v>
      </c>
      <c r="B55" s="823" t="s">
        <v>7627</v>
      </c>
      <c r="C55" s="823" t="s">
        <v>7508</v>
      </c>
      <c r="D55" s="823" t="s">
        <v>7708</v>
      </c>
      <c r="E55" s="823" t="s">
        <v>7709</v>
      </c>
      <c r="F55" s="832">
        <v>36</v>
      </c>
      <c r="G55" s="832">
        <v>26496</v>
      </c>
      <c r="H55" s="832">
        <v>1.1597146233641178</v>
      </c>
      <c r="I55" s="832">
        <v>736</v>
      </c>
      <c r="J55" s="832">
        <v>31</v>
      </c>
      <c r="K55" s="832">
        <v>22847</v>
      </c>
      <c r="L55" s="832">
        <v>1</v>
      </c>
      <c r="M55" s="832">
        <v>737</v>
      </c>
      <c r="N55" s="832">
        <v>20</v>
      </c>
      <c r="O55" s="832">
        <v>14740</v>
      </c>
      <c r="P55" s="828">
        <v>0.64516129032258063</v>
      </c>
      <c r="Q55" s="833">
        <v>737</v>
      </c>
    </row>
    <row r="56" spans="1:17" ht="14.45" customHeight="1" x14ac:dyDescent="0.2">
      <c r="A56" s="822" t="s">
        <v>7804</v>
      </c>
      <c r="B56" s="823" t="s">
        <v>7627</v>
      </c>
      <c r="C56" s="823" t="s">
        <v>7508</v>
      </c>
      <c r="D56" s="823" t="s">
        <v>7710</v>
      </c>
      <c r="E56" s="823" t="s">
        <v>7711</v>
      </c>
      <c r="F56" s="832">
        <v>8</v>
      </c>
      <c r="G56" s="832">
        <v>2632</v>
      </c>
      <c r="H56" s="832">
        <v>0.7975757575757576</v>
      </c>
      <c r="I56" s="832">
        <v>329</v>
      </c>
      <c r="J56" s="832">
        <v>10</v>
      </c>
      <c r="K56" s="832">
        <v>3300</v>
      </c>
      <c r="L56" s="832">
        <v>1</v>
      </c>
      <c r="M56" s="832">
        <v>330</v>
      </c>
      <c r="N56" s="832">
        <v>7</v>
      </c>
      <c r="O56" s="832">
        <v>2317</v>
      </c>
      <c r="P56" s="828">
        <v>0.70212121212121215</v>
      </c>
      <c r="Q56" s="833">
        <v>331</v>
      </c>
    </row>
    <row r="57" spans="1:17" ht="14.45" customHeight="1" x14ac:dyDescent="0.2">
      <c r="A57" s="822" t="s">
        <v>7804</v>
      </c>
      <c r="B57" s="823" t="s">
        <v>7627</v>
      </c>
      <c r="C57" s="823" t="s">
        <v>7508</v>
      </c>
      <c r="D57" s="823" t="s">
        <v>7712</v>
      </c>
      <c r="E57" s="823" t="s">
        <v>7713</v>
      </c>
      <c r="F57" s="832">
        <v>36</v>
      </c>
      <c r="G57" s="832">
        <v>12456</v>
      </c>
      <c r="H57" s="832">
        <v>1.1579436645904992</v>
      </c>
      <c r="I57" s="832">
        <v>346</v>
      </c>
      <c r="J57" s="832">
        <v>31</v>
      </c>
      <c r="K57" s="832">
        <v>10757</v>
      </c>
      <c r="L57" s="832">
        <v>1</v>
      </c>
      <c r="M57" s="832">
        <v>347</v>
      </c>
      <c r="N57" s="832">
        <v>20</v>
      </c>
      <c r="O57" s="832">
        <v>6960</v>
      </c>
      <c r="P57" s="828">
        <v>0.64702054476155058</v>
      </c>
      <c r="Q57" s="833">
        <v>348</v>
      </c>
    </row>
    <row r="58" spans="1:17" ht="14.45" customHeight="1" x14ac:dyDescent="0.2">
      <c r="A58" s="822" t="s">
        <v>7804</v>
      </c>
      <c r="B58" s="823" t="s">
        <v>7627</v>
      </c>
      <c r="C58" s="823" t="s">
        <v>7508</v>
      </c>
      <c r="D58" s="823" t="s">
        <v>7716</v>
      </c>
      <c r="E58" s="823" t="s">
        <v>7717</v>
      </c>
      <c r="F58" s="832">
        <v>38</v>
      </c>
      <c r="G58" s="832">
        <v>8816</v>
      </c>
      <c r="H58" s="832">
        <v>0.97435897435897434</v>
      </c>
      <c r="I58" s="832">
        <v>232</v>
      </c>
      <c r="J58" s="832">
        <v>39</v>
      </c>
      <c r="K58" s="832">
        <v>9048</v>
      </c>
      <c r="L58" s="832">
        <v>1</v>
      </c>
      <c r="M58" s="832">
        <v>232</v>
      </c>
      <c r="N58" s="832">
        <v>23</v>
      </c>
      <c r="O58" s="832">
        <v>5359</v>
      </c>
      <c r="P58" s="828">
        <v>0.59228558797524311</v>
      </c>
      <c r="Q58" s="833">
        <v>233</v>
      </c>
    </row>
    <row r="59" spans="1:17" ht="14.45" customHeight="1" x14ac:dyDescent="0.2">
      <c r="A59" s="822" t="s">
        <v>7804</v>
      </c>
      <c r="B59" s="823" t="s">
        <v>7627</v>
      </c>
      <c r="C59" s="823" t="s">
        <v>7508</v>
      </c>
      <c r="D59" s="823" t="s">
        <v>7718</v>
      </c>
      <c r="E59" s="823" t="s">
        <v>7719</v>
      </c>
      <c r="F59" s="832"/>
      <c r="G59" s="832"/>
      <c r="H59" s="832"/>
      <c r="I59" s="832"/>
      <c r="J59" s="832"/>
      <c r="K59" s="832"/>
      <c r="L59" s="832"/>
      <c r="M59" s="832"/>
      <c r="N59" s="832">
        <v>1</v>
      </c>
      <c r="O59" s="832">
        <v>234</v>
      </c>
      <c r="P59" s="828"/>
      <c r="Q59" s="833">
        <v>234</v>
      </c>
    </row>
    <row r="60" spans="1:17" ht="14.45" customHeight="1" x14ac:dyDescent="0.2">
      <c r="A60" s="822" t="s">
        <v>7804</v>
      </c>
      <c r="B60" s="823" t="s">
        <v>7627</v>
      </c>
      <c r="C60" s="823" t="s">
        <v>7508</v>
      </c>
      <c r="D60" s="823" t="s">
        <v>7720</v>
      </c>
      <c r="E60" s="823" t="s">
        <v>7721</v>
      </c>
      <c r="F60" s="832">
        <v>1</v>
      </c>
      <c r="G60" s="832">
        <v>410</v>
      </c>
      <c r="H60" s="832">
        <v>0.9975669099756691</v>
      </c>
      <c r="I60" s="832">
        <v>410</v>
      </c>
      <c r="J60" s="832">
        <v>1</v>
      </c>
      <c r="K60" s="832">
        <v>411</v>
      </c>
      <c r="L60" s="832">
        <v>1</v>
      </c>
      <c r="M60" s="832">
        <v>411</v>
      </c>
      <c r="N60" s="832">
        <v>1</v>
      </c>
      <c r="O60" s="832">
        <v>411</v>
      </c>
      <c r="P60" s="828">
        <v>1</v>
      </c>
      <c r="Q60" s="833">
        <v>411</v>
      </c>
    </row>
    <row r="61" spans="1:17" ht="14.45" customHeight="1" x14ac:dyDescent="0.2">
      <c r="A61" s="822" t="s">
        <v>7804</v>
      </c>
      <c r="B61" s="823" t="s">
        <v>7627</v>
      </c>
      <c r="C61" s="823" t="s">
        <v>7508</v>
      </c>
      <c r="D61" s="823" t="s">
        <v>7724</v>
      </c>
      <c r="E61" s="823" t="s">
        <v>7725</v>
      </c>
      <c r="F61" s="832">
        <v>1</v>
      </c>
      <c r="G61" s="832">
        <v>590</v>
      </c>
      <c r="H61" s="832">
        <v>0.99830795262267347</v>
      </c>
      <c r="I61" s="832">
        <v>590</v>
      </c>
      <c r="J61" s="832">
        <v>1</v>
      </c>
      <c r="K61" s="832">
        <v>591</v>
      </c>
      <c r="L61" s="832">
        <v>1</v>
      </c>
      <c r="M61" s="832">
        <v>591</v>
      </c>
      <c r="N61" s="832">
        <v>1</v>
      </c>
      <c r="O61" s="832">
        <v>592</v>
      </c>
      <c r="P61" s="828">
        <v>1.0016920473773265</v>
      </c>
      <c r="Q61" s="833">
        <v>592</v>
      </c>
    </row>
    <row r="62" spans="1:17" ht="14.45" customHeight="1" x14ac:dyDescent="0.2">
      <c r="A62" s="822" t="s">
        <v>7804</v>
      </c>
      <c r="B62" s="823" t="s">
        <v>7627</v>
      </c>
      <c r="C62" s="823" t="s">
        <v>7508</v>
      </c>
      <c r="D62" s="823" t="s">
        <v>7726</v>
      </c>
      <c r="E62" s="823" t="s">
        <v>7727</v>
      </c>
      <c r="F62" s="832">
        <v>1</v>
      </c>
      <c r="G62" s="832">
        <v>387</v>
      </c>
      <c r="H62" s="832">
        <v>0.49871134020618557</v>
      </c>
      <c r="I62" s="832">
        <v>387</v>
      </c>
      <c r="J62" s="832">
        <v>2</v>
      </c>
      <c r="K62" s="832">
        <v>776</v>
      </c>
      <c r="L62" s="832">
        <v>1</v>
      </c>
      <c r="M62" s="832">
        <v>388</v>
      </c>
      <c r="N62" s="832">
        <v>21</v>
      </c>
      <c r="O62" s="832">
        <v>8169</v>
      </c>
      <c r="P62" s="828">
        <v>10.527061855670103</v>
      </c>
      <c r="Q62" s="833">
        <v>389</v>
      </c>
    </row>
    <row r="63" spans="1:17" ht="14.45" customHeight="1" x14ac:dyDescent="0.2">
      <c r="A63" s="822" t="s">
        <v>7804</v>
      </c>
      <c r="B63" s="823" t="s">
        <v>7627</v>
      </c>
      <c r="C63" s="823" t="s">
        <v>7508</v>
      </c>
      <c r="D63" s="823" t="s">
        <v>7732</v>
      </c>
      <c r="E63" s="823" t="s">
        <v>7733</v>
      </c>
      <c r="F63" s="832">
        <v>105</v>
      </c>
      <c r="G63" s="832">
        <v>82845</v>
      </c>
      <c r="H63" s="832">
        <v>0.73333628396919537</v>
      </c>
      <c r="I63" s="832">
        <v>789</v>
      </c>
      <c r="J63" s="832">
        <v>143</v>
      </c>
      <c r="K63" s="832">
        <v>112970</v>
      </c>
      <c r="L63" s="832">
        <v>1</v>
      </c>
      <c r="M63" s="832">
        <v>790</v>
      </c>
      <c r="N63" s="832">
        <v>80</v>
      </c>
      <c r="O63" s="832">
        <v>63280</v>
      </c>
      <c r="P63" s="828">
        <v>0.56014871204744621</v>
      </c>
      <c r="Q63" s="833">
        <v>791</v>
      </c>
    </row>
    <row r="64" spans="1:17" ht="14.45" customHeight="1" x14ac:dyDescent="0.2">
      <c r="A64" s="822" t="s">
        <v>7804</v>
      </c>
      <c r="B64" s="823" t="s">
        <v>7627</v>
      </c>
      <c r="C64" s="823" t="s">
        <v>7508</v>
      </c>
      <c r="D64" s="823" t="s">
        <v>7734</v>
      </c>
      <c r="E64" s="823" t="s">
        <v>7735</v>
      </c>
      <c r="F64" s="832">
        <v>8</v>
      </c>
      <c r="G64" s="832">
        <v>1792</v>
      </c>
      <c r="H64" s="832">
        <v>0.7964444444444444</v>
      </c>
      <c r="I64" s="832">
        <v>224</v>
      </c>
      <c r="J64" s="832">
        <v>10</v>
      </c>
      <c r="K64" s="832">
        <v>2250</v>
      </c>
      <c r="L64" s="832">
        <v>1</v>
      </c>
      <c r="M64" s="832">
        <v>225</v>
      </c>
      <c r="N64" s="832">
        <v>7</v>
      </c>
      <c r="O64" s="832">
        <v>1582</v>
      </c>
      <c r="P64" s="828">
        <v>0.70311111111111113</v>
      </c>
      <c r="Q64" s="833">
        <v>226</v>
      </c>
    </row>
    <row r="65" spans="1:17" ht="14.45" customHeight="1" x14ac:dyDescent="0.2">
      <c r="A65" s="822" t="s">
        <v>7804</v>
      </c>
      <c r="B65" s="823" t="s">
        <v>7627</v>
      </c>
      <c r="C65" s="823" t="s">
        <v>7508</v>
      </c>
      <c r="D65" s="823" t="s">
        <v>7738</v>
      </c>
      <c r="E65" s="823" t="s">
        <v>7739</v>
      </c>
      <c r="F65" s="832">
        <v>18</v>
      </c>
      <c r="G65" s="832">
        <v>16542</v>
      </c>
      <c r="H65" s="832">
        <v>0.66594202898550725</v>
      </c>
      <c r="I65" s="832">
        <v>919</v>
      </c>
      <c r="J65" s="832">
        <v>27</v>
      </c>
      <c r="K65" s="832">
        <v>24840</v>
      </c>
      <c r="L65" s="832">
        <v>1</v>
      </c>
      <c r="M65" s="832">
        <v>920</v>
      </c>
      <c r="N65" s="832">
        <v>7</v>
      </c>
      <c r="O65" s="832">
        <v>6447</v>
      </c>
      <c r="P65" s="828">
        <v>0.25954106280193234</v>
      </c>
      <c r="Q65" s="833">
        <v>921</v>
      </c>
    </row>
    <row r="66" spans="1:17" ht="14.45" customHeight="1" x14ac:dyDescent="0.2">
      <c r="A66" s="822" t="s">
        <v>7804</v>
      </c>
      <c r="B66" s="823" t="s">
        <v>7627</v>
      </c>
      <c r="C66" s="823" t="s">
        <v>7508</v>
      </c>
      <c r="D66" s="823" t="s">
        <v>7740</v>
      </c>
      <c r="E66" s="823" t="s">
        <v>7741</v>
      </c>
      <c r="F66" s="832">
        <v>18</v>
      </c>
      <c r="G66" s="832">
        <v>16128</v>
      </c>
      <c r="H66" s="832">
        <v>0.66592344853214414</v>
      </c>
      <c r="I66" s="832">
        <v>896</v>
      </c>
      <c r="J66" s="832">
        <v>27</v>
      </c>
      <c r="K66" s="832">
        <v>24219</v>
      </c>
      <c r="L66" s="832">
        <v>1</v>
      </c>
      <c r="M66" s="832">
        <v>897</v>
      </c>
      <c r="N66" s="832">
        <v>7</v>
      </c>
      <c r="O66" s="832">
        <v>6286</v>
      </c>
      <c r="P66" s="828">
        <v>0.2595482885337958</v>
      </c>
      <c r="Q66" s="833">
        <v>898</v>
      </c>
    </row>
    <row r="67" spans="1:17" ht="14.45" customHeight="1" x14ac:dyDescent="0.2">
      <c r="A67" s="822" t="s">
        <v>7804</v>
      </c>
      <c r="B67" s="823" t="s">
        <v>7627</v>
      </c>
      <c r="C67" s="823" t="s">
        <v>7508</v>
      </c>
      <c r="D67" s="823" t="s">
        <v>7805</v>
      </c>
      <c r="E67" s="823" t="s">
        <v>7806</v>
      </c>
      <c r="F67" s="832"/>
      <c r="G67" s="832"/>
      <c r="H67" s="832"/>
      <c r="I67" s="832"/>
      <c r="J67" s="832"/>
      <c r="K67" s="832"/>
      <c r="L67" s="832"/>
      <c r="M67" s="832"/>
      <c r="N67" s="832">
        <v>5</v>
      </c>
      <c r="O67" s="832">
        <v>1230</v>
      </c>
      <c r="P67" s="828"/>
      <c r="Q67" s="833">
        <v>246</v>
      </c>
    </row>
    <row r="68" spans="1:17" ht="14.45" customHeight="1" x14ac:dyDescent="0.2">
      <c r="A68" s="822" t="s">
        <v>7804</v>
      </c>
      <c r="B68" s="823" t="s">
        <v>7627</v>
      </c>
      <c r="C68" s="823" t="s">
        <v>7508</v>
      </c>
      <c r="D68" s="823" t="s">
        <v>7754</v>
      </c>
      <c r="E68" s="823" t="s">
        <v>7755</v>
      </c>
      <c r="F68" s="832"/>
      <c r="G68" s="832"/>
      <c r="H68" s="832"/>
      <c r="I68" s="832"/>
      <c r="J68" s="832">
        <v>39</v>
      </c>
      <c r="K68" s="832">
        <v>7917</v>
      </c>
      <c r="L68" s="832">
        <v>1</v>
      </c>
      <c r="M68" s="832">
        <v>203</v>
      </c>
      <c r="N68" s="832">
        <v>23</v>
      </c>
      <c r="O68" s="832">
        <v>4692</v>
      </c>
      <c r="P68" s="828">
        <v>0.59264873057976508</v>
      </c>
      <c r="Q68" s="833">
        <v>204</v>
      </c>
    </row>
    <row r="69" spans="1:17" ht="14.45" customHeight="1" x14ac:dyDescent="0.2">
      <c r="A69" s="822" t="s">
        <v>7804</v>
      </c>
      <c r="B69" s="823" t="s">
        <v>7627</v>
      </c>
      <c r="C69" s="823" t="s">
        <v>7508</v>
      </c>
      <c r="D69" s="823" t="s">
        <v>7760</v>
      </c>
      <c r="E69" s="823" t="s">
        <v>7761</v>
      </c>
      <c r="F69" s="832"/>
      <c r="G69" s="832"/>
      <c r="H69" s="832"/>
      <c r="I69" s="832"/>
      <c r="J69" s="832"/>
      <c r="K69" s="832"/>
      <c r="L69" s="832"/>
      <c r="M69" s="832"/>
      <c r="N69" s="832">
        <v>3</v>
      </c>
      <c r="O69" s="832">
        <v>1407</v>
      </c>
      <c r="P69" s="828"/>
      <c r="Q69" s="833">
        <v>469</v>
      </c>
    </row>
    <row r="70" spans="1:17" ht="14.45" customHeight="1" x14ac:dyDescent="0.2">
      <c r="A70" s="822" t="s">
        <v>7804</v>
      </c>
      <c r="B70" s="823" t="s">
        <v>7627</v>
      </c>
      <c r="C70" s="823" t="s">
        <v>7508</v>
      </c>
      <c r="D70" s="823" t="s">
        <v>7762</v>
      </c>
      <c r="E70" s="823" t="s">
        <v>7763</v>
      </c>
      <c r="F70" s="832"/>
      <c r="G70" s="832"/>
      <c r="H70" s="832"/>
      <c r="I70" s="832"/>
      <c r="J70" s="832"/>
      <c r="K70" s="832"/>
      <c r="L70" s="832"/>
      <c r="M70" s="832"/>
      <c r="N70" s="832">
        <v>3</v>
      </c>
      <c r="O70" s="832">
        <v>1746</v>
      </c>
      <c r="P70" s="828"/>
      <c r="Q70" s="833">
        <v>582</v>
      </c>
    </row>
    <row r="71" spans="1:17" ht="14.45" customHeight="1" x14ac:dyDescent="0.2">
      <c r="A71" s="822" t="s">
        <v>7804</v>
      </c>
      <c r="B71" s="823" t="s">
        <v>7627</v>
      </c>
      <c r="C71" s="823" t="s">
        <v>7508</v>
      </c>
      <c r="D71" s="823" t="s">
        <v>7770</v>
      </c>
      <c r="E71" s="823" t="s">
        <v>7771</v>
      </c>
      <c r="F71" s="832"/>
      <c r="G71" s="832"/>
      <c r="H71" s="832"/>
      <c r="I71" s="832"/>
      <c r="J71" s="832"/>
      <c r="K71" s="832"/>
      <c r="L71" s="832"/>
      <c r="M71" s="832"/>
      <c r="N71" s="832">
        <v>1</v>
      </c>
      <c r="O71" s="832">
        <v>64</v>
      </c>
      <c r="P71" s="828"/>
      <c r="Q71" s="833">
        <v>64</v>
      </c>
    </row>
    <row r="72" spans="1:17" ht="14.45" customHeight="1" x14ac:dyDescent="0.2">
      <c r="A72" s="822" t="s">
        <v>7807</v>
      </c>
      <c r="B72" s="823" t="s">
        <v>7239</v>
      </c>
      <c r="C72" s="823" t="s">
        <v>7469</v>
      </c>
      <c r="D72" s="823" t="s">
        <v>7472</v>
      </c>
      <c r="E72" s="823" t="s">
        <v>7473</v>
      </c>
      <c r="F72" s="832"/>
      <c r="G72" s="832"/>
      <c r="H72" s="832"/>
      <c r="I72" s="832"/>
      <c r="J72" s="832">
        <v>1</v>
      </c>
      <c r="K72" s="832">
        <v>2662.2</v>
      </c>
      <c r="L72" s="832">
        <v>1</v>
      </c>
      <c r="M72" s="832">
        <v>2662.2</v>
      </c>
      <c r="N72" s="832"/>
      <c r="O72" s="832"/>
      <c r="P72" s="828"/>
      <c r="Q72" s="833"/>
    </row>
    <row r="73" spans="1:17" ht="14.45" customHeight="1" x14ac:dyDescent="0.2">
      <c r="A73" s="822" t="s">
        <v>7807</v>
      </c>
      <c r="B73" s="823" t="s">
        <v>7239</v>
      </c>
      <c r="C73" s="823" t="s">
        <v>7488</v>
      </c>
      <c r="D73" s="823" t="s">
        <v>7489</v>
      </c>
      <c r="E73" s="823" t="s">
        <v>7490</v>
      </c>
      <c r="F73" s="832">
        <v>1</v>
      </c>
      <c r="G73" s="832">
        <v>565.1</v>
      </c>
      <c r="H73" s="832"/>
      <c r="I73" s="832">
        <v>565.1</v>
      </c>
      <c r="J73" s="832"/>
      <c r="K73" s="832"/>
      <c r="L73" s="832"/>
      <c r="M73" s="832"/>
      <c r="N73" s="832"/>
      <c r="O73" s="832"/>
      <c r="P73" s="828"/>
      <c r="Q73" s="833"/>
    </row>
    <row r="74" spans="1:17" ht="14.45" customHeight="1" x14ac:dyDescent="0.2">
      <c r="A74" s="822" t="s">
        <v>7807</v>
      </c>
      <c r="B74" s="823" t="s">
        <v>7239</v>
      </c>
      <c r="C74" s="823" t="s">
        <v>7508</v>
      </c>
      <c r="D74" s="823" t="s">
        <v>7511</v>
      </c>
      <c r="E74" s="823" t="s">
        <v>7512</v>
      </c>
      <c r="F74" s="832"/>
      <c r="G74" s="832"/>
      <c r="H74" s="832"/>
      <c r="I74" s="832"/>
      <c r="J74" s="832">
        <v>1</v>
      </c>
      <c r="K74" s="832">
        <v>199</v>
      </c>
      <c r="L74" s="832">
        <v>1</v>
      </c>
      <c r="M74" s="832">
        <v>199</v>
      </c>
      <c r="N74" s="832"/>
      <c r="O74" s="832"/>
      <c r="P74" s="828"/>
      <c r="Q74" s="833"/>
    </row>
    <row r="75" spans="1:17" ht="14.45" customHeight="1" x14ac:dyDescent="0.2">
      <c r="A75" s="822" t="s">
        <v>7807</v>
      </c>
      <c r="B75" s="823" t="s">
        <v>7239</v>
      </c>
      <c r="C75" s="823" t="s">
        <v>7508</v>
      </c>
      <c r="D75" s="823" t="s">
        <v>7513</v>
      </c>
      <c r="E75" s="823" t="s">
        <v>7514</v>
      </c>
      <c r="F75" s="832">
        <v>2</v>
      </c>
      <c r="G75" s="832">
        <v>74</v>
      </c>
      <c r="H75" s="832">
        <v>1.9473684210526316</v>
      </c>
      <c r="I75" s="832">
        <v>37</v>
      </c>
      <c r="J75" s="832">
        <v>1</v>
      </c>
      <c r="K75" s="832">
        <v>38</v>
      </c>
      <c r="L75" s="832">
        <v>1</v>
      </c>
      <c r="M75" s="832">
        <v>38</v>
      </c>
      <c r="N75" s="832">
        <v>10</v>
      </c>
      <c r="O75" s="832">
        <v>380</v>
      </c>
      <c r="P75" s="828">
        <v>10</v>
      </c>
      <c r="Q75" s="833">
        <v>38</v>
      </c>
    </row>
    <row r="76" spans="1:17" ht="14.45" customHeight="1" x14ac:dyDescent="0.2">
      <c r="A76" s="822" t="s">
        <v>7807</v>
      </c>
      <c r="B76" s="823" t="s">
        <v>7239</v>
      </c>
      <c r="C76" s="823" t="s">
        <v>7508</v>
      </c>
      <c r="D76" s="823" t="s">
        <v>7519</v>
      </c>
      <c r="E76" s="823" t="s">
        <v>7520</v>
      </c>
      <c r="F76" s="832">
        <v>1</v>
      </c>
      <c r="G76" s="832">
        <v>178</v>
      </c>
      <c r="H76" s="832"/>
      <c r="I76" s="832">
        <v>178</v>
      </c>
      <c r="J76" s="832"/>
      <c r="K76" s="832"/>
      <c r="L76" s="832"/>
      <c r="M76" s="832"/>
      <c r="N76" s="832"/>
      <c r="O76" s="832"/>
      <c r="P76" s="828"/>
      <c r="Q76" s="833"/>
    </row>
    <row r="77" spans="1:17" ht="14.45" customHeight="1" x14ac:dyDescent="0.2">
      <c r="A77" s="822" t="s">
        <v>7807</v>
      </c>
      <c r="B77" s="823" t="s">
        <v>7239</v>
      </c>
      <c r="C77" s="823" t="s">
        <v>7508</v>
      </c>
      <c r="D77" s="823" t="s">
        <v>7521</v>
      </c>
      <c r="E77" s="823" t="s">
        <v>7522</v>
      </c>
      <c r="F77" s="832">
        <v>1</v>
      </c>
      <c r="G77" s="832">
        <v>49</v>
      </c>
      <c r="H77" s="832"/>
      <c r="I77" s="832">
        <v>49</v>
      </c>
      <c r="J77" s="832"/>
      <c r="K77" s="832"/>
      <c r="L77" s="832"/>
      <c r="M77" s="832"/>
      <c r="N77" s="832"/>
      <c r="O77" s="832"/>
      <c r="P77" s="828"/>
      <c r="Q77" s="833"/>
    </row>
    <row r="78" spans="1:17" ht="14.45" customHeight="1" x14ac:dyDescent="0.2">
      <c r="A78" s="822" t="s">
        <v>7807</v>
      </c>
      <c r="B78" s="823" t="s">
        <v>7239</v>
      </c>
      <c r="C78" s="823" t="s">
        <v>7508</v>
      </c>
      <c r="D78" s="823" t="s">
        <v>7535</v>
      </c>
      <c r="E78" s="823" t="s">
        <v>7536</v>
      </c>
      <c r="F78" s="832">
        <v>1</v>
      </c>
      <c r="G78" s="832">
        <v>86</v>
      </c>
      <c r="H78" s="832"/>
      <c r="I78" s="832">
        <v>86</v>
      </c>
      <c r="J78" s="832"/>
      <c r="K78" s="832"/>
      <c r="L78" s="832"/>
      <c r="M78" s="832"/>
      <c r="N78" s="832"/>
      <c r="O78" s="832"/>
      <c r="P78" s="828"/>
      <c r="Q78" s="833"/>
    </row>
    <row r="79" spans="1:17" ht="14.45" customHeight="1" x14ac:dyDescent="0.2">
      <c r="A79" s="822" t="s">
        <v>7807</v>
      </c>
      <c r="B79" s="823" t="s">
        <v>7239</v>
      </c>
      <c r="C79" s="823" t="s">
        <v>7508</v>
      </c>
      <c r="D79" s="823" t="s">
        <v>7543</v>
      </c>
      <c r="E79" s="823" t="s">
        <v>7544</v>
      </c>
      <c r="F79" s="832">
        <v>3</v>
      </c>
      <c r="G79" s="832">
        <v>1065</v>
      </c>
      <c r="H79" s="832">
        <v>2.9748603351955309</v>
      </c>
      <c r="I79" s="832">
        <v>355</v>
      </c>
      <c r="J79" s="832">
        <v>1</v>
      </c>
      <c r="K79" s="832">
        <v>358</v>
      </c>
      <c r="L79" s="832">
        <v>1</v>
      </c>
      <c r="M79" s="832">
        <v>358</v>
      </c>
      <c r="N79" s="832"/>
      <c r="O79" s="832"/>
      <c r="P79" s="828"/>
      <c r="Q79" s="833"/>
    </row>
    <row r="80" spans="1:17" ht="14.45" customHeight="1" x14ac:dyDescent="0.2">
      <c r="A80" s="822" t="s">
        <v>7807</v>
      </c>
      <c r="B80" s="823" t="s">
        <v>7239</v>
      </c>
      <c r="C80" s="823" t="s">
        <v>7508</v>
      </c>
      <c r="D80" s="823" t="s">
        <v>7551</v>
      </c>
      <c r="E80" s="823" t="s">
        <v>7552</v>
      </c>
      <c r="F80" s="832"/>
      <c r="G80" s="832"/>
      <c r="H80" s="832"/>
      <c r="I80" s="832"/>
      <c r="J80" s="832">
        <v>1</v>
      </c>
      <c r="K80" s="832">
        <v>175</v>
      </c>
      <c r="L80" s="832">
        <v>1</v>
      </c>
      <c r="M80" s="832">
        <v>175</v>
      </c>
      <c r="N80" s="832">
        <v>1</v>
      </c>
      <c r="O80" s="832">
        <v>176</v>
      </c>
      <c r="P80" s="828">
        <v>1.0057142857142858</v>
      </c>
      <c r="Q80" s="833">
        <v>176</v>
      </c>
    </row>
    <row r="81" spans="1:17" ht="14.45" customHeight="1" x14ac:dyDescent="0.2">
      <c r="A81" s="822" t="s">
        <v>7807</v>
      </c>
      <c r="B81" s="823" t="s">
        <v>7239</v>
      </c>
      <c r="C81" s="823" t="s">
        <v>7508</v>
      </c>
      <c r="D81" s="823" t="s">
        <v>7557</v>
      </c>
      <c r="E81" s="823" t="s">
        <v>7558</v>
      </c>
      <c r="F81" s="832">
        <v>1</v>
      </c>
      <c r="G81" s="832">
        <v>178</v>
      </c>
      <c r="H81" s="832">
        <v>0.19888268156424582</v>
      </c>
      <c r="I81" s="832">
        <v>178</v>
      </c>
      <c r="J81" s="832">
        <v>5</v>
      </c>
      <c r="K81" s="832">
        <v>895</v>
      </c>
      <c r="L81" s="832">
        <v>1</v>
      </c>
      <c r="M81" s="832">
        <v>179</v>
      </c>
      <c r="N81" s="832"/>
      <c r="O81" s="832"/>
      <c r="P81" s="828"/>
      <c r="Q81" s="833"/>
    </row>
    <row r="82" spans="1:17" ht="14.45" customHeight="1" x14ac:dyDescent="0.2">
      <c r="A82" s="822" t="s">
        <v>7807</v>
      </c>
      <c r="B82" s="823" t="s">
        <v>7239</v>
      </c>
      <c r="C82" s="823" t="s">
        <v>7508</v>
      </c>
      <c r="D82" s="823" t="s">
        <v>7561</v>
      </c>
      <c r="E82" s="823" t="s">
        <v>7562</v>
      </c>
      <c r="F82" s="832">
        <v>1</v>
      </c>
      <c r="G82" s="832">
        <v>702</v>
      </c>
      <c r="H82" s="832"/>
      <c r="I82" s="832">
        <v>702</v>
      </c>
      <c r="J82" s="832"/>
      <c r="K82" s="832"/>
      <c r="L82" s="832"/>
      <c r="M82" s="832"/>
      <c r="N82" s="832">
        <v>1</v>
      </c>
      <c r="O82" s="832">
        <v>711</v>
      </c>
      <c r="P82" s="828"/>
      <c r="Q82" s="833">
        <v>711</v>
      </c>
    </row>
    <row r="83" spans="1:17" ht="14.45" customHeight="1" x14ac:dyDescent="0.2">
      <c r="A83" s="822" t="s">
        <v>7807</v>
      </c>
      <c r="B83" s="823" t="s">
        <v>7584</v>
      </c>
      <c r="C83" s="823" t="s">
        <v>7508</v>
      </c>
      <c r="D83" s="823" t="s">
        <v>7587</v>
      </c>
      <c r="E83" s="823" t="s">
        <v>7588</v>
      </c>
      <c r="F83" s="832">
        <v>1</v>
      </c>
      <c r="G83" s="832">
        <v>299</v>
      </c>
      <c r="H83" s="832"/>
      <c r="I83" s="832">
        <v>299</v>
      </c>
      <c r="J83" s="832"/>
      <c r="K83" s="832"/>
      <c r="L83" s="832"/>
      <c r="M83" s="832"/>
      <c r="N83" s="832"/>
      <c r="O83" s="832"/>
      <c r="P83" s="828"/>
      <c r="Q83" s="833"/>
    </row>
    <row r="84" spans="1:17" ht="14.45" customHeight="1" x14ac:dyDescent="0.2">
      <c r="A84" s="822" t="s">
        <v>7807</v>
      </c>
      <c r="B84" s="823" t="s">
        <v>7584</v>
      </c>
      <c r="C84" s="823" t="s">
        <v>7508</v>
      </c>
      <c r="D84" s="823" t="s">
        <v>7591</v>
      </c>
      <c r="E84" s="823" t="s">
        <v>7592</v>
      </c>
      <c r="F84" s="832">
        <v>5</v>
      </c>
      <c r="G84" s="832">
        <v>63980</v>
      </c>
      <c r="H84" s="832"/>
      <c r="I84" s="832">
        <v>12796</v>
      </c>
      <c r="J84" s="832"/>
      <c r="K84" s="832"/>
      <c r="L84" s="832"/>
      <c r="M84" s="832"/>
      <c r="N84" s="832"/>
      <c r="O84" s="832"/>
      <c r="P84" s="828"/>
      <c r="Q84" s="833"/>
    </row>
    <row r="85" spans="1:17" ht="14.45" customHeight="1" x14ac:dyDescent="0.2">
      <c r="A85" s="822" t="s">
        <v>7807</v>
      </c>
      <c r="B85" s="823" t="s">
        <v>7584</v>
      </c>
      <c r="C85" s="823" t="s">
        <v>7508</v>
      </c>
      <c r="D85" s="823" t="s">
        <v>7593</v>
      </c>
      <c r="E85" s="823" t="s">
        <v>7594</v>
      </c>
      <c r="F85" s="832"/>
      <c r="G85" s="832"/>
      <c r="H85" s="832"/>
      <c r="I85" s="832"/>
      <c r="J85" s="832"/>
      <c r="K85" s="832"/>
      <c r="L85" s="832"/>
      <c r="M85" s="832"/>
      <c r="N85" s="832">
        <v>7</v>
      </c>
      <c r="O85" s="832">
        <v>73710</v>
      </c>
      <c r="P85" s="828"/>
      <c r="Q85" s="833">
        <v>10530</v>
      </c>
    </row>
    <row r="86" spans="1:17" ht="14.45" customHeight="1" x14ac:dyDescent="0.2">
      <c r="A86" s="822" t="s">
        <v>7807</v>
      </c>
      <c r="B86" s="823" t="s">
        <v>7584</v>
      </c>
      <c r="C86" s="823" t="s">
        <v>7508</v>
      </c>
      <c r="D86" s="823" t="s">
        <v>7595</v>
      </c>
      <c r="E86" s="823" t="s">
        <v>7596</v>
      </c>
      <c r="F86" s="832">
        <v>1</v>
      </c>
      <c r="G86" s="832">
        <v>11396</v>
      </c>
      <c r="H86" s="832"/>
      <c r="I86" s="832">
        <v>11396</v>
      </c>
      <c r="J86" s="832"/>
      <c r="K86" s="832"/>
      <c r="L86" s="832"/>
      <c r="M86" s="832"/>
      <c r="N86" s="832"/>
      <c r="O86" s="832"/>
      <c r="P86" s="828"/>
      <c r="Q86" s="833"/>
    </row>
    <row r="87" spans="1:17" ht="14.45" customHeight="1" x14ac:dyDescent="0.2">
      <c r="A87" s="822" t="s">
        <v>7807</v>
      </c>
      <c r="B87" s="823" t="s">
        <v>7584</v>
      </c>
      <c r="C87" s="823" t="s">
        <v>7508</v>
      </c>
      <c r="D87" s="823" t="s">
        <v>7611</v>
      </c>
      <c r="E87" s="823" t="s">
        <v>7612</v>
      </c>
      <c r="F87" s="832">
        <v>1</v>
      </c>
      <c r="G87" s="832">
        <v>1610</v>
      </c>
      <c r="H87" s="832">
        <v>0.16666666666666666</v>
      </c>
      <c r="I87" s="832">
        <v>1610</v>
      </c>
      <c r="J87" s="832">
        <v>6</v>
      </c>
      <c r="K87" s="832">
        <v>9660</v>
      </c>
      <c r="L87" s="832">
        <v>1</v>
      </c>
      <c r="M87" s="832">
        <v>1610</v>
      </c>
      <c r="N87" s="832">
        <v>5</v>
      </c>
      <c r="O87" s="832">
        <v>8050</v>
      </c>
      <c r="P87" s="828">
        <v>0.83333333333333337</v>
      </c>
      <c r="Q87" s="833">
        <v>1610</v>
      </c>
    </row>
    <row r="88" spans="1:17" ht="14.45" customHeight="1" x14ac:dyDescent="0.2">
      <c r="A88" s="822" t="s">
        <v>7807</v>
      </c>
      <c r="B88" s="823" t="s">
        <v>7584</v>
      </c>
      <c r="C88" s="823" t="s">
        <v>7508</v>
      </c>
      <c r="D88" s="823" t="s">
        <v>7617</v>
      </c>
      <c r="E88" s="823" t="s">
        <v>7618</v>
      </c>
      <c r="F88" s="832">
        <v>1</v>
      </c>
      <c r="G88" s="832">
        <v>1610</v>
      </c>
      <c r="H88" s="832">
        <v>0.16666666666666666</v>
      </c>
      <c r="I88" s="832">
        <v>1610</v>
      </c>
      <c r="J88" s="832">
        <v>6</v>
      </c>
      <c r="K88" s="832">
        <v>9660</v>
      </c>
      <c r="L88" s="832">
        <v>1</v>
      </c>
      <c r="M88" s="832">
        <v>1610</v>
      </c>
      <c r="N88" s="832">
        <v>5</v>
      </c>
      <c r="O88" s="832">
        <v>8050</v>
      </c>
      <c r="P88" s="828">
        <v>0.83333333333333337</v>
      </c>
      <c r="Q88" s="833">
        <v>1610</v>
      </c>
    </row>
    <row r="89" spans="1:17" ht="14.45" customHeight="1" x14ac:dyDescent="0.2">
      <c r="A89" s="822" t="s">
        <v>7807</v>
      </c>
      <c r="B89" s="823" t="s">
        <v>7584</v>
      </c>
      <c r="C89" s="823" t="s">
        <v>7508</v>
      </c>
      <c r="D89" s="823" t="s">
        <v>7623</v>
      </c>
      <c r="E89" s="823" t="s">
        <v>7624</v>
      </c>
      <c r="F89" s="832"/>
      <c r="G89" s="832"/>
      <c r="H89" s="832"/>
      <c r="I89" s="832"/>
      <c r="J89" s="832">
        <v>6</v>
      </c>
      <c r="K89" s="832">
        <v>6506.66</v>
      </c>
      <c r="L89" s="832">
        <v>1</v>
      </c>
      <c r="M89" s="832">
        <v>1084.4433333333334</v>
      </c>
      <c r="N89" s="832">
        <v>2</v>
      </c>
      <c r="O89" s="832">
        <v>2168.88</v>
      </c>
      <c r="P89" s="828">
        <v>0.33333230874211961</v>
      </c>
      <c r="Q89" s="833">
        <v>1084.44</v>
      </c>
    </row>
    <row r="90" spans="1:17" ht="14.45" customHeight="1" x14ac:dyDescent="0.2">
      <c r="A90" s="822" t="s">
        <v>7807</v>
      </c>
      <c r="B90" s="823" t="s">
        <v>7627</v>
      </c>
      <c r="C90" s="823" t="s">
        <v>7508</v>
      </c>
      <c r="D90" s="823" t="s">
        <v>7628</v>
      </c>
      <c r="E90" s="823" t="s">
        <v>7629</v>
      </c>
      <c r="F90" s="832">
        <v>1</v>
      </c>
      <c r="G90" s="832">
        <v>222</v>
      </c>
      <c r="H90" s="832"/>
      <c r="I90" s="832">
        <v>222</v>
      </c>
      <c r="J90" s="832"/>
      <c r="K90" s="832"/>
      <c r="L90" s="832"/>
      <c r="M90" s="832"/>
      <c r="N90" s="832">
        <v>1</v>
      </c>
      <c r="O90" s="832">
        <v>224</v>
      </c>
      <c r="P90" s="828"/>
      <c r="Q90" s="833">
        <v>224</v>
      </c>
    </row>
    <row r="91" spans="1:17" ht="14.45" customHeight="1" x14ac:dyDescent="0.2">
      <c r="A91" s="822" t="s">
        <v>7807</v>
      </c>
      <c r="B91" s="823" t="s">
        <v>7627</v>
      </c>
      <c r="C91" s="823" t="s">
        <v>7508</v>
      </c>
      <c r="D91" s="823" t="s">
        <v>7630</v>
      </c>
      <c r="E91" s="823" t="s">
        <v>7631</v>
      </c>
      <c r="F91" s="832">
        <v>1</v>
      </c>
      <c r="G91" s="832">
        <v>509</v>
      </c>
      <c r="H91" s="832"/>
      <c r="I91" s="832">
        <v>509</v>
      </c>
      <c r="J91" s="832"/>
      <c r="K91" s="832"/>
      <c r="L91" s="832"/>
      <c r="M91" s="832"/>
      <c r="N91" s="832">
        <v>1</v>
      </c>
      <c r="O91" s="832">
        <v>517</v>
      </c>
      <c r="P91" s="828"/>
      <c r="Q91" s="833">
        <v>517</v>
      </c>
    </row>
    <row r="92" spans="1:17" ht="14.45" customHeight="1" x14ac:dyDescent="0.2">
      <c r="A92" s="822" t="s">
        <v>7807</v>
      </c>
      <c r="B92" s="823" t="s">
        <v>7627</v>
      </c>
      <c r="C92" s="823" t="s">
        <v>7508</v>
      </c>
      <c r="D92" s="823" t="s">
        <v>7632</v>
      </c>
      <c r="E92" s="823" t="s">
        <v>7633</v>
      </c>
      <c r="F92" s="832">
        <v>9</v>
      </c>
      <c r="G92" s="832">
        <v>3186</v>
      </c>
      <c r="H92" s="832">
        <v>0.44873239436619716</v>
      </c>
      <c r="I92" s="832">
        <v>354</v>
      </c>
      <c r="J92" s="832">
        <v>20</v>
      </c>
      <c r="K92" s="832">
        <v>7100</v>
      </c>
      <c r="L92" s="832">
        <v>1</v>
      </c>
      <c r="M92" s="832">
        <v>355</v>
      </c>
      <c r="N92" s="832">
        <v>50</v>
      </c>
      <c r="O92" s="832">
        <v>17750</v>
      </c>
      <c r="P92" s="828">
        <v>2.5</v>
      </c>
      <c r="Q92" s="833">
        <v>355</v>
      </c>
    </row>
    <row r="93" spans="1:17" ht="14.45" customHeight="1" x14ac:dyDescent="0.2">
      <c r="A93" s="822" t="s">
        <v>7807</v>
      </c>
      <c r="B93" s="823" t="s">
        <v>7627</v>
      </c>
      <c r="C93" s="823" t="s">
        <v>7508</v>
      </c>
      <c r="D93" s="823" t="s">
        <v>7636</v>
      </c>
      <c r="E93" s="823" t="s">
        <v>7637</v>
      </c>
      <c r="F93" s="832">
        <v>1882</v>
      </c>
      <c r="G93" s="832">
        <v>122330</v>
      </c>
      <c r="H93" s="832">
        <v>0.49215481171548114</v>
      </c>
      <c r="I93" s="832">
        <v>65</v>
      </c>
      <c r="J93" s="832">
        <v>3824</v>
      </c>
      <c r="K93" s="832">
        <v>248560</v>
      </c>
      <c r="L93" s="832">
        <v>1</v>
      </c>
      <c r="M93" s="832">
        <v>65</v>
      </c>
      <c r="N93" s="832">
        <v>3759</v>
      </c>
      <c r="O93" s="832">
        <v>248094</v>
      </c>
      <c r="P93" s="828">
        <v>0.99812520115867398</v>
      </c>
      <c r="Q93" s="833">
        <v>66</v>
      </c>
    </row>
    <row r="94" spans="1:17" ht="14.45" customHeight="1" x14ac:dyDescent="0.2">
      <c r="A94" s="822" t="s">
        <v>7807</v>
      </c>
      <c r="B94" s="823" t="s">
        <v>7627</v>
      </c>
      <c r="C94" s="823" t="s">
        <v>7508</v>
      </c>
      <c r="D94" s="823" t="s">
        <v>7638</v>
      </c>
      <c r="E94" s="823" t="s">
        <v>7639</v>
      </c>
      <c r="F94" s="832"/>
      <c r="G94" s="832"/>
      <c r="H94" s="832"/>
      <c r="I94" s="832"/>
      <c r="J94" s="832"/>
      <c r="K94" s="832"/>
      <c r="L94" s="832"/>
      <c r="M94" s="832"/>
      <c r="N94" s="832">
        <v>1</v>
      </c>
      <c r="O94" s="832">
        <v>547</v>
      </c>
      <c r="P94" s="828"/>
      <c r="Q94" s="833">
        <v>547</v>
      </c>
    </row>
    <row r="95" spans="1:17" ht="14.45" customHeight="1" x14ac:dyDescent="0.2">
      <c r="A95" s="822" t="s">
        <v>7807</v>
      </c>
      <c r="B95" s="823" t="s">
        <v>7627</v>
      </c>
      <c r="C95" s="823" t="s">
        <v>7508</v>
      </c>
      <c r="D95" s="823" t="s">
        <v>7640</v>
      </c>
      <c r="E95" s="823" t="s">
        <v>7641</v>
      </c>
      <c r="F95" s="832">
        <v>7</v>
      </c>
      <c r="G95" s="832">
        <v>4144</v>
      </c>
      <c r="H95" s="832">
        <v>0.46509539842873177</v>
      </c>
      <c r="I95" s="832">
        <v>592</v>
      </c>
      <c r="J95" s="832">
        <v>15</v>
      </c>
      <c r="K95" s="832">
        <v>8910</v>
      </c>
      <c r="L95" s="832">
        <v>1</v>
      </c>
      <c r="M95" s="832">
        <v>594</v>
      </c>
      <c r="N95" s="832">
        <v>11</v>
      </c>
      <c r="O95" s="832">
        <v>6545</v>
      </c>
      <c r="P95" s="828">
        <v>0.73456790123456794</v>
      </c>
      <c r="Q95" s="833">
        <v>595</v>
      </c>
    </row>
    <row r="96" spans="1:17" ht="14.45" customHeight="1" x14ac:dyDescent="0.2">
      <c r="A96" s="822" t="s">
        <v>7807</v>
      </c>
      <c r="B96" s="823" t="s">
        <v>7627</v>
      </c>
      <c r="C96" s="823" t="s">
        <v>7508</v>
      </c>
      <c r="D96" s="823" t="s">
        <v>7642</v>
      </c>
      <c r="E96" s="823" t="s">
        <v>7643</v>
      </c>
      <c r="F96" s="832">
        <v>7</v>
      </c>
      <c r="G96" s="832">
        <v>4319</v>
      </c>
      <c r="H96" s="832">
        <v>0.53759024147373657</v>
      </c>
      <c r="I96" s="832">
        <v>617</v>
      </c>
      <c r="J96" s="832">
        <v>13</v>
      </c>
      <c r="K96" s="832">
        <v>8034</v>
      </c>
      <c r="L96" s="832">
        <v>1</v>
      </c>
      <c r="M96" s="832">
        <v>618</v>
      </c>
      <c r="N96" s="832">
        <v>7</v>
      </c>
      <c r="O96" s="832">
        <v>4333</v>
      </c>
      <c r="P96" s="828">
        <v>0.5393328354493403</v>
      </c>
      <c r="Q96" s="833">
        <v>619</v>
      </c>
    </row>
    <row r="97" spans="1:17" ht="14.45" customHeight="1" x14ac:dyDescent="0.2">
      <c r="A97" s="822" t="s">
        <v>7807</v>
      </c>
      <c r="B97" s="823" t="s">
        <v>7627</v>
      </c>
      <c r="C97" s="823" t="s">
        <v>7508</v>
      </c>
      <c r="D97" s="823" t="s">
        <v>7644</v>
      </c>
      <c r="E97" s="823" t="s">
        <v>7645</v>
      </c>
      <c r="F97" s="832"/>
      <c r="G97" s="832"/>
      <c r="H97" s="832"/>
      <c r="I97" s="832"/>
      <c r="J97" s="832"/>
      <c r="K97" s="832"/>
      <c r="L97" s="832"/>
      <c r="M97" s="832"/>
      <c r="N97" s="832">
        <v>2</v>
      </c>
      <c r="O97" s="832">
        <v>308</v>
      </c>
      <c r="P97" s="828"/>
      <c r="Q97" s="833">
        <v>154</v>
      </c>
    </row>
    <row r="98" spans="1:17" ht="14.45" customHeight="1" x14ac:dyDescent="0.2">
      <c r="A98" s="822" t="s">
        <v>7807</v>
      </c>
      <c r="B98" s="823" t="s">
        <v>7627</v>
      </c>
      <c r="C98" s="823" t="s">
        <v>7508</v>
      </c>
      <c r="D98" s="823" t="s">
        <v>7646</v>
      </c>
      <c r="E98" s="823" t="s">
        <v>7647</v>
      </c>
      <c r="F98" s="832"/>
      <c r="G98" s="832"/>
      <c r="H98" s="832"/>
      <c r="I98" s="832"/>
      <c r="J98" s="832"/>
      <c r="K98" s="832"/>
      <c r="L98" s="832"/>
      <c r="M98" s="832"/>
      <c r="N98" s="832">
        <v>2</v>
      </c>
      <c r="O98" s="832">
        <v>1360</v>
      </c>
      <c r="P98" s="828"/>
      <c r="Q98" s="833">
        <v>680</v>
      </c>
    </row>
    <row r="99" spans="1:17" ht="14.45" customHeight="1" x14ac:dyDescent="0.2">
      <c r="A99" s="822" t="s">
        <v>7807</v>
      </c>
      <c r="B99" s="823" t="s">
        <v>7627</v>
      </c>
      <c r="C99" s="823" t="s">
        <v>7508</v>
      </c>
      <c r="D99" s="823" t="s">
        <v>7648</v>
      </c>
      <c r="E99" s="823" t="s">
        <v>7649</v>
      </c>
      <c r="F99" s="832">
        <v>48</v>
      </c>
      <c r="G99" s="832">
        <v>1152</v>
      </c>
      <c r="H99" s="832">
        <v>0.52747252747252749</v>
      </c>
      <c r="I99" s="832">
        <v>24</v>
      </c>
      <c r="J99" s="832">
        <v>84</v>
      </c>
      <c r="K99" s="832">
        <v>2184</v>
      </c>
      <c r="L99" s="832">
        <v>1</v>
      </c>
      <c r="M99" s="832">
        <v>26</v>
      </c>
      <c r="N99" s="832">
        <v>64</v>
      </c>
      <c r="O99" s="832">
        <v>1664</v>
      </c>
      <c r="P99" s="828">
        <v>0.76190476190476186</v>
      </c>
      <c r="Q99" s="833">
        <v>26</v>
      </c>
    </row>
    <row r="100" spans="1:17" ht="14.45" customHeight="1" x14ac:dyDescent="0.2">
      <c r="A100" s="822" t="s">
        <v>7807</v>
      </c>
      <c r="B100" s="823" t="s">
        <v>7627</v>
      </c>
      <c r="C100" s="823" t="s">
        <v>7508</v>
      </c>
      <c r="D100" s="823" t="s">
        <v>7652</v>
      </c>
      <c r="E100" s="823" t="s">
        <v>7653</v>
      </c>
      <c r="F100" s="832">
        <v>21</v>
      </c>
      <c r="G100" s="832">
        <v>1155</v>
      </c>
      <c r="H100" s="832">
        <v>0.875</v>
      </c>
      <c r="I100" s="832">
        <v>55</v>
      </c>
      <c r="J100" s="832">
        <v>24</v>
      </c>
      <c r="K100" s="832">
        <v>1320</v>
      </c>
      <c r="L100" s="832">
        <v>1</v>
      </c>
      <c r="M100" s="832">
        <v>55</v>
      </c>
      <c r="N100" s="832">
        <v>41</v>
      </c>
      <c r="O100" s="832">
        <v>2255</v>
      </c>
      <c r="P100" s="828">
        <v>1.7083333333333333</v>
      </c>
      <c r="Q100" s="833">
        <v>55</v>
      </c>
    </row>
    <row r="101" spans="1:17" ht="14.45" customHeight="1" x14ac:dyDescent="0.2">
      <c r="A101" s="822" t="s">
        <v>7807</v>
      </c>
      <c r="B101" s="823" t="s">
        <v>7627</v>
      </c>
      <c r="C101" s="823" t="s">
        <v>7508</v>
      </c>
      <c r="D101" s="823" t="s">
        <v>7654</v>
      </c>
      <c r="E101" s="823" t="s">
        <v>7655</v>
      </c>
      <c r="F101" s="832">
        <v>1598</v>
      </c>
      <c r="G101" s="832">
        <v>123046</v>
      </c>
      <c r="H101" s="832">
        <v>0.78056052474657123</v>
      </c>
      <c r="I101" s="832">
        <v>77</v>
      </c>
      <c r="J101" s="832">
        <v>2021</v>
      </c>
      <c r="K101" s="832">
        <v>157638</v>
      </c>
      <c r="L101" s="832">
        <v>1</v>
      </c>
      <c r="M101" s="832">
        <v>78</v>
      </c>
      <c r="N101" s="832">
        <v>1859</v>
      </c>
      <c r="O101" s="832">
        <v>145002</v>
      </c>
      <c r="P101" s="828">
        <v>0.91984166254329536</v>
      </c>
      <c r="Q101" s="833">
        <v>78</v>
      </c>
    </row>
    <row r="102" spans="1:17" ht="14.45" customHeight="1" x14ac:dyDescent="0.2">
      <c r="A102" s="822" t="s">
        <v>7807</v>
      </c>
      <c r="B102" s="823" t="s">
        <v>7627</v>
      </c>
      <c r="C102" s="823" t="s">
        <v>7508</v>
      </c>
      <c r="D102" s="823" t="s">
        <v>7658</v>
      </c>
      <c r="E102" s="823" t="s">
        <v>7659</v>
      </c>
      <c r="F102" s="832">
        <v>252</v>
      </c>
      <c r="G102" s="832">
        <v>6048</v>
      </c>
      <c r="H102" s="832">
        <v>0.7078651685393258</v>
      </c>
      <c r="I102" s="832">
        <v>24</v>
      </c>
      <c r="J102" s="832">
        <v>356</v>
      </c>
      <c r="K102" s="832">
        <v>8544</v>
      </c>
      <c r="L102" s="832">
        <v>1</v>
      </c>
      <c r="M102" s="832">
        <v>24</v>
      </c>
      <c r="N102" s="832">
        <v>340</v>
      </c>
      <c r="O102" s="832">
        <v>8500</v>
      </c>
      <c r="P102" s="828">
        <v>0.99485018726591756</v>
      </c>
      <c r="Q102" s="833">
        <v>25</v>
      </c>
    </row>
    <row r="103" spans="1:17" ht="14.45" customHeight="1" x14ac:dyDescent="0.2">
      <c r="A103" s="822" t="s">
        <v>7807</v>
      </c>
      <c r="B103" s="823" t="s">
        <v>7627</v>
      </c>
      <c r="C103" s="823" t="s">
        <v>7508</v>
      </c>
      <c r="D103" s="823" t="s">
        <v>7668</v>
      </c>
      <c r="E103" s="823" t="s">
        <v>7669</v>
      </c>
      <c r="F103" s="832">
        <v>1</v>
      </c>
      <c r="G103" s="832">
        <v>210</v>
      </c>
      <c r="H103" s="832"/>
      <c r="I103" s="832">
        <v>210</v>
      </c>
      <c r="J103" s="832"/>
      <c r="K103" s="832"/>
      <c r="L103" s="832"/>
      <c r="M103" s="832"/>
      <c r="N103" s="832"/>
      <c r="O103" s="832"/>
      <c r="P103" s="828"/>
      <c r="Q103" s="833"/>
    </row>
    <row r="104" spans="1:17" ht="14.45" customHeight="1" x14ac:dyDescent="0.2">
      <c r="A104" s="822" t="s">
        <v>7807</v>
      </c>
      <c r="B104" s="823" t="s">
        <v>7627</v>
      </c>
      <c r="C104" s="823" t="s">
        <v>7508</v>
      </c>
      <c r="D104" s="823" t="s">
        <v>7670</v>
      </c>
      <c r="E104" s="823" t="s">
        <v>7671</v>
      </c>
      <c r="F104" s="832">
        <v>35</v>
      </c>
      <c r="G104" s="832">
        <v>2310</v>
      </c>
      <c r="H104" s="832">
        <v>0.72916666666666663</v>
      </c>
      <c r="I104" s="832">
        <v>66</v>
      </c>
      <c r="J104" s="832">
        <v>48</v>
      </c>
      <c r="K104" s="832">
        <v>3168</v>
      </c>
      <c r="L104" s="832">
        <v>1</v>
      </c>
      <c r="M104" s="832">
        <v>66</v>
      </c>
      <c r="N104" s="832">
        <v>81</v>
      </c>
      <c r="O104" s="832">
        <v>5346</v>
      </c>
      <c r="P104" s="828">
        <v>1.6875</v>
      </c>
      <c r="Q104" s="833">
        <v>66</v>
      </c>
    </row>
    <row r="105" spans="1:17" ht="14.45" customHeight="1" x14ac:dyDescent="0.2">
      <c r="A105" s="822" t="s">
        <v>7807</v>
      </c>
      <c r="B105" s="823" t="s">
        <v>7627</v>
      </c>
      <c r="C105" s="823" t="s">
        <v>7508</v>
      </c>
      <c r="D105" s="823" t="s">
        <v>7674</v>
      </c>
      <c r="E105" s="823" t="s">
        <v>7675</v>
      </c>
      <c r="F105" s="832">
        <v>1637</v>
      </c>
      <c r="G105" s="832">
        <v>27829</v>
      </c>
      <c r="H105" s="832">
        <v>0.78701923076923075</v>
      </c>
      <c r="I105" s="832">
        <v>17</v>
      </c>
      <c r="J105" s="832">
        <v>2080</v>
      </c>
      <c r="K105" s="832">
        <v>35360</v>
      </c>
      <c r="L105" s="832">
        <v>1</v>
      </c>
      <c r="M105" s="832">
        <v>17</v>
      </c>
      <c r="N105" s="832">
        <v>1953</v>
      </c>
      <c r="O105" s="832">
        <v>33201</v>
      </c>
      <c r="P105" s="828">
        <v>0.93894230769230769</v>
      </c>
      <c r="Q105" s="833">
        <v>17</v>
      </c>
    </row>
    <row r="106" spans="1:17" ht="14.45" customHeight="1" x14ac:dyDescent="0.2">
      <c r="A106" s="822" t="s">
        <v>7807</v>
      </c>
      <c r="B106" s="823" t="s">
        <v>7627</v>
      </c>
      <c r="C106" s="823" t="s">
        <v>7508</v>
      </c>
      <c r="D106" s="823" t="s">
        <v>7676</v>
      </c>
      <c r="E106" s="823" t="s">
        <v>7677</v>
      </c>
      <c r="F106" s="832"/>
      <c r="G106" s="832"/>
      <c r="H106" s="832"/>
      <c r="I106" s="832"/>
      <c r="J106" s="832"/>
      <c r="K106" s="832"/>
      <c r="L106" s="832"/>
      <c r="M106" s="832"/>
      <c r="N106" s="832">
        <v>1</v>
      </c>
      <c r="O106" s="832">
        <v>103</v>
      </c>
      <c r="P106" s="828"/>
      <c r="Q106" s="833">
        <v>103</v>
      </c>
    </row>
    <row r="107" spans="1:17" ht="14.45" customHeight="1" x14ac:dyDescent="0.2">
      <c r="A107" s="822" t="s">
        <v>7807</v>
      </c>
      <c r="B107" s="823" t="s">
        <v>7627</v>
      </c>
      <c r="C107" s="823" t="s">
        <v>7508</v>
      </c>
      <c r="D107" s="823" t="s">
        <v>7678</v>
      </c>
      <c r="E107" s="823" t="s">
        <v>7679</v>
      </c>
      <c r="F107" s="832">
        <v>53</v>
      </c>
      <c r="G107" s="832">
        <v>18550</v>
      </c>
      <c r="H107" s="832"/>
      <c r="I107" s="832">
        <v>350</v>
      </c>
      <c r="J107" s="832"/>
      <c r="K107" s="832"/>
      <c r="L107" s="832"/>
      <c r="M107" s="832"/>
      <c r="N107" s="832">
        <v>123</v>
      </c>
      <c r="O107" s="832">
        <v>43296</v>
      </c>
      <c r="P107" s="828"/>
      <c r="Q107" s="833">
        <v>352</v>
      </c>
    </row>
    <row r="108" spans="1:17" ht="14.45" customHeight="1" x14ac:dyDescent="0.2">
      <c r="A108" s="822" t="s">
        <v>7807</v>
      </c>
      <c r="B108" s="823" t="s">
        <v>7627</v>
      </c>
      <c r="C108" s="823" t="s">
        <v>7508</v>
      </c>
      <c r="D108" s="823" t="s">
        <v>7680</v>
      </c>
      <c r="E108" s="823" t="s">
        <v>7681</v>
      </c>
      <c r="F108" s="832">
        <v>191</v>
      </c>
      <c r="G108" s="832">
        <v>4775</v>
      </c>
      <c r="H108" s="832">
        <v>0.73461538461538467</v>
      </c>
      <c r="I108" s="832">
        <v>25</v>
      </c>
      <c r="J108" s="832">
        <v>260</v>
      </c>
      <c r="K108" s="832">
        <v>6500</v>
      </c>
      <c r="L108" s="832">
        <v>1</v>
      </c>
      <c r="M108" s="832">
        <v>25</v>
      </c>
      <c r="N108" s="832">
        <v>263</v>
      </c>
      <c r="O108" s="832">
        <v>6838</v>
      </c>
      <c r="P108" s="828">
        <v>1.052</v>
      </c>
      <c r="Q108" s="833">
        <v>26</v>
      </c>
    </row>
    <row r="109" spans="1:17" ht="14.45" customHeight="1" x14ac:dyDescent="0.2">
      <c r="A109" s="822" t="s">
        <v>7807</v>
      </c>
      <c r="B109" s="823" t="s">
        <v>7627</v>
      </c>
      <c r="C109" s="823" t="s">
        <v>7508</v>
      </c>
      <c r="D109" s="823" t="s">
        <v>7682</v>
      </c>
      <c r="E109" s="823" t="s">
        <v>7683</v>
      </c>
      <c r="F109" s="832">
        <v>5</v>
      </c>
      <c r="G109" s="832">
        <v>3710</v>
      </c>
      <c r="H109" s="832">
        <v>0.38461538461538464</v>
      </c>
      <c r="I109" s="832">
        <v>742</v>
      </c>
      <c r="J109" s="832">
        <v>13</v>
      </c>
      <c r="K109" s="832">
        <v>9646</v>
      </c>
      <c r="L109" s="832">
        <v>1</v>
      </c>
      <c r="M109" s="832">
        <v>742</v>
      </c>
      <c r="N109" s="832">
        <v>8</v>
      </c>
      <c r="O109" s="832">
        <v>5944</v>
      </c>
      <c r="P109" s="828">
        <v>0.61621397470454076</v>
      </c>
      <c r="Q109" s="833">
        <v>743</v>
      </c>
    </row>
    <row r="110" spans="1:17" ht="14.45" customHeight="1" x14ac:dyDescent="0.2">
      <c r="A110" s="822" t="s">
        <v>7807</v>
      </c>
      <c r="B110" s="823" t="s">
        <v>7627</v>
      </c>
      <c r="C110" s="823" t="s">
        <v>7508</v>
      </c>
      <c r="D110" s="823" t="s">
        <v>7684</v>
      </c>
      <c r="E110" s="823" t="s">
        <v>7685</v>
      </c>
      <c r="F110" s="832">
        <v>42</v>
      </c>
      <c r="G110" s="832">
        <v>7602</v>
      </c>
      <c r="H110" s="832">
        <v>1.5</v>
      </c>
      <c r="I110" s="832">
        <v>181</v>
      </c>
      <c r="J110" s="832">
        <v>28</v>
      </c>
      <c r="K110" s="832">
        <v>5068</v>
      </c>
      <c r="L110" s="832">
        <v>1</v>
      </c>
      <c r="M110" s="832">
        <v>181</v>
      </c>
      <c r="N110" s="832">
        <v>42</v>
      </c>
      <c r="O110" s="832">
        <v>7602</v>
      </c>
      <c r="P110" s="828">
        <v>1.5</v>
      </c>
      <c r="Q110" s="833">
        <v>181</v>
      </c>
    </row>
    <row r="111" spans="1:17" ht="14.45" customHeight="1" x14ac:dyDescent="0.2">
      <c r="A111" s="822" t="s">
        <v>7807</v>
      </c>
      <c r="B111" s="823" t="s">
        <v>7627</v>
      </c>
      <c r="C111" s="823" t="s">
        <v>7508</v>
      </c>
      <c r="D111" s="823" t="s">
        <v>7690</v>
      </c>
      <c r="E111" s="823" t="s">
        <v>7691</v>
      </c>
      <c r="F111" s="832">
        <v>203</v>
      </c>
      <c r="G111" s="832">
        <v>51562</v>
      </c>
      <c r="H111" s="832">
        <v>0.90222222222222226</v>
      </c>
      <c r="I111" s="832">
        <v>254</v>
      </c>
      <c r="J111" s="832">
        <v>225</v>
      </c>
      <c r="K111" s="832">
        <v>57150</v>
      </c>
      <c r="L111" s="832">
        <v>1</v>
      </c>
      <c r="M111" s="832">
        <v>254</v>
      </c>
      <c r="N111" s="832">
        <v>247</v>
      </c>
      <c r="O111" s="832">
        <v>62738</v>
      </c>
      <c r="P111" s="828">
        <v>1.0977777777777777</v>
      </c>
      <c r="Q111" s="833">
        <v>254</v>
      </c>
    </row>
    <row r="112" spans="1:17" ht="14.45" customHeight="1" x14ac:dyDescent="0.2">
      <c r="A112" s="822" t="s">
        <v>7807</v>
      </c>
      <c r="B112" s="823" t="s">
        <v>7627</v>
      </c>
      <c r="C112" s="823" t="s">
        <v>7508</v>
      </c>
      <c r="D112" s="823" t="s">
        <v>7692</v>
      </c>
      <c r="E112" s="823" t="s">
        <v>7693</v>
      </c>
      <c r="F112" s="832">
        <v>7</v>
      </c>
      <c r="G112" s="832">
        <v>1876</v>
      </c>
      <c r="H112" s="832">
        <v>0.53645982270517589</v>
      </c>
      <c r="I112" s="832">
        <v>268</v>
      </c>
      <c r="J112" s="832">
        <v>13</v>
      </c>
      <c r="K112" s="832">
        <v>3497</v>
      </c>
      <c r="L112" s="832">
        <v>1</v>
      </c>
      <c r="M112" s="832">
        <v>269</v>
      </c>
      <c r="N112" s="832">
        <v>7</v>
      </c>
      <c r="O112" s="832">
        <v>1883</v>
      </c>
      <c r="P112" s="828">
        <v>0.53846153846153844</v>
      </c>
      <c r="Q112" s="833">
        <v>269</v>
      </c>
    </row>
    <row r="113" spans="1:17" ht="14.45" customHeight="1" x14ac:dyDescent="0.2">
      <c r="A113" s="822" t="s">
        <v>7807</v>
      </c>
      <c r="B113" s="823" t="s">
        <v>7627</v>
      </c>
      <c r="C113" s="823" t="s">
        <v>7508</v>
      </c>
      <c r="D113" s="823" t="s">
        <v>7696</v>
      </c>
      <c r="E113" s="823" t="s">
        <v>7697</v>
      </c>
      <c r="F113" s="832">
        <v>40</v>
      </c>
      <c r="G113" s="832">
        <v>8680</v>
      </c>
      <c r="H113" s="832">
        <v>1.8181818181818181</v>
      </c>
      <c r="I113" s="832">
        <v>217</v>
      </c>
      <c r="J113" s="832">
        <v>22</v>
      </c>
      <c r="K113" s="832">
        <v>4774</v>
      </c>
      <c r="L113" s="832">
        <v>1</v>
      </c>
      <c r="M113" s="832">
        <v>217</v>
      </c>
      <c r="N113" s="832">
        <v>45</v>
      </c>
      <c r="O113" s="832">
        <v>9765</v>
      </c>
      <c r="P113" s="828">
        <v>2.0454545454545454</v>
      </c>
      <c r="Q113" s="833">
        <v>217</v>
      </c>
    </row>
    <row r="114" spans="1:17" ht="14.45" customHeight="1" x14ac:dyDescent="0.2">
      <c r="A114" s="822" t="s">
        <v>7807</v>
      </c>
      <c r="B114" s="823" t="s">
        <v>7627</v>
      </c>
      <c r="C114" s="823" t="s">
        <v>7508</v>
      </c>
      <c r="D114" s="823" t="s">
        <v>7698</v>
      </c>
      <c r="E114" s="823" t="s">
        <v>7699</v>
      </c>
      <c r="F114" s="832">
        <v>4</v>
      </c>
      <c r="G114" s="832">
        <v>148</v>
      </c>
      <c r="H114" s="832">
        <v>0.8</v>
      </c>
      <c r="I114" s="832">
        <v>37</v>
      </c>
      <c r="J114" s="832">
        <v>5</v>
      </c>
      <c r="K114" s="832">
        <v>185</v>
      </c>
      <c r="L114" s="832">
        <v>1</v>
      </c>
      <c r="M114" s="832">
        <v>37</v>
      </c>
      <c r="N114" s="832">
        <v>6</v>
      </c>
      <c r="O114" s="832">
        <v>222</v>
      </c>
      <c r="P114" s="828">
        <v>1.2</v>
      </c>
      <c r="Q114" s="833">
        <v>37</v>
      </c>
    </row>
    <row r="115" spans="1:17" ht="14.45" customHeight="1" x14ac:dyDescent="0.2">
      <c r="A115" s="822" t="s">
        <v>7807</v>
      </c>
      <c r="B115" s="823" t="s">
        <v>7627</v>
      </c>
      <c r="C115" s="823" t="s">
        <v>7508</v>
      </c>
      <c r="D115" s="823" t="s">
        <v>7700</v>
      </c>
      <c r="E115" s="823" t="s">
        <v>7701</v>
      </c>
      <c r="F115" s="832">
        <v>7</v>
      </c>
      <c r="G115" s="832">
        <v>4144</v>
      </c>
      <c r="H115" s="832">
        <v>0.53664853664853662</v>
      </c>
      <c r="I115" s="832">
        <v>592</v>
      </c>
      <c r="J115" s="832">
        <v>13</v>
      </c>
      <c r="K115" s="832">
        <v>7722</v>
      </c>
      <c r="L115" s="832">
        <v>1</v>
      </c>
      <c r="M115" s="832">
        <v>594</v>
      </c>
      <c r="N115" s="832">
        <v>7</v>
      </c>
      <c r="O115" s="832">
        <v>4165</v>
      </c>
      <c r="P115" s="828">
        <v>0.53936803936803934</v>
      </c>
      <c r="Q115" s="833">
        <v>595</v>
      </c>
    </row>
    <row r="116" spans="1:17" ht="14.45" customHeight="1" x14ac:dyDescent="0.2">
      <c r="A116" s="822" t="s">
        <v>7807</v>
      </c>
      <c r="B116" s="823" t="s">
        <v>7627</v>
      </c>
      <c r="C116" s="823" t="s">
        <v>7508</v>
      </c>
      <c r="D116" s="823" t="s">
        <v>7702</v>
      </c>
      <c r="E116" s="823" t="s">
        <v>7703</v>
      </c>
      <c r="F116" s="832">
        <v>9</v>
      </c>
      <c r="G116" s="832">
        <v>450</v>
      </c>
      <c r="H116" s="832">
        <v>0.5625</v>
      </c>
      <c r="I116" s="832">
        <v>50</v>
      </c>
      <c r="J116" s="832">
        <v>16</v>
      </c>
      <c r="K116" s="832">
        <v>800</v>
      </c>
      <c r="L116" s="832">
        <v>1</v>
      </c>
      <c r="M116" s="832">
        <v>50</v>
      </c>
      <c r="N116" s="832">
        <v>20</v>
      </c>
      <c r="O116" s="832">
        <v>1000</v>
      </c>
      <c r="P116" s="828">
        <v>1.25</v>
      </c>
      <c r="Q116" s="833">
        <v>50</v>
      </c>
    </row>
    <row r="117" spans="1:17" ht="14.45" customHeight="1" x14ac:dyDescent="0.2">
      <c r="A117" s="822" t="s">
        <v>7807</v>
      </c>
      <c r="B117" s="823" t="s">
        <v>7627</v>
      </c>
      <c r="C117" s="823" t="s">
        <v>7508</v>
      </c>
      <c r="D117" s="823" t="s">
        <v>7704</v>
      </c>
      <c r="E117" s="823" t="s">
        <v>7705</v>
      </c>
      <c r="F117" s="832">
        <v>7</v>
      </c>
      <c r="G117" s="832">
        <v>3829</v>
      </c>
      <c r="H117" s="832">
        <v>0.53747894441325095</v>
      </c>
      <c r="I117" s="832">
        <v>547</v>
      </c>
      <c r="J117" s="832">
        <v>13</v>
      </c>
      <c r="K117" s="832">
        <v>7124</v>
      </c>
      <c r="L117" s="832">
        <v>1</v>
      </c>
      <c r="M117" s="832">
        <v>548</v>
      </c>
      <c r="N117" s="832">
        <v>8</v>
      </c>
      <c r="O117" s="832">
        <v>4392</v>
      </c>
      <c r="P117" s="828">
        <v>0.61650758001122963</v>
      </c>
      <c r="Q117" s="833">
        <v>549</v>
      </c>
    </row>
    <row r="118" spans="1:17" ht="14.45" customHeight="1" x14ac:dyDescent="0.2">
      <c r="A118" s="822" t="s">
        <v>7807</v>
      </c>
      <c r="B118" s="823" t="s">
        <v>7627</v>
      </c>
      <c r="C118" s="823" t="s">
        <v>7508</v>
      </c>
      <c r="D118" s="823" t="s">
        <v>7706</v>
      </c>
      <c r="E118" s="823" t="s">
        <v>7707</v>
      </c>
      <c r="F118" s="832">
        <v>1</v>
      </c>
      <c r="G118" s="832">
        <v>518</v>
      </c>
      <c r="H118" s="832"/>
      <c r="I118" s="832">
        <v>518</v>
      </c>
      <c r="J118" s="832"/>
      <c r="K118" s="832"/>
      <c r="L118" s="832"/>
      <c r="M118" s="832"/>
      <c r="N118" s="832"/>
      <c r="O118" s="832"/>
      <c r="P118" s="828"/>
      <c r="Q118" s="833"/>
    </row>
    <row r="119" spans="1:17" ht="14.45" customHeight="1" x14ac:dyDescent="0.2">
      <c r="A119" s="822" t="s">
        <v>7807</v>
      </c>
      <c r="B119" s="823" t="s">
        <v>7627</v>
      </c>
      <c r="C119" s="823" t="s">
        <v>7508</v>
      </c>
      <c r="D119" s="823" t="s">
        <v>7708</v>
      </c>
      <c r="E119" s="823" t="s">
        <v>7709</v>
      </c>
      <c r="F119" s="832">
        <v>7</v>
      </c>
      <c r="G119" s="832">
        <v>5152</v>
      </c>
      <c r="H119" s="832">
        <v>0.53773092579062731</v>
      </c>
      <c r="I119" s="832">
        <v>736</v>
      </c>
      <c r="J119" s="832">
        <v>13</v>
      </c>
      <c r="K119" s="832">
        <v>9581</v>
      </c>
      <c r="L119" s="832">
        <v>1</v>
      </c>
      <c r="M119" s="832">
        <v>737</v>
      </c>
      <c r="N119" s="832">
        <v>8</v>
      </c>
      <c r="O119" s="832">
        <v>5896</v>
      </c>
      <c r="P119" s="828">
        <v>0.61538461538461542</v>
      </c>
      <c r="Q119" s="833">
        <v>737</v>
      </c>
    </row>
    <row r="120" spans="1:17" ht="14.45" customHeight="1" x14ac:dyDescent="0.2">
      <c r="A120" s="822" t="s">
        <v>7807</v>
      </c>
      <c r="B120" s="823" t="s">
        <v>7627</v>
      </c>
      <c r="C120" s="823" t="s">
        <v>7508</v>
      </c>
      <c r="D120" s="823" t="s">
        <v>7710</v>
      </c>
      <c r="E120" s="823" t="s">
        <v>7711</v>
      </c>
      <c r="F120" s="832">
        <v>2</v>
      </c>
      <c r="G120" s="832">
        <v>658</v>
      </c>
      <c r="H120" s="832"/>
      <c r="I120" s="832">
        <v>329</v>
      </c>
      <c r="J120" s="832"/>
      <c r="K120" s="832"/>
      <c r="L120" s="832"/>
      <c r="M120" s="832"/>
      <c r="N120" s="832">
        <v>10</v>
      </c>
      <c r="O120" s="832">
        <v>3310</v>
      </c>
      <c r="P120" s="828"/>
      <c r="Q120" s="833">
        <v>331</v>
      </c>
    </row>
    <row r="121" spans="1:17" ht="14.45" customHeight="1" x14ac:dyDescent="0.2">
      <c r="A121" s="822" t="s">
        <v>7807</v>
      </c>
      <c r="B121" s="823" t="s">
        <v>7627</v>
      </c>
      <c r="C121" s="823" t="s">
        <v>7508</v>
      </c>
      <c r="D121" s="823" t="s">
        <v>7712</v>
      </c>
      <c r="E121" s="823" t="s">
        <v>7713</v>
      </c>
      <c r="F121" s="832">
        <v>7</v>
      </c>
      <c r="G121" s="832">
        <v>2422</v>
      </c>
      <c r="H121" s="832">
        <v>0.53690977610285973</v>
      </c>
      <c r="I121" s="832">
        <v>346</v>
      </c>
      <c r="J121" s="832">
        <v>13</v>
      </c>
      <c r="K121" s="832">
        <v>4511</v>
      </c>
      <c r="L121" s="832">
        <v>1</v>
      </c>
      <c r="M121" s="832">
        <v>347</v>
      </c>
      <c r="N121" s="832">
        <v>7</v>
      </c>
      <c r="O121" s="832">
        <v>2436</v>
      </c>
      <c r="P121" s="828">
        <v>0.54001330082021726</v>
      </c>
      <c r="Q121" s="833">
        <v>348</v>
      </c>
    </row>
    <row r="122" spans="1:17" ht="14.45" customHeight="1" x14ac:dyDescent="0.2">
      <c r="A122" s="822" t="s">
        <v>7807</v>
      </c>
      <c r="B122" s="823" t="s">
        <v>7627</v>
      </c>
      <c r="C122" s="823" t="s">
        <v>7508</v>
      </c>
      <c r="D122" s="823" t="s">
        <v>7716</v>
      </c>
      <c r="E122" s="823" t="s">
        <v>7717</v>
      </c>
      <c r="F122" s="832">
        <v>8</v>
      </c>
      <c r="G122" s="832">
        <v>1856</v>
      </c>
      <c r="H122" s="832">
        <v>0.5714285714285714</v>
      </c>
      <c r="I122" s="832">
        <v>232</v>
      </c>
      <c r="J122" s="832">
        <v>14</v>
      </c>
      <c r="K122" s="832">
        <v>3248</v>
      </c>
      <c r="L122" s="832">
        <v>1</v>
      </c>
      <c r="M122" s="832">
        <v>232</v>
      </c>
      <c r="N122" s="832">
        <v>18</v>
      </c>
      <c r="O122" s="832">
        <v>4194</v>
      </c>
      <c r="P122" s="828">
        <v>1.291256157635468</v>
      </c>
      <c r="Q122" s="833">
        <v>233</v>
      </c>
    </row>
    <row r="123" spans="1:17" ht="14.45" customHeight="1" x14ac:dyDescent="0.2">
      <c r="A123" s="822" t="s">
        <v>7807</v>
      </c>
      <c r="B123" s="823" t="s">
        <v>7627</v>
      </c>
      <c r="C123" s="823" t="s">
        <v>7508</v>
      </c>
      <c r="D123" s="823" t="s">
        <v>7718</v>
      </c>
      <c r="E123" s="823" t="s">
        <v>7719</v>
      </c>
      <c r="F123" s="832"/>
      <c r="G123" s="832"/>
      <c r="H123" s="832"/>
      <c r="I123" s="832"/>
      <c r="J123" s="832"/>
      <c r="K123" s="832"/>
      <c r="L123" s="832"/>
      <c r="M123" s="832"/>
      <c r="N123" s="832">
        <v>1</v>
      </c>
      <c r="O123" s="832">
        <v>234</v>
      </c>
      <c r="P123" s="828"/>
      <c r="Q123" s="833">
        <v>234</v>
      </c>
    </row>
    <row r="124" spans="1:17" ht="14.45" customHeight="1" x14ac:dyDescent="0.2">
      <c r="A124" s="822" t="s">
        <v>7807</v>
      </c>
      <c r="B124" s="823" t="s">
        <v>7627</v>
      </c>
      <c r="C124" s="823" t="s">
        <v>7508</v>
      </c>
      <c r="D124" s="823" t="s">
        <v>7720</v>
      </c>
      <c r="E124" s="823" t="s">
        <v>7721</v>
      </c>
      <c r="F124" s="832"/>
      <c r="G124" s="832"/>
      <c r="H124" s="832"/>
      <c r="I124" s="832"/>
      <c r="J124" s="832"/>
      <c r="K124" s="832"/>
      <c r="L124" s="832"/>
      <c r="M124" s="832"/>
      <c r="N124" s="832">
        <v>1</v>
      </c>
      <c r="O124" s="832">
        <v>411</v>
      </c>
      <c r="P124" s="828"/>
      <c r="Q124" s="833">
        <v>411</v>
      </c>
    </row>
    <row r="125" spans="1:17" ht="14.45" customHeight="1" x14ac:dyDescent="0.2">
      <c r="A125" s="822" t="s">
        <v>7807</v>
      </c>
      <c r="B125" s="823" t="s">
        <v>7627</v>
      </c>
      <c r="C125" s="823" t="s">
        <v>7508</v>
      </c>
      <c r="D125" s="823" t="s">
        <v>7722</v>
      </c>
      <c r="E125" s="823" t="s">
        <v>7723</v>
      </c>
      <c r="F125" s="832"/>
      <c r="G125" s="832"/>
      <c r="H125" s="832"/>
      <c r="I125" s="832"/>
      <c r="J125" s="832"/>
      <c r="K125" s="832"/>
      <c r="L125" s="832"/>
      <c r="M125" s="832"/>
      <c r="N125" s="832">
        <v>1</v>
      </c>
      <c r="O125" s="832">
        <v>654</v>
      </c>
      <c r="P125" s="828"/>
      <c r="Q125" s="833">
        <v>654</v>
      </c>
    </row>
    <row r="126" spans="1:17" ht="14.45" customHeight="1" x14ac:dyDescent="0.2">
      <c r="A126" s="822" t="s">
        <v>7807</v>
      </c>
      <c r="B126" s="823" t="s">
        <v>7627</v>
      </c>
      <c r="C126" s="823" t="s">
        <v>7508</v>
      </c>
      <c r="D126" s="823" t="s">
        <v>7724</v>
      </c>
      <c r="E126" s="823" t="s">
        <v>7725</v>
      </c>
      <c r="F126" s="832"/>
      <c r="G126" s="832"/>
      <c r="H126" s="832"/>
      <c r="I126" s="832"/>
      <c r="J126" s="832"/>
      <c r="K126" s="832"/>
      <c r="L126" s="832"/>
      <c r="M126" s="832"/>
      <c r="N126" s="832">
        <v>1</v>
      </c>
      <c r="O126" s="832">
        <v>592</v>
      </c>
      <c r="P126" s="828"/>
      <c r="Q126" s="833">
        <v>592</v>
      </c>
    </row>
    <row r="127" spans="1:17" ht="14.45" customHeight="1" x14ac:dyDescent="0.2">
      <c r="A127" s="822" t="s">
        <v>7807</v>
      </c>
      <c r="B127" s="823" t="s">
        <v>7627</v>
      </c>
      <c r="C127" s="823" t="s">
        <v>7508</v>
      </c>
      <c r="D127" s="823" t="s">
        <v>7726</v>
      </c>
      <c r="E127" s="823" t="s">
        <v>7727</v>
      </c>
      <c r="F127" s="832"/>
      <c r="G127" s="832"/>
      <c r="H127" s="832"/>
      <c r="I127" s="832"/>
      <c r="J127" s="832"/>
      <c r="K127" s="832"/>
      <c r="L127" s="832"/>
      <c r="M127" s="832"/>
      <c r="N127" s="832">
        <v>5</v>
      </c>
      <c r="O127" s="832">
        <v>1945</v>
      </c>
      <c r="P127" s="828"/>
      <c r="Q127" s="833">
        <v>389</v>
      </c>
    </row>
    <row r="128" spans="1:17" ht="14.45" customHeight="1" x14ac:dyDescent="0.2">
      <c r="A128" s="822" t="s">
        <v>7807</v>
      </c>
      <c r="B128" s="823" t="s">
        <v>7627</v>
      </c>
      <c r="C128" s="823" t="s">
        <v>7508</v>
      </c>
      <c r="D128" s="823" t="s">
        <v>7732</v>
      </c>
      <c r="E128" s="823" t="s">
        <v>7733</v>
      </c>
      <c r="F128" s="832">
        <v>3</v>
      </c>
      <c r="G128" s="832">
        <v>2367</v>
      </c>
      <c r="H128" s="832">
        <v>7.8847435043304465E-2</v>
      </c>
      <c r="I128" s="832">
        <v>789</v>
      </c>
      <c r="J128" s="832">
        <v>38</v>
      </c>
      <c r="K128" s="832">
        <v>30020</v>
      </c>
      <c r="L128" s="832">
        <v>1</v>
      </c>
      <c r="M128" s="832">
        <v>790</v>
      </c>
      <c r="N128" s="832">
        <v>15</v>
      </c>
      <c r="O128" s="832">
        <v>11865</v>
      </c>
      <c r="P128" s="828">
        <v>0.39523650899400398</v>
      </c>
      <c r="Q128" s="833">
        <v>791</v>
      </c>
    </row>
    <row r="129" spans="1:17" ht="14.45" customHeight="1" x14ac:dyDescent="0.2">
      <c r="A129" s="822" t="s">
        <v>7807</v>
      </c>
      <c r="B129" s="823" t="s">
        <v>7627</v>
      </c>
      <c r="C129" s="823" t="s">
        <v>7508</v>
      </c>
      <c r="D129" s="823" t="s">
        <v>7734</v>
      </c>
      <c r="E129" s="823" t="s">
        <v>7735</v>
      </c>
      <c r="F129" s="832">
        <v>2</v>
      </c>
      <c r="G129" s="832">
        <v>448</v>
      </c>
      <c r="H129" s="832"/>
      <c r="I129" s="832">
        <v>224</v>
      </c>
      <c r="J129" s="832"/>
      <c r="K129" s="832"/>
      <c r="L129" s="832"/>
      <c r="M129" s="832"/>
      <c r="N129" s="832">
        <v>10</v>
      </c>
      <c r="O129" s="832">
        <v>2260</v>
      </c>
      <c r="P129" s="828"/>
      <c r="Q129" s="833">
        <v>226</v>
      </c>
    </row>
    <row r="130" spans="1:17" ht="14.45" customHeight="1" x14ac:dyDescent="0.2">
      <c r="A130" s="822" t="s">
        <v>7807</v>
      </c>
      <c r="B130" s="823" t="s">
        <v>7627</v>
      </c>
      <c r="C130" s="823" t="s">
        <v>7508</v>
      </c>
      <c r="D130" s="823" t="s">
        <v>7736</v>
      </c>
      <c r="E130" s="823" t="s">
        <v>7737</v>
      </c>
      <c r="F130" s="832"/>
      <c r="G130" s="832"/>
      <c r="H130" s="832"/>
      <c r="I130" s="832"/>
      <c r="J130" s="832">
        <v>1</v>
      </c>
      <c r="K130" s="832">
        <v>567</v>
      </c>
      <c r="L130" s="832">
        <v>1</v>
      </c>
      <c r="M130" s="832">
        <v>567</v>
      </c>
      <c r="N130" s="832"/>
      <c r="O130" s="832"/>
      <c r="P130" s="828"/>
      <c r="Q130" s="833"/>
    </row>
    <row r="131" spans="1:17" ht="14.45" customHeight="1" x14ac:dyDescent="0.2">
      <c r="A131" s="822" t="s">
        <v>7807</v>
      </c>
      <c r="B131" s="823" t="s">
        <v>7627</v>
      </c>
      <c r="C131" s="823" t="s">
        <v>7508</v>
      </c>
      <c r="D131" s="823" t="s">
        <v>7738</v>
      </c>
      <c r="E131" s="823" t="s">
        <v>7739</v>
      </c>
      <c r="F131" s="832"/>
      <c r="G131" s="832"/>
      <c r="H131" s="832"/>
      <c r="I131" s="832"/>
      <c r="J131" s="832">
        <v>7</v>
      </c>
      <c r="K131" s="832">
        <v>6440</v>
      </c>
      <c r="L131" s="832">
        <v>1</v>
      </c>
      <c r="M131" s="832">
        <v>920</v>
      </c>
      <c r="N131" s="832">
        <v>2</v>
      </c>
      <c r="O131" s="832">
        <v>1842</v>
      </c>
      <c r="P131" s="828">
        <v>0.28602484472049688</v>
      </c>
      <c r="Q131" s="833">
        <v>921</v>
      </c>
    </row>
    <row r="132" spans="1:17" ht="14.45" customHeight="1" x14ac:dyDescent="0.2">
      <c r="A132" s="822" t="s">
        <v>7807</v>
      </c>
      <c r="B132" s="823" t="s">
        <v>7627</v>
      </c>
      <c r="C132" s="823" t="s">
        <v>7508</v>
      </c>
      <c r="D132" s="823" t="s">
        <v>7740</v>
      </c>
      <c r="E132" s="823" t="s">
        <v>7741</v>
      </c>
      <c r="F132" s="832"/>
      <c r="G132" s="832"/>
      <c r="H132" s="832"/>
      <c r="I132" s="832"/>
      <c r="J132" s="832">
        <v>7</v>
      </c>
      <c r="K132" s="832">
        <v>6279</v>
      </c>
      <c r="L132" s="832">
        <v>1</v>
      </c>
      <c r="M132" s="832">
        <v>897</v>
      </c>
      <c r="N132" s="832">
        <v>2</v>
      </c>
      <c r="O132" s="832">
        <v>1796</v>
      </c>
      <c r="P132" s="828">
        <v>0.28603280777193818</v>
      </c>
      <c r="Q132" s="833">
        <v>898</v>
      </c>
    </row>
    <row r="133" spans="1:17" ht="14.45" customHeight="1" x14ac:dyDescent="0.2">
      <c r="A133" s="822" t="s">
        <v>7807</v>
      </c>
      <c r="B133" s="823" t="s">
        <v>7627</v>
      </c>
      <c r="C133" s="823" t="s">
        <v>7508</v>
      </c>
      <c r="D133" s="823" t="s">
        <v>7805</v>
      </c>
      <c r="E133" s="823" t="s">
        <v>7806</v>
      </c>
      <c r="F133" s="832">
        <v>7</v>
      </c>
      <c r="G133" s="832">
        <v>1708</v>
      </c>
      <c r="H133" s="832">
        <v>1.7428571428571429</v>
      </c>
      <c r="I133" s="832">
        <v>244</v>
      </c>
      <c r="J133" s="832">
        <v>4</v>
      </c>
      <c r="K133" s="832">
        <v>980</v>
      </c>
      <c r="L133" s="832">
        <v>1</v>
      </c>
      <c r="M133" s="832">
        <v>245</v>
      </c>
      <c r="N133" s="832">
        <v>30</v>
      </c>
      <c r="O133" s="832">
        <v>7380</v>
      </c>
      <c r="P133" s="828">
        <v>7.5306122448979593</v>
      </c>
      <c r="Q133" s="833">
        <v>246</v>
      </c>
    </row>
    <row r="134" spans="1:17" ht="14.45" customHeight="1" x14ac:dyDescent="0.2">
      <c r="A134" s="822" t="s">
        <v>7807</v>
      </c>
      <c r="B134" s="823" t="s">
        <v>7627</v>
      </c>
      <c r="C134" s="823" t="s">
        <v>7508</v>
      </c>
      <c r="D134" s="823" t="s">
        <v>7754</v>
      </c>
      <c r="E134" s="823" t="s">
        <v>7755</v>
      </c>
      <c r="F134" s="832"/>
      <c r="G134" s="832"/>
      <c r="H134" s="832"/>
      <c r="I134" s="832"/>
      <c r="J134" s="832">
        <v>14</v>
      </c>
      <c r="K134" s="832">
        <v>2842</v>
      </c>
      <c r="L134" s="832">
        <v>1</v>
      </c>
      <c r="M134" s="832">
        <v>203</v>
      </c>
      <c r="N134" s="832">
        <v>18</v>
      </c>
      <c r="O134" s="832">
        <v>3672</v>
      </c>
      <c r="P134" s="828">
        <v>1.2920478536242084</v>
      </c>
      <c r="Q134" s="833">
        <v>204</v>
      </c>
    </row>
    <row r="135" spans="1:17" ht="14.45" customHeight="1" x14ac:dyDescent="0.2">
      <c r="A135" s="822" t="s">
        <v>7807</v>
      </c>
      <c r="B135" s="823" t="s">
        <v>7627</v>
      </c>
      <c r="C135" s="823" t="s">
        <v>7508</v>
      </c>
      <c r="D135" s="823" t="s">
        <v>7760</v>
      </c>
      <c r="E135" s="823" t="s">
        <v>7761</v>
      </c>
      <c r="F135" s="832"/>
      <c r="G135" s="832"/>
      <c r="H135" s="832"/>
      <c r="I135" s="832"/>
      <c r="J135" s="832"/>
      <c r="K135" s="832"/>
      <c r="L135" s="832"/>
      <c r="M135" s="832"/>
      <c r="N135" s="832">
        <v>1</v>
      </c>
      <c r="O135" s="832">
        <v>469</v>
      </c>
      <c r="P135" s="828"/>
      <c r="Q135" s="833">
        <v>469</v>
      </c>
    </row>
    <row r="136" spans="1:17" ht="14.45" customHeight="1" x14ac:dyDescent="0.2">
      <c r="A136" s="822" t="s">
        <v>7807</v>
      </c>
      <c r="B136" s="823" t="s">
        <v>7627</v>
      </c>
      <c r="C136" s="823" t="s">
        <v>7508</v>
      </c>
      <c r="D136" s="823" t="s">
        <v>7762</v>
      </c>
      <c r="E136" s="823" t="s">
        <v>7763</v>
      </c>
      <c r="F136" s="832"/>
      <c r="G136" s="832"/>
      <c r="H136" s="832"/>
      <c r="I136" s="832"/>
      <c r="J136" s="832"/>
      <c r="K136" s="832"/>
      <c r="L136" s="832"/>
      <c r="M136" s="832"/>
      <c r="N136" s="832">
        <v>1</v>
      </c>
      <c r="O136" s="832">
        <v>582</v>
      </c>
      <c r="P136" s="828"/>
      <c r="Q136" s="833">
        <v>582</v>
      </c>
    </row>
    <row r="137" spans="1:17" ht="14.45" customHeight="1" x14ac:dyDescent="0.2">
      <c r="A137" s="822" t="s">
        <v>7808</v>
      </c>
      <c r="B137" s="823" t="s">
        <v>7239</v>
      </c>
      <c r="C137" s="823" t="s">
        <v>7240</v>
      </c>
      <c r="D137" s="823" t="s">
        <v>7243</v>
      </c>
      <c r="E137" s="823" t="s">
        <v>7244</v>
      </c>
      <c r="F137" s="832"/>
      <c r="G137" s="832"/>
      <c r="H137" s="832"/>
      <c r="I137" s="832"/>
      <c r="J137" s="832">
        <v>1</v>
      </c>
      <c r="K137" s="832">
        <v>113.67</v>
      </c>
      <c r="L137" s="832">
        <v>1</v>
      </c>
      <c r="M137" s="832">
        <v>113.67</v>
      </c>
      <c r="N137" s="832"/>
      <c r="O137" s="832"/>
      <c r="P137" s="828"/>
      <c r="Q137" s="833"/>
    </row>
    <row r="138" spans="1:17" ht="14.45" customHeight="1" x14ac:dyDescent="0.2">
      <c r="A138" s="822" t="s">
        <v>7808</v>
      </c>
      <c r="B138" s="823" t="s">
        <v>7239</v>
      </c>
      <c r="C138" s="823" t="s">
        <v>7240</v>
      </c>
      <c r="D138" s="823" t="s">
        <v>7281</v>
      </c>
      <c r="E138" s="823" t="s">
        <v>1506</v>
      </c>
      <c r="F138" s="832"/>
      <c r="G138" s="832"/>
      <c r="H138" s="832"/>
      <c r="I138" s="832"/>
      <c r="J138" s="832">
        <v>0.73</v>
      </c>
      <c r="K138" s="832">
        <v>250.45</v>
      </c>
      <c r="L138" s="832">
        <v>1</v>
      </c>
      <c r="M138" s="832">
        <v>343.08219178082192</v>
      </c>
      <c r="N138" s="832"/>
      <c r="O138" s="832"/>
      <c r="P138" s="828"/>
      <c r="Q138" s="833"/>
    </row>
    <row r="139" spans="1:17" ht="14.45" customHeight="1" x14ac:dyDescent="0.2">
      <c r="A139" s="822" t="s">
        <v>7808</v>
      </c>
      <c r="B139" s="823" t="s">
        <v>7239</v>
      </c>
      <c r="C139" s="823" t="s">
        <v>7240</v>
      </c>
      <c r="D139" s="823" t="s">
        <v>7311</v>
      </c>
      <c r="E139" s="823" t="s">
        <v>2432</v>
      </c>
      <c r="F139" s="832"/>
      <c r="G139" s="832"/>
      <c r="H139" s="832"/>
      <c r="I139" s="832"/>
      <c r="J139" s="832">
        <v>0.4</v>
      </c>
      <c r="K139" s="832">
        <v>213.43</v>
      </c>
      <c r="L139" s="832">
        <v>1</v>
      </c>
      <c r="M139" s="832">
        <v>533.57499999999993</v>
      </c>
      <c r="N139" s="832"/>
      <c r="O139" s="832"/>
      <c r="P139" s="828"/>
      <c r="Q139" s="833"/>
    </row>
    <row r="140" spans="1:17" ht="14.45" customHeight="1" x14ac:dyDescent="0.2">
      <c r="A140" s="822" t="s">
        <v>7808</v>
      </c>
      <c r="B140" s="823" t="s">
        <v>7239</v>
      </c>
      <c r="C140" s="823" t="s">
        <v>7240</v>
      </c>
      <c r="D140" s="823" t="s">
        <v>7388</v>
      </c>
      <c r="E140" s="823" t="s">
        <v>7563</v>
      </c>
      <c r="F140" s="832"/>
      <c r="G140" s="832"/>
      <c r="H140" s="832"/>
      <c r="I140" s="832"/>
      <c r="J140" s="832">
        <v>0</v>
      </c>
      <c r="K140" s="832">
        <v>0</v>
      </c>
      <c r="L140" s="832"/>
      <c r="M140" s="832"/>
      <c r="N140" s="832"/>
      <c r="O140" s="832"/>
      <c r="P140" s="828"/>
      <c r="Q140" s="833"/>
    </row>
    <row r="141" spans="1:17" ht="14.45" customHeight="1" x14ac:dyDescent="0.2">
      <c r="A141" s="822" t="s">
        <v>7808</v>
      </c>
      <c r="B141" s="823" t="s">
        <v>7239</v>
      </c>
      <c r="C141" s="823" t="s">
        <v>7240</v>
      </c>
      <c r="D141" s="823" t="s">
        <v>7388</v>
      </c>
      <c r="E141" s="823" t="s">
        <v>7254</v>
      </c>
      <c r="F141" s="832"/>
      <c r="G141" s="832"/>
      <c r="H141" s="832"/>
      <c r="I141" s="832"/>
      <c r="J141" s="832">
        <v>1</v>
      </c>
      <c r="K141" s="832">
        <v>40628.9</v>
      </c>
      <c r="L141" s="832">
        <v>1</v>
      </c>
      <c r="M141" s="832">
        <v>40628.9</v>
      </c>
      <c r="N141" s="832"/>
      <c r="O141" s="832"/>
      <c r="P141" s="828"/>
      <c r="Q141" s="833"/>
    </row>
    <row r="142" spans="1:17" ht="14.45" customHeight="1" x14ac:dyDescent="0.2">
      <c r="A142" s="822" t="s">
        <v>7808</v>
      </c>
      <c r="B142" s="823" t="s">
        <v>7239</v>
      </c>
      <c r="C142" s="823" t="s">
        <v>7488</v>
      </c>
      <c r="D142" s="823" t="s">
        <v>7489</v>
      </c>
      <c r="E142" s="823" t="s">
        <v>7490</v>
      </c>
      <c r="F142" s="832">
        <v>3</v>
      </c>
      <c r="G142" s="832">
        <v>1695.3000000000002</v>
      </c>
      <c r="H142" s="832">
        <v>0.42857142857142866</v>
      </c>
      <c r="I142" s="832">
        <v>565.1</v>
      </c>
      <c r="J142" s="832">
        <v>7</v>
      </c>
      <c r="K142" s="832">
        <v>3955.7</v>
      </c>
      <c r="L142" s="832">
        <v>1</v>
      </c>
      <c r="M142" s="832">
        <v>565.1</v>
      </c>
      <c r="N142" s="832">
        <v>2</v>
      </c>
      <c r="O142" s="832">
        <v>861.13</v>
      </c>
      <c r="P142" s="828">
        <v>0.21769345501428319</v>
      </c>
      <c r="Q142" s="833">
        <v>430.565</v>
      </c>
    </row>
    <row r="143" spans="1:17" ht="14.45" customHeight="1" x14ac:dyDescent="0.2">
      <c r="A143" s="822" t="s">
        <v>7808</v>
      </c>
      <c r="B143" s="823" t="s">
        <v>7239</v>
      </c>
      <c r="C143" s="823" t="s">
        <v>7488</v>
      </c>
      <c r="D143" s="823" t="s">
        <v>7491</v>
      </c>
      <c r="E143" s="823" t="s">
        <v>7492</v>
      </c>
      <c r="F143" s="832">
        <v>2</v>
      </c>
      <c r="G143" s="832">
        <v>2098</v>
      </c>
      <c r="H143" s="832">
        <v>0.33333333333333331</v>
      </c>
      <c r="I143" s="832">
        <v>1049</v>
      </c>
      <c r="J143" s="832">
        <v>6</v>
      </c>
      <c r="K143" s="832">
        <v>6294</v>
      </c>
      <c r="L143" s="832">
        <v>1</v>
      </c>
      <c r="M143" s="832">
        <v>1049</v>
      </c>
      <c r="N143" s="832">
        <v>1</v>
      </c>
      <c r="O143" s="832">
        <v>1049</v>
      </c>
      <c r="P143" s="828">
        <v>0.16666666666666666</v>
      </c>
      <c r="Q143" s="833">
        <v>1049</v>
      </c>
    </row>
    <row r="144" spans="1:17" ht="14.45" customHeight="1" x14ac:dyDescent="0.2">
      <c r="A144" s="822" t="s">
        <v>7808</v>
      </c>
      <c r="B144" s="823" t="s">
        <v>7239</v>
      </c>
      <c r="C144" s="823" t="s">
        <v>7508</v>
      </c>
      <c r="D144" s="823" t="s">
        <v>7513</v>
      </c>
      <c r="E144" s="823" t="s">
        <v>7514</v>
      </c>
      <c r="F144" s="832">
        <v>7</v>
      </c>
      <c r="G144" s="832">
        <v>259</v>
      </c>
      <c r="H144" s="832">
        <v>0.75730994152046782</v>
      </c>
      <c r="I144" s="832">
        <v>37</v>
      </c>
      <c r="J144" s="832">
        <v>9</v>
      </c>
      <c r="K144" s="832">
        <v>342</v>
      </c>
      <c r="L144" s="832">
        <v>1</v>
      </c>
      <c r="M144" s="832">
        <v>38</v>
      </c>
      <c r="N144" s="832">
        <v>5</v>
      </c>
      <c r="O144" s="832">
        <v>190</v>
      </c>
      <c r="P144" s="828">
        <v>0.55555555555555558</v>
      </c>
      <c r="Q144" s="833">
        <v>38</v>
      </c>
    </row>
    <row r="145" spans="1:17" ht="14.45" customHeight="1" x14ac:dyDescent="0.2">
      <c r="A145" s="822" t="s">
        <v>7808</v>
      </c>
      <c r="B145" s="823" t="s">
        <v>7239</v>
      </c>
      <c r="C145" s="823" t="s">
        <v>7508</v>
      </c>
      <c r="D145" s="823" t="s">
        <v>7519</v>
      </c>
      <c r="E145" s="823" t="s">
        <v>7520</v>
      </c>
      <c r="F145" s="832">
        <v>3</v>
      </c>
      <c r="G145" s="832">
        <v>534</v>
      </c>
      <c r="H145" s="832">
        <v>0.42617717478052675</v>
      </c>
      <c r="I145" s="832">
        <v>178</v>
      </c>
      <c r="J145" s="832">
        <v>7</v>
      </c>
      <c r="K145" s="832">
        <v>1253</v>
      </c>
      <c r="L145" s="832">
        <v>1</v>
      </c>
      <c r="M145" s="832">
        <v>179</v>
      </c>
      <c r="N145" s="832">
        <v>2</v>
      </c>
      <c r="O145" s="832">
        <v>360</v>
      </c>
      <c r="P145" s="828">
        <v>0.28731045490822027</v>
      </c>
      <c r="Q145" s="833">
        <v>180</v>
      </c>
    </row>
    <row r="146" spans="1:17" ht="14.45" customHeight="1" x14ac:dyDescent="0.2">
      <c r="A146" s="822" t="s">
        <v>7808</v>
      </c>
      <c r="B146" s="823" t="s">
        <v>7239</v>
      </c>
      <c r="C146" s="823" t="s">
        <v>7508</v>
      </c>
      <c r="D146" s="823" t="s">
        <v>7521</v>
      </c>
      <c r="E146" s="823" t="s">
        <v>7522</v>
      </c>
      <c r="F146" s="832">
        <v>3</v>
      </c>
      <c r="G146" s="832">
        <v>147</v>
      </c>
      <c r="H146" s="832">
        <v>0.42</v>
      </c>
      <c r="I146" s="832">
        <v>49</v>
      </c>
      <c r="J146" s="832">
        <v>7</v>
      </c>
      <c r="K146" s="832">
        <v>350</v>
      </c>
      <c r="L146" s="832">
        <v>1</v>
      </c>
      <c r="M146" s="832">
        <v>50</v>
      </c>
      <c r="N146" s="832">
        <v>2</v>
      </c>
      <c r="O146" s="832">
        <v>102</v>
      </c>
      <c r="P146" s="828">
        <v>0.29142857142857143</v>
      </c>
      <c r="Q146" s="833">
        <v>51</v>
      </c>
    </row>
    <row r="147" spans="1:17" ht="14.45" customHeight="1" x14ac:dyDescent="0.2">
      <c r="A147" s="822" t="s">
        <v>7808</v>
      </c>
      <c r="B147" s="823" t="s">
        <v>7239</v>
      </c>
      <c r="C147" s="823" t="s">
        <v>7508</v>
      </c>
      <c r="D147" s="823" t="s">
        <v>7525</v>
      </c>
      <c r="E147" s="823" t="s">
        <v>7526</v>
      </c>
      <c r="F147" s="832"/>
      <c r="G147" s="832"/>
      <c r="H147" s="832"/>
      <c r="I147" s="832"/>
      <c r="J147" s="832">
        <v>1</v>
      </c>
      <c r="K147" s="832">
        <v>0</v>
      </c>
      <c r="L147" s="832"/>
      <c r="M147" s="832">
        <v>0</v>
      </c>
      <c r="N147" s="832"/>
      <c r="O147" s="832"/>
      <c r="P147" s="828"/>
      <c r="Q147" s="833"/>
    </row>
    <row r="148" spans="1:17" ht="14.45" customHeight="1" x14ac:dyDescent="0.2">
      <c r="A148" s="822" t="s">
        <v>7808</v>
      </c>
      <c r="B148" s="823" t="s">
        <v>7239</v>
      </c>
      <c r="C148" s="823" t="s">
        <v>7508</v>
      </c>
      <c r="D148" s="823" t="s">
        <v>7527</v>
      </c>
      <c r="E148" s="823" t="s">
        <v>7528</v>
      </c>
      <c r="F148" s="832"/>
      <c r="G148" s="832"/>
      <c r="H148" s="832"/>
      <c r="I148" s="832"/>
      <c r="J148" s="832">
        <v>1</v>
      </c>
      <c r="K148" s="832">
        <v>0</v>
      </c>
      <c r="L148" s="832"/>
      <c r="M148" s="832">
        <v>0</v>
      </c>
      <c r="N148" s="832"/>
      <c r="O148" s="832"/>
      <c r="P148" s="828"/>
      <c r="Q148" s="833"/>
    </row>
    <row r="149" spans="1:17" ht="14.45" customHeight="1" x14ac:dyDescent="0.2">
      <c r="A149" s="822" t="s">
        <v>7808</v>
      </c>
      <c r="B149" s="823" t="s">
        <v>7239</v>
      </c>
      <c r="C149" s="823" t="s">
        <v>7508</v>
      </c>
      <c r="D149" s="823" t="s">
        <v>7529</v>
      </c>
      <c r="E149" s="823" t="s">
        <v>7530</v>
      </c>
      <c r="F149" s="832"/>
      <c r="G149" s="832"/>
      <c r="H149" s="832"/>
      <c r="I149" s="832"/>
      <c r="J149" s="832">
        <v>1</v>
      </c>
      <c r="K149" s="832">
        <v>245</v>
      </c>
      <c r="L149" s="832">
        <v>1</v>
      </c>
      <c r="M149" s="832">
        <v>245</v>
      </c>
      <c r="N149" s="832"/>
      <c r="O149" s="832"/>
      <c r="P149" s="828"/>
      <c r="Q149" s="833"/>
    </row>
    <row r="150" spans="1:17" ht="14.45" customHeight="1" x14ac:dyDescent="0.2">
      <c r="A150" s="822" t="s">
        <v>7808</v>
      </c>
      <c r="B150" s="823" t="s">
        <v>7239</v>
      </c>
      <c r="C150" s="823" t="s">
        <v>7508</v>
      </c>
      <c r="D150" s="823" t="s">
        <v>7535</v>
      </c>
      <c r="E150" s="823" t="s">
        <v>7536</v>
      </c>
      <c r="F150" s="832">
        <v>5</v>
      </c>
      <c r="G150" s="832">
        <v>430</v>
      </c>
      <c r="H150" s="832">
        <v>0.44932079414838033</v>
      </c>
      <c r="I150" s="832">
        <v>86</v>
      </c>
      <c r="J150" s="832">
        <v>11</v>
      </c>
      <c r="K150" s="832">
        <v>957</v>
      </c>
      <c r="L150" s="832">
        <v>1</v>
      </c>
      <c r="M150" s="832">
        <v>87</v>
      </c>
      <c r="N150" s="832">
        <v>3</v>
      </c>
      <c r="O150" s="832">
        <v>264</v>
      </c>
      <c r="P150" s="828">
        <v>0.27586206896551724</v>
      </c>
      <c r="Q150" s="833">
        <v>88</v>
      </c>
    </row>
    <row r="151" spans="1:17" ht="14.45" customHeight="1" x14ac:dyDescent="0.2">
      <c r="A151" s="822" t="s">
        <v>7808</v>
      </c>
      <c r="B151" s="823" t="s">
        <v>7239</v>
      </c>
      <c r="C151" s="823" t="s">
        <v>7508</v>
      </c>
      <c r="D151" s="823" t="s">
        <v>7543</v>
      </c>
      <c r="E151" s="823" t="s">
        <v>7544</v>
      </c>
      <c r="F151" s="832"/>
      <c r="G151" s="832"/>
      <c r="H151" s="832"/>
      <c r="I151" s="832"/>
      <c r="J151" s="832">
        <v>2</v>
      </c>
      <c r="K151" s="832">
        <v>716</v>
      </c>
      <c r="L151" s="832">
        <v>1</v>
      </c>
      <c r="M151" s="832">
        <v>358</v>
      </c>
      <c r="N151" s="832"/>
      <c r="O151" s="832"/>
      <c r="P151" s="828"/>
      <c r="Q151" s="833"/>
    </row>
    <row r="152" spans="1:17" ht="14.45" customHeight="1" x14ac:dyDescent="0.2">
      <c r="A152" s="822" t="s">
        <v>7808</v>
      </c>
      <c r="B152" s="823" t="s">
        <v>7239</v>
      </c>
      <c r="C152" s="823" t="s">
        <v>7508</v>
      </c>
      <c r="D152" s="823" t="s">
        <v>7549</v>
      </c>
      <c r="E152" s="823" t="s">
        <v>7550</v>
      </c>
      <c r="F152" s="832">
        <v>2</v>
      </c>
      <c r="G152" s="832">
        <v>952</v>
      </c>
      <c r="H152" s="832">
        <v>0.33124565066109951</v>
      </c>
      <c r="I152" s="832">
        <v>476</v>
      </c>
      <c r="J152" s="832">
        <v>6</v>
      </c>
      <c r="K152" s="832">
        <v>2874</v>
      </c>
      <c r="L152" s="832">
        <v>1</v>
      </c>
      <c r="M152" s="832">
        <v>479</v>
      </c>
      <c r="N152" s="832">
        <v>1</v>
      </c>
      <c r="O152" s="832">
        <v>482</v>
      </c>
      <c r="P152" s="828">
        <v>0.16771050800278359</v>
      </c>
      <c r="Q152" s="833">
        <v>482</v>
      </c>
    </row>
    <row r="153" spans="1:17" ht="14.45" customHeight="1" x14ac:dyDescent="0.2">
      <c r="A153" s="822" t="s">
        <v>7808</v>
      </c>
      <c r="B153" s="823" t="s">
        <v>7239</v>
      </c>
      <c r="C153" s="823" t="s">
        <v>7508</v>
      </c>
      <c r="D153" s="823" t="s">
        <v>7551</v>
      </c>
      <c r="E153" s="823" t="s">
        <v>7552</v>
      </c>
      <c r="F153" s="832">
        <v>3</v>
      </c>
      <c r="G153" s="832">
        <v>522</v>
      </c>
      <c r="H153" s="832">
        <v>2.9828571428571427</v>
      </c>
      <c r="I153" s="832">
        <v>174</v>
      </c>
      <c r="J153" s="832">
        <v>1</v>
      </c>
      <c r="K153" s="832">
        <v>175</v>
      </c>
      <c r="L153" s="832">
        <v>1</v>
      </c>
      <c r="M153" s="832">
        <v>175</v>
      </c>
      <c r="N153" s="832">
        <v>3</v>
      </c>
      <c r="O153" s="832">
        <v>528</v>
      </c>
      <c r="P153" s="828">
        <v>3.0171428571428573</v>
      </c>
      <c r="Q153" s="833">
        <v>176</v>
      </c>
    </row>
    <row r="154" spans="1:17" ht="14.45" customHeight="1" x14ac:dyDescent="0.2">
      <c r="A154" s="822" t="s">
        <v>7808</v>
      </c>
      <c r="B154" s="823" t="s">
        <v>7239</v>
      </c>
      <c r="C154" s="823" t="s">
        <v>7508</v>
      </c>
      <c r="D154" s="823" t="s">
        <v>7557</v>
      </c>
      <c r="E154" s="823" t="s">
        <v>7558</v>
      </c>
      <c r="F154" s="832">
        <v>2</v>
      </c>
      <c r="G154" s="832">
        <v>356</v>
      </c>
      <c r="H154" s="832">
        <v>0.994413407821229</v>
      </c>
      <c r="I154" s="832">
        <v>178</v>
      </c>
      <c r="J154" s="832">
        <v>2</v>
      </c>
      <c r="K154" s="832">
        <v>358</v>
      </c>
      <c r="L154" s="832">
        <v>1</v>
      </c>
      <c r="M154" s="832">
        <v>179</v>
      </c>
      <c r="N154" s="832">
        <v>1</v>
      </c>
      <c r="O154" s="832">
        <v>180</v>
      </c>
      <c r="P154" s="828">
        <v>0.5027932960893855</v>
      </c>
      <c r="Q154" s="833">
        <v>180</v>
      </c>
    </row>
    <row r="155" spans="1:17" ht="14.45" customHeight="1" x14ac:dyDescent="0.2">
      <c r="A155" s="822" t="s">
        <v>7808</v>
      </c>
      <c r="B155" s="823" t="s">
        <v>7239</v>
      </c>
      <c r="C155" s="823" t="s">
        <v>7508</v>
      </c>
      <c r="D155" s="823" t="s">
        <v>7561</v>
      </c>
      <c r="E155" s="823" t="s">
        <v>7562</v>
      </c>
      <c r="F155" s="832">
        <v>2</v>
      </c>
      <c r="G155" s="832">
        <v>1404</v>
      </c>
      <c r="H155" s="832">
        <v>0.49646393210749645</v>
      </c>
      <c r="I155" s="832">
        <v>702</v>
      </c>
      <c r="J155" s="832">
        <v>4</v>
      </c>
      <c r="K155" s="832">
        <v>2828</v>
      </c>
      <c r="L155" s="832">
        <v>1</v>
      </c>
      <c r="M155" s="832">
        <v>707</v>
      </c>
      <c r="N155" s="832">
        <v>1</v>
      </c>
      <c r="O155" s="832">
        <v>711</v>
      </c>
      <c r="P155" s="828">
        <v>0.25141442715700141</v>
      </c>
      <c r="Q155" s="833">
        <v>711</v>
      </c>
    </row>
    <row r="156" spans="1:17" ht="14.45" customHeight="1" x14ac:dyDescent="0.2">
      <c r="A156" s="822" t="s">
        <v>7808</v>
      </c>
      <c r="B156" s="823" t="s">
        <v>7584</v>
      </c>
      <c r="C156" s="823" t="s">
        <v>7508</v>
      </c>
      <c r="D156" s="823" t="s">
        <v>7587</v>
      </c>
      <c r="E156" s="823" t="s">
        <v>7588</v>
      </c>
      <c r="F156" s="832"/>
      <c r="G156" s="832"/>
      <c r="H156" s="832"/>
      <c r="I156" s="832"/>
      <c r="J156" s="832">
        <v>1</v>
      </c>
      <c r="K156" s="832">
        <v>302</v>
      </c>
      <c r="L156" s="832">
        <v>1</v>
      </c>
      <c r="M156" s="832">
        <v>302</v>
      </c>
      <c r="N156" s="832"/>
      <c r="O156" s="832"/>
      <c r="P156" s="828"/>
      <c r="Q156" s="833"/>
    </row>
    <row r="157" spans="1:17" ht="14.45" customHeight="1" x14ac:dyDescent="0.2">
      <c r="A157" s="822" t="s">
        <v>7808</v>
      </c>
      <c r="B157" s="823" t="s">
        <v>7584</v>
      </c>
      <c r="C157" s="823" t="s">
        <v>7508</v>
      </c>
      <c r="D157" s="823" t="s">
        <v>7593</v>
      </c>
      <c r="E157" s="823" t="s">
        <v>7594</v>
      </c>
      <c r="F157" s="832"/>
      <c r="G157" s="832"/>
      <c r="H157" s="832"/>
      <c r="I157" s="832"/>
      <c r="J157" s="832">
        <v>11</v>
      </c>
      <c r="K157" s="832">
        <v>115500</v>
      </c>
      <c r="L157" s="832">
        <v>1</v>
      </c>
      <c r="M157" s="832">
        <v>10500</v>
      </c>
      <c r="N157" s="832">
        <v>7</v>
      </c>
      <c r="O157" s="832">
        <v>73710</v>
      </c>
      <c r="P157" s="828">
        <v>0.63818181818181818</v>
      </c>
      <c r="Q157" s="833">
        <v>10530</v>
      </c>
    </row>
    <row r="158" spans="1:17" ht="14.45" customHeight="1" x14ac:dyDescent="0.2">
      <c r="A158" s="822" t="s">
        <v>7808</v>
      </c>
      <c r="B158" s="823" t="s">
        <v>7584</v>
      </c>
      <c r="C158" s="823" t="s">
        <v>7508</v>
      </c>
      <c r="D158" s="823" t="s">
        <v>7595</v>
      </c>
      <c r="E158" s="823" t="s">
        <v>7596</v>
      </c>
      <c r="F158" s="832">
        <v>1</v>
      </c>
      <c r="G158" s="832">
        <v>11396</v>
      </c>
      <c r="H158" s="832">
        <v>0.33124055342402048</v>
      </c>
      <c r="I158" s="832">
        <v>11396</v>
      </c>
      <c r="J158" s="832">
        <v>3</v>
      </c>
      <c r="K158" s="832">
        <v>34404</v>
      </c>
      <c r="L158" s="832">
        <v>1</v>
      </c>
      <c r="M158" s="832">
        <v>11468</v>
      </c>
      <c r="N158" s="832">
        <v>1</v>
      </c>
      <c r="O158" s="832">
        <v>11531</v>
      </c>
      <c r="P158" s="828">
        <v>0.3351645157539821</v>
      </c>
      <c r="Q158" s="833">
        <v>11531</v>
      </c>
    </row>
    <row r="159" spans="1:17" ht="14.45" customHeight="1" x14ac:dyDescent="0.2">
      <c r="A159" s="822" t="s">
        <v>7808</v>
      </c>
      <c r="B159" s="823" t="s">
        <v>7584</v>
      </c>
      <c r="C159" s="823" t="s">
        <v>7508</v>
      </c>
      <c r="D159" s="823" t="s">
        <v>7599</v>
      </c>
      <c r="E159" s="823" t="s">
        <v>7600</v>
      </c>
      <c r="F159" s="832"/>
      <c r="G159" s="832"/>
      <c r="H159" s="832"/>
      <c r="I159" s="832"/>
      <c r="J159" s="832">
        <v>7</v>
      </c>
      <c r="K159" s="832">
        <v>2534</v>
      </c>
      <c r="L159" s="832">
        <v>1</v>
      </c>
      <c r="M159" s="832">
        <v>362</v>
      </c>
      <c r="N159" s="832">
        <v>5</v>
      </c>
      <c r="O159" s="832">
        <v>1825</v>
      </c>
      <c r="P159" s="828">
        <v>0.72020520915548536</v>
      </c>
      <c r="Q159" s="833">
        <v>365</v>
      </c>
    </row>
    <row r="160" spans="1:17" ht="14.45" customHeight="1" x14ac:dyDescent="0.2">
      <c r="A160" s="822" t="s">
        <v>7808</v>
      </c>
      <c r="B160" s="823" t="s">
        <v>7584</v>
      </c>
      <c r="C160" s="823" t="s">
        <v>7508</v>
      </c>
      <c r="D160" s="823" t="s">
        <v>7603</v>
      </c>
      <c r="E160" s="823" t="s">
        <v>7604</v>
      </c>
      <c r="F160" s="832">
        <v>6</v>
      </c>
      <c r="G160" s="832">
        <v>6642</v>
      </c>
      <c r="H160" s="832">
        <v>0.99729729729729732</v>
      </c>
      <c r="I160" s="832">
        <v>1107</v>
      </c>
      <c r="J160" s="832">
        <v>6</v>
      </c>
      <c r="K160" s="832">
        <v>6660</v>
      </c>
      <c r="L160" s="832">
        <v>1</v>
      </c>
      <c r="M160" s="832">
        <v>1110</v>
      </c>
      <c r="N160" s="832">
        <v>8</v>
      </c>
      <c r="O160" s="832">
        <v>8912</v>
      </c>
      <c r="P160" s="828">
        <v>1.3381381381381381</v>
      </c>
      <c r="Q160" s="833">
        <v>1114</v>
      </c>
    </row>
    <row r="161" spans="1:17" ht="14.45" customHeight="1" x14ac:dyDescent="0.2">
      <c r="A161" s="822" t="s">
        <v>7808</v>
      </c>
      <c r="B161" s="823" t="s">
        <v>7584</v>
      </c>
      <c r="C161" s="823" t="s">
        <v>7508</v>
      </c>
      <c r="D161" s="823" t="s">
        <v>7605</v>
      </c>
      <c r="E161" s="823" t="s">
        <v>7606</v>
      </c>
      <c r="F161" s="832"/>
      <c r="G161" s="832"/>
      <c r="H161" s="832"/>
      <c r="I161" s="832"/>
      <c r="J161" s="832"/>
      <c r="K161" s="832"/>
      <c r="L161" s="832"/>
      <c r="M161" s="832"/>
      <c r="N161" s="832">
        <v>1</v>
      </c>
      <c r="O161" s="832">
        <v>7462</v>
      </c>
      <c r="P161" s="828"/>
      <c r="Q161" s="833">
        <v>7462</v>
      </c>
    </row>
    <row r="162" spans="1:17" ht="14.45" customHeight="1" x14ac:dyDescent="0.2">
      <c r="A162" s="822" t="s">
        <v>7808</v>
      </c>
      <c r="B162" s="823" t="s">
        <v>7584</v>
      </c>
      <c r="C162" s="823" t="s">
        <v>7508</v>
      </c>
      <c r="D162" s="823" t="s">
        <v>7609</v>
      </c>
      <c r="E162" s="823" t="s">
        <v>7610</v>
      </c>
      <c r="F162" s="832">
        <v>1</v>
      </c>
      <c r="G162" s="832">
        <v>8806</v>
      </c>
      <c r="H162" s="832"/>
      <c r="I162" s="832">
        <v>8806</v>
      </c>
      <c r="J162" s="832"/>
      <c r="K162" s="832"/>
      <c r="L162" s="832"/>
      <c r="M162" s="832"/>
      <c r="N162" s="832"/>
      <c r="O162" s="832"/>
      <c r="P162" s="828"/>
      <c r="Q162" s="833"/>
    </row>
    <row r="163" spans="1:17" ht="14.45" customHeight="1" x14ac:dyDescent="0.2">
      <c r="A163" s="822" t="s">
        <v>7808</v>
      </c>
      <c r="B163" s="823" t="s">
        <v>7584</v>
      </c>
      <c r="C163" s="823" t="s">
        <v>7508</v>
      </c>
      <c r="D163" s="823" t="s">
        <v>7611</v>
      </c>
      <c r="E163" s="823" t="s">
        <v>7612</v>
      </c>
      <c r="F163" s="832">
        <v>3</v>
      </c>
      <c r="G163" s="832">
        <v>4830</v>
      </c>
      <c r="H163" s="832">
        <v>0.5</v>
      </c>
      <c r="I163" s="832">
        <v>1610</v>
      </c>
      <c r="J163" s="832">
        <v>6</v>
      </c>
      <c r="K163" s="832">
        <v>9660</v>
      </c>
      <c r="L163" s="832">
        <v>1</v>
      </c>
      <c r="M163" s="832">
        <v>1610</v>
      </c>
      <c r="N163" s="832">
        <v>4</v>
      </c>
      <c r="O163" s="832">
        <v>6440</v>
      </c>
      <c r="P163" s="828">
        <v>0.66666666666666663</v>
      </c>
      <c r="Q163" s="833">
        <v>1610</v>
      </c>
    </row>
    <row r="164" spans="1:17" ht="14.45" customHeight="1" x14ac:dyDescent="0.2">
      <c r="A164" s="822" t="s">
        <v>7808</v>
      </c>
      <c r="B164" s="823" t="s">
        <v>7584</v>
      </c>
      <c r="C164" s="823" t="s">
        <v>7508</v>
      </c>
      <c r="D164" s="823" t="s">
        <v>7613</v>
      </c>
      <c r="E164" s="823" t="s">
        <v>7614</v>
      </c>
      <c r="F164" s="832">
        <v>8</v>
      </c>
      <c r="G164" s="832">
        <v>13032</v>
      </c>
      <c r="H164" s="832">
        <v>0.39926470588235297</v>
      </c>
      <c r="I164" s="832">
        <v>1629</v>
      </c>
      <c r="J164" s="832">
        <v>20</v>
      </c>
      <c r="K164" s="832">
        <v>32640</v>
      </c>
      <c r="L164" s="832">
        <v>1</v>
      </c>
      <c r="M164" s="832">
        <v>1632</v>
      </c>
      <c r="N164" s="832">
        <v>26</v>
      </c>
      <c r="O164" s="832">
        <v>42536</v>
      </c>
      <c r="P164" s="828">
        <v>1.303186274509804</v>
      </c>
      <c r="Q164" s="833">
        <v>1636</v>
      </c>
    </row>
    <row r="165" spans="1:17" ht="14.45" customHeight="1" x14ac:dyDescent="0.2">
      <c r="A165" s="822" t="s">
        <v>7808</v>
      </c>
      <c r="B165" s="823" t="s">
        <v>7584</v>
      </c>
      <c r="C165" s="823" t="s">
        <v>7508</v>
      </c>
      <c r="D165" s="823" t="s">
        <v>7615</v>
      </c>
      <c r="E165" s="823" t="s">
        <v>7616</v>
      </c>
      <c r="F165" s="832">
        <v>1</v>
      </c>
      <c r="G165" s="832">
        <v>3835</v>
      </c>
      <c r="H165" s="832"/>
      <c r="I165" s="832">
        <v>3835</v>
      </c>
      <c r="J165" s="832"/>
      <c r="K165" s="832"/>
      <c r="L165" s="832"/>
      <c r="M165" s="832"/>
      <c r="N165" s="832">
        <v>1</v>
      </c>
      <c r="O165" s="832">
        <v>3843</v>
      </c>
      <c r="P165" s="828"/>
      <c r="Q165" s="833">
        <v>3843</v>
      </c>
    </row>
    <row r="166" spans="1:17" ht="14.45" customHeight="1" x14ac:dyDescent="0.2">
      <c r="A166" s="822" t="s">
        <v>7808</v>
      </c>
      <c r="B166" s="823" t="s">
        <v>7584</v>
      </c>
      <c r="C166" s="823" t="s">
        <v>7508</v>
      </c>
      <c r="D166" s="823" t="s">
        <v>7617</v>
      </c>
      <c r="E166" s="823" t="s">
        <v>7618</v>
      </c>
      <c r="F166" s="832">
        <v>3</v>
      </c>
      <c r="G166" s="832">
        <v>4830</v>
      </c>
      <c r="H166" s="832">
        <v>0.5</v>
      </c>
      <c r="I166" s="832">
        <v>1610</v>
      </c>
      <c r="J166" s="832">
        <v>6</v>
      </c>
      <c r="K166" s="832">
        <v>9660</v>
      </c>
      <c r="L166" s="832">
        <v>1</v>
      </c>
      <c r="M166" s="832">
        <v>1610</v>
      </c>
      <c r="N166" s="832">
        <v>4</v>
      </c>
      <c r="O166" s="832">
        <v>6440</v>
      </c>
      <c r="P166" s="828">
        <v>0.66666666666666663</v>
      </c>
      <c r="Q166" s="833">
        <v>1610</v>
      </c>
    </row>
    <row r="167" spans="1:17" ht="14.45" customHeight="1" x14ac:dyDescent="0.2">
      <c r="A167" s="822" t="s">
        <v>7808</v>
      </c>
      <c r="B167" s="823" t="s">
        <v>7584</v>
      </c>
      <c r="C167" s="823" t="s">
        <v>7508</v>
      </c>
      <c r="D167" s="823" t="s">
        <v>7623</v>
      </c>
      <c r="E167" s="823" t="s">
        <v>7624</v>
      </c>
      <c r="F167" s="832"/>
      <c r="G167" s="832"/>
      <c r="H167" s="832"/>
      <c r="I167" s="832"/>
      <c r="J167" s="832">
        <v>3</v>
      </c>
      <c r="K167" s="832">
        <v>3253.33</v>
      </c>
      <c r="L167" s="832">
        <v>1</v>
      </c>
      <c r="M167" s="832">
        <v>1084.4433333333334</v>
      </c>
      <c r="N167" s="832">
        <v>2</v>
      </c>
      <c r="O167" s="832">
        <v>2168.88</v>
      </c>
      <c r="P167" s="828">
        <v>0.66666461748423922</v>
      </c>
      <c r="Q167" s="833">
        <v>1084.44</v>
      </c>
    </row>
    <row r="168" spans="1:17" ht="14.45" customHeight="1" x14ac:dyDescent="0.2">
      <c r="A168" s="822" t="s">
        <v>7808</v>
      </c>
      <c r="B168" s="823" t="s">
        <v>7627</v>
      </c>
      <c r="C168" s="823" t="s">
        <v>7508</v>
      </c>
      <c r="D168" s="823" t="s">
        <v>7628</v>
      </c>
      <c r="E168" s="823" t="s">
        <v>7629</v>
      </c>
      <c r="F168" s="832">
        <v>1</v>
      </c>
      <c r="G168" s="832">
        <v>222</v>
      </c>
      <c r="H168" s="832">
        <v>0.24887892376681614</v>
      </c>
      <c r="I168" s="832">
        <v>222</v>
      </c>
      <c r="J168" s="832">
        <v>4</v>
      </c>
      <c r="K168" s="832">
        <v>892</v>
      </c>
      <c r="L168" s="832">
        <v>1</v>
      </c>
      <c r="M168" s="832">
        <v>223</v>
      </c>
      <c r="N168" s="832">
        <v>2</v>
      </c>
      <c r="O168" s="832">
        <v>448</v>
      </c>
      <c r="P168" s="828">
        <v>0.50224215246636772</v>
      </c>
      <c r="Q168" s="833">
        <v>224</v>
      </c>
    </row>
    <row r="169" spans="1:17" ht="14.45" customHeight="1" x14ac:dyDescent="0.2">
      <c r="A169" s="822" t="s">
        <v>7808</v>
      </c>
      <c r="B169" s="823" t="s">
        <v>7627</v>
      </c>
      <c r="C169" s="823" t="s">
        <v>7508</v>
      </c>
      <c r="D169" s="823" t="s">
        <v>7630</v>
      </c>
      <c r="E169" s="823" t="s">
        <v>7631</v>
      </c>
      <c r="F169" s="832">
        <v>1</v>
      </c>
      <c r="G169" s="832">
        <v>509</v>
      </c>
      <c r="H169" s="832">
        <v>0.24805068226120858</v>
      </c>
      <c r="I169" s="832">
        <v>509</v>
      </c>
      <c r="J169" s="832">
        <v>4</v>
      </c>
      <c r="K169" s="832">
        <v>2052</v>
      </c>
      <c r="L169" s="832">
        <v>1</v>
      </c>
      <c r="M169" s="832">
        <v>513</v>
      </c>
      <c r="N169" s="832">
        <v>2</v>
      </c>
      <c r="O169" s="832">
        <v>1034</v>
      </c>
      <c r="P169" s="828">
        <v>0.50389863547758285</v>
      </c>
      <c r="Q169" s="833">
        <v>517</v>
      </c>
    </row>
    <row r="170" spans="1:17" ht="14.45" customHeight="1" x14ac:dyDescent="0.2">
      <c r="A170" s="822" t="s">
        <v>7808</v>
      </c>
      <c r="B170" s="823" t="s">
        <v>7627</v>
      </c>
      <c r="C170" s="823" t="s">
        <v>7508</v>
      </c>
      <c r="D170" s="823" t="s">
        <v>7632</v>
      </c>
      <c r="E170" s="823" t="s">
        <v>7633</v>
      </c>
      <c r="F170" s="832">
        <v>276</v>
      </c>
      <c r="G170" s="832">
        <v>97704</v>
      </c>
      <c r="H170" s="832">
        <v>1.5290140845070423</v>
      </c>
      <c r="I170" s="832">
        <v>354</v>
      </c>
      <c r="J170" s="832">
        <v>180</v>
      </c>
      <c r="K170" s="832">
        <v>63900</v>
      </c>
      <c r="L170" s="832">
        <v>1</v>
      </c>
      <c r="M170" s="832">
        <v>355</v>
      </c>
      <c r="N170" s="832">
        <v>186</v>
      </c>
      <c r="O170" s="832">
        <v>66030</v>
      </c>
      <c r="P170" s="828">
        <v>1.0333333333333334</v>
      </c>
      <c r="Q170" s="833">
        <v>355</v>
      </c>
    </row>
    <row r="171" spans="1:17" ht="14.45" customHeight="1" x14ac:dyDescent="0.2">
      <c r="A171" s="822" t="s">
        <v>7808</v>
      </c>
      <c r="B171" s="823" t="s">
        <v>7627</v>
      </c>
      <c r="C171" s="823" t="s">
        <v>7508</v>
      </c>
      <c r="D171" s="823" t="s">
        <v>7636</v>
      </c>
      <c r="E171" s="823" t="s">
        <v>7637</v>
      </c>
      <c r="F171" s="832">
        <v>2449</v>
      </c>
      <c r="G171" s="832">
        <v>159185</v>
      </c>
      <c r="H171" s="832">
        <v>1.1706500956022945</v>
      </c>
      <c r="I171" s="832">
        <v>65</v>
      </c>
      <c r="J171" s="832">
        <v>2092</v>
      </c>
      <c r="K171" s="832">
        <v>135980</v>
      </c>
      <c r="L171" s="832">
        <v>1</v>
      </c>
      <c r="M171" s="832">
        <v>65</v>
      </c>
      <c r="N171" s="832">
        <v>2012</v>
      </c>
      <c r="O171" s="832">
        <v>132792</v>
      </c>
      <c r="P171" s="828">
        <v>0.9765553757905574</v>
      </c>
      <c r="Q171" s="833">
        <v>66</v>
      </c>
    </row>
    <row r="172" spans="1:17" ht="14.45" customHeight="1" x14ac:dyDescent="0.2">
      <c r="A172" s="822" t="s">
        <v>7808</v>
      </c>
      <c r="B172" s="823" t="s">
        <v>7627</v>
      </c>
      <c r="C172" s="823" t="s">
        <v>7508</v>
      </c>
      <c r="D172" s="823" t="s">
        <v>7638</v>
      </c>
      <c r="E172" s="823" t="s">
        <v>7639</v>
      </c>
      <c r="F172" s="832">
        <v>3</v>
      </c>
      <c r="G172" s="832">
        <v>1635</v>
      </c>
      <c r="H172" s="832">
        <v>2.9945054945054945</v>
      </c>
      <c r="I172" s="832">
        <v>545</v>
      </c>
      <c r="J172" s="832">
        <v>1</v>
      </c>
      <c r="K172" s="832">
        <v>546</v>
      </c>
      <c r="L172" s="832">
        <v>1</v>
      </c>
      <c r="M172" s="832">
        <v>546</v>
      </c>
      <c r="N172" s="832"/>
      <c r="O172" s="832"/>
      <c r="P172" s="828"/>
      <c r="Q172" s="833"/>
    </row>
    <row r="173" spans="1:17" ht="14.45" customHeight="1" x14ac:dyDescent="0.2">
      <c r="A173" s="822" t="s">
        <v>7808</v>
      </c>
      <c r="B173" s="823" t="s">
        <v>7627</v>
      </c>
      <c r="C173" s="823" t="s">
        <v>7508</v>
      </c>
      <c r="D173" s="823" t="s">
        <v>7640</v>
      </c>
      <c r="E173" s="823" t="s">
        <v>7641</v>
      </c>
      <c r="F173" s="832">
        <v>41</v>
      </c>
      <c r="G173" s="832">
        <v>24272</v>
      </c>
      <c r="H173" s="832">
        <v>1.2382409958167533</v>
      </c>
      <c r="I173" s="832">
        <v>592</v>
      </c>
      <c r="J173" s="832">
        <v>33</v>
      </c>
      <c r="K173" s="832">
        <v>19602</v>
      </c>
      <c r="L173" s="832">
        <v>1</v>
      </c>
      <c r="M173" s="832">
        <v>594</v>
      </c>
      <c r="N173" s="832">
        <v>23</v>
      </c>
      <c r="O173" s="832">
        <v>13685</v>
      </c>
      <c r="P173" s="828">
        <v>0.69814304662789506</v>
      </c>
      <c r="Q173" s="833">
        <v>595</v>
      </c>
    </row>
    <row r="174" spans="1:17" ht="14.45" customHeight="1" x14ac:dyDescent="0.2">
      <c r="A174" s="822" t="s">
        <v>7808</v>
      </c>
      <c r="B174" s="823" t="s">
        <v>7627</v>
      </c>
      <c r="C174" s="823" t="s">
        <v>7508</v>
      </c>
      <c r="D174" s="823" t="s">
        <v>7642</v>
      </c>
      <c r="E174" s="823" t="s">
        <v>7643</v>
      </c>
      <c r="F174" s="832">
        <v>40</v>
      </c>
      <c r="G174" s="832">
        <v>24680</v>
      </c>
      <c r="H174" s="832">
        <v>1.2882346800292306</v>
      </c>
      <c r="I174" s="832">
        <v>617</v>
      </c>
      <c r="J174" s="832">
        <v>31</v>
      </c>
      <c r="K174" s="832">
        <v>19158</v>
      </c>
      <c r="L174" s="832">
        <v>1</v>
      </c>
      <c r="M174" s="832">
        <v>618</v>
      </c>
      <c r="N174" s="832">
        <v>23</v>
      </c>
      <c r="O174" s="832">
        <v>14237</v>
      </c>
      <c r="P174" s="828">
        <v>0.74313602672512791</v>
      </c>
      <c r="Q174" s="833">
        <v>619</v>
      </c>
    </row>
    <row r="175" spans="1:17" ht="14.45" customHeight="1" x14ac:dyDescent="0.2">
      <c r="A175" s="822" t="s">
        <v>7808</v>
      </c>
      <c r="B175" s="823" t="s">
        <v>7627</v>
      </c>
      <c r="C175" s="823" t="s">
        <v>7508</v>
      </c>
      <c r="D175" s="823" t="s">
        <v>7644</v>
      </c>
      <c r="E175" s="823" t="s">
        <v>7645</v>
      </c>
      <c r="F175" s="832">
        <v>142</v>
      </c>
      <c r="G175" s="832">
        <v>21726</v>
      </c>
      <c r="H175" s="832">
        <v>0.99350649350649356</v>
      </c>
      <c r="I175" s="832">
        <v>153</v>
      </c>
      <c r="J175" s="832">
        <v>142</v>
      </c>
      <c r="K175" s="832">
        <v>21868</v>
      </c>
      <c r="L175" s="832">
        <v>1</v>
      </c>
      <c r="M175" s="832">
        <v>154</v>
      </c>
      <c r="N175" s="832">
        <v>68</v>
      </c>
      <c r="O175" s="832">
        <v>10472</v>
      </c>
      <c r="P175" s="828">
        <v>0.47887323943661969</v>
      </c>
      <c r="Q175" s="833">
        <v>154</v>
      </c>
    </row>
    <row r="176" spans="1:17" ht="14.45" customHeight="1" x14ac:dyDescent="0.2">
      <c r="A176" s="822" t="s">
        <v>7808</v>
      </c>
      <c r="B176" s="823" t="s">
        <v>7627</v>
      </c>
      <c r="C176" s="823" t="s">
        <v>7508</v>
      </c>
      <c r="D176" s="823" t="s">
        <v>7646</v>
      </c>
      <c r="E176" s="823" t="s">
        <v>7647</v>
      </c>
      <c r="F176" s="832">
        <v>1</v>
      </c>
      <c r="G176" s="832">
        <v>679</v>
      </c>
      <c r="H176" s="832"/>
      <c r="I176" s="832">
        <v>679</v>
      </c>
      <c r="J176" s="832"/>
      <c r="K176" s="832"/>
      <c r="L176" s="832"/>
      <c r="M176" s="832"/>
      <c r="N176" s="832">
        <v>6</v>
      </c>
      <c r="O176" s="832">
        <v>4080</v>
      </c>
      <c r="P176" s="828"/>
      <c r="Q176" s="833">
        <v>680</v>
      </c>
    </row>
    <row r="177" spans="1:17" ht="14.45" customHeight="1" x14ac:dyDescent="0.2">
      <c r="A177" s="822" t="s">
        <v>7808</v>
      </c>
      <c r="B177" s="823" t="s">
        <v>7627</v>
      </c>
      <c r="C177" s="823" t="s">
        <v>7508</v>
      </c>
      <c r="D177" s="823" t="s">
        <v>7648</v>
      </c>
      <c r="E177" s="823" t="s">
        <v>7649</v>
      </c>
      <c r="F177" s="832">
        <v>29</v>
      </c>
      <c r="G177" s="832">
        <v>696</v>
      </c>
      <c r="H177" s="832">
        <v>0.92307692307692313</v>
      </c>
      <c r="I177" s="832">
        <v>24</v>
      </c>
      <c r="J177" s="832">
        <v>29</v>
      </c>
      <c r="K177" s="832">
        <v>754</v>
      </c>
      <c r="L177" s="832">
        <v>1</v>
      </c>
      <c r="M177" s="832">
        <v>26</v>
      </c>
      <c r="N177" s="832">
        <v>36</v>
      </c>
      <c r="O177" s="832">
        <v>936</v>
      </c>
      <c r="P177" s="828">
        <v>1.2413793103448276</v>
      </c>
      <c r="Q177" s="833">
        <v>26</v>
      </c>
    </row>
    <row r="178" spans="1:17" ht="14.45" customHeight="1" x14ac:dyDescent="0.2">
      <c r="A178" s="822" t="s">
        <v>7808</v>
      </c>
      <c r="B178" s="823" t="s">
        <v>7627</v>
      </c>
      <c r="C178" s="823" t="s">
        <v>7508</v>
      </c>
      <c r="D178" s="823" t="s">
        <v>7652</v>
      </c>
      <c r="E178" s="823" t="s">
        <v>7653</v>
      </c>
      <c r="F178" s="832">
        <v>29</v>
      </c>
      <c r="G178" s="832">
        <v>1595</v>
      </c>
      <c r="H178" s="832">
        <v>2.2307692307692308</v>
      </c>
      <c r="I178" s="832">
        <v>55</v>
      </c>
      <c r="J178" s="832">
        <v>13</v>
      </c>
      <c r="K178" s="832">
        <v>715</v>
      </c>
      <c r="L178" s="832">
        <v>1</v>
      </c>
      <c r="M178" s="832">
        <v>55</v>
      </c>
      <c r="N178" s="832">
        <v>16</v>
      </c>
      <c r="O178" s="832">
        <v>880</v>
      </c>
      <c r="P178" s="828">
        <v>1.2307692307692308</v>
      </c>
      <c r="Q178" s="833">
        <v>55</v>
      </c>
    </row>
    <row r="179" spans="1:17" ht="14.45" customHeight="1" x14ac:dyDescent="0.2">
      <c r="A179" s="822" t="s">
        <v>7808</v>
      </c>
      <c r="B179" s="823" t="s">
        <v>7627</v>
      </c>
      <c r="C179" s="823" t="s">
        <v>7508</v>
      </c>
      <c r="D179" s="823" t="s">
        <v>7654</v>
      </c>
      <c r="E179" s="823" t="s">
        <v>7655</v>
      </c>
      <c r="F179" s="832">
        <v>1678</v>
      </c>
      <c r="G179" s="832">
        <v>129206</v>
      </c>
      <c r="H179" s="832">
        <v>1.1021205452343177</v>
      </c>
      <c r="I179" s="832">
        <v>77</v>
      </c>
      <c r="J179" s="832">
        <v>1503</v>
      </c>
      <c r="K179" s="832">
        <v>117234</v>
      </c>
      <c r="L179" s="832">
        <v>1</v>
      </c>
      <c r="M179" s="832">
        <v>78</v>
      </c>
      <c r="N179" s="832">
        <v>1350</v>
      </c>
      <c r="O179" s="832">
        <v>105300</v>
      </c>
      <c r="P179" s="828">
        <v>0.89820359281437123</v>
      </c>
      <c r="Q179" s="833">
        <v>78</v>
      </c>
    </row>
    <row r="180" spans="1:17" ht="14.45" customHeight="1" x14ac:dyDescent="0.2">
      <c r="A180" s="822" t="s">
        <v>7808</v>
      </c>
      <c r="B180" s="823" t="s">
        <v>7627</v>
      </c>
      <c r="C180" s="823" t="s">
        <v>7508</v>
      </c>
      <c r="D180" s="823" t="s">
        <v>7658</v>
      </c>
      <c r="E180" s="823" t="s">
        <v>7659</v>
      </c>
      <c r="F180" s="832">
        <v>404</v>
      </c>
      <c r="G180" s="832">
        <v>9696</v>
      </c>
      <c r="H180" s="832">
        <v>1.2784810126582278</v>
      </c>
      <c r="I180" s="832">
        <v>24</v>
      </c>
      <c r="J180" s="832">
        <v>316</v>
      </c>
      <c r="K180" s="832">
        <v>7584</v>
      </c>
      <c r="L180" s="832">
        <v>1</v>
      </c>
      <c r="M180" s="832">
        <v>24</v>
      </c>
      <c r="N180" s="832">
        <v>323</v>
      </c>
      <c r="O180" s="832">
        <v>8075</v>
      </c>
      <c r="P180" s="828">
        <v>1.0647415611814346</v>
      </c>
      <c r="Q180" s="833">
        <v>25</v>
      </c>
    </row>
    <row r="181" spans="1:17" ht="14.45" customHeight="1" x14ac:dyDescent="0.2">
      <c r="A181" s="822" t="s">
        <v>7808</v>
      </c>
      <c r="B181" s="823" t="s">
        <v>7627</v>
      </c>
      <c r="C181" s="823" t="s">
        <v>7508</v>
      </c>
      <c r="D181" s="823" t="s">
        <v>7662</v>
      </c>
      <c r="E181" s="823" t="s">
        <v>7663</v>
      </c>
      <c r="F181" s="832"/>
      <c r="G181" s="832"/>
      <c r="H181" s="832"/>
      <c r="I181" s="832"/>
      <c r="J181" s="832"/>
      <c r="K181" s="832"/>
      <c r="L181" s="832"/>
      <c r="M181" s="832"/>
      <c r="N181" s="832">
        <v>1</v>
      </c>
      <c r="O181" s="832">
        <v>181</v>
      </c>
      <c r="P181" s="828"/>
      <c r="Q181" s="833">
        <v>181</v>
      </c>
    </row>
    <row r="182" spans="1:17" ht="14.45" customHeight="1" x14ac:dyDescent="0.2">
      <c r="A182" s="822" t="s">
        <v>7808</v>
      </c>
      <c r="B182" s="823" t="s">
        <v>7627</v>
      </c>
      <c r="C182" s="823" t="s">
        <v>7508</v>
      </c>
      <c r="D182" s="823" t="s">
        <v>7666</v>
      </c>
      <c r="E182" s="823" t="s">
        <v>7667</v>
      </c>
      <c r="F182" s="832">
        <v>28</v>
      </c>
      <c r="G182" s="832">
        <v>17668</v>
      </c>
      <c r="H182" s="832">
        <v>1.75</v>
      </c>
      <c r="I182" s="832">
        <v>631</v>
      </c>
      <c r="J182" s="832">
        <v>16</v>
      </c>
      <c r="K182" s="832">
        <v>10096</v>
      </c>
      <c r="L182" s="832">
        <v>1</v>
      </c>
      <c r="M182" s="832">
        <v>631</v>
      </c>
      <c r="N182" s="832">
        <v>13</v>
      </c>
      <c r="O182" s="832">
        <v>8216</v>
      </c>
      <c r="P182" s="828">
        <v>0.81378763866877968</v>
      </c>
      <c r="Q182" s="833">
        <v>632</v>
      </c>
    </row>
    <row r="183" spans="1:17" ht="14.45" customHeight="1" x14ac:dyDescent="0.2">
      <c r="A183" s="822" t="s">
        <v>7808</v>
      </c>
      <c r="B183" s="823" t="s">
        <v>7627</v>
      </c>
      <c r="C183" s="823" t="s">
        <v>7508</v>
      </c>
      <c r="D183" s="823" t="s">
        <v>7668</v>
      </c>
      <c r="E183" s="823" t="s">
        <v>7669</v>
      </c>
      <c r="F183" s="832">
        <v>1</v>
      </c>
      <c r="G183" s="832">
        <v>210</v>
      </c>
      <c r="H183" s="832"/>
      <c r="I183" s="832">
        <v>210</v>
      </c>
      <c r="J183" s="832"/>
      <c r="K183" s="832"/>
      <c r="L183" s="832"/>
      <c r="M183" s="832"/>
      <c r="N183" s="832"/>
      <c r="O183" s="832"/>
      <c r="P183" s="828"/>
      <c r="Q183" s="833"/>
    </row>
    <row r="184" spans="1:17" ht="14.45" customHeight="1" x14ac:dyDescent="0.2">
      <c r="A184" s="822" t="s">
        <v>7808</v>
      </c>
      <c r="B184" s="823" t="s">
        <v>7627</v>
      </c>
      <c r="C184" s="823" t="s">
        <v>7508</v>
      </c>
      <c r="D184" s="823" t="s">
        <v>7670</v>
      </c>
      <c r="E184" s="823" t="s">
        <v>7671</v>
      </c>
      <c r="F184" s="832">
        <v>99</v>
      </c>
      <c r="G184" s="832">
        <v>6534</v>
      </c>
      <c r="H184" s="832">
        <v>0.90825688073394495</v>
      </c>
      <c r="I184" s="832">
        <v>66</v>
      </c>
      <c r="J184" s="832">
        <v>109</v>
      </c>
      <c r="K184" s="832">
        <v>7194</v>
      </c>
      <c r="L184" s="832">
        <v>1</v>
      </c>
      <c r="M184" s="832">
        <v>66</v>
      </c>
      <c r="N184" s="832">
        <v>88</v>
      </c>
      <c r="O184" s="832">
        <v>5808</v>
      </c>
      <c r="P184" s="828">
        <v>0.80733944954128445</v>
      </c>
      <c r="Q184" s="833">
        <v>66</v>
      </c>
    </row>
    <row r="185" spans="1:17" ht="14.45" customHeight="1" x14ac:dyDescent="0.2">
      <c r="A185" s="822" t="s">
        <v>7808</v>
      </c>
      <c r="B185" s="823" t="s">
        <v>7627</v>
      </c>
      <c r="C185" s="823" t="s">
        <v>7508</v>
      </c>
      <c r="D185" s="823" t="s">
        <v>7672</v>
      </c>
      <c r="E185" s="823" t="s">
        <v>7673</v>
      </c>
      <c r="F185" s="832"/>
      <c r="G185" s="832"/>
      <c r="H185" s="832"/>
      <c r="I185" s="832"/>
      <c r="J185" s="832">
        <v>2</v>
      </c>
      <c r="K185" s="832">
        <v>602</v>
      </c>
      <c r="L185" s="832">
        <v>1</v>
      </c>
      <c r="M185" s="832">
        <v>301</v>
      </c>
      <c r="N185" s="832"/>
      <c r="O185" s="832"/>
      <c r="P185" s="828"/>
      <c r="Q185" s="833"/>
    </row>
    <row r="186" spans="1:17" ht="14.45" customHeight="1" x14ac:dyDescent="0.2">
      <c r="A186" s="822" t="s">
        <v>7808</v>
      </c>
      <c r="B186" s="823" t="s">
        <v>7627</v>
      </c>
      <c r="C186" s="823" t="s">
        <v>7508</v>
      </c>
      <c r="D186" s="823" t="s">
        <v>7674</v>
      </c>
      <c r="E186" s="823" t="s">
        <v>7675</v>
      </c>
      <c r="F186" s="832">
        <v>2261</v>
      </c>
      <c r="G186" s="832">
        <v>38437</v>
      </c>
      <c r="H186" s="832">
        <v>1.236870897155361</v>
      </c>
      <c r="I186" s="832">
        <v>17</v>
      </c>
      <c r="J186" s="832">
        <v>1828</v>
      </c>
      <c r="K186" s="832">
        <v>31076</v>
      </c>
      <c r="L186" s="832">
        <v>1</v>
      </c>
      <c r="M186" s="832">
        <v>17</v>
      </c>
      <c r="N186" s="832">
        <v>1652</v>
      </c>
      <c r="O186" s="832">
        <v>28084</v>
      </c>
      <c r="P186" s="828">
        <v>0.90371991247264771</v>
      </c>
      <c r="Q186" s="833">
        <v>17</v>
      </c>
    </row>
    <row r="187" spans="1:17" ht="14.45" customHeight="1" x14ac:dyDescent="0.2">
      <c r="A187" s="822" t="s">
        <v>7808</v>
      </c>
      <c r="B187" s="823" t="s">
        <v>7627</v>
      </c>
      <c r="C187" s="823" t="s">
        <v>7508</v>
      </c>
      <c r="D187" s="823" t="s">
        <v>7676</v>
      </c>
      <c r="E187" s="823" t="s">
        <v>7677</v>
      </c>
      <c r="F187" s="832">
        <v>2</v>
      </c>
      <c r="G187" s="832">
        <v>204</v>
      </c>
      <c r="H187" s="832"/>
      <c r="I187" s="832">
        <v>102</v>
      </c>
      <c r="J187" s="832"/>
      <c r="K187" s="832"/>
      <c r="L187" s="832"/>
      <c r="M187" s="832"/>
      <c r="N187" s="832"/>
      <c r="O187" s="832"/>
      <c r="P187" s="828"/>
      <c r="Q187" s="833"/>
    </row>
    <row r="188" spans="1:17" ht="14.45" customHeight="1" x14ac:dyDescent="0.2">
      <c r="A188" s="822" t="s">
        <v>7808</v>
      </c>
      <c r="B188" s="823" t="s">
        <v>7627</v>
      </c>
      <c r="C188" s="823" t="s">
        <v>7508</v>
      </c>
      <c r="D188" s="823" t="s">
        <v>7678</v>
      </c>
      <c r="E188" s="823" t="s">
        <v>7679</v>
      </c>
      <c r="F188" s="832">
        <v>116</v>
      </c>
      <c r="G188" s="832">
        <v>40600</v>
      </c>
      <c r="H188" s="832">
        <v>0.59932391538609153</v>
      </c>
      <c r="I188" s="832">
        <v>350</v>
      </c>
      <c r="J188" s="832">
        <v>193</v>
      </c>
      <c r="K188" s="832">
        <v>67743</v>
      </c>
      <c r="L188" s="832">
        <v>1</v>
      </c>
      <c r="M188" s="832">
        <v>351</v>
      </c>
      <c r="N188" s="832">
        <v>149</v>
      </c>
      <c r="O188" s="832">
        <v>52448</v>
      </c>
      <c r="P188" s="828">
        <v>0.77422021463472246</v>
      </c>
      <c r="Q188" s="833">
        <v>352</v>
      </c>
    </row>
    <row r="189" spans="1:17" ht="14.45" customHeight="1" x14ac:dyDescent="0.2">
      <c r="A189" s="822" t="s">
        <v>7808</v>
      </c>
      <c r="B189" s="823" t="s">
        <v>7627</v>
      </c>
      <c r="C189" s="823" t="s">
        <v>7508</v>
      </c>
      <c r="D189" s="823" t="s">
        <v>7680</v>
      </c>
      <c r="E189" s="823" t="s">
        <v>7681</v>
      </c>
      <c r="F189" s="832">
        <v>268</v>
      </c>
      <c r="G189" s="832">
        <v>6700</v>
      </c>
      <c r="H189" s="832">
        <v>1.5857988165680474</v>
      </c>
      <c r="I189" s="832">
        <v>25</v>
      </c>
      <c r="J189" s="832">
        <v>169</v>
      </c>
      <c r="K189" s="832">
        <v>4225</v>
      </c>
      <c r="L189" s="832">
        <v>1</v>
      </c>
      <c r="M189" s="832">
        <v>25</v>
      </c>
      <c r="N189" s="832">
        <v>205</v>
      </c>
      <c r="O189" s="832">
        <v>5330</v>
      </c>
      <c r="P189" s="828">
        <v>1.2615384615384615</v>
      </c>
      <c r="Q189" s="833">
        <v>26</v>
      </c>
    </row>
    <row r="190" spans="1:17" ht="14.45" customHeight="1" x14ac:dyDescent="0.2">
      <c r="A190" s="822" t="s">
        <v>7808</v>
      </c>
      <c r="B190" s="823" t="s">
        <v>7627</v>
      </c>
      <c r="C190" s="823" t="s">
        <v>7508</v>
      </c>
      <c r="D190" s="823" t="s">
        <v>7682</v>
      </c>
      <c r="E190" s="823" t="s">
        <v>7683</v>
      </c>
      <c r="F190" s="832">
        <v>41</v>
      </c>
      <c r="G190" s="832">
        <v>30422</v>
      </c>
      <c r="H190" s="832">
        <v>1.3225806451612903</v>
      </c>
      <c r="I190" s="832">
        <v>742</v>
      </c>
      <c r="J190" s="832">
        <v>31</v>
      </c>
      <c r="K190" s="832">
        <v>23002</v>
      </c>
      <c r="L190" s="832">
        <v>1</v>
      </c>
      <c r="M190" s="832">
        <v>742</v>
      </c>
      <c r="N190" s="832">
        <v>22</v>
      </c>
      <c r="O190" s="832">
        <v>16346</v>
      </c>
      <c r="P190" s="828">
        <v>0.71063385792539779</v>
      </c>
      <c r="Q190" s="833">
        <v>743</v>
      </c>
    </row>
    <row r="191" spans="1:17" ht="14.45" customHeight="1" x14ac:dyDescent="0.2">
      <c r="A191" s="822" t="s">
        <v>7808</v>
      </c>
      <c r="B191" s="823" t="s">
        <v>7627</v>
      </c>
      <c r="C191" s="823" t="s">
        <v>7508</v>
      </c>
      <c r="D191" s="823" t="s">
        <v>7684</v>
      </c>
      <c r="E191" s="823" t="s">
        <v>7685</v>
      </c>
      <c r="F191" s="832">
        <v>69</v>
      </c>
      <c r="G191" s="832">
        <v>12489</v>
      </c>
      <c r="H191" s="832">
        <v>1.3018867924528301</v>
      </c>
      <c r="I191" s="832">
        <v>181</v>
      </c>
      <c r="J191" s="832">
        <v>53</v>
      </c>
      <c r="K191" s="832">
        <v>9593</v>
      </c>
      <c r="L191" s="832">
        <v>1</v>
      </c>
      <c r="M191" s="832">
        <v>181</v>
      </c>
      <c r="N191" s="832">
        <v>59</v>
      </c>
      <c r="O191" s="832">
        <v>10679</v>
      </c>
      <c r="P191" s="828">
        <v>1.1132075471698113</v>
      </c>
      <c r="Q191" s="833">
        <v>181</v>
      </c>
    </row>
    <row r="192" spans="1:17" ht="14.45" customHeight="1" x14ac:dyDescent="0.2">
      <c r="A192" s="822" t="s">
        <v>7808</v>
      </c>
      <c r="B192" s="823" t="s">
        <v>7627</v>
      </c>
      <c r="C192" s="823" t="s">
        <v>7508</v>
      </c>
      <c r="D192" s="823" t="s">
        <v>7686</v>
      </c>
      <c r="E192" s="823" t="s">
        <v>7687</v>
      </c>
      <c r="F192" s="832"/>
      <c r="G192" s="832"/>
      <c r="H192" s="832"/>
      <c r="I192" s="832"/>
      <c r="J192" s="832">
        <v>1</v>
      </c>
      <c r="K192" s="832">
        <v>26</v>
      </c>
      <c r="L192" s="832">
        <v>1</v>
      </c>
      <c r="M192" s="832">
        <v>26</v>
      </c>
      <c r="N192" s="832"/>
      <c r="O192" s="832"/>
      <c r="P192" s="828"/>
      <c r="Q192" s="833"/>
    </row>
    <row r="193" spans="1:17" ht="14.45" customHeight="1" x14ac:dyDescent="0.2">
      <c r="A193" s="822" t="s">
        <v>7808</v>
      </c>
      <c r="B193" s="823" t="s">
        <v>7627</v>
      </c>
      <c r="C193" s="823" t="s">
        <v>7508</v>
      </c>
      <c r="D193" s="823" t="s">
        <v>7690</v>
      </c>
      <c r="E193" s="823" t="s">
        <v>7691</v>
      </c>
      <c r="F193" s="832">
        <v>381</v>
      </c>
      <c r="G193" s="832">
        <v>96774</v>
      </c>
      <c r="H193" s="832">
        <v>1.471042471042471</v>
      </c>
      <c r="I193" s="832">
        <v>254</v>
      </c>
      <c r="J193" s="832">
        <v>259</v>
      </c>
      <c r="K193" s="832">
        <v>65786</v>
      </c>
      <c r="L193" s="832">
        <v>1</v>
      </c>
      <c r="M193" s="832">
        <v>254</v>
      </c>
      <c r="N193" s="832">
        <v>246</v>
      </c>
      <c r="O193" s="832">
        <v>62484</v>
      </c>
      <c r="P193" s="828">
        <v>0.9498069498069498</v>
      </c>
      <c r="Q193" s="833">
        <v>254</v>
      </c>
    </row>
    <row r="194" spans="1:17" ht="14.45" customHeight="1" x14ac:dyDescent="0.2">
      <c r="A194" s="822" t="s">
        <v>7808</v>
      </c>
      <c r="B194" s="823" t="s">
        <v>7627</v>
      </c>
      <c r="C194" s="823" t="s">
        <v>7508</v>
      </c>
      <c r="D194" s="823" t="s">
        <v>7692</v>
      </c>
      <c r="E194" s="823" t="s">
        <v>7693</v>
      </c>
      <c r="F194" s="832">
        <v>41</v>
      </c>
      <c r="G194" s="832">
        <v>10988</v>
      </c>
      <c r="H194" s="832">
        <v>1.3176639884878283</v>
      </c>
      <c r="I194" s="832">
        <v>268</v>
      </c>
      <c r="J194" s="832">
        <v>31</v>
      </c>
      <c r="K194" s="832">
        <v>8339</v>
      </c>
      <c r="L194" s="832">
        <v>1</v>
      </c>
      <c r="M194" s="832">
        <v>269</v>
      </c>
      <c r="N194" s="832">
        <v>23</v>
      </c>
      <c r="O194" s="832">
        <v>6187</v>
      </c>
      <c r="P194" s="828">
        <v>0.74193548387096775</v>
      </c>
      <c r="Q194" s="833">
        <v>269</v>
      </c>
    </row>
    <row r="195" spans="1:17" ht="14.45" customHeight="1" x14ac:dyDescent="0.2">
      <c r="A195" s="822" t="s">
        <v>7808</v>
      </c>
      <c r="B195" s="823" t="s">
        <v>7627</v>
      </c>
      <c r="C195" s="823" t="s">
        <v>7508</v>
      </c>
      <c r="D195" s="823" t="s">
        <v>7696</v>
      </c>
      <c r="E195" s="823" t="s">
        <v>7697</v>
      </c>
      <c r="F195" s="832">
        <v>40</v>
      </c>
      <c r="G195" s="832">
        <v>8680</v>
      </c>
      <c r="H195" s="832">
        <v>1.0810810810810811</v>
      </c>
      <c r="I195" s="832">
        <v>217</v>
      </c>
      <c r="J195" s="832">
        <v>37</v>
      </c>
      <c r="K195" s="832">
        <v>8029</v>
      </c>
      <c r="L195" s="832">
        <v>1</v>
      </c>
      <c r="M195" s="832">
        <v>217</v>
      </c>
      <c r="N195" s="832">
        <v>37</v>
      </c>
      <c r="O195" s="832">
        <v>8029</v>
      </c>
      <c r="P195" s="828">
        <v>1</v>
      </c>
      <c r="Q195" s="833">
        <v>217</v>
      </c>
    </row>
    <row r="196" spans="1:17" ht="14.45" customHeight="1" x14ac:dyDescent="0.2">
      <c r="A196" s="822" t="s">
        <v>7808</v>
      </c>
      <c r="B196" s="823" t="s">
        <v>7627</v>
      </c>
      <c r="C196" s="823" t="s">
        <v>7508</v>
      </c>
      <c r="D196" s="823" t="s">
        <v>7698</v>
      </c>
      <c r="E196" s="823" t="s">
        <v>7699</v>
      </c>
      <c r="F196" s="832">
        <v>97</v>
      </c>
      <c r="G196" s="832">
        <v>3589</v>
      </c>
      <c r="H196" s="832">
        <v>0.87387387387387383</v>
      </c>
      <c r="I196" s="832">
        <v>37</v>
      </c>
      <c r="J196" s="832">
        <v>111</v>
      </c>
      <c r="K196" s="832">
        <v>4107</v>
      </c>
      <c r="L196" s="832">
        <v>1</v>
      </c>
      <c r="M196" s="832">
        <v>37</v>
      </c>
      <c r="N196" s="832">
        <v>78</v>
      </c>
      <c r="O196" s="832">
        <v>2886</v>
      </c>
      <c r="P196" s="828">
        <v>0.70270270270270274</v>
      </c>
      <c r="Q196" s="833">
        <v>37</v>
      </c>
    </row>
    <row r="197" spans="1:17" ht="14.45" customHeight="1" x14ac:dyDescent="0.2">
      <c r="A197" s="822" t="s">
        <v>7808</v>
      </c>
      <c r="B197" s="823" t="s">
        <v>7627</v>
      </c>
      <c r="C197" s="823" t="s">
        <v>7508</v>
      </c>
      <c r="D197" s="823" t="s">
        <v>7700</v>
      </c>
      <c r="E197" s="823" t="s">
        <v>7701</v>
      </c>
      <c r="F197" s="832">
        <v>40</v>
      </c>
      <c r="G197" s="832">
        <v>23680</v>
      </c>
      <c r="H197" s="832">
        <v>1.2859780601716087</v>
      </c>
      <c r="I197" s="832">
        <v>592</v>
      </c>
      <c r="J197" s="832">
        <v>31</v>
      </c>
      <c r="K197" s="832">
        <v>18414</v>
      </c>
      <c r="L197" s="832">
        <v>1</v>
      </c>
      <c r="M197" s="832">
        <v>594</v>
      </c>
      <c r="N197" s="832">
        <v>23</v>
      </c>
      <c r="O197" s="832">
        <v>13685</v>
      </c>
      <c r="P197" s="828">
        <v>0.74318453350711411</v>
      </c>
      <c r="Q197" s="833">
        <v>595</v>
      </c>
    </row>
    <row r="198" spans="1:17" ht="14.45" customHeight="1" x14ac:dyDescent="0.2">
      <c r="A198" s="822" t="s">
        <v>7808</v>
      </c>
      <c r="B198" s="823" t="s">
        <v>7627</v>
      </c>
      <c r="C198" s="823" t="s">
        <v>7508</v>
      </c>
      <c r="D198" s="823" t="s">
        <v>7702</v>
      </c>
      <c r="E198" s="823" t="s">
        <v>7703</v>
      </c>
      <c r="F198" s="832">
        <v>20</v>
      </c>
      <c r="G198" s="832">
        <v>1000</v>
      </c>
      <c r="H198" s="832">
        <v>20</v>
      </c>
      <c r="I198" s="832">
        <v>50</v>
      </c>
      <c r="J198" s="832">
        <v>1</v>
      </c>
      <c r="K198" s="832">
        <v>50</v>
      </c>
      <c r="L198" s="832">
        <v>1</v>
      </c>
      <c r="M198" s="832">
        <v>50</v>
      </c>
      <c r="N198" s="832">
        <v>5</v>
      </c>
      <c r="O198" s="832">
        <v>250</v>
      </c>
      <c r="P198" s="828">
        <v>5</v>
      </c>
      <c r="Q198" s="833">
        <v>50</v>
      </c>
    </row>
    <row r="199" spans="1:17" ht="14.45" customHeight="1" x14ac:dyDescent="0.2">
      <c r="A199" s="822" t="s">
        <v>7808</v>
      </c>
      <c r="B199" s="823" t="s">
        <v>7627</v>
      </c>
      <c r="C199" s="823" t="s">
        <v>7508</v>
      </c>
      <c r="D199" s="823" t="s">
        <v>7704</v>
      </c>
      <c r="E199" s="823" t="s">
        <v>7705</v>
      </c>
      <c r="F199" s="832">
        <v>41</v>
      </c>
      <c r="G199" s="832">
        <v>22427</v>
      </c>
      <c r="H199" s="832">
        <v>1.2789119525547445</v>
      </c>
      <c r="I199" s="832">
        <v>547</v>
      </c>
      <c r="J199" s="832">
        <v>32</v>
      </c>
      <c r="K199" s="832">
        <v>17536</v>
      </c>
      <c r="L199" s="832">
        <v>1</v>
      </c>
      <c r="M199" s="832">
        <v>548</v>
      </c>
      <c r="N199" s="832">
        <v>23</v>
      </c>
      <c r="O199" s="832">
        <v>12627</v>
      </c>
      <c r="P199" s="828">
        <v>0.72006158759124084</v>
      </c>
      <c r="Q199" s="833">
        <v>549</v>
      </c>
    </row>
    <row r="200" spans="1:17" ht="14.45" customHeight="1" x14ac:dyDescent="0.2">
      <c r="A200" s="822" t="s">
        <v>7808</v>
      </c>
      <c r="B200" s="823" t="s">
        <v>7627</v>
      </c>
      <c r="C200" s="823" t="s">
        <v>7508</v>
      </c>
      <c r="D200" s="823" t="s">
        <v>7706</v>
      </c>
      <c r="E200" s="823" t="s">
        <v>7707</v>
      </c>
      <c r="F200" s="832">
        <v>10</v>
      </c>
      <c r="G200" s="832">
        <v>5180</v>
      </c>
      <c r="H200" s="832">
        <v>0.71017274472168901</v>
      </c>
      <c r="I200" s="832">
        <v>518</v>
      </c>
      <c r="J200" s="832">
        <v>14</v>
      </c>
      <c r="K200" s="832">
        <v>7294</v>
      </c>
      <c r="L200" s="832">
        <v>1</v>
      </c>
      <c r="M200" s="832">
        <v>521</v>
      </c>
      <c r="N200" s="832">
        <v>4</v>
      </c>
      <c r="O200" s="832">
        <v>2100</v>
      </c>
      <c r="P200" s="828">
        <v>0.28790786948176583</v>
      </c>
      <c r="Q200" s="833">
        <v>525</v>
      </c>
    </row>
    <row r="201" spans="1:17" ht="14.45" customHeight="1" x14ac:dyDescent="0.2">
      <c r="A201" s="822" t="s">
        <v>7808</v>
      </c>
      <c r="B201" s="823" t="s">
        <v>7627</v>
      </c>
      <c r="C201" s="823" t="s">
        <v>7508</v>
      </c>
      <c r="D201" s="823" t="s">
        <v>7708</v>
      </c>
      <c r="E201" s="823" t="s">
        <v>7709</v>
      </c>
      <c r="F201" s="832">
        <v>43</v>
      </c>
      <c r="G201" s="832">
        <v>31648</v>
      </c>
      <c r="H201" s="832">
        <v>1.431388511985527</v>
      </c>
      <c r="I201" s="832">
        <v>736</v>
      </c>
      <c r="J201" s="832">
        <v>30</v>
      </c>
      <c r="K201" s="832">
        <v>22110</v>
      </c>
      <c r="L201" s="832">
        <v>1</v>
      </c>
      <c r="M201" s="832">
        <v>737</v>
      </c>
      <c r="N201" s="832">
        <v>23</v>
      </c>
      <c r="O201" s="832">
        <v>16951</v>
      </c>
      <c r="P201" s="828">
        <v>0.76666666666666672</v>
      </c>
      <c r="Q201" s="833">
        <v>737</v>
      </c>
    </row>
    <row r="202" spans="1:17" ht="14.45" customHeight="1" x14ac:dyDescent="0.2">
      <c r="A202" s="822" t="s">
        <v>7808</v>
      </c>
      <c r="B202" s="823" t="s">
        <v>7627</v>
      </c>
      <c r="C202" s="823" t="s">
        <v>7508</v>
      </c>
      <c r="D202" s="823" t="s">
        <v>7710</v>
      </c>
      <c r="E202" s="823" t="s">
        <v>7711</v>
      </c>
      <c r="F202" s="832">
        <v>30</v>
      </c>
      <c r="G202" s="832">
        <v>9870</v>
      </c>
      <c r="H202" s="832">
        <v>1.1077441077441077</v>
      </c>
      <c r="I202" s="832">
        <v>329</v>
      </c>
      <c r="J202" s="832">
        <v>27</v>
      </c>
      <c r="K202" s="832">
        <v>8910</v>
      </c>
      <c r="L202" s="832">
        <v>1</v>
      </c>
      <c r="M202" s="832">
        <v>330</v>
      </c>
      <c r="N202" s="832">
        <v>27</v>
      </c>
      <c r="O202" s="832">
        <v>8937</v>
      </c>
      <c r="P202" s="828">
        <v>1.0030303030303029</v>
      </c>
      <c r="Q202" s="833">
        <v>331</v>
      </c>
    </row>
    <row r="203" spans="1:17" ht="14.45" customHeight="1" x14ac:dyDescent="0.2">
      <c r="A203" s="822" t="s">
        <v>7808</v>
      </c>
      <c r="B203" s="823" t="s">
        <v>7627</v>
      </c>
      <c r="C203" s="823" t="s">
        <v>7508</v>
      </c>
      <c r="D203" s="823" t="s">
        <v>7712</v>
      </c>
      <c r="E203" s="823" t="s">
        <v>7713</v>
      </c>
      <c r="F203" s="832">
        <v>41</v>
      </c>
      <c r="G203" s="832">
        <v>14186</v>
      </c>
      <c r="H203" s="832">
        <v>1.3627281460134486</v>
      </c>
      <c r="I203" s="832">
        <v>346</v>
      </c>
      <c r="J203" s="832">
        <v>30</v>
      </c>
      <c r="K203" s="832">
        <v>10410</v>
      </c>
      <c r="L203" s="832">
        <v>1</v>
      </c>
      <c r="M203" s="832">
        <v>347</v>
      </c>
      <c r="N203" s="832">
        <v>23</v>
      </c>
      <c r="O203" s="832">
        <v>8004</v>
      </c>
      <c r="P203" s="828">
        <v>0.7688760806916427</v>
      </c>
      <c r="Q203" s="833">
        <v>348</v>
      </c>
    </row>
    <row r="204" spans="1:17" ht="14.45" customHeight="1" x14ac:dyDescent="0.2">
      <c r="A204" s="822" t="s">
        <v>7808</v>
      </c>
      <c r="B204" s="823" t="s">
        <v>7627</v>
      </c>
      <c r="C204" s="823" t="s">
        <v>7508</v>
      </c>
      <c r="D204" s="823" t="s">
        <v>7714</v>
      </c>
      <c r="E204" s="823" t="s">
        <v>7715</v>
      </c>
      <c r="F204" s="832">
        <v>1</v>
      </c>
      <c r="G204" s="832">
        <v>753</v>
      </c>
      <c r="H204" s="832">
        <v>0.99867374005305043</v>
      </c>
      <c r="I204" s="832">
        <v>753</v>
      </c>
      <c r="J204" s="832">
        <v>1</v>
      </c>
      <c r="K204" s="832">
        <v>754</v>
      </c>
      <c r="L204" s="832">
        <v>1</v>
      </c>
      <c r="M204" s="832">
        <v>754</v>
      </c>
      <c r="N204" s="832"/>
      <c r="O204" s="832"/>
      <c r="P204" s="828"/>
      <c r="Q204" s="833"/>
    </row>
    <row r="205" spans="1:17" ht="14.45" customHeight="1" x14ac:dyDescent="0.2">
      <c r="A205" s="822" t="s">
        <v>7808</v>
      </c>
      <c r="B205" s="823" t="s">
        <v>7627</v>
      </c>
      <c r="C205" s="823" t="s">
        <v>7508</v>
      </c>
      <c r="D205" s="823" t="s">
        <v>7716</v>
      </c>
      <c r="E205" s="823" t="s">
        <v>7717</v>
      </c>
      <c r="F205" s="832">
        <v>129</v>
      </c>
      <c r="G205" s="832">
        <v>29928</v>
      </c>
      <c r="H205" s="832">
        <v>1.2169811320754718</v>
      </c>
      <c r="I205" s="832">
        <v>232</v>
      </c>
      <c r="J205" s="832">
        <v>106</v>
      </c>
      <c r="K205" s="832">
        <v>24592</v>
      </c>
      <c r="L205" s="832">
        <v>1</v>
      </c>
      <c r="M205" s="832">
        <v>232</v>
      </c>
      <c r="N205" s="832">
        <v>97</v>
      </c>
      <c r="O205" s="832">
        <v>22601</v>
      </c>
      <c r="P205" s="828">
        <v>0.91903871177618734</v>
      </c>
      <c r="Q205" s="833">
        <v>233</v>
      </c>
    </row>
    <row r="206" spans="1:17" ht="14.45" customHeight="1" x14ac:dyDescent="0.2">
      <c r="A206" s="822" t="s">
        <v>7808</v>
      </c>
      <c r="B206" s="823" t="s">
        <v>7627</v>
      </c>
      <c r="C206" s="823" t="s">
        <v>7508</v>
      </c>
      <c r="D206" s="823" t="s">
        <v>7718</v>
      </c>
      <c r="E206" s="823" t="s">
        <v>7719</v>
      </c>
      <c r="F206" s="832">
        <v>71</v>
      </c>
      <c r="G206" s="832">
        <v>16543</v>
      </c>
      <c r="H206" s="832">
        <v>0.99572649572649574</v>
      </c>
      <c r="I206" s="832">
        <v>233</v>
      </c>
      <c r="J206" s="832">
        <v>71</v>
      </c>
      <c r="K206" s="832">
        <v>16614</v>
      </c>
      <c r="L206" s="832">
        <v>1</v>
      </c>
      <c r="M206" s="832">
        <v>234</v>
      </c>
      <c r="N206" s="832">
        <v>36</v>
      </c>
      <c r="O206" s="832">
        <v>8424</v>
      </c>
      <c r="P206" s="828">
        <v>0.50704225352112675</v>
      </c>
      <c r="Q206" s="833">
        <v>234</v>
      </c>
    </row>
    <row r="207" spans="1:17" ht="14.45" customHeight="1" x14ac:dyDescent="0.2">
      <c r="A207" s="822" t="s">
        <v>7808</v>
      </c>
      <c r="B207" s="823" t="s">
        <v>7627</v>
      </c>
      <c r="C207" s="823" t="s">
        <v>7508</v>
      </c>
      <c r="D207" s="823" t="s">
        <v>7720</v>
      </c>
      <c r="E207" s="823" t="s">
        <v>7721</v>
      </c>
      <c r="F207" s="832">
        <v>28</v>
      </c>
      <c r="G207" s="832">
        <v>11480</v>
      </c>
      <c r="H207" s="832">
        <v>2.5392612253926123</v>
      </c>
      <c r="I207" s="832">
        <v>410</v>
      </c>
      <c r="J207" s="832">
        <v>11</v>
      </c>
      <c r="K207" s="832">
        <v>4521</v>
      </c>
      <c r="L207" s="832">
        <v>1</v>
      </c>
      <c r="M207" s="832">
        <v>411</v>
      </c>
      <c r="N207" s="832">
        <v>1</v>
      </c>
      <c r="O207" s="832">
        <v>411</v>
      </c>
      <c r="P207" s="828">
        <v>9.0909090909090912E-2</v>
      </c>
      <c r="Q207" s="833">
        <v>411</v>
      </c>
    </row>
    <row r="208" spans="1:17" ht="14.45" customHeight="1" x14ac:dyDescent="0.2">
      <c r="A208" s="822" t="s">
        <v>7808</v>
      </c>
      <c r="B208" s="823" t="s">
        <v>7627</v>
      </c>
      <c r="C208" s="823" t="s">
        <v>7508</v>
      </c>
      <c r="D208" s="823" t="s">
        <v>7722</v>
      </c>
      <c r="E208" s="823" t="s">
        <v>7723</v>
      </c>
      <c r="F208" s="832">
        <v>2</v>
      </c>
      <c r="G208" s="832">
        <v>1304</v>
      </c>
      <c r="H208" s="832">
        <v>1.996937212863706</v>
      </c>
      <c r="I208" s="832">
        <v>652</v>
      </c>
      <c r="J208" s="832">
        <v>1</v>
      </c>
      <c r="K208" s="832">
        <v>653</v>
      </c>
      <c r="L208" s="832">
        <v>1</v>
      </c>
      <c r="M208" s="832">
        <v>653</v>
      </c>
      <c r="N208" s="832">
        <v>1</v>
      </c>
      <c r="O208" s="832">
        <v>654</v>
      </c>
      <c r="P208" s="828">
        <v>1.0015313935681469</v>
      </c>
      <c r="Q208" s="833">
        <v>654</v>
      </c>
    </row>
    <row r="209" spans="1:17" ht="14.45" customHeight="1" x14ac:dyDescent="0.2">
      <c r="A209" s="822" t="s">
        <v>7808</v>
      </c>
      <c r="B209" s="823" t="s">
        <v>7627</v>
      </c>
      <c r="C209" s="823" t="s">
        <v>7508</v>
      </c>
      <c r="D209" s="823" t="s">
        <v>7724</v>
      </c>
      <c r="E209" s="823" t="s">
        <v>7725</v>
      </c>
      <c r="F209" s="832">
        <v>22</v>
      </c>
      <c r="G209" s="832">
        <v>12980</v>
      </c>
      <c r="H209" s="832">
        <v>7.3209249858996053</v>
      </c>
      <c r="I209" s="832">
        <v>590</v>
      </c>
      <c r="J209" s="832">
        <v>3</v>
      </c>
      <c r="K209" s="832">
        <v>1773</v>
      </c>
      <c r="L209" s="832">
        <v>1</v>
      </c>
      <c r="M209" s="832">
        <v>591</v>
      </c>
      <c r="N209" s="832">
        <v>1</v>
      </c>
      <c r="O209" s="832">
        <v>592</v>
      </c>
      <c r="P209" s="828">
        <v>0.33389734912577551</v>
      </c>
      <c r="Q209" s="833">
        <v>592</v>
      </c>
    </row>
    <row r="210" spans="1:17" ht="14.45" customHeight="1" x14ac:dyDescent="0.2">
      <c r="A210" s="822" t="s">
        <v>7808</v>
      </c>
      <c r="B210" s="823" t="s">
        <v>7627</v>
      </c>
      <c r="C210" s="823" t="s">
        <v>7508</v>
      </c>
      <c r="D210" s="823" t="s">
        <v>7726</v>
      </c>
      <c r="E210" s="823" t="s">
        <v>7727</v>
      </c>
      <c r="F210" s="832">
        <v>2</v>
      </c>
      <c r="G210" s="832">
        <v>774</v>
      </c>
      <c r="H210" s="832">
        <v>0.49871134020618557</v>
      </c>
      <c r="I210" s="832">
        <v>387</v>
      </c>
      <c r="J210" s="832">
        <v>4</v>
      </c>
      <c r="K210" s="832">
        <v>1552</v>
      </c>
      <c r="L210" s="832">
        <v>1</v>
      </c>
      <c r="M210" s="832">
        <v>388</v>
      </c>
      <c r="N210" s="832">
        <v>4</v>
      </c>
      <c r="O210" s="832">
        <v>1556</v>
      </c>
      <c r="P210" s="828">
        <v>1.0025773195876289</v>
      </c>
      <c r="Q210" s="833">
        <v>389</v>
      </c>
    </row>
    <row r="211" spans="1:17" ht="14.45" customHeight="1" x14ac:dyDescent="0.2">
      <c r="A211" s="822" t="s">
        <v>7808</v>
      </c>
      <c r="B211" s="823" t="s">
        <v>7627</v>
      </c>
      <c r="C211" s="823" t="s">
        <v>7508</v>
      </c>
      <c r="D211" s="823" t="s">
        <v>7730</v>
      </c>
      <c r="E211" s="823" t="s">
        <v>7731</v>
      </c>
      <c r="F211" s="832">
        <v>2</v>
      </c>
      <c r="G211" s="832">
        <v>342</v>
      </c>
      <c r="H211" s="832">
        <v>0.33139534883720928</v>
      </c>
      <c r="I211" s="832">
        <v>171</v>
      </c>
      <c r="J211" s="832">
        <v>6</v>
      </c>
      <c r="K211" s="832">
        <v>1032</v>
      </c>
      <c r="L211" s="832">
        <v>1</v>
      </c>
      <c r="M211" s="832">
        <v>172</v>
      </c>
      <c r="N211" s="832"/>
      <c r="O211" s="832"/>
      <c r="P211" s="828"/>
      <c r="Q211" s="833"/>
    </row>
    <row r="212" spans="1:17" ht="14.45" customHeight="1" x14ac:dyDescent="0.2">
      <c r="A212" s="822" t="s">
        <v>7808</v>
      </c>
      <c r="B212" s="823" t="s">
        <v>7627</v>
      </c>
      <c r="C212" s="823" t="s">
        <v>7508</v>
      </c>
      <c r="D212" s="823" t="s">
        <v>7732</v>
      </c>
      <c r="E212" s="823" t="s">
        <v>7733</v>
      </c>
      <c r="F212" s="832">
        <v>311</v>
      </c>
      <c r="G212" s="832">
        <v>245379</v>
      </c>
      <c r="H212" s="832">
        <v>0.68115423051299129</v>
      </c>
      <c r="I212" s="832">
        <v>789</v>
      </c>
      <c r="J212" s="832">
        <v>456</v>
      </c>
      <c r="K212" s="832">
        <v>360240</v>
      </c>
      <c r="L212" s="832">
        <v>1</v>
      </c>
      <c r="M212" s="832">
        <v>790</v>
      </c>
      <c r="N212" s="832">
        <v>239</v>
      </c>
      <c r="O212" s="832">
        <v>189049</v>
      </c>
      <c r="P212" s="828">
        <v>0.52478625360870534</v>
      </c>
      <c r="Q212" s="833">
        <v>791</v>
      </c>
    </row>
    <row r="213" spans="1:17" ht="14.45" customHeight="1" x14ac:dyDescent="0.2">
      <c r="A213" s="822" t="s">
        <v>7808</v>
      </c>
      <c r="B213" s="823" t="s">
        <v>7627</v>
      </c>
      <c r="C213" s="823" t="s">
        <v>7508</v>
      </c>
      <c r="D213" s="823" t="s">
        <v>7734</v>
      </c>
      <c r="E213" s="823" t="s">
        <v>7735</v>
      </c>
      <c r="F213" s="832">
        <v>30</v>
      </c>
      <c r="G213" s="832">
        <v>6720</v>
      </c>
      <c r="H213" s="832">
        <v>1.1061728395061727</v>
      </c>
      <c r="I213" s="832">
        <v>224</v>
      </c>
      <c r="J213" s="832">
        <v>27</v>
      </c>
      <c r="K213" s="832">
        <v>6075</v>
      </c>
      <c r="L213" s="832">
        <v>1</v>
      </c>
      <c r="M213" s="832">
        <v>225</v>
      </c>
      <c r="N213" s="832">
        <v>23</v>
      </c>
      <c r="O213" s="832">
        <v>5198</v>
      </c>
      <c r="P213" s="828">
        <v>0.85563786008230458</v>
      </c>
      <c r="Q213" s="833">
        <v>226</v>
      </c>
    </row>
    <row r="214" spans="1:17" ht="14.45" customHeight="1" x14ac:dyDescent="0.2">
      <c r="A214" s="822" t="s">
        <v>7808</v>
      </c>
      <c r="B214" s="823" t="s">
        <v>7627</v>
      </c>
      <c r="C214" s="823" t="s">
        <v>7508</v>
      </c>
      <c r="D214" s="823" t="s">
        <v>7738</v>
      </c>
      <c r="E214" s="823" t="s">
        <v>7739</v>
      </c>
      <c r="F214" s="832">
        <v>10</v>
      </c>
      <c r="G214" s="832">
        <v>9190</v>
      </c>
      <c r="H214" s="832">
        <v>0.90810276679841895</v>
      </c>
      <c r="I214" s="832">
        <v>919</v>
      </c>
      <c r="J214" s="832">
        <v>11</v>
      </c>
      <c r="K214" s="832">
        <v>10120</v>
      </c>
      <c r="L214" s="832">
        <v>1</v>
      </c>
      <c r="M214" s="832">
        <v>920</v>
      </c>
      <c r="N214" s="832">
        <v>2</v>
      </c>
      <c r="O214" s="832">
        <v>1842</v>
      </c>
      <c r="P214" s="828">
        <v>0.18201581027667985</v>
      </c>
      <c r="Q214" s="833">
        <v>921</v>
      </c>
    </row>
    <row r="215" spans="1:17" ht="14.45" customHeight="1" x14ac:dyDescent="0.2">
      <c r="A215" s="822" t="s">
        <v>7808</v>
      </c>
      <c r="B215" s="823" t="s">
        <v>7627</v>
      </c>
      <c r="C215" s="823" t="s">
        <v>7508</v>
      </c>
      <c r="D215" s="823" t="s">
        <v>7740</v>
      </c>
      <c r="E215" s="823" t="s">
        <v>7741</v>
      </c>
      <c r="F215" s="832">
        <v>10</v>
      </c>
      <c r="G215" s="832">
        <v>8960</v>
      </c>
      <c r="H215" s="832">
        <v>0.90807742981656026</v>
      </c>
      <c r="I215" s="832">
        <v>896</v>
      </c>
      <c r="J215" s="832">
        <v>11</v>
      </c>
      <c r="K215" s="832">
        <v>9867</v>
      </c>
      <c r="L215" s="832">
        <v>1</v>
      </c>
      <c r="M215" s="832">
        <v>897</v>
      </c>
      <c r="N215" s="832">
        <v>2</v>
      </c>
      <c r="O215" s="832">
        <v>1796</v>
      </c>
      <c r="P215" s="828">
        <v>0.18202087767305158</v>
      </c>
      <c r="Q215" s="833">
        <v>898</v>
      </c>
    </row>
    <row r="216" spans="1:17" ht="14.45" customHeight="1" x14ac:dyDescent="0.2">
      <c r="A216" s="822" t="s">
        <v>7808</v>
      </c>
      <c r="B216" s="823" t="s">
        <v>7627</v>
      </c>
      <c r="C216" s="823" t="s">
        <v>7508</v>
      </c>
      <c r="D216" s="823" t="s">
        <v>7742</v>
      </c>
      <c r="E216" s="823" t="s">
        <v>7743</v>
      </c>
      <c r="F216" s="832"/>
      <c r="G216" s="832"/>
      <c r="H216" s="832"/>
      <c r="I216" s="832"/>
      <c r="J216" s="832"/>
      <c r="K216" s="832"/>
      <c r="L216" s="832"/>
      <c r="M216" s="832"/>
      <c r="N216" s="832">
        <v>1</v>
      </c>
      <c r="O216" s="832">
        <v>348</v>
      </c>
      <c r="P216" s="828"/>
      <c r="Q216" s="833">
        <v>348</v>
      </c>
    </row>
    <row r="217" spans="1:17" ht="14.45" customHeight="1" x14ac:dyDescent="0.2">
      <c r="A217" s="822" t="s">
        <v>7808</v>
      </c>
      <c r="B217" s="823" t="s">
        <v>7627</v>
      </c>
      <c r="C217" s="823" t="s">
        <v>7508</v>
      </c>
      <c r="D217" s="823" t="s">
        <v>7744</v>
      </c>
      <c r="E217" s="823" t="s">
        <v>7745</v>
      </c>
      <c r="F217" s="832">
        <v>1</v>
      </c>
      <c r="G217" s="832">
        <v>91</v>
      </c>
      <c r="H217" s="832">
        <v>0.24728260869565216</v>
      </c>
      <c r="I217" s="832">
        <v>91</v>
      </c>
      <c r="J217" s="832">
        <v>4</v>
      </c>
      <c r="K217" s="832">
        <v>368</v>
      </c>
      <c r="L217" s="832">
        <v>1</v>
      </c>
      <c r="M217" s="832">
        <v>92</v>
      </c>
      <c r="N217" s="832"/>
      <c r="O217" s="832"/>
      <c r="P217" s="828"/>
      <c r="Q217" s="833"/>
    </row>
    <row r="218" spans="1:17" ht="14.45" customHeight="1" x14ac:dyDescent="0.2">
      <c r="A218" s="822" t="s">
        <v>7808</v>
      </c>
      <c r="B218" s="823" t="s">
        <v>7627</v>
      </c>
      <c r="C218" s="823" t="s">
        <v>7508</v>
      </c>
      <c r="D218" s="823" t="s">
        <v>7746</v>
      </c>
      <c r="E218" s="823" t="s">
        <v>7747</v>
      </c>
      <c r="F218" s="832"/>
      <c r="G218" s="832"/>
      <c r="H218" s="832"/>
      <c r="I218" s="832"/>
      <c r="J218" s="832"/>
      <c r="K218" s="832"/>
      <c r="L218" s="832"/>
      <c r="M218" s="832"/>
      <c r="N218" s="832">
        <v>1</v>
      </c>
      <c r="O218" s="832">
        <v>430</v>
      </c>
      <c r="P218" s="828"/>
      <c r="Q218" s="833">
        <v>430</v>
      </c>
    </row>
    <row r="219" spans="1:17" ht="14.45" customHeight="1" x14ac:dyDescent="0.2">
      <c r="A219" s="822" t="s">
        <v>7808</v>
      </c>
      <c r="B219" s="823" t="s">
        <v>7627</v>
      </c>
      <c r="C219" s="823" t="s">
        <v>7508</v>
      </c>
      <c r="D219" s="823" t="s">
        <v>7754</v>
      </c>
      <c r="E219" s="823" t="s">
        <v>7755</v>
      </c>
      <c r="F219" s="832"/>
      <c r="G219" s="832"/>
      <c r="H219" s="832"/>
      <c r="I219" s="832"/>
      <c r="J219" s="832">
        <v>106</v>
      </c>
      <c r="K219" s="832">
        <v>21518</v>
      </c>
      <c r="L219" s="832">
        <v>1</v>
      </c>
      <c r="M219" s="832">
        <v>203</v>
      </c>
      <c r="N219" s="832">
        <v>92</v>
      </c>
      <c r="O219" s="832">
        <v>18768</v>
      </c>
      <c r="P219" s="828">
        <v>0.87220001858908824</v>
      </c>
      <c r="Q219" s="833">
        <v>204</v>
      </c>
    </row>
    <row r="220" spans="1:17" ht="14.45" customHeight="1" x14ac:dyDescent="0.2">
      <c r="A220" s="822" t="s">
        <v>7808</v>
      </c>
      <c r="B220" s="823" t="s">
        <v>7627</v>
      </c>
      <c r="C220" s="823" t="s">
        <v>7508</v>
      </c>
      <c r="D220" s="823" t="s">
        <v>7760</v>
      </c>
      <c r="E220" s="823" t="s">
        <v>7761</v>
      </c>
      <c r="F220" s="832"/>
      <c r="G220" s="832"/>
      <c r="H220" s="832"/>
      <c r="I220" s="832"/>
      <c r="J220" s="832"/>
      <c r="K220" s="832"/>
      <c r="L220" s="832"/>
      <c r="M220" s="832"/>
      <c r="N220" s="832">
        <v>4</v>
      </c>
      <c r="O220" s="832">
        <v>1876</v>
      </c>
      <c r="P220" s="828"/>
      <c r="Q220" s="833">
        <v>469</v>
      </c>
    </row>
    <row r="221" spans="1:17" ht="14.45" customHeight="1" x14ac:dyDescent="0.2">
      <c r="A221" s="822" t="s">
        <v>7808</v>
      </c>
      <c r="B221" s="823" t="s">
        <v>7627</v>
      </c>
      <c r="C221" s="823" t="s">
        <v>7508</v>
      </c>
      <c r="D221" s="823" t="s">
        <v>7770</v>
      </c>
      <c r="E221" s="823" t="s">
        <v>7771</v>
      </c>
      <c r="F221" s="832"/>
      <c r="G221" s="832"/>
      <c r="H221" s="832"/>
      <c r="I221" s="832"/>
      <c r="J221" s="832"/>
      <c r="K221" s="832"/>
      <c r="L221" s="832"/>
      <c r="M221" s="832"/>
      <c r="N221" s="832">
        <v>11</v>
      </c>
      <c r="O221" s="832">
        <v>704</v>
      </c>
      <c r="P221" s="828"/>
      <c r="Q221" s="833">
        <v>64</v>
      </c>
    </row>
    <row r="222" spans="1:17" ht="14.45" customHeight="1" x14ac:dyDescent="0.2">
      <c r="A222" s="822" t="s">
        <v>7809</v>
      </c>
      <c r="B222" s="823" t="s">
        <v>7239</v>
      </c>
      <c r="C222" s="823" t="s">
        <v>7508</v>
      </c>
      <c r="D222" s="823" t="s">
        <v>7513</v>
      </c>
      <c r="E222" s="823" t="s">
        <v>7514</v>
      </c>
      <c r="F222" s="832">
        <v>6</v>
      </c>
      <c r="G222" s="832">
        <v>222</v>
      </c>
      <c r="H222" s="832">
        <v>0.58421052631578951</v>
      </c>
      <c r="I222" s="832">
        <v>37</v>
      </c>
      <c r="J222" s="832">
        <v>10</v>
      </c>
      <c r="K222" s="832">
        <v>380</v>
      </c>
      <c r="L222" s="832">
        <v>1</v>
      </c>
      <c r="M222" s="832">
        <v>38</v>
      </c>
      <c r="N222" s="832">
        <v>6</v>
      </c>
      <c r="O222" s="832">
        <v>228</v>
      </c>
      <c r="P222" s="828">
        <v>0.6</v>
      </c>
      <c r="Q222" s="833">
        <v>38</v>
      </c>
    </row>
    <row r="223" spans="1:17" ht="14.45" customHeight="1" x14ac:dyDescent="0.2">
      <c r="A223" s="822" t="s">
        <v>7809</v>
      </c>
      <c r="B223" s="823" t="s">
        <v>7239</v>
      </c>
      <c r="C223" s="823" t="s">
        <v>7508</v>
      </c>
      <c r="D223" s="823" t="s">
        <v>7543</v>
      </c>
      <c r="E223" s="823" t="s">
        <v>7544</v>
      </c>
      <c r="F223" s="832"/>
      <c r="G223" s="832"/>
      <c r="H223" s="832"/>
      <c r="I223" s="832"/>
      <c r="J223" s="832">
        <v>1</v>
      </c>
      <c r="K223" s="832">
        <v>358</v>
      </c>
      <c r="L223" s="832">
        <v>1</v>
      </c>
      <c r="M223" s="832">
        <v>358</v>
      </c>
      <c r="N223" s="832"/>
      <c r="O223" s="832"/>
      <c r="P223" s="828"/>
      <c r="Q223" s="833"/>
    </row>
    <row r="224" spans="1:17" ht="14.45" customHeight="1" x14ac:dyDescent="0.2">
      <c r="A224" s="822" t="s">
        <v>7809</v>
      </c>
      <c r="B224" s="823" t="s">
        <v>7239</v>
      </c>
      <c r="C224" s="823" t="s">
        <v>7508</v>
      </c>
      <c r="D224" s="823" t="s">
        <v>7551</v>
      </c>
      <c r="E224" s="823" t="s">
        <v>7552</v>
      </c>
      <c r="F224" s="832">
        <v>7</v>
      </c>
      <c r="G224" s="832">
        <v>1218</v>
      </c>
      <c r="H224" s="832">
        <v>0.34799999999999998</v>
      </c>
      <c r="I224" s="832">
        <v>174</v>
      </c>
      <c r="J224" s="832">
        <v>20</v>
      </c>
      <c r="K224" s="832">
        <v>3500</v>
      </c>
      <c r="L224" s="832">
        <v>1</v>
      </c>
      <c r="M224" s="832">
        <v>175</v>
      </c>
      <c r="N224" s="832">
        <v>6</v>
      </c>
      <c r="O224" s="832">
        <v>1056</v>
      </c>
      <c r="P224" s="828">
        <v>0.30171428571428571</v>
      </c>
      <c r="Q224" s="833">
        <v>176</v>
      </c>
    </row>
    <row r="225" spans="1:17" ht="14.45" customHeight="1" x14ac:dyDescent="0.2">
      <c r="A225" s="822" t="s">
        <v>7809</v>
      </c>
      <c r="B225" s="823" t="s">
        <v>7239</v>
      </c>
      <c r="C225" s="823" t="s">
        <v>7508</v>
      </c>
      <c r="D225" s="823" t="s">
        <v>7557</v>
      </c>
      <c r="E225" s="823" t="s">
        <v>7558</v>
      </c>
      <c r="F225" s="832">
        <v>3</v>
      </c>
      <c r="G225" s="832">
        <v>534</v>
      </c>
      <c r="H225" s="832"/>
      <c r="I225" s="832">
        <v>178</v>
      </c>
      <c r="J225" s="832"/>
      <c r="K225" s="832"/>
      <c r="L225" s="832"/>
      <c r="M225" s="832"/>
      <c r="N225" s="832">
        <v>1</v>
      </c>
      <c r="O225" s="832">
        <v>180</v>
      </c>
      <c r="P225" s="828"/>
      <c r="Q225" s="833">
        <v>180</v>
      </c>
    </row>
    <row r="226" spans="1:17" ht="14.45" customHeight="1" x14ac:dyDescent="0.2">
      <c r="A226" s="822" t="s">
        <v>7809</v>
      </c>
      <c r="B226" s="823" t="s">
        <v>7239</v>
      </c>
      <c r="C226" s="823" t="s">
        <v>7508</v>
      </c>
      <c r="D226" s="823" t="s">
        <v>7561</v>
      </c>
      <c r="E226" s="823" t="s">
        <v>7562</v>
      </c>
      <c r="F226" s="832"/>
      <c r="G226" s="832"/>
      <c r="H226" s="832"/>
      <c r="I226" s="832"/>
      <c r="J226" s="832">
        <v>2</v>
      </c>
      <c r="K226" s="832">
        <v>1414</v>
      </c>
      <c r="L226" s="832">
        <v>1</v>
      </c>
      <c r="M226" s="832">
        <v>707</v>
      </c>
      <c r="N226" s="832">
        <v>2</v>
      </c>
      <c r="O226" s="832">
        <v>1422</v>
      </c>
      <c r="P226" s="828">
        <v>1.0056577086280056</v>
      </c>
      <c r="Q226" s="833">
        <v>711</v>
      </c>
    </row>
    <row r="227" spans="1:17" ht="14.45" customHeight="1" x14ac:dyDescent="0.2">
      <c r="A227" s="822" t="s">
        <v>7809</v>
      </c>
      <c r="B227" s="823" t="s">
        <v>7584</v>
      </c>
      <c r="C227" s="823" t="s">
        <v>7508</v>
      </c>
      <c r="D227" s="823" t="s">
        <v>7591</v>
      </c>
      <c r="E227" s="823" t="s">
        <v>7592</v>
      </c>
      <c r="F227" s="832"/>
      <c r="G227" s="832"/>
      <c r="H227" s="832"/>
      <c r="I227" s="832"/>
      <c r="J227" s="832">
        <v>7</v>
      </c>
      <c r="K227" s="832">
        <v>89628</v>
      </c>
      <c r="L227" s="832">
        <v>1</v>
      </c>
      <c r="M227" s="832">
        <v>12804</v>
      </c>
      <c r="N227" s="832"/>
      <c r="O227" s="832"/>
      <c r="P227" s="828"/>
      <c r="Q227" s="833"/>
    </row>
    <row r="228" spans="1:17" ht="14.45" customHeight="1" x14ac:dyDescent="0.2">
      <c r="A228" s="822" t="s">
        <v>7809</v>
      </c>
      <c r="B228" s="823" t="s">
        <v>7584</v>
      </c>
      <c r="C228" s="823" t="s">
        <v>7508</v>
      </c>
      <c r="D228" s="823" t="s">
        <v>7593</v>
      </c>
      <c r="E228" s="823" t="s">
        <v>7594</v>
      </c>
      <c r="F228" s="832">
        <v>9</v>
      </c>
      <c r="G228" s="832">
        <v>94203</v>
      </c>
      <c r="H228" s="832"/>
      <c r="I228" s="832">
        <v>10467</v>
      </c>
      <c r="J228" s="832"/>
      <c r="K228" s="832"/>
      <c r="L228" s="832"/>
      <c r="M228" s="832"/>
      <c r="N228" s="832">
        <v>16</v>
      </c>
      <c r="O228" s="832">
        <v>168480</v>
      </c>
      <c r="P228" s="828"/>
      <c r="Q228" s="833">
        <v>10530</v>
      </c>
    </row>
    <row r="229" spans="1:17" ht="14.45" customHeight="1" x14ac:dyDescent="0.2">
      <c r="A229" s="822" t="s">
        <v>7809</v>
      </c>
      <c r="B229" s="823" t="s">
        <v>7584</v>
      </c>
      <c r="C229" s="823" t="s">
        <v>7508</v>
      </c>
      <c r="D229" s="823" t="s">
        <v>7595</v>
      </c>
      <c r="E229" s="823" t="s">
        <v>7596</v>
      </c>
      <c r="F229" s="832">
        <v>1</v>
      </c>
      <c r="G229" s="832">
        <v>11396</v>
      </c>
      <c r="H229" s="832"/>
      <c r="I229" s="832">
        <v>11396</v>
      </c>
      <c r="J229" s="832"/>
      <c r="K229" s="832"/>
      <c r="L229" s="832"/>
      <c r="M229" s="832"/>
      <c r="N229" s="832"/>
      <c r="O229" s="832"/>
      <c r="P229" s="828"/>
      <c r="Q229" s="833"/>
    </row>
    <row r="230" spans="1:17" ht="14.45" customHeight="1" x14ac:dyDescent="0.2">
      <c r="A230" s="822" t="s">
        <v>7809</v>
      </c>
      <c r="B230" s="823" t="s">
        <v>7584</v>
      </c>
      <c r="C230" s="823" t="s">
        <v>7508</v>
      </c>
      <c r="D230" s="823" t="s">
        <v>7603</v>
      </c>
      <c r="E230" s="823" t="s">
        <v>7604</v>
      </c>
      <c r="F230" s="832">
        <v>2</v>
      </c>
      <c r="G230" s="832">
        <v>2214</v>
      </c>
      <c r="H230" s="832"/>
      <c r="I230" s="832">
        <v>1107</v>
      </c>
      <c r="J230" s="832"/>
      <c r="K230" s="832"/>
      <c r="L230" s="832"/>
      <c r="M230" s="832"/>
      <c r="N230" s="832"/>
      <c r="O230" s="832"/>
      <c r="P230" s="828"/>
      <c r="Q230" s="833"/>
    </row>
    <row r="231" spans="1:17" ht="14.45" customHeight="1" x14ac:dyDescent="0.2">
      <c r="A231" s="822" t="s">
        <v>7809</v>
      </c>
      <c r="B231" s="823" t="s">
        <v>7584</v>
      </c>
      <c r="C231" s="823" t="s">
        <v>7508</v>
      </c>
      <c r="D231" s="823" t="s">
        <v>7613</v>
      </c>
      <c r="E231" s="823" t="s">
        <v>7614</v>
      </c>
      <c r="F231" s="832">
        <v>4</v>
      </c>
      <c r="G231" s="832">
        <v>6516</v>
      </c>
      <c r="H231" s="832"/>
      <c r="I231" s="832">
        <v>1629</v>
      </c>
      <c r="J231" s="832"/>
      <c r="K231" s="832"/>
      <c r="L231" s="832"/>
      <c r="M231" s="832"/>
      <c r="N231" s="832"/>
      <c r="O231" s="832"/>
      <c r="P231" s="828"/>
      <c r="Q231" s="833"/>
    </row>
    <row r="232" spans="1:17" ht="14.45" customHeight="1" x14ac:dyDescent="0.2">
      <c r="A232" s="822" t="s">
        <v>7809</v>
      </c>
      <c r="B232" s="823" t="s">
        <v>7627</v>
      </c>
      <c r="C232" s="823" t="s">
        <v>7508</v>
      </c>
      <c r="D232" s="823" t="s">
        <v>7628</v>
      </c>
      <c r="E232" s="823" t="s">
        <v>7629</v>
      </c>
      <c r="F232" s="832">
        <v>2</v>
      </c>
      <c r="G232" s="832">
        <v>444</v>
      </c>
      <c r="H232" s="832">
        <v>1.9910313901345291</v>
      </c>
      <c r="I232" s="832">
        <v>222</v>
      </c>
      <c r="J232" s="832">
        <v>1</v>
      </c>
      <c r="K232" s="832">
        <v>223</v>
      </c>
      <c r="L232" s="832">
        <v>1</v>
      </c>
      <c r="M232" s="832">
        <v>223</v>
      </c>
      <c r="N232" s="832"/>
      <c r="O232" s="832"/>
      <c r="P232" s="828"/>
      <c r="Q232" s="833"/>
    </row>
    <row r="233" spans="1:17" ht="14.45" customHeight="1" x14ac:dyDescent="0.2">
      <c r="A233" s="822" t="s">
        <v>7809</v>
      </c>
      <c r="B233" s="823" t="s">
        <v>7627</v>
      </c>
      <c r="C233" s="823" t="s">
        <v>7508</v>
      </c>
      <c r="D233" s="823" t="s">
        <v>7630</v>
      </c>
      <c r="E233" s="823" t="s">
        <v>7631</v>
      </c>
      <c r="F233" s="832">
        <v>2</v>
      </c>
      <c r="G233" s="832">
        <v>1018</v>
      </c>
      <c r="H233" s="832">
        <v>1.9844054580896686</v>
      </c>
      <c r="I233" s="832">
        <v>509</v>
      </c>
      <c r="J233" s="832">
        <v>1</v>
      </c>
      <c r="K233" s="832">
        <v>513</v>
      </c>
      <c r="L233" s="832">
        <v>1</v>
      </c>
      <c r="M233" s="832">
        <v>513</v>
      </c>
      <c r="N233" s="832"/>
      <c r="O233" s="832"/>
      <c r="P233" s="828"/>
      <c r="Q233" s="833"/>
    </row>
    <row r="234" spans="1:17" ht="14.45" customHeight="1" x14ac:dyDescent="0.2">
      <c r="A234" s="822" t="s">
        <v>7809</v>
      </c>
      <c r="B234" s="823" t="s">
        <v>7627</v>
      </c>
      <c r="C234" s="823" t="s">
        <v>7508</v>
      </c>
      <c r="D234" s="823" t="s">
        <v>7632</v>
      </c>
      <c r="E234" s="823" t="s">
        <v>7633</v>
      </c>
      <c r="F234" s="832">
        <v>50</v>
      </c>
      <c r="G234" s="832">
        <v>17700</v>
      </c>
      <c r="H234" s="832">
        <v>0.81736319556684367</v>
      </c>
      <c r="I234" s="832">
        <v>354</v>
      </c>
      <c r="J234" s="832">
        <v>61</v>
      </c>
      <c r="K234" s="832">
        <v>21655</v>
      </c>
      <c r="L234" s="832">
        <v>1</v>
      </c>
      <c r="M234" s="832">
        <v>355</v>
      </c>
      <c r="N234" s="832">
        <v>43</v>
      </c>
      <c r="O234" s="832">
        <v>15265</v>
      </c>
      <c r="P234" s="828">
        <v>0.70491803278688525</v>
      </c>
      <c r="Q234" s="833">
        <v>355</v>
      </c>
    </row>
    <row r="235" spans="1:17" ht="14.45" customHeight="1" x14ac:dyDescent="0.2">
      <c r="A235" s="822" t="s">
        <v>7809</v>
      </c>
      <c r="B235" s="823" t="s">
        <v>7627</v>
      </c>
      <c r="C235" s="823" t="s">
        <v>7508</v>
      </c>
      <c r="D235" s="823" t="s">
        <v>7636</v>
      </c>
      <c r="E235" s="823" t="s">
        <v>7637</v>
      </c>
      <c r="F235" s="832">
        <v>298</v>
      </c>
      <c r="G235" s="832">
        <v>19370</v>
      </c>
      <c r="H235" s="832">
        <v>0.94303797468354433</v>
      </c>
      <c r="I235" s="832">
        <v>65</v>
      </c>
      <c r="J235" s="832">
        <v>316</v>
      </c>
      <c r="K235" s="832">
        <v>20540</v>
      </c>
      <c r="L235" s="832">
        <v>1</v>
      </c>
      <c r="M235" s="832">
        <v>65</v>
      </c>
      <c r="N235" s="832">
        <v>291</v>
      </c>
      <c r="O235" s="832">
        <v>19206</v>
      </c>
      <c r="P235" s="828">
        <v>0.93505355404089585</v>
      </c>
      <c r="Q235" s="833">
        <v>66</v>
      </c>
    </row>
    <row r="236" spans="1:17" ht="14.45" customHeight="1" x14ac:dyDescent="0.2">
      <c r="A236" s="822" t="s">
        <v>7809</v>
      </c>
      <c r="B236" s="823" t="s">
        <v>7627</v>
      </c>
      <c r="C236" s="823" t="s">
        <v>7508</v>
      </c>
      <c r="D236" s="823" t="s">
        <v>7640</v>
      </c>
      <c r="E236" s="823" t="s">
        <v>7641</v>
      </c>
      <c r="F236" s="832">
        <v>8</v>
      </c>
      <c r="G236" s="832">
        <v>4736</v>
      </c>
      <c r="H236" s="832">
        <v>0.61331261331261333</v>
      </c>
      <c r="I236" s="832">
        <v>592</v>
      </c>
      <c r="J236" s="832">
        <v>13</v>
      </c>
      <c r="K236" s="832">
        <v>7722</v>
      </c>
      <c r="L236" s="832">
        <v>1</v>
      </c>
      <c r="M236" s="832">
        <v>594</v>
      </c>
      <c r="N236" s="832">
        <v>1</v>
      </c>
      <c r="O236" s="832">
        <v>595</v>
      </c>
      <c r="P236" s="828">
        <v>7.7052577052577051E-2</v>
      </c>
      <c r="Q236" s="833">
        <v>595</v>
      </c>
    </row>
    <row r="237" spans="1:17" ht="14.45" customHeight="1" x14ac:dyDescent="0.2">
      <c r="A237" s="822" t="s">
        <v>7809</v>
      </c>
      <c r="B237" s="823" t="s">
        <v>7627</v>
      </c>
      <c r="C237" s="823" t="s">
        <v>7508</v>
      </c>
      <c r="D237" s="823" t="s">
        <v>7642</v>
      </c>
      <c r="E237" s="823" t="s">
        <v>7643</v>
      </c>
      <c r="F237" s="832"/>
      <c r="G237" s="832"/>
      <c r="H237" s="832"/>
      <c r="I237" s="832"/>
      <c r="J237" s="832">
        <v>1</v>
      </c>
      <c r="K237" s="832">
        <v>618</v>
      </c>
      <c r="L237" s="832">
        <v>1</v>
      </c>
      <c r="M237" s="832">
        <v>618</v>
      </c>
      <c r="N237" s="832"/>
      <c r="O237" s="832"/>
      <c r="P237" s="828"/>
      <c r="Q237" s="833"/>
    </row>
    <row r="238" spans="1:17" ht="14.45" customHeight="1" x14ac:dyDescent="0.2">
      <c r="A238" s="822" t="s">
        <v>7809</v>
      </c>
      <c r="B238" s="823" t="s">
        <v>7627</v>
      </c>
      <c r="C238" s="823" t="s">
        <v>7508</v>
      </c>
      <c r="D238" s="823" t="s">
        <v>7644</v>
      </c>
      <c r="E238" s="823" t="s">
        <v>7645</v>
      </c>
      <c r="F238" s="832"/>
      <c r="G238" s="832"/>
      <c r="H238" s="832"/>
      <c r="I238" s="832"/>
      <c r="J238" s="832">
        <v>2</v>
      </c>
      <c r="K238" s="832">
        <v>308</v>
      </c>
      <c r="L238" s="832">
        <v>1</v>
      </c>
      <c r="M238" s="832">
        <v>154</v>
      </c>
      <c r="N238" s="832"/>
      <c r="O238" s="832"/>
      <c r="P238" s="828"/>
      <c r="Q238" s="833"/>
    </row>
    <row r="239" spans="1:17" ht="14.45" customHeight="1" x14ac:dyDescent="0.2">
      <c r="A239" s="822" t="s">
        <v>7809</v>
      </c>
      <c r="B239" s="823" t="s">
        <v>7627</v>
      </c>
      <c r="C239" s="823" t="s">
        <v>7508</v>
      </c>
      <c r="D239" s="823" t="s">
        <v>7648</v>
      </c>
      <c r="E239" s="823" t="s">
        <v>7649</v>
      </c>
      <c r="F239" s="832">
        <v>7</v>
      </c>
      <c r="G239" s="832">
        <v>168</v>
      </c>
      <c r="H239" s="832">
        <v>0.53846153846153844</v>
      </c>
      <c r="I239" s="832">
        <v>24</v>
      </c>
      <c r="J239" s="832">
        <v>12</v>
      </c>
      <c r="K239" s="832">
        <v>312</v>
      </c>
      <c r="L239" s="832">
        <v>1</v>
      </c>
      <c r="M239" s="832">
        <v>26</v>
      </c>
      <c r="N239" s="832">
        <v>11</v>
      </c>
      <c r="O239" s="832">
        <v>286</v>
      </c>
      <c r="P239" s="828">
        <v>0.91666666666666663</v>
      </c>
      <c r="Q239" s="833">
        <v>26</v>
      </c>
    </row>
    <row r="240" spans="1:17" ht="14.45" customHeight="1" x14ac:dyDescent="0.2">
      <c r="A240" s="822" t="s">
        <v>7809</v>
      </c>
      <c r="B240" s="823" t="s">
        <v>7627</v>
      </c>
      <c r="C240" s="823" t="s">
        <v>7508</v>
      </c>
      <c r="D240" s="823" t="s">
        <v>7652</v>
      </c>
      <c r="E240" s="823" t="s">
        <v>7653</v>
      </c>
      <c r="F240" s="832">
        <v>23</v>
      </c>
      <c r="G240" s="832">
        <v>1265</v>
      </c>
      <c r="H240" s="832">
        <v>2.0909090909090908</v>
      </c>
      <c r="I240" s="832">
        <v>55</v>
      </c>
      <c r="J240" s="832">
        <v>11</v>
      </c>
      <c r="K240" s="832">
        <v>605</v>
      </c>
      <c r="L240" s="832">
        <v>1</v>
      </c>
      <c r="M240" s="832">
        <v>55</v>
      </c>
      <c r="N240" s="832">
        <v>19</v>
      </c>
      <c r="O240" s="832">
        <v>1045</v>
      </c>
      <c r="P240" s="828">
        <v>1.7272727272727273</v>
      </c>
      <c r="Q240" s="833">
        <v>55</v>
      </c>
    </row>
    <row r="241" spans="1:17" ht="14.45" customHeight="1" x14ac:dyDescent="0.2">
      <c r="A241" s="822" t="s">
        <v>7809</v>
      </c>
      <c r="B241" s="823" t="s">
        <v>7627</v>
      </c>
      <c r="C241" s="823" t="s">
        <v>7508</v>
      </c>
      <c r="D241" s="823" t="s">
        <v>7654</v>
      </c>
      <c r="E241" s="823" t="s">
        <v>7655</v>
      </c>
      <c r="F241" s="832">
        <v>750</v>
      </c>
      <c r="G241" s="832">
        <v>57750</v>
      </c>
      <c r="H241" s="832">
        <v>0.92548076923076927</v>
      </c>
      <c r="I241" s="832">
        <v>77</v>
      </c>
      <c r="J241" s="832">
        <v>800</v>
      </c>
      <c r="K241" s="832">
        <v>62400</v>
      </c>
      <c r="L241" s="832">
        <v>1</v>
      </c>
      <c r="M241" s="832">
        <v>78</v>
      </c>
      <c r="N241" s="832">
        <v>660</v>
      </c>
      <c r="O241" s="832">
        <v>51480</v>
      </c>
      <c r="P241" s="828">
        <v>0.82499999999999996</v>
      </c>
      <c r="Q241" s="833">
        <v>78</v>
      </c>
    </row>
    <row r="242" spans="1:17" ht="14.45" customHeight="1" x14ac:dyDescent="0.2">
      <c r="A242" s="822" t="s">
        <v>7809</v>
      </c>
      <c r="B242" s="823" t="s">
        <v>7627</v>
      </c>
      <c r="C242" s="823" t="s">
        <v>7508</v>
      </c>
      <c r="D242" s="823" t="s">
        <v>7658</v>
      </c>
      <c r="E242" s="823" t="s">
        <v>7659</v>
      </c>
      <c r="F242" s="832">
        <v>33</v>
      </c>
      <c r="G242" s="832">
        <v>792</v>
      </c>
      <c r="H242" s="832">
        <v>0.80487804878048785</v>
      </c>
      <c r="I242" s="832">
        <v>24</v>
      </c>
      <c r="J242" s="832">
        <v>41</v>
      </c>
      <c r="K242" s="832">
        <v>984</v>
      </c>
      <c r="L242" s="832">
        <v>1</v>
      </c>
      <c r="M242" s="832">
        <v>24</v>
      </c>
      <c r="N242" s="832">
        <v>30</v>
      </c>
      <c r="O242" s="832">
        <v>750</v>
      </c>
      <c r="P242" s="828">
        <v>0.76219512195121952</v>
      </c>
      <c r="Q242" s="833">
        <v>25</v>
      </c>
    </row>
    <row r="243" spans="1:17" ht="14.45" customHeight="1" x14ac:dyDescent="0.2">
      <c r="A243" s="822" t="s">
        <v>7809</v>
      </c>
      <c r="B243" s="823" t="s">
        <v>7627</v>
      </c>
      <c r="C243" s="823" t="s">
        <v>7508</v>
      </c>
      <c r="D243" s="823" t="s">
        <v>7670</v>
      </c>
      <c r="E243" s="823" t="s">
        <v>7671</v>
      </c>
      <c r="F243" s="832">
        <v>18</v>
      </c>
      <c r="G243" s="832">
        <v>1188</v>
      </c>
      <c r="H243" s="832">
        <v>3</v>
      </c>
      <c r="I243" s="832">
        <v>66</v>
      </c>
      <c r="J243" s="832">
        <v>6</v>
      </c>
      <c r="K243" s="832">
        <v>396</v>
      </c>
      <c r="L243" s="832">
        <v>1</v>
      </c>
      <c r="M243" s="832">
        <v>66</v>
      </c>
      <c r="N243" s="832">
        <v>14</v>
      </c>
      <c r="O243" s="832">
        <v>924</v>
      </c>
      <c r="P243" s="828">
        <v>2.3333333333333335</v>
      </c>
      <c r="Q243" s="833">
        <v>66</v>
      </c>
    </row>
    <row r="244" spans="1:17" ht="14.45" customHeight="1" x14ac:dyDescent="0.2">
      <c r="A244" s="822" t="s">
        <v>7809</v>
      </c>
      <c r="B244" s="823" t="s">
        <v>7627</v>
      </c>
      <c r="C244" s="823" t="s">
        <v>7508</v>
      </c>
      <c r="D244" s="823" t="s">
        <v>7674</v>
      </c>
      <c r="E244" s="823" t="s">
        <v>7675</v>
      </c>
      <c r="F244" s="832">
        <v>801</v>
      </c>
      <c r="G244" s="832">
        <v>13617</v>
      </c>
      <c r="H244" s="832">
        <v>0.90610859728506787</v>
      </c>
      <c r="I244" s="832">
        <v>17</v>
      </c>
      <c r="J244" s="832">
        <v>884</v>
      </c>
      <c r="K244" s="832">
        <v>15028</v>
      </c>
      <c r="L244" s="832">
        <v>1</v>
      </c>
      <c r="M244" s="832">
        <v>17</v>
      </c>
      <c r="N244" s="832">
        <v>698</v>
      </c>
      <c r="O244" s="832">
        <v>11866</v>
      </c>
      <c r="P244" s="828">
        <v>0.78959276018099545</v>
      </c>
      <c r="Q244" s="833">
        <v>17</v>
      </c>
    </row>
    <row r="245" spans="1:17" ht="14.45" customHeight="1" x14ac:dyDescent="0.2">
      <c r="A245" s="822" t="s">
        <v>7809</v>
      </c>
      <c r="B245" s="823" t="s">
        <v>7627</v>
      </c>
      <c r="C245" s="823" t="s">
        <v>7508</v>
      </c>
      <c r="D245" s="823" t="s">
        <v>7678</v>
      </c>
      <c r="E245" s="823" t="s">
        <v>7679</v>
      </c>
      <c r="F245" s="832">
        <v>36</v>
      </c>
      <c r="G245" s="832">
        <v>12600</v>
      </c>
      <c r="H245" s="832">
        <v>1.7094017094017093</v>
      </c>
      <c r="I245" s="832">
        <v>350</v>
      </c>
      <c r="J245" s="832">
        <v>21</v>
      </c>
      <c r="K245" s="832">
        <v>7371</v>
      </c>
      <c r="L245" s="832">
        <v>1</v>
      </c>
      <c r="M245" s="832">
        <v>351</v>
      </c>
      <c r="N245" s="832">
        <v>10</v>
      </c>
      <c r="O245" s="832">
        <v>3520</v>
      </c>
      <c r="P245" s="828">
        <v>0.47754714421381089</v>
      </c>
      <c r="Q245" s="833">
        <v>352</v>
      </c>
    </row>
    <row r="246" spans="1:17" ht="14.45" customHeight="1" x14ac:dyDescent="0.2">
      <c r="A246" s="822" t="s">
        <v>7809</v>
      </c>
      <c r="B246" s="823" t="s">
        <v>7627</v>
      </c>
      <c r="C246" s="823" t="s">
        <v>7508</v>
      </c>
      <c r="D246" s="823" t="s">
        <v>7680</v>
      </c>
      <c r="E246" s="823" t="s">
        <v>7681</v>
      </c>
      <c r="F246" s="832">
        <v>26</v>
      </c>
      <c r="G246" s="832">
        <v>650</v>
      </c>
      <c r="H246" s="832">
        <v>1</v>
      </c>
      <c r="I246" s="832">
        <v>25</v>
      </c>
      <c r="J246" s="832">
        <v>26</v>
      </c>
      <c r="K246" s="832">
        <v>650</v>
      </c>
      <c r="L246" s="832">
        <v>1</v>
      </c>
      <c r="M246" s="832">
        <v>25</v>
      </c>
      <c r="N246" s="832">
        <v>18</v>
      </c>
      <c r="O246" s="832">
        <v>468</v>
      </c>
      <c r="P246" s="828">
        <v>0.72</v>
      </c>
      <c r="Q246" s="833">
        <v>26</v>
      </c>
    </row>
    <row r="247" spans="1:17" ht="14.45" customHeight="1" x14ac:dyDescent="0.2">
      <c r="A247" s="822" t="s">
        <v>7809</v>
      </c>
      <c r="B247" s="823" t="s">
        <v>7627</v>
      </c>
      <c r="C247" s="823" t="s">
        <v>7508</v>
      </c>
      <c r="D247" s="823" t="s">
        <v>7684</v>
      </c>
      <c r="E247" s="823" t="s">
        <v>7685</v>
      </c>
      <c r="F247" s="832">
        <v>9</v>
      </c>
      <c r="G247" s="832">
        <v>1629</v>
      </c>
      <c r="H247" s="832">
        <v>0.81818181818181823</v>
      </c>
      <c r="I247" s="832">
        <v>181</v>
      </c>
      <c r="J247" s="832">
        <v>11</v>
      </c>
      <c r="K247" s="832">
        <v>1991</v>
      </c>
      <c r="L247" s="832">
        <v>1</v>
      </c>
      <c r="M247" s="832">
        <v>181</v>
      </c>
      <c r="N247" s="832">
        <v>16</v>
      </c>
      <c r="O247" s="832">
        <v>2896</v>
      </c>
      <c r="P247" s="828">
        <v>1.4545454545454546</v>
      </c>
      <c r="Q247" s="833">
        <v>181</v>
      </c>
    </row>
    <row r="248" spans="1:17" ht="14.45" customHeight="1" x14ac:dyDescent="0.2">
      <c r="A248" s="822" t="s">
        <v>7809</v>
      </c>
      <c r="B248" s="823" t="s">
        <v>7627</v>
      </c>
      <c r="C248" s="823" t="s">
        <v>7508</v>
      </c>
      <c r="D248" s="823" t="s">
        <v>7690</v>
      </c>
      <c r="E248" s="823" t="s">
        <v>7691</v>
      </c>
      <c r="F248" s="832">
        <v>28</v>
      </c>
      <c r="G248" s="832">
        <v>7112</v>
      </c>
      <c r="H248" s="832">
        <v>0.73684210526315785</v>
      </c>
      <c r="I248" s="832">
        <v>254</v>
      </c>
      <c r="J248" s="832">
        <v>38</v>
      </c>
      <c r="K248" s="832">
        <v>9652</v>
      </c>
      <c r="L248" s="832">
        <v>1</v>
      </c>
      <c r="M248" s="832">
        <v>254</v>
      </c>
      <c r="N248" s="832">
        <v>36</v>
      </c>
      <c r="O248" s="832">
        <v>9144</v>
      </c>
      <c r="P248" s="828">
        <v>0.94736842105263153</v>
      </c>
      <c r="Q248" s="833">
        <v>254</v>
      </c>
    </row>
    <row r="249" spans="1:17" ht="14.45" customHeight="1" x14ac:dyDescent="0.2">
      <c r="A249" s="822" t="s">
        <v>7809</v>
      </c>
      <c r="B249" s="823" t="s">
        <v>7627</v>
      </c>
      <c r="C249" s="823" t="s">
        <v>7508</v>
      </c>
      <c r="D249" s="823" t="s">
        <v>7696</v>
      </c>
      <c r="E249" s="823" t="s">
        <v>7697</v>
      </c>
      <c r="F249" s="832">
        <v>15</v>
      </c>
      <c r="G249" s="832">
        <v>3255</v>
      </c>
      <c r="H249" s="832">
        <v>0.83333333333333337</v>
      </c>
      <c r="I249" s="832">
        <v>217</v>
      </c>
      <c r="J249" s="832">
        <v>18</v>
      </c>
      <c r="K249" s="832">
        <v>3906</v>
      </c>
      <c r="L249" s="832">
        <v>1</v>
      </c>
      <c r="M249" s="832">
        <v>217</v>
      </c>
      <c r="N249" s="832">
        <v>32</v>
      </c>
      <c r="O249" s="832">
        <v>6944</v>
      </c>
      <c r="P249" s="828">
        <v>1.7777777777777777</v>
      </c>
      <c r="Q249" s="833">
        <v>217</v>
      </c>
    </row>
    <row r="250" spans="1:17" ht="14.45" customHeight="1" x14ac:dyDescent="0.2">
      <c r="A250" s="822" t="s">
        <v>7809</v>
      </c>
      <c r="B250" s="823" t="s">
        <v>7627</v>
      </c>
      <c r="C250" s="823" t="s">
        <v>7508</v>
      </c>
      <c r="D250" s="823" t="s">
        <v>7700</v>
      </c>
      <c r="E250" s="823" t="s">
        <v>7701</v>
      </c>
      <c r="F250" s="832"/>
      <c r="G250" s="832"/>
      <c r="H250" s="832"/>
      <c r="I250" s="832"/>
      <c r="J250" s="832">
        <v>1</v>
      </c>
      <c r="K250" s="832">
        <v>594</v>
      </c>
      <c r="L250" s="832">
        <v>1</v>
      </c>
      <c r="M250" s="832">
        <v>594</v>
      </c>
      <c r="N250" s="832">
        <v>1</v>
      </c>
      <c r="O250" s="832">
        <v>595</v>
      </c>
      <c r="P250" s="828">
        <v>1.0016835016835017</v>
      </c>
      <c r="Q250" s="833">
        <v>595</v>
      </c>
    </row>
    <row r="251" spans="1:17" ht="14.45" customHeight="1" x14ac:dyDescent="0.2">
      <c r="A251" s="822" t="s">
        <v>7809</v>
      </c>
      <c r="B251" s="823" t="s">
        <v>7627</v>
      </c>
      <c r="C251" s="823" t="s">
        <v>7508</v>
      </c>
      <c r="D251" s="823" t="s">
        <v>7702</v>
      </c>
      <c r="E251" s="823" t="s">
        <v>7703</v>
      </c>
      <c r="F251" s="832">
        <v>5</v>
      </c>
      <c r="G251" s="832">
        <v>250</v>
      </c>
      <c r="H251" s="832">
        <v>5</v>
      </c>
      <c r="I251" s="832">
        <v>50</v>
      </c>
      <c r="J251" s="832">
        <v>1</v>
      </c>
      <c r="K251" s="832">
        <v>50</v>
      </c>
      <c r="L251" s="832">
        <v>1</v>
      </c>
      <c r="M251" s="832">
        <v>50</v>
      </c>
      <c r="N251" s="832"/>
      <c r="O251" s="832"/>
      <c r="P251" s="828"/>
      <c r="Q251" s="833"/>
    </row>
    <row r="252" spans="1:17" ht="14.45" customHeight="1" x14ac:dyDescent="0.2">
      <c r="A252" s="822" t="s">
        <v>7809</v>
      </c>
      <c r="B252" s="823" t="s">
        <v>7627</v>
      </c>
      <c r="C252" s="823" t="s">
        <v>7508</v>
      </c>
      <c r="D252" s="823" t="s">
        <v>7704</v>
      </c>
      <c r="E252" s="823" t="s">
        <v>7705</v>
      </c>
      <c r="F252" s="832"/>
      <c r="G252" s="832"/>
      <c r="H252" s="832"/>
      <c r="I252" s="832"/>
      <c r="J252" s="832"/>
      <c r="K252" s="832"/>
      <c r="L252" s="832"/>
      <c r="M252" s="832"/>
      <c r="N252" s="832">
        <v>1</v>
      </c>
      <c r="O252" s="832">
        <v>549</v>
      </c>
      <c r="P252" s="828"/>
      <c r="Q252" s="833">
        <v>549</v>
      </c>
    </row>
    <row r="253" spans="1:17" ht="14.45" customHeight="1" x14ac:dyDescent="0.2">
      <c r="A253" s="822" t="s">
        <v>7809</v>
      </c>
      <c r="B253" s="823" t="s">
        <v>7627</v>
      </c>
      <c r="C253" s="823" t="s">
        <v>7508</v>
      </c>
      <c r="D253" s="823" t="s">
        <v>7710</v>
      </c>
      <c r="E253" s="823" t="s">
        <v>7711</v>
      </c>
      <c r="F253" s="832"/>
      <c r="G253" s="832"/>
      <c r="H253" s="832"/>
      <c r="I253" s="832"/>
      <c r="J253" s="832">
        <v>1</v>
      </c>
      <c r="K253" s="832">
        <v>330</v>
      </c>
      <c r="L253" s="832">
        <v>1</v>
      </c>
      <c r="M253" s="832">
        <v>330</v>
      </c>
      <c r="N253" s="832">
        <v>1</v>
      </c>
      <c r="O253" s="832">
        <v>331</v>
      </c>
      <c r="P253" s="828">
        <v>1.0030303030303029</v>
      </c>
      <c r="Q253" s="833">
        <v>331</v>
      </c>
    </row>
    <row r="254" spans="1:17" ht="14.45" customHeight="1" x14ac:dyDescent="0.2">
      <c r="A254" s="822" t="s">
        <v>7809</v>
      </c>
      <c r="B254" s="823" t="s">
        <v>7627</v>
      </c>
      <c r="C254" s="823" t="s">
        <v>7508</v>
      </c>
      <c r="D254" s="823" t="s">
        <v>7714</v>
      </c>
      <c r="E254" s="823" t="s">
        <v>7715</v>
      </c>
      <c r="F254" s="832"/>
      <c r="G254" s="832"/>
      <c r="H254" s="832"/>
      <c r="I254" s="832"/>
      <c r="J254" s="832">
        <v>1</v>
      </c>
      <c r="K254" s="832">
        <v>754</v>
      </c>
      <c r="L254" s="832">
        <v>1</v>
      </c>
      <c r="M254" s="832">
        <v>754</v>
      </c>
      <c r="N254" s="832"/>
      <c r="O254" s="832"/>
      <c r="P254" s="828"/>
      <c r="Q254" s="833"/>
    </row>
    <row r="255" spans="1:17" ht="14.45" customHeight="1" x14ac:dyDescent="0.2">
      <c r="A255" s="822" t="s">
        <v>7809</v>
      </c>
      <c r="B255" s="823" t="s">
        <v>7627</v>
      </c>
      <c r="C255" s="823" t="s">
        <v>7508</v>
      </c>
      <c r="D255" s="823" t="s">
        <v>7716</v>
      </c>
      <c r="E255" s="823" t="s">
        <v>7717</v>
      </c>
      <c r="F255" s="832"/>
      <c r="G255" s="832"/>
      <c r="H255" s="832"/>
      <c r="I255" s="832"/>
      <c r="J255" s="832">
        <v>3</v>
      </c>
      <c r="K255" s="832">
        <v>696</v>
      </c>
      <c r="L255" s="832">
        <v>1</v>
      </c>
      <c r="M255" s="832">
        <v>232</v>
      </c>
      <c r="N255" s="832">
        <v>4</v>
      </c>
      <c r="O255" s="832">
        <v>932</v>
      </c>
      <c r="P255" s="828">
        <v>1.3390804597701149</v>
      </c>
      <c r="Q255" s="833">
        <v>233</v>
      </c>
    </row>
    <row r="256" spans="1:17" ht="14.45" customHeight="1" x14ac:dyDescent="0.2">
      <c r="A256" s="822" t="s">
        <v>7809</v>
      </c>
      <c r="B256" s="823" t="s">
        <v>7627</v>
      </c>
      <c r="C256" s="823" t="s">
        <v>7508</v>
      </c>
      <c r="D256" s="823" t="s">
        <v>7718</v>
      </c>
      <c r="E256" s="823" t="s">
        <v>7719</v>
      </c>
      <c r="F256" s="832"/>
      <c r="G256" s="832"/>
      <c r="H256" s="832"/>
      <c r="I256" s="832"/>
      <c r="J256" s="832">
        <v>1</v>
      </c>
      <c r="K256" s="832">
        <v>234</v>
      </c>
      <c r="L256" s="832">
        <v>1</v>
      </c>
      <c r="M256" s="832">
        <v>234</v>
      </c>
      <c r="N256" s="832"/>
      <c r="O256" s="832"/>
      <c r="P256" s="828"/>
      <c r="Q256" s="833"/>
    </row>
    <row r="257" spans="1:17" ht="14.45" customHeight="1" x14ac:dyDescent="0.2">
      <c r="A257" s="822" t="s">
        <v>7809</v>
      </c>
      <c r="B257" s="823" t="s">
        <v>7627</v>
      </c>
      <c r="C257" s="823" t="s">
        <v>7508</v>
      </c>
      <c r="D257" s="823" t="s">
        <v>7720</v>
      </c>
      <c r="E257" s="823" t="s">
        <v>7721</v>
      </c>
      <c r="F257" s="832"/>
      <c r="G257" s="832"/>
      <c r="H257" s="832"/>
      <c r="I257" s="832"/>
      <c r="J257" s="832">
        <v>6</v>
      </c>
      <c r="K257" s="832">
        <v>2466</v>
      </c>
      <c r="L257" s="832">
        <v>1</v>
      </c>
      <c r="M257" s="832">
        <v>411</v>
      </c>
      <c r="N257" s="832"/>
      <c r="O257" s="832"/>
      <c r="P257" s="828"/>
      <c r="Q257" s="833"/>
    </row>
    <row r="258" spans="1:17" ht="14.45" customHeight="1" x14ac:dyDescent="0.2">
      <c r="A258" s="822" t="s">
        <v>7809</v>
      </c>
      <c r="B258" s="823" t="s">
        <v>7627</v>
      </c>
      <c r="C258" s="823" t="s">
        <v>7508</v>
      </c>
      <c r="D258" s="823" t="s">
        <v>7724</v>
      </c>
      <c r="E258" s="823" t="s">
        <v>7725</v>
      </c>
      <c r="F258" s="832"/>
      <c r="G258" s="832"/>
      <c r="H258" s="832"/>
      <c r="I258" s="832"/>
      <c r="J258" s="832">
        <v>7</v>
      </c>
      <c r="K258" s="832">
        <v>4137</v>
      </c>
      <c r="L258" s="832">
        <v>1</v>
      </c>
      <c r="M258" s="832">
        <v>591</v>
      </c>
      <c r="N258" s="832"/>
      <c r="O258" s="832"/>
      <c r="P258" s="828"/>
      <c r="Q258" s="833"/>
    </row>
    <row r="259" spans="1:17" ht="14.45" customHeight="1" x14ac:dyDescent="0.2">
      <c r="A259" s="822" t="s">
        <v>7809</v>
      </c>
      <c r="B259" s="823" t="s">
        <v>7627</v>
      </c>
      <c r="C259" s="823" t="s">
        <v>7508</v>
      </c>
      <c r="D259" s="823" t="s">
        <v>7726</v>
      </c>
      <c r="E259" s="823" t="s">
        <v>7727</v>
      </c>
      <c r="F259" s="832">
        <v>1</v>
      </c>
      <c r="G259" s="832">
        <v>387</v>
      </c>
      <c r="H259" s="832">
        <v>0.99742268041237114</v>
      </c>
      <c r="I259" s="832">
        <v>387</v>
      </c>
      <c r="J259" s="832">
        <v>1</v>
      </c>
      <c r="K259" s="832">
        <v>388</v>
      </c>
      <c r="L259" s="832">
        <v>1</v>
      </c>
      <c r="M259" s="832">
        <v>388</v>
      </c>
      <c r="N259" s="832"/>
      <c r="O259" s="832"/>
      <c r="P259" s="828"/>
      <c r="Q259" s="833"/>
    </row>
    <row r="260" spans="1:17" ht="14.45" customHeight="1" x14ac:dyDescent="0.2">
      <c r="A260" s="822" t="s">
        <v>7809</v>
      </c>
      <c r="B260" s="823" t="s">
        <v>7627</v>
      </c>
      <c r="C260" s="823" t="s">
        <v>7508</v>
      </c>
      <c r="D260" s="823" t="s">
        <v>7734</v>
      </c>
      <c r="E260" s="823" t="s">
        <v>7735</v>
      </c>
      <c r="F260" s="832"/>
      <c r="G260" s="832"/>
      <c r="H260" s="832"/>
      <c r="I260" s="832"/>
      <c r="J260" s="832">
        <v>1</v>
      </c>
      <c r="K260" s="832">
        <v>225</v>
      </c>
      <c r="L260" s="832">
        <v>1</v>
      </c>
      <c r="M260" s="832">
        <v>225</v>
      </c>
      <c r="N260" s="832">
        <v>1</v>
      </c>
      <c r="O260" s="832">
        <v>226</v>
      </c>
      <c r="P260" s="828">
        <v>1.0044444444444445</v>
      </c>
      <c r="Q260" s="833">
        <v>226</v>
      </c>
    </row>
    <row r="261" spans="1:17" ht="14.45" customHeight="1" x14ac:dyDescent="0.2">
      <c r="A261" s="822" t="s">
        <v>7809</v>
      </c>
      <c r="B261" s="823" t="s">
        <v>7627</v>
      </c>
      <c r="C261" s="823" t="s">
        <v>7508</v>
      </c>
      <c r="D261" s="823" t="s">
        <v>7736</v>
      </c>
      <c r="E261" s="823" t="s">
        <v>7737</v>
      </c>
      <c r="F261" s="832"/>
      <c r="G261" s="832"/>
      <c r="H261" s="832"/>
      <c r="I261" s="832"/>
      <c r="J261" s="832"/>
      <c r="K261" s="832"/>
      <c r="L261" s="832"/>
      <c r="M261" s="832"/>
      <c r="N261" s="832">
        <v>1</v>
      </c>
      <c r="O261" s="832">
        <v>568</v>
      </c>
      <c r="P261" s="828"/>
      <c r="Q261" s="833">
        <v>568</v>
      </c>
    </row>
    <row r="262" spans="1:17" ht="14.45" customHeight="1" x14ac:dyDescent="0.2">
      <c r="A262" s="822" t="s">
        <v>7809</v>
      </c>
      <c r="B262" s="823" t="s">
        <v>7627</v>
      </c>
      <c r="C262" s="823" t="s">
        <v>7508</v>
      </c>
      <c r="D262" s="823" t="s">
        <v>7805</v>
      </c>
      <c r="E262" s="823" t="s">
        <v>7806</v>
      </c>
      <c r="F262" s="832"/>
      <c r="G262" s="832"/>
      <c r="H262" s="832"/>
      <c r="I262" s="832"/>
      <c r="J262" s="832"/>
      <c r="K262" s="832"/>
      <c r="L262" s="832"/>
      <c r="M262" s="832"/>
      <c r="N262" s="832">
        <v>5</v>
      </c>
      <c r="O262" s="832">
        <v>1230</v>
      </c>
      <c r="P262" s="828"/>
      <c r="Q262" s="833">
        <v>246</v>
      </c>
    </row>
    <row r="263" spans="1:17" ht="14.45" customHeight="1" x14ac:dyDescent="0.2">
      <c r="A263" s="822" t="s">
        <v>7809</v>
      </c>
      <c r="B263" s="823" t="s">
        <v>7627</v>
      </c>
      <c r="C263" s="823" t="s">
        <v>7508</v>
      </c>
      <c r="D263" s="823" t="s">
        <v>7754</v>
      </c>
      <c r="E263" s="823" t="s">
        <v>7755</v>
      </c>
      <c r="F263" s="832"/>
      <c r="G263" s="832"/>
      <c r="H263" s="832"/>
      <c r="I263" s="832"/>
      <c r="J263" s="832">
        <v>3</v>
      </c>
      <c r="K263" s="832">
        <v>609</v>
      </c>
      <c r="L263" s="832">
        <v>1</v>
      </c>
      <c r="M263" s="832">
        <v>203</v>
      </c>
      <c r="N263" s="832">
        <v>4</v>
      </c>
      <c r="O263" s="832">
        <v>816</v>
      </c>
      <c r="P263" s="828">
        <v>1.3399014778325122</v>
      </c>
      <c r="Q263" s="833">
        <v>204</v>
      </c>
    </row>
    <row r="264" spans="1:17" ht="14.45" customHeight="1" x14ac:dyDescent="0.2">
      <c r="A264" s="822" t="s">
        <v>7809</v>
      </c>
      <c r="B264" s="823" t="s">
        <v>7627</v>
      </c>
      <c r="C264" s="823" t="s">
        <v>7508</v>
      </c>
      <c r="D264" s="823" t="s">
        <v>7760</v>
      </c>
      <c r="E264" s="823" t="s">
        <v>7761</v>
      </c>
      <c r="F264" s="832"/>
      <c r="G264" s="832"/>
      <c r="H264" s="832"/>
      <c r="I264" s="832"/>
      <c r="J264" s="832"/>
      <c r="K264" s="832"/>
      <c r="L264" s="832"/>
      <c r="M264" s="832"/>
      <c r="N264" s="832">
        <v>1</v>
      </c>
      <c r="O264" s="832">
        <v>469</v>
      </c>
      <c r="P264" s="828"/>
      <c r="Q264" s="833">
        <v>469</v>
      </c>
    </row>
    <row r="265" spans="1:17" ht="14.45" customHeight="1" x14ac:dyDescent="0.2">
      <c r="A265" s="822" t="s">
        <v>7810</v>
      </c>
      <c r="B265" s="823" t="s">
        <v>7239</v>
      </c>
      <c r="C265" s="823" t="s">
        <v>7508</v>
      </c>
      <c r="D265" s="823" t="s">
        <v>7513</v>
      </c>
      <c r="E265" s="823" t="s">
        <v>7514</v>
      </c>
      <c r="F265" s="832"/>
      <c r="G265" s="832"/>
      <c r="H265" s="832"/>
      <c r="I265" s="832"/>
      <c r="J265" s="832">
        <v>1</v>
      </c>
      <c r="K265" s="832">
        <v>38</v>
      </c>
      <c r="L265" s="832">
        <v>1</v>
      </c>
      <c r="M265" s="832">
        <v>38</v>
      </c>
      <c r="N265" s="832"/>
      <c r="O265" s="832"/>
      <c r="P265" s="828"/>
      <c r="Q265" s="833"/>
    </row>
    <row r="266" spans="1:17" ht="14.45" customHeight="1" x14ac:dyDescent="0.2">
      <c r="A266" s="822" t="s">
        <v>7810</v>
      </c>
      <c r="B266" s="823" t="s">
        <v>7239</v>
      </c>
      <c r="C266" s="823" t="s">
        <v>7508</v>
      </c>
      <c r="D266" s="823" t="s">
        <v>7551</v>
      </c>
      <c r="E266" s="823" t="s">
        <v>7552</v>
      </c>
      <c r="F266" s="832">
        <v>1</v>
      </c>
      <c r="G266" s="832">
        <v>174</v>
      </c>
      <c r="H266" s="832"/>
      <c r="I266" s="832">
        <v>174</v>
      </c>
      <c r="J266" s="832"/>
      <c r="K266" s="832"/>
      <c r="L266" s="832"/>
      <c r="M266" s="832"/>
      <c r="N266" s="832"/>
      <c r="O266" s="832"/>
      <c r="P266" s="828"/>
      <c r="Q266" s="833"/>
    </row>
    <row r="267" spans="1:17" ht="14.45" customHeight="1" x14ac:dyDescent="0.2">
      <c r="A267" s="822" t="s">
        <v>7810</v>
      </c>
      <c r="B267" s="823" t="s">
        <v>7239</v>
      </c>
      <c r="C267" s="823" t="s">
        <v>7508</v>
      </c>
      <c r="D267" s="823" t="s">
        <v>7557</v>
      </c>
      <c r="E267" s="823" t="s">
        <v>7558</v>
      </c>
      <c r="F267" s="832"/>
      <c r="G267" s="832"/>
      <c r="H267" s="832"/>
      <c r="I267" s="832"/>
      <c r="J267" s="832">
        <v>1</v>
      </c>
      <c r="K267" s="832">
        <v>179</v>
      </c>
      <c r="L267" s="832">
        <v>1</v>
      </c>
      <c r="M267" s="832">
        <v>179</v>
      </c>
      <c r="N267" s="832"/>
      <c r="O267" s="832"/>
      <c r="P267" s="828"/>
      <c r="Q267" s="833"/>
    </row>
    <row r="268" spans="1:17" ht="14.45" customHeight="1" x14ac:dyDescent="0.2">
      <c r="A268" s="822" t="s">
        <v>7810</v>
      </c>
      <c r="B268" s="823" t="s">
        <v>7239</v>
      </c>
      <c r="C268" s="823" t="s">
        <v>7508</v>
      </c>
      <c r="D268" s="823" t="s">
        <v>7561</v>
      </c>
      <c r="E268" s="823" t="s">
        <v>7562</v>
      </c>
      <c r="F268" s="832"/>
      <c r="G268" s="832"/>
      <c r="H268" s="832"/>
      <c r="I268" s="832"/>
      <c r="J268" s="832"/>
      <c r="K268" s="832"/>
      <c r="L268" s="832"/>
      <c r="M268" s="832"/>
      <c r="N268" s="832">
        <v>1</v>
      </c>
      <c r="O268" s="832">
        <v>711</v>
      </c>
      <c r="P268" s="828"/>
      <c r="Q268" s="833">
        <v>711</v>
      </c>
    </row>
    <row r="269" spans="1:17" ht="14.45" customHeight="1" x14ac:dyDescent="0.2">
      <c r="A269" s="822" t="s">
        <v>7810</v>
      </c>
      <c r="B269" s="823" t="s">
        <v>7584</v>
      </c>
      <c r="C269" s="823" t="s">
        <v>7508</v>
      </c>
      <c r="D269" s="823" t="s">
        <v>7611</v>
      </c>
      <c r="E269" s="823" t="s">
        <v>7612</v>
      </c>
      <c r="F269" s="832"/>
      <c r="G269" s="832"/>
      <c r="H269" s="832"/>
      <c r="I269" s="832"/>
      <c r="J269" s="832">
        <v>1</v>
      </c>
      <c r="K269" s="832">
        <v>1610</v>
      </c>
      <c r="L269" s="832">
        <v>1</v>
      </c>
      <c r="M269" s="832">
        <v>1610</v>
      </c>
      <c r="N269" s="832"/>
      <c r="O269" s="832"/>
      <c r="P269" s="828"/>
      <c r="Q269" s="833"/>
    </row>
    <row r="270" spans="1:17" ht="14.45" customHeight="1" x14ac:dyDescent="0.2">
      <c r="A270" s="822" t="s">
        <v>7810</v>
      </c>
      <c r="B270" s="823" t="s">
        <v>7584</v>
      </c>
      <c r="C270" s="823" t="s">
        <v>7508</v>
      </c>
      <c r="D270" s="823" t="s">
        <v>7617</v>
      </c>
      <c r="E270" s="823" t="s">
        <v>7618</v>
      </c>
      <c r="F270" s="832"/>
      <c r="G270" s="832"/>
      <c r="H270" s="832"/>
      <c r="I270" s="832"/>
      <c r="J270" s="832">
        <v>1</v>
      </c>
      <c r="K270" s="832">
        <v>1610</v>
      </c>
      <c r="L270" s="832">
        <v>1</v>
      </c>
      <c r="M270" s="832">
        <v>1610</v>
      </c>
      <c r="N270" s="832"/>
      <c r="O270" s="832"/>
      <c r="P270" s="828"/>
      <c r="Q270" s="833"/>
    </row>
    <row r="271" spans="1:17" ht="14.45" customHeight="1" x14ac:dyDescent="0.2">
      <c r="A271" s="822" t="s">
        <v>7810</v>
      </c>
      <c r="B271" s="823" t="s">
        <v>7584</v>
      </c>
      <c r="C271" s="823" t="s">
        <v>7508</v>
      </c>
      <c r="D271" s="823" t="s">
        <v>7623</v>
      </c>
      <c r="E271" s="823" t="s">
        <v>7624</v>
      </c>
      <c r="F271" s="832"/>
      <c r="G271" s="832"/>
      <c r="H271" s="832"/>
      <c r="I271" s="832"/>
      <c r="J271" s="832">
        <v>1</v>
      </c>
      <c r="K271" s="832">
        <v>1084.44</v>
      </c>
      <c r="L271" s="832">
        <v>1</v>
      </c>
      <c r="M271" s="832">
        <v>1084.44</v>
      </c>
      <c r="N271" s="832"/>
      <c r="O271" s="832"/>
      <c r="P271" s="828"/>
      <c r="Q271" s="833"/>
    </row>
    <row r="272" spans="1:17" ht="14.45" customHeight="1" x14ac:dyDescent="0.2">
      <c r="A272" s="822" t="s">
        <v>7810</v>
      </c>
      <c r="B272" s="823" t="s">
        <v>7627</v>
      </c>
      <c r="C272" s="823" t="s">
        <v>7508</v>
      </c>
      <c r="D272" s="823" t="s">
        <v>7632</v>
      </c>
      <c r="E272" s="823" t="s">
        <v>7633</v>
      </c>
      <c r="F272" s="832">
        <v>65</v>
      </c>
      <c r="G272" s="832">
        <v>23010</v>
      </c>
      <c r="H272" s="832">
        <v>6.4816901408450702</v>
      </c>
      <c r="I272" s="832">
        <v>354</v>
      </c>
      <c r="J272" s="832">
        <v>10</v>
      </c>
      <c r="K272" s="832">
        <v>3550</v>
      </c>
      <c r="L272" s="832">
        <v>1</v>
      </c>
      <c r="M272" s="832">
        <v>355</v>
      </c>
      <c r="N272" s="832">
        <v>36</v>
      </c>
      <c r="O272" s="832">
        <v>12780</v>
      </c>
      <c r="P272" s="828">
        <v>3.6</v>
      </c>
      <c r="Q272" s="833">
        <v>355</v>
      </c>
    </row>
    <row r="273" spans="1:17" ht="14.45" customHeight="1" x14ac:dyDescent="0.2">
      <c r="A273" s="822" t="s">
        <v>7810</v>
      </c>
      <c r="B273" s="823" t="s">
        <v>7627</v>
      </c>
      <c r="C273" s="823" t="s">
        <v>7508</v>
      </c>
      <c r="D273" s="823" t="s">
        <v>7636</v>
      </c>
      <c r="E273" s="823" t="s">
        <v>7637</v>
      </c>
      <c r="F273" s="832">
        <v>106</v>
      </c>
      <c r="G273" s="832">
        <v>6890</v>
      </c>
      <c r="H273" s="832">
        <v>1.4324324324324325</v>
      </c>
      <c r="I273" s="832">
        <v>65</v>
      </c>
      <c r="J273" s="832">
        <v>74</v>
      </c>
      <c r="K273" s="832">
        <v>4810</v>
      </c>
      <c r="L273" s="832">
        <v>1</v>
      </c>
      <c r="M273" s="832">
        <v>65</v>
      </c>
      <c r="N273" s="832">
        <v>47</v>
      </c>
      <c r="O273" s="832">
        <v>3102</v>
      </c>
      <c r="P273" s="828">
        <v>0.64490644490644489</v>
      </c>
      <c r="Q273" s="833">
        <v>66</v>
      </c>
    </row>
    <row r="274" spans="1:17" ht="14.45" customHeight="1" x14ac:dyDescent="0.2">
      <c r="A274" s="822" t="s">
        <v>7810</v>
      </c>
      <c r="B274" s="823" t="s">
        <v>7627</v>
      </c>
      <c r="C274" s="823" t="s">
        <v>7508</v>
      </c>
      <c r="D274" s="823" t="s">
        <v>7640</v>
      </c>
      <c r="E274" s="823" t="s">
        <v>7641</v>
      </c>
      <c r="F274" s="832">
        <v>2</v>
      </c>
      <c r="G274" s="832">
        <v>1184</v>
      </c>
      <c r="H274" s="832">
        <v>0.99663299663299665</v>
      </c>
      <c r="I274" s="832">
        <v>592</v>
      </c>
      <c r="J274" s="832">
        <v>2</v>
      </c>
      <c r="K274" s="832">
        <v>1188</v>
      </c>
      <c r="L274" s="832">
        <v>1</v>
      </c>
      <c r="M274" s="832">
        <v>594</v>
      </c>
      <c r="N274" s="832"/>
      <c r="O274" s="832"/>
      <c r="P274" s="828"/>
      <c r="Q274" s="833"/>
    </row>
    <row r="275" spans="1:17" ht="14.45" customHeight="1" x14ac:dyDescent="0.2">
      <c r="A275" s="822" t="s">
        <v>7810</v>
      </c>
      <c r="B275" s="823" t="s">
        <v>7627</v>
      </c>
      <c r="C275" s="823" t="s">
        <v>7508</v>
      </c>
      <c r="D275" s="823" t="s">
        <v>7642</v>
      </c>
      <c r="E275" s="823" t="s">
        <v>7643</v>
      </c>
      <c r="F275" s="832">
        <v>2</v>
      </c>
      <c r="G275" s="832">
        <v>1234</v>
      </c>
      <c r="H275" s="832">
        <v>0.99838187702265369</v>
      </c>
      <c r="I275" s="832">
        <v>617</v>
      </c>
      <c r="J275" s="832">
        <v>2</v>
      </c>
      <c r="K275" s="832">
        <v>1236</v>
      </c>
      <c r="L275" s="832">
        <v>1</v>
      </c>
      <c r="M275" s="832">
        <v>618</v>
      </c>
      <c r="N275" s="832"/>
      <c r="O275" s="832"/>
      <c r="P275" s="828"/>
      <c r="Q275" s="833"/>
    </row>
    <row r="276" spans="1:17" ht="14.45" customHeight="1" x14ac:dyDescent="0.2">
      <c r="A276" s="822" t="s">
        <v>7810</v>
      </c>
      <c r="B276" s="823" t="s">
        <v>7627</v>
      </c>
      <c r="C276" s="823" t="s">
        <v>7508</v>
      </c>
      <c r="D276" s="823" t="s">
        <v>7648</v>
      </c>
      <c r="E276" s="823" t="s">
        <v>7649</v>
      </c>
      <c r="F276" s="832">
        <v>4</v>
      </c>
      <c r="G276" s="832">
        <v>96</v>
      </c>
      <c r="H276" s="832"/>
      <c r="I276" s="832">
        <v>24</v>
      </c>
      <c r="J276" s="832"/>
      <c r="K276" s="832"/>
      <c r="L276" s="832"/>
      <c r="M276" s="832"/>
      <c r="N276" s="832">
        <v>8</v>
      </c>
      <c r="O276" s="832">
        <v>208</v>
      </c>
      <c r="P276" s="828"/>
      <c r="Q276" s="833">
        <v>26</v>
      </c>
    </row>
    <row r="277" spans="1:17" ht="14.45" customHeight="1" x14ac:dyDescent="0.2">
      <c r="A277" s="822" t="s">
        <v>7810</v>
      </c>
      <c r="B277" s="823" t="s">
        <v>7627</v>
      </c>
      <c r="C277" s="823" t="s">
        <v>7508</v>
      </c>
      <c r="D277" s="823" t="s">
        <v>7652</v>
      </c>
      <c r="E277" s="823" t="s">
        <v>7653</v>
      </c>
      <c r="F277" s="832"/>
      <c r="G277" s="832"/>
      <c r="H277" s="832"/>
      <c r="I277" s="832"/>
      <c r="J277" s="832">
        <v>3</v>
      </c>
      <c r="K277" s="832">
        <v>165</v>
      </c>
      <c r="L277" s="832">
        <v>1</v>
      </c>
      <c r="M277" s="832">
        <v>55</v>
      </c>
      <c r="N277" s="832">
        <v>2</v>
      </c>
      <c r="O277" s="832">
        <v>110</v>
      </c>
      <c r="P277" s="828">
        <v>0.66666666666666663</v>
      </c>
      <c r="Q277" s="833">
        <v>55</v>
      </c>
    </row>
    <row r="278" spans="1:17" ht="14.45" customHeight="1" x14ac:dyDescent="0.2">
      <c r="A278" s="822" t="s">
        <v>7810</v>
      </c>
      <c r="B278" s="823" t="s">
        <v>7627</v>
      </c>
      <c r="C278" s="823" t="s">
        <v>7508</v>
      </c>
      <c r="D278" s="823" t="s">
        <v>7654</v>
      </c>
      <c r="E278" s="823" t="s">
        <v>7655</v>
      </c>
      <c r="F278" s="832">
        <v>449</v>
      </c>
      <c r="G278" s="832">
        <v>34573</v>
      </c>
      <c r="H278" s="832">
        <v>1.2077482009362119</v>
      </c>
      <c r="I278" s="832">
        <v>77</v>
      </c>
      <c r="J278" s="832">
        <v>367</v>
      </c>
      <c r="K278" s="832">
        <v>28626</v>
      </c>
      <c r="L278" s="832">
        <v>1</v>
      </c>
      <c r="M278" s="832">
        <v>78</v>
      </c>
      <c r="N278" s="832">
        <v>267</v>
      </c>
      <c r="O278" s="832">
        <v>20826</v>
      </c>
      <c r="P278" s="828">
        <v>0.72752043596730243</v>
      </c>
      <c r="Q278" s="833">
        <v>78</v>
      </c>
    </row>
    <row r="279" spans="1:17" ht="14.45" customHeight="1" x14ac:dyDescent="0.2">
      <c r="A279" s="822" t="s">
        <v>7810</v>
      </c>
      <c r="B279" s="823" t="s">
        <v>7627</v>
      </c>
      <c r="C279" s="823" t="s">
        <v>7508</v>
      </c>
      <c r="D279" s="823" t="s">
        <v>7658</v>
      </c>
      <c r="E279" s="823" t="s">
        <v>7659</v>
      </c>
      <c r="F279" s="832">
        <v>10</v>
      </c>
      <c r="G279" s="832">
        <v>240</v>
      </c>
      <c r="H279" s="832">
        <v>1.25</v>
      </c>
      <c r="I279" s="832">
        <v>24</v>
      </c>
      <c r="J279" s="832">
        <v>8</v>
      </c>
      <c r="K279" s="832">
        <v>192</v>
      </c>
      <c r="L279" s="832">
        <v>1</v>
      </c>
      <c r="M279" s="832">
        <v>24</v>
      </c>
      <c r="N279" s="832">
        <v>13</v>
      </c>
      <c r="O279" s="832">
        <v>325</v>
      </c>
      <c r="P279" s="828">
        <v>1.6927083333333333</v>
      </c>
      <c r="Q279" s="833">
        <v>25</v>
      </c>
    </row>
    <row r="280" spans="1:17" ht="14.45" customHeight="1" x14ac:dyDescent="0.2">
      <c r="A280" s="822" t="s">
        <v>7810</v>
      </c>
      <c r="B280" s="823" t="s">
        <v>7627</v>
      </c>
      <c r="C280" s="823" t="s">
        <v>7508</v>
      </c>
      <c r="D280" s="823" t="s">
        <v>7670</v>
      </c>
      <c r="E280" s="823" t="s">
        <v>7671</v>
      </c>
      <c r="F280" s="832">
        <v>2</v>
      </c>
      <c r="G280" s="832">
        <v>132</v>
      </c>
      <c r="H280" s="832">
        <v>0.66666666666666663</v>
      </c>
      <c r="I280" s="832">
        <v>66</v>
      </c>
      <c r="J280" s="832">
        <v>3</v>
      </c>
      <c r="K280" s="832">
        <v>198</v>
      </c>
      <c r="L280" s="832">
        <v>1</v>
      </c>
      <c r="M280" s="832">
        <v>66</v>
      </c>
      <c r="N280" s="832">
        <v>7</v>
      </c>
      <c r="O280" s="832">
        <v>462</v>
      </c>
      <c r="P280" s="828">
        <v>2.3333333333333335</v>
      </c>
      <c r="Q280" s="833">
        <v>66</v>
      </c>
    </row>
    <row r="281" spans="1:17" ht="14.45" customHeight="1" x14ac:dyDescent="0.2">
      <c r="A281" s="822" t="s">
        <v>7810</v>
      </c>
      <c r="B281" s="823" t="s">
        <v>7627</v>
      </c>
      <c r="C281" s="823" t="s">
        <v>7508</v>
      </c>
      <c r="D281" s="823" t="s">
        <v>7674</v>
      </c>
      <c r="E281" s="823" t="s">
        <v>7675</v>
      </c>
      <c r="F281" s="832">
        <v>531</v>
      </c>
      <c r="G281" s="832">
        <v>9027</v>
      </c>
      <c r="H281" s="832">
        <v>1.4010554089709764</v>
      </c>
      <c r="I281" s="832">
        <v>17</v>
      </c>
      <c r="J281" s="832">
        <v>379</v>
      </c>
      <c r="K281" s="832">
        <v>6443</v>
      </c>
      <c r="L281" s="832">
        <v>1</v>
      </c>
      <c r="M281" s="832">
        <v>17</v>
      </c>
      <c r="N281" s="832">
        <v>298</v>
      </c>
      <c r="O281" s="832">
        <v>5066</v>
      </c>
      <c r="P281" s="828">
        <v>0.78627968337730869</v>
      </c>
      <c r="Q281" s="833">
        <v>17</v>
      </c>
    </row>
    <row r="282" spans="1:17" ht="14.45" customHeight="1" x14ac:dyDescent="0.2">
      <c r="A282" s="822" t="s">
        <v>7810</v>
      </c>
      <c r="B282" s="823" t="s">
        <v>7627</v>
      </c>
      <c r="C282" s="823" t="s">
        <v>7508</v>
      </c>
      <c r="D282" s="823" t="s">
        <v>7678</v>
      </c>
      <c r="E282" s="823" t="s">
        <v>7679</v>
      </c>
      <c r="F282" s="832"/>
      <c r="G282" s="832"/>
      <c r="H282" s="832"/>
      <c r="I282" s="832"/>
      <c r="J282" s="832"/>
      <c r="K282" s="832"/>
      <c r="L282" s="832"/>
      <c r="M282" s="832"/>
      <c r="N282" s="832">
        <v>5</v>
      </c>
      <c r="O282" s="832">
        <v>1760</v>
      </c>
      <c r="P282" s="828"/>
      <c r="Q282" s="833">
        <v>352</v>
      </c>
    </row>
    <row r="283" spans="1:17" ht="14.45" customHeight="1" x14ac:dyDescent="0.2">
      <c r="A283" s="822" t="s">
        <v>7810</v>
      </c>
      <c r="B283" s="823" t="s">
        <v>7627</v>
      </c>
      <c r="C283" s="823" t="s">
        <v>7508</v>
      </c>
      <c r="D283" s="823" t="s">
        <v>7680</v>
      </c>
      <c r="E283" s="823" t="s">
        <v>7681</v>
      </c>
      <c r="F283" s="832">
        <v>5</v>
      </c>
      <c r="G283" s="832">
        <v>125</v>
      </c>
      <c r="H283" s="832">
        <v>0.7142857142857143</v>
      </c>
      <c r="I283" s="832">
        <v>25</v>
      </c>
      <c r="J283" s="832">
        <v>7</v>
      </c>
      <c r="K283" s="832">
        <v>175</v>
      </c>
      <c r="L283" s="832">
        <v>1</v>
      </c>
      <c r="M283" s="832">
        <v>25</v>
      </c>
      <c r="N283" s="832">
        <v>4</v>
      </c>
      <c r="O283" s="832">
        <v>104</v>
      </c>
      <c r="P283" s="828">
        <v>0.59428571428571431</v>
      </c>
      <c r="Q283" s="833">
        <v>26</v>
      </c>
    </row>
    <row r="284" spans="1:17" ht="14.45" customHeight="1" x14ac:dyDescent="0.2">
      <c r="A284" s="822" t="s">
        <v>7810</v>
      </c>
      <c r="B284" s="823" t="s">
        <v>7627</v>
      </c>
      <c r="C284" s="823" t="s">
        <v>7508</v>
      </c>
      <c r="D284" s="823" t="s">
        <v>7682</v>
      </c>
      <c r="E284" s="823" t="s">
        <v>7683</v>
      </c>
      <c r="F284" s="832">
        <v>1</v>
      </c>
      <c r="G284" s="832">
        <v>742</v>
      </c>
      <c r="H284" s="832">
        <v>0.5</v>
      </c>
      <c r="I284" s="832">
        <v>742</v>
      </c>
      <c r="J284" s="832">
        <v>2</v>
      </c>
      <c r="K284" s="832">
        <v>1484</v>
      </c>
      <c r="L284" s="832">
        <v>1</v>
      </c>
      <c r="M284" s="832">
        <v>742</v>
      </c>
      <c r="N284" s="832"/>
      <c r="O284" s="832"/>
      <c r="P284" s="828"/>
      <c r="Q284" s="833"/>
    </row>
    <row r="285" spans="1:17" ht="14.45" customHeight="1" x14ac:dyDescent="0.2">
      <c r="A285" s="822" t="s">
        <v>7810</v>
      </c>
      <c r="B285" s="823" t="s">
        <v>7627</v>
      </c>
      <c r="C285" s="823" t="s">
        <v>7508</v>
      </c>
      <c r="D285" s="823" t="s">
        <v>7684</v>
      </c>
      <c r="E285" s="823" t="s">
        <v>7685</v>
      </c>
      <c r="F285" s="832">
        <v>5</v>
      </c>
      <c r="G285" s="832">
        <v>905</v>
      </c>
      <c r="H285" s="832">
        <v>1</v>
      </c>
      <c r="I285" s="832">
        <v>181</v>
      </c>
      <c r="J285" s="832">
        <v>5</v>
      </c>
      <c r="K285" s="832">
        <v>905</v>
      </c>
      <c r="L285" s="832">
        <v>1</v>
      </c>
      <c r="M285" s="832">
        <v>181</v>
      </c>
      <c r="N285" s="832">
        <v>7</v>
      </c>
      <c r="O285" s="832">
        <v>1267</v>
      </c>
      <c r="P285" s="828">
        <v>1.4</v>
      </c>
      <c r="Q285" s="833">
        <v>181</v>
      </c>
    </row>
    <row r="286" spans="1:17" ht="14.45" customHeight="1" x14ac:dyDescent="0.2">
      <c r="A286" s="822" t="s">
        <v>7810</v>
      </c>
      <c r="B286" s="823" t="s">
        <v>7627</v>
      </c>
      <c r="C286" s="823" t="s">
        <v>7508</v>
      </c>
      <c r="D286" s="823" t="s">
        <v>7690</v>
      </c>
      <c r="E286" s="823" t="s">
        <v>7691</v>
      </c>
      <c r="F286" s="832">
        <v>22</v>
      </c>
      <c r="G286" s="832">
        <v>5588</v>
      </c>
      <c r="H286" s="832">
        <v>0.95652173913043481</v>
      </c>
      <c r="I286" s="832">
        <v>254</v>
      </c>
      <c r="J286" s="832">
        <v>23</v>
      </c>
      <c r="K286" s="832">
        <v>5842</v>
      </c>
      <c r="L286" s="832">
        <v>1</v>
      </c>
      <c r="M286" s="832">
        <v>254</v>
      </c>
      <c r="N286" s="832">
        <v>11</v>
      </c>
      <c r="O286" s="832">
        <v>2794</v>
      </c>
      <c r="P286" s="828">
        <v>0.47826086956521741</v>
      </c>
      <c r="Q286" s="833">
        <v>254</v>
      </c>
    </row>
    <row r="287" spans="1:17" ht="14.45" customHeight="1" x14ac:dyDescent="0.2">
      <c r="A287" s="822" t="s">
        <v>7810</v>
      </c>
      <c r="B287" s="823" t="s">
        <v>7627</v>
      </c>
      <c r="C287" s="823" t="s">
        <v>7508</v>
      </c>
      <c r="D287" s="823" t="s">
        <v>7692</v>
      </c>
      <c r="E287" s="823" t="s">
        <v>7693</v>
      </c>
      <c r="F287" s="832">
        <v>2</v>
      </c>
      <c r="G287" s="832">
        <v>536</v>
      </c>
      <c r="H287" s="832">
        <v>0.99628252788104088</v>
      </c>
      <c r="I287" s="832">
        <v>268</v>
      </c>
      <c r="J287" s="832">
        <v>2</v>
      </c>
      <c r="K287" s="832">
        <v>538</v>
      </c>
      <c r="L287" s="832">
        <v>1</v>
      </c>
      <c r="M287" s="832">
        <v>269</v>
      </c>
      <c r="N287" s="832"/>
      <c r="O287" s="832"/>
      <c r="P287" s="828"/>
      <c r="Q287" s="833"/>
    </row>
    <row r="288" spans="1:17" ht="14.45" customHeight="1" x14ac:dyDescent="0.2">
      <c r="A288" s="822" t="s">
        <v>7810</v>
      </c>
      <c r="B288" s="823" t="s">
        <v>7627</v>
      </c>
      <c r="C288" s="823" t="s">
        <v>7508</v>
      </c>
      <c r="D288" s="823" t="s">
        <v>7696</v>
      </c>
      <c r="E288" s="823" t="s">
        <v>7697</v>
      </c>
      <c r="F288" s="832">
        <v>27</v>
      </c>
      <c r="G288" s="832">
        <v>5859</v>
      </c>
      <c r="H288" s="832">
        <v>2.25</v>
      </c>
      <c r="I288" s="832">
        <v>217</v>
      </c>
      <c r="J288" s="832">
        <v>12</v>
      </c>
      <c r="K288" s="832">
        <v>2604</v>
      </c>
      <c r="L288" s="832">
        <v>1</v>
      </c>
      <c r="M288" s="832">
        <v>217</v>
      </c>
      <c r="N288" s="832">
        <v>3</v>
      </c>
      <c r="O288" s="832">
        <v>651</v>
      </c>
      <c r="P288" s="828">
        <v>0.25</v>
      </c>
      <c r="Q288" s="833">
        <v>217</v>
      </c>
    </row>
    <row r="289" spans="1:17" ht="14.45" customHeight="1" x14ac:dyDescent="0.2">
      <c r="A289" s="822" t="s">
        <v>7810</v>
      </c>
      <c r="B289" s="823" t="s">
        <v>7627</v>
      </c>
      <c r="C289" s="823" t="s">
        <v>7508</v>
      </c>
      <c r="D289" s="823" t="s">
        <v>7698</v>
      </c>
      <c r="E289" s="823" t="s">
        <v>7699</v>
      </c>
      <c r="F289" s="832"/>
      <c r="G289" s="832"/>
      <c r="H289" s="832"/>
      <c r="I289" s="832"/>
      <c r="J289" s="832">
        <v>1</v>
      </c>
      <c r="K289" s="832">
        <v>37</v>
      </c>
      <c r="L289" s="832">
        <v>1</v>
      </c>
      <c r="M289" s="832">
        <v>37</v>
      </c>
      <c r="N289" s="832"/>
      <c r="O289" s="832"/>
      <c r="P289" s="828"/>
      <c r="Q289" s="833"/>
    </row>
    <row r="290" spans="1:17" ht="14.45" customHeight="1" x14ac:dyDescent="0.2">
      <c r="A290" s="822" t="s">
        <v>7810</v>
      </c>
      <c r="B290" s="823" t="s">
        <v>7627</v>
      </c>
      <c r="C290" s="823" t="s">
        <v>7508</v>
      </c>
      <c r="D290" s="823" t="s">
        <v>7700</v>
      </c>
      <c r="E290" s="823" t="s">
        <v>7701</v>
      </c>
      <c r="F290" s="832">
        <v>2</v>
      </c>
      <c r="G290" s="832">
        <v>1184</v>
      </c>
      <c r="H290" s="832">
        <v>0.99663299663299665</v>
      </c>
      <c r="I290" s="832">
        <v>592</v>
      </c>
      <c r="J290" s="832">
        <v>2</v>
      </c>
      <c r="K290" s="832">
        <v>1188</v>
      </c>
      <c r="L290" s="832">
        <v>1</v>
      </c>
      <c r="M290" s="832">
        <v>594</v>
      </c>
      <c r="N290" s="832"/>
      <c r="O290" s="832"/>
      <c r="P290" s="828"/>
      <c r="Q290" s="833"/>
    </row>
    <row r="291" spans="1:17" ht="14.45" customHeight="1" x14ac:dyDescent="0.2">
      <c r="A291" s="822" t="s">
        <v>7810</v>
      </c>
      <c r="B291" s="823" t="s">
        <v>7627</v>
      </c>
      <c r="C291" s="823" t="s">
        <v>7508</v>
      </c>
      <c r="D291" s="823" t="s">
        <v>7702</v>
      </c>
      <c r="E291" s="823" t="s">
        <v>7703</v>
      </c>
      <c r="F291" s="832"/>
      <c r="G291" s="832"/>
      <c r="H291" s="832"/>
      <c r="I291" s="832"/>
      <c r="J291" s="832"/>
      <c r="K291" s="832"/>
      <c r="L291" s="832"/>
      <c r="M291" s="832"/>
      <c r="N291" s="832">
        <v>2</v>
      </c>
      <c r="O291" s="832">
        <v>100</v>
      </c>
      <c r="P291" s="828"/>
      <c r="Q291" s="833">
        <v>50</v>
      </c>
    </row>
    <row r="292" spans="1:17" ht="14.45" customHeight="1" x14ac:dyDescent="0.2">
      <c r="A292" s="822" t="s">
        <v>7810</v>
      </c>
      <c r="B292" s="823" t="s">
        <v>7627</v>
      </c>
      <c r="C292" s="823" t="s">
        <v>7508</v>
      </c>
      <c r="D292" s="823" t="s">
        <v>7704</v>
      </c>
      <c r="E292" s="823" t="s">
        <v>7705</v>
      </c>
      <c r="F292" s="832">
        <v>2</v>
      </c>
      <c r="G292" s="832">
        <v>1094</v>
      </c>
      <c r="H292" s="832">
        <v>0.99817518248175185</v>
      </c>
      <c r="I292" s="832">
        <v>547</v>
      </c>
      <c r="J292" s="832">
        <v>2</v>
      </c>
      <c r="K292" s="832">
        <v>1096</v>
      </c>
      <c r="L292" s="832">
        <v>1</v>
      </c>
      <c r="M292" s="832">
        <v>548</v>
      </c>
      <c r="N292" s="832"/>
      <c r="O292" s="832"/>
      <c r="P292" s="828"/>
      <c r="Q292" s="833"/>
    </row>
    <row r="293" spans="1:17" ht="14.45" customHeight="1" x14ac:dyDescent="0.2">
      <c r="A293" s="822" t="s">
        <v>7810</v>
      </c>
      <c r="B293" s="823" t="s">
        <v>7627</v>
      </c>
      <c r="C293" s="823" t="s">
        <v>7508</v>
      </c>
      <c r="D293" s="823" t="s">
        <v>7708</v>
      </c>
      <c r="E293" s="823" t="s">
        <v>7709</v>
      </c>
      <c r="F293" s="832">
        <v>2</v>
      </c>
      <c r="G293" s="832">
        <v>1472</v>
      </c>
      <c r="H293" s="832">
        <v>0.99864314789687925</v>
      </c>
      <c r="I293" s="832">
        <v>736</v>
      </c>
      <c r="J293" s="832">
        <v>2</v>
      </c>
      <c r="K293" s="832">
        <v>1474</v>
      </c>
      <c r="L293" s="832">
        <v>1</v>
      </c>
      <c r="M293" s="832">
        <v>737</v>
      </c>
      <c r="N293" s="832"/>
      <c r="O293" s="832"/>
      <c r="P293" s="828"/>
      <c r="Q293" s="833"/>
    </row>
    <row r="294" spans="1:17" ht="14.45" customHeight="1" x14ac:dyDescent="0.2">
      <c r="A294" s="822" t="s">
        <v>7810</v>
      </c>
      <c r="B294" s="823" t="s">
        <v>7627</v>
      </c>
      <c r="C294" s="823" t="s">
        <v>7508</v>
      </c>
      <c r="D294" s="823" t="s">
        <v>7712</v>
      </c>
      <c r="E294" s="823" t="s">
        <v>7713</v>
      </c>
      <c r="F294" s="832">
        <v>2</v>
      </c>
      <c r="G294" s="832">
        <v>692</v>
      </c>
      <c r="H294" s="832">
        <v>0.99711815561959649</v>
      </c>
      <c r="I294" s="832">
        <v>346</v>
      </c>
      <c r="J294" s="832">
        <v>2</v>
      </c>
      <c r="K294" s="832">
        <v>694</v>
      </c>
      <c r="L294" s="832">
        <v>1</v>
      </c>
      <c r="M294" s="832">
        <v>347</v>
      </c>
      <c r="N294" s="832"/>
      <c r="O294" s="832"/>
      <c r="P294" s="828"/>
      <c r="Q294" s="833"/>
    </row>
    <row r="295" spans="1:17" ht="14.45" customHeight="1" x14ac:dyDescent="0.2">
      <c r="A295" s="822" t="s">
        <v>7810</v>
      </c>
      <c r="B295" s="823" t="s">
        <v>7627</v>
      </c>
      <c r="C295" s="823" t="s">
        <v>7508</v>
      </c>
      <c r="D295" s="823" t="s">
        <v>7716</v>
      </c>
      <c r="E295" s="823" t="s">
        <v>7717</v>
      </c>
      <c r="F295" s="832"/>
      <c r="G295" s="832"/>
      <c r="H295" s="832"/>
      <c r="I295" s="832"/>
      <c r="J295" s="832">
        <v>1</v>
      </c>
      <c r="K295" s="832">
        <v>232</v>
      </c>
      <c r="L295" s="832">
        <v>1</v>
      </c>
      <c r="M295" s="832">
        <v>232</v>
      </c>
      <c r="N295" s="832"/>
      <c r="O295" s="832"/>
      <c r="P295" s="828"/>
      <c r="Q295" s="833"/>
    </row>
    <row r="296" spans="1:17" ht="14.45" customHeight="1" x14ac:dyDescent="0.2">
      <c r="A296" s="822" t="s">
        <v>7810</v>
      </c>
      <c r="B296" s="823" t="s">
        <v>7627</v>
      </c>
      <c r="C296" s="823" t="s">
        <v>7508</v>
      </c>
      <c r="D296" s="823" t="s">
        <v>7720</v>
      </c>
      <c r="E296" s="823" t="s">
        <v>7721</v>
      </c>
      <c r="F296" s="832">
        <v>8</v>
      </c>
      <c r="G296" s="832">
        <v>3280</v>
      </c>
      <c r="H296" s="832">
        <v>1.9951338199513382</v>
      </c>
      <c r="I296" s="832">
        <v>410</v>
      </c>
      <c r="J296" s="832">
        <v>4</v>
      </c>
      <c r="K296" s="832">
        <v>1644</v>
      </c>
      <c r="L296" s="832">
        <v>1</v>
      </c>
      <c r="M296" s="832">
        <v>411</v>
      </c>
      <c r="N296" s="832">
        <v>1</v>
      </c>
      <c r="O296" s="832">
        <v>411</v>
      </c>
      <c r="P296" s="828">
        <v>0.25</v>
      </c>
      <c r="Q296" s="833">
        <v>411</v>
      </c>
    </row>
    <row r="297" spans="1:17" ht="14.45" customHeight="1" x14ac:dyDescent="0.2">
      <c r="A297" s="822" t="s">
        <v>7810</v>
      </c>
      <c r="B297" s="823" t="s">
        <v>7627</v>
      </c>
      <c r="C297" s="823" t="s">
        <v>7508</v>
      </c>
      <c r="D297" s="823" t="s">
        <v>7722</v>
      </c>
      <c r="E297" s="823" t="s">
        <v>7723</v>
      </c>
      <c r="F297" s="832">
        <v>2</v>
      </c>
      <c r="G297" s="832">
        <v>1304</v>
      </c>
      <c r="H297" s="832"/>
      <c r="I297" s="832">
        <v>652</v>
      </c>
      <c r="J297" s="832"/>
      <c r="K297" s="832"/>
      <c r="L297" s="832"/>
      <c r="M297" s="832"/>
      <c r="N297" s="832"/>
      <c r="O297" s="832"/>
      <c r="P297" s="828"/>
      <c r="Q297" s="833"/>
    </row>
    <row r="298" spans="1:17" ht="14.45" customHeight="1" x14ac:dyDescent="0.2">
      <c r="A298" s="822" t="s">
        <v>7810</v>
      </c>
      <c r="B298" s="823" t="s">
        <v>7627</v>
      </c>
      <c r="C298" s="823" t="s">
        <v>7508</v>
      </c>
      <c r="D298" s="823" t="s">
        <v>7724</v>
      </c>
      <c r="E298" s="823" t="s">
        <v>7725</v>
      </c>
      <c r="F298" s="832">
        <v>2</v>
      </c>
      <c r="G298" s="832">
        <v>1180</v>
      </c>
      <c r="H298" s="832"/>
      <c r="I298" s="832">
        <v>590</v>
      </c>
      <c r="J298" s="832"/>
      <c r="K298" s="832"/>
      <c r="L298" s="832"/>
      <c r="M298" s="832"/>
      <c r="N298" s="832">
        <v>1</v>
      </c>
      <c r="O298" s="832">
        <v>592</v>
      </c>
      <c r="P298" s="828"/>
      <c r="Q298" s="833">
        <v>592</v>
      </c>
    </row>
    <row r="299" spans="1:17" ht="14.45" customHeight="1" x14ac:dyDescent="0.2">
      <c r="A299" s="822" t="s">
        <v>7810</v>
      </c>
      <c r="B299" s="823" t="s">
        <v>7627</v>
      </c>
      <c r="C299" s="823" t="s">
        <v>7508</v>
      </c>
      <c r="D299" s="823" t="s">
        <v>7738</v>
      </c>
      <c r="E299" s="823" t="s">
        <v>7739</v>
      </c>
      <c r="F299" s="832">
        <v>5</v>
      </c>
      <c r="G299" s="832">
        <v>4595</v>
      </c>
      <c r="H299" s="832">
        <v>0.99891304347826082</v>
      </c>
      <c r="I299" s="832">
        <v>919</v>
      </c>
      <c r="J299" s="832">
        <v>5</v>
      </c>
      <c r="K299" s="832">
        <v>4600</v>
      </c>
      <c r="L299" s="832">
        <v>1</v>
      </c>
      <c r="M299" s="832">
        <v>920</v>
      </c>
      <c r="N299" s="832">
        <v>1</v>
      </c>
      <c r="O299" s="832">
        <v>921</v>
      </c>
      <c r="P299" s="828">
        <v>0.20021739130434782</v>
      </c>
      <c r="Q299" s="833">
        <v>921</v>
      </c>
    </row>
    <row r="300" spans="1:17" ht="14.45" customHeight="1" x14ac:dyDescent="0.2">
      <c r="A300" s="822" t="s">
        <v>7810</v>
      </c>
      <c r="B300" s="823" t="s">
        <v>7627</v>
      </c>
      <c r="C300" s="823" t="s">
        <v>7508</v>
      </c>
      <c r="D300" s="823" t="s">
        <v>7740</v>
      </c>
      <c r="E300" s="823" t="s">
        <v>7741</v>
      </c>
      <c r="F300" s="832">
        <v>5</v>
      </c>
      <c r="G300" s="832">
        <v>4480</v>
      </c>
      <c r="H300" s="832">
        <v>0.99888517279821631</v>
      </c>
      <c r="I300" s="832">
        <v>896</v>
      </c>
      <c r="J300" s="832">
        <v>5</v>
      </c>
      <c r="K300" s="832">
        <v>4485</v>
      </c>
      <c r="L300" s="832">
        <v>1</v>
      </c>
      <c r="M300" s="832">
        <v>897</v>
      </c>
      <c r="N300" s="832">
        <v>1</v>
      </c>
      <c r="O300" s="832">
        <v>898</v>
      </c>
      <c r="P300" s="828">
        <v>0.20022296544035675</v>
      </c>
      <c r="Q300" s="833">
        <v>898</v>
      </c>
    </row>
    <row r="301" spans="1:17" ht="14.45" customHeight="1" x14ac:dyDescent="0.2">
      <c r="A301" s="822" t="s">
        <v>7810</v>
      </c>
      <c r="B301" s="823" t="s">
        <v>7627</v>
      </c>
      <c r="C301" s="823" t="s">
        <v>7508</v>
      </c>
      <c r="D301" s="823" t="s">
        <v>7805</v>
      </c>
      <c r="E301" s="823" t="s">
        <v>7806</v>
      </c>
      <c r="F301" s="832">
        <v>8</v>
      </c>
      <c r="G301" s="832">
        <v>1952</v>
      </c>
      <c r="H301" s="832"/>
      <c r="I301" s="832">
        <v>244</v>
      </c>
      <c r="J301" s="832"/>
      <c r="K301" s="832"/>
      <c r="L301" s="832"/>
      <c r="M301" s="832"/>
      <c r="N301" s="832"/>
      <c r="O301" s="832"/>
      <c r="P301" s="828"/>
      <c r="Q301" s="833"/>
    </row>
    <row r="302" spans="1:17" ht="14.45" customHeight="1" x14ac:dyDescent="0.2">
      <c r="A302" s="822" t="s">
        <v>7810</v>
      </c>
      <c r="B302" s="823" t="s">
        <v>7627</v>
      </c>
      <c r="C302" s="823" t="s">
        <v>7508</v>
      </c>
      <c r="D302" s="823" t="s">
        <v>7754</v>
      </c>
      <c r="E302" s="823" t="s">
        <v>7755</v>
      </c>
      <c r="F302" s="832"/>
      <c r="G302" s="832"/>
      <c r="H302" s="832"/>
      <c r="I302" s="832"/>
      <c r="J302" s="832">
        <v>1</v>
      </c>
      <c r="K302" s="832">
        <v>203</v>
      </c>
      <c r="L302" s="832">
        <v>1</v>
      </c>
      <c r="M302" s="832">
        <v>203</v>
      </c>
      <c r="N302" s="832"/>
      <c r="O302" s="832"/>
      <c r="P302" s="828"/>
      <c r="Q302" s="833"/>
    </row>
    <row r="303" spans="1:17" ht="14.45" customHeight="1" x14ac:dyDescent="0.2">
      <c r="A303" s="822" t="s">
        <v>7238</v>
      </c>
      <c r="B303" s="823" t="s">
        <v>7239</v>
      </c>
      <c r="C303" s="823" t="s">
        <v>7508</v>
      </c>
      <c r="D303" s="823" t="s">
        <v>7513</v>
      </c>
      <c r="E303" s="823" t="s">
        <v>7514</v>
      </c>
      <c r="F303" s="832"/>
      <c r="G303" s="832"/>
      <c r="H303" s="832"/>
      <c r="I303" s="832"/>
      <c r="J303" s="832">
        <v>2</v>
      </c>
      <c r="K303" s="832">
        <v>76</v>
      </c>
      <c r="L303" s="832">
        <v>1</v>
      </c>
      <c r="M303" s="832">
        <v>38</v>
      </c>
      <c r="N303" s="832">
        <v>1</v>
      </c>
      <c r="O303" s="832">
        <v>38</v>
      </c>
      <c r="P303" s="828">
        <v>0.5</v>
      </c>
      <c r="Q303" s="833">
        <v>38</v>
      </c>
    </row>
    <row r="304" spans="1:17" ht="14.45" customHeight="1" x14ac:dyDescent="0.2">
      <c r="A304" s="822" t="s">
        <v>7238</v>
      </c>
      <c r="B304" s="823" t="s">
        <v>7239</v>
      </c>
      <c r="C304" s="823" t="s">
        <v>7508</v>
      </c>
      <c r="D304" s="823" t="s">
        <v>7543</v>
      </c>
      <c r="E304" s="823" t="s">
        <v>7544</v>
      </c>
      <c r="F304" s="832">
        <v>1</v>
      </c>
      <c r="G304" s="832">
        <v>355</v>
      </c>
      <c r="H304" s="832"/>
      <c r="I304" s="832">
        <v>355</v>
      </c>
      <c r="J304" s="832"/>
      <c r="K304" s="832"/>
      <c r="L304" s="832"/>
      <c r="M304" s="832"/>
      <c r="N304" s="832"/>
      <c r="O304" s="832"/>
      <c r="P304" s="828"/>
      <c r="Q304" s="833"/>
    </row>
    <row r="305" spans="1:17" ht="14.45" customHeight="1" x14ac:dyDescent="0.2">
      <c r="A305" s="822" t="s">
        <v>7238</v>
      </c>
      <c r="B305" s="823" t="s">
        <v>7239</v>
      </c>
      <c r="C305" s="823" t="s">
        <v>7508</v>
      </c>
      <c r="D305" s="823" t="s">
        <v>7551</v>
      </c>
      <c r="E305" s="823" t="s">
        <v>7552</v>
      </c>
      <c r="F305" s="832"/>
      <c r="G305" s="832"/>
      <c r="H305" s="832"/>
      <c r="I305" s="832"/>
      <c r="J305" s="832"/>
      <c r="K305" s="832"/>
      <c r="L305" s="832"/>
      <c r="M305" s="832"/>
      <c r="N305" s="832">
        <v>3</v>
      </c>
      <c r="O305" s="832">
        <v>528</v>
      </c>
      <c r="P305" s="828"/>
      <c r="Q305" s="833">
        <v>176</v>
      </c>
    </row>
    <row r="306" spans="1:17" ht="14.45" customHeight="1" x14ac:dyDescent="0.2">
      <c r="A306" s="822" t="s">
        <v>7238</v>
      </c>
      <c r="B306" s="823" t="s">
        <v>7239</v>
      </c>
      <c r="C306" s="823" t="s">
        <v>7508</v>
      </c>
      <c r="D306" s="823" t="s">
        <v>7557</v>
      </c>
      <c r="E306" s="823" t="s">
        <v>7558</v>
      </c>
      <c r="F306" s="832">
        <v>1</v>
      </c>
      <c r="G306" s="832">
        <v>178</v>
      </c>
      <c r="H306" s="832">
        <v>0.994413407821229</v>
      </c>
      <c r="I306" s="832">
        <v>178</v>
      </c>
      <c r="J306" s="832">
        <v>1</v>
      </c>
      <c r="K306" s="832">
        <v>179</v>
      </c>
      <c r="L306" s="832">
        <v>1</v>
      </c>
      <c r="M306" s="832">
        <v>179</v>
      </c>
      <c r="N306" s="832"/>
      <c r="O306" s="832"/>
      <c r="P306" s="828"/>
      <c r="Q306" s="833"/>
    </row>
    <row r="307" spans="1:17" ht="14.45" customHeight="1" x14ac:dyDescent="0.2">
      <c r="A307" s="822" t="s">
        <v>7238</v>
      </c>
      <c r="B307" s="823" t="s">
        <v>7584</v>
      </c>
      <c r="C307" s="823" t="s">
        <v>7508</v>
      </c>
      <c r="D307" s="823" t="s">
        <v>7591</v>
      </c>
      <c r="E307" s="823" t="s">
        <v>7592</v>
      </c>
      <c r="F307" s="832">
        <v>6</v>
      </c>
      <c r="G307" s="832">
        <v>76776</v>
      </c>
      <c r="H307" s="832"/>
      <c r="I307" s="832">
        <v>12796</v>
      </c>
      <c r="J307" s="832"/>
      <c r="K307" s="832"/>
      <c r="L307" s="832"/>
      <c r="M307" s="832"/>
      <c r="N307" s="832"/>
      <c r="O307" s="832"/>
      <c r="P307" s="828"/>
      <c r="Q307" s="833"/>
    </row>
    <row r="308" spans="1:17" ht="14.45" customHeight="1" x14ac:dyDescent="0.2">
      <c r="A308" s="822" t="s">
        <v>7238</v>
      </c>
      <c r="B308" s="823" t="s">
        <v>7584</v>
      </c>
      <c r="C308" s="823" t="s">
        <v>7508</v>
      </c>
      <c r="D308" s="823" t="s">
        <v>7593</v>
      </c>
      <c r="E308" s="823" t="s">
        <v>7594</v>
      </c>
      <c r="F308" s="832"/>
      <c r="G308" s="832"/>
      <c r="H308" s="832"/>
      <c r="I308" s="832"/>
      <c r="J308" s="832"/>
      <c r="K308" s="832"/>
      <c r="L308" s="832"/>
      <c r="M308" s="832"/>
      <c r="N308" s="832">
        <v>11</v>
      </c>
      <c r="O308" s="832">
        <v>115830</v>
      </c>
      <c r="P308" s="828"/>
      <c r="Q308" s="833">
        <v>10530</v>
      </c>
    </row>
    <row r="309" spans="1:17" ht="14.45" customHeight="1" x14ac:dyDescent="0.2">
      <c r="A309" s="822" t="s">
        <v>7238</v>
      </c>
      <c r="B309" s="823" t="s">
        <v>7627</v>
      </c>
      <c r="C309" s="823" t="s">
        <v>7508</v>
      </c>
      <c r="D309" s="823" t="s">
        <v>7628</v>
      </c>
      <c r="E309" s="823" t="s">
        <v>7629</v>
      </c>
      <c r="F309" s="832">
        <v>1</v>
      </c>
      <c r="G309" s="832">
        <v>222</v>
      </c>
      <c r="H309" s="832"/>
      <c r="I309" s="832">
        <v>222</v>
      </c>
      <c r="J309" s="832"/>
      <c r="K309" s="832"/>
      <c r="L309" s="832"/>
      <c r="M309" s="832"/>
      <c r="N309" s="832"/>
      <c r="O309" s="832"/>
      <c r="P309" s="828"/>
      <c r="Q309" s="833"/>
    </row>
    <row r="310" spans="1:17" ht="14.45" customHeight="1" x14ac:dyDescent="0.2">
      <c r="A310" s="822" t="s">
        <v>7238</v>
      </c>
      <c r="B310" s="823" t="s">
        <v>7627</v>
      </c>
      <c r="C310" s="823" t="s">
        <v>7508</v>
      </c>
      <c r="D310" s="823" t="s">
        <v>7630</v>
      </c>
      <c r="E310" s="823" t="s">
        <v>7631</v>
      </c>
      <c r="F310" s="832">
        <v>1</v>
      </c>
      <c r="G310" s="832">
        <v>509</v>
      </c>
      <c r="H310" s="832"/>
      <c r="I310" s="832">
        <v>509</v>
      </c>
      <c r="J310" s="832"/>
      <c r="K310" s="832"/>
      <c r="L310" s="832"/>
      <c r="M310" s="832"/>
      <c r="N310" s="832"/>
      <c r="O310" s="832"/>
      <c r="P310" s="828"/>
      <c r="Q310" s="833"/>
    </row>
    <row r="311" spans="1:17" ht="14.45" customHeight="1" x14ac:dyDescent="0.2">
      <c r="A311" s="822" t="s">
        <v>7238</v>
      </c>
      <c r="B311" s="823" t="s">
        <v>7627</v>
      </c>
      <c r="C311" s="823" t="s">
        <v>7508</v>
      </c>
      <c r="D311" s="823" t="s">
        <v>7632</v>
      </c>
      <c r="E311" s="823" t="s">
        <v>7633</v>
      </c>
      <c r="F311" s="832">
        <v>3</v>
      </c>
      <c r="G311" s="832">
        <v>1062</v>
      </c>
      <c r="H311" s="832">
        <v>0.3323943661971831</v>
      </c>
      <c r="I311" s="832">
        <v>354</v>
      </c>
      <c r="J311" s="832">
        <v>9</v>
      </c>
      <c r="K311" s="832">
        <v>3195</v>
      </c>
      <c r="L311" s="832">
        <v>1</v>
      </c>
      <c r="M311" s="832">
        <v>355</v>
      </c>
      <c r="N311" s="832">
        <v>6</v>
      </c>
      <c r="O311" s="832">
        <v>2130</v>
      </c>
      <c r="P311" s="828">
        <v>0.66666666666666663</v>
      </c>
      <c r="Q311" s="833">
        <v>355</v>
      </c>
    </row>
    <row r="312" spans="1:17" ht="14.45" customHeight="1" x14ac:dyDescent="0.2">
      <c r="A312" s="822" t="s">
        <v>7238</v>
      </c>
      <c r="B312" s="823" t="s">
        <v>7627</v>
      </c>
      <c r="C312" s="823" t="s">
        <v>7508</v>
      </c>
      <c r="D312" s="823" t="s">
        <v>7636</v>
      </c>
      <c r="E312" s="823" t="s">
        <v>7637</v>
      </c>
      <c r="F312" s="832">
        <v>95</v>
      </c>
      <c r="G312" s="832">
        <v>6175</v>
      </c>
      <c r="H312" s="832">
        <v>1.021505376344086</v>
      </c>
      <c r="I312" s="832">
        <v>65</v>
      </c>
      <c r="J312" s="832">
        <v>93</v>
      </c>
      <c r="K312" s="832">
        <v>6045</v>
      </c>
      <c r="L312" s="832">
        <v>1</v>
      </c>
      <c r="M312" s="832">
        <v>65</v>
      </c>
      <c r="N312" s="832">
        <v>152</v>
      </c>
      <c r="O312" s="832">
        <v>10032</v>
      </c>
      <c r="P312" s="828">
        <v>1.6595533498759305</v>
      </c>
      <c r="Q312" s="833">
        <v>66</v>
      </c>
    </row>
    <row r="313" spans="1:17" ht="14.45" customHeight="1" x14ac:dyDescent="0.2">
      <c r="A313" s="822" t="s">
        <v>7238</v>
      </c>
      <c r="B313" s="823" t="s">
        <v>7627</v>
      </c>
      <c r="C313" s="823" t="s">
        <v>7508</v>
      </c>
      <c r="D313" s="823" t="s">
        <v>7640</v>
      </c>
      <c r="E313" s="823" t="s">
        <v>7641</v>
      </c>
      <c r="F313" s="832"/>
      <c r="G313" s="832"/>
      <c r="H313" s="832"/>
      <c r="I313" s="832"/>
      <c r="J313" s="832">
        <v>1</v>
      </c>
      <c r="K313" s="832">
        <v>594</v>
      </c>
      <c r="L313" s="832">
        <v>1</v>
      </c>
      <c r="M313" s="832">
        <v>594</v>
      </c>
      <c r="N313" s="832">
        <v>3</v>
      </c>
      <c r="O313" s="832">
        <v>1785</v>
      </c>
      <c r="P313" s="828">
        <v>3.0050505050505052</v>
      </c>
      <c r="Q313" s="833">
        <v>595</v>
      </c>
    </row>
    <row r="314" spans="1:17" ht="14.45" customHeight="1" x14ac:dyDescent="0.2">
      <c r="A314" s="822" t="s">
        <v>7238</v>
      </c>
      <c r="B314" s="823" t="s">
        <v>7627</v>
      </c>
      <c r="C314" s="823" t="s">
        <v>7508</v>
      </c>
      <c r="D314" s="823" t="s">
        <v>7642</v>
      </c>
      <c r="E314" s="823" t="s">
        <v>7643</v>
      </c>
      <c r="F314" s="832"/>
      <c r="G314" s="832"/>
      <c r="H314" s="832"/>
      <c r="I314" s="832"/>
      <c r="J314" s="832">
        <v>1</v>
      </c>
      <c r="K314" s="832">
        <v>618</v>
      </c>
      <c r="L314" s="832">
        <v>1</v>
      </c>
      <c r="M314" s="832">
        <v>618</v>
      </c>
      <c r="N314" s="832">
        <v>3</v>
      </c>
      <c r="O314" s="832">
        <v>1857</v>
      </c>
      <c r="P314" s="828">
        <v>3.0048543689320391</v>
      </c>
      <c r="Q314" s="833">
        <v>619</v>
      </c>
    </row>
    <row r="315" spans="1:17" ht="14.45" customHeight="1" x14ac:dyDescent="0.2">
      <c r="A315" s="822" t="s">
        <v>7238</v>
      </c>
      <c r="B315" s="823" t="s">
        <v>7627</v>
      </c>
      <c r="C315" s="823" t="s">
        <v>7508</v>
      </c>
      <c r="D315" s="823" t="s">
        <v>7644</v>
      </c>
      <c r="E315" s="823" t="s">
        <v>7645</v>
      </c>
      <c r="F315" s="832"/>
      <c r="G315" s="832"/>
      <c r="H315" s="832"/>
      <c r="I315" s="832"/>
      <c r="J315" s="832">
        <v>2</v>
      </c>
      <c r="K315" s="832">
        <v>308</v>
      </c>
      <c r="L315" s="832">
        <v>1</v>
      </c>
      <c r="M315" s="832">
        <v>154</v>
      </c>
      <c r="N315" s="832"/>
      <c r="O315" s="832"/>
      <c r="P315" s="828"/>
      <c r="Q315" s="833"/>
    </row>
    <row r="316" spans="1:17" ht="14.45" customHeight="1" x14ac:dyDescent="0.2">
      <c r="A316" s="822" t="s">
        <v>7238</v>
      </c>
      <c r="B316" s="823" t="s">
        <v>7627</v>
      </c>
      <c r="C316" s="823" t="s">
        <v>7508</v>
      </c>
      <c r="D316" s="823" t="s">
        <v>7648</v>
      </c>
      <c r="E316" s="823" t="s">
        <v>7649</v>
      </c>
      <c r="F316" s="832">
        <v>6</v>
      </c>
      <c r="G316" s="832">
        <v>144</v>
      </c>
      <c r="H316" s="832">
        <v>0.39560439560439559</v>
      </c>
      <c r="I316" s="832">
        <v>24</v>
      </c>
      <c r="J316" s="832">
        <v>14</v>
      </c>
      <c r="K316" s="832">
        <v>364</v>
      </c>
      <c r="L316" s="832">
        <v>1</v>
      </c>
      <c r="M316" s="832">
        <v>26</v>
      </c>
      <c r="N316" s="832">
        <v>4</v>
      </c>
      <c r="O316" s="832">
        <v>104</v>
      </c>
      <c r="P316" s="828">
        <v>0.2857142857142857</v>
      </c>
      <c r="Q316" s="833">
        <v>26</v>
      </c>
    </row>
    <row r="317" spans="1:17" ht="14.45" customHeight="1" x14ac:dyDescent="0.2">
      <c r="A317" s="822" t="s">
        <v>7238</v>
      </c>
      <c r="B317" s="823" t="s">
        <v>7627</v>
      </c>
      <c r="C317" s="823" t="s">
        <v>7508</v>
      </c>
      <c r="D317" s="823" t="s">
        <v>7652</v>
      </c>
      <c r="E317" s="823" t="s">
        <v>7653</v>
      </c>
      <c r="F317" s="832">
        <v>44</v>
      </c>
      <c r="G317" s="832">
        <v>2420</v>
      </c>
      <c r="H317" s="832">
        <v>1.1578947368421053</v>
      </c>
      <c r="I317" s="832">
        <v>55</v>
      </c>
      <c r="J317" s="832">
        <v>38</v>
      </c>
      <c r="K317" s="832">
        <v>2090</v>
      </c>
      <c r="L317" s="832">
        <v>1</v>
      </c>
      <c r="M317" s="832">
        <v>55</v>
      </c>
      <c r="N317" s="832">
        <v>49</v>
      </c>
      <c r="O317" s="832">
        <v>2695</v>
      </c>
      <c r="P317" s="828">
        <v>1.2894736842105263</v>
      </c>
      <c r="Q317" s="833">
        <v>55</v>
      </c>
    </row>
    <row r="318" spans="1:17" ht="14.45" customHeight="1" x14ac:dyDescent="0.2">
      <c r="A318" s="822" t="s">
        <v>7238</v>
      </c>
      <c r="B318" s="823" t="s">
        <v>7627</v>
      </c>
      <c r="C318" s="823" t="s">
        <v>7508</v>
      </c>
      <c r="D318" s="823" t="s">
        <v>7654</v>
      </c>
      <c r="E318" s="823" t="s">
        <v>7655</v>
      </c>
      <c r="F318" s="832">
        <v>544</v>
      </c>
      <c r="G318" s="832">
        <v>41888</v>
      </c>
      <c r="H318" s="832">
        <v>1.0783647410153434</v>
      </c>
      <c r="I318" s="832">
        <v>77</v>
      </c>
      <c r="J318" s="832">
        <v>498</v>
      </c>
      <c r="K318" s="832">
        <v>38844</v>
      </c>
      <c r="L318" s="832">
        <v>1</v>
      </c>
      <c r="M318" s="832">
        <v>78</v>
      </c>
      <c r="N318" s="832">
        <v>593</v>
      </c>
      <c r="O318" s="832">
        <v>46254</v>
      </c>
      <c r="P318" s="828">
        <v>1.1907630522088353</v>
      </c>
      <c r="Q318" s="833">
        <v>78</v>
      </c>
    </row>
    <row r="319" spans="1:17" ht="14.45" customHeight="1" x14ac:dyDescent="0.2">
      <c r="A319" s="822" t="s">
        <v>7238</v>
      </c>
      <c r="B319" s="823" t="s">
        <v>7627</v>
      </c>
      <c r="C319" s="823" t="s">
        <v>7508</v>
      </c>
      <c r="D319" s="823" t="s">
        <v>7658</v>
      </c>
      <c r="E319" s="823" t="s">
        <v>7659</v>
      </c>
      <c r="F319" s="832">
        <v>18</v>
      </c>
      <c r="G319" s="832">
        <v>432</v>
      </c>
      <c r="H319" s="832">
        <v>0.8571428571428571</v>
      </c>
      <c r="I319" s="832">
        <v>24</v>
      </c>
      <c r="J319" s="832">
        <v>21</v>
      </c>
      <c r="K319" s="832">
        <v>504</v>
      </c>
      <c r="L319" s="832">
        <v>1</v>
      </c>
      <c r="M319" s="832">
        <v>24</v>
      </c>
      <c r="N319" s="832">
        <v>14</v>
      </c>
      <c r="O319" s="832">
        <v>350</v>
      </c>
      <c r="P319" s="828">
        <v>0.69444444444444442</v>
      </c>
      <c r="Q319" s="833">
        <v>25</v>
      </c>
    </row>
    <row r="320" spans="1:17" ht="14.45" customHeight="1" x14ac:dyDescent="0.2">
      <c r="A320" s="822" t="s">
        <v>7238</v>
      </c>
      <c r="B320" s="823" t="s">
        <v>7627</v>
      </c>
      <c r="C320" s="823" t="s">
        <v>7508</v>
      </c>
      <c r="D320" s="823" t="s">
        <v>7670</v>
      </c>
      <c r="E320" s="823" t="s">
        <v>7671</v>
      </c>
      <c r="F320" s="832">
        <v>7</v>
      </c>
      <c r="G320" s="832">
        <v>462</v>
      </c>
      <c r="H320" s="832">
        <v>1.75</v>
      </c>
      <c r="I320" s="832">
        <v>66</v>
      </c>
      <c r="J320" s="832">
        <v>4</v>
      </c>
      <c r="K320" s="832">
        <v>264</v>
      </c>
      <c r="L320" s="832">
        <v>1</v>
      </c>
      <c r="M320" s="832">
        <v>66</v>
      </c>
      <c r="N320" s="832">
        <v>9</v>
      </c>
      <c r="O320" s="832">
        <v>594</v>
      </c>
      <c r="P320" s="828">
        <v>2.25</v>
      </c>
      <c r="Q320" s="833">
        <v>66</v>
      </c>
    </row>
    <row r="321" spans="1:17" ht="14.45" customHeight="1" x14ac:dyDescent="0.2">
      <c r="A321" s="822" t="s">
        <v>7238</v>
      </c>
      <c r="B321" s="823" t="s">
        <v>7627</v>
      </c>
      <c r="C321" s="823" t="s">
        <v>7508</v>
      </c>
      <c r="D321" s="823" t="s">
        <v>7674</v>
      </c>
      <c r="E321" s="823" t="s">
        <v>7675</v>
      </c>
      <c r="F321" s="832">
        <v>544</v>
      </c>
      <c r="G321" s="832">
        <v>9248</v>
      </c>
      <c r="H321" s="832">
        <v>1.0858283433133733</v>
      </c>
      <c r="I321" s="832">
        <v>17</v>
      </c>
      <c r="J321" s="832">
        <v>501</v>
      </c>
      <c r="K321" s="832">
        <v>8517</v>
      </c>
      <c r="L321" s="832">
        <v>1</v>
      </c>
      <c r="M321" s="832">
        <v>17</v>
      </c>
      <c r="N321" s="832">
        <v>599</v>
      </c>
      <c r="O321" s="832">
        <v>10183</v>
      </c>
      <c r="P321" s="828">
        <v>1.1956087824351298</v>
      </c>
      <c r="Q321" s="833">
        <v>17</v>
      </c>
    </row>
    <row r="322" spans="1:17" ht="14.45" customHeight="1" x14ac:dyDescent="0.2">
      <c r="A322" s="822" t="s">
        <v>7238</v>
      </c>
      <c r="B322" s="823" t="s">
        <v>7627</v>
      </c>
      <c r="C322" s="823" t="s">
        <v>7508</v>
      </c>
      <c r="D322" s="823" t="s">
        <v>7678</v>
      </c>
      <c r="E322" s="823" t="s">
        <v>7679</v>
      </c>
      <c r="F322" s="832">
        <v>16</v>
      </c>
      <c r="G322" s="832">
        <v>5600</v>
      </c>
      <c r="H322" s="832"/>
      <c r="I322" s="832">
        <v>350</v>
      </c>
      <c r="J322" s="832"/>
      <c r="K322" s="832"/>
      <c r="L322" s="832"/>
      <c r="M322" s="832"/>
      <c r="N322" s="832">
        <v>1</v>
      </c>
      <c r="O322" s="832">
        <v>352</v>
      </c>
      <c r="P322" s="828"/>
      <c r="Q322" s="833">
        <v>352</v>
      </c>
    </row>
    <row r="323" spans="1:17" ht="14.45" customHeight="1" x14ac:dyDescent="0.2">
      <c r="A323" s="822" t="s">
        <v>7238</v>
      </c>
      <c r="B323" s="823" t="s">
        <v>7627</v>
      </c>
      <c r="C323" s="823" t="s">
        <v>7508</v>
      </c>
      <c r="D323" s="823" t="s">
        <v>7680</v>
      </c>
      <c r="E323" s="823" t="s">
        <v>7681</v>
      </c>
      <c r="F323" s="832">
        <v>12</v>
      </c>
      <c r="G323" s="832">
        <v>300</v>
      </c>
      <c r="H323" s="832">
        <v>1.7142857142857142</v>
      </c>
      <c r="I323" s="832">
        <v>25</v>
      </c>
      <c r="J323" s="832">
        <v>7</v>
      </c>
      <c r="K323" s="832">
        <v>175</v>
      </c>
      <c r="L323" s="832">
        <v>1</v>
      </c>
      <c r="M323" s="832">
        <v>25</v>
      </c>
      <c r="N323" s="832">
        <v>10</v>
      </c>
      <c r="O323" s="832">
        <v>260</v>
      </c>
      <c r="P323" s="828">
        <v>1.4857142857142858</v>
      </c>
      <c r="Q323" s="833">
        <v>26</v>
      </c>
    </row>
    <row r="324" spans="1:17" ht="14.45" customHeight="1" x14ac:dyDescent="0.2">
      <c r="A324" s="822" t="s">
        <v>7238</v>
      </c>
      <c r="B324" s="823" t="s">
        <v>7627</v>
      </c>
      <c r="C324" s="823" t="s">
        <v>7508</v>
      </c>
      <c r="D324" s="823" t="s">
        <v>7682</v>
      </c>
      <c r="E324" s="823" t="s">
        <v>7683</v>
      </c>
      <c r="F324" s="832"/>
      <c r="G324" s="832"/>
      <c r="H324" s="832"/>
      <c r="I324" s="832"/>
      <c r="J324" s="832">
        <v>1</v>
      </c>
      <c r="K324" s="832">
        <v>742</v>
      </c>
      <c r="L324" s="832">
        <v>1</v>
      </c>
      <c r="M324" s="832">
        <v>742</v>
      </c>
      <c r="N324" s="832">
        <v>3</v>
      </c>
      <c r="O324" s="832">
        <v>2229</v>
      </c>
      <c r="P324" s="828">
        <v>3.0040431266846359</v>
      </c>
      <c r="Q324" s="833">
        <v>743</v>
      </c>
    </row>
    <row r="325" spans="1:17" ht="14.45" customHeight="1" x14ac:dyDescent="0.2">
      <c r="A325" s="822" t="s">
        <v>7238</v>
      </c>
      <c r="B325" s="823" t="s">
        <v>7627</v>
      </c>
      <c r="C325" s="823" t="s">
        <v>7508</v>
      </c>
      <c r="D325" s="823" t="s">
        <v>7684</v>
      </c>
      <c r="E325" s="823" t="s">
        <v>7685</v>
      </c>
      <c r="F325" s="832">
        <v>25</v>
      </c>
      <c r="G325" s="832">
        <v>4525</v>
      </c>
      <c r="H325" s="832">
        <v>1.0869565217391304</v>
      </c>
      <c r="I325" s="832">
        <v>181</v>
      </c>
      <c r="J325" s="832">
        <v>23</v>
      </c>
      <c r="K325" s="832">
        <v>4163</v>
      </c>
      <c r="L325" s="832">
        <v>1</v>
      </c>
      <c r="M325" s="832">
        <v>181</v>
      </c>
      <c r="N325" s="832">
        <v>42</v>
      </c>
      <c r="O325" s="832">
        <v>7602</v>
      </c>
      <c r="P325" s="828">
        <v>1.826086956521739</v>
      </c>
      <c r="Q325" s="833">
        <v>181</v>
      </c>
    </row>
    <row r="326" spans="1:17" ht="14.45" customHeight="1" x14ac:dyDescent="0.2">
      <c r="A326" s="822" t="s">
        <v>7238</v>
      </c>
      <c r="B326" s="823" t="s">
        <v>7627</v>
      </c>
      <c r="C326" s="823" t="s">
        <v>7508</v>
      </c>
      <c r="D326" s="823" t="s">
        <v>7690</v>
      </c>
      <c r="E326" s="823" t="s">
        <v>7691</v>
      </c>
      <c r="F326" s="832">
        <v>35</v>
      </c>
      <c r="G326" s="832">
        <v>8890</v>
      </c>
      <c r="H326" s="832">
        <v>1.0606060606060606</v>
      </c>
      <c r="I326" s="832">
        <v>254</v>
      </c>
      <c r="J326" s="832">
        <v>33</v>
      </c>
      <c r="K326" s="832">
        <v>8382</v>
      </c>
      <c r="L326" s="832">
        <v>1</v>
      </c>
      <c r="M326" s="832">
        <v>254</v>
      </c>
      <c r="N326" s="832">
        <v>48</v>
      </c>
      <c r="O326" s="832">
        <v>12192</v>
      </c>
      <c r="P326" s="828">
        <v>1.4545454545454546</v>
      </c>
      <c r="Q326" s="833">
        <v>254</v>
      </c>
    </row>
    <row r="327" spans="1:17" ht="14.45" customHeight="1" x14ac:dyDescent="0.2">
      <c r="A327" s="822" t="s">
        <v>7238</v>
      </c>
      <c r="B327" s="823" t="s">
        <v>7627</v>
      </c>
      <c r="C327" s="823" t="s">
        <v>7508</v>
      </c>
      <c r="D327" s="823" t="s">
        <v>7692</v>
      </c>
      <c r="E327" s="823" t="s">
        <v>7693</v>
      </c>
      <c r="F327" s="832"/>
      <c r="G327" s="832"/>
      <c r="H327" s="832"/>
      <c r="I327" s="832"/>
      <c r="J327" s="832">
        <v>1</v>
      </c>
      <c r="K327" s="832">
        <v>269</v>
      </c>
      <c r="L327" s="832">
        <v>1</v>
      </c>
      <c r="M327" s="832">
        <v>269</v>
      </c>
      <c r="N327" s="832">
        <v>3</v>
      </c>
      <c r="O327" s="832">
        <v>807</v>
      </c>
      <c r="P327" s="828">
        <v>3</v>
      </c>
      <c r="Q327" s="833">
        <v>269</v>
      </c>
    </row>
    <row r="328" spans="1:17" ht="14.45" customHeight="1" x14ac:dyDescent="0.2">
      <c r="A328" s="822" t="s">
        <v>7238</v>
      </c>
      <c r="B328" s="823" t="s">
        <v>7627</v>
      </c>
      <c r="C328" s="823" t="s">
        <v>7508</v>
      </c>
      <c r="D328" s="823" t="s">
        <v>7696</v>
      </c>
      <c r="E328" s="823" t="s">
        <v>7697</v>
      </c>
      <c r="F328" s="832">
        <v>33</v>
      </c>
      <c r="G328" s="832">
        <v>7161</v>
      </c>
      <c r="H328" s="832">
        <v>0.94285714285714284</v>
      </c>
      <c r="I328" s="832">
        <v>217</v>
      </c>
      <c r="J328" s="832">
        <v>35</v>
      </c>
      <c r="K328" s="832">
        <v>7595</v>
      </c>
      <c r="L328" s="832">
        <v>1</v>
      </c>
      <c r="M328" s="832">
        <v>217</v>
      </c>
      <c r="N328" s="832">
        <v>45</v>
      </c>
      <c r="O328" s="832">
        <v>9765</v>
      </c>
      <c r="P328" s="828">
        <v>1.2857142857142858</v>
      </c>
      <c r="Q328" s="833">
        <v>217</v>
      </c>
    </row>
    <row r="329" spans="1:17" ht="14.45" customHeight="1" x14ac:dyDescent="0.2">
      <c r="A329" s="822" t="s">
        <v>7238</v>
      </c>
      <c r="B329" s="823" t="s">
        <v>7627</v>
      </c>
      <c r="C329" s="823" t="s">
        <v>7508</v>
      </c>
      <c r="D329" s="823" t="s">
        <v>7700</v>
      </c>
      <c r="E329" s="823" t="s">
        <v>7701</v>
      </c>
      <c r="F329" s="832"/>
      <c r="G329" s="832"/>
      <c r="H329" s="832"/>
      <c r="I329" s="832"/>
      <c r="J329" s="832">
        <v>1</v>
      </c>
      <c r="K329" s="832">
        <v>594</v>
      </c>
      <c r="L329" s="832">
        <v>1</v>
      </c>
      <c r="M329" s="832">
        <v>594</v>
      </c>
      <c r="N329" s="832">
        <v>3</v>
      </c>
      <c r="O329" s="832">
        <v>1785</v>
      </c>
      <c r="P329" s="828">
        <v>3.0050505050505052</v>
      </c>
      <c r="Q329" s="833">
        <v>595</v>
      </c>
    </row>
    <row r="330" spans="1:17" ht="14.45" customHeight="1" x14ac:dyDescent="0.2">
      <c r="A330" s="822" t="s">
        <v>7238</v>
      </c>
      <c r="B330" s="823" t="s">
        <v>7627</v>
      </c>
      <c r="C330" s="823" t="s">
        <v>7508</v>
      </c>
      <c r="D330" s="823" t="s">
        <v>7702</v>
      </c>
      <c r="E330" s="823" t="s">
        <v>7703</v>
      </c>
      <c r="F330" s="832"/>
      <c r="G330" s="832"/>
      <c r="H330" s="832"/>
      <c r="I330" s="832"/>
      <c r="J330" s="832">
        <v>1</v>
      </c>
      <c r="K330" s="832">
        <v>50</v>
      </c>
      <c r="L330" s="832">
        <v>1</v>
      </c>
      <c r="M330" s="832">
        <v>50</v>
      </c>
      <c r="N330" s="832"/>
      <c r="O330" s="832"/>
      <c r="P330" s="828"/>
      <c r="Q330" s="833"/>
    </row>
    <row r="331" spans="1:17" ht="14.45" customHeight="1" x14ac:dyDescent="0.2">
      <c r="A331" s="822" t="s">
        <v>7238</v>
      </c>
      <c r="B331" s="823" t="s">
        <v>7627</v>
      </c>
      <c r="C331" s="823" t="s">
        <v>7508</v>
      </c>
      <c r="D331" s="823" t="s">
        <v>7704</v>
      </c>
      <c r="E331" s="823" t="s">
        <v>7705</v>
      </c>
      <c r="F331" s="832"/>
      <c r="G331" s="832"/>
      <c r="H331" s="832"/>
      <c r="I331" s="832"/>
      <c r="J331" s="832">
        <v>1</v>
      </c>
      <c r="K331" s="832">
        <v>548</v>
      </c>
      <c r="L331" s="832">
        <v>1</v>
      </c>
      <c r="M331" s="832">
        <v>548</v>
      </c>
      <c r="N331" s="832">
        <v>3</v>
      </c>
      <c r="O331" s="832">
        <v>1647</v>
      </c>
      <c r="P331" s="828">
        <v>3.0054744525547443</v>
      </c>
      <c r="Q331" s="833">
        <v>549</v>
      </c>
    </row>
    <row r="332" spans="1:17" ht="14.45" customHeight="1" x14ac:dyDescent="0.2">
      <c r="A332" s="822" t="s">
        <v>7238</v>
      </c>
      <c r="B332" s="823" t="s">
        <v>7627</v>
      </c>
      <c r="C332" s="823" t="s">
        <v>7508</v>
      </c>
      <c r="D332" s="823" t="s">
        <v>7708</v>
      </c>
      <c r="E332" s="823" t="s">
        <v>7709</v>
      </c>
      <c r="F332" s="832"/>
      <c r="G332" s="832"/>
      <c r="H332" s="832"/>
      <c r="I332" s="832"/>
      <c r="J332" s="832">
        <v>1</v>
      </c>
      <c r="K332" s="832">
        <v>737</v>
      </c>
      <c r="L332" s="832">
        <v>1</v>
      </c>
      <c r="M332" s="832">
        <v>737</v>
      </c>
      <c r="N332" s="832">
        <v>3</v>
      </c>
      <c r="O332" s="832">
        <v>2211</v>
      </c>
      <c r="P332" s="828">
        <v>3</v>
      </c>
      <c r="Q332" s="833">
        <v>737</v>
      </c>
    </row>
    <row r="333" spans="1:17" ht="14.45" customHeight="1" x14ac:dyDescent="0.2">
      <c r="A333" s="822" t="s">
        <v>7238</v>
      </c>
      <c r="B333" s="823" t="s">
        <v>7627</v>
      </c>
      <c r="C333" s="823" t="s">
        <v>7508</v>
      </c>
      <c r="D333" s="823" t="s">
        <v>7710</v>
      </c>
      <c r="E333" s="823" t="s">
        <v>7711</v>
      </c>
      <c r="F333" s="832"/>
      <c r="G333" s="832"/>
      <c r="H333" s="832"/>
      <c r="I333" s="832"/>
      <c r="J333" s="832">
        <v>1</v>
      </c>
      <c r="K333" s="832">
        <v>330</v>
      </c>
      <c r="L333" s="832">
        <v>1</v>
      </c>
      <c r="M333" s="832">
        <v>330</v>
      </c>
      <c r="N333" s="832">
        <v>1</v>
      </c>
      <c r="O333" s="832">
        <v>331</v>
      </c>
      <c r="P333" s="828">
        <v>1.0030303030303029</v>
      </c>
      <c r="Q333" s="833">
        <v>331</v>
      </c>
    </row>
    <row r="334" spans="1:17" ht="14.45" customHeight="1" x14ac:dyDescent="0.2">
      <c r="A334" s="822" t="s">
        <v>7238</v>
      </c>
      <c r="B334" s="823" t="s">
        <v>7627</v>
      </c>
      <c r="C334" s="823" t="s">
        <v>7508</v>
      </c>
      <c r="D334" s="823" t="s">
        <v>7712</v>
      </c>
      <c r="E334" s="823" t="s">
        <v>7713</v>
      </c>
      <c r="F334" s="832"/>
      <c r="G334" s="832"/>
      <c r="H334" s="832"/>
      <c r="I334" s="832"/>
      <c r="J334" s="832">
        <v>1</v>
      </c>
      <c r="K334" s="832">
        <v>347</v>
      </c>
      <c r="L334" s="832">
        <v>1</v>
      </c>
      <c r="M334" s="832">
        <v>347</v>
      </c>
      <c r="N334" s="832">
        <v>3</v>
      </c>
      <c r="O334" s="832">
        <v>1044</v>
      </c>
      <c r="P334" s="828">
        <v>3.0086455331412103</v>
      </c>
      <c r="Q334" s="833">
        <v>348</v>
      </c>
    </row>
    <row r="335" spans="1:17" ht="14.45" customHeight="1" x14ac:dyDescent="0.2">
      <c r="A335" s="822" t="s">
        <v>7238</v>
      </c>
      <c r="B335" s="823" t="s">
        <v>7627</v>
      </c>
      <c r="C335" s="823" t="s">
        <v>7508</v>
      </c>
      <c r="D335" s="823" t="s">
        <v>7716</v>
      </c>
      <c r="E335" s="823" t="s">
        <v>7717</v>
      </c>
      <c r="F335" s="832">
        <v>1</v>
      </c>
      <c r="G335" s="832">
        <v>232</v>
      </c>
      <c r="H335" s="832">
        <v>1</v>
      </c>
      <c r="I335" s="832">
        <v>232</v>
      </c>
      <c r="J335" s="832">
        <v>1</v>
      </c>
      <c r="K335" s="832">
        <v>232</v>
      </c>
      <c r="L335" s="832">
        <v>1</v>
      </c>
      <c r="M335" s="832">
        <v>232</v>
      </c>
      <c r="N335" s="832">
        <v>1</v>
      </c>
      <c r="O335" s="832">
        <v>233</v>
      </c>
      <c r="P335" s="828">
        <v>1.0043103448275863</v>
      </c>
      <c r="Q335" s="833">
        <v>233</v>
      </c>
    </row>
    <row r="336" spans="1:17" ht="14.45" customHeight="1" x14ac:dyDescent="0.2">
      <c r="A336" s="822" t="s">
        <v>7238</v>
      </c>
      <c r="B336" s="823" t="s">
        <v>7627</v>
      </c>
      <c r="C336" s="823" t="s">
        <v>7508</v>
      </c>
      <c r="D336" s="823" t="s">
        <v>7718</v>
      </c>
      <c r="E336" s="823" t="s">
        <v>7719</v>
      </c>
      <c r="F336" s="832"/>
      <c r="G336" s="832"/>
      <c r="H336" s="832"/>
      <c r="I336" s="832"/>
      <c r="J336" s="832">
        <v>1</v>
      </c>
      <c r="K336" s="832">
        <v>234</v>
      </c>
      <c r="L336" s="832">
        <v>1</v>
      </c>
      <c r="M336" s="832">
        <v>234</v>
      </c>
      <c r="N336" s="832"/>
      <c r="O336" s="832"/>
      <c r="P336" s="828"/>
      <c r="Q336" s="833"/>
    </row>
    <row r="337" spans="1:17" ht="14.45" customHeight="1" x14ac:dyDescent="0.2">
      <c r="A337" s="822" t="s">
        <v>7238</v>
      </c>
      <c r="B337" s="823" t="s">
        <v>7627</v>
      </c>
      <c r="C337" s="823" t="s">
        <v>7508</v>
      </c>
      <c r="D337" s="823" t="s">
        <v>7720</v>
      </c>
      <c r="E337" s="823" t="s">
        <v>7721</v>
      </c>
      <c r="F337" s="832">
        <v>1</v>
      </c>
      <c r="G337" s="832">
        <v>410</v>
      </c>
      <c r="H337" s="832"/>
      <c r="I337" s="832">
        <v>410</v>
      </c>
      <c r="J337" s="832"/>
      <c r="K337" s="832"/>
      <c r="L337" s="832"/>
      <c r="M337" s="832"/>
      <c r="N337" s="832"/>
      <c r="O337" s="832"/>
      <c r="P337" s="828"/>
      <c r="Q337" s="833"/>
    </row>
    <row r="338" spans="1:17" ht="14.45" customHeight="1" x14ac:dyDescent="0.2">
      <c r="A338" s="822" t="s">
        <v>7238</v>
      </c>
      <c r="B338" s="823" t="s">
        <v>7627</v>
      </c>
      <c r="C338" s="823" t="s">
        <v>7508</v>
      </c>
      <c r="D338" s="823" t="s">
        <v>7724</v>
      </c>
      <c r="E338" s="823" t="s">
        <v>7725</v>
      </c>
      <c r="F338" s="832">
        <v>1</v>
      </c>
      <c r="G338" s="832">
        <v>590</v>
      </c>
      <c r="H338" s="832"/>
      <c r="I338" s="832">
        <v>590</v>
      </c>
      <c r="J338" s="832"/>
      <c r="K338" s="832"/>
      <c r="L338" s="832"/>
      <c r="M338" s="832"/>
      <c r="N338" s="832"/>
      <c r="O338" s="832"/>
      <c r="P338" s="828"/>
      <c r="Q338" s="833"/>
    </row>
    <row r="339" spans="1:17" ht="14.45" customHeight="1" x14ac:dyDescent="0.2">
      <c r="A339" s="822" t="s">
        <v>7238</v>
      </c>
      <c r="B339" s="823" t="s">
        <v>7627</v>
      </c>
      <c r="C339" s="823" t="s">
        <v>7508</v>
      </c>
      <c r="D339" s="823" t="s">
        <v>7732</v>
      </c>
      <c r="E339" s="823" t="s">
        <v>7733</v>
      </c>
      <c r="F339" s="832"/>
      <c r="G339" s="832"/>
      <c r="H339" s="832"/>
      <c r="I339" s="832"/>
      <c r="J339" s="832">
        <v>5</v>
      </c>
      <c r="K339" s="832">
        <v>3950</v>
      </c>
      <c r="L339" s="832">
        <v>1</v>
      </c>
      <c r="M339" s="832">
        <v>790</v>
      </c>
      <c r="N339" s="832">
        <v>5</v>
      </c>
      <c r="O339" s="832">
        <v>3955</v>
      </c>
      <c r="P339" s="828">
        <v>1.0012658227848101</v>
      </c>
      <c r="Q339" s="833">
        <v>791</v>
      </c>
    </row>
    <row r="340" spans="1:17" ht="14.45" customHeight="1" x14ac:dyDescent="0.2">
      <c r="A340" s="822" t="s">
        <v>7238</v>
      </c>
      <c r="B340" s="823" t="s">
        <v>7627</v>
      </c>
      <c r="C340" s="823" t="s">
        <v>7508</v>
      </c>
      <c r="D340" s="823" t="s">
        <v>7734</v>
      </c>
      <c r="E340" s="823" t="s">
        <v>7735</v>
      </c>
      <c r="F340" s="832"/>
      <c r="G340" s="832"/>
      <c r="H340" s="832"/>
      <c r="I340" s="832"/>
      <c r="J340" s="832">
        <v>1</v>
      </c>
      <c r="K340" s="832">
        <v>225</v>
      </c>
      <c r="L340" s="832">
        <v>1</v>
      </c>
      <c r="M340" s="832">
        <v>225</v>
      </c>
      <c r="N340" s="832">
        <v>1</v>
      </c>
      <c r="O340" s="832">
        <v>226</v>
      </c>
      <c r="P340" s="828">
        <v>1.0044444444444445</v>
      </c>
      <c r="Q340" s="833">
        <v>226</v>
      </c>
    </row>
    <row r="341" spans="1:17" ht="14.45" customHeight="1" x14ac:dyDescent="0.2">
      <c r="A341" s="822" t="s">
        <v>7238</v>
      </c>
      <c r="B341" s="823" t="s">
        <v>7627</v>
      </c>
      <c r="C341" s="823" t="s">
        <v>7508</v>
      </c>
      <c r="D341" s="823" t="s">
        <v>7805</v>
      </c>
      <c r="E341" s="823" t="s">
        <v>7806</v>
      </c>
      <c r="F341" s="832"/>
      <c r="G341" s="832"/>
      <c r="H341" s="832"/>
      <c r="I341" s="832"/>
      <c r="J341" s="832"/>
      <c r="K341" s="832"/>
      <c r="L341" s="832"/>
      <c r="M341" s="832"/>
      <c r="N341" s="832">
        <v>10</v>
      </c>
      <c r="O341" s="832">
        <v>2460</v>
      </c>
      <c r="P341" s="828"/>
      <c r="Q341" s="833">
        <v>246</v>
      </c>
    </row>
    <row r="342" spans="1:17" ht="14.45" customHeight="1" x14ac:dyDescent="0.2">
      <c r="A342" s="822" t="s">
        <v>7238</v>
      </c>
      <c r="B342" s="823" t="s">
        <v>7627</v>
      </c>
      <c r="C342" s="823" t="s">
        <v>7508</v>
      </c>
      <c r="D342" s="823" t="s">
        <v>7754</v>
      </c>
      <c r="E342" s="823" t="s">
        <v>7755</v>
      </c>
      <c r="F342" s="832"/>
      <c r="G342" s="832"/>
      <c r="H342" s="832"/>
      <c r="I342" s="832"/>
      <c r="J342" s="832">
        <v>1</v>
      </c>
      <c r="K342" s="832">
        <v>203</v>
      </c>
      <c r="L342" s="832">
        <v>1</v>
      </c>
      <c r="M342" s="832">
        <v>203</v>
      </c>
      <c r="N342" s="832">
        <v>1</v>
      </c>
      <c r="O342" s="832">
        <v>204</v>
      </c>
      <c r="P342" s="828">
        <v>1.0049261083743843</v>
      </c>
      <c r="Q342" s="833">
        <v>204</v>
      </c>
    </row>
    <row r="343" spans="1:17" ht="14.45" customHeight="1" x14ac:dyDescent="0.2">
      <c r="A343" s="822" t="s">
        <v>7811</v>
      </c>
      <c r="B343" s="823" t="s">
        <v>7239</v>
      </c>
      <c r="C343" s="823" t="s">
        <v>7508</v>
      </c>
      <c r="D343" s="823" t="s">
        <v>7513</v>
      </c>
      <c r="E343" s="823" t="s">
        <v>7514</v>
      </c>
      <c r="F343" s="832">
        <v>4</v>
      </c>
      <c r="G343" s="832">
        <v>148</v>
      </c>
      <c r="H343" s="832">
        <v>0.48684210526315791</v>
      </c>
      <c r="I343" s="832">
        <v>37</v>
      </c>
      <c r="J343" s="832">
        <v>8</v>
      </c>
      <c r="K343" s="832">
        <v>304</v>
      </c>
      <c r="L343" s="832">
        <v>1</v>
      </c>
      <c r="M343" s="832">
        <v>38</v>
      </c>
      <c r="N343" s="832">
        <v>2</v>
      </c>
      <c r="O343" s="832">
        <v>76</v>
      </c>
      <c r="P343" s="828">
        <v>0.25</v>
      </c>
      <c r="Q343" s="833">
        <v>38</v>
      </c>
    </row>
    <row r="344" spans="1:17" ht="14.45" customHeight="1" x14ac:dyDescent="0.2">
      <c r="A344" s="822" t="s">
        <v>7811</v>
      </c>
      <c r="B344" s="823" t="s">
        <v>7239</v>
      </c>
      <c r="C344" s="823" t="s">
        <v>7508</v>
      </c>
      <c r="D344" s="823" t="s">
        <v>7543</v>
      </c>
      <c r="E344" s="823" t="s">
        <v>7544</v>
      </c>
      <c r="F344" s="832">
        <v>7</v>
      </c>
      <c r="G344" s="832">
        <v>2485</v>
      </c>
      <c r="H344" s="832"/>
      <c r="I344" s="832">
        <v>355</v>
      </c>
      <c r="J344" s="832"/>
      <c r="K344" s="832"/>
      <c r="L344" s="832"/>
      <c r="M344" s="832"/>
      <c r="N344" s="832"/>
      <c r="O344" s="832"/>
      <c r="P344" s="828"/>
      <c r="Q344" s="833"/>
    </row>
    <row r="345" spans="1:17" ht="14.45" customHeight="1" x14ac:dyDescent="0.2">
      <c r="A345" s="822" t="s">
        <v>7811</v>
      </c>
      <c r="B345" s="823" t="s">
        <v>7239</v>
      </c>
      <c r="C345" s="823" t="s">
        <v>7508</v>
      </c>
      <c r="D345" s="823" t="s">
        <v>7551</v>
      </c>
      <c r="E345" s="823" t="s">
        <v>7552</v>
      </c>
      <c r="F345" s="832">
        <v>1</v>
      </c>
      <c r="G345" s="832">
        <v>174</v>
      </c>
      <c r="H345" s="832">
        <v>0.33142857142857141</v>
      </c>
      <c r="I345" s="832">
        <v>174</v>
      </c>
      <c r="J345" s="832">
        <v>3</v>
      </c>
      <c r="K345" s="832">
        <v>525</v>
      </c>
      <c r="L345" s="832">
        <v>1</v>
      </c>
      <c r="M345" s="832">
        <v>175</v>
      </c>
      <c r="N345" s="832">
        <v>1</v>
      </c>
      <c r="O345" s="832">
        <v>176</v>
      </c>
      <c r="P345" s="828">
        <v>0.33523809523809522</v>
      </c>
      <c r="Q345" s="833">
        <v>176</v>
      </c>
    </row>
    <row r="346" spans="1:17" ht="14.45" customHeight="1" x14ac:dyDescent="0.2">
      <c r="A346" s="822" t="s">
        <v>7811</v>
      </c>
      <c r="B346" s="823" t="s">
        <v>7239</v>
      </c>
      <c r="C346" s="823" t="s">
        <v>7508</v>
      </c>
      <c r="D346" s="823" t="s">
        <v>7557</v>
      </c>
      <c r="E346" s="823" t="s">
        <v>7558</v>
      </c>
      <c r="F346" s="832"/>
      <c r="G346" s="832"/>
      <c r="H346" s="832"/>
      <c r="I346" s="832"/>
      <c r="J346" s="832"/>
      <c r="K346" s="832"/>
      <c r="L346" s="832"/>
      <c r="M346" s="832"/>
      <c r="N346" s="832">
        <v>2</v>
      </c>
      <c r="O346" s="832">
        <v>360</v>
      </c>
      <c r="P346" s="828"/>
      <c r="Q346" s="833">
        <v>180</v>
      </c>
    </row>
    <row r="347" spans="1:17" ht="14.45" customHeight="1" x14ac:dyDescent="0.2">
      <c r="A347" s="822" t="s">
        <v>7811</v>
      </c>
      <c r="B347" s="823" t="s">
        <v>7239</v>
      </c>
      <c r="C347" s="823" t="s">
        <v>7508</v>
      </c>
      <c r="D347" s="823" t="s">
        <v>7561</v>
      </c>
      <c r="E347" s="823" t="s">
        <v>7562</v>
      </c>
      <c r="F347" s="832">
        <v>3</v>
      </c>
      <c r="G347" s="832">
        <v>2106</v>
      </c>
      <c r="H347" s="832">
        <v>0.99292786421499291</v>
      </c>
      <c r="I347" s="832">
        <v>702</v>
      </c>
      <c r="J347" s="832">
        <v>3</v>
      </c>
      <c r="K347" s="832">
        <v>2121</v>
      </c>
      <c r="L347" s="832">
        <v>1</v>
      </c>
      <c r="M347" s="832">
        <v>707</v>
      </c>
      <c r="N347" s="832">
        <v>1</v>
      </c>
      <c r="O347" s="832">
        <v>711</v>
      </c>
      <c r="P347" s="828">
        <v>0.33521923620933519</v>
      </c>
      <c r="Q347" s="833">
        <v>711</v>
      </c>
    </row>
    <row r="348" spans="1:17" ht="14.45" customHeight="1" x14ac:dyDescent="0.2">
      <c r="A348" s="822" t="s">
        <v>7811</v>
      </c>
      <c r="B348" s="823" t="s">
        <v>7584</v>
      </c>
      <c r="C348" s="823" t="s">
        <v>7508</v>
      </c>
      <c r="D348" s="823" t="s">
        <v>7599</v>
      </c>
      <c r="E348" s="823" t="s">
        <v>7600</v>
      </c>
      <c r="F348" s="832"/>
      <c r="G348" s="832"/>
      <c r="H348" s="832"/>
      <c r="I348" s="832"/>
      <c r="J348" s="832"/>
      <c r="K348" s="832"/>
      <c r="L348" s="832"/>
      <c r="M348" s="832"/>
      <c r="N348" s="832">
        <v>1</v>
      </c>
      <c r="O348" s="832">
        <v>365</v>
      </c>
      <c r="P348" s="828"/>
      <c r="Q348" s="833">
        <v>365</v>
      </c>
    </row>
    <row r="349" spans="1:17" ht="14.45" customHeight="1" x14ac:dyDescent="0.2">
      <c r="A349" s="822" t="s">
        <v>7811</v>
      </c>
      <c r="B349" s="823" t="s">
        <v>7584</v>
      </c>
      <c r="C349" s="823" t="s">
        <v>7508</v>
      </c>
      <c r="D349" s="823" t="s">
        <v>7603</v>
      </c>
      <c r="E349" s="823" t="s">
        <v>7604</v>
      </c>
      <c r="F349" s="832"/>
      <c r="G349" s="832"/>
      <c r="H349" s="832"/>
      <c r="I349" s="832"/>
      <c r="J349" s="832">
        <v>1</v>
      </c>
      <c r="K349" s="832">
        <v>1110</v>
      </c>
      <c r="L349" s="832">
        <v>1</v>
      </c>
      <c r="M349" s="832">
        <v>1110</v>
      </c>
      <c r="N349" s="832">
        <v>1</v>
      </c>
      <c r="O349" s="832">
        <v>1114</v>
      </c>
      <c r="P349" s="828">
        <v>1.0036036036036036</v>
      </c>
      <c r="Q349" s="833">
        <v>1114</v>
      </c>
    </row>
    <row r="350" spans="1:17" ht="14.45" customHeight="1" x14ac:dyDescent="0.2">
      <c r="A350" s="822" t="s">
        <v>7811</v>
      </c>
      <c r="B350" s="823" t="s">
        <v>7584</v>
      </c>
      <c r="C350" s="823" t="s">
        <v>7508</v>
      </c>
      <c r="D350" s="823" t="s">
        <v>7609</v>
      </c>
      <c r="E350" s="823" t="s">
        <v>7610</v>
      </c>
      <c r="F350" s="832"/>
      <c r="G350" s="832"/>
      <c r="H350" s="832"/>
      <c r="I350" s="832"/>
      <c r="J350" s="832"/>
      <c r="K350" s="832"/>
      <c r="L350" s="832"/>
      <c r="M350" s="832"/>
      <c r="N350" s="832">
        <v>1</v>
      </c>
      <c r="O350" s="832">
        <v>8820</v>
      </c>
      <c r="P350" s="828"/>
      <c r="Q350" s="833">
        <v>8820</v>
      </c>
    </row>
    <row r="351" spans="1:17" ht="14.45" customHeight="1" x14ac:dyDescent="0.2">
      <c r="A351" s="822" t="s">
        <v>7811</v>
      </c>
      <c r="B351" s="823" t="s">
        <v>7584</v>
      </c>
      <c r="C351" s="823" t="s">
        <v>7508</v>
      </c>
      <c r="D351" s="823" t="s">
        <v>7615</v>
      </c>
      <c r="E351" s="823" t="s">
        <v>7616</v>
      </c>
      <c r="F351" s="832"/>
      <c r="G351" s="832"/>
      <c r="H351" s="832"/>
      <c r="I351" s="832"/>
      <c r="J351" s="832">
        <v>1</v>
      </c>
      <c r="K351" s="832">
        <v>3839</v>
      </c>
      <c r="L351" s="832">
        <v>1</v>
      </c>
      <c r="M351" s="832">
        <v>3839</v>
      </c>
      <c r="N351" s="832"/>
      <c r="O351" s="832"/>
      <c r="P351" s="828"/>
      <c r="Q351" s="833"/>
    </row>
    <row r="352" spans="1:17" ht="14.45" customHeight="1" x14ac:dyDescent="0.2">
      <c r="A352" s="822" t="s">
        <v>7811</v>
      </c>
      <c r="B352" s="823" t="s">
        <v>7627</v>
      </c>
      <c r="C352" s="823" t="s">
        <v>7508</v>
      </c>
      <c r="D352" s="823" t="s">
        <v>7632</v>
      </c>
      <c r="E352" s="823" t="s">
        <v>7633</v>
      </c>
      <c r="F352" s="832">
        <v>469</v>
      </c>
      <c r="G352" s="832">
        <v>166026</v>
      </c>
      <c r="H352" s="832">
        <v>0.78866589079163008</v>
      </c>
      <c r="I352" s="832">
        <v>354</v>
      </c>
      <c r="J352" s="832">
        <v>593</v>
      </c>
      <c r="K352" s="832">
        <v>210515</v>
      </c>
      <c r="L352" s="832">
        <v>1</v>
      </c>
      <c r="M352" s="832">
        <v>355</v>
      </c>
      <c r="N352" s="832">
        <v>589</v>
      </c>
      <c r="O352" s="832">
        <v>209095</v>
      </c>
      <c r="P352" s="828">
        <v>0.99325463743676223</v>
      </c>
      <c r="Q352" s="833">
        <v>355</v>
      </c>
    </row>
    <row r="353" spans="1:17" ht="14.45" customHeight="1" x14ac:dyDescent="0.2">
      <c r="A353" s="822" t="s">
        <v>7811</v>
      </c>
      <c r="B353" s="823" t="s">
        <v>7627</v>
      </c>
      <c r="C353" s="823" t="s">
        <v>7508</v>
      </c>
      <c r="D353" s="823" t="s">
        <v>7636</v>
      </c>
      <c r="E353" s="823" t="s">
        <v>7637</v>
      </c>
      <c r="F353" s="832">
        <v>166</v>
      </c>
      <c r="G353" s="832">
        <v>10790</v>
      </c>
      <c r="H353" s="832">
        <v>0.59927797833935015</v>
      </c>
      <c r="I353" s="832">
        <v>65</v>
      </c>
      <c r="J353" s="832">
        <v>277</v>
      </c>
      <c r="K353" s="832">
        <v>18005</v>
      </c>
      <c r="L353" s="832">
        <v>1</v>
      </c>
      <c r="M353" s="832">
        <v>65</v>
      </c>
      <c r="N353" s="832">
        <v>287</v>
      </c>
      <c r="O353" s="832">
        <v>18942</v>
      </c>
      <c r="P353" s="828">
        <v>1.0520410996945293</v>
      </c>
      <c r="Q353" s="833">
        <v>66</v>
      </c>
    </row>
    <row r="354" spans="1:17" ht="14.45" customHeight="1" x14ac:dyDescent="0.2">
      <c r="A354" s="822" t="s">
        <v>7811</v>
      </c>
      <c r="B354" s="823" t="s">
        <v>7627</v>
      </c>
      <c r="C354" s="823" t="s">
        <v>7508</v>
      </c>
      <c r="D354" s="823" t="s">
        <v>7648</v>
      </c>
      <c r="E354" s="823" t="s">
        <v>7649</v>
      </c>
      <c r="F354" s="832">
        <v>17</v>
      </c>
      <c r="G354" s="832">
        <v>408</v>
      </c>
      <c r="H354" s="832">
        <v>0.44835164835164837</v>
      </c>
      <c r="I354" s="832">
        <v>24</v>
      </c>
      <c r="J354" s="832">
        <v>35</v>
      </c>
      <c r="K354" s="832">
        <v>910</v>
      </c>
      <c r="L354" s="832">
        <v>1</v>
      </c>
      <c r="M354" s="832">
        <v>26</v>
      </c>
      <c r="N354" s="832">
        <v>24</v>
      </c>
      <c r="O354" s="832">
        <v>624</v>
      </c>
      <c r="P354" s="828">
        <v>0.68571428571428572</v>
      </c>
      <c r="Q354" s="833">
        <v>26</v>
      </c>
    </row>
    <row r="355" spans="1:17" ht="14.45" customHeight="1" x14ac:dyDescent="0.2">
      <c r="A355" s="822" t="s">
        <v>7811</v>
      </c>
      <c r="B355" s="823" t="s">
        <v>7627</v>
      </c>
      <c r="C355" s="823" t="s">
        <v>7508</v>
      </c>
      <c r="D355" s="823" t="s">
        <v>7652</v>
      </c>
      <c r="E355" s="823" t="s">
        <v>7653</v>
      </c>
      <c r="F355" s="832">
        <v>156</v>
      </c>
      <c r="G355" s="832">
        <v>8580</v>
      </c>
      <c r="H355" s="832">
        <v>0.80412371134020622</v>
      </c>
      <c r="I355" s="832">
        <v>55</v>
      </c>
      <c r="J355" s="832">
        <v>194</v>
      </c>
      <c r="K355" s="832">
        <v>10670</v>
      </c>
      <c r="L355" s="832">
        <v>1</v>
      </c>
      <c r="M355" s="832">
        <v>55</v>
      </c>
      <c r="N355" s="832">
        <v>148</v>
      </c>
      <c r="O355" s="832">
        <v>8140</v>
      </c>
      <c r="P355" s="828">
        <v>0.76288659793814428</v>
      </c>
      <c r="Q355" s="833">
        <v>55</v>
      </c>
    </row>
    <row r="356" spans="1:17" ht="14.45" customHeight="1" x14ac:dyDescent="0.2">
      <c r="A356" s="822" t="s">
        <v>7811</v>
      </c>
      <c r="B356" s="823" t="s">
        <v>7627</v>
      </c>
      <c r="C356" s="823" t="s">
        <v>7508</v>
      </c>
      <c r="D356" s="823" t="s">
        <v>7654</v>
      </c>
      <c r="E356" s="823" t="s">
        <v>7655</v>
      </c>
      <c r="F356" s="832">
        <v>1019</v>
      </c>
      <c r="G356" s="832">
        <v>78463</v>
      </c>
      <c r="H356" s="832">
        <v>0.93837303865288935</v>
      </c>
      <c r="I356" s="832">
        <v>77</v>
      </c>
      <c r="J356" s="832">
        <v>1072</v>
      </c>
      <c r="K356" s="832">
        <v>83616</v>
      </c>
      <c r="L356" s="832">
        <v>1</v>
      </c>
      <c r="M356" s="832">
        <v>78</v>
      </c>
      <c r="N356" s="832">
        <v>1090</v>
      </c>
      <c r="O356" s="832">
        <v>85020</v>
      </c>
      <c r="P356" s="828">
        <v>1.0167910447761195</v>
      </c>
      <c r="Q356" s="833">
        <v>78</v>
      </c>
    </row>
    <row r="357" spans="1:17" ht="14.45" customHeight="1" x14ac:dyDescent="0.2">
      <c r="A357" s="822" t="s">
        <v>7811</v>
      </c>
      <c r="B357" s="823" t="s">
        <v>7627</v>
      </c>
      <c r="C357" s="823" t="s">
        <v>7508</v>
      </c>
      <c r="D357" s="823" t="s">
        <v>7658</v>
      </c>
      <c r="E357" s="823" t="s">
        <v>7659</v>
      </c>
      <c r="F357" s="832">
        <v>91</v>
      </c>
      <c r="G357" s="832">
        <v>2184</v>
      </c>
      <c r="H357" s="832">
        <v>0.93814432989690721</v>
      </c>
      <c r="I357" s="832">
        <v>24</v>
      </c>
      <c r="J357" s="832">
        <v>97</v>
      </c>
      <c r="K357" s="832">
        <v>2328</v>
      </c>
      <c r="L357" s="832">
        <v>1</v>
      </c>
      <c r="M357" s="832">
        <v>24</v>
      </c>
      <c r="N357" s="832">
        <v>97</v>
      </c>
      <c r="O357" s="832">
        <v>2425</v>
      </c>
      <c r="P357" s="828">
        <v>1.0416666666666667</v>
      </c>
      <c r="Q357" s="833">
        <v>25</v>
      </c>
    </row>
    <row r="358" spans="1:17" ht="14.45" customHeight="1" x14ac:dyDescent="0.2">
      <c r="A358" s="822" t="s">
        <v>7811</v>
      </c>
      <c r="B358" s="823" t="s">
        <v>7627</v>
      </c>
      <c r="C358" s="823" t="s">
        <v>7508</v>
      </c>
      <c r="D358" s="823" t="s">
        <v>7668</v>
      </c>
      <c r="E358" s="823" t="s">
        <v>7669</v>
      </c>
      <c r="F358" s="832">
        <v>1</v>
      </c>
      <c r="G358" s="832">
        <v>210</v>
      </c>
      <c r="H358" s="832"/>
      <c r="I358" s="832">
        <v>210</v>
      </c>
      <c r="J358" s="832"/>
      <c r="K358" s="832"/>
      <c r="L358" s="832"/>
      <c r="M358" s="832"/>
      <c r="N358" s="832"/>
      <c r="O358" s="832"/>
      <c r="P358" s="828"/>
      <c r="Q358" s="833"/>
    </row>
    <row r="359" spans="1:17" ht="14.45" customHeight="1" x14ac:dyDescent="0.2">
      <c r="A359" s="822" t="s">
        <v>7811</v>
      </c>
      <c r="B359" s="823" t="s">
        <v>7627</v>
      </c>
      <c r="C359" s="823" t="s">
        <v>7508</v>
      </c>
      <c r="D359" s="823" t="s">
        <v>7670</v>
      </c>
      <c r="E359" s="823" t="s">
        <v>7671</v>
      </c>
      <c r="F359" s="832">
        <v>27</v>
      </c>
      <c r="G359" s="832">
        <v>1782</v>
      </c>
      <c r="H359" s="832">
        <v>1.6875</v>
      </c>
      <c r="I359" s="832">
        <v>66</v>
      </c>
      <c r="J359" s="832">
        <v>16</v>
      </c>
      <c r="K359" s="832">
        <v>1056</v>
      </c>
      <c r="L359" s="832">
        <v>1</v>
      </c>
      <c r="M359" s="832">
        <v>66</v>
      </c>
      <c r="N359" s="832">
        <v>13</v>
      </c>
      <c r="O359" s="832">
        <v>858</v>
      </c>
      <c r="P359" s="828">
        <v>0.8125</v>
      </c>
      <c r="Q359" s="833">
        <v>66</v>
      </c>
    </row>
    <row r="360" spans="1:17" ht="14.45" customHeight="1" x14ac:dyDescent="0.2">
      <c r="A360" s="822" t="s">
        <v>7811</v>
      </c>
      <c r="B360" s="823" t="s">
        <v>7627</v>
      </c>
      <c r="C360" s="823" t="s">
        <v>7508</v>
      </c>
      <c r="D360" s="823" t="s">
        <v>7672</v>
      </c>
      <c r="E360" s="823" t="s">
        <v>7673</v>
      </c>
      <c r="F360" s="832"/>
      <c r="G360" s="832"/>
      <c r="H360" s="832"/>
      <c r="I360" s="832"/>
      <c r="J360" s="832">
        <v>1</v>
      </c>
      <c r="K360" s="832">
        <v>301</v>
      </c>
      <c r="L360" s="832">
        <v>1</v>
      </c>
      <c r="M360" s="832">
        <v>301</v>
      </c>
      <c r="N360" s="832"/>
      <c r="O360" s="832"/>
      <c r="P360" s="828"/>
      <c r="Q360" s="833"/>
    </row>
    <row r="361" spans="1:17" ht="14.45" customHeight="1" x14ac:dyDescent="0.2">
      <c r="A361" s="822" t="s">
        <v>7811</v>
      </c>
      <c r="B361" s="823" t="s">
        <v>7627</v>
      </c>
      <c r="C361" s="823" t="s">
        <v>7508</v>
      </c>
      <c r="D361" s="823" t="s">
        <v>7674</v>
      </c>
      <c r="E361" s="823" t="s">
        <v>7675</v>
      </c>
      <c r="F361" s="832">
        <v>1337</v>
      </c>
      <c r="G361" s="832">
        <v>22729</v>
      </c>
      <c r="H361" s="832">
        <v>0.96048850574712641</v>
      </c>
      <c r="I361" s="832">
        <v>17</v>
      </c>
      <c r="J361" s="832">
        <v>1392</v>
      </c>
      <c r="K361" s="832">
        <v>23664</v>
      </c>
      <c r="L361" s="832">
        <v>1</v>
      </c>
      <c r="M361" s="832">
        <v>17</v>
      </c>
      <c r="N361" s="832">
        <v>1505</v>
      </c>
      <c r="O361" s="832">
        <v>25585</v>
      </c>
      <c r="P361" s="828">
        <v>1.0811781609195403</v>
      </c>
      <c r="Q361" s="833">
        <v>17</v>
      </c>
    </row>
    <row r="362" spans="1:17" ht="14.45" customHeight="1" x14ac:dyDescent="0.2">
      <c r="A362" s="822" t="s">
        <v>7811</v>
      </c>
      <c r="B362" s="823" t="s">
        <v>7627</v>
      </c>
      <c r="C362" s="823" t="s">
        <v>7508</v>
      </c>
      <c r="D362" s="823" t="s">
        <v>7678</v>
      </c>
      <c r="E362" s="823" t="s">
        <v>7679</v>
      </c>
      <c r="F362" s="832"/>
      <c r="G362" s="832"/>
      <c r="H362" s="832"/>
      <c r="I362" s="832"/>
      <c r="J362" s="832">
        <v>77</v>
      </c>
      <c r="K362" s="832">
        <v>27027</v>
      </c>
      <c r="L362" s="832">
        <v>1</v>
      </c>
      <c r="M362" s="832">
        <v>351</v>
      </c>
      <c r="N362" s="832">
        <v>90</v>
      </c>
      <c r="O362" s="832">
        <v>31680</v>
      </c>
      <c r="P362" s="828">
        <v>1.1721611721611722</v>
      </c>
      <c r="Q362" s="833">
        <v>352</v>
      </c>
    </row>
    <row r="363" spans="1:17" ht="14.45" customHeight="1" x14ac:dyDescent="0.2">
      <c r="A363" s="822" t="s">
        <v>7811</v>
      </c>
      <c r="B363" s="823" t="s">
        <v>7627</v>
      </c>
      <c r="C363" s="823" t="s">
        <v>7508</v>
      </c>
      <c r="D363" s="823" t="s">
        <v>7680</v>
      </c>
      <c r="E363" s="823" t="s">
        <v>7681</v>
      </c>
      <c r="F363" s="832">
        <v>55</v>
      </c>
      <c r="G363" s="832">
        <v>1375</v>
      </c>
      <c r="H363" s="832">
        <v>0.9821428571428571</v>
      </c>
      <c r="I363" s="832">
        <v>25</v>
      </c>
      <c r="J363" s="832">
        <v>56</v>
      </c>
      <c r="K363" s="832">
        <v>1400</v>
      </c>
      <c r="L363" s="832">
        <v>1</v>
      </c>
      <c r="M363" s="832">
        <v>25</v>
      </c>
      <c r="N363" s="832">
        <v>68</v>
      </c>
      <c r="O363" s="832">
        <v>1768</v>
      </c>
      <c r="P363" s="828">
        <v>1.2628571428571429</v>
      </c>
      <c r="Q363" s="833">
        <v>26</v>
      </c>
    </row>
    <row r="364" spans="1:17" ht="14.45" customHeight="1" x14ac:dyDescent="0.2">
      <c r="A364" s="822" t="s">
        <v>7811</v>
      </c>
      <c r="B364" s="823" t="s">
        <v>7627</v>
      </c>
      <c r="C364" s="823" t="s">
        <v>7508</v>
      </c>
      <c r="D364" s="823" t="s">
        <v>7684</v>
      </c>
      <c r="E364" s="823" t="s">
        <v>7685</v>
      </c>
      <c r="F364" s="832">
        <v>191</v>
      </c>
      <c r="G364" s="832">
        <v>34571</v>
      </c>
      <c r="H364" s="832">
        <v>0.77327935222672062</v>
      </c>
      <c r="I364" s="832">
        <v>181</v>
      </c>
      <c r="J364" s="832">
        <v>247</v>
      </c>
      <c r="K364" s="832">
        <v>44707</v>
      </c>
      <c r="L364" s="832">
        <v>1</v>
      </c>
      <c r="M364" s="832">
        <v>181</v>
      </c>
      <c r="N364" s="832">
        <v>273</v>
      </c>
      <c r="O364" s="832">
        <v>49413</v>
      </c>
      <c r="P364" s="828">
        <v>1.1052631578947369</v>
      </c>
      <c r="Q364" s="833">
        <v>181</v>
      </c>
    </row>
    <row r="365" spans="1:17" ht="14.45" customHeight="1" x14ac:dyDescent="0.2">
      <c r="A365" s="822" t="s">
        <v>7811</v>
      </c>
      <c r="B365" s="823" t="s">
        <v>7627</v>
      </c>
      <c r="C365" s="823" t="s">
        <v>7508</v>
      </c>
      <c r="D365" s="823" t="s">
        <v>7686</v>
      </c>
      <c r="E365" s="823" t="s">
        <v>7687</v>
      </c>
      <c r="F365" s="832"/>
      <c r="G365" s="832"/>
      <c r="H365" s="832"/>
      <c r="I365" s="832"/>
      <c r="J365" s="832">
        <v>1</v>
      </c>
      <c r="K365" s="832">
        <v>26</v>
      </c>
      <c r="L365" s="832">
        <v>1</v>
      </c>
      <c r="M365" s="832">
        <v>26</v>
      </c>
      <c r="N365" s="832"/>
      <c r="O365" s="832"/>
      <c r="P365" s="828"/>
      <c r="Q365" s="833"/>
    </row>
    <row r="366" spans="1:17" ht="14.45" customHeight="1" x14ac:dyDescent="0.2">
      <c r="A366" s="822" t="s">
        <v>7811</v>
      </c>
      <c r="B366" s="823" t="s">
        <v>7627</v>
      </c>
      <c r="C366" s="823" t="s">
        <v>7508</v>
      </c>
      <c r="D366" s="823" t="s">
        <v>7690</v>
      </c>
      <c r="E366" s="823" t="s">
        <v>7691</v>
      </c>
      <c r="F366" s="832">
        <v>231</v>
      </c>
      <c r="G366" s="832">
        <v>58674</v>
      </c>
      <c r="H366" s="832">
        <v>0.85873605947955389</v>
      </c>
      <c r="I366" s="832">
        <v>254</v>
      </c>
      <c r="J366" s="832">
        <v>269</v>
      </c>
      <c r="K366" s="832">
        <v>68326</v>
      </c>
      <c r="L366" s="832">
        <v>1</v>
      </c>
      <c r="M366" s="832">
        <v>254</v>
      </c>
      <c r="N366" s="832">
        <v>231</v>
      </c>
      <c r="O366" s="832">
        <v>58674</v>
      </c>
      <c r="P366" s="828">
        <v>0.85873605947955389</v>
      </c>
      <c r="Q366" s="833">
        <v>254</v>
      </c>
    </row>
    <row r="367" spans="1:17" ht="14.45" customHeight="1" x14ac:dyDescent="0.2">
      <c r="A367" s="822" t="s">
        <v>7811</v>
      </c>
      <c r="B367" s="823" t="s">
        <v>7627</v>
      </c>
      <c r="C367" s="823" t="s">
        <v>7508</v>
      </c>
      <c r="D367" s="823" t="s">
        <v>7696</v>
      </c>
      <c r="E367" s="823" t="s">
        <v>7697</v>
      </c>
      <c r="F367" s="832">
        <v>247</v>
      </c>
      <c r="G367" s="832">
        <v>53599</v>
      </c>
      <c r="H367" s="832">
        <v>1.1488372093023256</v>
      </c>
      <c r="I367" s="832">
        <v>217</v>
      </c>
      <c r="J367" s="832">
        <v>215</v>
      </c>
      <c r="K367" s="832">
        <v>46655</v>
      </c>
      <c r="L367" s="832">
        <v>1</v>
      </c>
      <c r="M367" s="832">
        <v>217</v>
      </c>
      <c r="N367" s="832">
        <v>255</v>
      </c>
      <c r="O367" s="832">
        <v>55335</v>
      </c>
      <c r="P367" s="828">
        <v>1.1860465116279071</v>
      </c>
      <c r="Q367" s="833">
        <v>217</v>
      </c>
    </row>
    <row r="368" spans="1:17" ht="14.45" customHeight="1" x14ac:dyDescent="0.2">
      <c r="A368" s="822" t="s">
        <v>7811</v>
      </c>
      <c r="B368" s="823" t="s">
        <v>7627</v>
      </c>
      <c r="C368" s="823" t="s">
        <v>7508</v>
      </c>
      <c r="D368" s="823" t="s">
        <v>7698</v>
      </c>
      <c r="E368" s="823" t="s">
        <v>7699</v>
      </c>
      <c r="F368" s="832">
        <v>18</v>
      </c>
      <c r="G368" s="832">
        <v>666</v>
      </c>
      <c r="H368" s="832">
        <v>3.6</v>
      </c>
      <c r="I368" s="832">
        <v>37</v>
      </c>
      <c r="J368" s="832">
        <v>5</v>
      </c>
      <c r="K368" s="832">
        <v>185</v>
      </c>
      <c r="L368" s="832">
        <v>1</v>
      </c>
      <c r="M368" s="832">
        <v>37</v>
      </c>
      <c r="N368" s="832">
        <v>2</v>
      </c>
      <c r="O368" s="832">
        <v>74</v>
      </c>
      <c r="P368" s="828">
        <v>0.4</v>
      </c>
      <c r="Q368" s="833">
        <v>37</v>
      </c>
    </row>
    <row r="369" spans="1:17" ht="14.45" customHeight="1" x14ac:dyDescent="0.2">
      <c r="A369" s="822" t="s">
        <v>7811</v>
      </c>
      <c r="B369" s="823" t="s">
        <v>7627</v>
      </c>
      <c r="C369" s="823" t="s">
        <v>7508</v>
      </c>
      <c r="D369" s="823" t="s">
        <v>7702</v>
      </c>
      <c r="E369" s="823" t="s">
        <v>7703</v>
      </c>
      <c r="F369" s="832">
        <v>64</v>
      </c>
      <c r="G369" s="832">
        <v>3200</v>
      </c>
      <c r="H369" s="832">
        <v>1.0666666666666667</v>
      </c>
      <c r="I369" s="832">
        <v>50</v>
      </c>
      <c r="J369" s="832">
        <v>60</v>
      </c>
      <c r="K369" s="832">
        <v>3000</v>
      </c>
      <c r="L369" s="832">
        <v>1</v>
      </c>
      <c r="M369" s="832">
        <v>50</v>
      </c>
      <c r="N369" s="832">
        <v>48</v>
      </c>
      <c r="O369" s="832">
        <v>2400</v>
      </c>
      <c r="P369" s="828">
        <v>0.8</v>
      </c>
      <c r="Q369" s="833">
        <v>50</v>
      </c>
    </row>
    <row r="370" spans="1:17" ht="14.45" customHeight="1" x14ac:dyDescent="0.2">
      <c r="A370" s="822" t="s">
        <v>7811</v>
      </c>
      <c r="B370" s="823" t="s">
        <v>7627</v>
      </c>
      <c r="C370" s="823" t="s">
        <v>7508</v>
      </c>
      <c r="D370" s="823" t="s">
        <v>7708</v>
      </c>
      <c r="E370" s="823" t="s">
        <v>7709</v>
      </c>
      <c r="F370" s="832"/>
      <c r="G370" s="832"/>
      <c r="H370" s="832"/>
      <c r="I370" s="832"/>
      <c r="J370" s="832"/>
      <c r="K370" s="832"/>
      <c r="L370" s="832"/>
      <c r="M370" s="832"/>
      <c r="N370" s="832">
        <v>3</v>
      </c>
      <c r="O370" s="832">
        <v>2211</v>
      </c>
      <c r="P370" s="828"/>
      <c r="Q370" s="833">
        <v>737</v>
      </c>
    </row>
    <row r="371" spans="1:17" ht="14.45" customHeight="1" x14ac:dyDescent="0.2">
      <c r="A371" s="822" t="s">
        <v>7811</v>
      </c>
      <c r="B371" s="823" t="s">
        <v>7627</v>
      </c>
      <c r="C371" s="823" t="s">
        <v>7508</v>
      </c>
      <c r="D371" s="823" t="s">
        <v>7710</v>
      </c>
      <c r="E371" s="823" t="s">
        <v>7711</v>
      </c>
      <c r="F371" s="832"/>
      <c r="G371" s="832"/>
      <c r="H371" s="832"/>
      <c r="I371" s="832"/>
      <c r="J371" s="832">
        <v>2</v>
      </c>
      <c r="K371" s="832">
        <v>660</v>
      </c>
      <c r="L371" s="832">
        <v>1</v>
      </c>
      <c r="M371" s="832">
        <v>330</v>
      </c>
      <c r="N371" s="832">
        <v>1</v>
      </c>
      <c r="O371" s="832">
        <v>331</v>
      </c>
      <c r="P371" s="828">
        <v>0.50151515151515147</v>
      </c>
      <c r="Q371" s="833">
        <v>331</v>
      </c>
    </row>
    <row r="372" spans="1:17" ht="14.45" customHeight="1" x14ac:dyDescent="0.2">
      <c r="A372" s="822" t="s">
        <v>7811</v>
      </c>
      <c r="B372" s="823" t="s">
        <v>7627</v>
      </c>
      <c r="C372" s="823" t="s">
        <v>7508</v>
      </c>
      <c r="D372" s="823" t="s">
        <v>7716</v>
      </c>
      <c r="E372" s="823" t="s">
        <v>7717</v>
      </c>
      <c r="F372" s="832"/>
      <c r="G372" s="832"/>
      <c r="H372" s="832"/>
      <c r="I372" s="832"/>
      <c r="J372" s="832">
        <v>4</v>
      </c>
      <c r="K372" s="832">
        <v>928</v>
      </c>
      <c r="L372" s="832">
        <v>1</v>
      </c>
      <c r="M372" s="832">
        <v>232</v>
      </c>
      <c r="N372" s="832">
        <v>1</v>
      </c>
      <c r="O372" s="832">
        <v>233</v>
      </c>
      <c r="P372" s="828">
        <v>0.25107758620689657</v>
      </c>
      <c r="Q372" s="833">
        <v>233</v>
      </c>
    </row>
    <row r="373" spans="1:17" ht="14.45" customHeight="1" x14ac:dyDescent="0.2">
      <c r="A373" s="822" t="s">
        <v>7811</v>
      </c>
      <c r="B373" s="823" t="s">
        <v>7627</v>
      </c>
      <c r="C373" s="823" t="s">
        <v>7508</v>
      </c>
      <c r="D373" s="823" t="s">
        <v>7720</v>
      </c>
      <c r="E373" s="823" t="s">
        <v>7721</v>
      </c>
      <c r="F373" s="832">
        <v>1</v>
      </c>
      <c r="G373" s="832">
        <v>410</v>
      </c>
      <c r="H373" s="832"/>
      <c r="I373" s="832">
        <v>410</v>
      </c>
      <c r="J373" s="832"/>
      <c r="K373" s="832"/>
      <c r="L373" s="832"/>
      <c r="M373" s="832"/>
      <c r="N373" s="832"/>
      <c r="O373" s="832"/>
      <c r="P373" s="828"/>
      <c r="Q373" s="833"/>
    </row>
    <row r="374" spans="1:17" ht="14.45" customHeight="1" x14ac:dyDescent="0.2">
      <c r="A374" s="822" t="s">
        <v>7811</v>
      </c>
      <c r="B374" s="823" t="s">
        <v>7627</v>
      </c>
      <c r="C374" s="823" t="s">
        <v>7508</v>
      </c>
      <c r="D374" s="823" t="s">
        <v>7722</v>
      </c>
      <c r="E374" s="823" t="s">
        <v>7723</v>
      </c>
      <c r="F374" s="832"/>
      <c r="G374" s="832"/>
      <c r="H374" s="832"/>
      <c r="I374" s="832"/>
      <c r="J374" s="832"/>
      <c r="K374" s="832"/>
      <c r="L374" s="832"/>
      <c r="M374" s="832"/>
      <c r="N374" s="832">
        <v>5</v>
      </c>
      <c r="O374" s="832">
        <v>3270</v>
      </c>
      <c r="P374" s="828"/>
      <c r="Q374" s="833">
        <v>654</v>
      </c>
    </row>
    <row r="375" spans="1:17" ht="14.45" customHeight="1" x14ac:dyDescent="0.2">
      <c r="A375" s="822" t="s">
        <v>7811</v>
      </c>
      <c r="B375" s="823" t="s">
        <v>7627</v>
      </c>
      <c r="C375" s="823" t="s">
        <v>7508</v>
      </c>
      <c r="D375" s="823" t="s">
        <v>7734</v>
      </c>
      <c r="E375" s="823" t="s">
        <v>7735</v>
      </c>
      <c r="F375" s="832"/>
      <c r="G375" s="832"/>
      <c r="H375" s="832"/>
      <c r="I375" s="832"/>
      <c r="J375" s="832">
        <v>2</v>
      </c>
      <c r="K375" s="832">
        <v>450</v>
      </c>
      <c r="L375" s="832">
        <v>1</v>
      </c>
      <c r="M375" s="832">
        <v>225</v>
      </c>
      <c r="N375" s="832">
        <v>1</v>
      </c>
      <c r="O375" s="832">
        <v>226</v>
      </c>
      <c r="P375" s="828">
        <v>0.50222222222222224</v>
      </c>
      <c r="Q375" s="833">
        <v>226</v>
      </c>
    </row>
    <row r="376" spans="1:17" ht="14.45" customHeight="1" x14ac:dyDescent="0.2">
      <c r="A376" s="822" t="s">
        <v>7811</v>
      </c>
      <c r="B376" s="823" t="s">
        <v>7627</v>
      </c>
      <c r="C376" s="823" t="s">
        <v>7508</v>
      </c>
      <c r="D376" s="823" t="s">
        <v>7805</v>
      </c>
      <c r="E376" s="823" t="s">
        <v>7806</v>
      </c>
      <c r="F376" s="832">
        <v>72</v>
      </c>
      <c r="G376" s="832">
        <v>17568</v>
      </c>
      <c r="H376" s="832">
        <v>1.7926530612244898</v>
      </c>
      <c r="I376" s="832">
        <v>244</v>
      </c>
      <c r="J376" s="832">
        <v>40</v>
      </c>
      <c r="K376" s="832">
        <v>9800</v>
      </c>
      <c r="L376" s="832">
        <v>1</v>
      </c>
      <c r="M376" s="832">
        <v>245</v>
      </c>
      <c r="N376" s="832">
        <v>293</v>
      </c>
      <c r="O376" s="832">
        <v>72078</v>
      </c>
      <c r="P376" s="828">
        <v>7.3548979591836732</v>
      </c>
      <c r="Q376" s="833">
        <v>246</v>
      </c>
    </row>
    <row r="377" spans="1:17" ht="14.45" customHeight="1" x14ac:dyDescent="0.2">
      <c r="A377" s="822" t="s">
        <v>7811</v>
      </c>
      <c r="B377" s="823" t="s">
        <v>7627</v>
      </c>
      <c r="C377" s="823" t="s">
        <v>7508</v>
      </c>
      <c r="D377" s="823" t="s">
        <v>7754</v>
      </c>
      <c r="E377" s="823" t="s">
        <v>7755</v>
      </c>
      <c r="F377" s="832"/>
      <c r="G377" s="832"/>
      <c r="H377" s="832"/>
      <c r="I377" s="832"/>
      <c r="J377" s="832">
        <v>4</v>
      </c>
      <c r="K377" s="832">
        <v>812</v>
      </c>
      <c r="L377" s="832">
        <v>1</v>
      </c>
      <c r="M377" s="832">
        <v>203</v>
      </c>
      <c r="N377" s="832">
        <v>1</v>
      </c>
      <c r="O377" s="832">
        <v>204</v>
      </c>
      <c r="P377" s="828">
        <v>0.25123152709359609</v>
      </c>
      <c r="Q377" s="833">
        <v>204</v>
      </c>
    </row>
    <row r="378" spans="1:17" ht="14.45" customHeight="1" x14ac:dyDescent="0.2">
      <c r="A378" s="822" t="s">
        <v>7812</v>
      </c>
      <c r="B378" s="823" t="s">
        <v>7239</v>
      </c>
      <c r="C378" s="823" t="s">
        <v>7508</v>
      </c>
      <c r="D378" s="823" t="s">
        <v>7513</v>
      </c>
      <c r="E378" s="823" t="s">
        <v>7514</v>
      </c>
      <c r="F378" s="832">
        <v>4</v>
      </c>
      <c r="G378" s="832">
        <v>148</v>
      </c>
      <c r="H378" s="832">
        <v>0.97368421052631582</v>
      </c>
      <c r="I378" s="832">
        <v>37</v>
      </c>
      <c r="J378" s="832">
        <v>4</v>
      </c>
      <c r="K378" s="832">
        <v>152</v>
      </c>
      <c r="L378" s="832">
        <v>1</v>
      </c>
      <c r="M378" s="832">
        <v>38</v>
      </c>
      <c r="N378" s="832">
        <v>3</v>
      </c>
      <c r="O378" s="832">
        <v>114</v>
      </c>
      <c r="P378" s="828">
        <v>0.75</v>
      </c>
      <c r="Q378" s="833">
        <v>38</v>
      </c>
    </row>
    <row r="379" spans="1:17" ht="14.45" customHeight="1" x14ac:dyDescent="0.2">
      <c r="A379" s="822" t="s">
        <v>7812</v>
      </c>
      <c r="B379" s="823" t="s">
        <v>7239</v>
      </c>
      <c r="C379" s="823" t="s">
        <v>7508</v>
      </c>
      <c r="D379" s="823" t="s">
        <v>7523</v>
      </c>
      <c r="E379" s="823" t="s">
        <v>7524</v>
      </c>
      <c r="F379" s="832">
        <v>1</v>
      </c>
      <c r="G379" s="832">
        <v>0</v>
      </c>
      <c r="H379" s="832"/>
      <c r="I379" s="832">
        <v>0</v>
      </c>
      <c r="J379" s="832"/>
      <c r="K379" s="832"/>
      <c r="L379" s="832"/>
      <c r="M379" s="832"/>
      <c r="N379" s="832"/>
      <c r="O379" s="832"/>
      <c r="P379" s="828"/>
      <c r="Q379" s="833"/>
    </row>
    <row r="380" spans="1:17" ht="14.45" customHeight="1" x14ac:dyDescent="0.2">
      <c r="A380" s="822" t="s">
        <v>7812</v>
      </c>
      <c r="B380" s="823" t="s">
        <v>7239</v>
      </c>
      <c r="C380" s="823" t="s">
        <v>7508</v>
      </c>
      <c r="D380" s="823" t="s">
        <v>7543</v>
      </c>
      <c r="E380" s="823" t="s">
        <v>7544</v>
      </c>
      <c r="F380" s="832">
        <v>1</v>
      </c>
      <c r="G380" s="832">
        <v>355</v>
      </c>
      <c r="H380" s="832"/>
      <c r="I380" s="832">
        <v>355</v>
      </c>
      <c r="J380" s="832"/>
      <c r="K380" s="832"/>
      <c r="L380" s="832"/>
      <c r="M380" s="832"/>
      <c r="N380" s="832">
        <v>1</v>
      </c>
      <c r="O380" s="832">
        <v>360</v>
      </c>
      <c r="P380" s="828"/>
      <c r="Q380" s="833">
        <v>360</v>
      </c>
    </row>
    <row r="381" spans="1:17" ht="14.45" customHeight="1" x14ac:dyDescent="0.2">
      <c r="A381" s="822" t="s">
        <v>7812</v>
      </c>
      <c r="B381" s="823" t="s">
        <v>7239</v>
      </c>
      <c r="C381" s="823" t="s">
        <v>7508</v>
      </c>
      <c r="D381" s="823" t="s">
        <v>7551</v>
      </c>
      <c r="E381" s="823" t="s">
        <v>7552</v>
      </c>
      <c r="F381" s="832">
        <v>16</v>
      </c>
      <c r="G381" s="832">
        <v>2784</v>
      </c>
      <c r="H381" s="832">
        <v>1.4462337662337663</v>
      </c>
      <c r="I381" s="832">
        <v>174</v>
      </c>
      <c r="J381" s="832">
        <v>11</v>
      </c>
      <c r="K381" s="832">
        <v>1925</v>
      </c>
      <c r="L381" s="832">
        <v>1</v>
      </c>
      <c r="M381" s="832">
        <v>175</v>
      </c>
      <c r="N381" s="832">
        <v>6</v>
      </c>
      <c r="O381" s="832">
        <v>1056</v>
      </c>
      <c r="P381" s="828">
        <v>0.5485714285714286</v>
      </c>
      <c r="Q381" s="833">
        <v>176</v>
      </c>
    </row>
    <row r="382" spans="1:17" ht="14.45" customHeight="1" x14ac:dyDescent="0.2">
      <c r="A382" s="822" t="s">
        <v>7812</v>
      </c>
      <c r="B382" s="823" t="s">
        <v>7239</v>
      </c>
      <c r="C382" s="823" t="s">
        <v>7508</v>
      </c>
      <c r="D382" s="823" t="s">
        <v>7557</v>
      </c>
      <c r="E382" s="823" t="s">
        <v>7558</v>
      </c>
      <c r="F382" s="832">
        <v>1</v>
      </c>
      <c r="G382" s="832">
        <v>178</v>
      </c>
      <c r="H382" s="832"/>
      <c r="I382" s="832">
        <v>178</v>
      </c>
      <c r="J382" s="832"/>
      <c r="K382" s="832"/>
      <c r="L382" s="832"/>
      <c r="M382" s="832"/>
      <c r="N382" s="832">
        <v>1</v>
      </c>
      <c r="O382" s="832">
        <v>180</v>
      </c>
      <c r="P382" s="828"/>
      <c r="Q382" s="833">
        <v>180</v>
      </c>
    </row>
    <row r="383" spans="1:17" ht="14.45" customHeight="1" x14ac:dyDescent="0.2">
      <c r="A383" s="822" t="s">
        <v>7812</v>
      </c>
      <c r="B383" s="823" t="s">
        <v>7239</v>
      </c>
      <c r="C383" s="823" t="s">
        <v>7508</v>
      </c>
      <c r="D383" s="823" t="s">
        <v>7561</v>
      </c>
      <c r="E383" s="823" t="s">
        <v>7562</v>
      </c>
      <c r="F383" s="832">
        <v>1</v>
      </c>
      <c r="G383" s="832">
        <v>702</v>
      </c>
      <c r="H383" s="832">
        <v>0.49646393210749645</v>
      </c>
      <c r="I383" s="832">
        <v>702</v>
      </c>
      <c r="J383" s="832">
        <v>2</v>
      </c>
      <c r="K383" s="832">
        <v>1414</v>
      </c>
      <c r="L383" s="832">
        <v>1</v>
      </c>
      <c r="M383" s="832">
        <v>707</v>
      </c>
      <c r="N383" s="832">
        <v>3</v>
      </c>
      <c r="O383" s="832">
        <v>2133</v>
      </c>
      <c r="P383" s="828">
        <v>1.5084865629420086</v>
      </c>
      <c r="Q383" s="833">
        <v>711</v>
      </c>
    </row>
    <row r="384" spans="1:17" ht="14.45" customHeight="1" x14ac:dyDescent="0.2">
      <c r="A384" s="822" t="s">
        <v>7812</v>
      </c>
      <c r="B384" s="823" t="s">
        <v>7584</v>
      </c>
      <c r="C384" s="823" t="s">
        <v>7508</v>
      </c>
      <c r="D384" s="823" t="s">
        <v>7591</v>
      </c>
      <c r="E384" s="823" t="s">
        <v>7592</v>
      </c>
      <c r="F384" s="832">
        <v>1</v>
      </c>
      <c r="G384" s="832">
        <v>12796</v>
      </c>
      <c r="H384" s="832"/>
      <c r="I384" s="832">
        <v>12796</v>
      </c>
      <c r="J384" s="832"/>
      <c r="K384" s="832"/>
      <c r="L384" s="832"/>
      <c r="M384" s="832"/>
      <c r="N384" s="832"/>
      <c r="O384" s="832"/>
      <c r="P384" s="828"/>
      <c r="Q384" s="833"/>
    </row>
    <row r="385" spans="1:17" ht="14.45" customHeight="1" x14ac:dyDescent="0.2">
      <c r="A385" s="822" t="s">
        <v>7812</v>
      </c>
      <c r="B385" s="823" t="s">
        <v>7584</v>
      </c>
      <c r="C385" s="823" t="s">
        <v>7508</v>
      </c>
      <c r="D385" s="823" t="s">
        <v>7611</v>
      </c>
      <c r="E385" s="823" t="s">
        <v>7612</v>
      </c>
      <c r="F385" s="832">
        <v>3</v>
      </c>
      <c r="G385" s="832">
        <v>4830</v>
      </c>
      <c r="H385" s="832"/>
      <c r="I385" s="832">
        <v>1610</v>
      </c>
      <c r="J385" s="832"/>
      <c r="K385" s="832"/>
      <c r="L385" s="832"/>
      <c r="M385" s="832"/>
      <c r="N385" s="832">
        <v>1</v>
      </c>
      <c r="O385" s="832">
        <v>1610</v>
      </c>
      <c r="P385" s="828"/>
      <c r="Q385" s="833">
        <v>1610</v>
      </c>
    </row>
    <row r="386" spans="1:17" ht="14.45" customHeight="1" x14ac:dyDescent="0.2">
      <c r="A386" s="822" t="s">
        <v>7812</v>
      </c>
      <c r="B386" s="823" t="s">
        <v>7584</v>
      </c>
      <c r="C386" s="823" t="s">
        <v>7508</v>
      </c>
      <c r="D386" s="823" t="s">
        <v>7617</v>
      </c>
      <c r="E386" s="823" t="s">
        <v>7618</v>
      </c>
      <c r="F386" s="832">
        <v>3</v>
      </c>
      <c r="G386" s="832">
        <v>4830</v>
      </c>
      <c r="H386" s="832"/>
      <c r="I386" s="832">
        <v>1610</v>
      </c>
      <c r="J386" s="832"/>
      <c r="K386" s="832"/>
      <c r="L386" s="832"/>
      <c r="M386" s="832"/>
      <c r="N386" s="832">
        <v>1</v>
      </c>
      <c r="O386" s="832">
        <v>1610</v>
      </c>
      <c r="P386" s="828"/>
      <c r="Q386" s="833">
        <v>1610</v>
      </c>
    </row>
    <row r="387" spans="1:17" ht="14.45" customHeight="1" x14ac:dyDescent="0.2">
      <c r="A387" s="822" t="s">
        <v>7812</v>
      </c>
      <c r="B387" s="823" t="s">
        <v>7627</v>
      </c>
      <c r="C387" s="823" t="s">
        <v>7508</v>
      </c>
      <c r="D387" s="823" t="s">
        <v>7632</v>
      </c>
      <c r="E387" s="823" t="s">
        <v>7633</v>
      </c>
      <c r="F387" s="832">
        <v>94</v>
      </c>
      <c r="G387" s="832">
        <v>33276</v>
      </c>
      <c r="H387" s="832">
        <v>1.7042765685019206</v>
      </c>
      <c r="I387" s="832">
        <v>354</v>
      </c>
      <c r="J387" s="832">
        <v>55</v>
      </c>
      <c r="K387" s="832">
        <v>19525</v>
      </c>
      <c r="L387" s="832">
        <v>1</v>
      </c>
      <c r="M387" s="832">
        <v>355</v>
      </c>
      <c r="N387" s="832">
        <v>40</v>
      </c>
      <c r="O387" s="832">
        <v>14200</v>
      </c>
      <c r="P387" s="828">
        <v>0.72727272727272729</v>
      </c>
      <c r="Q387" s="833">
        <v>355</v>
      </c>
    </row>
    <row r="388" spans="1:17" ht="14.45" customHeight="1" x14ac:dyDescent="0.2">
      <c r="A388" s="822" t="s">
        <v>7812</v>
      </c>
      <c r="B388" s="823" t="s">
        <v>7627</v>
      </c>
      <c r="C388" s="823" t="s">
        <v>7508</v>
      </c>
      <c r="D388" s="823" t="s">
        <v>7636</v>
      </c>
      <c r="E388" s="823" t="s">
        <v>7637</v>
      </c>
      <c r="F388" s="832">
        <v>358</v>
      </c>
      <c r="G388" s="832">
        <v>23270</v>
      </c>
      <c r="H388" s="832">
        <v>0.94708994708994709</v>
      </c>
      <c r="I388" s="832">
        <v>65</v>
      </c>
      <c r="J388" s="832">
        <v>378</v>
      </c>
      <c r="K388" s="832">
        <v>24570</v>
      </c>
      <c r="L388" s="832">
        <v>1</v>
      </c>
      <c r="M388" s="832">
        <v>65</v>
      </c>
      <c r="N388" s="832">
        <v>436</v>
      </c>
      <c r="O388" s="832">
        <v>28776</v>
      </c>
      <c r="P388" s="828">
        <v>1.1711843711843712</v>
      </c>
      <c r="Q388" s="833">
        <v>66</v>
      </c>
    </row>
    <row r="389" spans="1:17" ht="14.45" customHeight="1" x14ac:dyDescent="0.2">
      <c r="A389" s="822" t="s">
        <v>7812</v>
      </c>
      <c r="B389" s="823" t="s">
        <v>7627</v>
      </c>
      <c r="C389" s="823" t="s">
        <v>7508</v>
      </c>
      <c r="D389" s="823" t="s">
        <v>7638</v>
      </c>
      <c r="E389" s="823" t="s">
        <v>7639</v>
      </c>
      <c r="F389" s="832">
        <v>2</v>
      </c>
      <c r="G389" s="832">
        <v>1090</v>
      </c>
      <c r="H389" s="832"/>
      <c r="I389" s="832">
        <v>545</v>
      </c>
      <c r="J389" s="832"/>
      <c r="K389" s="832"/>
      <c r="L389" s="832"/>
      <c r="M389" s="832"/>
      <c r="N389" s="832">
        <v>1</v>
      </c>
      <c r="O389" s="832">
        <v>547</v>
      </c>
      <c r="P389" s="828"/>
      <c r="Q389" s="833">
        <v>547</v>
      </c>
    </row>
    <row r="390" spans="1:17" ht="14.45" customHeight="1" x14ac:dyDescent="0.2">
      <c r="A390" s="822" t="s">
        <v>7812</v>
      </c>
      <c r="B390" s="823" t="s">
        <v>7627</v>
      </c>
      <c r="C390" s="823" t="s">
        <v>7508</v>
      </c>
      <c r="D390" s="823" t="s">
        <v>7640</v>
      </c>
      <c r="E390" s="823" t="s">
        <v>7641</v>
      </c>
      <c r="F390" s="832">
        <v>12</v>
      </c>
      <c r="G390" s="832">
        <v>7104</v>
      </c>
      <c r="H390" s="832">
        <v>2.9898989898989901</v>
      </c>
      <c r="I390" s="832">
        <v>592</v>
      </c>
      <c r="J390" s="832">
        <v>4</v>
      </c>
      <c r="K390" s="832">
        <v>2376</v>
      </c>
      <c r="L390" s="832">
        <v>1</v>
      </c>
      <c r="M390" s="832">
        <v>594</v>
      </c>
      <c r="N390" s="832">
        <v>8</v>
      </c>
      <c r="O390" s="832">
        <v>4760</v>
      </c>
      <c r="P390" s="828">
        <v>2.0033670033670035</v>
      </c>
      <c r="Q390" s="833">
        <v>595</v>
      </c>
    </row>
    <row r="391" spans="1:17" ht="14.45" customHeight="1" x14ac:dyDescent="0.2">
      <c r="A391" s="822" t="s">
        <v>7812</v>
      </c>
      <c r="B391" s="823" t="s">
        <v>7627</v>
      </c>
      <c r="C391" s="823" t="s">
        <v>7508</v>
      </c>
      <c r="D391" s="823" t="s">
        <v>7642</v>
      </c>
      <c r="E391" s="823" t="s">
        <v>7643</v>
      </c>
      <c r="F391" s="832">
        <v>4</v>
      </c>
      <c r="G391" s="832">
        <v>2468</v>
      </c>
      <c r="H391" s="832">
        <v>3.9935275080906147</v>
      </c>
      <c r="I391" s="832">
        <v>617</v>
      </c>
      <c r="J391" s="832">
        <v>1</v>
      </c>
      <c r="K391" s="832">
        <v>618</v>
      </c>
      <c r="L391" s="832">
        <v>1</v>
      </c>
      <c r="M391" s="832">
        <v>618</v>
      </c>
      <c r="N391" s="832">
        <v>1</v>
      </c>
      <c r="O391" s="832">
        <v>619</v>
      </c>
      <c r="P391" s="828">
        <v>1.0016181229773462</v>
      </c>
      <c r="Q391" s="833">
        <v>619</v>
      </c>
    </row>
    <row r="392" spans="1:17" ht="14.45" customHeight="1" x14ac:dyDescent="0.2">
      <c r="A392" s="822" t="s">
        <v>7812</v>
      </c>
      <c r="B392" s="823" t="s">
        <v>7627</v>
      </c>
      <c r="C392" s="823" t="s">
        <v>7508</v>
      </c>
      <c r="D392" s="823" t="s">
        <v>7648</v>
      </c>
      <c r="E392" s="823" t="s">
        <v>7649</v>
      </c>
      <c r="F392" s="832">
        <v>4</v>
      </c>
      <c r="G392" s="832">
        <v>96</v>
      </c>
      <c r="H392" s="832">
        <v>0.52747252747252749</v>
      </c>
      <c r="I392" s="832">
        <v>24</v>
      </c>
      <c r="J392" s="832">
        <v>7</v>
      </c>
      <c r="K392" s="832">
        <v>182</v>
      </c>
      <c r="L392" s="832">
        <v>1</v>
      </c>
      <c r="M392" s="832">
        <v>26</v>
      </c>
      <c r="N392" s="832">
        <v>11</v>
      </c>
      <c r="O392" s="832">
        <v>286</v>
      </c>
      <c r="P392" s="828">
        <v>1.5714285714285714</v>
      </c>
      <c r="Q392" s="833">
        <v>26</v>
      </c>
    </row>
    <row r="393" spans="1:17" ht="14.45" customHeight="1" x14ac:dyDescent="0.2">
      <c r="A393" s="822" t="s">
        <v>7812</v>
      </c>
      <c r="B393" s="823" t="s">
        <v>7627</v>
      </c>
      <c r="C393" s="823" t="s">
        <v>7508</v>
      </c>
      <c r="D393" s="823" t="s">
        <v>7652</v>
      </c>
      <c r="E393" s="823" t="s">
        <v>7653</v>
      </c>
      <c r="F393" s="832">
        <v>258</v>
      </c>
      <c r="G393" s="832">
        <v>14190</v>
      </c>
      <c r="H393" s="832">
        <v>1.5731707317073171</v>
      </c>
      <c r="I393" s="832">
        <v>55</v>
      </c>
      <c r="J393" s="832">
        <v>164</v>
      </c>
      <c r="K393" s="832">
        <v>9020</v>
      </c>
      <c r="L393" s="832">
        <v>1</v>
      </c>
      <c r="M393" s="832">
        <v>55</v>
      </c>
      <c r="N393" s="832">
        <v>104</v>
      </c>
      <c r="O393" s="832">
        <v>5720</v>
      </c>
      <c r="P393" s="828">
        <v>0.63414634146341464</v>
      </c>
      <c r="Q393" s="833">
        <v>55</v>
      </c>
    </row>
    <row r="394" spans="1:17" ht="14.45" customHeight="1" x14ac:dyDescent="0.2">
      <c r="A394" s="822" t="s">
        <v>7812</v>
      </c>
      <c r="B394" s="823" t="s">
        <v>7627</v>
      </c>
      <c r="C394" s="823" t="s">
        <v>7508</v>
      </c>
      <c r="D394" s="823" t="s">
        <v>7654</v>
      </c>
      <c r="E394" s="823" t="s">
        <v>7655</v>
      </c>
      <c r="F394" s="832">
        <v>1135</v>
      </c>
      <c r="G394" s="832">
        <v>87395</v>
      </c>
      <c r="H394" s="832">
        <v>1.0941882011217949</v>
      </c>
      <c r="I394" s="832">
        <v>77</v>
      </c>
      <c r="J394" s="832">
        <v>1024</v>
      </c>
      <c r="K394" s="832">
        <v>79872</v>
      </c>
      <c r="L394" s="832">
        <v>1</v>
      </c>
      <c r="M394" s="832">
        <v>78</v>
      </c>
      <c r="N394" s="832">
        <v>991</v>
      </c>
      <c r="O394" s="832">
        <v>77298</v>
      </c>
      <c r="P394" s="828">
        <v>0.9677734375</v>
      </c>
      <c r="Q394" s="833">
        <v>78</v>
      </c>
    </row>
    <row r="395" spans="1:17" ht="14.45" customHeight="1" x14ac:dyDescent="0.2">
      <c r="A395" s="822" t="s">
        <v>7812</v>
      </c>
      <c r="B395" s="823" t="s">
        <v>7627</v>
      </c>
      <c r="C395" s="823" t="s">
        <v>7508</v>
      </c>
      <c r="D395" s="823" t="s">
        <v>7658</v>
      </c>
      <c r="E395" s="823" t="s">
        <v>7659</v>
      </c>
      <c r="F395" s="832">
        <v>133</v>
      </c>
      <c r="G395" s="832">
        <v>3192</v>
      </c>
      <c r="H395" s="832">
        <v>2.180327868852459</v>
      </c>
      <c r="I395" s="832">
        <v>24</v>
      </c>
      <c r="J395" s="832">
        <v>61</v>
      </c>
      <c r="K395" s="832">
        <v>1464</v>
      </c>
      <c r="L395" s="832">
        <v>1</v>
      </c>
      <c r="M395" s="832">
        <v>24</v>
      </c>
      <c r="N395" s="832">
        <v>97</v>
      </c>
      <c r="O395" s="832">
        <v>2425</v>
      </c>
      <c r="P395" s="828">
        <v>1.6564207650273224</v>
      </c>
      <c r="Q395" s="833">
        <v>25</v>
      </c>
    </row>
    <row r="396" spans="1:17" ht="14.45" customHeight="1" x14ac:dyDescent="0.2">
      <c r="A396" s="822" t="s">
        <v>7812</v>
      </c>
      <c r="B396" s="823" t="s">
        <v>7627</v>
      </c>
      <c r="C396" s="823" t="s">
        <v>7508</v>
      </c>
      <c r="D396" s="823" t="s">
        <v>7668</v>
      </c>
      <c r="E396" s="823" t="s">
        <v>7669</v>
      </c>
      <c r="F396" s="832"/>
      <c r="G396" s="832"/>
      <c r="H396" s="832"/>
      <c r="I396" s="832"/>
      <c r="J396" s="832">
        <v>1</v>
      </c>
      <c r="K396" s="832">
        <v>210</v>
      </c>
      <c r="L396" s="832">
        <v>1</v>
      </c>
      <c r="M396" s="832">
        <v>210</v>
      </c>
      <c r="N396" s="832"/>
      <c r="O396" s="832"/>
      <c r="P396" s="828"/>
      <c r="Q396" s="833"/>
    </row>
    <row r="397" spans="1:17" ht="14.45" customHeight="1" x14ac:dyDescent="0.2">
      <c r="A397" s="822" t="s">
        <v>7812</v>
      </c>
      <c r="B397" s="823" t="s">
        <v>7627</v>
      </c>
      <c r="C397" s="823" t="s">
        <v>7508</v>
      </c>
      <c r="D397" s="823" t="s">
        <v>7670</v>
      </c>
      <c r="E397" s="823" t="s">
        <v>7671</v>
      </c>
      <c r="F397" s="832">
        <v>16</v>
      </c>
      <c r="G397" s="832">
        <v>1056</v>
      </c>
      <c r="H397" s="832">
        <v>1.3333333333333333</v>
      </c>
      <c r="I397" s="832">
        <v>66</v>
      </c>
      <c r="J397" s="832">
        <v>12</v>
      </c>
      <c r="K397" s="832">
        <v>792</v>
      </c>
      <c r="L397" s="832">
        <v>1</v>
      </c>
      <c r="M397" s="832">
        <v>66</v>
      </c>
      <c r="N397" s="832">
        <v>20</v>
      </c>
      <c r="O397" s="832">
        <v>1320</v>
      </c>
      <c r="P397" s="828">
        <v>1.6666666666666667</v>
      </c>
      <c r="Q397" s="833">
        <v>66</v>
      </c>
    </row>
    <row r="398" spans="1:17" ht="14.45" customHeight="1" x14ac:dyDescent="0.2">
      <c r="A398" s="822" t="s">
        <v>7812</v>
      </c>
      <c r="B398" s="823" t="s">
        <v>7627</v>
      </c>
      <c r="C398" s="823" t="s">
        <v>7508</v>
      </c>
      <c r="D398" s="823" t="s">
        <v>7674</v>
      </c>
      <c r="E398" s="823" t="s">
        <v>7675</v>
      </c>
      <c r="F398" s="832">
        <v>1229</v>
      </c>
      <c r="G398" s="832">
        <v>20893</v>
      </c>
      <c r="H398" s="832">
        <v>1.1400742115027829</v>
      </c>
      <c r="I398" s="832">
        <v>17</v>
      </c>
      <c r="J398" s="832">
        <v>1078</v>
      </c>
      <c r="K398" s="832">
        <v>18326</v>
      </c>
      <c r="L398" s="832">
        <v>1</v>
      </c>
      <c r="M398" s="832">
        <v>17</v>
      </c>
      <c r="N398" s="832">
        <v>1039</v>
      </c>
      <c r="O398" s="832">
        <v>17663</v>
      </c>
      <c r="P398" s="828">
        <v>0.96382189239332094</v>
      </c>
      <c r="Q398" s="833">
        <v>17</v>
      </c>
    </row>
    <row r="399" spans="1:17" ht="14.45" customHeight="1" x14ac:dyDescent="0.2">
      <c r="A399" s="822" t="s">
        <v>7812</v>
      </c>
      <c r="B399" s="823" t="s">
        <v>7627</v>
      </c>
      <c r="C399" s="823" t="s">
        <v>7508</v>
      </c>
      <c r="D399" s="823" t="s">
        <v>7678</v>
      </c>
      <c r="E399" s="823" t="s">
        <v>7679</v>
      </c>
      <c r="F399" s="832"/>
      <c r="G399" s="832"/>
      <c r="H399" s="832"/>
      <c r="I399" s="832"/>
      <c r="J399" s="832"/>
      <c r="K399" s="832"/>
      <c r="L399" s="832"/>
      <c r="M399" s="832"/>
      <c r="N399" s="832">
        <v>4</v>
      </c>
      <c r="O399" s="832">
        <v>1408</v>
      </c>
      <c r="P399" s="828"/>
      <c r="Q399" s="833">
        <v>352</v>
      </c>
    </row>
    <row r="400" spans="1:17" ht="14.45" customHeight="1" x14ac:dyDescent="0.2">
      <c r="A400" s="822" t="s">
        <v>7812</v>
      </c>
      <c r="B400" s="823" t="s">
        <v>7627</v>
      </c>
      <c r="C400" s="823" t="s">
        <v>7508</v>
      </c>
      <c r="D400" s="823" t="s">
        <v>7680</v>
      </c>
      <c r="E400" s="823" t="s">
        <v>7681</v>
      </c>
      <c r="F400" s="832">
        <v>24</v>
      </c>
      <c r="G400" s="832">
        <v>600</v>
      </c>
      <c r="H400" s="832">
        <v>1.7142857142857142</v>
      </c>
      <c r="I400" s="832">
        <v>25</v>
      </c>
      <c r="J400" s="832">
        <v>14</v>
      </c>
      <c r="K400" s="832">
        <v>350</v>
      </c>
      <c r="L400" s="832">
        <v>1</v>
      </c>
      <c r="M400" s="832">
        <v>25</v>
      </c>
      <c r="N400" s="832">
        <v>30</v>
      </c>
      <c r="O400" s="832">
        <v>780</v>
      </c>
      <c r="P400" s="828">
        <v>2.2285714285714286</v>
      </c>
      <c r="Q400" s="833">
        <v>26</v>
      </c>
    </row>
    <row r="401" spans="1:17" ht="14.45" customHeight="1" x14ac:dyDescent="0.2">
      <c r="A401" s="822" t="s">
        <v>7812</v>
      </c>
      <c r="B401" s="823" t="s">
        <v>7627</v>
      </c>
      <c r="C401" s="823" t="s">
        <v>7508</v>
      </c>
      <c r="D401" s="823" t="s">
        <v>7682</v>
      </c>
      <c r="E401" s="823" t="s">
        <v>7683</v>
      </c>
      <c r="F401" s="832">
        <v>4</v>
      </c>
      <c r="G401" s="832">
        <v>2968</v>
      </c>
      <c r="H401" s="832"/>
      <c r="I401" s="832">
        <v>742</v>
      </c>
      <c r="J401" s="832"/>
      <c r="K401" s="832"/>
      <c r="L401" s="832"/>
      <c r="M401" s="832"/>
      <c r="N401" s="832"/>
      <c r="O401" s="832"/>
      <c r="P401" s="828"/>
      <c r="Q401" s="833"/>
    </row>
    <row r="402" spans="1:17" ht="14.45" customHeight="1" x14ac:dyDescent="0.2">
      <c r="A402" s="822" t="s">
        <v>7812</v>
      </c>
      <c r="B402" s="823" t="s">
        <v>7627</v>
      </c>
      <c r="C402" s="823" t="s">
        <v>7508</v>
      </c>
      <c r="D402" s="823" t="s">
        <v>7684</v>
      </c>
      <c r="E402" s="823" t="s">
        <v>7685</v>
      </c>
      <c r="F402" s="832">
        <v>251</v>
      </c>
      <c r="G402" s="832">
        <v>45431</v>
      </c>
      <c r="H402" s="832">
        <v>1.5886075949367089</v>
      </c>
      <c r="I402" s="832">
        <v>181</v>
      </c>
      <c r="J402" s="832">
        <v>158</v>
      </c>
      <c r="K402" s="832">
        <v>28598</v>
      </c>
      <c r="L402" s="832">
        <v>1</v>
      </c>
      <c r="M402" s="832">
        <v>181</v>
      </c>
      <c r="N402" s="832">
        <v>85</v>
      </c>
      <c r="O402" s="832">
        <v>15385</v>
      </c>
      <c r="P402" s="828">
        <v>0.53797468354430378</v>
      </c>
      <c r="Q402" s="833">
        <v>181</v>
      </c>
    </row>
    <row r="403" spans="1:17" ht="14.45" customHeight="1" x14ac:dyDescent="0.2">
      <c r="A403" s="822" t="s">
        <v>7812</v>
      </c>
      <c r="B403" s="823" t="s">
        <v>7627</v>
      </c>
      <c r="C403" s="823" t="s">
        <v>7508</v>
      </c>
      <c r="D403" s="823" t="s">
        <v>7686</v>
      </c>
      <c r="E403" s="823" t="s">
        <v>7687</v>
      </c>
      <c r="F403" s="832"/>
      <c r="G403" s="832"/>
      <c r="H403" s="832"/>
      <c r="I403" s="832"/>
      <c r="J403" s="832">
        <v>3</v>
      </c>
      <c r="K403" s="832">
        <v>78</v>
      </c>
      <c r="L403" s="832">
        <v>1</v>
      </c>
      <c r="M403" s="832">
        <v>26</v>
      </c>
      <c r="N403" s="832">
        <v>0</v>
      </c>
      <c r="O403" s="832">
        <v>0</v>
      </c>
      <c r="P403" s="828">
        <v>0</v>
      </c>
      <c r="Q403" s="833"/>
    </row>
    <row r="404" spans="1:17" ht="14.45" customHeight="1" x14ac:dyDescent="0.2">
      <c r="A404" s="822" t="s">
        <v>7812</v>
      </c>
      <c r="B404" s="823" t="s">
        <v>7627</v>
      </c>
      <c r="C404" s="823" t="s">
        <v>7508</v>
      </c>
      <c r="D404" s="823" t="s">
        <v>7688</v>
      </c>
      <c r="E404" s="823" t="s">
        <v>7689</v>
      </c>
      <c r="F404" s="832"/>
      <c r="G404" s="832"/>
      <c r="H404" s="832"/>
      <c r="I404" s="832"/>
      <c r="J404" s="832">
        <v>3</v>
      </c>
      <c r="K404" s="832">
        <v>252</v>
      </c>
      <c r="L404" s="832">
        <v>1</v>
      </c>
      <c r="M404" s="832">
        <v>84</v>
      </c>
      <c r="N404" s="832">
        <v>0</v>
      </c>
      <c r="O404" s="832">
        <v>0</v>
      </c>
      <c r="P404" s="828">
        <v>0</v>
      </c>
      <c r="Q404" s="833"/>
    </row>
    <row r="405" spans="1:17" ht="14.45" customHeight="1" x14ac:dyDescent="0.2">
      <c r="A405" s="822" t="s">
        <v>7812</v>
      </c>
      <c r="B405" s="823" t="s">
        <v>7627</v>
      </c>
      <c r="C405" s="823" t="s">
        <v>7508</v>
      </c>
      <c r="D405" s="823" t="s">
        <v>7690</v>
      </c>
      <c r="E405" s="823" t="s">
        <v>7691</v>
      </c>
      <c r="F405" s="832">
        <v>441</v>
      </c>
      <c r="G405" s="832">
        <v>112014</v>
      </c>
      <c r="H405" s="832">
        <v>1.7569721115537849</v>
      </c>
      <c r="I405" s="832">
        <v>254</v>
      </c>
      <c r="J405" s="832">
        <v>251</v>
      </c>
      <c r="K405" s="832">
        <v>63754</v>
      </c>
      <c r="L405" s="832">
        <v>1</v>
      </c>
      <c r="M405" s="832">
        <v>254</v>
      </c>
      <c r="N405" s="832">
        <v>144</v>
      </c>
      <c r="O405" s="832">
        <v>36576</v>
      </c>
      <c r="P405" s="828">
        <v>0.57370517928286857</v>
      </c>
      <c r="Q405" s="833">
        <v>254</v>
      </c>
    </row>
    <row r="406" spans="1:17" ht="14.45" customHeight="1" x14ac:dyDescent="0.2">
      <c r="A406" s="822" t="s">
        <v>7812</v>
      </c>
      <c r="B406" s="823" t="s">
        <v>7627</v>
      </c>
      <c r="C406" s="823" t="s">
        <v>7508</v>
      </c>
      <c r="D406" s="823" t="s">
        <v>7692</v>
      </c>
      <c r="E406" s="823" t="s">
        <v>7693</v>
      </c>
      <c r="F406" s="832">
        <v>3</v>
      </c>
      <c r="G406" s="832">
        <v>804</v>
      </c>
      <c r="H406" s="832"/>
      <c r="I406" s="832">
        <v>268</v>
      </c>
      <c r="J406" s="832"/>
      <c r="K406" s="832"/>
      <c r="L406" s="832"/>
      <c r="M406" s="832"/>
      <c r="N406" s="832"/>
      <c r="O406" s="832"/>
      <c r="P406" s="828"/>
      <c r="Q406" s="833"/>
    </row>
    <row r="407" spans="1:17" ht="14.45" customHeight="1" x14ac:dyDescent="0.2">
      <c r="A407" s="822" t="s">
        <v>7812</v>
      </c>
      <c r="B407" s="823" t="s">
        <v>7627</v>
      </c>
      <c r="C407" s="823" t="s">
        <v>7508</v>
      </c>
      <c r="D407" s="823" t="s">
        <v>7696</v>
      </c>
      <c r="E407" s="823" t="s">
        <v>7697</v>
      </c>
      <c r="F407" s="832">
        <v>282</v>
      </c>
      <c r="G407" s="832">
        <v>61194</v>
      </c>
      <c r="H407" s="832">
        <v>1.6022727272727273</v>
      </c>
      <c r="I407" s="832">
        <v>217</v>
      </c>
      <c r="J407" s="832">
        <v>176</v>
      </c>
      <c r="K407" s="832">
        <v>38192</v>
      </c>
      <c r="L407" s="832">
        <v>1</v>
      </c>
      <c r="M407" s="832">
        <v>217</v>
      </c>
      <c r="N407" s="832">
        <v>105</v>
      </c>
      <c r="O407" s="832">
        <v>22785</v>
      </c>
      <c r="P407" s="828">
        <v>0.59659090909090906</v>
      </c>
      <c r="Q407" s="833">
        <v>217</v>
      </c>
    </row>
    <row r="408" spans="1:17" ht="14.45" customHeight="1" x14ac:dyDescent="0.2">
      <c r="A408" s="822" t="s">
        <v>7812</v>
      </c>
      <c r="B408" s="823" t="s">
        <v>7627</v>
      </c>
      <c r="C408" s="823" t="s">
        <v>7508</v>
      </c>
      <c r="D408" s="823" t="s">
        <v>7698</v>
      </c>
      <c r="E408" s="823" t="s">
        <v>7699</v>
      </c>
      <c r="F408" s="832">
        <v>104</v>
      </c>
      <c r="G408" s="832">
        <v>3848</v>
      </c>
      <c r="H408" s="832">
        <v>2.6</v>
      </c>
      <c r="I408" s="832">
        <v>37</v>
      </c>
      <c r="J408" s="832">
        <v>40</v>
      </c>
      <c r="K408" s="832">
        <v>1480</v>
      </c>
      <c r="L408" s="832">
        <v>1</v>
      </c>
      <c r="M408" s="832">
        <v>37</v>
      </c>
      <c r="N408" s="832">
        <v>49</v>
      </c>
      <c r="O408" s="832">
        <v>1813</v>
      </c>
      <c r="P408" s="828">
        <v>1.2250000000000001</v>
      </c>
      <c r="Q408" s="833">
        <v>37</v>
      </c>
    </row>
    <row r="409" spans="1:17" ht="14.45" customHeight="1" x14ac:dyDescent="0.2">
      <c r="A409" s="822" t="s">
        <v>7812</v>
      </c>
      <c r="B409" s="823" t="s">
        <v>7627</v>
      </c>
      <c r="C409" s="823" t="s">
        <v>7508</v>
      </c>
      <c r="D409" s="823" t="s">
        <v>7700</v>
      </c>
      <c r="E409" s="823" t="s">
        <v>7701</v>
      </c>
      <c r="F409" s="832">
        <v>4</v>
      </c>
      <c r="G409" s="832">
        <v>2368</v>
      </c>
      <c r="H409" s="832">
        <v>3.9865319865319866</v>
      </c>
      <c r="I409" s="832">
        <v>592</v>
      </c>
      <c r="J409" s="832">
        <v>1</v>
      </c>
      <c r="K409" s="832">
        <v>594</v>
      </c>
      <c r="L409" s="832">
        <v>1</v>
      </c>
      <c r="M409" s="832">
        <v>594</v>
      </c>
      <c r="N409" s="832">
        <v>1</v>
      </c>
      <c r="O409" s="832">
        <v>595</v>
      </c>
      <c r="P409" s="828">
        <v>1.0016835016835017</v>
      </c>
      <c r="Q409" s="833">
        <v>595</v>
      </c>
    </row>
    <row r="410" spans="1:17" ht="14.45" customHeight="1" x14ac:dyDescent="0.2">
      <c r="A410" s="822" t="s">
        <v>7812</v>
      </c>
      <c r="B410" s="823" t="s">
        <v>7627</v>
      </c>
      <c r="C410" s="823" t="s">
        <v>7508</v>
      </c>
      <c r="D410" s="823" t="s">
        <v>7702</v>
      </c>
      <c r="E410" s="823" t="s">
        <v>7703</v>
      </c>
      <c r="F410" s="832">
        <v>1</v>
      </c>
      <c r="G410" s="832">
        <v>50</v>
      </c>
      <c r="H410" s="832"/>
      <c r="I410" s="832">
        <v>50</v>
      </c>
      <c r="J410" s="832"/>
      <c r="K410" s="832"/>
      <c r="L410" s="832"/>
      <c r="M410" s="832"/>
      <c r="N410" s="832">
        <v>3</v>
      </c>
      <c r="O410" s="832">
        <v>150</v>
      </c>
      <c r="P410" s="828"/>
      <c r="Q410" s="833">
        <v>50</v>
      </c>
    </row>
    <row r="411" spans="1:17" ht="14.45" customHeight="1" x14ac:dyDescent="0.2">
      <c r="A411" s="822" t="s">
        <v>7812</v>
      </c>
      <c r="B411" s="823" t="s">
        <v>7627</v>
      </c>
      <c r="C411" s="823" t="s">
        <v>7508</v>
      </c>
      <c r="D411" s="823" t="s">
        <v>7704</v>
      </c>
      <c r="E411" s="823" t="s">
        <v>7705</v>
      </c>
      <c r="F411" s="832">
        <v>4</v>
      </c>
      <c r="G411" s="832">
        <v>2188</v>
      </c>
      <c r="H411" s="832"/>
      <c r="I411" s="832">
        <v>547</v>
      </c>
      <c r="J411" s="832"/>
      <c r="K411" s="832"/>
      <c r="L411" s="832"/>
      <c r="M411" s="832"/>
      <c r="N411" s="832">
        <v>1</v>
      </c>
      <c r="O411" s="832">
        <v>549</v>
      </c>
      <c r="P411" s="828"/>
      <c r="Q411" s="833">
        <v>549</v>
      </c>
    </row>
    <row r="412" spans="1:17" ht="14.45" customHeight="1" x14ac:dyDescent="0.2">
      <c r="A412" s="822" t="s">
        <v>7812</v>
      </c>
      <c r="B412" s="823" t="s">
        <v>7627</v>
      </c>
      <c r="C412" s="823" t="s">
        <v>7508</v>
      </c>
      <c r="D412" s="823" t="s">
        <v>7708</v>
      </c>
      <c r="E412" s="823" t="s">
        <v>7709</v>
      </c>
      <c r="F412" s="832">
        <v>4</v>
      </c>
      <c r="G412" s="832">
        <v>2944</v>
      </c>
      <c r="H412" s="832"/>
      <c r="I412" s="832">
        <v>736</v>
      </c>
      <c r="J412" s="832"/>
      <c r="K412" s="832"/>
      <c r="L412" s="832"/>
      <c r="M412" s="832"/>
      <c r="N412" s="832"/>
      <c r="O412" s="832"/>
      <c r="P412" s="828"/>
      <c r="Q412" s="833"/>
    </row>
    <row r="413" spans="1:17" ht="14.45" customHeight="1" x14ac:dyDescent="0.2">
      <c r="A413" s="822" t="s">
        <v>7812</v>
      </c>
      <c r="B413" s="823" t="s">
        <v>7627</v>
      </c>
      <c r="C413" s="823" t="s">
        <v>7508</v>
      </c>
      <c r="D413" s="823" t="s">
        <v>7712</v>
      </c>
      <c r="E413" s="823" t="s">
        <v>7713</v>
      </c>
      <c r="F413" s="832">
        <v>3</v>
      </c>
      <c r="G413" s="832">
        <v>1038</v>
      </c>
      <c r="H413" s="832"/>
      <c r="I413" s="832">
        <v>346</v>
      </c>
      <c r="J413" s="832"/>
      <c r="K413" s="832"/>
      <c r="L413" s="832"/>
      <c r="M413" s="832"/>
      <c r="N413" s="832"/>
      <c r="O413" s="832"/>
      <c r="P413" s="828"/>
      <c r="Q413" s="833"/>
    </row>
    <row r="414" spans="1:17" ht="14.45" customHeight="1" x14ac:dyDescent="0.2">
      <c r="A414" s="822" t="s">
        <v>7812</v>
      </c>
      <c r="B414" s="823" t="s">
        <v>7627</v>
      </c>
      <c r="C414" s="823" t="s">
        <v>7508</v>
      </c>
      <c r="D414" s="823" t="s">
        <v>7714</v>
      </c>
      <c r="E414" s="823" t="s">
        <v>7715</v>
      </c>
      <c r="F414" s="832">
        <v>1</v>
      </c>
      <c r="G414" s="832">
        <v>753</v>
      </c>
      <c r="H414" s="832">
        <v>0.99867374005305043</v>
      </c>
      <c r="I414" s="832">
        <v>753</v>
      </c>
      <c r="J414" s="832">
        <v>1</v>
      </c>
      <c r="K414" s="832">
        <v>754</v>
      </c>
      <c r="L414" s="832">
        <v>1</v>
      </c>
      <c r="M414" s="832">
        <v>754</v>
      </c>
      <c r="N414" s="832">
        <v>1</v>
      </c>
      <c r="O414" s="832">
        <v>755</v>
      </c>
      <c r="P414" s="828">
        <v>1.0013262599469497</v>
      </c>
      <c r="Q414" s="833">
        <v>755</v>
      </c>
    </row>
    <row r="415" spans="1:17" ht="14.45" customHeight="1" x14ac:dyDescent="0.2">
      <c r="A415" s="822" t="s">
        <v>7812</v>
      </c>
      <c r="B415" s="823" t="s">
        <v>7627</v>
      </c>
      <c r="C415" s="823" t="s">
        <v>7508</v>
      </c>
      <c r="D415" s="823" t="s">
        <v>7716</v>
      </c>
      <c r="E415" s="823" t="s">
        <v>7717</v>
      </c>
      <c r="F415" s="832">
        <v>5</v>
      </c>
      <c r="G415" s="832">
        <v>1160</v>
      </c>
      <c r="H415" s="832">
        <v>5</v>
      </c>
      <c r="I415" s="832">
        <v>232</v>
      </c>
      <c r="J415" s="832">
        <v>1</v>
      </c>
      <c r="K415" s="832">
        <v>232</v>
      </c>
      <c r="L415" s="832">
        <v>1</v>
      </c>
      <c r="M415" s="832">
        <v>232</v>
      </c>
      <c r="N415" s="832">
        <v>4</v>
      </c>
      <c r="O415" s="832">
        <v>932</v>
      </c>
      <c r="P415" s="828">
        <v>4.0172413793103452</v>
      </c>
      <c r="Q415" s="833">
        <v>233</v>
      </c>
    </row>
    <row r="416" spans="1:17" ht="14.45" customHeight="1" x14ac:dyDescent="0.2">
      <c r="A416" s="822" t="s">
        <v>7812</v>
      </c>
      <c r="B416" s="823" t="s">
        <v>7627</v>
      </c>
      <c r="C416" s="823" t="s">
        <v>7508</v>
      </c>
      <c r="D416" s="823" t="s">
        <v>7720</v>
      </c>
      <c r="E416" s="823" t="s">
        <v>7721</v>
      </c>
      <c r="F416" s="832">
        <v>3</v>
      </c>
      <c r="G416" s="832">
        <v>1230</v>
      </c>
      <c r="H416" s="832">
        <v>0.33252230332522303</v>
      </c>
      <c r="I416" s="832">
        <v>410</v>
      </c>
      <c r="J416" s="832">
        <v>9</v>
      </c>
      <c r="K416" s="832">
        <v>3699</v>
      </c>
      <c r="L416" s="832">
        <v>1</v>
      </c>
      <c r="M416" s="832">
        <v>411</v>
      </c>
      <c r="N416" s="832">
        <v>9</v>
      </c>
      <c r="O416" s="832">
        <v>3699</v>
      </c>
      <c r="P416" s="828">
        <v>1</v>
      </c>
      <c r="Q416" s="833">
        <v>411</v>
      </c>
    </row>
    <row r="417" spans="1:17" ht="14.45" customHeight="1" x14ac:dyDescent="0.2">
      <c r="A417" s="822" t="s">
        <v>7812</v>
      </c>
      <c r="B417" s="823" t="s">
        <v>7627</v>
      </c>
      <c r="C417" s="823" t="s">
        <v>7508</v>
      </c>
      <c r="D417" s="823" t="s">
        <v>7722</v>
      </c>
      <c r="E417" s="823" t="s">
        <v>7723</v>
      </c>
      <c r="F417" s="832"/>
      <c r="G417" s="832"/>
      <c r="H417" s="832"/>
      <c r="I417" s="832"/>
      <c r="J417" s="832"/>
      <c r="K417" s="832"/>
      <c r="L417" s="832"/>
      <c r="M417" s="832"/>
      <c r="N417" s="832">
        <v>1</v>
      </c>
      <c r="O417" s="832">
        <v>654</v>
      </c>
      <c r="P417" s="828"/>
      <c r="Q417" s="833">
        <v>654</v>
      </c>
    </row>
    <row r="418" spans="1:17" ht="14.45" customHeight="1" x14ac:dyDescent="0.2">
      <c r="A418" s="822" t="s">
        <v>7812</v>
      </c>
      <c r="B418" s="823" t="s">
        <v>7627</v>
      </c>
      <c r="C418" s="823" t="s">
        <v>7508</v>
      </c>
      <c r="D418" s="823" t="s">
        <v>7724</v>
      </c>
      <c r="E418" s="823" t="s">
        <v>7725</v>
      </c>
      <c r="F418" s="832">
        <v>3</v>
      </c>
      <c r="G418" s="832">
        <v>1770</v>
      </c>
      <c r="H418" s="832">
        <v>0.33276931754089112</v>
      </c>
      <c r="I418" s="832">
        <v>590</v>
      </c>
      <c r="J418" s="832">
        <v>9</v>
      </c>
      <c r="K418" s="832">
        <v>5319</v>
      </c>
      <c r="L418" s="832">
        <v>1</v>
      </c>
      <c r="M418" s="832">
        <v>591</v>
      </c>
      <c r="N418" s="832">
        <v>9</v>
      </c>
      <c r="O418" s="832">
        <v>5328</v>
      </c>
      <c r="P418" s="828">
        <v>1.0016920473773265</v>
      </c>
      <c r="Q418" s="833">
        <v>592</v>
      </c>
    </row>
    <row r="419" spans="1:17" ht="14.45" customHeight="1" x14ac:dyDescent="0.2">
      <c r="A419" s="822" t="s">
        <v>7812</v>
      </c>
      <c r="B419" s="823" t="s">
        <v>7627</v>
      </c>
      <c r="C419" s="823" t="s">
        <v>7508</v>
      </c>
      <c r="D419" s="823" t="s">
        <v>7726</v>
      </c>
      <c r="E419" s="823" t="s">
        <v>7727</v>
      </c>
      <c r="F419" s="832">
        <v>1</v>
      </c>
      <c r="G419" s="832">
        <v>387</v>
      </c>
      <c r="H419" s="832"/>
      <c r="I419" s="832">
        <v>387</v>
      </c>
      <c r="J419" s="832"/>
      <c r="K419" s="832"/>
      <c r="L419" s="832"/>
      <c r="M419" s="832"/>
      <c r="N419" s="832"/>
      <c r="O419" s="832"/>
      <c r="P419" s="828"/>
      <c r="Q419" s="833"/>
    </row>
    <row r="420" spans="1:17" ht="14.45" customHeight="1" x14ac:dyDescent="0.2">
      <c r="A420" s="822" t="s">
        <v>7812</v>
      </c>
      <c r="B420" s="823" t="s">
        <v>7627</v>
      </c>
      <c r="C420" s="823" t="s">
        <v>7508</v>
      </c>
      <c r="D420" s="823" t="s">
        <v>7732</v>
      </c>
      <c r="E420" s="823" t="s">
        <v>7733</v>
      </c>
      <c r="F420" s="832"/>
      <c r="G420" s="832"/>
      <c r="H420" s="832"/>
      <c r="I420" s="832"/>
      <c r="J420" s="832"/>
      <c r="K420" s="832"/>
      <c r="L420" s="832"/>
      <c r="M420" s="832"/>
      <c r="N420" s="832">
        <v>5</v>
      </c>
      <c r="O420" s="832">
        <v>3955</v>
      </c>
      <c r="P420" s="828"/>
      <c r="Q420" s="833">
        <v>791</v>
      </c>
    </row>
    <row r="421" spans="1:17" ht="14.45" customHeight="1" x14ac:dyDescent="0.2">
      <c r="A421" s="822" t="s">
        <v>7812</v>
      </c>
      <c r="B421" s="823" t="s">
        <v>7627</v>
      </c>
      <c r="C421" s="823" t="s">
        <v>7508</v>
      </c>
      <c r="D421" s="823" t="s">
        <v>7736</v>
      </c>
      <c r="E421" s="823" t="s">
        <v>7737</v>
      </c>
      <c r="F421" s="832"/>
      <c r="G421" s="832"/>
      <c r="H421" s="832"/>
      <c r="I421" s="832"/>
      <c r="J421" s="832"/>
      <c r="K421" s="832"/>
      <c r="L421" s="832"/>
      <c r="M421" s="832"/>
      <c r="N421" s="832">
        <v>1</v>
      </c>
      <c r="O421" s="832">
        <v>568</v>
      </c>
      <c r="P421" s="828"/>
      <c r="Q421" s="833">
        <v>568</v>
      </c>
    </row>
    <row r="422" spans="1:17" ht="14.45" customHeight="1" x14ac:dyDescent="0.2">
      <c r="A422" s="822" t="s">
        <v>7812</v>
      </c>
      <c r="B422" s="823" t="s">
        <v>7627</v>
      </c>
      <c r="C422" s="823" t="s">
        <v>7508</v>
      </c>
      <c r="D422" s="823" t="s">
        <v>7738</v>
      </c>
      <c r="E422" s="823" t="s">
        <v>7739</v>
      </c>
      <c r="F422" s="832">
        <v>1</v>
      </c>
      <c r="G422" s="832">
        <v>919</v>
      </c>
      <c r="H422" s="832"/>
      <c r="I422" s="832">
        <v>919</v>
      </c>
      <c r="J422" s="832"/>
      <c r="K422" s="832"/>
      <c r="L422" s="832"/>
      <c r="M422" s="832"/>
      <c r="N422" s="832"/>
      <c r="O422" s="832"/>
      <c r="P422" s="828"/>
      <c r="Q422" s="833"/>
    </row>
    <row r="423" spans="1:17" ht="14.45" customHeight="1" x14ac:dyDescent="0.2">
      <c r="A423" s="822" t="s">
        <v>7812</v>
      </c>
      <c r="B423" s="823" t="s">
        <v>7627</v>
      </c>
      <c r="C423" s="823" t="s">
        <v>7508</v>
      </c>
      <c r="D423" s="823" t="s">
        <v>7740</v>
      </c>
      <c r="E423" s="823" t="s">
        <v>7741</v>
      </c>
      <c r="F423" s="832">
        <v>1</v>
      </c>
      <c r="G423" s="832">
        <v>896</v>
      </c>
      <c r="H423" s="832"/>
      <c r="I423" s="832">
        <v>896</v>
      </c>
      <c r="J423" s="832"/>
      <c r="K423" s="832"/>
      <c r="L423" s="832"/>
      <c r="M423" s="832"/>
      <c r="N423" s="832"/>
      <c r="O423" s="832"/>
      <c r="P423" s="828"/>
      <c r="Q423" s="833"/>
    </row>
    <row r="424" spans="1:17" ht="14.45" customHeight="1" x14ac:dyDescent="0.2">
      <c r="A424" s="822" t="s">
        <v>7812</v>
      </c>
      <c r="B424" s="823" t="s">
        <v>7627</v>
      </c>
      <c r="C424" s="823" t="s">
        <v>7508</v>
      </c>
      <c r="D424" s="823" t="s">
        <v>7754</v>
      </c>
      <c r="E424" s="823" t="s">
        <v>7755</v>
      </c>
      <c r="F424" s="832"/>
      <c r="G424" s="832"/>
      <c r="H424" s="832"/>
      <c r="I424" s="832"/>
      <c r="J424" s="832">
        <v>1</v>
      </c>
      <c r="K424" s="832">
        <v>203</v>
      </c>
      <c r="L424" s="832">
        <v>1</v>
      </c>
      <c r="M424" s="832">
        <v>203</v>
      </c>
      <c r="N424" s="832">
        <v>4</v>
      </c>
      <c r="O424" s="832">
        <v>816</v>
      </c>
      <c r="P424" s="828">
        <v>4.0197044334975374</v>
      </c>
      <c r="Q424" s="833">
        <v>204</v>
      </c>
    </row>
    <row r="425" spans="1:17" ht="14.45" customHeight="1" x14ac:dyDescent="0.2">
      <c r="A425" s="822" t="s">
        <v>7812</v>
      </c>
      <c r="B425" s="823" t="s">
        <v>7627</v>
      </c>
      <c r="C425" s="823" t="s">
        <v>7508</v>
      </c>
      <c r="D425" s="823" t="s">
        <v>7764</v>
      </c>
      <c r="E425" s="823" t="s">
        <v>7765</v>
      </c>
      <c r="F425" s="832"/>
      <c r="G425" s="832"/>
      <c r="H425" s="832"/>
      <c r="I425" s="832"/>
      <c r="J425" s="832"/>
      <c r="K425" s="832"/>
      <c r="L425" s="832"/>
      <c r="M425" s="832"/>
      <c r="N425" s="832">
        <v>5</v>
      </c>
      <c r="O425" s="832">
        <v>16185</v>
      </c>
      <c r="P425" s="828"/>
      <c r="Q425" s="833">
        <v>3237</v>
      </c>
    </row>
    <row r="426" spans="1:17" ht="14.45" customHeight="1" x14ac:dyDescent="0.2">
      <c r="A426" s="822" t="s">
        <v>7812</v>
      </c>
      <c r="B426" s="823" t="s">
        <v>7627</v>
      </c>
      <c r="C426" s="823" t="s">
        <v>7508</v>
      </c>
      <c r="D426" s="823" t="s">
        <v>7768</v>
      </c>
      <c r="E426" s="823" t="s">
        <v>7769</v>
      </c>
      <c r="F426" s="832"/>
      <c r="G426" s="832"/>
      <c r="H426" s="832"/>
      <c r="I426" s="832"/>
      <c r="J426" s="832"/>
      <c r="K426" s="832"/>
      <c r="L426" s="832"/>
      <c r="M426" s="832"/>
      <c r="N426" s="832">
        <v>2</v>
      </c>
      <c r="O426" s="832">
        <v>6022</v>
      </c>
      <c r="P426" s="828"/>
      <c r="Q426" s="833">
        <v>3011</v>
      </c>
    </row>
    <row r="427" spans="1:17" ht="14.45" customHeight="1" x14ac:dyDescent="0.2">
      <c r="A427" s="822" t="s">
        <v>7583</v>
      </c>
      <c r="B427" s="823" t="s">
        <v>7627</v>
      </c>
      <c r="C427" s="823" t="s">
        <v>7508</v>
      </c>
      <c r="D427" s="823" t="s">
        <v>7632</v>
      </c>
      <c r="E427" s="823" t="s">
        <v>7633</v>
      </c>
      <c r="F427" s="832"/>
      <c r="G427" s="832"/>
      <c r="H427" s="832"/>
      <c r="I427" s="832"/>
      <c r="J427" s="832">
        <v>11</v>
      </c>
      <c r="K427" s="832">
        <v>3905</v>
      </c>
      <c r="L427" s="832">
        <v>1</v>
      </c>
      <c r="M427" s="832">
        <v>355</v>
      </c>
      <c r="N427" s="832"/>
      <c r="O427" s="832"/>
      <c r="P427" s="828"/>
      <c r="Q427" s="833"/>
    </row>
    <row r="428" spans="1:17" ht="14.45" customHeight="1" x14ac:dyDescent="0.2">
      <c r="A428" s="822" t="s">
        <v>7583</v>
      </c>
      <c r="B428" s="823" t="s">
        <v>7627</v>
      </c>
      <c r="C428" s="823" t="s">
        <v>7508</v>
      </c>
      <c r="D428" s="823" t="s">
        <v>7636</v>
      </c>
      <c r="E428" s="823" t="s">
        <v>7637</v>
      </c>
      <c r="F428" s="832">
        <v>800</v>
      </c>
      <c r="G428" s="832">
        <v>52000</v>
      </c>
      <c r="H428" s="832">
        <v>1.199400299850075</v>
      </c>
      <c r="I428" s="832">
        <v>65</v>
      </c>
      <c r="J428" s="832">
        <v>667</v>
      </c>
      <c r="K428" s="832">
        <v>43355</v>
      </c>
      <c r="L428" s="832">
        <v>1</v>
      </c>
      <c r="M428" s="832">
        <v>65</v>
      </c>
      <c r="N428" s="832">
        <v>737</v>
      </c>
      <c r="O428" s="832">
        <v>48642</v>
      </c>
      <c r="P428" s="828">
        <v>1.1219467189482182</v>
      </c>
      <c r="Q428" s="833">
        <v>66</v>
      </c>
    </row>
    <row r="429" spans="1:17" ht="14.45" customHeight="1" x14ac:dyDescent="0.2">
      <c r="A429" s="822" t="s">
        <v>7583</v>
      </c>
      <c r="B429" s="823" t="s">
        <v>7627</v>
      </c>
      <c r="C429" s="823" t="s">
        <v>7508</v>
      </c>
      <c r="D429" s="823" t="s">
        <v>7640</v>
      </c>
      <c r="E429" s="823" t="s">
        <v>7641</v>
      </c>
      <c r="F429" s="832">
        <v>1</v>
      </c>
      <c r="G429" s="832">
        <v>592</v>
      </c>
      <c r="H429" s="832"/>
      <c r="I429" s="832">
        <v>592</v>
      </c>
      <c r="J429" s="832"/>
      <c r="K429" s="832"/>
      <c r="L429" s="832"/>
      <c r="M429" s="832"/>
      <c r="N429" s="832"/>
      <c r="O429" s="832"/>
      <c r="P429" s="828"/>
      <c r="Q429" s="833"/>
    </row>
    <row r="430" spans="1:17" ht="14.45" customHeight="1" x14ac:dyDescent="0.2">
      <c r="A430" s="822" t="s">
        <v>7583</v>
      </c>
      <c r="B430" s="823" t="s">
        <v>7627</v>
      </c>
      <c r="C430" s="823" t="s">
        <v>7508</v>
      </c>
      <c r="D430" s="823" t="s">
        <v>7648</v>
      </c>
      <c r="E430" s="823" t="s">
        <v>7649</v>
      </c>
      <c r="F430" s="832">
        <v>13</v>
      </c>
      <c r="G430" s="832">
        <v>312</v>
      </c>
      <c r="H430" s="832">
        <v>0.63157894736842102</v>
      </c>
      <c r="I430" s="832">
        <v>24</v>
      </c>
      <c r="J430" s="832">
        <v>19</v>
      </c>
      <c r="K430" s="832">
        <v>494</v>
      </c>
      <c r="L430" s="832">
        <v>1</v>
      </c>
      <c r="M430" s="832">
        <v>26</v>
      </c>
      <c r="N430" s="832">
        <v>23</v>
      </c>
      <c r="O430" s="832">
        <v>598</v>
      </c>
      <c r="P430" s="828">
        <v>1.2105263157894737</v>
      </c>
      <c r="Q430" s="833">
        <v>26</v>
      </c>
    </row>
    <row r="431" spans="1:17" ht="14.45" customHeight="1" x14ac:dyDescent="0.2">
      <c r="A431" s="822" t="s">
        <v>7583</v>
      </c>
      <c r="B431" s="823" t="s">
        <v>7627</v>
      </c>
      <c r="C431" s="823" t="s">
        <v>7508</v>
      </c>
      <c r="D431" s="823" t="s">
        <v>7652</v>
      </c>
      <c r="E431" s="823" t="s">
        <v>7653</v>
      </c>
      <c r="F431" s="832">
        <v>4</v>
      </c>
      <c r="G431" s="832">
        <v>220</v>
      </c>
      <c r="H431" s="832">
        <v>0.5</v>
      </c>
      <c r="I431" s="832">
        <v>55</v>
      </c>
      <c r="J431" s="832">
        <v>8</v>
      </c>
      <c r="K431" s="832">
        <v>440</v>
      </c>
      <c r="L431" s="832">
        <v>1</v>
      </c>
      <c r="M431" s="832">
        <v>55</v>
      </c>
      <c r="N431" s="832">
        <v>1</v>
      </c>
      <c r="O431" s="832">
        <v>55</v>
      </c>
      <c r="P431" s="828">
        <v>0.125</v>
      </c>
      <c r="Q431" s="833">
        <v>55</v>
      </c>
    </row>
    <row r="432" spans="1:17" ht="14.45" customHeight="1" x14ac:dyDescent="0.2">
      <c r="A432" s="822" t="s">
        <v>7583</v>
      </c>
      <c r="B432" s="823" t="s">
        <v>7627</v>
      </c>
      <c r="C432" s="823" t="s">
        <v>7508</v>
      </c>
      <c r="D432" s="823" t="s">
        <v>7654</v>
      </c>
      <c r="E432" s="823" t="s">
        <v>7655</v>
      </c>
      <c r="F432" s="832">
        <v>59</v>
      </c>
      <c r="G432" s="832">
        <v>4543</v>
      </c>
      <c r="H432" s="832">
        <v>1.2392253136933988</v>
      </c>
      <c r="I432" s="832">
        <v>77</v>
      </c>
      <c r="J432" s="832">
        <v>47</v>
      </c>
      <c r="K432" s="832">
        <v>3666</v>
      </c>
      <c r="L432" s="832">
        <v>1</v>
      </c>
      <c r="M432" s="832">
        <v>78</v>
      </c>
      <c r="N432" s="832">
        <v>32</v>
      </c>
      <c r="O432" s="832">
        <v>2496</v>
      </c>
      <c r="P432" s="828">
        <v>0.68085106382978722</v>
      </c>
      <c r="Q432" s="833">
        <v>78</v>
      </c>
    </row>
    <row r="433" spans="1:17" ht="14.45" customHeight="1" x14ac:dyDescent="0.2">
      <c r="A433" s="822" t="s">
        <v>7583</v>
      </c>
      <c r="B433" s="823" t="s">
        <v>7627</v>
      </c>
      <c r="C433" s="823" t="s">
        <v>7508</v>
      </c>
      <c r="D433" s="823" t="s">
        <v>7658</v>
      </c>
      <c r="E433" s="823" t="s">
        <v>7659</v>
      </c>
      <c r="F433" s="832">
        <v>262</v>
      </c>
      <c r="G433" s="832">
        <v>6288</v>
      </c>
      <c r="H433" s="832">
        <v>1.3936170212765957</v>
      </c>
      <c r="I433" s="832">
        <v>24</v>
      </c>
      <c r="J433" s="832">
        <v>188</v>
      </c>
      <c r="K433" s="832">
        <v>4512</v>
      </c>
      <c r="L433" s="832">
        <v>1</v>
      </c>
      <c r="M433" s="832">
        <v>24</v>
      </c>
      <c r="N433" s="832">
        <v>231</v>
      </c>
      <c r="O433" s="832">
        <v>5775</v>
      </c>
      <c r="P433" s="828">
        <v>1.2799202127659575</v>
      </c>
      <c r="Q433" s="833">
        <v>25</v>
      </c>
    </row>
    <row r="434" spans="1:17" ht="14.45" customHeight="1" x14ac:dyDescent="0.2">
      <c r="A434" s="822" t="s">
        <v>7583</v>
      </c>
      <c r="B434" s="823" t="s">
        <v>7627</v>
      </c>
      <c r="C434" s="823" t="s">
        <v>7508</v>
      </c>
      <c r="D434" s="823" t="s">
        <v>7670</v>
      </c>
      <c r="E434" s="823" t="s">
        <v>7671</v>
      </c>
      <c r="F434" s="832">
        <v>117</v>
      </c>
      <c r="G434" s="832">
        <v>7722</v>
      </c>
      <c r="H434" s="832">
        <v>0.74522292993630568</v>
      </c>
      <c r="I434" s="832">
        <v>66</v>
      </c>
      <c r="J434" s="832">
        <v>157</v>
      </c>
      <c r="K434" s="832">
        <v>10362</v>
      </c>
      <c r="L434" s="832">
        <v>1</v>
      </c>
      <c r="M434" s="832">
        <v>66</v>
      </c>
      <c r="N434" s="832">
        <v>161</v>
      </c>
      <c r="O434" s="832">
        <v>10626</v>
      </c>
      <c r="P434" s="828">
        <v>1.0254777070063694</v>
      </c>
      <c r="Q434" s="833">
        <v>66</v>
      </c>
    </row>
    <row r="435" spans="1:17" ht="14.45" customHeight="1" x14ac:dyDescent="0.2">
      <c r="A435" s="822" t="s">
        <v>7583</v>
      </c>
      <c r="B435" s="823" t="s">
        <v>7627</v>
      </c>
      <c r="C435" s="823" t="s">
        <v>7508</v>
      </c>
      <c r="D435" s="823" t="s">
        <v>7674</v>
      </c>
      <c r="E435" s="823" t="s">
        <v>7675</v>
      </c>
      <c r="F435" s="832">
        <v>62</v>
      </c>
      <c r="G435" s="832">
        <v>1054</v>
      </c>
      <c r="H435" s="832">
        <v>1.0163934426229508</v>
      </c>
      <c r="I435" s="832">
        <v>17</v>
      </c>
      <c r="J435" s="832">
        <v>61</v>
      </c>
      <c r="K435" s="832">
        <v>1037</v>
      </c>
      <c r="L435" s="832">
        <v>1</v>
      </c>
      <c r="M435" s="832">
        <v>17</v>
      </c>
      <c r="N435" s="832">
        <v>31</v>
      </c>
      <c r="O435" s="832">
        <v>527</v>
      </c>
      <c r="P435" s="828">
        <v>0.50819672131147542</v>
      </c>
      <c r="Q435" s="833">
        <v>17</v>
      </c>
    </row>
    <row r="436" spans="1:17" ht="14.45" customHeight="1" x14ac:dyDescent="0.2">
      <c r="A436" s="822" t="s">
        <v>7583</v>
      </c>
      <c r="B436" s="823" t="s">
        <v>7627</v>
      </c>
      <c r="C436" s="823" t="s">
        <v>7508</v>
      </c>
      <c r="D436" s="823" t="s">
        <v>7678</v>
      </c>
      <c r="E436" s="823" t="s">
        <v>7679</v>
      </c>
      <c r="F436" s="832">
        <v>255</v>
      </c>
      <c r="G436" s="832">
        <v>89250</v>
      </c>
      <c r="H436" s="832">
        <v>0.53757611897146784</v>
      </c>
      <c r="I436" s="832">
        <v>350</v>
      </c>
      <c r="J436" s="832">
        <v>473</v>
      </c>
      <c r="K436" s="832">
        <v>166023</v>
      </c>
      <c r="L436" s="832">
        <v>1</v>
      </c>
      <c r="M436" s="832">
        <v>351</v>
      </c>
      <c r="N436" s="832">
        <v>445</v>
      </c>
      <c r="O436" s="832">
        <v>156640</v>
      </c>
      <c r="P436" s="828">
        <v>0.94348373418140863</v>
      </c>
      <c r="Q436" s="833">
        <v>352</v>
      </c>
    </row>
    <row r="437" spans="1:17" ht="14.45" customHeight="1" x14ac:dyDescent="0.2">
      <c r="A437" s="822" t="s">
        <v>7583</v>
      </c>
      <c r="B437" s="823" t="s">
        <v>7627</v>
      </c>
      <c r="C437" s="823" t="s">
        <v>7508</v>
      </c>
      <c r="D437" s="823" t="s">
        <v>7680</v>
      </c>
      <c r="E437" s="823" t="s">
        <v>7681</v>
      </c>
      <c r="F437" s="832">
        <v>233</v>
      </c>
      <c r="G437" s="832">
        <v>5825</v>
      </c>
      <c r="H437" s="832">
        <v>1.45625</v>
      </c>
      <c r="I437" s="832">
        <v>25</v>
      </c>
      <c r="J437" s="832">
        <v>160</v>
      </c>
      <c r="K437" s="832">
        <v>4000</v>
      </c>
      <c r="L437" s="832">
        <v>1</v>
      </c>
      <c r="M437" s="832">
        <v>25</v>
      </c>
      <c r="N437" s="832">
        <v>187</v>
      </c>
      <c r="O437" s="832">
        <v>4862</v>
      </c>
      <c r="P437" s="828">
        <v>1.2155</v>
      </c>
      <c r="Q437" s="833">
        <v>26</v>
      </c>
    </row>
    <row r="438" spans="1:17" ht="14.45" customHeight="1" x14ac:dyDescent="0.2">
      <c r="A438" s="822" t="s">
        <v>7583</v>
      </c>
      <c r="B438" s="823" t="s">
        <v>7627</v>
      </c>
      <c r="C438" s="823" t="s">
        <v>7508</v>
      </c>
      <c r="D438" s="823" t="s">
        <v>7684</v>
      </c>
      <c r="E438" s="823" t="s">
        <v>7685</v>
      </c>
      <c r="F438" s="832">
        <v>9</v>
      </c>
      <c r="G438" s="832">
        <v>1629</v>
      </c>
      <c r="H438" s="832">
        <v>0.52941176470588236</v>
      </c>
      <c r="I438" s="832">
        <v>181</v>
      </c>
      <c r="J438" s="832">
        <v>17</v>
      </c>
      <c r="K438" s="832">
        <v>3077</v>
      </c>
      <c r="L438" s="832">
        <v>1</v>
      </c>
      <c r="M438" s="832">
        <v>181</v>
      </c>
      <c r="N438" s="832">
        <v>9</v>
      </c>
      <c r="O438" s="832">
        <v>1629</v>
      </c>
      <c r="P438" s="828">
        <v>0.52941176470588236</v>
      </c>
      <c r="Q438" s="833">
        <v>181</v>
      </c>
    </row>
    <row r="439" spans="1:17" ht="14.45" customHeight="1" x14ac:dyDescent="0.2">
      <c r="A439" s="822" t="s">
        <v>7583</v>
      </c>
      <c r="B439" s="823" t="s">
        <v>7627</v>
      </c>
      <c r="C439" s="823" t="s">
        <v>7508</v>
      </c>
      <c r="D439" s="823" t="s">
        <v>7686</v>
      </c>
      <c r="E439" s="823" t="s">
        <v>7687</v>
      </c>
      <c r="F439" s="832"/>
      <c r="G439" s="832"/>
      <c r="H439" s="832"/>
      <c r="I439" s="832"/>
      <c r="J439" s="832">
        <v>3</v>
      </c>
      <c r="K439" s="832">
        <v>78</v>
      </c>
      <c r="L439" s="832">
        <v>1</v>
      </c>
      <c r="M439" s="832">
        <v>26</v>
      </c>
      <c r="N439" s="832">
        <v>0</v>
      </c>
      <c r="O439" s="832">
        <v>0</v>
      </c>
      <c r="P439" s="828">
        <v>0</v>
      </c>
      <c r="Q439" s="833"/>
    </row>
    <row r="440" spans="1:17" ht="14.45" customHeight="1" x14ac:dyDescent="0.2">
      <c r="A440" s="822" t="s">
        <v>7583</v>
      </c>
      <c r="B440" s="823" t="s">
        <v>7627</v>
      </c>
      <c r="C440" s="823" t="s">
        <v>7508</v>
      </c>
      <c r="D440" s="823" t="s">
        <v>7688</v>
      </c>
      <c r="E440" s="823" t="s">
        <v>7689</v>
      </c>
      <c r="F440" s="832"/>
      <c r="G440" s="832"/>
      <c r="H440" s="832"/>
      <c r="I440" s="832"/>
      <c r="J440" s="832">
        <v>3</v>
      </c>
      <c r="K440" s="832">
        <v>252</v>
      </c>
      <c r="L440" s="832">
        <v>1</v>
      </c>
      <c r="M440" s="832">
        <v>84</v>
      </c>
      <c r="N440" s="832">
        <v>1</v>
      </c>
      <c r="O440" s="832">
        <v>84</v>
      </c>
      <c r="P440" s="828">
        <v>0.33333333333333331</v>
      </c>
      <c r="Q440" s="833">
        <v>84</v>
      </c>
    </row>
    <row r="441" spans="1:17" ht="14.45" customHeight="1" x14ac:dyDescent="0.2">
      <c r="A441" s="822" t="s">
        <v>7583</v>
      </c>
      <c r="B441" s="823" t="s">
        <v>7627</v>
      </c>
      <c r="C441" s="823" t="s">
        <v>7508</v>
      </c>
      <c r="D441" s="823" t="s">
        <v>7690</v>
      </c>
      <c r="E441" s="823" t="s">
        <v>7691</v>
      </c>
      <c r="F441" s="832">
        <v>13</v>
      </c>
      <c r="G441" s="832">
        <v>3302</v>
      </c>
      <c r="H441" s="832">
        <v>1.0833333333333333</v>
      </c>
      <c r="I441" s="832">
        <v>254</v>
      </c>
      <c r="J441" s="832">
        <v>12</v>
      </c>
      <c r="K441" s="832">
        <v>3048</v>
      </c>
      <c r="L441" s="832">
        <v>1</v>
      </c>
      <c r="M441" s="832">
        <v>254</v>
      </c>
      <c r="N441" s="832">
        <v>15</v>
      </c>
      <c r="O441" s="832">
        <v>3810</v>
      </c>
      <c r="P441" s="828">
        <v>1.25</v>
      </c>
      <c r="Q441" s="833">
        <v>254</v>
      </c>
    </row>
    <row r="442" spans="1:17" ht="14.45" customHeight="1" x14ac:dyDescent="0.2">
      <c r="A442" s="822" t="s">
        <v>7583</v>
      </c>
      <c r="B442" s="823" t="s">
        <v>7627</v>
      </c>
      <c r="C442" s="823" t="s">
        <v>7508</v>
      </c>
      <c r="D442" s="823" t="s">
        <v>7696</v>
      </c>
      <c r="E442" s="823" t="s">
        <v>7697</v>
      </c>
      <c r="F442" s="832">
        <v>17</v>
      </c>
      <c r="G442" s="832">
        <v>3689</v>
      </c>
      <c r="H442" s="832">
        <v>1.3076923076923077</v>
      </c>
      <c r="I442" s="832">
        <v>217</v>
      </c>
      <c r="J442" s="832">
        <v>13</v>
      </c>
      <c r="K442" s="832">
        <v>2821</v>
      </c>
      <c r="L442" s="832">
        <v>1</v>
      </c>
      <c r="M442" s="832">
        <v>217</v>
      </c>
      <c r="N442" s="832">
        <v>9</v>
      </c>
      <c r="O442" s="832">
        <v>1953</v>
      </c>
      <c r="P442" s="828">
        <v>0.69230769230769229</v>
      </c>
      <c r="Q442" s="833">
        <v>217</v>
      </c>
    </row>
    <row r="443" spans="1:17" ht="14.45" customHeight="1" x14ac:dyDescent="0.2">
      <c r="A443" s="822" t="s">
        <v>7583</v>
      </c>
      <c r="B443" s="823" t="s">
        <v>7627</v>
      </c>
      <c r="C443" s="823" t="s">
        <v>7508</v>
      </c>
      <c r="D443" s="823" t="s">
        <v>7698</v>
      </c>
      <c r="E443" s="823" t="s">
        <v>7699</v>
      </c>
      <c r="F443" s="832"/>
      <c r="G443" s="832"/>
      <c r="H443" s="832"/>
      <c r="I443" s="832"/>
      <c r="J443" s="832">
        <v>2</v>
      </c>
      <c r="K443" s="832">
        <v>74</v>
      </c>
      <c r="L443" s="832">
        <v>1</v>
      </c>
      <c r="M443" s="832">
        <v>37</v>
      </c>
      <c r="N443" s="832">
        <v>2</v>
      </c>
      <c r="O443" s="832">
        <v>74</v>
      </c>
      <c r="P443" s="828">
        <v>1</v>
      </c>
      <c r="Q443" s="833">
        <v>37</v>
      </c>
    </row>
    <row r="444" spans="1:17" ht="14.45" customHeight="1" x14ac:dyDescent="0.2">
      <c r="A444" s="822" t="s">
        <v>7583</v>
      </c>
      <c r="B444" s="823" t="s">
        <v>7627</v>
      </c>
      <c r="C444" s="823" t="s">
        <v>7508</v>
      </c>
      <c r="D444" s="823" t="s">
        <v>7702</v>
      </c>
      <c r="E444" s="823" t="s">
        <v>7703</v>
      </c>
      <c r="F444" s="832">
        <v>108</v>
      </c>
      <c r="G444" s="832">
        <v>5400</v>
      </c>
      <c r="H444" s="832">
        <v>0.97297297297297303</v>
      </c>
      <c r="I444" s="832">
        <v>50</v>
      </c>
      <c r="J444" s="832">
        <v>111</v>
      </c>
      <c r="K444" s="832">
        <v>5550</v>
      </c>
      <c r="L444" s="832">
        <v>1</v>
      </c>
      <c r="M444" s="832">
        <v>50</v>
      </c>
      <c r="N444" s="832">
        <v>128</v>
      </c>
      <c r="O444" s="832">
        <v>6400</v>
      </c>
      <c r="P444" s="828">
        <v>1.1531531531531531</v>
      </c>
      <c r="Q444" s="833">
        <v>50</v>
      </c>
    </row>
    <row r="445" spans="1:17" ht="14.45" customHeight="1" x14ac:dyDescent="0.2">
      <c r="A445" s="822" t="s">
        <v>7583</v>
      </c>
      <c r="B445" s="823" t="s">
        <v>7627</v>
      </c>
      <c r="C445" s="823" t="s">
        <v>7508</v>
      </c>
      <c r="D445" s="823" t="s">
        <v>7720</v>
      </c>
      <c r="E445" s="823" t="s">
        <v>7721</v>
      </c>
      <c r="F445" s="832">
        <v>1</v>
      </c>
      <c r="G445" s="832">
        <v>410</v>
      </c>
      <c r="H445" s="832"/>
      <c r="I445" s="832">
        <v>410</v>
      </c>
      <c r="J445" s="832"/>
      <c r="K445" s="832"/>
      <c r="L445" s="832"/>
      <c r="M445" s="832"/>
      <c r="N445" s="832"/>
      <c r="O445" s="832"/>
      <c r="P445" s="828"/>
      <c r="Q445" s="833"/>
    </row>
    <row r="446" spans="1:17" ht="14.45" customHeight="1" x14ac:dyDescent="0.2">
      <c r="A446" s="822" t="s">
        <v>7583</v>
      </c>
      <c r="B446" s="823" t="s">
        <v>7627</v>
      </c>
      <c r="C446" s="823" t="s">
        <v>7508</v>
      </c>
      <c r="D446" s="823" t="s">
        <v>7724</v>
      </c>
      <c r="E446" s="823" t="s">
        <v>7725</v>
      </c>
      <c r="F446" s="832">
        <v>1</v>
      </c>
      <c r="G446" s="832">
        <v>590</v>
      </c>
      <c r="H446" s="832"/>
      <c r="I446" s="832">
        <v>590</v>
      </c>
      <c r="J446" s="832"/>
      <c r="K446" s="832"/>
      <c r="L446" s="832"/>
      <c r="M446" s="832"/>
      <c r="N446" s="832"/>
      <c r="O446" s="832"/>
      <c r="P446" s="828"/>
      <c r="Q446" s="833"/>
    </row>
    <row r="447" spans="1:17" ht="14.45" customHeight="1" x14ac:dyDescent="0.2">
      <c r="A447" s="822" t="s">
        <v>7813</v>
      </c>
      <c r="B447" s="823" t="s">
        <v>7584</v>
      </c>
      <c r="C447" s="823" t="s">
        <v>7508</v>
      </c>
      <c r="D447" s="823" t="s">
        <v>7585</v>
      </c>
      <c r="E447" s="823" t="s">
        <v>7586</v>
      </c>
      <c r="F447" s="832"/>
      <c r="G447" s="832"/>
      <c r="H447" s="832"/>
      <c r="I447" s="832"/>
      <c r="J447" s="832"/>
      <c r="K447" s="832"/>
      <c r="L447" s="832"/>
      <c r="M447" s="832"/>
      <c r="N447" s="832">
        <v>1</v>
      </c>
      <c r="O447" s="832">
        <v>11876</v>
      </c>
      <c r="P447" s="828"/>
      <c r="Q447" s="833">
        <v>11876</v>
      </c>
    </row>
    <row r="448" spans="1:17" ht="14.45" customHeight="1" x14ac:dyDescent="0.2">
      <c r="A448" s="822" t="s">
        <v>7813</v>
      </c>
      <c r="B448" s="823" t="s">
        <v>7584</v>
      </c>
      <c r="C448" s="823" t="s">
        <v>7508</v>
      </c>
      <c r="D448" s="823" t="s">
        <v>7587</v>
      </c>
      <c r="E448" s="823" t="s">
        <v>7588</v>
      </c>
      <c r="F448" s="832">
        <v>6</v>
      </c>
      <c r="G448" s="832">
        <v>1794</v>
      </c>
      <c r="H448" s="832">
        <v>2.9701986754966887</v>
      </c>
      <c r="I448" s="832">
        <v>299</v>
      </c>
      <c r="J448" s="832">
        <v>2</v>
      </c>
      <c r="K448" s="832">
        <v>604</v>
      </c>
      <c r="L448" s="832">
        <v>1</v>
      </c>
      <c r="M448" s="832">
        <v>302</v>
      </c>
      <c r="N448" s="832">
        <v>4</v>
      </c>
      <c r="O448" s="832">
        <v>1216</v>
      </c>
      <c r="P448" s="828">
        <v>2.0132450331125828</v>
      </c>
      <c r="Q448" s="833">
        <v>304</v>
      </c>
    </row>
    <row r="449" spans="1:17" ht="14.45" customHeight="1" x14ac:dyDescent="0.2">
      <c r="A449" s="822" t="s">
        <v>7813</v>
      </c>
      <c r="B449" s="823" t="s">
        <v>7584</v>
      </c>
      <c r="C449" s="823" t="s">
        <v>7508</v>
      </c>
      <c r="D449" s="823" t="s">
        <v>7593</v>
      </c>
      <c r="E449" s="823" t="s">
        <v>7594</v>
      </c>
      <c r="F449" s="832">
        <v>58</v>
      </c>
      <c r="G449" s="832">
        <v>607086</v>
      </c>
      <c r="H449" s="832">
        <v>1.9272571428571428</v>
      </c>
      <c r="I449" s="832">
        <v>10467</v>
      </c>
      <c r="J449" s="832">
        <v>30</v>
      </c>
      <c r="K449" s="832">
        <v>315000</v>
      </c>
      <c r="L449" s="832">
        <v>1</v>
      </c>
      <c r="M449" s="832">
        <v>10500</v>
      </c>
      <c r="N449" s="832">
        <v>75</v>
      </c>
      <c r="O449" s="832">
        <v>789750</v>
      </c>
      <c r="P449" s="828">
        <v>2.5071428571428571</v>
      </c>
      <c r="Q449" s="833">
        <v>10530</v>
      </c>
    </row>
    <row r="450" spans="1:17" ht="14.45" customHeight="1" x14ac:dyDescent="0.2">
      <c r="A450" s="822" t="s">
        <v>7813</v>
      </c>
      <c r="B450" s="823" t="s">
        <v>7584</v>
      </c>
      <c r="C450" s="823" t="s">
        <v>7508</v>
      </c>
      <c r="D450" s="823" t="s">
        <v>7595</v>
      </c>
      <c r="E450" s="823" t="s">
        <v>7596</v>
      </c>
      <c r="F450" s="832">
        <v>6</v>
      </c>
      <c r="G450" s="832">
        <v>68376</v>
      </c>
      <c r="H450" s="832">
        <v>5.9623299616323679</v>
      </c>
      <c r="I450" s="832">
        <v>11396</v>
      </c>
      <c r="J450" s="832">
        <v>1</v>
      </c>
      <c r="K450" s="832">
        <v>11468</v>
      </c>
      <c r="L450" s="832">
        <v>1</v>
      </c>
      <c r="M450" s="832">
        <v>11468</v>
      </c>
      <c r="N450" s="832">
        <v>3</v>
      </c>
      <c r="O450" s="832">
        <v>34593</v>
      </c>
      <c r="P450" s="828">
        <v>3.0164806417858387</v>
      </c>
      <c r="Q450" s="833">
        <v>11531</v>
      </c>
    </row>
    <row r="451" spans="1:17" ht="14.45" customHeight="1" x14ac:dyDescent="0.2">
      <c r="A451" s="822" t="s">
        <v>7813</v>
      </c>
      <c r="B451" s="823" t="s">
        <v>7584</v>
      </c>
      <c r="C451" s="823" t="s">
        <v>7508</v>
      </c>
      <c r="D451" s="823" t="s">
        <v>7601</v>
      </c>
      <c r="E451" s="823" t="s">
        <v>7602</v>
      </c>
      <c r="F451" s="832">
        <v>3</v>
      </c>
      <c r="G451" s="832">
        <v>37311</v>
      </c>
      <c r="H451" s="832">
        <v>0.99360869217863701</v>
      </c>
      <c r="I451" s="832">
        <v>12437</v>
      </c>
      <c r="J451" s="832">
        <v>3</v>
      </c>
      <c r="K451" s="832">
        <v>37551</v>
      </c>
      <c r="L451" s="832">
        <v>1</v>
      </c>
      <c r="M451" s="832">
        <v>12517</v>
      </c>
      <c r="N451" s="832">
        <v>2</v>
      </c>
      <c r="O451" s="832">
        <v>25174</v>
      </c>
      <c r="P451" s="828">
        <v>0.67039492956246172</v>
      </c>
      <c r="Q451" s="833">
        <v>12587</v>
      </c>
    </row>
    <row r="452" spans="1:17" ht="14.45" customHeight="1" x14ac:dyDescent="0.2">
      <c r="A452" s="822" t="s">
        <v>7813</v>
      </c>
      <c r="B452" s="823" t="s">
        <v>7584</v>
      </c>
      <c r="C452" s="823" t="s">
        <v>7508</v>
      </c>
      <c r="D452" s="823" t="s">
        <v>7603</v>
      </c>
      <c r="E452" s="823" t="s">
        <v>7604</v>
      </c>
      <c r="F452" s="832">
        <v>9</v>
      </c>
      <c r="G452" s="832">
        <v>9963</v>
      </c>
      <c r="H452" s="832">
        <v>1.1219594594594595</v>
      </c>
      <c r="I452" s="832">
        <v>1107</v>
      </c>
      <c r="J452" s="832">
        <v>8</v>
      </c>
      <c r="K452" s="832">
        <v>8880</v>
      </c>
      <c r="L452" s="832">
        <v>1</v>
      </c>
      <c r="M452" s="832">
        <v>1110</v>
      </c>
      <c r="N452" s="832">
        <v>5</v>
      </c>
      <c r="O452" s="832">
        <v>5570</v>
      </c>
      <c r="P452" s="828">
        <v>0.62725225225225223</v>
      </c>
      <c r="Q452" s="833">
        <v>1114</v>
      </c>
    </row>
    <row r="453" spans="1:17" ht="14.45" customHeight="1" x14ac:dyDescent="0.2">
      <c r="A453" s="822" t="s">
        <v>7813</v>
      </c>
      <c r="B453" s="823" t="s">
        <v>7584</v>
      </c>
      <c r="C453" s="823" t="s">
        <v>7508</v>
      </c>
      <c r="D453" s="823" t="s">
        <v>7605</v>
      </c>
      <c r="E453" s="823" t="s">
        <v>7606</v>
      </c>
      <c r="F453" s="832"/>
      <c r="G453" s="832"/>
      <c r="H453" s="832"/>
      <c r="I453" s="832"/>
      <c r="J453" s="832">
        <v>1</v>
      </c>
      <c r="K453" s="832">
        <v>7447</v>
      </c>
      <c r="L453" s="832">
        <v>1</v>
      </c>
      <c r="M453" s="832">
        <v>7447</v>
      </c>
      <c r="N453" s="832"/>
      <c r="O453" s="832"/>
      <c r="P453" s="828"/>
      <c r="Q453" s="833"/>
    </row>
    <row r="454" spans="1:17" ht="14.45" customHeight="1" x14ac:dyDescent="0.2">
      <c r="A454" s="822" t="s">
        <v>7813</v>
      </c>
      <c r="B454" s="823" t="s">
        <v>7584</v>
      </c>
      <c r="C454" s="823" t="s">
        <v>7508</v>
      </c>
      <c r="D454" s="823" t="s">
        <v>7607</v>
      </c>
      <c r="E454" s="823" t="s">
        <v>7608</v>
      </c>
      <c r="F454" s="832">
        <v>1</v>
      </c>
      <c r="G454" s="832">
        <v>2395</v>
      </c>
      <c r="H454" s="832"/>
      <c r="I454" s="832">
        <v>2395</v>
      </c>
      <c r="J454" s="832"/>
      <c r="K454" s="832"/>
      <c r="L454" s="832"/>
      <c r="M454" s="832"/>
      <c r="N454" s="832"/>
      <c r="O454" s="832"/>
      <c r="P454" s="828"/>
      <c r="Q454" s="833"/>
    </row>
    <row r="455" spans="1:17" ht="14.45" customHeight="1" x14ac:dyDescent="0.2">
      <c r="A455" s="822" t="s">
        <v>7813</v>
      </c>
      <c r="B455" s="823" t="s">
        <v>7584</v>
      </c>
      <c r="C455" s="823" t="s">
        <v>7508</v>
      </c>
      <c r="D455" s="823" t="s">
        <v>7611</v>
      </c>
      <c r="E455" s="823" t="s">
        <v>7612</v>
      </c>
      <c r="F455" s="832">
        <v>2</v>
      </c>
      <c r="G455" s="832">
        <v>3220</v>
      </c>
      <c r="H455" s="832">
        <v>0.2857142857142857</v>
      </c>
      <c r="I455" s="832">
        <v>1610</v>
      </c>
      <c r="J455" s="832">
        <v>7</v>
      </c>
      <c r="K455" s="832">
        <v>11270</v>
      </c>
      <c r="L455" s="832">
        <v>1</v>
      </c>
      <c r="M455" s="832">
        <v>1610</v>
      </c>
      <c r="N455" s="832">
        <v>1</v>
      </c>
      <c r="O455" s="832">
        <v>1610</v>
      </c>
      <c r="P455" s="828">
        <v>0.14285714285714285</v>
      </c>
      <c r="Q455" s="833">
        <v>1610</v>
      </c>
    </row>
    <row r="456" spans="1:17" ht="14.45" customHeight="1" x14ac:dyDescent="0.2">
      <c r="A456" s="822" t="s">
        <v>7813</v>
      </c>
      <c r="B456" s="823" t="s">
        <v>7584</v>
      </c>
      <c r="C456" s="823" t="s">
        <v>7508</v>
      </c>
      <c r="D456" s="823" t="s">
        <v>7613</v>
      </c>
      <c r="E456" s="823" t="s">
        <v>7614</v>
      </c>
      <c r="F456" s="832"/>
      <c r="G456" s="832"/>
      <c r="H456" s="832"/>
      <c r="I456" s="832"/>
      <c r="J456" s="832">
        <v>4</v>
      </c>
      <c r="K456" s="832">
        <v>6528</v>
      </c>
      <c r="L456" s="832">
        <v>1</v>
      </c>
      <c r="M456" s="832">
        <v>1632</v>
      </c>
      <c r="N456" s="832"/>
      <c r="O456" s="832"/>
      <c r="P456" s="828"/>
      <c r="Q456" s="833"/>
    </row>
    <row r="457" spans="1:17" ht="14.45" customHeight="1" x14ac:dyDescent="0.2">
      <c r="A457" s="822" t="s">
        <v>7813</v>
      </c>
      <c r="B457" s="823" t="s">
        <v>7584</v>
      </c>
      <c r="C457" s="823" t="s">
        <v>7508</v>
      </c>
      <c r="D457" s="823" t="s">
        <v>7617</v>
      </c>
      <c r="E457" s="823" t="s">
        <v>7618</v>
      </c>
      <c r="F457" s="832">
        <v>2</v>
      </c>
      <c r="G457" s="832">
        <v>3220</v>
      </c>
      <c r="H457" s="832">
        <v>0.2857142857142857</v>
      </c>
      <c r="I457" s="832">
        <v>1610</v>
      </c>
      <c r="J457" s="832">
        <v>7</v>
      </c>
      <c r="K457" s="832">
        <v>11270</v>
      </c>
      <c r="L457" s="832">
        <v>1</v>
      </c>
      <c r="M457" s="832">
        <v>1610</v>
      </c>
      <c r="N457" s="832">
        <v>1</v>
      </c>
      <c r="O457" s="832">
        <v>1610</v>
      </c>
      <c r="P457" s="828">
        <v>0.14285714285714285</v>
      </c>
      <c r="Q457" s="833">
        <v>1610</v>
      </c>
    </row>
    <row r="458" spans="1:17" ht="14.45" customHeight="1" x14ac:dyDescent="0.2">
      <c r="A458" s="822" t="s">
        <v>7813</v>
      </c>
      <c r="B458" s="823" t="s">
        <v>7584</v>
      </c>
      <c r="C458" s="823" t="s">
        <v>7508</v>
      </c>
      <c r="D458" s="823" t="s">
        <v>7619</v>
      </c>
      <c r="E458" s="823" t="s">
        <v>7620</v>
      </c>
      <c r="F458" s="832">
        <v>3</v>
      </c>
      <c r="G458" s="832">
        <v>119178</v>
      </c>
      <c r="H458" s="832"/>
      <c r="I458" s="832">
        <v>39726</v>
      </c>
      <c r="J458" s="832"/>
      <c r="K458" s="832"/>
      <c r="L458" s="832"/>
      <c r="M458" s="832"/>
      <c r="N458" s="832">
        <v>5</v>
      </c>
      <c r="O458" s="832">
        <v>199300</v>
      </c>
      <c r="P458" s="828"/>
      <c r="Q458" s="833">
        <v>39860</v>
      </c>
    </row>
    <row r="459" spans="1:17" ht="14.45" customHeight="1" x14ac:dyDescent="0.2">
      <c r="A459" s="822" t="s">
        <v>7813</v>
      </c>
      <c r="B459" s="823" t="s">
        <v>7584</v>
      </c>
      <c r="C459" s="823" t="s">
        <v>7508</v>
      </c>
      <c r="D459" s="823" t="s">
        <v>7623</v>
      </c>
      <c r="E459" s="823" t="s">
        <v>7624</v>
      </c>
      <c r="F459" s="832">
        <v>2</v>
      </c>
      <c r="G459" s="832">
        <v>2168.89</v>
      </c>
      <c r="H459" s="832">
        <v>0.3333338456289402</v>
      </c>
      <c r="I459" s="832">
        <v>1084.4449999999999</v>
      </c>
      <c r="J459" s="832">
        <v>6</v>
      </c>
      <c r="K459" s="832">
        <v>6506.66</v>
      </c>
      <c r="L459" s="832">
        <v>1</v>
      </c>
      <c r="M459" s="832">
        <v>1084.4433333333334</v>
      </c>
      <c r="N459" s="832"/>
      <c r="O459" s="832"/>
      <c r="P459" s="828"/>
      <c r="Q459" s="833"/>
    </row>
    <row r="460" spans="1:17" ht="14.45" customHeight="1" x14ac:dyDescent="0.2">
      <c r="A460" s="822" t="s">
        <v>7813</v>
      </c>
      <c r="B460" s="823" t="s">
        <v>7627</v>
      </c>
      <c r="C460" s="823" t="s">
        <v>7508</v>
      </c>
      <c r="D460" s="823" t="s">
        <v>7628</v>
      </c>
      <c r="E460" s="823" t="s">
        <v>7629</v>
      </c>
      <c r="F460" s="832">
        <v>7</v>
      </c>
      <c r="G460" s="832">
        <v>1554</v>
      </c>
      <c r="H460" s="832">
        <v>1.3937219730941703</v>
      </c>
      <c r="I460" s="832">
        <v>222</v>
      </c>
      <c r="J460" s="832">
        <v>5</v>
      </c>
      <c r="K460" s="832">
        <v>1115</v>
      </c>
      <c r="L460" s="832">
        <v>1</v>
      </c>
      <c r="M460" s="832">
        <v>223</v>
      </c>
      <c r="N460" s="832">
        <v>4</v>
      </c>
      <c r="O460" s="832">
        <v>896</v>
      </c>
      <c r="P460" s="828">
        <v>0.80358744394618831</v>
      </c>
      <c r="Q460" s="833">
        <v>224</v>
      </c>
    </row>
    <row r="461" spans="1:17" ht="14.45" customHeight="1" x14ac:dyDescent="0.2">
      <c r="A461" s="822" t="s">
        <v>7813</v>
      </c>
      <c r="B461" s="823" t="s">
        <v>7627</v>
      </c>
      <c r="C461" s="823" t="s">
        <v>7508</v>
      </c>
      <c r="D461" s="823" t="s">
        <v>7630</v>
      </c>
      <c r="E461" s="823" t="s">
        <v>7631</v>
      </c>
      <c r="F461" s="832">
        <v>7</v>
      </c>
      <c r="G461" s="832">
        <v>3563</v>
      </c>
      <c r="H461" s="832">
        <v>1.389083820662768</v>
      </c>
      <c r="I461" s="832">
        <v>509</v>
      </c>
      <c r="J461" s="832">
        <v>5</v>
      </c>
      <c r="K461" s="832">
        <v>2565</v>
      </c>
      <c r="L461" s="832">
        <v>1</v>
      </c>
      <c r="M461" s="832">
        <v>513</v>
      </c>
      <c r="N461" s="832">
        <v>4</v>
      </c>
      <c r="O461" s="832">
        <v>2068</v>
      </c>
      <c r="P461" s="828">
        <v>0.80623781676413253</v>
      </c>
      <c r="Q461" s="833">
        <v>517</v>
      </c>
    </row>
    <row r="462" spans="1:17" ht="14.45" customHeight="1" x14ac:dyDescent="0.2">
      <c r="A462" s="822" t="s">
        <v>7813</v>
      </c>
      <c r="B462" s="823" t="s">
        <v>7627</v>
      </c>
      <c r="C462" s="823" t="s">
        <v>7508</v>
      </c>
      <c r="D462" s="823" t="s">
        <v>7632</v>
      </c>
      <c r="E462" s="823" t="s">
        <v>7633</v>
      </c>
      <c r="F462" s="832">
        <v>14</v>
      </c>
      <c r="G462" s="832">
        <v>4956</v>
      </c>
      <c r="H462" s="832">
        <v>0.43626760563380279</v>
      </c>
      <c r="I462" s="832">
        <v>354</v>
      </c>
      <c r="J462" s="832">
        <v>32</v>
      </c>
      <c r="K462" s="832">
        <v>11360</v>
      </c>
      <c r="L462" s="832">
        <v>1</v>
      </c>
      <c r="M462" s="832">
        <v>355</v>
      </c>
      <c r="N462" s="832">
        <v>6</v>
      </c>
      <c r="O462" s="832">
        <v>2130</v>
      </c>
      <c r="P462" s="828">
        <v>0.1875</v>
      </c>
      <c r="Q462" s="833">
        <v>355</v>
      </c>
    </row>
    <row r="463" spans="1:17" ht="14.45" customHeight="1" x14ac:dyDescent="0.2">
      <c r="A463" s="822" t="s">
        <v>7813</v>
      </c>
      <c r="B463" s="823" t="s">
        <v>7627</v>
      </c>
      <c r="C463" s="823" t="s">
        <v>7508</v>
      </c>
      <c r="D463" s="823" t="s">
        <v>7636</v>
      </c>
      <c r="E463" s="823" t="s">
        <v>7637</v>
      </c>
      <c r="F463" s="832">
        <v>2020</v>
      </c>
      <c r="G463" s="832">
        <v>131300</v>
      </c>
      <c r="H463" s="832">
        <v>1.0659630606860158</v>
      </c>
      <c r="I463" s="832">
        <v>65</v>
      </c>
      <c r="J463" s="832">
        <v>1895</v>
      </c>
      <c r="K463" s="832">
        <v>123175</v>
      </c>
      <c r="L463" s="832">
        <v>1</v>
      </c>
      <c r="M463" s="832">
        <v>65</v>
      </c>
      <c r="N463" s="832">
        <v>1438</v>
      </c>
      <c r="O463" s="832">
        <v>94908</v>
      </c>
      <c r="P463" s="828">
        <v>0.77051349705703265</v>
      </c>
      <c r="Q463" s="833">
        <v>66</v>
      </c>
    </row>
    <row r="464" spans="1:17" ht="14.45" customHeight="1" x14ac:dyDescent="0.2">
      <c r="A464" s="822" t="s">
        <v>7813</v>
      </c>
      <c r="B464" s="823" t="s">
        <v>7627</v>
      </c>
      <c r="C464" s="823" t="s">
        <v>7508</v>
      </c>
      <c r="D464" s="823" t="s">
        <v>7638</v>
      </c>
      <c r="E464" s="823" t="s">
        <v>7639</v>
      </c>
      <c r="F464" s="832">
        <v>2</v>
      </c>
      <c r="G464" s="832">
        <v>1090</v>
      </c>
      <c r="H464" s="832">
        <v>0.49908424908424909</v>
      </c>
      <c r="I464" s="832">
        <v>545</v>
      </c>
      <c r="J464" s="832">
        <v>4</v>
      </c>
      <c r="K464" s="832">
        <v>2184</v>
      </c>
      <c r="L464" s="832">
        <v>1</v>
      </c>
      <c r="M464" s="832">
        <v>546</v>
      </c>
      <c r="N464" s="832">
        <v>10</v>
      </c>
      <c r="O464" s="832">
        <v>5470</v>
      </c>
      <c r="P464" s="828">
        <v>2.5045787545787546</v>
      </c>
      <c r="Q464" s="833">
        <v>547</v>
      </c>
    </row>
    <row r="465" spans="1:17" ht="14.45" customHeight="1" x14ac:dyDescent="0.2">
      <c r="A465" s="822" t="s">
        <v>7813</v>
      </c>
      <c r="B465" s="823" t="s">
        <v>7627</v>
      </c>
      <c r="C465" s="823" t="s">
        <v>7508</v>
      </c>
      <c r="D465" s="823" t="s">
        <v>7640</v>
      </c>
      <c r="E465" s="823" t="s">
        <v>7641</v>
      </c>
      <c r="F465" s="832">
        <v>21</v>
      </c>
      <c r="G465" s="832">
        <v>12432</v>
      </c>
      <c r="H465" s="832">
        <v>0.99663299663299665</v>
      </c>
      <c r="I465" s="832">
        <v>592</v>
      </c>
      <c r="J465" s="832">
        <v>21</v>
      </c>
      <c r="K465" s="832">
        <v>12474</v>
      </c>
      <c r="L465" s="832">
        <v>1</v>
      </c>
      <c r="M465" s="832">
        <v>594</v>
      </c>
      <c r="N465" s="832">
        <v>11</v>
      </c>
      <c r="O465" s="832">
        <v>6545</v>
      </c>
      <c r="P465" s="828">
        <v>0.52469135802469136</v>
      </c>
      <c r="Q465" s="833">
        <v>595</v>
      </c>
    </row>
    <row r="466" spans="1:17" ht="14.45" customHeight="1" x14ac:dyDescent="0.2">
      <c r="A466" s="822" t="s">
        <v>7813</v>
      </c>
      <c r="B466" s="823" t="s">
        <v>7627</v>
      </c>
      <c r="C466" s="823" t="s">
        <v>7508</v>
      </c>
      <c r="D466" s="823" t="s">
        <v>7642</v>
      </c>
      <c r="E466" s="823" t="s">
        <v>7643</v>
      </c>
      <c r="F466" s="832">
        <v>19</v>
      </c>
      <c r="G466" s="832">
        <v>11723</v>
      </c>
      <c r="H466" s="832">
        <v>1.1855784789644013</v>
      </c>
      <c r="I466" s="832">
        <v>617</v>
      </c>
      <c r="J466" s="832">
        <v>16</v>
      </c>
      <c r="K466" s="832">
        <v>9888</v>
      </c>
      <c r="L466" s="832">
        <v>1</v>
      </c>
      <c r="M466" s="832">
        <v>618</v>
      </c>
      <c r="N466" s="832">
        <v>14</v>
      </c>
      <c r="O466" s="832">
        <v>8666</v>
      </c>
      <c r="P466" s="828">
        <v>0.87641585760517804</v>
      </c>
      <c r="Q466" s="833">
        <v>619</v>
      </c>
    </row>
    <row r="467" spans="1:17" ht="14.45" customHeight="1" x14ac:dyDescent="0.2">
      <c r="A467" s="822" t="s">
        <v>7813</v>
      </c>
      <c r="B467" s="823" t="s">
        <v>7627</v>
      </c>
      <c r="C467" s="823" t="s">
        <v>7508</v>
      </c>
      <c r="D467" s="823" t="s">
        <v>7644</v>
      </c>
      <c r="E467" s="823" t="s">
        <v>7645</v>
      </c>
      <c r="F467" s="832">
        <v>2</v>
      </c>
      <c r="G467" s="832">
        <v>306</v>
      </c>
      <c r="H467" s="832">
        <v>0.49675324675324678</v>
      </c>
      <c r="I467" s="832">
        <v>153</v>
      </c>
      <c r="J467" s="832">
        <v>4</v>
      </c>
      <c r="K467" s="832">
        <v>616</v>
      </c>
      <c r="L467" s="832">
        <v>1</v>
      </c>
      <c r="M467" s="832">
        <v>154</v>
      </c>
      <c r="N467" s="832"/>
      <c r="O467" s="832"/>
      <c r="P467" s="828"/>
      <c r="Q467" s="833"/>
    </row>
    <row r="468" spans="1:17" ht="14.45" customHeight="1" x14ac:dyDescent="0.2">
      <c r="A468" s="822" t="s">
        <v>7813</v>
      </c>
      <c r="B468" s="823" t="s">
        <v>7627</v>
      </c>
      <c r="C468" s="823" t="s">
        <v>7508</v>
      </c>
      <c r="D468" s="823" t="s">
        <v>7646</v>
      </c>
      <c r="E468" s="823" t="s">
        <v>7647</v>
      </c>
      <c r="F468" s="832">
        <v>1</v>
      </c>
      <c r="G468" s="832">
        <v>679</v>
      </c>
      <c r="H468" s="832"/>
      <c r="I468" s="832">
        <v>679</v>
      </c>
      <c r="J468" s="832"/>
      <c r="K468" s="832"/>
      <c r="L468" s="832"/>
      <c r="M468" s="832"/>
      <c r="N468" s="832">
        <v>1</v>
      </c>
      <c r="O468" s="832">
        <v>680</v>
      </c>
      <c r="P468" s="828"/>
      <c r="Q468" s="833">
        <v>680</v>
      </c>
    </row>
    <row r="469" spans="1:17" ht="14.45" customHeight="1" x14ac:dyDescent="0.2">
      <c r="A469" s="822" t="s">
        <v>7813</v>
      </c>
      <c r="B469" s="823" t="s">
        <v>7627</v>
      </c>
      <c r="C469" s="823" t="s">
        <v>7508</v>
      </c>
      <c r="D469" s="823" t="s">
        <v>7648</v>
      </c>
      <c r="E469" s="823" t="s">
        <v>7649</v>
      </c>
      <c r="F469" s="832">
        <v>26</v>
      </c>
      <c r="G469" s="832">
        <v>624</v>
      </c>
      <c r="H469" s="832">
        <v>0.64864864864864868</v>
      </c>
      <c r="I469" s="832">
        <v>24</v>
      </c>
      <c r="J469" s="832">
        <v>37</v>
      </c>
      <c r="K469" s="832">
        <v>962</v>
      </c>
      <c r="L469" s="832">
        <v>1</v>
      </c>
      <c r="M469" s="832">
        <v>26</v>
      </c>
      <c r="N469" s="832">
        <v>33</v>
      </c>
      <c r="O469" s="832">
        <v>858</v>
      </c>
      <c r="P469" s="828">
        <v>0.89189189189189189</v>
      </c>
      <c r="Q469" s="833">
        <v>26</v>
      </c>
    </row>
    <row r="470" spans="1:17" ht="14.45" customHeight="1" x14ac:dyDescent="0.2">
      <c r="A470" s="822" t="s">
        <v>7813</v>
      </c>
      <c r="B470" s="823" t="s">
        <v>7627</v>
      </c>
      <c r="C470" s="823" t="s">
        <v>7508</v>
      </c>
      <c r="D470" s="823" t="s">
        <v>7650</v>
      </c>
      <c r="E470" s="823" t="s">
        <v>7651</v>
      </c>
      <c r="F470" s="832"/>
      <c r="G470" s="832"/>
      <c r="H470" s="832"/>
      <c r="I470" s="832"/>
      <c r="J470" s="832">
        <v>2</v>
      </c>
      <c r="K470" s="832">
        <v>336</v>
      </c>
      <c r="L470" s="832">
        <v>1</v>
      </c>
      <c r="M470" s="832">
        <v>168</v>
      </c>
      <c r="N470" s="832"/>
      <c r="O470" s="832"/>
      <c r="P470" s="828"/>
      <c r="Q470" s="833"/>
    </row>
    <row r="471" spans="1:17" ht="14.45" customHeight="1" x14ac:dyDescent="0.2">
      <c r="A471" s="822" t="s">
        <v>7813</v>
      </c>
      <c r="B471" s="823" t="s">
        <v>7627</v>
      </c>
      <c r="C471" s="823" t="s">
        <v>7508</v>
      </c>
      <c r="D471" s="823" t="s">
        <v>7652</v>
      </c>
      <c r="E471" s="823" t="s">
        <v>7653</v>
      </c>
      <c r="F471" s="832">
        <v>14</v>
      </c>
      <c r="G471" s="832">
        <v>770</v>
      </c>
      <c r="H471" s="832">
        <v>0.60869565217391308</v>
      </c>
      <c r="I471" s="832">
        <v>55</v>
      </c>
      <c r="J471" s="832">
        <v>23</v>
      </c>
      <c r="K471" s="832">
        <v>1265</v>
      </c>
      <c r="L471" s="832">
        <v>1</v>
      </c>
      <c r="M471" s="832">
        <v>55</v>
      </c>
      <c r="N471" s="832">
        <v>13</v>
      </c>
      <c r="O471" s="832">
        <v>715</v>
      </c>
      <c r="P471" s="828">
        <v>0.56521739130434778</v>
      </c>
      <c r="Q471" s="833">
        <v>55</v>
      </c>
    </row>
    <row r="472" spans="1:17" ht="14.45" customHeight="1" x14ac:dyDescent="0.2">
      <c r="A472" s="822" t="s">
        <v>7813</v>
      </c>
      <c r="B472" s="823" t="s">
        <v>7627</v>
      </c>
      <c r="C472" s="823" t="s">
        <v>7508</v>
      </c>
      <c r="D472" s="823" t="s">
        <v>7654</v>
      </c>
      <c r="E472" s="823" t="s">
        <v>7655</v>
      </c>
      <c r="F472" s="832">
        <v>659</v>
      </c>
      <c r="G472" s="832">
        <v>50743</v>
      </c>
      <c r="H472" s="832">
        <v>1.1914858645627877</v>
      </c>
      <c r="I472" s="832">
        <v>77</v>
      </c>
      <c r="J472" s="832">
        <v>546</v>
      </c>
      <c r="K472" s="832">
        <v>42588</v>
      </c>
      <c r="L472" s="832">
        <v>1</v>
      </c>
      <c r="M472" s="832">
        <v>78</v>
      </c>
      <c r="N472" s="832">
        <v>496</v>
      </c>
      <c r="O472" s="832">
        <v>38688</v>
      </c>
      <c r="P472" s="828">
        <v>0.90842490842490842</v>
      </c>
      <c r="Q472" s="833">
        <v>78</v>
      </c>
    </row>
    <row r="473" spans="1:17" ht="14.45" customHeight="1" x14ac:dyDescent="0.2">
      <c r="A473" s="822" t="s">
        <v>7813</v>
      </c>
      <c r="B473" s="823" t="s">
        <v>7627</v>
      </c>
      <c r="C473" s="823" t="s">
        <v>7508</v>
      </c>
      <c r="D473" s="823" t="s">
        <v>7656</v>
      </c>
      <c r="E473" s="823" t="s">
        <v>7657</v>
      </c>
      <c r="F473" s="832"/>
      <c r="G473" s="832"/>
      <c r="H473" s="832"/>
      <c r="I473" s="832"/>
      <c r="J473" s="832">
        <v>2</v>
      </c>
      <c r="K473" s="832">
        <v>3266</v>
      </c>
      <c r="L473" s="832">
        <v>1</v>
      </c>
      <c r="M473" s="832">
        <v>1633</v>
      </c>
      <c r="N473" s="832"/>
      <c r="O473" s="832"/>
      <c r="P473" s="828"/>
      <c r="Q473" s="833"/>
    </row>
    <row r="474" spans="1:17" ht="14.45" customHeight="1" x14ac:dyDescent="0.2">
      <c r="A474" s="822" t="s">
        <v>7813</v>
      </c>
      <c r="B474" s="823" t="s">
        <v>7627</v>
      </c>
      <c r="C474" s="823" t="s">
        <v>7508</v>
      </c>
      <c r="D474" s="823" t="s">
        <v>7658</v>
      </c>
      <c r="E474" s="823" t="s">
        <v>7659</v>
      </c>
      <c r="F474" s="832">
        <v>778</v>
      </c>
      <c r="G474" s="832">
        <v>18672</v>
      </c>
      <c r="H474" s="832">
        <v>1.0613915416098227</v>
      </c>
      <c r="I474" s="832">
        <v>24</v>
      </c>
      <c r="J474" s="832">
        <v>733</v>
      </c>
      <c r="K474" s="832">
        <v>17592</v>
      </c>
      <c r="L474" s="832">
        <v>1</v>
      </c>
      <c r="M474" s="832">
        <v>24</v>
      </c>
      <c r="N474" s="832">
        <v>455</v>
      </c>
      <c r="O474" s="832">
        <v>11375</v>
      </c>
      <c r="P474" s="828">
        <v>0.6466007276034561</v>
      </c>
      <c r="Q474" s="833">
        <v>25</v>
      </c>
    </row>
    <row r="475" spans="1:17" ht="14.45" customHeight="1" x14ac:dyDescent="0.2">
      <c r="A475" s="822" t="s">
        <v>7813</v>
      </c>
      <c r="B475" s="823" t="s">
        <v>7627</v>
      </c>
      <c r="C475" s="823" t="s">
        <v>7508</v>
      </c>
      <c r="D475" s="823" t="s">
        <v>7660</v>
      </c>
      <c r="E475" s="823" t="s">
        <v>7661</v>
      </c>
      <c r="F475" s="832">
        <v>2</v>
      </c>
      <c r="G475" s="832">
        <v>202</v>
      </c>
      <c r="H475" s="832"/>
      <c r="I475" s="832">
        <v>101</v>
      </c>
      <c r="J475" s="832"/>
      <c r="K475" s="832"/>
      <c r="L475" s="832"/>
      <c r="M475" s="832"/>
      <c r="N475" s="832">
        <v>2</v>
      </c>
      <c r="O475" s="832">
        <v>206</v>
      </c>
      <c r="P475" s="828"/>
      <c r="Q475" s="833">
        <v>103</v>
      </c>
    </row>
    <row r="476" spans="1:17" ht="14.45" customHeight="1" x14ac:dyDescent="0.2">
      <c r="A476" s="822" t="s">
        <v>7813</v>
      </c>
      <c r="B476" s="823" t="s">
        <v>7627</v>
      </c>
      <c r="C476" s="823" t="s">
        <v>7508</v>
      </c>
      <c r="D476" s="823" t="s">
        <v>7666</v>
      </c>
      <c r="E476" s="823" t="s">
        <v>7667</v>
      </c>
      <c r="F476" s="832">
        <v>2</v>
      </c>
      <c r="G476" s="832">
        <v>1262</v>
      </c>
      <c r="H476" s="832">
        <v>2</v>
      </c>
      <c r="I476" s="832">
        <v>631</v>
      </c>
      <c r="J476" s="832">
        <v>1</v>
      </c>
      <c r="K476" s="832">
        <v>631</v>
      </c>
      <c r="L476" s="832">
        <v>1</v>
      </c>
      <c r="M476" s="832">
        <v>631</v>
      </c>
      <c r="N476" s="832">
        <v>2</v>
      </c>
      <c r="O476" s="832">
        <v>1264</v>
      </c>
      <c r="P476" s="828">
        <v>2.0031695721077654</v>
      </c>
      <c r="Q476" s="833">
        <v>632</v>
      </c>
    </row>
    <row r="477" spans="1:17" ht="14.45" customHeight="1" x14ac:dyDescent="0.2">
      <c r="A477" s="822" t="s">
        <v>7813</v>
      </c>
      <c r="B477" s="823" t="s">
        <v>7627</v>
      </c>
      <c r="C477" s="823" t="s">
        <v>7508</v>
      </c>
      <c r="D477" s="823" t="s">
        <v>7668</v>
      </c>
      <c r="E477" s="823" t="s">
        <v>7669</v>
      </c>
      <c r="F477" s="832">
        <v>1</v>
      </c>
      <c r="G477" s="832">
        <v>210</v>
      </c>
      <c r="H477" s="832"/>
      <c r="I477" s="832">
        <v>210</v>
      </c>
      <c r="J477" s="832"/>
      <c r="K477" s="832"/>
      <c r="L477" s="832"/>
      <c r="M477" s="832"/>
      <c r="N477" s="832"/>
      <c r="O477" s="832"/>
      <c r="P477" s="828"/>
      <c r="Q477" s="833"/>
    </row>
    <row r="478" spans="1:17" ht="14.45" customHeight="1" x14ac:dyDescent="0.2">
      <c r="A478" s="822" t="s">
        <v>7813</v>
      </c>
      <c r="B478" s="823" t="s">
        <v>7627</v>
      </c>
      <c r="C478" s="823" t="s">
        <v>7508</v>
      </c>
      <c r="D478" s="823" t="s">
        <v>7670</v>
      </c>
      <c r="E478" s="823" t="s">
        <v>7671</v>
      </c>
      <c r="F478" s="832">
        <v>169</v>
      </c>
      <c r="G478" s="832">
        <v>11154</v>
      </c>
      <c r="H478" s="832">
        <v>1.2158273381294964</v>
      </c>
      <c r="I478" s="832">
        <v>66</v>
      </c>
      <c r="J478" s="832">
        <v>139</v>
      </c>
      <c r="K478" s="832">
        <v>9174</v>
      </c>
      <c r="L478" s="832">
        <v>1</v>
      </c>
      <c r="M478" s="832">
        <v>66</v>
      </c>
      <c r="N478" s="832">
        <v>118</v>
      </c>
      <c r="O478" s="832">
        <v>7788</v>
      </c>
      <c r="P478" s="828">
        <v>0.84892086330935257</v>
      </c>
      <c r="Q478" s="833">
        <v>66</v>
      </c>
    </row>
    <row r="479" spans="1:17" ht="14.45" customHeight="1" x14ac:dyDescent="0.2">
      <c r="A479" s="822" t="s">
        <v>7813</v>
      </c>
      <c r="B479" s="823" t="s">
        <v>7627</v>
      </c>
      <c r="C479" s="823" t="s">
        <v>7508</v>
      </c>
      <c r="D479" s="823" t="s">
        <v>7674</v>
      </c>
      <c r="E479" s="823" t="s">
        <v>7675</v>
      </c>
      <c r="F479" s="832">
        <v>789</v>
      </c>
      <c r="G479" s="832">
        <v>13413</v>
      </c>
      <c r="H479" s="832">
        <v>1.1918429003021147</v>
      </c>
      <c r="I479" s="832">
        <v>17</v>
      </c>
      <c r="J479" s="832">
        <v>662</v>
      </c>
      <c r="K479" s="832">
        <v>11254</v>
      </c>
      <c r="L479" s="832">
        <v>1</v>
      </c>
      <c r="M479" s="832">
        <v>17</v>
      </c>
      <c r="N479" s="832">
        <v>575</v>
      </c>
      <c r="O479" s="832">
        <v>9775</v>
      </c>
      <c r="P479" s="828">
        <v>0.86858006042296076</v>
      </c>
      <c r="Q479" s="833">
        <v>17</v>
      </c>
    </row>
    <row r="480" spans="1:17" ht="14.45" customHeight="1" x14ac:dyDescent="0.2">
      <c r="A480" s="822" t="s">
        <v>7813</v>
      </c>
      <c r="B480" s="823" t="s">
        <v>7627</v>
      </c>
      <c r="C480" s="823" t="s">
        <v>7508</v>
      </c>
      <c r="D480" s="823" t="s">
        <v>7678</v>
      </c>
      <c r="E480" s="823" t="s">
        <v>7679</v>
      </c>
      <c r="F480" s="832">
        <v>386</v>
      </c>
      <c r="G480" s="832">
        <v>135100</v>
      </c>
      <c r="H480" s="832">
        <v>1.5396011396011395</v>
      </c>
      <c r="I480" s="832">
        <v>350</v>
      </c>
      <c r="J480" s="832">
        <v>250</v>
      </c>
      <c r="K480" s="832">
        <v>87750</v>
      </c>
      <c r="L480" s="832">
        <v>1</v>
      </c>
      <c r="M480" s="832">
        <v>351</v>
      </c>
      <c r="N480" s="832">
        <v>564</v>
      </c>
      <c r="O480" s="832">
        <v>198528</v>
      </c>
      <c r="P480" s="828">
        <v>2.2624273504273504</v>
      </c>
      <c r="Q480" s="833">
        <v>352</v>
      </c>
    </row>
    <row r="481" spans="1:17" ht="14.45" customHeight="1" x14ac:dyDescent="0.2">
      <c r="A481" s="822" t="s">
        <v>7813</v>
      </c>
      <c r="B481" s="823" t="s">
        <v>7627</v>
      </c>
      <c r="C481" s="823" t="s">
        <v>7508</v>
      </c>
      <c r="D481" s="823" t="s">
        <v>7680</v>
      </c>
      <c r="E481" s="823" t="s">
        <v>7681</v>
      </c>
      <c r="F481" s="832">
        <v>687</v>
      </c>
      <c r="G481" s="832">
        <v>17175</v>
      </c>
      <c r="H481" s="832">
        <v>1.0424886191198786</v>
      </c>
      <c r="I481" s="832">
        <v>25</v>
      </c>
      <c r="J481" s="832">
        <v>659</v>
      </c>
      <c r="K481" s="832">
        <v>16475</v>
      </c>
      <c r="L481" s="832">
        <v>1</v>
      </c>
      <c r="M481" s="832">
        <v>25</v>
      </c>
      <c r="N481" s="832">
        <v>393</v>
      </c>
      <c r="O481" s="832">
        <v>10218</v>
      </c>
      <c r="P481" s="828">
        <v>0.62021244309559942</v>
      </c>
      <c r="Q481" s="833">
        <v>26</v>
      </c>
    </row>
    <row r="482" spans="1:17" ht="14.45" customHeight="1" x14ac:dyDescent="0.2">
      <c r="A482" s="822" t="s">
        <v>7813</v>
      </c>
      <c r="B482" s="823" t="s">
        <v>7627</v>
      </c>
      <c r="C482" s="823" t="s">
        <v>7508</v>
      </c>
      <c r="D482" s="823" t="s">
        <v>7682</v>
      </c>
      <c r="E482" s="823" t="s">
        <v>7683</v>
      </c>
      <c r="F482" s="832">
        <v>10</v>
      </c>
      <c r="G482" s="832">
        <v>7420</v>
      </c>
      <c r="H482" s="832">
        <v>1</v>
      </c>
      <c r="I482" s="832">
        <v>742</v>
      </c>
      <c r="J482" s="832">
        <v>10</v>
      </c>
      <c r="K482" s="832">
        <v>7420</v>
      </c>
      <c r="L482" s="832">
        <v>1</v>
      </c>
      <c r="M482" s="832">
        <v>742</v>
      </c>
      <c r="N482" s="832">
        <v>3</v>
      </c>
      <c r="O482" s="832">
        <v>2229</v>
      </c>
      <c r="P482" s="828">
        <v>0.30040431266846362</v>
      </c>
      <c r="Q482" s="833">
        <v>743</v>
      </c>
    </row>
    <row r="483" spans="1:17" ht="14.45" customHeight="1" x14ac:dyDescent="0.2">
      <c r="A483" s="822" t="s">
        <v>7813</v>
      </c>
      <c r="B483" s="823" t="s">
        <v>7627</v>
      </c>
      <c r="C483" s="823" t="s">
        <v>7508</v>
      </c>
      <c r="D483" s="823" t="s">
        <v>7684</v>
      </c>
      <c r="E483" s="823" t="s">
        <v>7685</v>
      </c>
      <c r="F483" s="832">
        <v>203</v>
      </c>
      <c r="G483" s="832">
        <v>36743</v>
      </c>
      <c r="H483" s="832">
        <v>1.4926470588235294</v>
      </c>
      <c r="I483" s="832">
        <v>181</v>
      </c>
      <c r="J483" s="832">
        <v>136</v>
      </c>
      <c r="K483" s="832">
        <v>24616</v>
      </c>
      <c r="L483" s="832">
        <v>1</v>
      </c>
      <c r="M483" s="832">
        <v>181</v>
      </c>
      <c r="N483" s="832">
        <v>107</v>
      </c>
      <c r="O483" s="832">
        <v>19367</v>
      </c>
      <c r="P483" s="828">
        <v>0.78676470588235292</v>
      </c>
      <c r="Q483" s="833">
        <v>181</v>
      </c>
    </row>
    <row r="484" spans="1:17" ht="14.45" customHeight="1" x14ac:dyDescent="0.2">
      <c r="A484" s="822" t="s">
        <v>7813</v>
      </c>
      <c r="B484" s="823" t="s">
        <v>7627</v>
      </c>
      <c r="C484" s="823" t="s">
        <v>7508</v>
      </c>
      <c r="D484" s="823" t="s">
        <v>7688</v>
      </c>
      <c r="E484" s="823" t="s">
        <v>7689</v>
      </c>
      <c r="F484" s="832"/>
      <c r="G484" s="832"/>
      <c r="H484" s="832"/>
      <c r="I484" s="832"/>
      <c r="J484" s="832">
        <v>3</v>
      </c>
      <c r="K484" s="832">
        <v>252</v>
      </c>
      <c r="L484" s="832">
        <v>1</v>
      </c>
      <c r="M484" s="832">
        <v>84</v>
      </c>
      <c r="N484" s="832">
        <v>3</v>
      </c>
      <c r="O484" s="832">
        <v>252</v>
      </c>
      <c r="P484" s="828">
        <v>1</v>
      </c>
      <c r="Q484" s="833">
        <v>84</v>
      </c>
    </row>
    <row r="485" spans="1:17" ht="14.45" customHeight="1" x14ac:dyDescent="0.2">
      <c r="A485" s="822" t="s">
        <v>7813</v>
      </c>
      <c r="B485" s="823" t="s">
        <v>7627</v>
      </c>
      <c r="C485" s="823" t="s">
        <v>7508</v>
      </c>
      <c r="D485" s="823" t="s">
        <v>7690</v>
      </c>
      <c r="E485" s="823" t="s">
        <v>7691</v>
      </c>
      <c r="F485" s="832">
        <v>141</v>
      </c>
      <c r="G485" s="832">
        <v>35814</v>
      </c>
      <c r="H485" s="832">
        <v>1.247787610619469</v>
      </c>
      <c r="I485" s="832">
        <v>254</v>
      </c>
      <c r="J485" s="832">
        <v>113</v>
      </c>
      <c r="K485" s="832">
        <v>28702</v>
      </c>
      <c r="L485" s="832">
        <v>1</v>
      </c>
      <c r="M485" s="832">
        <v>254</v>
      </c>
      <c r="N485" s="832">
        <v>77</v>
      </c>
      <c r="O485" s="832">
        <v>19558</v>
      </c>
      <c r="P485" s="828">
        <v>0.68141592920353977</v>
      </c>
      <c r="Q485" s="833">
        <v>254</v>
      </c>
    </row>
    <row r="486" spans="1:17" ht="14.45" customHeight="1" x14ac:dyDescent="0.2">
      <c r="A486" s="822" t="s">
        <v>7813</v>
      </c>
      <c r="B486" s="823" t="s">
        <v>7627</v>
      </c>
      <c r="C486" s="823" t="s">
        <v>7508</v>
      </c>
      <c r="D486" s="823" t="s">
        <v>7692</v>
      </c>
      <c r="E486" s="823" t="s">
        <v>7693</v>
      </c>
      <c r="F486" s="832">
        <v>10</v>
      </c>
      <c r="G486" s="832">
        <v>2680</v>
      </c>
      <c r="H486" s="832">
        <v>0.99628252788104088</v>
      </c>
      <c r="I486" s="832">
        <v>268</v>
      </c>
      <c r="J486" s="832">
        <v>10</v>
      </c>
      <c r="K486" s="832">
        <v>2690</v>
      </c>
      <c r="L486" s="832">
        <v>1</v>
      </c>
      <c r="M486" s="832">
        <v>269</v>
      </c>
      <c r="N486" s="832">
        <v>3</v>
      </c>
      <c r="O486" s="832">
        <v>807</v>
      </c>
      <c r="P486" s="828">
        <v>0.3</v>
      </c>
      <c r="Q486" s="833">
        <v>269</v>
      </c>
    </row>
    <row r="487" spans="1:17" ht="14.45" customHeight="1" x14ac:dyDescent="0.2">
      <c r="A487" s="822" t="s">
        <v>7813</v>
      </c>
      <c r="B487" s="823" t="s">
        <v>7627</v>
      </c>
      <c r="C487" s="823" t="s">
        <v>7508</v>
      </c>
      <c r="D487" s="823" t="s">
        <v>7694</v>
      </c>
      <c r="E487" s="823" t="s">
        <v>7695</v>
      </c>
      <c r="F487" s="832"/>
      <c r="G487" s="832"/>
      <c r="H487" s="832"/>
      <c r="I487" s="832"/>
      <c r="J487" s="832">
        <v>1</v>
      </c>
      <c r="K487" s="832">
        <v>12</v>
      </c>
      <c r="L487" s="832">
        <v>1</v>
      </c>
      <c r="M487" s="832">
        <v>12</v>
      </c>
      <c r="N487" s="832"/>
      <c r="O487" s="832"/>
      <c r="P487" s="828"/>
      <c r="Q487" s="833"/>
    </row>
    <row r="488" spans="1:17" ht="14.45" customHeight="1" x14ac:dyDescent="0.2">
      <c r="A488" s="822" t="s">
        <v>7813</v>
      </c>
      <c r="B488" s="823" t="s">
        <v>7627</v>
      </c>
      <c r="C488" s="823" t="s">
        <v>7508</v>
      </c>
      <c r="D488" s="823" t="s">
        <v>7696</v>
      </c>
      <c r="E488" s="823" t="s">
        <v>7697</v>
      </c>
      <c r="F488" s="832">
        <v>240</v>
      </c>
      <c r="G488" s="832">
        <v>52080</v>
      </c>
      <c r="H488" s="832">
        <v>1.5384615384615385</v>
      </c>
      <c r="I488" s="832">
        <v>217</v>
      </c>
      <c r="J488" s="832">
        <v>156</v>
      </c>
      <c r="K488" s="832">
        <v>33852</v>
      </c>
      <c r="L488" s="832">
        <v>1</v>
      </c>
      <c r="M488" s="832">
        <v>217</v>
      </c>
      <c r="N488" s="832">
        <v>184</v>
      </c>
      <c r="O488" s="832">
        <v>39928</v>
      </c>
      <c r="P488" s="828">
        <v>1.1794871794871795</v>
      </c>
      <c r="Q488" s="833">
        <v>217</v>
      </c>
    </row>
    <row r="489" spans="1:17" ht="14.45" customHeight="1" x14ac:dyDescent="0.2">
      <c r="A489" s="822" t="s">
        <v>7813</v>
      </c>
      <c r="B489" s="823" t="s">
        <v>7627</v>
      </c>
      <c r="C489" s="823" t="s">
        <v>7508</v>
      </c>
      <c r="D489" s="823" t="s">
        <v>7698</v>
      </c>
      <c r="E489" s="823" t="s">
        <v>7699</v>
      </c>
      <c r="F489" s="832">
        <v>15</v>
      </c>
      <c r="G489" s="832">
        <v>555</v>
      </c>
      <c r="H489" s="832">
        <v>1.1538461538461537</v>
      </c>
      <c r="I489" s="832">
        <v>37</v>
      </c>
      <c r="J489" s="832">
        <v>13</v>
      </c>
      <c r="K489" s="832">
        <v>481</v>
      </c>
      <c r="L489" s="832">
        <v>1</v>
      </c>
      <c r="M489" s="832">
        <v>37</v>
      </c>
      <c r="N489" s="832">
        <v>10</v>
      </c>
      <c r="O489" s="832">
        <v>370</v>
      </c>
      <c r="P489" s="828">
        <v>0.76923076923076927</v>
      </c>
      <c r="Q489" s="833">
        <v>37</v>
      </c>
    </row>
    <row r="490" spans="1:17" ht="14.45" customHeight="1" x14ac:dyDescent="0.2">
      <c r="A490" s="822" t="s">
        <v>7813</v>
      </c>
      <c r="B490" s="823" t="s">
        <v>7627</v>
      </c>
      <c r="C490" s="823" t="s">
        <v>7508</v>
      </c>
      <c r="D490" s="823" t="s">
        <v>7700</v>
      </c>
      <c r="E490" s="823" t="s">
        <v>7701</v>
      </c>
      <c r="F490" s="832">
        <v>19</v>
      </c>
      <c r="G490" s="832">
        <v>11248</v>
      </c>
      <c r="H490" s="832">
        <v>0.9017155683822351</v>
      </c>
      <c r="I490" s="832">
        <v>592</v>
      </c>
      <c r="J490" s="832">
        <v>21</v>
      </c>
      <c r="K490" s="832">
        <v>12474</v>
      </c>
      <c r="L490" s="832">
        <v>1</v>
      </c>
      <c r="M490" s="832">
        <v>594</v>
      </c>
      <c r="N490" s="832">
        <v>14</v>
      </c>
      <c r="O490" s="832">
        <v>8330</v>
      </c>
      <c r="P490" s="828">
        <v>0.66778900112233441</v>
      </c>
      <c r="Q490" s="833">
        <v>595</v>
      </c>
    </row>
    <row r="491" spans="1:17" ht="14.45" customHeight="1" x14ac:dyDescent="0.2">
      <c r="A491" s="822" t="s">
        <v>7813</v>
      </c>
      <c r="B491" s="823" t="s">
        <v>7627</v>
      </c>
      <c r="C491" s="823" t="s">
        <v>7508</v>
      </c>
      <c r="D491" s="823" t="s">
        <v>7702</v>
      </c>
      <c r="E491" s="823" t="s">
        <v>7703</v>
      </c>
      <c r="F491" s="832">
        <v>3</v>
      </c>
      <c r="G491" s="832">
        <v>150</v>
      </c>
      <c r="H491" s="832">
        <v>0.3</v>
      </c>
      <c r="I491" s="832">
        <v>50</v>
      </c>
      <c r="J491" s="832">
        <v>10</v>
      </c>
      <c r="K491" s="832">
        <v>500</v>
      </c>
      <c r="L491" s="832">
        <v>1</v>
      </c>
      <c r="M491" s="832">
        <v>50</v>
      </c>
      <c r="N491" s="832">
        <v>35</v>
      </c>
      <c r="O491" s="832">
        <v>1750</v>
      </c>
      <c r="P491" s="828">
        <v>3.5</v>
      </c>
      <c r="Q491" s="833">
        <v>50</v>
      </c>
    </row>
    <row r="492" spans="1:17" ht="14.45" customHeight="1" x14ac:dyDescent="0.2">
      <c r="A492" s="822" t="s">
        <v>7813</v>
      </c>
      <c r="B492" s="823" t="s">
        <v>7627</v>
      </c>
      <c r="C492" s="823" t="s">
        <v>7508</v>
      </c>
      <c r="D492" s="823" t="s">
        <v>7704</v>
      </c>
      <c r="E492" s="823" t="s">
        <v>7705</v>
      </c>
      <c r="F492" s="832">
        <v>12</v>
      </c>
      <c r="G492" s="832">
        <v>6564</v>
      </c>
      <c r="H492" s="832">
        <v>0.85557872784150157</v>
      </c>
      <c r="I492" s="832">
        <v>547</v>
      </c>
      <c r="J492" s="832">
        <v>14</v>
      </c>
      <c r="K492" s="832">
        <v>7672</v>
      </c>
      <c r="L492" s="832">
        <v>1</v>
      </c>
      <c r="M492" s="832">
        <v>548</v>
      </c>
      <c r="N492" s="832">
        <v>13</v>
      </c>
      <c r="O492" s="832">
        <v>7137</v>
      </c>
      <c r="P492" s="828">
        <v>0.93026590198123049</v>
      </c>
      <c r="Q492" s="833">
        <v>549</v>
      </c>
    </row>
    <row r="493" spans="1:17" ht="14.45" customHeight="1" x14ac:dyDescent="0.2">
      <c r="A493" s="822" t="s">
        <v>7813</v>
      </c>
      <c r="B493" s="823" t="s">
        <v>7627</v>
      </c>
      <c r="C493" s="823" t="s">
        <v>7508</v>
      </c>
      <c r="D493" s="823" t="s">
        <v>7706</v>
      </c>
      <c r="E493" s="823" t="s">
        <v>7707</v>
      </c>
      <c r="F493" s="832">
        <v>32</v>
      </c>
      <c r="G493" s="832">
        <v>16576</v>
      </c>
      <c r="H493" s="832">
        <v>1.9884836852207293</v>
      </c>
      <c r="I493" s="832">
        <v>518</v>
      </c>
      <c r="J493" s="832">
        <v>16</v>
      </c>
      <c r="K493" s="832">
        <v>8336</v>
      </c>
      <c r="L493" s="832">
        <v>1</v>
      </c>
      <c r="M493" s="832">
        <v>521</v>
      </c>
      <c r="N493" s="832">
        <v>24</v>
      </c>
      <c r="O493" s="832">
        <v>12600</v>
      </c>
      <c r="P493" s="828">
        <v>1.5115163147792707</v>
      </c>
      <c r="Q493" s="833">
        <v>525</v>
      </c>
    </row>
    <row r="494" spans="1:17" ht="14.45" customHeight="1" x14ac:dyDescent="0.2">
      <c r="A494" s="822" t="s">
        <v>7813</v>
      </c>
      <c r="B494" s="823" t="s">
        <v>7627</v>
      </c>
      <c r="C494" s="823" t="s">
        <v>7508</v>
      </c>
      <c r="D494" s="823" t="s">
        <v>7708</v>
      </c>
      <c r="E494" s="823" t="s">
        <v>7709</v>
      </c>
      <c r="F494" s="832">
        <v>13</v>
      </c>
      <c r="G494" s="832">
        <v>9568</v>
      </c>
      <c r="H494" s="832">
        <v>1.2982360922659431</v>
      </c>
      <c r="I494" s="832">
        <v>736</v>
      </c>
      <c r="J494" s="832">
        <v>10</v>
      </c>
      <c r="K494" s="832">
        <v>7370</v>
      </c>
      <c r="L494" s="832">
        <v>1</v>
      </c>
      <c r="M494" s="832">
        <v>737</v>
      </c>
      <c r="N494" s="832">
        <v>3</v>
      </c>
      <c r="O494" s="832">
        <v>2211</v>
      </c>
      <c r="P494" s="828">
        <v>0.3</v>
      </c>
      <c r="Q494" s="833">
        <v>737</v>
      </c>
    </row>
    <row r="495" spans="1:17" ht="14.45" customHeight="1" x14ac:dyDescent="0.2">
      <c r="A495" s="822" t="s">
        <v>7813</v>
      </c>
      <c r="B495" s="823" t="s">
        <v>7627</v>
      </c>
      <c r="C495" s="823" t="s">
        <v>7508</v>
      </c>
      <c r="D495" s="823" t="s">
        <v>7710</v>
      </c>
      <c r="E495" s="823" t="s">
        <v>7711</v>
      </c>
      <c r="F495" s="832">
        <v>13</v>
      </c>
      <c r="G495" s="832">
        <v>4277</v>
      </c>
      <c r="H495" s="832">
        <v>0.99696969696969695</v>
      </c>
      <c r="I495" s="832">
        <v>329</v>
      </c>
      <c r="J495" s="832">
        <v>13</v>
      </c>
      <c r="K495" s="832">
        <v>4290</v>
      </c>
      <c r="L495" s="832">
        <v>1</v>
      </c>
      <c r="M495" s="832">
        <v>330</v>
      </c>
      <c r="N495" s="832">
        <v>12</v>
      </c>
      <c r="O495" s="832">
        <v>3972</v>
      </c>
      <c r="P495" s="828">
        <v>0.92587412587412588</v>
      </c>
      <c r="Q495" s="833">
        <v>331</v>
      </c>
    </row>
    <row r="496" spans="1:17" ht="14.45" customHeight="1" x14ac:dyDescent="0.2">
      <c r="A496" s="822" t="s">
        <v>7813</v>
      </c>
      <c r="B496" s="823" t="s">
        <v>7627</v>
      </c>
      <c r="C496" s="823" t="s">
        <v>7508</v>
      </c>
      <c r="D496" s="823" t="s">
        <v>7712</v>
      </c>
      <c r="E496" s="823" t="s">
        <v>7713</v>
      </c>
      <c r="F496" s="832">
        <v>10</v>
      </c>
      <c r="G496" s="832">
        <v>3460</v>
      </c>
      <c r="H496" s="832">
        <v>0.99711815561959649</v>
      </c>
      <c r="I496" s="832">
        <v>346</v>
      </c>
      <c r="J496" s="832">
        <v>10</v>
      </c>
      <c r="K496" s="832">
        <v>3470</v>
      </c>
      <c r="L496" s="832">
        <v>1</v>
      </c>
      <c r="M496" s="832">
        <v>347</v>
      </c>
      <c r="N496" s="832">
        <v>3</v>
      </c>
      <c r="O496" s="832">
        <v>1044</v>
      </c>
      <c r="P496" s="828">
        <v>0.30086455331412104</v>
      </c>
      <c r="Q496" s="833">
        <v>348</v>
      </c>
    </row>
    <row r="497" spans="1:17" ht="14.45" customHeight="1" x14ac:dyDescent="0.2">
      <c r="A497" s="822" t="s">
        <v>7813</v>
      </c>
      <c r="B497" s="823" t="s">
        <v>7627</v>
      </c>
      <c r="C497" s="823" t="s">
        <v>7508</v>
      </c>
      <c r="D497" s="823" t="s">
        <v>7714</v>
      </c>
      <c r="E497" s="823" t="s">
        <v>7715</v>
      </c>
      <c r="F497" s="832">
        <v>9</v>
      </c>
      <c r="G497" s="832">
        <v>6777</v>
      </c>
      <c r="H497" s="832">
        <v>1.1235079575596818</v>
      </c>
      <c r="I497" s="832">
        <v>753</v>
      </c>
      <c r="J497" s="832">
        <v>8</v>
      </c>
      <c r="K497" s="832">
        <v>6032</v>
      </c>
      <c r="L497" s="832">
        <v>1</v>
      </c>
      <c r="M497" s="832">
        <v>754</v>
      </c>
      <c r="N497" s="832">
        <v>10</v>
      </c>
      <c r="O497" s="832">
        <v>7550</v>
      </c>
      <c r="P497" s="828">
        <v>1.2516578249336869</v>
      </c>
      <c r="Q497" s="833">
        <v>755</v>
      </c>
    </row>
    <row r="498" spans="1:17" ht="14.45" customHeight="1" x14ac:dyDescent="0.2">
      <c r="A498" s="822" t="s">
        <v>7813</v>
      </c>
      <c r="B498" s="823" t="s">
        <v>7627</v>
      </c>
      <c r="C498" s="823" t="s">
        <v>7508</v>
      </c>
      <c r="D498" s="823" t="s">
        <v>7716</v>
      </c>
      <c r="E498" s="823" t="s">
        <v>7717</v>
      </c>
      <c r="F498" s="832">
        <v>41</v>
      </c>
      <c r="G498" s="832">
        <v>9512</v>
      </c>
      <c r="H498" s="832">
        <v>1.2424242424242424</v>
      </c>
      <c r="I498" s="832">
        <v>232</v>
      </c>
      <c r="J498" s="832">
        <v>33</v>
      </c>
      <c r="K498" s="832">
        <v>7656</v>
      </c>
      <c r="L498" s="832">
        <v>1</v>
      </c>
      <c r="M498" s="832">
        <v>232</v>
      </c>
      <c r="N498" s="832">
        <v>24</v>
      </c>
      <c r="O498" s="832">
        <v>5592</v>
      </c>
      <c r="P498" s="828">
        <v>0.73040752351097182</v>
      </c>
      <c r="Q498" s="833">
        <v>233</v>
      </c>
    </row>
    <row r="499" spans="1:17" ht="14.45" customHeight="1" x14ac:dyDescent="0.2">
      <c r="A499" s="822" t="s">
        <v>7813</v>
      </c>
      <c r="B499" s="823" t="s">
        <v>7627</v>
      </c>
      <c r="C499" s="823" t="s">
        <v>7508</v>
      </c>
      <c r="D499" s="823" t="s">
        <v>7718</v>
      </c>
      <c r="E499" s="823" t="s">
        <v>7719</v>
      </c>
      <c r="F499" s="832">
        <v>1</v>
      </c>
      <c r="G499" s="832">
        <v>233</v>
      </c>
      <c r="H499" s="832">
        <v>0.49786324786324787</v>
      </c>
      <c r="I499" s="832">
        <v>233</v>
      </c>
      <c r="J499" s="832">
        <v>2</v>
      </c>
      <c r="K499" s="832">
        <v>468</v>
      </c>
      <c r="L499" s="832">
        <v>1</v>
      </c>
      <c r="M499" s="832">
        <v>234</v>
      </c>
      <c r="N499" s="832"/>
      <c r="O499" s="832"/>
      <c r="P499" s="828"/>
      <c r="Q499" s="833"/>
    </row>
    <row r="500" spans="1:17" ht="14.45" customHeight="1" x14ac:dyDescent="0.2">
      <c r="A500" s="822" t="s">
        <v>7813</v>
      </c>
      <c r="B500" s="823" t="s">
        <v>7627</v>
      </c>
      <c r="C500" s="823" t="s">
        <v>7508</v>
      </c>
      <c r="D500" s="823" t="s">
        <v>7720</v>
      </c>
      <c r="E500" s="823" t="s">
        <v>7721</v>
      </c>
      <c r="F500" s="832">
        <v>5</v>
      </c>
      <c r="G500" s="832">
        <v>2050</v>
      </c>
      <c r="H500" s="832">
        <v>0.83130575831305753</v>
      </c>
      <c r="I500" s="832">
        <v>410</v>
      </c>
      <c r="J500" s="832">
        <v>6</v>
      </c>
      <c r="K500" s="832">
        <v>2466</v>
      </c>
      <c r="L500" s="832">
        <v>1</v>
      </c>
      <c r="M500" s="832">
        <v>411</v>
      </c>
      <c r="N500" s="832">
        <v>4</v>
      </c>
      <c r="O500" s="832">
        <v>1644</v>
      </c>
      <c r="P500" s="828">
        <v>0.66666666666666663</v>
      </c>
      <c r="Q500" s="833">
        <v>411</v>
      </c>
    </row>
    <row r="501" spans="1:17" ht="14.45" customHeight="1" x14ac:dyDescent="0.2">
      <c r="A501" s="822" t="s">
        <v>7813</v>
      </c>
      <c r="B501" s="823" t="s">
        <v>7627</v>
      </c>
      <c r="C501" s="823" t="s">
        <v>7508</v>
      </c>
      <c r="D501" s="823" t="s">
        <v>7722</v>
      </c>
      <c r="E501" s="823" t="s">
        <v>7723</v>
      </c>
      <c r="F501" s="832">
        <v>3</v>
      </c>
      <c r="G501" s="832">
        <v>1956</v>
      </c>
      <c r="H501" s="832">
        <v>0.74885145482388971</v>
      </c>
      <c r="I501" s="832">
        <v>652</v>
      </c>
      <c r="J501" s="832">
        <v>4</v>
      </c>
      <c r="K501" s="832">
        <v>2612</v>
      </c>
      <c r="L501" s="832">
        <v>1</v>
      </c>
      <c r="M501" s="832">
        <v>653</v>
      </c>
      <c r="N501" s="832">
        <v>13</v>
      </c>
      <c r="O501" s="832">
        <v>8502</v>
      </c>
      <c r="P501" s="828">
        <v>3.2549770290964779</v>
      </c>
      <c r="Q501" s="833">
        <v>654</v>
      </c>
    </row>
    <row r="502" spans="1:17" ht="14.45" customHeight="1" x14ac:dyDescent="0.2">
      <c r="A502" s="822" t="s">
        <v>7813</v>
      </c>
      <c r="B502" s="823" t="s">
        <v>7627</v>
      </c>
      <c r="C502" s="823" t="s">
        <v>7508</v>
      </c>
      <c r="D502" s="823" t="s">
        <v>7724</v>
      </c>
      <c r="E502" s="823" t="s">
        <v>7725</v>
      </c>
      <c r="F502" s="832">
        <v>5</v>
      </c>
      <c r="G502" s="832">
        <v>2950</v>
      </c>
      <c r="H502" s="832">
        <v>0.83192329385222785</v>
      </c>
      <c r="I502" s="832">
        <v>590</v>
      </c>
      <c r="J502" s="832">
        <v>6</v>
      </c>
      <c r="K502" s="832">
        <v>3546</v>
      </c>
      <c r="L502" s="832">
        <v>1</v>
      </c>
      <c r="M502" s="832">
        <v>591</v>
      </c>
      <c r="N502" s="832">
        <v>4</v>
      </c>
      <c r="O502" s="832">
        <v>2368</v>
      </c>
      <c r="P502" s="828">
        <v>0.66779469825155102</v>
      </c>
      <c r="Q502" s="833">
        <v>592</v>
      </c>
    </row>
    <row r="503" spans="1:17" ht="14.45" customHeight="1" x14ac:dyDescent="0.2">
      <c r="A503" s="822" t="s">
        <v>7813</v>
      </c>
      <c r="B503" s="823" t="s">
        <v>7627</v>
      </c>
      <c r="C503" s="823" t="s">
        <v>7508</v>
      </c>
      <c r="D503" s="823" t="s">
        <v>7726</v>
      </c>
      <c r="E503" s="823" t="s">
        <v>7727</v>
      </c>
      <c r="F503" s="832"/>
      <c r="G503" s="832"/>
      <c r="H503" s="832"/>
      <c r="I503" s="832"/>
      <c r="J503" s="832"/>
      <c r="K503" s="832"/>
      <c r="L503" s="832"/>
      <c r="M503" s="832"/>
      <c r="N503" s="832">
        <v>3</v>
      </c>
      <c r="O503" s="832">
        <v>1167</v>
      </c>
      <c r="P503" s="828"/>
      <c r="Q503" s="833">
        <v>389</v>
      </c>
    </row>
    <row r="504" spans="1:17" ht="14.45" customHeight="1" x14ac:dyDescent="0.2">
      <c r="A504" s="822" t="s">
        <v>7813</v>
      </c>
      <c r="B504" s="823" t="s">
        <v>7627</v>
      </c>
      <c r="C504" s="823" t="s">
        <v>7508</v>
      </c>
      <c r="D504" s="823" t="s">
        <v>7728</v>
      </c>
      <c r="E504" s="823" t="s">
        <v>7729</v>
      </c>
      <c r="F504" s="832">
        <v>2</v>
      </c>
      <c r="G504" s="832">
        <v>840</v>
      </c>
      <c r="H504" s="832">
        <v>0.99762470308788598</v>
      </c>
      <c r="I504" s="832">
        <v>420</v>
      </c>
      <c r="J504" s="832">
        <v>2</v>
      </c>
      <c r="K504" s="832">
        <v>842</v>
      </c>
      <c r="L504" s="832">
        <v>1</v>
      </c>
      <c r="M504" s="832">
        <v>421</v>
      </c>
      <c r="N504" s="832">
        <v>2</v>
      </c>
      <c r="O504" s="832">
        <v>844</v>
      </c>
      <c r="P504" s="828">
        <v>1.002375296912114</v>
      </c>
      <c r="Q504" s="833">
        <v>422</v>
      </c>
    </row>
    <row r="505" spans="1:17" ht="14.45" customHeight="1" x14ac:dyDescent="0.2">
      <c r="A505" s="822" t="s">
        <v>7813</v>
      </c>
      <c r="B505" s="823" t="s">
        <v>7627</v>
      </c>
      <c r="C505" s="823" t="s">
        <v>7508</v>
      </c>
      <c r="D505" s="823" t="s">
        <v>7730</v>
      </c>
      <c r="E505" s="823" t="s">
        <v>7731</v>
      </c>
      <c r="F505" s="832">
        <v>2</v>
      </c>
      <c r="G505" s="832">
        <v>342</v>
      </c>
      <c r="H505" s="832"/>
      <c r="I505" s="832">
        <v>171</v>
      </c>
      <c r="J505" s="832"/>
      <c r="K505" s="832"/>
      <c r="L505" s="832"/>
      <c r="M505" s="832"/>
      <c r="N505" s="832">
        <v>3</v>
      </c>
      <c r="O505" s="832">
        <v>519</v>
      </c>
      <c r="P505" s="828"/>
      <c r="Q505" s="833">
        <v>173</v>
      </c>
    </row>
    <row r="506" spans="1:17" ht="14.45" customHeight="1" x14ac:dyDescent="0.2">
      <c r="A506" s="822" t="s">
        <v>7813</v>
      </c>
      <c r="B506" s="823" t="s">
        <v>7627</v>
      </c>
      <c r="C506" s="823" t="s">
        <v>7508</v>
      </c>
      <c r="D506" s="823" t="s">
        <v>7732</v>
      </c>
      <c r="E506" s="823" t="s">
        <v>7733</v>
      </c>
      <c r="F506" s="832">
        <v>44</v>
      </c>
      <c r="G506" s="832">
        <v>34716</v>
      </c>
      <c r="H506" s="832">
        <v>0.74481870843166698</v>
      </c>
      <c r="I506" s="832">
        <v>789</v>
      </c>
      <c r="J506" s="832">
        <v>59</v>
      </c>
      <c r="K506" s="832">
        <v>46610</v>
      </c>
      <c r="L506" s="832">
        <v>1</v>
      </c>
      <c r="M506" s="832">
        <v>790</v>
      </c>
      <c r="N506" s="832">
        <v>41</v>
      </c>
      <c r="O506" s="832">
        <v>32431</v>
      </c>
      <c r="P506" s="828">
        <v>0.69579489379961379</v>
      </c>
      <c r="Q506" s="833">
        <v>791</v>
      </c>
    </row>
    <row r="507" spans="1:17" ht="14.45" customHeight="1" x14ac:dyDescent="0.2">
      <c r="A507" s="822" t="s">
        <v>7813</v>
      </c>
      <c r="B507" s="823" t="s">
        <v>7627</v>
      </c>
      <c r="C507" s="823" t="s">
        <v>7508</v>
      </c>
      <c r="D507" s="823" t="s">
        <v>7734</v>
      </c>
      <c r="E507" s="823" t="s">
        <v>7735</v>
      </c>
      <c r="F507" s="832">
        <v>13</v>
      </c>
      <c r="G507" s="832">
        <v>2912</v>
      </c>
      <c r="H507" s="832">
        <v>0.99555555555555553</v>
      </c>
      <c r="I507" s="832">
        <v>224</v>
      </c>
      <c r="J507" s="832">
        <v>13</v>
      </c>
      <c r="K507" s="832">
        <v>2925</v>
      </c>
      <c r="L507" s="832">
        <v>1</v>
      </c>
      <c r="M507" s="832">
        <v>225</v>
      </c>
      <c r="N507" s="832">
        <v>12</v>
      </c>
      <c r="O507" s="832">
        <v>2712</v>
      </c>
      <c r="P507" s="828">
        <v>0.92717948717948717</v>
      </c>
      <c r="Q507" s="833">
        <v>226</v>
      </c>
    </row>
    <row r="508" spans="1:17" ht="14.45" customHeight="1" x14ac:dyDescent="0.2">
      <c r="A508" s="822" t="s">
        <v>7813</v>
      </c>
      <c r="B508" s="823" t="s">
        <v>7627</v>
      </c>
      <c r="C508" s="823" t="s">
        <v>7508</v>
      </c>
      <c r="D508" s="823" t="s">
        <v>7736</v>
      </c>
      <c r="E508" s="823" t="s">
        <v>7737</v>
      </c>
      <c r="F508" s="832">
        <v>2</v>
      </c>
      <c r="G508" s="832">
        <v>1132</v>
      </c>
      <c r="H508" s="832">
        <v>0.49911816578483242</v>
      </c>
      <c r="I508" s="832">
        <v>566</v>
      </c>
      <c r="J508" s="832">
        <v>4</v>
      </c>
      <c r="K508" s="832">
        <v>2268</v>
      </c>
      <c r="L508" s="832">
        <v>1</v>
      </c>
      <c r="M508" s="832">
        <v>567</v>
      </c>
      <c r="N508" s="832">
        <v>10</v>
      </c>
      <c r="O508" s="832">
        <v>5680</v>
      </c>
      <c r="P508" s="828">
        <v>2.5044091710758378</v>
      </c>
      <c r="Q508" s="833">
        <v>568</v>
      </c>
    </row>
    <row r="509" spans="1:17" ht="14.45" customHeight="1" x14ac:dyDescent="0.2">
      <c r="A509" s="822" t="s">
        <v>7813</v>
      </c>
      <c r="B509" s="823" t="s">
        <v>7627</v>
      </c>
      <c r="C509" s="823" t="s">
        <v>7508</v>
      </c>
      <c r="D509" s="823" t="s">
        <v>7738</v>
      </c>
      <c r="E509" s="823" t="s">
        <v>7739</v>
      </c>
      <c r="F509" s="832">
        <v>4</v>
      </c>
      <c r="G509" s="832">
        <v>3676</v>
      </c>
      <c r="H509" s="832">
        <v>0.57080745341614902</v>
      </c>
      <c r="I509" s="832">
        <v>919</v>
      </c>
      <c r="J509" s="832">
        <v>7</v>
      </c>
      <c r="K509" s="832">
        <v>6440</v>
      </c>
      <c r="L509" s="832">
        <v>1</v>
      </c>
      <c r="M509" s="832">
        <v>920</v>
      </c>
      <c r="N509" s="832"/>
      <c r="O509" s="832"/>
      <c r="P509" s="828"/>
      <c r="Q509" s="833"/>
    </row>
    <row r="510" spans="1:17" ht="14.45" customHeight="1" x14ac:dyDescent="0.2">
      <c r="A510" s="822" t="s">
        <v>7813</v>
      </c>
      <c r="B510" s="823" t="s">
        <v>7627</v>
      </c>
      <c r="C510" s="823" t="s">
        <v>7508</v>
      </c>
      <c r="D510" s="823" t="s">
        <v>7740</v>
      </c>
      <c r="E510" s="823" t="s">
        <v>7741</v>
      </c>
      <c r="F510" s="832">
        <v>4</v>
      </c>
      <c r="G510" s="832">
        <v>3584</v>
      </c>
      <c r="H510" s="832">
        <v>0.57079152731326643</v>
      </c>
      <c r="I510" s="832">
        <v>896</v>
      </c>
      <c r="J510" s="832">
        <v>7</v>
      </c>
      <c r="K510" s="832">
        <v>6279</v>
      </c>
      <c r="L510" s="832">
        <v>1</v>
      </c>
      <c r="M510" s="832">
        <v>897</v>
      </c>
      <c r="N510" s="832"/>
      <c r="O510" s="832"/>
      <c r="P510" s="828"/>
      <c r="Q510" s="833"/>
    </row>
    <row r="511" spans="1:17" ht="14.45" customHeight="1" x14ac:dyDescent="0.2">
      <c r="A511" s="822" t="s">
        <v>7813</v>
      </c>
      <c r="B511" s="823" t="s">
        <v>7627</v>
      </c>
      <c r="C511" s="823" t="s">
        <v>7508</v>
      </c>
      <c r="D511" s="823" t="s">
        <v>7742</v>
      </c>
      <c r="E511" s="823" t="s">
        <v>7743</v>
      </c>
      <c r="F511" s="832"/>
      <c r="G511" s="832"/>
      <c r="H511" s="832"/>
      <c r="I511" s="832"/>
      <c r="J511" s="832">
        <v>1</v>
      </c>
      <c r="K511" s="832">
        <v>347</v>
      </c>
      <c r="L511" s="832">
        <v>1</v>
      </c>
      <c r="M511" s="832">
        <v>347</v>
      </c>
      <c r="N511" s="832"/>
      <c r="O511" s="832"/>
      <c r="P511" s="828"/>
      <c r="Q511" s="833"/>
    </row>
    <row r="512" spans="1:17" ht="14.45" customHeight="1" x14ac:dyDescent="0.2">
      <c r="A512" s="822" t="s">
        <v>7813</v>
      </c>
      <c r="B512" s="823" t="s">
        <v>7627</v>
      </c>
      <c r="C512" s="823" t="s">
        <v>7508</v>
      </c>
      <c r="D512" s="823" t="s">
        <v>7746</v>
      </c>
      <c r="E512" s="823" t="s">
        <v>7747</v>
      </c>
      <c r="F512" s="832"/>
      <c r="G512" s="832"/>
      <c r="H512" s="832"/>
      <c r="I512" s="832"/>
      <c r="J512" s="832">
        <v>1</v>
      </c>
      <c r="K512" s="832">
        <v>428</v>
      </c>
      <c r="L512" s="832">
        <v>1</v>
      </c>
      <c r="M512" s="832">
        <v>428</v>
      </c>
      <c r="N512" s="832"/>
      <c r="O512" s="832"/>
      <c r="P512" s="828"/>
      <c r="Q512" s="833"/>
    </row>
    <row r="513" spans="1:17" ht="14.45" customHeight="1" x14ac:dyDescent="0.2">
      <c r="A513" s="822" t="s">
        <v>7813</v>
      </c>
      <c r="B513" s="823" t="s">
        <v>7627</v>
      </c>
      <c r="C513" s="823" t="s">
        <v>7508</v>
      </c>
      <c r="D513" s="823" t="s">
        <v>7750</v>
      </c>
      <c r="E513" s="823" t="s">
        <v>7751</v>
      </c>
      <c r="F513" s="832"/>
      <c r="G513" s="832"/>
      <c r="H513" s="832"/>
      <c r="I513" s="832"/>
      <c r="J513" s="832"/>
      <c r="K513" s="832"/>
      <c r="L513" s="832"/>
      <c r="M513" s="832"/>
      <c r="N513" s="832">
        <v>1</v>
      </c>
      <c r="O513" s="832">
        <v>239</v>
      </c>
      <c r="P513" s="828"/>
      <c r="Q513" s="833">
        <v>239</v>
      </c>
    </row>
    <row r="514" spans="1:17" ht="14.45" customHeight="1" x14ac:dyDescent="0.2">
      <c r="A514" s="822" t="s">
        <v>7813</v>
      </c>
      <c r="B514" s="823" t="s">
        <v>7627</v>
      </c>
      <c r="C514" s="823" t="s">
        <v>7508</v>
      </c>
      <c r="D514" s="823" t="s">
        <v>7752</v>
      </c>
      <c r="E514" s="823" t="s">
        <v>7753</v>
      </c>
      <c r="F514" s="832"/>
      <c r="G514" s="832"/>
      <c r="H514" s="832"/>
      <c r="I514" s="832"/>
      <c r="J514" s="832"/>
      <c r="K514" s="832"/>
      <c r="L514" s="832"/>
      <c r="M514" s="832"/>
      <c r="N514" s="832">
        <v>1</v>
      </c>
      <c r="O514" s="832">
        <v>7394</v>
      </c>
      <c r="P514" s="828"/>
      <c r="Q514" s="833">
        <v>7394</v>
      </c>
    </row>
    <row r="515" spans="1:17" ht="14.45" customHeight="1" x14ac:dyDescent="0.2">
      <c r="A515" s="822" t="s">
        <v>7813</v>
      </c>
      <c r="B515" s="823" t="s">
        <v>7627</v>
      </c>
      <c r="C515" s="823" t="s">
        <v>7508</v>
      </c>
      <c r="D515" s="823" t="s">
        <v>7754</v>
      </c>
      <c r="E515" s="823" t="s">
        <v>7755</v>
      </c>
      <c r="F515" s="832"/>
      <c r="G515" s="832"/>
      <c r="H515" s="832"/>
      <c r="I515" s="832"/>
      <c r="J515" s="832">
        <v>33</v>
      </c>
      <c r="K515" s="832">
        <v>6699</v>
      </c>
      <c r="L515" s="832">
        <v>1</v>
      </c>
      <c r="M515" s="832">
        <v>203</v>
      </c>
      <c r="N515" s="832">
        <v>24</v>
      </c>
      <c r="O515" s="832">
        <v>4896</v>
      </c>
      <c r="P515" s="828">
        <v>0.73085535154500669</v>
      </c>
      <c r="Q515" s="833">
        <v>204</v>
      </c>
    </row>
    <row r="516" spans="1:17" ht="14.45" customHeight="1" x14ac:dyDescent="0.2">
      <c r="A516" s="822" t="s">
        <v>7813</v>
      </c>
      <c r="B516" s="823" t="s">
        <v>7627</v>
      </c>
      <c r="C516" s="823" t="s">
        <v>7508</v>
      </c>
      <c r="D516" s="823" t="s">
        <v>7766</v>
      </c>
      <c r="E516" s="823" t="s">
        <v>7767</v>
      </c>
      <c r="F516" s="832"/>
      <c r="G516" s="832"/>
      <c r="H516" s="832"/>
      <c r="I516" s="832"/>
      <c r="J516" s="832"/>
      <c r="K516" s="832"/>
      <c r="L516" s="832"/>
      <c r="M516" s="832"/>
      <c r="N516" s="832">
        <v>1</v>
      </c>
      <c r="O516" s="832">
        <v>4538</v>
      </c>
      <c r="P516" s="828"/>
      <c r="Q516" s="833">
        <v>4538</v>
      </c>
    </row>
    <row r="517" spans="1:17" ht="14.45" customHeight="1" x14ac:dyDescent="0.2">
      <c r="A517" s="822" t="s">
        <v>7813</v>
      </c>
      <c r="B517" s="823" t="s">
        <v>7627</v>
      </c>
      <c r="C517" s="823" t="s">
        <v>7508</v>
      </c>
      <c r="D517" s="823" t="s">
        <v>7768</v>
      </c>
      <c r="E517" s="823" t="s">
        <v>7769</v>
      </c>
      <c r="F517" s="832"/>
      <c r="G517" s="832"/>
      <c r="H517" s="832"/>
      <c r="I517" s="832"/>
      <c r="J517" s="832"/>
      <c r="K517" s="832"/>
      <c r="L517" s="832"/>
      <c r="M517" s="832"/>
      <c r="N517" s="832">
        <v>2</v>
      </c>
      <c r="O517" s="832">
        <v>6022</v>
      </c>
      <c r="P517" s="828"/>
      <c r="Q517" s="833">
        <v>3011</v>
      </c>
    </row>
    <row r="518" spans="1:17" ht="14.45" customHeight="1" x14ac:dyDescent="0.2">
      <c r="A518" s="822" t="s">
        <v>7814</v>
      </c>
      <c r="B518" s="823" t="s">
        <v>7239</v>
      </c>
      <c r="C518" s="823" t="s">
        <v>7508</v>
      </c>
      <c r="D518" s="823" t="s">
        <v>7513</v>
      </c>
      <c r="E518" s="823" t="s">
        <v>7514</v>
      </c>
      <c r="F518" s="832">
        <v>1</v>
      </c>
      <c r="G518" s="832">
        <v>37</v>
      </c>
      <c r="H518" s="832">
        <v>0.97368421052631582</v>
      </c>
      <c r="I518" s="832">
        <v>37</v>
      </c>
      <c r="J518" s="832">
        <v>1</v>
      </c>
      <c r="K518" s="832">
        <v>38</v>
      </c>
      <c r="L518" s="832">
        <v>1</v>
      </c>
      <c r="M518" s="832">
        <v>38</v>
      </c>
      <c r="N518" s="832">
        <v>1</v>
      </c>
      <c r="O518" s="832">
        <v>38</v>
      </c>
      <c r="P518" s="828">
        <v>1</v>
      </c>
      <c r="Q518" s="833">
        <v>38</v>
      </c>
    </row>
    <row r="519" spans="1:17" ht="14.45" customHeight="1" x14ac:dyDescent="0.2">
      <c r="A519" s="822" t="s">
        <v>7814</v>
      </c>
      <c r="B519" s="823" t="s">
        <v>7239</v>
      </c>
      <c r="C519" s="823" t="s">
        <v>7508</v>
      </c>
      <c r="D519" s="823" t="s">
        <v>7551</v>
      </c>
      <c r="E519" s="823" t="s">
        <v>7552</v>
      </c>
      <c r="F519" s="832"/>
      <c r="G519" s="832"/>
      <c r="H519" s="832"/>
      <c r="I519" s="832"/>
      <c r="J519" s="832"/>
      <c r="K519" s="832"/>
      <c r="L519" s="832"/>
      <c r="M519" s="832"/>
      <c r="N519" s="832">
        <v>2</v>
      </c>
      <c r="O519" s="832">
        <v>352</v>
      </c>
      <c r="P519" s="828"/>
      <c r="Q519" s="833">
        <v>176</v>
      </c>
    </row>
    <row r="520" spans="1:17" ht="14.45" customHeight="1" x14ac:dyDescent="0.2">
      <c r="A520" s="822" t="s">
        <v>7814</v>
      </c>
      <c r="B520" s="823" t="s">
        <v>7239</v>
      </c>
      <c r="C520" s="823" t="s">
        <v>7508</v>
      </c>
      <c r="D520" s="823" t="s">
        <v>7561</v>
      </c>
      <c r="E520" s="823" t="s">
        <v>7562</v>
      </c>
      <c r="F520" s="832">
        <v>1</v>
      </c>
      <c r="G520" s="832">
        <v>702</v>
      </c>
      <c r="H520" s="832"/>
      <c r="I520" s="832">
        <v>702</v>
      </c>
      <c r="J520" s="832"/>
      <c r="K520" s="832"/>
      <c r="L520" s="832"/>
      <c r="M520" s="832"/>
      <c r="N520" s="832"/>
      <c r="O520" s="832"/>
      <c r="P520" s="828"/>
      <c r="Q520" s="833"/>
    </row>
    <row r="521" spans="1:17" ht="14.45" customHeight="1" x14ac:dyDescent="0.2">
      <c r="A521" s="822" t="s">
        <v>7814</v>
      </c>
      <c r="B521" s="823" t="s">
        <v>7584</v>
      </c>
      <c r="C521" s="823" t="s">
        <v>7508</v>
      </c>
      <c r="D521" s="823" t="s">
        <v>7591</v>
      </c>
      <c r="E521" s="823" t="s">
        <v>7592</v>
      </c>
      <c r="F521" s="832">
        <v>6</v>
      </c>
      <c r="G521" s="832">
        <v>76776</v>
      </c>
      <c r="H521" s="832"/>
      <c r="I521" s="832">
        <v>12796</v>
      </c>
      <c r="J521" s="832"/>
      <c r="K521" s="832"/>
      <c r="L521" s="832"/>
      <c r="M521" s="832"/>
      <c r="N521" s="832"/>
      <c r="O521" s="832"/>
      <c r="P521" s="828"/>
      <c r="Q521" s="833"/>
    </row>
    <row r="522" spans="1:17" ht="14.45" customHeight="1" x14ac:dyDescent="0.2">
      <c r="A522" s="822" t="s">
        <v>7814</v>
      </c>
      <c r="B522" s="823" t="s">
        <v>7584</v>
      </c>
      <c r="C522" s="823" t="s">
        <v>7508</v>
      </c>
      <c r="D522" s="823" t="s">
        <v>7593</v>
      </c>
      <c r="E522" s="823" t="s">
        <v>7594</v>
      </c>
      <c r="F522" s="832"/>
      <c r="G522" s="832"/>
      <c r="H522" s="832"/>
      <c r="I522" s="832"/>
      <c r="J522" s="832">
        <v>5</v>
      </c>
      <c r="K522" s="832">
        <v>52500</v>
      </c>
      <c r="L522" s="832">
        <v>1</v>
      </c>
      <c r="M522" s="832">
        <v>10500</v>
      </c>
      <c r="N522" s="832"/>
      <c r="O522" s="832"/>
      <c r="P522" s="828"/>
      <c r="Q522" s="833"/>
    </row>
    <row r="523" spans="1:17" ht="14.45" customHeight="1" x14ac:dyDescent="0.2">
      <c r="A523" s="822" t="s">
        <v>7814</v>
      </c>
      <c r="B523" s="823" t="s">
        <v>7584</v>
      </c>
      <c r="C523" s="823" t="s">
        <v>7508</v>
      </c>
      <c r="D523" s="823" t="s">
        <v>7595</v>
      </c>
      <c r="E523" s="823" t="s">
        <v>7596</v>
      </c>
      <c r="F523" s="832"/>
      <c r="G523" s="832"/>
      <c r="H523" s="832"/>
      <c r="I523" s="832"/>
      <c r="J523" s="832">
        <v>1</v>
      </c>
      <c r="K523" s="832">
        <v>11468</v>
      </c>
      <c r="L523" s="832">
        <v>1</v>
      </c>
      <c r="M523" s="832">
        <v>11468</v>
      </c>
      <c r="N523" s="832"/>
      <c r="O523" s="832"/>
      <c r="P523" s="828"/>
      <c r="Q523" s="833"/>
    </row>
    <row r="524" spans="1:17" ht="14.45" customHeight="1" x14ac:dyDescent="0.2">
      <c r="A524" s="822" t="s">
        <v>7814</v>
      </c>
      <c r="B524" s="823" t="s">
        <v>7584</v>
      </c>
      <c r="C524" s="823" t="s">
        <v>7508</v>
      </c>
      <c r="D524" s="823" t="s">
        <v>7603</v>
      </c>
      <c r="E524" s="823" t="s">
        <v>7604</v>
      </c>
      <c r="F524" s="832"/>
      <c r="G524" s="832"/>
      <c r="H524" s="832"/>
      <c r="I524" s="832"/>
      <c r="J524" s="832">
        <v>2</v>
      </c>
      <c r="K524" s="832">
        <v>2220</v>
      </c>
      <c r="L524" s="832">
        <v>1</v>
      </c>
      <c r="M524" s="832">
        <v>1110</v>
      </c>
      <c r="N524" s="832"/>
      <c r="O524" s="832"/>
      <c r="P524" s="828"/>
      <c r="Q524" s="833"/>
    </row>
    <row r="525" spans="1:17" ht="14.45" customHeight="1" x14ac:dyDescent="0.2">
      <c r="A525" s="822" t="s">
        <v>7814</v>
      </c>
      <c r="B525" s="823" t="s">
        <v>7627</v>
      </c>
      <c r="C525" s="823" t="s">
        <v>7508</v>
      </c>
      <c r="D525" s="823" t="s">
        <v>7628</v>
      </c>
      <c r="E525" s="823" t="s">
        <v>7629</v>
      </c>
      <c r="F525" s="832">
        <v>1</v>
      </c>
      <c r="G525" s="832">
        <v>222</v>
      </c>
      <c r="H525" s="832"/>
      <c r="I525" s="832">
        <v>222</v>
      </c>
      <c r="J525" s="832"/>
      <c r="K525" s="832"/>
      <c r="L525" s="832"/>
      <c r="M525" s="832"/>
      <c r="N525" s="832"/>
      <c r="O525" s="832"/>
      <c r="P525" s="828"/>
      <c r="Q525" s="833"/>
    </row>
    <row r="526" spans="1:17" ht="14.45" customHeight="1" x14ac:dyDescent="0.2">
      <c r="A526" s="822" t="s">
        <v>7814</v>
      </c>
      <c r="B526" s="823" t="s">
        <v>7627</v>
      </c>
      <c r="C526" s="823" t="s">
        <v>7508</v>
      </c>
      <c r="D526" s="823" t="s">
        <v>7630</v>
      </c>
      <c r="E526" s="823" t="s">
        <v>7631</v>
      </c>
      <c r="F526" s="832">
        <v>1</v>
      </c>
      <c r="G526" s="832">
        <v>509</v>
      </c>
      <c r="H526" s="832"/>
      <c r="I526" s="832">
        <v>509</v>
      </c>
      <c r="J526" s="832"/>
      <c r="K526" s="832"/>
      <c r="L526" s="832"/>
      <c r="M526" s="832"/>
      <c r="N526" s="832"/>
      <c r="O526" s="832"/>
      <c r="P526" s="828"/>
      <c r="Q526" s="833"/>
    </row>
    <row r="527" spans="1:17" ht="14.45" customHeight="1" x14ac:dyDescent="0.2">
      <c r="A527" s="822" t="s">
        <v>7814</v>
      </c>
      <c r="B527" s="823" t="s">
        <v>7627</v>
      </c>
      <c r="C527" s="823" t="s">
        <v>7508</v>
      </c>
      <c r="D527" s="823" t="s">
        <v>7632</v>
      </c>
      <c r="E527" s="823" t="s">
        <v>7633</v>
      </c>
      <c r="F527" s="832">
        <v>14</v>
      </c>
      <c r="G527" s="832">
        <v>4956</v>
      </c>
      <c r="H527" s="832">
        <v>1.0738894907908993</v>
      </c>
      <c r="I527" s="832">
        <v>354</v>
      </c>
      <c r="J527" s="832">
        <v>13</v>
      </c>
      <c r="K527" s="832">
        <v>4615</v>
      </c>
      <c r="L527" s="832">
        <v>1</v>
      </c>
      <c r="M527" s="832">
        <v>355</v>
      </c>
      <c r="N527" s="832">
        <v>10</v>
      </c>
      <c r="O527" s="832">
        <v>3550</v>
      </c>
      <c r="P527" s="828">
        <v>0.76923076923076927</v>
      </c>
      <c r="Q527" s="833">
        <v>355</v>
      </c>
    </row>
    <row r="528" spans="1:17" ht="14.45" customHeight="1" x14ac:dyDescent="0.2">
      <c r="A528" s="822" t="s">
        <v>7814</v>
      </c>
      <c r="B528" s="823" t="s">
        <v>7627</v>
      </c>
      <c r="C528" s="823" t="s">
        <v>7508</v>
      </c>
      <c r="D528" s="823" t="s">
        <v>7636</v>
      </c>
      <c r="E528" s="823" t="s">
        <v>7637</v>
      </c>
      <c r="F528" s="832">
        <v>74</v>
      </c>
      <c r="G528" s="832">
        <v>4810</v>
      </c>
      <c r="H528" s="832">
        <v>1.088235294117647</v>
      </c>
      <c r="I528" s="832">
        <v>65</v>
      </c>
      <c r="J528" s="832">
        <v>68</v>
      </c>
      <c r="K528" s="832">
        <v>4420</v>
      </c>
      <c r="L528" s="832">
        <v>1</v>
      </c>
      <c r="M528" s="832">
        <v>65</v>
      </c>
      <c r="N528" s="832">
        <v>59</v>
      </c>
      <c r="O528" s="832">
        <v>3894</v>
      </c>
      <c r="P528" s="828">
        <v>0.88099547511312215</v>
      </c>
      <c r="Q528" s="833">
        <v>66</v>
      </c>
    </row>
    <row r="529" spans="1:17" ht="14.45" customHeight="1" x14ac:dyDescent="0.2">
      <c r="A529" s="822" t="s">
        <v>7814</v>
      </c>
      <c r="B529" s="823" t="s">
        <v>7627</v>
      </c>
      <c r="C529" s="823" t="s">
        <v>7508</v>
      </c>
      <c r="D529" s="823" t="s">
        <v>7638</v>
      </c>
      <c r="E529" s="823" t="s">
        <v>7639</v>
      </c>
      <c r="F529" s="832"/>
      <c r="G529" s="832"/>
      <c r="H529" s="832"/>
      <c r="I529" s="832"/>
      <c r="J529" s="832">
        <v>1</v>
      </c>
      <c r="K529" s="832">
        <v>546</v>
      </c>
      <c r="L529" s="832">
        <v>1</v>
      </c>
      <c r="M529" s="832">
        <v>546</v>
      </c>
      <c r="N529" s="832"/>
      <c r="O529" s="832"/>
      <c r="P529" s="828"/>
      <c r="Q529" s="833"/>
    </row>
    <row r="530" spans="1:17" ht="14.45" customHeight="1" x14ac:dyDescent="0.2">
      <c r="A530" s="822" t="s">
        <v>7814</v>
      </c>
      <c r="B530" s="823" t="s">
        <v>7627</v>
      </c>
      <c r="C530" s="823" t="s">
        <v>7508</v>
      </c>
      <c r="D530" s="823" t="s">
        <v>7642</v>
      </c>
      <c r="E530" s="823" t="s">
        <v>7643</v>
      </c>
      <c r="F530" s="832"/>
      <c r="G530" s="832"/>
      <c r="H530" s="832"/>
      <c r="I530" s="832"/>
      <c r="J530" s="832">
        <v>1</v>
      </c>
      <c r="K530" s="832">
        <v>618</v>
      </c>
      <c r="L530" s="832">
        <v>1</v>
      </c>
      <c r="M530" s="832">
        <v>618</v>
      </c>
      <c r="N530" s="832"/>
      <c r="O530" s="832"/>
      <c r="P530" s="828"/>
      <c r="Q530" s="833"/>
    </row>
    <row r="531" spans="1:17" ht="14.45" customHeight="1" x14ac:dyDescent="0.2">
      <c r="A531" s="822" t="s">
        <v>7814</v>
      </c>
      <c r="B531" s="823" t="s">
        <v>7627</v>
      </c>
      <c r="C531" s="823" t="s">
        <v>7508</v>
      </c>
      <c r="D531" s="823" t="s">
        <v>7644</v>
      </c>
      <c r="E531" s="823" t="s">
        <v>7645</v>
      </c>
      <c r="F531" s="832"/>
      <c r="G531" s="832"/>
      <c r="H531" s="832"/>
      <c r="I531" s="832"/>
      <c r="J531" s="832">
        <v>1</v>
      </c>
      <c r="K531" s="832">
        <v>154</v>
      </c>
      <c r="L531" s="832">
        <v>1</v>
      </c>
      <c r="M531" s="832">
        <v>154</v>
      </c>
      <c r="N531" s="832"/>
      <c r="O531" s="832"/>
      <c r="P531" s="828"/>
      <c r="Q531" s="833"/>
    </row>
    <row r="532" spans="1:17" ht="14.45" customHeight="1" x14ac:dyDescent="0.2">
      <c r="A532" s="822" t="s">
        <v>7814</v>
      </c>
      <c r="B532" s="823" t="s">
        <v>7627</v>
      </c>
      <c r="C532" s="823" t="s">
        <v>7508</v>
      </c>
      <c r="D532" s="823" t="s">
        <v>7648</v>
      </c>
      <c r="E532" s="823" t="s">
        <v>7649</v>
      </c>
      <c r="F532" s="832">
        <v>5</v>
      </c>
      <c r="G532" s="832">
        <v>120</v>
      </c>
      <c r="H532" s="832">
        <v>0.76923076923076927</v>
      </c>
      <c r="I532" s="832">
        <v>24</v>
      </c>
      <c r="J532" s="832">
        <v>6</v>
      </c>
      <c r="K532" s="832">
        <v>156</v>
      </c>
      <c r="L532" s="832">
        <v>1</v>
      </c>
      <c r="M532" s="832">
        <v>26</v>
      </c>
      <c r="N532" s="832">
        <v>3</v>
      </c>
      <c r="O532" s="832">
        <v>78</v>
      </c>
      <c r="P532" s="828">
        <v>0.5</v>
      </c>
      <c r="Q532" s="833">
        <v>26</v>
      </c>
    </row>
    <row r="533" spans="1:17" ht="14.45" customHeight="1" x14ac:dyDescent="0.2">
      <c r="A533" s="822" t="s">
        <v>7814</v>
      </c>
      <c r="B533" s="823" t="s">
        <v>7627</v>
      </c>
      <c r="C533" s="823" t="s">
        <v>7508</v>
      </c>
      <c r="D533" s="823" t="s">
        <v>7652</v>
      </c>
      <c r="E533" s="823" t="s">
        <v>7653</v>
      </c>
      <c r="F533" s="832">
        <v>4</v>
      </c>
      <c r="G533" s="832">
        <v>220</v>
      </c>
      <c r="H533" s="832">
        <v>0.5714285714285714</v>
      </c>
      <c r="I533" s="832">
        <v>55</v>
      </c>
      <c r="J533" s="832">
        <v>7</v>
      </c>
      <c r="K533" s="832">
        <v>385</v>
      </c>
      <c r="L533" s="832">
        <v>1</v>
      </c>
      <c r="M533" s="832">
        <v>55</v>
      </c>
      <c r="N533" s="832">
        <v>8</v>
      </c>
      <c r="O533" s="832">
        <v>440</v>
      </c>
      <c r="P533" s="828">
        <v>1.1428571428571428</v>
      </c>
      <c r="Q533" s="833">
        <v>55</v>
      </c>
    </row>
    <row r="534" spans="1:17" ht="14.45" customHeight="1" x14ac:dyDescent="0.2">
      <c r="A534" s="822" t="s">
        <v>7814</v>
      </c>
      <c r="B534" s="823" t="s">
        <v>7627</v>
      </c>
      <c r="C534" s="823" t="s">
        <v>7508</v>
      </c>
      <c r="D534" s="823" t="s">
        <v>7654</v>
      </c>
      <c r="E534" s="823" t="s">
        <v>7655</v>
      </c>
      <c r="F534" s="832">
        <v>309</v>
      </c>
      <c r="G534" s="832">
        <v>23793</v>
      </c>
      <c r="H534" s="832">
        <v>0.99685771744595275</v>
      </c>
      <c r="I534" s="832">
        <v>77</v>
      </c>
      <c r="J534" s="832">
        <v>306</v>
      </c>
      <c r="K534" s="832">
        <v>23868</v>
      </c>
      <c r="L534" s="832">
        <v>1</v>
      </c>
      <c r="M534" s="832">
        <v>78</v>
      </c>
      <c r="N534" s="832">
        <v>204</v>
      </c>
      <c r="O534" s="832">
        <v>15912</v>
      </c>
      <c r="P534" s="828">
        <v>0.66666666666666663</v>
      </c>
      <c r="Q534" s="833">
        <v>78</v>
      </c>
    </row>
    <row r="535" spans="1:17" ht="14.45" customHeight="1" x14ac:dyDescent="0.2">
      <c r="A535" s="822" t="s">
        <v>7814</v>
      </c>
      <c r="B535" s="823" t="s">
        <v>7627</v>
      </c>
      <c r="C535" s="823" t="s">
        <v>7508</v>
      </c>
      <c r="D535" s="823" t="s">
        <v>7658</v>
      </c>
      <c r="E535" s="823" t="s">
        <v>7659</v>
      </c>
      <c r="F535" s="832">
        <v>11</v>
      </c>
      <c r="G535" s="832">
        <v>264</v>
      </c>
      <c r="H535" s="832">
        <v>1</v>
      </c>
      <c r="I535" s="832">
        <v>24</v>
      </c>
      <c r="J535" s="832">
        <v>11</v>
      </c>
      <c r="K535" s="832">
        <v>264</v>
      </c>
      <c r="L535" s="832">
        <v>1</v>
      </c>
      <c r="M535" s="832">
        <v>24</v>
      </c>
      <c r="N535" s="832">
        <v>4</v>
      </c>
      <c r="O535" s="832">
        <v>100</v>
      </c>
      <c r="P535" s="828">
        <v>0.37878787878787878</v>
      </c>
      <c r="Q535" s="833">
        <v>25</v>
      </c>
    </row>
    <row r="536" spans="1:17" ht="14.45" customHeight="1" x14ac:dyDescent="0.2">
      <c r="A536" s="822" t="s">
        <v>7814</v>
      </c>
      <c r="B536" s="823" t="s">
        <v>7627</v>
      </c>
      <c r="C536" s="823" t="s">
        <v>7508</v>
      </c>
      <c r="D536" s="823" t="s">
        <v>7670</v>
      </c>
      <c r="E536" s="823" t="s">
        <v>7671</v>
      </c>
      <c r="F536" s="832">
        <v>1</v>
      </c>
      <c r="G536" s="832">
        <v>66</v>
      </c>
      <c r="H536" s="832">
        <v>0.2</v>
      </c>
      <c r="I536" s="832">
        <v>66</v>
      </c>
      <c r="J536" s="832">
        <v>5</v>
      </c>
      <c r="K536" s="832">
        <v>330</v>
      </c>
      <c r="L536" s="832">
        <v>1</v>
      </c>
      <c r="M536" s="832">
        <v>66</v>
      </c>
      <c r="N536" s="832">
        <v>3</v>
      </c>
      <c r="O536" s="832">
        <v>198</v>
      </c>
      <c r="P536" s="828">
        <v>0.6</v>
      </c>
      <c r="Q536" s="833">
        <v>66</v>
      </c>
    </row>
    <row r="537" spans="1:17" ht="14.45" customHeight="1" x14ac:dyDescent="0.2">
      <c r="A537" s="822" t="s">
        <v>7814</v>
      </c>
      <c r="B537" s="823" t="s">
        <v>7627</v>
      </c>
      <c r="C537" s="823" t="s">
        <v>7508</v>
      </c>
      <c r="D537" s="823" t="s">
        <v>7674</v>
      </c>
      <c r="E537" s="823" t="s">
        <v>7675</v>
      </c>
      <c r="F537" s="832">
        <v>325</v>
      </c>
      <c r="G537" s="832">
        <v>5525</v>
      </c>
      <c r="H537" s="832">
        <v>0.96726190476190477</v>
      </c>
      <c r="I537" s="832">
        <v>17</v>
      </c>
      <c r="J537" s="832">
        <v>336</v>
      </c>
      <c r="K537" s="832">
        <v>5712</v>
      </c>
      <c r="L537" s="832">
        <v>1</v>
      </c>
      <c r="M537" s="832">
        <v>17</v>
      </c>
      <c r="N537" s="832">
        <v>224</v>
      </c>
      <c r="O537" s="832">
        <v>3808</v>
      </c>
      <c r="P537" s="828">
        <v>0.66666666666666663</v>
      </c>
      <c r="Q537" s="833">
        <v>17</v>
      </c>
    </row>
    <row r="538" spans="1:17" ht="14.45" customHeight="1" x14ac:dyDescent="0.2">
      <c r="A538" s="822" t="s">
        <v>7814</v>
      </c>
      <c r="B538" s="823" t="s">
        <v>7627</v>
      </c>
      <c r="C538" s="823" t="s">
        <v>7508</v>
      </c>
      <c r="D538" s="823" t="s">
        <v>7678</v>
      </c>
      <c r="E538" s="823" t="s">
        <v>7679</v>
      </c>
      <c r="F538" s="832">
        <v>23</v>
      </c>
      <c r="G538" s="832">
        <v>8050</v>
      </c>
      <c r="H538" s="832"/>
      <c r="I538" s="832">
        <v>350</v>
      </c>
      <c r="J538" s="832"/>
      <c r="K538" s="832"/>
      <c r="L538" s="832"/>
      <c r="M538" s="832"/>
      <c r="N538" s="832">
        <v>1</v>
      </c>
      <c r="O538" s="832">
        <v>352</v>
      </c>
      <c r="P538" s="828"/>
      <c r="Q538" s="833">
        <v>352</v>
      </c>
    </row>
    <row r="539" spans="1:17" ht="14.45" customHeight="1" x14ac:dyDescent="0.2">
      <c r="A539" s="822" t="s">
        <v>7814</v>
      </c>
      <c r="B539" s="823" t="s">
        <v>7627</v>
      </c>
      <c r="C539" s="823" t="s">
        <v>7508</v>
      </c>
      <c r="D539" s="823" t="s">
        <v>7680</v>
      </c>
      <c r="E539" s="823" t="s">
        <v>7681</v>
      </c>
      <c r="F539" s="832">
        <v>6</v>
      </c>
      <c r="G539" s="832">
        <v>150</v>
      </c>
      <c r="H539" s="832">
        <v>1.2</v>
      </c>
      <c r="I539" s="832">
        <v>25</v>
      </c>
      <c r="J539" s="832">
        <v>5</v>
      </c>
      <c r="K539" s="832">
        <v>125</v>
      </c>
      <c r="L539" s="832">
        <v>1</v>
      </c>
      <c r="M539" s="832">
        <v>25</v>
      </c>
      <c r="N539" s="832">
        <v>1</v>
      </c>
      <c r="O539" s="832">
        <v>26</v>
      </c>
      <c r="P539" s="828">
        <v>0.20799999999999999</v>
      </c>
      <c r="Q539" s="833">
        <v>26</v>
      </c>
    </row>
    <row r="540" spans="1:17" ht="14.45" customHeight="1" x14ac:dyDescent="0.2">
      <c r="A540" s="822" t="s">
        <v>7814</v>
      </c>
      <c r="B540" s="823" t="s">
        <v>7627</v>
      </c>
      <c r="C540" s="823" t="s">
        <v>7508</v>
      </c>
      <c r="D540" s="823" t="s">
        <v>7684</v>
      </c>
      <c r="E540" s="823" t="s">
        <v>7685</v>
      </c>
      <c r="F540" s="832">
        <v>3</v>
      </c>
      <c r="G540" s="832">
        <v>543</v>
      </c>
      <c r="H540" s="832">
        <v>0.42857142857142855</v>
      </c>
      <c r="I540" s="832">
        <v>181</v>
      </c>
      <c r="J540" s="832">
        <v>7</v>
      </c>
      <c r="K540" s="832">
        <v>1267</v>
      </c>
      <c r="L540" s="832">
        <v>1</v>
      </c>
      <c r="M540" s="832">
        <v>181</v>
      </c>
      <c r="N540" s="832">
        <v>7</v>
      </c>
      <c r="O540" s="832">
        <v>1267</v>
      </c>
      <c r="P540" s="828">
        <v>1</v>
      </c>
      <c r="Q540" s="833">
        <v>181</v>
      </c>
    </row>
    <row r="541" spans="1:17" ht="14.45" customHeight="1" x14ac:dyDescent="0.2">
      <c r="A541" s="822" t="s">
        <v>7814</v>
      </c>
      <c r="B541" s="823" t="s">
        <v>7627</v>
      </c>
      <c r="C541" s="823" t="s">
        <v>7508</v>
      </c>
      <c r="D541" s="823" t="s">
        <v>7690</v>
      </c>
      <c r="E541" s="823" t="s">
        <v>7691</v>
      </c>
      <c r="F541" s="832">
        <v>13</v>
      </c>
      <c r="G541" s="832">
        <v>3302</v>
      </c>
      <c r="H541" s="832">
        <v>0.72222222222222221</v>
      </c>
      <c r="I541" s="832">
        <v>254</v>
      </c>
      <c r="J541" s="832">
        <v>18</v>
      </c>
      <c r="K541" s="832">
        <v>4572</v>
      </c>
      <c r="L541" s="832">
        <v>1</v>
      </c>
      <c r="M541" s="832">
        <v>254</v>
      </c>
      <c r="N541" s="832">
        <v>18</v>
      </c>
      <c r="O541" s="832">
        <v>4572</v>
      </c>
      <c r="P541" s="828">
        <v>1</v>
      </c>
      <c r="Q541" s="833">
        <v>254</v>
      </c>
    </row>
    <row r="542" spans="1:17" ht="14.45" customHeight="1" x14ac:dyDescent="0.2">
      <c r="A542" s="822" t="s">
        <v>7814</v>
      </c>
      <c r="B542" s="823" t="s">
        <v>7627</v>
      </c>
      <c r="C542" s="823" t="s">
        <v>7508</v>
      </c>
      <c r="D542" s="823" t="s">
        <v>7696</v>
      </c>
      <c r="E542" s="823" t="s">
        <v>7697</v>
      </c>
      <c r="F542" s="832">
        <v>6</v>
      </c>
      <c r="G542" s="832">
        <v>1302</v>
      </c>
      <c r="H542" s="832">
        <v>0.8571428571428571</v>
      </c>
      <c r="I542" s="832">
        <v>217</v>
      </c>
      <c r="J542" s="832">
        <v>7</v>
      </c>
      <c r="K542" s="832">
        <v>1519</v>
      </c>
      <c r="L542" s="832">
        <v>1</v>
      </c>
      <c r="M542" s="832">
        <v>217</v>
      </c>
      <c r="N542" s="832">
        <v>7</v>
      </c>
      <c r="O542" s="832">
        <v>1519</v>
      </c>
      <c r="P542" s="828">
        <v>1</v>
      </c>
      <c r="Q542" s="833">
        <v>217</v>
      </c>
    </row>
    <row r="543" spans="1:17" ht="14.45" customHeight="1" x14ac:dyDescent="0.2">
      <c r="A543" s="822" t="s">
        <v>7814</v>
      </c>
      <c r="B543" s="823" t="s">
        <v>7627</v>
      </c>
      <c r="C543" s="823" t="s">
        <v>7508</v>
      </c>
      <c r="D543" s="823" t="s">
        <v>7700</v>
      </c>
      <c r="E543" s="823" t="s">
        <v>7701</v>
      </c>
      <c r="F543" s="832"/>
      <c r="G543" s="832"/>
      <c r="H543" s="832"/>
      <c r="I543" s="832"/>
      <c r="J543" s="832">
        <v>1</v>
      </c>
      <c r="K543" s="832">
        <v>594</v>
      </c>
      <c r="L543" s="832">
        <v>1</v>
      </c>
      <c r="M543" s="832">
        <v>594</v>
      </c>
      <c r="N543" s="832"/>
      <c r="O543" s="832"/>
      <c r="P543" s="828"/>
      <c r="Q543" s="833"/>
    </row>
    <row r="544" spans="1:17" ht="14.45" customHeight="1" x14ac:dyDescent="0.2">
      <c r="A544" s="822" t="s">
        <v>7814</v>
      </c>
      <c r="B544" s="823" t="s">
        <v>7627</v>
      </c>
      <c r="C544" s="823" t="s">
        <v>7508</v>
      </c>
      <c r="D544" s="823" t="s">
        <v>7702</v>
      </c>
      <c r="E544" s="823" t="s">
        <v>7703</v>
      </c>
      <c r="F544" s="832"/>
      <c r="G544" s="832"/>
      <c r="H544" s="832"/>
      <c r="I544" s="832"/>
      <c r="J544" s="832"/>
      <c r="K544" s="832"/>
      <c r="L544" s="832"/>
      <c r="M544" s="832"/>
      <c r="N544" s="832">
        <v>1</v>
      </c>
      <c r="O544" s="832">
        <v>50</v>
      </c>
      <c r="P544" s="828"/>
      <c r="Q544" s="833">
        <v>50</v>
      </c>
    </row>
    <row r="545" spans="1:17" ht="14.45" customHeight="1" x14ac:dyDescent="0.2">
      <c r="A545" s="822" t="s">
        <v>7814</v>
      </c>
      <c r="B545" s="823" t="s">
        <v>7627</v>
      </c>
      <c r="C545" s="823" t="s">
        <v>7508</v>
      </c>
      <c r="D545" s="823" t="s">
        <v>7704</v>
      </c>
      <c r="E545" s="823" t="s">
        <v>7705</v>
      </c>
      <c r="F545" s="832"/>
      <c r="G545" s="832"/>
      <c r="H545" s="832"/>
      <c r="I545" s="832"/>
      <c r="J545" s="832">
        <v>1</v>
      </c>
      <c r="K545" s="832">
        <v>548</v>
      </c>
      <c r="L545" s="832">
        <v>1</v>
      </c>
      <c r="M545" s="832">
        <v>548</v>
      </c>
      <c r="N545" s="832"/>
      <c r="O545" s="832"/>
      <c r="P545" s="828"/>
      <c r="Q545" s="833"/>
    </row>
    <row r="546" spans="1:17" ht="14.45" customHeight="1" x14ac:dyDescent="0.2">
      <c r="A546" s="822" t="s">
        <v>7814</v>
      </c>
      <c r="B546" s="823" t="s">
        <v>7627</v>
      </c>
      <c r="C546" s="823" t="s">
        <v>7508</v>
      </c>
      <c r="D546" s="823" t="s">
        <v>7706</v>
      </c>
      <c r="E546" s="823" t="s">
        <v>7707</v>
      </c>
      <c r="F546" s="832">
        <v>1</v>
      </c>
      <c r="G546" s="832">
        <v>518</v>
      </c>
      <c r="H546" s="832"/>
      <c r="I546" s="832">
        <v>518</v>
      </c>
      <c r="J546" s="832"/>
      <c r="K546" s="832"/>
      <c r="L546" s="832"/>
      <c r="M546" s="832"/>
      <c r="N546" s="832"/>
      <c r="O546" s="832"/>
      <c r="P546" s="828"/>
      <c r="Q546" s="833"/>
    </row>
    <row r="547" spans="1:17" ht="14.45" customHeight="1" x14ac:dyDescent="0.2">
      <c r="A547" s="822" t="s">
        <v>7814</v>
      </c>
      <c r="B547" s="823" t="s">
        <v>7627</v>
      </c>
      <c r="C547" s="823" t="s">
        <v>7508</v>
      </c>
      <c r="D547" s="823" t="s">
        <v>7714</v>
      </c>
      <c r="E547" s="823" t="s">
        <v>7715</v>
      </c>
      <c r="F547" s="832"/>
      <c r="G547" s="832"/>
      <c r="H547" s="832"/>
      <c r="I547" s="832"/>
      <c r="J547" s="832">
        <v>1</v>
      </c>
      <c r="K547" s="832">
        <v>754</v>
      </c>
      <c r="L547" s="832">
        <v>1</v>
      </c>
      <c r="M547" s="832">
        <v>754</v>
      </c>
      <c r="N547" s="832"/>
      <c r="O547" s="832"/>
      <c r="P547" s="828"/>
      <c r="Q547" s="833"/>
    </row>
    <row r="548" spans="1:17" ht="14.45" customHeight="1" x14ac:dyDescent="0.2">
      <c r="A548" s="822" t="s">
        <v>7814</v>
      </c>
      <c r="B548" s="823" t="s">
        <v>7627</v>
      </c>
      <c r="C548" s="823" t="s">
        <v>7508</v>
      </c>
      <c r="D548" s="823" t="s">
        <v>7716</v>
      </c>
      <c r="E548" s="823" t="s">
        <v>7717</v>
      </c>
      <c r="F548" s="832"/>
      <c r="G548" s="832"/>
      <c r="H548" s="832"/>
      <c r="I548" s="832"/>
      <c r="J548" s="832">
        <v>1</v>
      </c>
      <c r="K548" s="832">
        <v>232</v>
      </c>
      <c r="L548" s="832">
        <v>1</v>
      </c>
      <c r="M548" s="832">
        <v>232</v>
      </c>
      <c r="N548" s="832"/>
      <c r="O548" s="832"/>
      <c r="P548" s="828"/>
      <c r="Q548" s="833"/>
    </row>
    <row r="549" spans="1:17" ht="14.45" customHeight="1" x14ac:dyDescent="0.2">
      <c r="A549" s="822" t="s">
        <v>7814</v>
      </c>
      <c r="B549" s="823" t="s">
        <v>7627</v>
      </c>
      <c r="C549" s="823" t="s">
        <v>7508</v>
      </c>
      <c r="D549" s="823" t="s">
        <v>7720</v>
      </c>
      <c r="E549" s="823" t="s">
        <v>7721</v>
      </c>
      <c r="F549" s="832"/>
      <c r="G549" s="832"/>
      <c r="H549" s="832"/>
      <c r="I549" s="832"/>
      <c r="J549" s="832">
        <v>1</v>
      </c>
      <c r="K549" s="832">
        <v>411</v>
      </c>
      <c r="L549" s="832">
        <v>1</v>
      </c>
      <c r="M549" s="832">
        <v>411</v>
      </c>
      <c r="N549" s="832"/>
      <c r="O549" s="832"/>
      <c r="P549" s="828"/>
      <c r="Q549" s="833"/>
    </row>
    <row r="550" spans="1:17" ht="14.45" customHeight="1" x14ac:dyDescent="0.2">
      <c r="A550" s="822" t="s">
        <v>7814</v>
      </c>
      <c r="B550" s="823" t="s">
        <v>7627</v>
      </c>
      <c r="C550" s="823" t="s">
        <v>7508</v>
      </c>
      <c r="D550" s="823" t="s">
        <v>7722</v>
      </c>
      <c r="E550" s="823" t="s">
        <v>7723</v>
      </c>
      <c r="F550" s="832"/>
      <c r="G550" s="832"/>
      <c r="H550" s="832"/>
      <c r="I550" s="832"/>
      <c r="J550" s="832">
        <v>1</v>
      </c>
      <c r="K550" s="832">
        <v>653</v>
      </c>
      <c r="L550" s="832">
        <v>1</v>
      </c>
      <c r="M550" s="832">
        <v>653</v>
      </c>
      <c r="N550" s="832"/>
      <c r="O550" s="832"/>
      <c r="P550" s="828"/>
      <c r="Q550" s="833"/>
    </row>
    <row r="551" spans="1:17" ht="14.45" customHeight="1" x14ac:dyDescent="0.2">
      <c r="A551" s="822" t="s">
        <v>7814</v>
      </c>
      <c r="B551" s="823" t="s">
        <v>7627</v>
      </c>
      <c r="C551" s="823" t="s">
        <v>7508</v>
      </c>
      <c r="D551" s="823" t="s">
        <v>7724</v>
      </c>
      <c r="E551" s="823" t="s">
        <v>7725</v>
      </c>
      <c r="F551" s="832"/>
      <c r="G551" s="832"/>
      <c r="H551" s="832"/>
      <c r="I551" s="832"/>
      <c r="J551" s="832">
        <v>1</v>
      </c>
      <c r="K551" s="832">
        <v>591</v>
      </c>
      <c r="L551" s="832">
        <v>1</v>
      </c>
      <c r="M551" s="832">
        <v>591</v>
      </c>
      <c r="N551" s="832"/>
      <c r="O551" s="832"/>
      <c r="P551" s="828"/>
      <c r="Q551" s="833"/>
    </row>
    <row r="552" spans="1:17" ht="14.45" customHeight="1" x14ac:dyDescent="0.2">
      <c r="A552" s="822" t="s">
        <v>7814</v>
      </c>
      <c r="B552" s="823" t="s">
        <v>7627</v>
      </c>
      <c r="C552" s="823" t="s">
        <v>7508</v>
      </c>
      <c r="D552" s="823" t="s">
        <v>7736</v>
      </c>
      <c r="E552" s="823" t="s">
        <v>7737</v>
      </c>
      <c r="F552" s="832"/>
      <c r="G552" s="832"/>
      <c r="H552" s="832"/>
      <c r="I552" s="832"/>
      <c r="J552" s="832">
        <v>1</v>
      </c>
      <c r="K552" s="832">
        <v>567</v>
      </c>
      <c r="L552" s="832">
        <v>1</v>
      </c>
      <c r="M552" s="832">
        <v>567</v>
      </c>
      <c r="N552" s="832">
        <v>1</v>
      </c>
      <c r="O552" s="832">
        <v>568</v>
      </c>
      <c r="P552" s="828">
        <v>1.001763668430335</v>
      </c>
      <c r="Q552" s="833">
        <v>568</v>
      </c>
    </row>
    <row r="553" spans="1:17" ht="14.45" customHeight="1" x14ac:dyDescent="0.2">
      <c r="A553" s="822" t="s">
        <v>7814</v>
      </c>
      <c r="B553" s="823" t="s">
        <v>7627</v>
      </c>
      <c r="C553" s="823" t="s">
        <v>7508</v>
      </c>
      <c r="D553" s="823" t="s">
        <v>7754</v>
      </c>
      <c r="E553" s="823" t="s">
        <v>7755</v>
      </c>
      <c r="F553" s="832"/>
      <c r="G553" s="832"/>
      <c r="H553" s="832"/>
      <c r="I553" s="832"/>
      <c r="J553" s="832">
        <v>1</v>
      </c>
      <c r="K553" s="832">
        <v>203</v>
      </c>
      <c r="L553" s="832">
        <v>1</v>
      </c>
      <c r="M553" s="832">
        <v>203</v>
      </c>
      <c r="N553" s="832"/>
      <c r="O553" s="832"/>
      <c r="P553" s="828"/>
      <c r="Q553" s="833"/>
    </row>
    <row r="554" spans="1:17" ht="14.45" customHeight="1" x14ac:dyDescent="0.2">
      <c r="A554" s="822" t="s">
        <v>7814</v>
      </c>
      <c r="B554" s="823" t="s">
        <v>7627</v>
      </c>
      <c r="C554" s="823" t="s">
        <v>7508</v>
      </c>
      <c r="D554" s="823" t="s">
        <v>7760</v>
      </c>
      <c r="E554" s="823" t="s">
        <v>7761</v>
      </c>
      <c r="F554" s="832"/>
      <c r="G554" s="832"/>
      <c r="H554" s="832"/>
      <c r="I554" s="832"/>
      <c r="J554" s="832"/>
      <c r="K554" s="832"/>
      <c r="L554" s="832"/>
      <c r="M554" s="832"/>
      <c r="N554" s="832">
        <v>1</v>
      </c>
      <c r="O554" s="832">
        <v>469</v>
      </c>
      <c r="P554" s="828"/>
      <c r="Q554" s="833">
        <v>469</v>
      </c>
    </row>
    <row r="555" spans="1:17" ht="14.45" customHeight="1" x14ac:dyDescent="0.2">
      <c r="A555" s="822" t="s">
        <v>7815</v>
      </c>
      <c r="B555" s="823" t="s">
        <v>7239</v>
      </c>
      <c r="C555" s="823" t="s">
        <v>7508</v>
      </c>
      <c r="D555" s="823" t="s">
        <v>7551</v>
      </c>
      <c r="E555" s="823" t="s">
        <v>7552</v>
      </c>
      <c r="F555" s="832">
        <v>2</v>
      </c>
      <c r="G555" s="832">
        <v>348</v>
      </c>
      <c r="H555" s="832"/>
      <c r="I555" s="832">
        <v>174</v>
      </c>
      <c r="J555" s="832"/>
      <c r="K555" s="832"/>
      <c r="L555" s="832"/>
      <c r="M555" s="832"/>
      <c r="N555" s="832">
        <v>2</v>
      </c>
      <c r="O555" s="832">
        <v>352</v>
      </c>
      <c r="P555" s="828"/>
      <c r="Q555" s="833">
        <v>176</v>
      </c>
    </row>
    <row r="556" spans="1:17" ht="14.45" customHeight="1" x14ac:dyDescent="0.2">
      <c r="A556" s="822" t="s">
        <v>7815</v>
      </c>
      <c r="B556" s="823" t="s">
        <v>7239</v>
      </c>
      <c r="C556" s="823" t="s">
        <v>7508</v>
      </c>
      <c r="D556" s="823" t="s">
        <v>7557</v>
      </c>
      <c r="E556" s="823" t="s">
        <v>7558</v>
      </c>
      <c r="F556" s="832"/>
      <c r="G556" s="832"/>
      <c r="H556" s="832"/>
      <c r="I556" s="832"/>
      <c r="J556" s="832">
        <v>1</v>
      </c>
      <c r="K556" s="832">
        <v>179</v>
      </c>
      <c r="L556" s="832">
        <v>1</v>
      </c>
      <c r="M556" s="832">
        <v>179</v>
      </c>
      <c r="N556" s="832"/>
      <c r="O556" s="832"/>
      <c r="P556" s="828"/>
      <c r="Q556" s="833"/>
    </row>
    <row r="557" spans="1:17" ht="14.45" customHeight="1" x14ac:dyDescent="0.2">
      <c r="A557" s="822" t="s">
        <v>7815</v>
      </c>
      <c r="B557" s="823" t="s">
        <v>7239</v>
      </c>
      <c r="C557" s="823" t="s">
        <v>7508</v>
      </c>
      <c r="D557" s="823" t="s">
        <v>7561</v>
      </c>
      <c r="E557" s="823" t="s">
        <v>7562</v>
      </c>
      <c r="F557" s="832"/>
      <c r="G557" s="832"/>
      <c r="H557" s="832"/>
      <c r="I557" s="832"/>
      <c r="J557" s="832"/>
      <c r="K557" s="832"/>
      <c r="L557" s="832"/>
      <c r="M557" s="832"/>
      <c r="N557" s="832">
        <v>1</v>
      </c>
      <c r="O557" s="832">
        <v>711</v>
      </c>
      <c r="P557" s="828"/>
      <c r="Q557" s="833">
        <v>711</v>
      </c>
    </row>
    <row r="558" spans="1:17" ht="14.45" customHeight="1" x14ac:dyDescent="0.2">
      <c r="A558" s="822" t="s">
        <v>7815</v>
      </c>
      <c r="B558" s="823" t="s">
        <v>7627</v>
      </c>
      <c r="C558" s="823" t="s">
        <v>7508</v>
      </c>
      <c r="D558" s="823" t="s">
        <v>7632</v>
      </c>
      <c r="E558" s="823" t="s">
        <v>7633</v>
      </c>
      <c r="F558" s="832">
        <v>13</v>
      </c>
      <c r="G558" s="832">
        <v>4602</v>
      </c>
      <c r="H558" s="832">
        <v>1.8519114688128773</v>
      </c>
      <c r="I558" s="832">
        <v>354</v>
      </c>
      <c r="J558" s="832">
        <v>7</v>
      </c>
      <c r="K558" s="832">
        <v>2485</v>
      </c>
      <c r="L558" s="832">
        <v>1</v>
      </c>
      <c r="M558" s="832">
        <v>355</v>
      </c>
      <c r="N558" s="832">
        <v>6</v>
      </c>
      <c r="O558" s="832">
        <v>2130</v>
      </c>
      <c r="P558" s="828">
        <v>0.8571428571428571</v>
      </c>
      <c r="Q558" s="833">
        <v>355</v>
      </c>
    </row>
    <row r="559" spans="1:17" ht="14.45" customHeight="1" x14ac:dyDescent="0.2">
      <c r="A559" s="822" t="s">
        <v>7815</v>
      </c>
      <c r="B559" s="823" t="s">
        <v>7627</v>
      </c>
      <c r="C559" s="823" t="s">
        <v>7508</v>
      </c>
      <c r="D559" s="823" t="s">
        <v>7636</v>
      </c>
      <c r="E559" s="823" t="s">
        <v>7637</v>
      </c>
      <c r="F559" s="832">
        <v>115</v>
      </c>
      <c r="G559" s="832">
        <v>7475</v>
      </c>
      <c r="H559" s="832">
        <v>0.88461538461538458</v>
      </c>
      <c r="I559" s="832">
        <v>65</v>
      </c>
      <c r="J559" s="832">
        <v>130</v>
      </c>
      <c r="K559" s="832">
        <v>8450</v>
      </c>
      <c r="L559" s="832">
        <v>1</v>
      </c>
      <c r="M559" s="832">
        <v>65</v>
      </c>
      <c r="N559" s="832">
        <v>95</v>
      </c>
      <c r="O559" s="832">
        <v>6270</v>
      </c>
      <c r="P559" s="828">
        <v>0.74201183431952666</v>
      </c>
      <c r="Q559" s="833">
        <v>66</v>
      </c>
    </row>
    <row r="560" spans="1:17" ht="14.45" customHeight="1" x14ac:dyDescent="0.2">
      <c r="A560" s="822" t="s">
        <v>7815</v>
      </c>
      <c r="B560" s="823" t="s">
        <v>7627</v>
      </c>
      <c r="C560" s="823" t="s">
        <v>7508</v>
      </c>
      <c r="D560" s="823" t="s">
        <v>7638</v>
      </c>
      <c r="E560" s="823" t="s">
        <v>7639</v>
      </c>
      <c r="F560" s="832"/>
      <c r="G560" s="832"/>
      <c r="H560" s="832"/>
      <c r="I560" s="832"/>
      <c r="J560" s="832"/>
      <c r="K560" s="832"/>
      <c r="L560" s="832"/>
      <c r="M560" s="832"/>
      <c r="N560" s="832">
        <v>2</v>
      </c>
      <c r="O560" s="832">
        <v>1094</v>
      </c>
      <c r="P560" s="828"/>
      <c r="Q560" s="833">
        <v>547</v>
      </c>
    </row>
    <row r="561" spans="1:17" ht="14.45" customHeight="1" x14ac:dyDescent="0.2">
      <c r="A561" s="822" t="s">
        <v>7815</v>
      </c>
      <c r="B561" s="823" t="s">
        <v>7627</v>
      </c>
      <c r="C561" s="823" t="s">
        <v>7508</v>
      </c>
      <c r="D561" s="823" t="s">
        <v>7642</v>
      </c>
      <c r="E561" s="823" t="s">
        <v>7643</v>
      </c>
      <c r="F561" s="832"/>
      <c r="G561" s="832"/>
      <c r="H561" s="832"/>
      <c r="I561" s="832"/>
      <c r="J561" s="832"/>
      <c r="K561" s="832"/>
      <c r="L561" s="832"/>
      <c r="M561" s="832"/>
      <c r="N561" s="832">
        <v>1</v>
      </c>
      <c r="O561" s="832">
        <v>619</v>
      </c>
      <c r="P561" s="828"/>
      <c r="Q561" s="833">
        <v>619</v>
      </c>
    </row>
    <row r="562" spans="1:17" ht="14.45" customHeight="1" x14ac:dyDescent="0.2">
      <c r="A562" s="822" t="s">
        <v>7815</v>
      </c>
      <c r="B562" s="823" t="s">
        <v>7627</v>
      </c>
      <c r="C562" s="823" t="s">
        <v>7508</v>
      </c>
      <c r="D562" s="823" t="s">
        <v>7646</v>
      </c>
      <c r="E562" s="823" t="s">
        <v>7647</v>
      </c>
      <c r="F562" s="832"/>
      <c r="G562" s="832"/>
      <c r="H562" s="832"/>
      <c r="I562" s="832"/>
      <c r="J562" s="832"/>
      <c r="K562" s="832"/>
      <c r="L562" s="832"/>
      <c r="M562" s="832"/>
      <c r="N562" s="832">
        <v>1</v>
      </c>
      <c r="O562" s="832">
        <v>680</v>
      </c>
      <c r="P562" s="828"/>
      <c r="Q562" s="833">
        <v>680</v>
      </c>
    </row>
    <row r="563" spans="1:17" ht="14.45" customHeight="1" x14ac:dyDescent="0.2">
      <c r="A563" s="822" t="s">
        <v>7815</v>
      </c>
      <c r="B563" s="823" t="s">
        <v>7627</v>
      </c>
      <c r="C563" s="823" t="s">
        <v>7508</v>
      </c>
      <c r="D563" s="823" t="s">
        <v>7648</v>
      </c>
      <c r="E563" s="823" t="s">
        <v>7649</v>
      </c>
      <c r="F563" s="832">
        <v>7</v>
      </c>
      <c r="G563" s="832">
        <v>168</v>
      </c>
      <c r="H563" s="832">
        <v>2.1538461538461537</v>
      </c>
      <c r="I563" s="832">
        <v>24</v>
      </c>
      <c r="J563" s="832">
        <v>3</v>
      </c>
      <c r="K563" s="832">
        <v>78</v>
      </c>
      <c r="L563" s="832">
        <v>1</v>
      </c>
      <c r="M563" s="832">
        <v>26</v>
      </c>
      <c r="N563" s="832">
        <v>5</v>
      </c>
      <c r="O563" s="832">
        <v>130</v>
      </c>
      <c r="P563" s="828">
        <v>1.6666666666666667</v>
      </c>
      <c r="Q563" s="833">
        <v>26</v>
      </c>
    </row>
    <row r="564" spans="1:17" ht="14.45" customHeight="1" x14ac:dyDescent="0.2">
      <c r="A564" s="822" t="s">
        <v>7815</v>
      </c>
      <c r="B564" s="823" t="s">
        <v>7627</v>
      </c>
      <c r="C564" s="823" t="s">
        <v>7508</v>
      </c>
      <c r="D564" s="823" t="s">
        <v>7652</v>
      </c>
      <c r="E564" s="823" t="s">
        <v>7653</v>
      </c>
      <c r="F564" s="832">
        <v>1</v>
      </c>
      <c r="G564" s="832">
        <v>55</v>
      </c>
      <c r="H564" s="832">
        <v>0.2</v>
      </c>
      <c r="I564" s="832">
        <v>55</v>
      </c>
      <c r="J564" s="832">
        <v>5</v>
      </c>
      <c r="K564" s="832">
        <v>275</v>
      </c>
      <c r="L564" s="832">
        <v>1</v>
      </c>
      <c r="M564" s="832">
        <v>55</v>
      </c>
      <c r="N564" s="832">
        <v>5</v>
      </c>
      <c r="O564" s="832">
        <v>275</v>
      </c>
      <c r="P564" s="828">
        <v>1</v>
      </c>
      <c r="Q564" s="833">
        <v>55</v>
      </c>
    </row>
    <row r="565" spans="1:17" ht="14.45" customHeight="1" x14ac:dyDescent="0.2">
      <c r="A565" s="822" t="s">
        <v>7815</v>
      </c>
      <c r="B565" s="823" t="s">
        <v>7627</v>
      </c>
      <c r="C565" s="823" t="s">
        <v>7508</v>
      </c>
      <c r="D565" s="823" t="s">
        <v>7654</v>
      </c>
      <c r="E565" s="823" t="s">
        <v>7655</v>
      </c>
      <c r="F565" s="832">
        <v>305</v>
      </c>
      <c r="G565" s="832">
        <v>23485</v>
      </c>
      <c r="H565" s="832">
        <v>1.0527613412228798</v>
      </c>
      <c r="I565" s="832">
        <v>77</v>
      </c>
      <c r="J565" s="832">
        <v>286</v>
      </c>
      <c r="K565" s="832">
        <v>22308</v>
      </c>
      <c r="L565" s="832">
        <v>1</v>
      </c>
      <c r="M565" s="832">
        <v>78</v>
      </c>
      <c r="N565" s="832">
        <v>297</v>
      </c>
      <c r="O565" s="832">
        <v>23166</v>
      </c>
      <c r="P565" s="828">
        <v>1.0384615384615385</v>
      </c>
      <c r="Q565" s="833">
        <v>78</v>
      </c>
    </row>
    <row r="566" spans="1:17" ht="14.45" customHeight="1" x14ac:dyDescent="0.2">
      <c r="A566" s="822" t="s">
        <v>7815</v>
      </c>
      <c r="B566" s="823" t="s">
        <v>7627</v>
      </c>
      <c r="C566" s="823" t="s">
        <v>7508</v>
      </c>
      <c r="D566" s="823" t="s">
        <v>7658</v>
      </c>
      <c r="E566" s="823" t="s">
        <v>7659</v>
      </c>
      <c r="F566" s="832">
        <v>21</v>
      </c>
      <c r="G566" s="832">
        <v>504</v>
      </c>
      <c r="H566" s="832">
        <v>2.3333333333333335</v>
      </c>
      <c r="I566" s="832">
        <v>24</v>
      </c>
      <c r="J566" s="832">
        <v>9</v>
      </c>
      <c r="K566" s="832">
        <v>216</v>
      </c>
      <c r="L566" s="832">
        <v>1</v>
      </c>
      <c r="M566" s="832">
        <v>24</v>
      </c>
      <c r="N566" s="832">
        <v>12</v>
      </c>
      <c r="O566" s="832">
        <v>300</v>
      </c>
      <c r="P566" s="828">
        <v>1.3888888888888888</v>
      </c>
      <c r="Q566" s="833">
        <v>25</v>
      </c>
    </row>
    <row r="567" spans="1:17" ht="14.45" customHeight="1" x14ac:dyDescent="0.2">
      <c r="A567" s="822" t="s">
        <v>7815</v>
      </c>
      <c r="B567" s="823" t="s">
        <v>7627</v>
      </c>
      <c r="C567" s="823" t="s">
        <v>7508</v>
      </c>
      <c r="D567" s="823" t="s">
        <v>7670</v>
      </c>
      <c r="E567" s="823" t="s">
        <v>7671</v>
      </c>
      <c r="F567" s="832">
        <v>4</v>
      </c>
      <c r="G567" s="832">
        <v>264</v>
      </c>
      <c r="H567" s="832">
        <v>0.13793103448275862</v>
      </c>
      <c r="I567" s="832">
        <v>66</v>
      </c>
      <c r="J567" s="832">
        <v>29</v>
      </c>
      <c r="K567" s="832">
        <v>1914</v>
      </c>
      <c r="L567" s="832">
        <v>1</v>
      </c>
      <c r="M567" s="832">
        <v>66</v>
      </c>
      <c r="N567" s="832">
        <v>42</v>
      </c>
      <c r="O567" s="832">
        <v>2772</v>
      </c>
      <c r="P567" s="828">
        <v>1.4482758620689655</v>
      </c>
      <c r="Q567" s="833">
        <v>66</v>
      </c>
    </row>
    <row r="568" spans="1:17" ht="14.45" customHeight="1" x14ac:dyDescent="0.2">
      <c r="A568" s="822" t="s">
        <v>7815</v>
      </c>
      <c r="B568" s="823" t="s">
        <v>7627</v>
      </c>
      <c r="C568" s="823" t="s">
        <v>7508</v>
      </c>
      <c r="D568" s="823" t="s">
        <v>7674</v>
      </c>
      <c r="E568" s="823" t="s">
        <v>7675</v>
      </c>
      <c r="F568" s="832">
        <v>322</v>
      </c>
      <c r="G568" s="832">
        <v>5474</v>
      </c>
      <c r="H568" s="832">
        <v>1.0952380952380953</v>
      </c>
      <c r="I568" s="832">
        <v>17</v>
      </c>
      <c r="J568" s="832">
        <v>294</v>
      </c>
      <c r="K568" s="832">
        <v>4998</v>
      </c>
      <c r="L568" s="832">
        <v>1</v>
      </c>
      <c r="M568" s="832">
        <v>17</v>
      </c>
      <c r="N568" s="832">
        <v>303</v>
      </c>
      <c r="O568" s="832">
        <v>5151</v>
      </c>
      <c r="P568" s="828">
        <v>1.0306122448979591</v>
      </c>
      <c r="Q568" s="833">
        <v>17</v>
      </c>
    </row>
    <row r="569" spans="1:17" ht="14.45" customHeight="1" x14ac:dyDescent="0.2">
      <c r="A569" s="822" t="s">
        <v>7815</v>
      </c>
      <c r="B569" s="823" t="s">
        <v>7627</v>
      </c>
      <c r="C569" s="823" t="s">
        <v>7508</v>
      </c>
      <c r="D569" s="823" t="s">
        <v>7678</v>
      </c>
      <c r="E569" s="823" t="s">
        <v>7679</v>
      </c>
      <c r="F569" s="832"/>
      <c r="G569" s="832"/>
      <c r="H569" s="832"/>
      <c r="I569" s="832"/>
      <c r="J569" s="832"/>
      <c r="K569" s="832"/>
      <c r="L569" s="832"/>
      <c r="M569" s="832"/>
      <c r="N569" s="832">
        <v>1</v>
      </c>
      <c r="O569" s="832">
        <v>352</v>
      </c>
      <c r="P569" s="828"/>
      <c r="Q569" s="833">
        <v>352</v>
      </c>
    </row>
    <row r="570" spans="1:17" ht="14.45" customHeight="1" x14ac:dyDescent="0.2">
      <c r="A570" s="822" t="s">
        <v>7815</v>
      </c>
      <c r="B570" s="823" t="s">
        <v>7627</v>
      </c>
      <c r="C570" s="823" t="s">
        <v>7508</v>
      </c>
      <c r="D570" s="823" t="s">
        <v>7680</v>
      </c>
      <c r="E570" s="823" t="s">
        <v>7681</v>
      </c>
      <c r="F570" s="832">
        <v>14</v>
      </c>
      <c r="G570" s="832">
        <v>350</v>
      </c>
      <c r="H570" s="832">
        <v>2.3333333333333335</v>
      </c>
      <c r="I570" s="832">
        <v>25</v>
      </c>
      <c r="J570" s="832">
        <v>6</v>
      </c>
      <c r="K570" s="832">
        <v>150</v>
      </c>
      <c r="L570" s="832">
        <v>1</v>
      </c>
      <c r="M570" s="832">
        <v>25</v>
      </c>
      <c r="N570" s="832">
        <v>7</v>
      </c>
      <c r="O570" s="832">
        <v>182</v>
      </c>
      <c r="P570" s="828">
        <v>1.2133333333333334</v>
      </c>
      <c r="Q570" s="833">
        <v>26</v>
      </c>
    </row>
    <row r="571" spans="1:17" ht="14.45" customHeight="1" x14ac:dyDescent="0.2">
      <c r="A571" s="822" t="s">
        <v>7815</v>
      </c>
      <c r="B571" s="823" t="s">
        <v>7627</v>
      </c>
      <c r="C571" s="823" t="s">
        <v>7508</v>
      </c>
      <c r="D571" s="823" t="s">
        <v>7684</v>
      </c>
      <c r="E571" s="823" t="s">
        <v>7685</v>
      </c>
      <c r="F571" s="832">
        <v>1</v>
      </c>
      <c r="G571" s="832">
        <v>181</v>
      </c>
      <c r="H571" s="832">
        <v>0.14285714285714285</v>
      </c>
      <c r="I571" s="832">
        <v>181</v>
      </c>
      <c r="J571" s="832">
        <v>7</v>
      </c>
      <c r="K571" s="832">
        <v>1267</v>
      </c>
      <c r="L571" s="832">
        <v>1</v>
      </c>
      <c r="M571" s="832">
        <v>181</v>
      </c>
      <c r="N571" s="832">
        <v>7</v>
      </c>
      <c r="O571" s="832">
        <v>1267</v>
      </c>
      <c r="P571" s="828">
        <v>1</v>
      </c>
      <c r="Q571" s="833">
        <v>181</v>
      </c>
    </row>
    <row r="572" spans="1:17" ht="14.45" customHeight="1" x14ac:dyDescent="0.2">
      <c r="A572" s="822" t="s">
        <v>7815</v>
      </c>
      <c r="B572" s="823" t="s">
        <v>7627</v>
      </c>
      <c r="C572" s="823" t="s">
        <v>7508</v>
      </c>
      <c r="D572" s="823" t="s">
        <v>7690</v>
      </c>
      <c r="E572" s="823" t="s">
        <v>7691</v>
      </c>
      <c r="F572" s="832">
        <v>6</v>
      </c>
      <c r="G572" s="832">
        <v>1524</v>
      </c>
      <c r="H572" s="832">
        <v>0.22222222222222221</v>
      </c>
      <c r="I572" s="832">
        <v>254</v>
      </c>
      <c r="J572" s="832">
        <v>27</v>
      </c>
      <c r="K572" s="832">
        <v>6858</v>
      </c>
      <c r="L572" s="832">
        <v>1</v>
      </c>
      <c r="M572" s="832">
        <v>254</v>
      </c>
      <c r="N572" s="832">
        <v>19</v>
      </c>
      <c r="O572" s="832">
        <v>4826</v>
      </c>
      <c r="P572" s="828">
        <v>0.70370370370370372</v>
      </c>
      <c r="Q572" s="833">
        <v>254</v>
      </c>
    </row>
    <row r="573" spans="1:17" ht="14.45" customHeight="1" x14ac:dyDescent="0.2">
      <c r="A573" s="822" t="s">
        <v>7815</v>
      </c>
      <c r="B573" s="823" t="s">
        <v>7627</v>
      </c>
      <c r="C573" s="823" t="s">
        <v>7508</v>
      </c>
      <c r="D573" s="823" t="s">
        <v>7696</v>
      </c>
      <c r="E573" s="823" t="s">
        <v>7697</v>
      </c>
      <c r="F573" s="832">
        <v>5</v>
      </c>
      <c r="G573" s="832">
        <v>1085</v>
      </c>
      <c r="H573" s="832">
        <v>0.625</v>
      </c>
      <c r="I573" s="832">
        <v>217</v>
      </c>
      <c r="J573" s="832">
        <v>8</v>
      </c>
      <c r="K573" s="832">
        <v>1736</v>
      </c>
      <c r="L573" s="832">
        <v>1</v>
      </c>
      <c r="M573" s="832">
        <v>217</v>
      </c>
      <c r="N573" s="832">
        <v>13</v>
      </c>
      <c r="O573" s="832">
        <v>2821</v>
      </c>
      <c r="P573" s="828">
        <v>1.625</v>
      </c>
      <c r="Q573" s="833">
        <v>217</v>
      </c>
    </row>
    <row r="574" spans="1:17" ht="14.45" customHeight="1" x14ac:dyDescent="0.2">
      <c r="A574" s="822" t="s">
        <v>7815</v>
      </c>
      <c r="B574" s="823" t="s">
        <v>7627</v>
      </c>
      <c r="C574" s="823" t="s">
        <v>7508</v>
      </c>
      <c r="D574" s="823" t="s">
        <v>7700</v>
      </c>
      <c r="E574" s="823" t="s">
        <v>7701</v>
      </c>
      <c r="F574" s="832"/>
      <c r="G574" s="832"/>
      <c r="H574" s="832"/>
      <c r="I574" s="832"/>
      <c r="J574" s="832"/>
      <c r="K574" s="832"/>
      <c r="L574" s="832"/>
      <c r="M574" s="832"/>
      <c r="N574" s="832">
        <v>1</v>
      </c>
      <c r="O574" s="832">
        <v>595</v>
      </c>
      <c r="P574" s="828"/>
      <c r="Q574" s="833">
        <v>595</v>
      </c>
    </row>
    <row r="575" spans="1:17" ht="14.45" customHeight="1" x14ac:dyDescent="0.2">
      <c r="A575" s="822" t="s">
        <v>7815</v>
      </c>
      <c r="B575" s="823" t="s">
        <v>7627</v>
      </c>
      <c r="C575" s="823" t="s">
        <v>7508</v>
      </c>
      <c r="D575" s="823" t="s">
        <v>7702</v>
      </c>
      <c r="E575" s="823" t="s">
        <v>7703</v>
      </c>
      <c r="F575" s="832">
        <v>1</v>
      </c>
      <c r="G575" s="832">
        <v>50</v>
      </c>
      <c r="H575" s="832"/>
      <c r="I575" s="832">
        <v>50</v>
      </c>
      <c r="J575" s="832"/>
      <c r="K575" s="832"/>
      <c r="L575" s="832"/>
      <c r="M575" s="832"/>
      <c r="N575" s="832">
        <v>2</v>
      </c>
      <c r="O575" s="832">
        <v>100</v>
      </c>
      <c r="P575" s="828"/>
      <c r="Q575" s="833">
        <v>50</v>
      </c>
    </row>
    <row r="576" spans="1:17" ht="14.45" customHeight="1" x14ac:dyDescent="0.2">
      <c r="A576" s="822" t="s">
        <v>7815</v>
      </c>
      <c r="B576" s="823" t="s">
        <v>7627</v>
      </c>
      <c r="C576" s="823" t="s">
        <v>7508</v>
      </c>
      <c r="D576" s="823" t="s">
        <v>7704</v>
      </c>
      <c r="E576" s="823" t="s">
        <v>7705</v>
      </c>
      <c r="F576" s="832"/>
      <c r="G576" s="832"/>
      <c r="H576" s="832"/>
      <c r="I576" s="832"/>
      <c r="J576" s="832"/>
      <c r="K576" s="832"/>
      <c r="L576" s="832"/>
      <c r="M576" s="832"/>
      <c r="N576" s="832">
        <v>2</v>
      </c>
      <c r="O576" s="832">
        <v>1098</v>
      </c>
      <c r="P576" s="828"/>
      <c r="Q576" s="833">
        <v>549</v>
      </c>
    </row>
    <row r="577" spans="1:17" ht="14.45" customHeight="1" x14ac:dyDescent="0.2">
      <c r="A577" s="822" t="s">
        <v>7815</v>
      </c>
      <c r="B577" s="823" t="s">
        <v>7627</v>
      </c>
      <c r="C577" s="823" t="s">
        <v>7508</v>
      </c>
      <c r="D577" s="823" t="s">
        <v>7710</v>
      </c>
      <c r="E577" s="823" t="s">
        <v>7711</v>
      </c>
      <c r="F577" s="832"/>
      <c r="G577" s="832"/>
      <c r="H577" s="832"/>
      <c r="I577" s="832"/>
      <c r="J577" s="832"/>
      <c r="K577" s="832"/>
      <c r="L577" s="832"/>
      <c r="M577" s="832"/>
      <c r="N577" s="832">
        <v>1</v>
      </c>
      <c r="O577" s="832">
        <v>331</v>
      </c>
      <c r="P577" s="828"/>
      <c r="Q577" s="833">
        <v>331</v>
      </c>
    </row>
    <row r="578" spans="1:17" ht="14.45" customHeight="1" x14ac:dyDescent="0.2">
      <c r="A578" s="822" t="s">
        <v>7815</v>
      </c>
      <c r="B578" s="823" t="s">
        <v>7627</v>
      </c>
      <c r="C578" s="823" t="s">
        <v>7508</v>
      </c>
      <c r="D578" s="823" t="s">
        <v>7714</v>
      </c>
      <c r="E578" s="823" t="s">
        <v>7715</v>
      </c>
      <c r="F578" s="832"/>
      <c r="G578" s="832"/>
      <c r="H578" s="832"/>
      <c r="I578" s="832"/>
      <c r="J578" s="832"/>
      <c r="K578" s="832"/>
      <c r="L578" s="832"/>
      <c r="M578" s="832"/>
      <c r="N578" s="832">
        <v>1</v>
      </c>
      <c r="O578" s="832">
        <v>755</v>
      </c>
      <c r="P578" s="828"/>
      <c r="Q578" s="833">
        <v>755</v>
      </c>
    </row>
    <row r="579" spans="1:17" ht="14.45" customHeight="1" x14ac:dyDescent="0.2">
      <c r="A579" s="822" t="s">
        <v>7815</v>
      </c>
      <c r="B579" s="823" t="s">
        <v>7627</v>
      </c>
      <c r="C579" s="823" t="s">
        <v>7508</v>
      </c>
      <c r="D579" s="823" t="s">
        <v>7716</v>
      </c>
      <c r="E579" s="823" t="s">
        <v>7717</v>
      </c>
      <c r="F579" s="832"/>
      <c r="G579" s="832"/>
      <c r="H579" s="832"/>
      <c r="I579" s="832"/>
      <c r="J579" s="832"/>
      <c r="K579" s="832"/>
      <c r="L579" s="832"/>
      <c r="M579" s="832"/>
      <c r="N579" s="832">
        <v>1</v>
      </c>
      <c r="O579" s="832">
        <v>233</v>
      </c>
      <c r="P579" s="828"/>
      <c r="Q579" s="833">
        <v>233</v>
      </c>
    </row>
    <row r="580" spans="1:17" ht="14.45" customHeight="1" x14ac:dyDescent="0.2">
      <c r="A580" s="822" t="s">
        <v>7815</v>
      </c>
      <c r="B580" s="823" t="s">
        <v>7627</v>
      </c>
      <c r="C580" s="823" t="s">
        <v>7508</v>
      </c>
      <c r="D580" s="823" t="s">
        <v>7720</v>
      </c>
      <c r="E580" s="823" t="s">
        <v>7721</v>
      </c>
      <c r="F580" s="832"/>
      <c r="G580" s="832"/>
      <c r="H580" s="832"/>
      <c r="I580" s="832"/>
      <c r="J580" s="832"/>
      <c r="K580" s="832"/>
      <c r="L580" s="832"/>
      <c r="M580" s="832"/>
      <c r="N580" s="832">
        <v>1</v>
      </c>
      <c r="O580" s="832">
        <v>411</v>
      </c>
      <c r="P580" s="828"/>
      <c r="Q580" s="833">
        <v>411</v>
      </c>
    </row>
    <row r="581" spans="1:17" ht="14.45" customHeight="1" x14ac:dyDescent="0.2">
      <c r="A581" s="822" t="s">
        <v>7815</v>
      </c>
      <c r="B581" s="823" t="s">
        <v>7627</v>
      </c>
      <c r="C581" s="823" t="s">
        <v>7508</v>
      </c>
      <c r="D581" s="823" t="s">
        <v>7722</v>
      </c>
      <c r="E581" s="823" t="s">
        <v>7723</v>
      </c>
      <c r="F581" s="832"/>
      <c r="G581" s="832"/>
      <c r="H581" s="832"/>
      <c r="I581" s="832"/>
      <c r="J581" s="832"/>
      <c r="K581" s="832"/>
      <c r="L581" s="832"/>
      <c r="M581" s="832"/>
      <c r="N581" s="832">
        <v>2</v>
      </c>
      <c r="O581" s="832">
        <v>1308</v>
      </c>
      <c r="P581" s="828"/>
      <c r="Q581" s="833">
        <v>654</v>
      </c>
    </row>
    <row r="582" spans="1:17" ht="14.45" customHeight="1" x14ac:dyDescent="0.2">
      <c r="A582" s="822" t="s">
        <v>7815</v>
      </c>
      <c r="B582" s="823" t="s">
        <v>7627</v>
      </c>
      <c r="C582" s="823" t="s">
        <v>7508</v>
      </c>
      <c r="D582" s="823" t="s">
        <v>7724</v>
      </c>
      <c r="E582" s="823" t="s">
        <v>7725</v>
      </c>
      <c r="F582" s="832"/>
      <c r="G582" s="832"/>
      <c r="H582" s="832"/>
      <c r="I582" s="832"/>
      <c r="J582" s="832"/>
      <c r="K582" s="832"/>
      <c r="L582" s="832"/>
      <c r="M582" s="832"/>
      <c r="N582" s="832">
        <v>1</v>
      </c>
      <c r="O582" s="832">
        <v>592</v>
      </c>
      <c r="P582" s="828"/>
      <c r="Q582" s="833">
        <v>592</v>
      </c>
    </row>
    <row r="583" spans="1:17" ht="14.45" customHeight="1" x14ac:dyDescent="0.2">
      <c r="A583" s="822" t="s">
        <v>7815</v>
      </c>
      <c r="B583" s="823" t="s">
        <v>7627</v>
      </c>
      <c r="C583" s="823" t="s">
        <v>7508</v>
      </c>
      <c r="D583" s="823" t="s">
        <v>7734</v>
      </c>
      <c r="E583" s="823" t="s">
        <v>7735</v>
      </c>
      <c r="F583" s="832"/>
      <c r="G583" s="832"/>
      <c r="H583" s="832"/>
      <c r="I583" s="832"/>
      <c r="J583" s="832"/>
      <c r="K583" s="832"/>
      <c r="L583" s="832"/>
      <c r="M583" s="832"/>
      <c r="N583" s="832">
        <v>1</v>
      </c>
      <c r="O583" s="832">
        <v>226</v>
      </c>
      <c r="P583" s="828"/>
      <c r="Q583" s="833">
        <v>226</v>
      </c>
    </row>
    <row r="584" spans="1:17" ht="14.45" customHeight="1" x14ac:dyDescent="0.2">
      <c r="A584" s="822" t="s">
        <v>7815</v>
      </c>
      <c r="B584" s="823" t="s">
        <v>7627</v>
      </c>
      <c r="C584" s="823" t="s">
        <v>7508</v>
      </c>
      <c r="D584" s="823" t="s">
        <v>7736</v>
      </c>
      <c r="E584" s="823" t="s">
        <v>7737</v>
      </c>
      <c r="F584" s="832"/>
      <c r="G584" s="832"/>
      <c r="H584" s="832"/>
      <c r="I584" s="832"/>
      <c r="J584" s="832"/>
      <c r="K584" s="832"/>
      <c r="L584" s="832"/>
      <c r="M584" s="832"/>
      <c r="N584" s="832">
        <v>2</v>
      </c>
      <c r="O584" s="832">
        <v>1136</v>
      </c>
      <c r="P584" s="828"/>
      <c r="Q584" s="833">
        <v>568</v>
      </c>
    </row>
    <row r="585" spans="1:17" ht="14.45" customHeight="1" x14ac:dyDescent="0.2">
      <c r="A585" s="822" t="s">
        <v>7815</v>
      </c>
      <c r="B585" s="823" t="s">
        <v>7627</v>
      </c>
      <c r="C585" s="823" t="s">
        <v>7508</v>
      </c>
      <c r="D585" s="823" t="s">
        <v>7754</v>
      </c>
      <c r="E585" s="823" t="s">
        <v>7755</v>
      </c>
      <c r="F585" s="832"/>
      <c r="G585" s="832"/>
      <c r="H585" s="832"/>
      <c r="I585" s="832"/>
      <c r="J585" s="832"/>
      <c r="K585" s="832"/>
      <c r="L585" s="832"/>
      <c r="M585" s="832"/>
      <c r="N585" s="832">
        <v>1</v>
      </c>
      <c r="O585" s="832">
        <v>204</v>
      </c>
      <c r="P585" s="828"/>
      <c r="Q585" s="833">
        <v>204</v>
      </c>
    </row>
    <row r="586" spans="1:17" ht="14.45" customHeight="1" x14ac:dyDescent="0.2">
      <c r="A586" s="822" t="s">
        <v>7815</v>
      </c>
      <c r="B586" s="823" t="s">
        <v>7627</v>
      </c>
      <c r="C586" s="823" t="s">
        <v>7508</v>
      </c>
      <c r="D586" s="823" t="s">
        <v>7760</v>
      </c>
      <c r="E586" s="823" t="s">
        <v>7761</v>
      </c>
      <c r="F586" s="832"/>
      <c r="G586" s="832"/>
      <c r="H586" s="832"/>
      <c r="I586" s="832"/>
      <c r="J586" s="832"/>
      <c r="K586" s="832"/>
      <c r="L586" s="832"/>
      <c r="M586" s="832"/>
      <c r="N586" s="832">
        <v>1</v>
      </c>
      <c r="O586" s="832">
        <v>469</v>
      </c>
      <c r="P586" s="828"/>
      <c r="Q586" s="833">
        <v>469</v>
      </c>
    </row>
    <row r="587" spans="1:17" ht="14.45" customHeight="1" x14ac:dyDescent="0.2">
      <c r="A587" s="822" t="s">
        <v>7815</v>
      </c>
      <c r="B587" s="823" t="s">
        <v>7627</v>
      </c>
      <c r="C587" s="823" t="s">
        <v>7508</v>
      </c>
      <c r="D587" s="823" t="s">
        <v>7768</v>
      </c>
      <c r="E587" s="823" t="s">
        <v>7769</v>
      </c>
      <c r="F587" s="832"/>
      <c r="G587" s="832"/>
      <c r="H587" s="832"/>
      <c r="I587" s="832"/>
      <c r="J587" s="832"/>
      <c r="K587" s="832"/>
      <c r="L587" s="832"/>
      <c r="M587" s="832"/>
      <c r="N587" s="832">
        <v>1</v>
      </c>
      <c r="O587" s="832">
        <v>3011</v>
      </c>
      <c r="P587" s="828"/>
      <c r="Q587" s="833">
        <v>3011</v>
      </c>
    </row>
    <row r="588" spans="1:17" ht="14.45" customHeight="1" x14ac:dyDescent="0.2">
      <c r="A588" s="822" t="s">
        <v>7816</v>
      </c>
      <c r="B588" s="823" t="s">
        <v>7239</v>
      </c>
      <c r="C588" s="823" t="s">
        <v>7508</v>
      </c>
      <c r="D588" s="823" t="s">
        <v>7513</v>
      </c>
      <c r="E588" s="823" t="s">
        <v>7514</v>
      </c>
      <c r="F588" s="832">
        <v>1</v>
      </c>
      <c r="G588" s="832">
        <v>37</v>
      </c>
      <c r="H588" s="832">
        <v>0.97368421052631582</v>
      </c>
      <c r="I588" s="832">
        <v>37</v>
      </c>
      <c r="J588" s="832">
        <v>1</v>
      </c>
      <c r="K588" s="832">
        <v>38</v>
      </c>
      <c r="L588" s="832">
        <v>1</v>
      </c>
      <c r="M588" s="832">
        <v>38</v>
      </c>
      <c r="N588" s="832">
        <v>2</v>
      </c>
      <c r="O588" s="832">
        <v>76</v>
      </c>
      <c r="P588" s="828">
        <v>2</v>
      </c>
      <c r="Q588" s="833">
        <v>38</v>
      </c>
    </row>
    <row r="589" spans="1:17" ht="14.45" customHeight="1" x14ac:dyDescent="0.2">
      <c r="A589" s="822" t="s">
        <v>7816</v>
      </c>
      <c r="B589" s="823" t="s">
        <v>7239</v>
      </c>
      <c r="C589" s="823" t="s">
        <v>7508</v>
      </c>
      <c r="D589" s="823" t="s">
        <v>7551</v>
      </c>
      <c r="E589" s="823" t="s">
        <v>7552</v>
      </c>
      <c r="F589" s="832"/>
      <c r="G589" s="832"/>
      <c r="H589" s="832"/>
      <c r="I589" s="832"/>
      <c r="J589" s="832"/>
      <c r="K589" s="832"/>
      <c r="L589" s="832"/>
      <c r="M589" s="832"/>
      <c r="N589" s="832">
        <v>1</v>
      </c>
      <c r="O589" s="832">
        <v>176</v>
      </c>
      <c r="P589" s="828"/>
      <c r="Q589" s="833">
        <v>176</v>
      </c>
    </row>
    <row r="590" spans="1:17" ht="14.45" customHeight="1" x14ac:dyDescent="0.2">
      <c r="A590" s="822" t="s">
        <v>7816</v>
      </c>
      <c r="B590" s="823" t="s">
        <v>7239</v>
      </c>
      <c r="C590" s="823" t="s">
        <v>7508</v>
      </c>
      <c r="D590" s="823" t="s">
        <v>7557</v>
      </c>
      <c r="E590" s="823" t="s">
        <v>7558</v>
      </c>
      <c r="F590" s="832"/>
      <c r="G590" s="832"/>
      <c r="H590" s="832"/>
      <c r="I590" s="832"/>
      <c r="J590" s="832">
        <v>1</v>
      </c>
      <c r="K590" s="832">
        <v>179</v>
      </c>
      <c r="L590" s="832">
        <v>1</v>
      </c>
      <c r="M590" s="832">
        <v>179</v>
      </c>
      <c r="N590" s="832"/>
      <c r="O590" s="832"/>
      <c r="P590" s="828"/>
      <c r="Q590" s="833"/>
    </row>
    <row r="591" spans="1:17" ht="14.45" customHeight="1" x14ac:dyDescent="0.2">
      <c r="A591" s="822" t="s">
        <v>7816</v>
      </c>
      <c r="B591" s="823" t="s">
        <v>7584</v>
      </c>
      <c r="C591" s="823" t="s">
        <v>7508</v>
      </c>
      <c r="D591" s="823" t="s">
        <v>7593</v>
      </c>
      <c r="E591" s="823" t="s">
        <v>7594</v>
      </c>
      <c r="F591" s="832">
        <v>18</v>
      </c>
      <c r="G591" s="832">
        <v>188406</v>
      </c>
      <c r="H591" s="832"/>
      <c r="I591" s="832">
        <v>10467</v>
      </c>
      <c r="J591" s="832"/>
      <c r="K591" s="832"/>
      <c r="L591" s="832"/>
      <c r="M591" s="832"/>
      <c r="N591" s="832"/>
      <c r="O591" s="832"/>
      <c r="P591" s="828"/>
      <c r="Q591" s="833"/>
    </row>
    <row r="592" spans="1:17" ht="14.45" customHeight="1" x14ac:dyDescent="0.2">
      <c r="A592" s="822" t="s">
        <v>7816</v>
      </c>
      <c r="B592" s="823" t="s">
        <v>7584</v>
      </c>
      <c r="C592" s="823" t="s">
        <v>7508</v>
      </c>
      <c r="D592" s="823" t="s">
        <v>7595</v>
      </c>
      <c r="E592" s="823" t="s">
        <v>7596</v>
      </c>
      <c r="F592" s="832">
        <v>2</v>
      </c>
      <c r="G592" s="832">
        <v>22792</v>
      </c>
      <c r="H592" s="832"/>
      <c r="I592" s="832">
        <v>11396</v>
      </c>
      <c r="J592" s="832"/>
      <c r="K592" s="832"/>
      <c r="L592" s="832"/>
      <c r="M592" s="832"/>
      <c r="N592" s="832"/>
      <c r="O592" s="832"/>
      <c r="P592" s="828"/>
      <c r="Q592" s="833"/>
    </row>
    <row r="593" spans="1:17" ht="14.45" customHeight="1" x14ac:dyDescent="0.2">
      <c r="A593" s="822" t="s">
        <v>7816</v>
      </c>
      <c r="B593" s="823" t="s">
        <v>7584</v>
      </c>
      <c r="C593" s="823" t="s">
        <v>7508</v>
      </c>
      <c r="D593" s="823" t="s">
        <v>7603</v>
      </c>
      <c r="E593" s="823" t="s">
        <v>7604</v>
      </c>
      <c r="F593" s="832">
        <v>4</v>
      </c>
      <c r="G593" s="832">
        <v>4428</v>
      </c>
      <c r="H593" s="832"/>
      <c r="I593" s="832">
        <v>1107</v>
      </c>
      <c r="J593" s="832"/>
      <c r="K593" s="832"/>
      <c r="L593" s="832"/>
      <c r="M593" s="832"/>
      <c r="N593" s="832"/>
      <c r="O593" s="832"/>
      <c r="P593" s="828"/>
      <c r="Q593" s="833"/>
    </row>
    <row r="594" spans="1:17" ht="14.45" customHeight="1" x14ac:dyDescent="0.2">
      <c r="A594" s="822" t="s">
        <v>7816</v>
      </c>
      <c r="B594" s="823" t="s">
        <v>7584</v>
      </c>
      <c r="C594" s="823" t="s">
        <v>7508</v>
      </c>
      <c r="D594" s="823" t="s">
        <v>7613</v>
      </c>
      <c r="E594" s="823" t="s">
        <v>7614</v>
      </c>
      <c r="F594" s="832">
        <v>4</v>
      </c>
      <c r="G594" s="832">
        <v>6516</v>
      </c>
      <c r="H594" s="832"/>
      <c r="I594" s="832">
        <v>1629</v>
      </c>
      <c r="J594" s="832"/>
      <c r="K594" s="832"/>
      <c r="L594" s="832"/>
      <c r="M594" s="832"/>
      <c r="N594" s="832"/>
      <c r="O594" s="832"/>
      <c r="P594" s="828"/>
      <c r="Q594" s="833"/>
    </row>
    <row r="595" spans="1:17" ht="14.45" customHeight="1" x14ac:dyDescent="0.2">
      <c r="A595" s="822" t="s">
        <v>7816</v>
      </c>
      <c r="B595" s="823" t="s">
        <v>7627</v>
      </c>
      <c r="C595" s="823" t="s">
        <v>7508</v>
      </c>
      <c r="D595" s="823" t="s">
        <v>7628</v>
      </c>
      <c r="E595" s="823" t="s">
        <v>7629</v>
      </c>
      <c r="F595" s="832">
        <v>1</v>
      </c>
      <c r="G595" s="832">
        <v>222</v>
      </c>
      <c r="H595" s="832">
        <v>0.49775784753363228</v>
      </c>
      <c r="I595" s="832">
        <v>222</v>
      </c>
      <c r="J595" s="832">
        <v>2</v>
      </c>
      <c r="K595" s="832">
        <v>446</v>
      </c>
      <c r="L595" s="832">
        <v>1</v>
      </c>
      <c r="M595" s="832">
        <v>223</v>
      </c>
      <c r="N595" s="832"/>
      <c r="O595" s="832"/>
      <c r="P595" s="828"/>
      <c r="Q595" s="833"/>
    </row>
    <row r="596" spans="1:17" ht="14.45" customHeight="1" x14ac:dyDescent="0.2">
      <c r="A596" s="822" t="s">
        <v>7816</v>
      </c>
      <c r="B596" s="823" t="s">
        <v>7627</v>
      </c>
      <c r="C596" s="823" t="s">
        <v>7508</v>
      </c>
      <c r="D596" s="823" t="s">
        <v>7630</v>
      </c>
      <c r="E596" s="823" t="s">
        <v>7631</v>
      </c>
      <c r="F596" s="832">
        <v>1</v>
      </c>
      <c r="G596" s="832">
        <v>509</v>
      </c>
      <c r="H596" s="832">
        <v>0.49610136452241715</v>
      </c>
      <c r="I596" s="832">
        <v>509</v>
      </c>
      <c r="J596" s="832">
        <v>2</v>
      </c>
      <c r="K596" s="832">
        <v>1026</v>
      </c>
      <c r="L596" s="832">
        <v>1</v>
      </c>
      <c r="M596" s="832">
        <v>513</v>
      </c>
      <c r="N596" s="832"/>
      <c r="O596" s="832"/>
      <c r="P596" s="828"/>
      <c r="Q596" s="833"/>
    </row>
    <row r="597" spans="1:17" ht="14.45" customHeight="1" x14ac:dyDescent="0.2">
      <c r="A597" s="822" t="s">
        <v>7816</v>
      </c>
      <c r="B597" s="823" t="s">
        <v>7627</v>
      </c>
      <c r="C597" s="823" t="s">
        <v>7508</v>
      </c>
      <c r="D597" s="823" t="s">
        <v>7632</v>
      </c>
      <c r="E597" s="823" t="s">
        <v>7633</v>
      </c>
      <c r="F597" s="832">
        <v>1</v>
      </c>
      <c r="G597" s="832">
        <v>354</v>
      </c>
      <c r="H597" s="832"/>
      <c r="I597" s="832">
        <v>354</v>
      </c>
      <c r="J597" s="832"/>
      <c r="K597" s="832"/>
      <c r="L597" s="832"/>
      <c r="M597" s="832"/>
      <c r="N597" s="832">
        <v>6</v>
      </c>
      <c r="O597" s="832">
        <v>2130</v>
      </c>
      <c r="P597" s="828"/>
      <c r="Q597" s="833">
        <v>355</v>
      </c>
    </row>
    <row r="598" spans="1:17" ht="14.45" customHeight="1" x14ac:dyDescent="0.2">
      <c r="A598" s="822" t="s">
        <v>7816</v>
      </c>
      <c r="B598" s="823" t="s">
        <v>7627</v>
      </c>
      <c r="C598" s="823" t="s">
        <v>7508</v>
      </c>
      <c r="D598" s="823" t="s">
        <v>7636</v>
      </c>
      <c r="E598" s="823" t="s">
        <v>7637</v>
      </c>
      <c r="F598" s="832">
        <v>174</v>
      </c>
      <c r="G598" s="832">
        <v>11310</v>
      </c>
      <c r="H598" s="832">
        <v>1.1599999999999999</v>
      </c>
      <c r="I598" s="832">
        <v>65</v>
      </c>
      <c r="J598" s="832">
        <v>150</v>
      </c>
      <c r="K598" s="832">
        <v>9750</v>
      </c>
      <c r="L598" s="832">
        <v>1</v>
      </c>
      <c r="M598" s="832">
        <v>65</v>
      </c>
      <c r="N598" s="832">
        <v>177</v>
      </c>
      <c r="O598" s="832">
        <v>11682</v>
      </c>
      <c r="P598" s="828">
        <v>1.1981538461538461</v>
      </c>
      <c r="Q598" s="833">
        <v>66</v>
      </c>
    </row>
    <row r="599" spans="1:17" ht="14.45" customHeight="1" x14ac:dyDescent="0.2">
      <c r="A599" s="822" t="s">
        <v>7816</v>
      </c>
      <c r="B599" s="823" t="s">
        <v>7627</v>
      </c>
      <c r="C599" s="823" t="s">
        <v>7508</v>
      </c>
      <c r="D599" s="823" t="s">
        <v>7640</v>
      </c>
      <c r="E599" s="823" t="s">
        <v>7641</v>
      </c>
      <c r="F599" s="832"/>
      <c r="G599" s="832"/>
      <c r="H599" s="832"/>
      <c r="I599" s="832"/>
      <c r="J599" s="832"/>
      <c r="K599" s="832"/>
      <c r="L599" s="832"/>
      <c r="M599" s="832"/>
      <c r="N599" s="832">
        <v>1</v>
      </c>
      <c r="O599" s="832">
        <v>595</v>
      </c>
      <c r="P599" s="828"/>
      <c r="Q599" s="833">
        <v>595</v>
      </c>
    </row>
    <row r="600" spans="1:17" ht="14.45" customHeight="1" x14ac:dyDescent="0.2">
      <c r="A600" s="822" t="s">
        <v>7816</v>
      </c>
      <c r="B600" s="823" t="s">
        <v>7627</v>
      </c>
      <c r="C600" s="823" t="s">
        <v>7508</v>
      </c>
      <c r="D600" s="823" t="s">
        <v>7644</v>
      </c>
      <c r="E600" s="823" t="s">
        <v>7645</v>
      </c>
      <c r="F600" s="832"/>
      <c r="G600" s="832"/>
      <c r="H600" s="832"/>
      <c r="I600" s="832"/>
      <c r="J600" s="832"/>
      <c r="K600" s="832"/>
      <c r="L600" s="832"/>
      <c r="M600" s="832"/>
      <c r="N600" s="832">
        <v>2</v>
      </c>
      <c r="O600" s="832">
        <v>308</v>
      </c>
      <c r="P600" s="828"/>
      <c r="Q600" s="833">
        <v>154</v>
      </c>
    </row>
    <row r="601" spans="1:17" ht="14.45" customHeight="1" x14ac:dyDescent="0.2">
      <c r="A601" s="822" t="s">
        <v>7816</v>
      </c>
      <c r="B601" s="823" t="s">
        <v>7627</v>
      </c>
      <c r="C601" s="823" t="s">
        <v>7508</v>
      </c>
      <c r="D601" s="823" t="s">
        <v>7648</v>
      </c>
      <c r="E601" s="823" t="s">
        <v>7649</v>
      </c>
      <c r="F601" s="832">
        <v>2</v>
      </c>
      <c r="G601" s="832">
        <v>48</v>
      </c>
      <c r="H601" s="832">
        <v>0.46153846153846156</v>
      </c>
      <c r="I601" s="832">
        <v>24</v>
      </c>
      <c r="J601" s="832">
        <v>4</v>
      </c>
      <c r="K601" s="832">
        <v>104</v>
      </c>
      <c r="L601" s="832">
        <v>1</v>
      </c>
      <c r="M601" s="832">
        <v>26</v>
      </c>
      <c r="N601" s="832">
        <v>1</v>
      </c>
      <c r="O601" s="832">
        <v>26</v>
      </c>
      <c r="P601" s="828">
        <v>0.25</v>
      </c>
      <c r="Q601" s="833">
        <v>26</v>
      </c>
    </row>
    <row r="602" spans="1:17" ht="14.45" customHeight="1" x14ac:dyDescent="0.2">
      <c r="A602" s="822" t="s">
        <v>7816</v>
      </c>
      <c r="B602" s="823" t="s">
        <v>7627</v>
      </c>
      <c r="C602" s="823" t="s">
        <v>7508</v>
      </c>
      <c r="D602" s="823" t="s">
        <v>7652</v>
      </c>
      <c r="E602" s="823" t="s">
        <v>7653</v>
      </c>
      <c r="F602" s="832"/>
      <c r="G602" s="832"/>
      <c r="H602" s="832"/>
      <c r="I602" s="832"/>
      <c r="J602" s="832">
        <v>2</v>
      </c>
      <c r="K602" s="832">
        <v>110</v>
      </c>
      <c r="L602" s="832">
        <v>1</v>
      </c>
      <c r="M602" s="832">
        <v>55</v>
      </c>
      <c r="N602" s="832">
        <v>2</v>
      </c>
      <c r="O602" s="832">
        <v>110</v>
      </c>
      <c r="P602" s="828">
        <v>1</v>
      </c>
      <c r="Q602" s="833">
        <v>55</v>
      </c>
    </row>
    <row r="603" spans="1:17" ht="14.45" customHeight="1" x14ac:dyDescent="0.2">
      <c r="A603" s="822" t="s">
        <v>7816</v>
      </c>
      <c r="B603" s="823" t="s">
        <v>7627</v>
      </c>
      <c r="C603" s="823" t="s">
        <v>7508</v>
      </c>
      <c r="D603" s="823" t="s">
        <v>7654</v>
      </c>
      <c r="E603" s="823" t="s">
        <v>7655</v>
      </c>
      <c r="F603" s="832">
        <v>133</v>
      </c>
      <c r="G603" s="832">
        <v>10241</v>
      </c>
      <c r="H603" s="832">
        <v>0.76334227787716158</v>
      </c>
      <c r="I603" s="832">
        <v>77</v>
      </c>
      <c r="J603" s="832">
        <v>172</v>
      </c>
      <c r="K603" s="832">
        <v>13416</v>
      </c>
      <c r="L603" s="832">
        <v>1</v>
      </c>
      <c r="M603" s="832">
        <v>78</v>
      </c>
      <c r="N603" s="832">
        <v>147</v>
      </c>
      <c r="O603" s="832">
        <v>11466</v>
      </c>
      <c r="P603" s="828">
        <v>0.85465116279069764</v>
      </c>
      <c r="Q603" s="833">
        <v>78</v>
      </c>
    </row>
    <row r="604" spans="1:17" ht="14.45" customHeight="1" x14ac:dyDescent="0.2">
      <c r="A604" s="822" t="s">
        <v>7816</v>
      </c>
      <c r="B604" s="823" t="s">
        <v>7627</v>
      </c>
      <c r="C604" s="823" t="s">
        <v>7508</v>
      </c>
      <c r="D604" s="823" t="s">
        <v>7658</v>
      </c>
      <c r="E604" s="823" t="s">
        <v>7659</v>
      </c>
      <c r="F604" s="832">
        <v>20</v>
      </c>
      <c r="G604" s="832">
        <v>480</v>
      </c>
      <c r="H604" s="832">
        <v>1.1111111111111112</v>
      </c>
      <c r="I604" s="832">
        <v>24</v>
      </c>
      <c r="J604" s="832">
        <v>18</v>
      </c>
      <c r="K604" s="832">
        <v>432</v>
      </c>
      <c r="L604" s="832">
        <v>1</v>
      </c>
      <c r="M604" s="832">
        <v>24</v>
      </c>
      <c r="N604" s="832">
        <v>10</v>
      </c>
      <c r="O604" s="832">
        <v>250</v>
      </c>
      <c r="P604" s="828">
        <v>0.57870370370370372</v>
      </c>
      <c r="Q604" s="833">
        <v>25</v>
      </c>
    </row>
    <row r="605" spans="1:17" ht="14.45" customHeight="1" x14ac:dyDescent="0.2">
      <c r="A605" s="822" t="s">
        <v>7816</v>
      </c>
      <c r="B605" s="823" t="s">
        <v>7627</v>
      </c>
      <c r="C605" s="823" t="s">
        <v>7508</v>
      </c>
      <c r="D605" s="823" t="s">
        <v>7670</v>
      </c>
      <c r="E605" s="823" t="s">
        <v>7671</v>
      </c>
      <c r="F605" s="832">
        <v>1</v>
      </c>
      <c r="G605" s="832">
        <v>66</v>
      </c>
      <c r="H605" s="832">
        <v>0.14285714285714285</v>
      </c>
      <c r="I605" s="832">
        <v>66</v>
      </c>
      <c r="J605" s="832">
        <v>7</v>
      </c>
      <c r="K605" s="832">
        <v>462</v>
      </c>
      <c r="L605" s="832">
        <v>1</v>
      </c>
      <c r="M605" s="832">
        <v>66</v>
      </c>
      <c r="N605" s="832">
        <v>4</v>
      </c>
      <c r="O605" s="832">
        <v>264</v>
      </c>
      <c r="P605" s="828">
        <v>0.5714285714285714</v>
      </c>
      <c r="Q605" s="833">
        <v>66</v>
      </c>
    </row>
    <row r="606" spans="1:17" ht="14.45" customHeight="1" x14ac:dyDescent="0.2">
      <c r="A606" s="822" t="s">
        <v>7816</v>
      </c>
      <c r="B606" s="823" t="s">
        <v>7627</v>
      </c>
      <c r="C606" s="823" t="s">
        <v>7508</v>
      </c>
      <c r="D606" s="823" t="s">
        <v>7674</v>
      </c>
      <c r="E606" s="823" t="s">
        <v>7675</v>
      </c>
      <c r="F606" s="832">
        <v>139</v>
      </c>
      <c r="G606" s="832">
        <v>2363</v>
      </c>
      <c r="H606" s="832">
        <v>0.80346820809248554</v>
      </c>
      <c r="I606" s="832">
        <v>17</v>
      </c>
      <c r="J606" s="832">
        <v>173</v>
      </c>
      <c r="K606" s="832">
        <v>2941</v>
      </c>
      <c r="L606" s="832">
        <v>1</v>
      </c>
      <c r="M606" s="832">
        <v>17</v>
      </c>
      <c r="N606" s="832">
        <v>155</v>
      </c>
      <c r="O606" s="832">
        <v>2635</v>
      </c>
      <c r="P606" s="828">
        <v>0.89595375722543358</v>
      </c>
      <c r="Q606" s="833">
        <v>17</v>
      </c>
    </row>
    <row r="607" spans="1:17" ht="14.45" customHeight="1" x14ac:dyDescent="0.2">
      <c r="A607" s="822" t="s">
        <v>7816</v>
      </c>
      <c r="B607" s="823" t="s">
        <v>7627</v>
      </c>
      <c r="C607" s="823" t="s">
        <v>7508</v>
      </c>
      <c r="D607" s="823" t="s">
        <v>7678</v>
      </c>
      <c r="E607" s="823" t="s">
        <v>7679</v>
      </c>
      <c r="F607" s="832">
        <v>13</v>
      </c>
      <c r="G607" s="832">
        <v>4550</v>
      </c>
      <c r="H607" s="832">
        <v>0.4985754985754986</v>
      </c>
      <c r="I607" s="832">
        <v>350</v>
      </c>
      <c r="J607" s="832">
        <v>26</v>
      </c>
      <c r="K607" s="832">
        <v>9126</v>
      </c>
      <c r="L607" s="832">
        <v>1</v>
      </c>
      <c r="M607" s="832">
        <v>351</v>
      </c>
      <c r="N607" s="832">
        <v>1</v>
      </c>
      <c r="O607" s="832">
        <v>352</v>
      </c>
      <c r="P607" s="828">
        <v>3.8571115494192419E-2</v>
      </c>
      <c r="Q607" s="833">
        <v>352</v>
      </c>
    </row>
    <row r="608" spans="1:17" ht="14.45" customHeight="1" x14ac:dyDescent="0.2">
      <c r="A608" s="822" t="s">
        <v>7816</v>
      </c>
      <c r="B608" s="823" t="s">
        <v>7627</v>
      </c>
      <c r="C608" s="823" t="s">
        <v>7508</v>
      </c>
      <c r="D608" s="823" t="s">
        <v>7680</v>
      </c>
      <c r="E608" s="823" t="s">
        <v>7681</v>
      </c>
      <c r="F608" s="832">
        <v>17</v>
      </c>
      <c r="G608" s="832">
        <v>425</v>
      </c>
      <c r="H608" s="832">
        <v>1.2142857142857142</v>
      </c>
      <c r="I608" s="832">
        <v>25</v>
      </c>
      <c r="J608" s="832">
        <v>14</v>
      </c>
      <c r="K608" s="832">
        <v>350</v>
      </c>
      <c r="L608" s="832">
        <v>1</v>
      </c>
      <c r="M608" s="832">
        <v>25</v>
      </c>
      <c r="N608" s="832">
        <v>8</v>
      </c>
      <c r="O608" s="832">
        <v>208</v>
      </c>
      <c r="P608" s="828">
        <v>0.59428571428571431</v>
      </c>
      <c r="Q608" s="833">
        <v>26</v>
      </c>
    </row>
    <row r="609" spans="1:17" ht="14.45" customHeight="1" x14ac:dyDescent="0.2">
      <c r="A609" s="822" t="s">
        <v>7816</v>
      </c>
      <c r="B609" s="823" t="s">
        <v>7627</v>
      </c>
      <c r="C609" s="823" t="s">
        <v>7508</v>
      </c>
      <c r="D609" s="823" t="s">
        <v>7684</v>
      </c>
      <c r="E609" s="823" t="s">
        <v>7685</v>
      </c>
      <c r="F609" s="832"/>
      <c r="G609" s="832"/>
      <c r="H609" s="832"/>
      <c r="I609" s="832"/>
      <c r="J609" s="832"/>
      <c r="K609" s="832"/>
      <c r="L609" s="832"/>
      <c r="M609" s="832"/>
      <c r="N609" s="832">
        <v>3</v>
      </c>
      <c r="O609" s="832">
        <v>543</v>
      </c>
      <c r="P609" s="828"/>
      <c r="Q609" s="833">
        <v>181</v>
      </c>
    </row>
    <row r="610" spans="1:17" ht="14.45" customHeight="1" x14ac:dyDescent="0.2">
      <c r="A610" s="822" t="s">
        <v>7816</v>
      </c>
      <c r="B610" s="823" t="s">
        <v>7627</v>
      </c>
      <c r="C610" s="823" t="s">
        <v>7508</v>
      </c>
      <c r="D610" s="823" t="s">
        <v>7690</v>
      </c>
      <c r="E610" s="823" t="s">
        <v>7691</v>
      </c>
      <c r="F610" s="832">
        <v>9</v>
      </c>
      <c r="G610" s="832">
        <v>2286</v>
      </c>
      <c r="H610" s="832">
        <v>1.125</v>
      </c>
      <c r="I610" s="832">
        <v>254</v>
      </c>
      <c r="J610" s="832">
        <v>8</v>
      </c>
      <c r="K610" s="832">
        <v>2032</v>
      </c>
      <c r="L610" s="832">
        <v>1</v>
      </c>
      <c r="M610" s="832">
        <v>254</v>
      </c>
      <c r="N610" s="832">
        <v>6</v>
      </c>
      <c r="O610" s="832">
        <v>1524</v>
      </c>
      <c r="P610" s="828">
        <v>0.75</v>
      </c>
      <c r="Q610" s="833">
        <v>254</v>
      </c>
    </row>
    <row r="611" spans="1:17" ht="14.45" customHeight="1" x14ac:dyDescent="0.2">
      <c r="A611" s="822" t="s">
        <v>7816</v>
      </c>
      <c r="B611" s="823" t="s">
        <v>7627</v>
      </c>
      <c r="C611" s="823" t="s">
        <v>7508</v>
      </c>
      <c r="D611" s="823" t="s">
        <v>7696</v>
      </c>
      <c r="E611" s="823" t="s">
        <v>7697</v>
      </c>
      <c r="F611" s="832"/>
      <c r="G611" s="832"/>
      <c r="H611" s="832"/>
      <c r="I611" s="832"/>
      <c r="J611" s="832"/>
      <c r="K611" s="832"/>
      <c r="L611" s="832"/>
      <c r="M611" s="832"/>
      <c r="N611" s="832">
        <v>3</v>
      </c>
      <c r="O611" s="832">
        <v>651</v>
      </c>
      <c r="P611" s="828"/>
      <c r="Q611" s="833">
        <v>217</v>
      </c>
    </row>
    <row r="612" spans="1:17" ht="14.45" customHeight="1" x14ac:dyDescent="0.2">
      <c r="A612" s="822" t="s">
        <v>7816</v>
      </c>
      <c r="B612" s="823" t="s">
        <v>7627</v>
      </c>
      <c r="C612" s="823" t="s">
        <v>7508</v>
      </c>
      <c r="D612" s="823" t="s">
        <v>7718</v>
      </c>
      <c r="E612" s="823" t="s">
        <v>7719</v>
      </c>
      <c r="F612" s="832"/>
      <c r="G612" s="832"/>
      <c r="H612" s="832"/>
      <c r="I612" s="832"/>
      <c r="J612" s="832"/>
      <c r="K612" s="832"/>
      <c r="L612" s="832"/>
      <c r="M612" s="832"/>
      <c r="N612" s="832">
        <v>1</v>
      </c>
      <c r="O612" s="832">
        <v>234</v>
      </c>
      <c r="P612" s="828"/>
      <c r="Q612" s="833">
        <v>234</v>
      </c>
    </row>
    <row r="613" spans="1:17" ht="14.45" customHeight="1" x14ac:dyDescent="0.2">
      <c r="A613" s="822" t="s">
        <v>7816</v>
      </c>
      <c r="B613" s="823" t="s">
        <v>7627</v>
      </c>
      <c r="C613" s="823" t="s">
        <v>7508</v>
      </c>
      <c r="D613" s="823" t="s">
        <v>7720</v>
      </c>
      <c r="E613" s="823" t="s">
        <v>7721</v>
      </c>
      <c r="F613" s="832"/>
      <c r="G613" s="832"/>
      <c r="H613" s="832"/>
      <c r="I613" s="832"/>
      <c r="J613" s="832"/>
      <c r="K613" s="832"/>
      <c r="L613" s="832"/>
      <c r="M613" s="832"/>
      <c r="N613" s="832">
        <v>1</v>
      </c>
      <c r="O613" s="832">
        <v>411</v>
      </c>
      <c r="P613" s="828"/>
      <c r="Q613" s="833">
        <v>411</v>
      </c>
    </row>
    <row r="614" spans="1:17" ht="14.45" customHeight="1" x14ac:dyDescent="0.2">
      <c r="A614" s="822" t="s">
        <v>7816</v>
      </c>
      <c r="B614" s="823" t="s">
        <v>7627</v>
      </c>
      <c r="C614" s="823" t="s">
        <v>7508</v>
      </c>
      <c r="D614" s="823" t="s">
        <v>7724</v>
      </c>
      <c r="E614" s="823" t="s">
        <v>7725</v>
      </c>
      <c r="F614" s="832"/>
      <c r="G614" s="832"/>
      <c r="H614" s="832"/>
      <c r="I614" s="832"/>
      <c r="J614" s="832"/>
      <c r="K614" s="832"/>
      <c r="L614" s="832"/>
      <c r="M614" s="832"/>
      <c r="N614" s="832">
        <v>1</v>
      </c>
      <c r="O614" s="832">
        <v>592</v>
      </c>
      <c r="P614" s="828"/>
      <c r="Q614" s="833">
        <v>592</v>
      </c>
    </row>
    <row r="615" spans="1:17" ht="14.45" customHeight="1" x14ac:dyDescent="0.2">
      <c r="A615" s="822" t="s">
        <v>7817</v>
      </c>
      <c r="B615" s="823" t="s">
        <v>7239</v>
      </c>
      <c r="C615" s="823" t="s">
        <v>7508</v>
      </c>
      <c r="D615" s="823" t="s">
        <v>7513</v>
      </c>
      <c r="E615" s="823" t="s">
        <v>7514</v>
      </c>
      <c r="F615" s="832"/>
      <c r="G615" s="832"/>
      <c r="H615" s="832"/>
      <c r="I615" s="832"/>
      <c r="J615" s="832"/>
      <c r="K615" s="832"/>
      <c r="L615" s="832"/>
      <c r="M615" s="832"/>
      <c r="N615" s="832">
        <v>1</v>
      </c>
      <c r="O615" s="832">
        <v>38</v>
      </c>
      <c r="P615" s="828"/>
      <c r="Q615" s="833">
        <v>38</v>
      </c>
    </row>
    <row r="616" spans="1:17" ht="14.45" customHeight="1" x14ac:dyDescent="0.2">
      <c r="A616" s="822" t="s">
        <v>7817</v>
      </c>
      <c r="B616" s="823" t="s">
        <v>7239</v>
      </c>
      <c r="C616" s="823" t="s">
        <v>7508</v>
      </c>
      <c r="D616" s="823" t="s">
        <v>7551</v>
      </c>
      <c r="E616" s="823" t="s">
        <v>7552</v>
      </c>
      <c r="F616" s="832">
        <v>2</v>
      </c>
      <c r="G616" s="832">
        <v>348</v>
      </c>
      <c r="H616" s="832"/>
      <c r="I616" s="832">
        <v>174</v>
      </c>
      <c r="J616" s="832"/>
      <c r="K616" s="832"/>
      <c r="L616" s="832"/>
      <c r="M616" s="832"/>
      <c r="N616" s="832"/>
      <c r="O616" s="832"/>
      <c r="P616" s="828"/>
      <c r="Q616" s="833"/>
    </row>
    <row r="617" spans="1:17" ht="14.45" customHeight="1" x14ac:dyDescent="0.2">
      <c r="A617" s="822" t="s">
        <v>7817</v>
      </c>
      <c r="B617" s="823" t="s">
        <v>7239</v>
      </c>
      <c r="C617" s="823" t="s">
        <v>7508</v>
      </c>
      <c r="D617" s="823" t="s">
        <v>7557</v>
      </c>
      <c r="E617" s="823" t="s">
        <v>7558</v>
      </c>
      <c r="F617" s="832">
        <v>1</v>
      </c>
      <c r="G617" s="832">
        <v>178</v>
      </c>
      <c r="H617" s="832"/>
      <c r="I617" s="832">
        <v>178</v>
      </c>
      <c r="J617" s="832"/>
      <c r="K617" s="832"/>
      <c r="L617" s="832"/>
      <c r="M617" s="832"/>
      <c r="N617" s="832"/>
      <c r="O617" s="832"/>
      <c r="P617" s="828"/>
      <c r="Q617" s="833"/>
    </row>
    <row r="618" spans="1:17" ht="14.45" customHeight="1" x14ac:dyDescent="0.2">
      <c r="A618" s="822" t="s">
        <v>7817</v>
      </c>
      <c r="B618" s="823" t="s">
        <v>7584</v>
      </c>
      <c r="C618" s="823" t="s">
        <v>7508</v>
      </c>
      <c r="D618" s="823" t="s">
        <v>7595</v>
      </c>
      <c r="E618" s="823" t="s">
        <v>7596</v>
      </c>
      <c r="F618" s="832"/>
      <c r="G618" s="832"/>
      <c r="H618" s="832"/>
      <c r="I618" s="832"/>
      <c r="J618" s="832"/>
      <c r="K618" s="832"/>
      <c r="L618" s="832"/>
      <c r="M618" s="832"/>
      <c r="N618" s="832">
        <v>1</v>
      </c>
      <c r="O618" s="832">
        <v>11531</v>
      </c>
      <c r="P618" s="828"/>
      <c r="Q618" s="833">
        <v>11531</v>
      </c>
    </row>
    <row r="619" spans="1:17" ht="14.45" customHeight="1" x14ac:dyDescent="0.2">
      <c r="A619" s="822" t="s">
        <v>7817</v>
      </c>
      <c r="B619" s="823" t="s">
        <v>7584</v>
      </c>
      <c r="C619" s="823" t="s">
        <v>7508</v>
      </c>
      <c r="D619" s="823" t="s">
        <v>7599</v>
      </c>
      <c r="E619" s="823" t="s">
        <v>7600</v>
      </c>
      <c r="F619" s="832"/>
      <c r="G619" s="832"/>
      <c r="H619" s="832"/>
      <c r="I619" s="832"/>
      <c r="J619" s="832"/>
      <c r="K619" s="832"/>
      <c r="L619" s="832"/>
      <c r="M619" s="832"/>
      <c r="N619" s="832">
        <v>1</v>
      </c>
      <c r="O619" s="832">
        <v>365</v>
      </c>
      <c r="P619" s="828"/>
      <c r="Q619" s="833">
        <v>365</v>
      </c>
    </row>
    <row r="620" spans="1:17" ht="14.45" customHeight="1" x14ac:dyDescent="0.2">
      <c r="A620" s="822" t="s">
        <v>7817</v>
      </c>
      <c r="B620" s="823" t="s">
        <v>7584</v>
      </c>
      <c r="C620" s="823" t="s">
        <v>7508</v>
      </c>
      <c r="D620" s="823" t="s">
        <v>7603</v>
      </c>
      <c r="E620" s="823" t="s">
        <v>7604</v>
      </c>
      <c r="F620" s="832"/>
      <c r="G620" s="832"/>
      <c r="H620" s="832"/>
      <c r="I620" s="832"/>
      <c r="J620" s="832"/>
      <c r="K620" s="832"/>
      <c r="L620" s="832"/>
      <c r="M620" s="832"/>
      <c r="N620" s="832">
        <v>2</v>
      </c>
      <c r="O620" s="832">
        <v>2228</v>
      </c>
      <c r="P620" s="828"/>
      <c r="Q620" s="833">
        <v>1114</v>
      </c>
    </row>
    <row r="621" spans="1:17" ht="14.45" customHeight="1" x14ac:dyDescent="0.2">
      <c r="A621" s="822" t="s">
        <v>7817</v>
      </c>
      <c r="B621" s="823" t="s">
        <v>7584</v>
      </c>
      <c r="C621" s="823" t="s">
        <v>7508</v>
      </c>
      <c r="D621" s="823" t="s">
        <v>7611</v>
      </c>
      <c r="E621" s="823" t="s">
        <v>7612</v>
      </c>
      <c r="F621" s="832"/>
      <c r="G621" s="832"/>
      <c r="H621" s="832"/>
      <c r="I621" s="832"/>
      <c r="J621" s="832"/>
      <c r="K621" s="832"/>
      <c r="L621" s="832"/>
      <c r="M621" s="832"/>
      <c r="N621" s="832">
        <v>1</v>
      </c>
      <c r="O621" s="832">
        <v>1610</v>
      </c>
      <c r="P621" s="828"/>
      <c r="Q621" s="833">
        <v>1610</v>
      </c>
    </row>
    <row r="622" spans="1:17" ht="14.45" customHeight="1" x14ac:dyDescent="0.2">
      <c r="A622" s="822" t="s">
        <v>7817</v>
      </c>
      <c r="B622" s="823" t="s">
        <v>7584</v>
      </c>
      <c r="C622" s="823" t="s">
        <v>7508</v>
      </c>
      <c r="D622" s="823" t="s">
        <v>7613</v>
      </c>
      <c r="E622" s="823" t="s">
        <v>7614</v>
      </c>
      <c r="F622" s="832"/>
      <c r="G622" s="832"/>
      <c r="H622" s="832"/>
      <c r="I622" s="832"/>
      <c r="J622" s="832"/>
      <c r="K622" s="832"/>
      <c r="L622" s="832"/>
      <c r="M622" s="832"/>
      <c r="N622" s="832">
        <v>1</v>
      </c>
      <c r="O622" s="832">
        <v>1636</v>
      </c>
      <c r="P622" s="828"/>
      <c r="Q622" s="833">
        <v>1636</v>
      </c>
    </row>
    <row r="623" spans="1:17" ht="14.45" customHeight="1" x14ac:dyDescent="0.2">
      <c r="A623" s="822" t="s">
        <v>7817</v>
      </c>
      <c r="B623" s="823" t="s">
        <v>7584</v>
      </c>
      <c r="C623" s="823" t="s">
        <v>7508</v>
      </c>
      <c r="D623" s="823" t="s">
        <v>7617</v>
      </c>
      <c r="E623" s="823" t="s">
        <v>7618</v>
      </c>
      <c r="F623" s="832"/>
      <c r="G623" s="832"/>
      <c r="H623" s="832"/>
      <c r="I623" s="832"/>
      <c r="J623" s="832"/>
      <c r="K623" s="832"/>
      <c r="L623" s="832"/>
      <c r="M623" s="832"/>
      <c r="N623" s="832">
        <v>1</v>
      </c>
      <c r="O623" s="832">
        <v>1610</v>
      </c>
      <c r="P623" s="828"/>
      <c r="Q623" s="833">
        <v>1610</v>
      </c>
    </row>
    <row r="624" spans="1:17" ht="14.45" customHeight="1" x14ac:dyDescent="0.2">
      <c r="A624" s="822" t="s">
        <v>7817</v>
      </c>
      <c r="B624" s="823" t="s">
        <v>7627</v>
      </c>
      <c r="C624" s="823" t="s">
        <v>7508</v>
      </c>
      <c r="D624" s="823" t="s">
        <v>7632</v>
      </c>
      <c r="E624" s="823" t="s">
        <v>7633</v>
      </c>
      <c r="F624" s="832"/>
      <c r="G624" s="832"/>
      <c r="H624" s="832"/>
      <c r="I624" s="832"/>
      <c r="J624" s="832"/>
      <c r="K624" s="832"/>
      <c r="L624" s="832"/>
      <c r="M624" s="832"/>
      <c r="N624" s="832">
        <v>3</v>
      </c>
      <c r="O624" s="832">
        <v>1065</v>
      </c>
      <c r="P624" s="828"/>
      <c r="Q624" s="833">
        <v>355</v>
      </c>
    </row>
    <row r="625" spans="1:17" ht="14.45" customHeight="1" x14ac:dyDescent="0.2">
      <c r="A625" s="822" t="s">
        <v>7817</v>
      </c>
      <c r="B625" s="823" t="s">
        <v>7627</v>
      </c>
      <c r="C625" s="823" t="s">
        <v>7508</v>
      </c>
      <c r="D625" s="823" t="s">
        <v>7636</v>
      </c>
      <c r="E625" s="823" t="s">
        <v>7637</v>
      </c>
      <c r="F625" s="832">
        <v>84</v>
      </c>
      <c r="G625" s="832">
        <v>5460</v>
      </c>
      <c r="H625" s="832">
        <v>1.024390243902439</v>
      </c>
      <c r="I625" s="832">
        <v>65</v>
      </c>
      <c r="J625" s="832">
        <v>82</v>
      </c>
      <c r="K625" s="832">
        <v>5330</v>
      </c>
      <c r="L625" s="832">
        <v>1</v>
      </c>
      <c r="M625" s="832">
        <v>65</v>
      </c>
      <c r="N625" s="832">
        <v>87</v>
      </c>
      <c r="O625" s="832">
        <v>5742</v>
      </c>
      <c r="P625" s="828">
        <v>1.0772983114446528</v>
      </c>
      <c r="Q625" s="833">
        <v>66</v>
      </c>
    </row>
    <row r="626" spans="1:17" ht="14.45" customHeight="1" x14ac:dyDescent="0.2">
      <c r="A626" s="822" t="s">
        <v>7817</v>
      </c>
      <c r="B626" s="823" t="s">
        <v>7627</v>
      </c>
      <c r="C626" s="823" t="s">
        <v>7508</v>
      </c>
      <c r="D626" s="823" t="s">
        <v>7640</v>
      </c>
      <c r="E626" s="823" t="s">
        <v>7641</v>
      </c>
      <c r="F626" s="832"/>
      <c r="G626" s="832"/>
      <c r="H626" s="832"/>
      <c r="I626" s="832"/>
      <c r="J626" s="832"/>
      <c r="K626" s="832"/>
      <c r="L626" s="832"/>
      <c r="M626" s="832"/>
      <c r="N626" s="832">
        <v>1</v>
      </c>
      <c r="O626" s="832">
        <v>595</v>
      </c>
      <c r="P626" s="828"/>
      <c r="Q626" s="833">
        <v>595</v>
      </c>
    </row>
    <row r="627" spans="1:17" ht="14.45" customHeight="1" x14ac:dyDescent="0.2">
      <c r="A627" s="822" t="s">
        <v>7817</v>
      </c>
      <c r="B627" s="823" t="s">
        <v>7627</v>
      </c>
      <c r="C627" s="823" t="s">
        <v>7508</v>
      </c>
      <c r="D627" s="823" t="s">
        <v>7642</v>
      </c>
      <c r="E627" s="823" t="s">
        <v>7643</v>
      </c>
      <c r="F627" s="832"/>
      <c r="G627" s="832"/>
      <c r="H627" s="832"/>
      <c r="I627" s="832"/>
      <c r="J627" s="832"/>
      <c r="K627" s="832"/>
      <c r="L627" s="832"/>
      <c r="M627" s="832"/>
      <c r="N627" s="832">
        <v>1</v>
      </c>
      <c r="O627" s="832">
        <v>619</v>
      </c>
      <c r="P627" s="828"/>
      <c r="Q627" s="833">
        <v>619</v>
      </c>
    </row>
    <row r="628" spans="1:17" ht="14.45" customHeight="1" x14ac:dyDescent="0.2">
      <c r="A628" s="822" t="s">
        <v>7817</v>
      </c>
      <c r="B628" s="823" t="s">
        <v>7627</v>
      </c>
      <c r="C628" s="823" t="s">
        <v>7508</v>
      </c>
      <c r="D628" s="823" t="s">
        <v>7648</v>
      </c>
      <c r="E628" s="823" t="s">
        <v>7649</v>
      </c>
      <c r="F628" s="832">
        <v>1</v>
      </c>
      <c r="G628" s="832">
        <v>24</v>
      </c>
      <c r="H628" s="832"/>
      <c r="I628" s="832">
        <v>24</v>
      </c>
      <c r="J628" s="832"/>
      <c r="K628" s="832"/>
      <c r="L628" s="832"/>
      <c r="M628" s="832"/>
      <c r="N628" s="832"/>
      <c r="O628" s="832"/>
      <c r="P628" s="828"/>
      <c r="Q628" s="833"/>
    </row>
    <row r="629" spans="1:17" ht="14.45" customHeight="1" x14ac:dyDescent="0.2">
      <c r="A629" s="822" t="s">
        <v>7817</v>
      </c>
      <c r="B629" s="823" t="s">
        <v>7627</v>
      </c>
      <c r="C629" s="823" t="s">
        <v>7508</v>
      </c>
      <c r="D629" s="823" t="s">
        <v>7652</v>
      </c>
      <c r="E629" s="823" t="s">
        <v>7653</v>
      </c>
      <c r="F629" s="832">
        <v>12</v>
      </c>
      <c r="G629" s="832">
        <v>660</v>
      </c>
      <c r="H629" s="832">
        <v>0.70588235294117652</v>
      </c>
      <c r="I629" s="832">
        <v>55</v>
      </c>
      <c r="J629" s="832">
        <v>17</v>
      </c>
      <c r="K629" s="832">
        <v>935</v>
      </c>
      <c r="L629" s="832">
        <v>1</v>
      </c>
      <c r="M629" s="832">
        <v>55</v>
      </c>
      <c r="N629" s="832">
        <v>31</v>
      </c>
      <c r="O629" s="832">
        <v>1705</v>
      </c>
      <c r="P629" s="828">
        <v>1.8235294117647058</v>
      </c>
      <c r="Q629" s="833">
        <v>55</v>
      </c>
    </row>
    <row r="630" spans="1:17" ht="14.45" customHeight="1" x14ac:dyDescent="0.2">
      <c r="A630" s="822" t="s">
        <v>7817</v>
      </c>
      <c r="B630" s="823" t="s">
        <v>7627</v>
      </c>
      <c r="C630" s="823" t="s">
        <v>7508</v>
      </c>
      <c r="D630" s="823" t="s">
        <v>7654</v>
      </c>
      <c r="E630" s="823" t="s">
        <v>7655</v>
      </c>
      <c r="F630" s="832">
        <v>100</v>
      </c>
      <c r="G630" s="832">
        <v>7700</v>
      </c>
      <c r="H630" s="832">
        <v>0.8025849489264123</v>
      </c>
      <c r="I630" s="832">
        <v>77</v>
      </c>
      <c r="J630" s="832">
        <v>123</v>
      </c>
      <c r="K630" s="832">
        <v>9594</v>
      </c>
      <c r="L630" s="832">
        <v>1</v>
      </c>
      <c r="M630" s="832">
        <v>78</v>
      </c>
      <c r="N630" s="832">
        <v>95</v>
      </c>
      <c r="O630" s="832">
        <v>7410</v>
      </c>
      <c r="P630" s="828">
        <v>0.77235772357723576</v>
      </c>
      <c r="Q630" s="833">
        <v>78</v>
      </c>
    </row>
    <row r="631" spans="1:17" ht="14.45" customHeight="1" x14ac:dyDescent="0.2">
      <c r="A631" s="822" t="s">
        <v>7817</v>
      </c>
      <c r="B631" s="823" t="s">
        <v>7627</v>
      </c>
      <c r="C631" s="823" t="s">
        <v>7508</v>
      </c>
      <c r="D631" s="823" t="s">
        <v>7658</v>
      </c>
      <c r="E631" s="823" t="s">
        <v>7659</v>
      </c>
      <c r="F631" s="832">
        <v>4</v>
      </c>
      <c r="G631" s="832">
        <v>96</v>
      </c>
      <c r="H631" s="832">
        <v>1.3333333333333333</v>
      </c>
      <c r="I631" s="832">
        <v>24</v>
      </c>
      <c r="J631" s="832">
        <v>3</v>
      </c>
      <c r="K631" s="832">
        <v>72</v>
      </c>
      <c r="L631" s="832">
        <v>1</v>
      </c>
      <c r="M631" s="832">
        <v>24</v>
      </c>
      <c r="N631" s="832">
        <v>5</v>
      </c>
      <c r="O631" s="832">
        <v>125</v>
      </c>
      <c r="P631" s="828">
        <v>1.7361111111111112</v>
      </c>
      <c r="Q631" s="833">
        <v>25</v>
      </c>
    </row>
    <row r="632" spans="1:17" ht="14.45" customHeight="1" x14ac:dyDescent="0.2">
      <c r="A632" s="822" t="s">
        <v>7817</v>
      </c>
      <c r="B632" s="823" t="s">
        <v>7627</v>
      </c>
      <c r="C632" s="823" t="s">
        <v>7508</v>
      </c>
      <c r="D632" s="823" t="s">
        <v>7670</v>
      </c>
      <c r="E632" s="823" t="s">
        <v>7671</v>
      </c>
      <c r="F632" s="832">
        <v>8</v>
      </c>
      <c r="G632" s="832">
        <v>528</v>
      </c>
      <c r="H632" s="832"/>
      <c r="I632" s="832">
        <v>66</v>
      </c>
      <c r="J632" s="832"/>
      <c r="K632" s="832"/>
      <c r="L632" s="832"/>
      <c r="M632" s="832"/>
      <c r="N632" s="832">
        <v>3</v>
      </c>
      <c r="O632" s="832">
        <v>198</v>
      </c>
      <c r="P632" s="828"/>
      <c r="Q632" s="833">
        <v>66</v>
      </c>
    </row>
    <row r="633" spans="1:17" ht="14.45" customHeight="1" x14ac:dyDescent="0.2">
      <c r="A633" s="822" t="s">
        <v>7817</v>
      </c>
      <c r="B633" s="823" t="s">
        <v>7627</v>
      </c>
      <c r="C633" s="823" t="s">
        <v>7508</v>
      </c>
      <c r="D633" s="823" t="s">
        <v>7674</v>
      </c>
      <c r="E633" s="823" t="s">
        <v>7675</v>
      </c>
      <c r="F633" s="832">
        <v>95</v>
      </c>
      <c r="G633" s="832">
        <v>1615</v>
      </c>
      <c r="H633" s="832">
        <v>0.77868852459016391</v>
      </c>
      <c r="I633" s="832">
        <v>17</v>
      </c>
      <c r="J633" s="832">
        <v>122</v>
      </c>
      <c r="K633" s="832">
        <v>2074</v>
      </c>
      <c r="L633" s="832">
        <v>1</v>
      </c>
      <c r="M633" s="832">
        <v>17</v>
      </c>
      <c r="N633" s="832">
        <v>95</v>
      </c>
      <c r="O633" s="832">
        <v>1615</v>
      </c>
      <c r="P633" s="828">
        <v>0.77868852459016391</v>
      </c>
      <c r="Q633" s="833">
        <v>17</v>
      </c>
    </row>
    <row r="634" spans="1:17" ht="14.45" customHeight="1" x14ac:dyDescent="0.2">
      <c r="A634" s="822" t="s">
        <v>7817</v>
      </c>
      <c r="B634" s="823" t="s">
        <v>7627</v>
      </c>
      <c r="C634" s="823" t="s">
        <v>7508</v>
      </c>
      <c r="D634" s="823" t="s">
        <v>7678</v>
      </c>
      <c r="E634" s="823" t="s">
        <v>7679</v>
      </c>
      <c r="F634" s="832"/>
      <c r="G634" s="832"/>
      <c r="H634" s="832"/>
      <c r="I634" s="832"/>
      <c r="J634" s="832"/>
      <c r="K634" s="832"/>
      <c r="L634" s="832"/>
      <c r="M634" s="832"/>
      <c r="N634" s="832">
        <v>30</v>
      </c>
      <c r="O634" s="832">
        <v>10560</v>
      </c>
      <c r="P634" s="828"/>
      <c r="Q634" s="833">
        <v>352</v>
      </c>
    </row>
    <row r="635" spans="1:17" ht="14.45" customHeight="1" x14ac:dyDescent="0.2">
      <c r="A635" s="822" t="s">
        <v>7817</v>
      </c>
      <c r="B635" s="823" t="s">
        <v>7627</v>
      </c>
      <c r="C635" s="823" t="s">
        <v>7508</v>
      </c>
      <c r="D635" s="823" t="s">
        <v>7680</v>
      </c>
      <c r="E635" s="823" t="s">
        <v>7681</v>
      </c>
      <c r="F635" s="832">
        <v>2</v>
      </c>
      <c r="G635" s="832">
        <v>50</v>
      </c>
      <c r="H635" s="832">
        <v>0.66666666666666663</v>
      </c>
      <c r="I635" s="832">
        <v>25</v>
      </c>
      <c r="J635" s="832">
        <v>3</v>
      </c>
      <c r="K635" s="832">
        <v>75</v>
      </c>
      <c r="L635" s="832">
        <v>1</v>
      </c>
      <c r="M635" s="832">
        <v>25</v>
      </c>
      <c r="N635" s="832">
        <v>5</v>
      </c>
      <c r="O635" s="832">
        <v>130</v>
      </c>
      <c r="P635" s="828">
        <v>1.7333333333333334</v>
      </c>
      <c r="Q635" s="833">
        <v>26</v>
      </c>
    </row>
    <row r="636" spans="1:17" ht="14.45" customHeight="1" x14ac:dyDescent="0.2">
      <c r="A636" s="822" t="s">
        <v>7817</v>
      </c>
      <c r="B636" s="823" t="s">
        <v>7627</v>
      </c>
      <c r="C636" s="823" t="s">
        <v>7508</v>
      </c>
      <c r="D636" s="823" t="s">
        <v>7682</v>
      </c>
      <c r="E636" s="823" t="s">
        <v>7683</v>
      </c>
      <c r="F636" s="832"/>
      <c r="G636" s="832"/>
      <c r="H636" s="832"/>
      <c r="I636" s="832"/>
      <c r="J636" s="832"/>
      <c r="K636" s="832"/>
      <c r="L636" s="832"/>
      <c r="M636" s="832"/>
      <c r="N636" s="832">
        <v>1</v>
      </c>
      <c r="O636" s="832">
        <v>743</v>
      </c>
      <c r="P636" s="828"/>
      <c r="Q636" s="833">
        <v>743</v>
      </c>
    </row>
    <row r="637" spans="1:17" ht="14.45" customHeight="1" x14ac:dyDescent="0.2">
      <c r="A637" s="822" t="s">
        <v>7817</v>
      </c>
      <c r="B637" s="823" t="s">
        <v>7627</v>
      </c>
      <c r="C637" s="823" t="s">
        <v>7508</v>
      </c>
      <c r="D637" s="823" t="s">
        <v>7684</v>
      </c>
      <c r="E637" s="823" t="s">
        <v>7685</v>
      </c>
      <c r="F637" s="832"/>
      <c r="G637" s="832"/>
      <c r="H637" s="832"/>
      <c r="I637" s="832"/>
      <c r="J637" s="832"/>
      <c r="K637" s="832"/>
      <c r="L637" s="832"/>
      <c r="M637" s="832"/>
      <c r="N637" s="832">
        <v>2</v>
      </c>
      <c r="O637" s="832">
        <v>362</v>
      </c>
      <c r="P637" s="828"/>
      <c r="Q637" s="833">
        <v>181</v>
      </c>
    </row>
    <row r="638" spans="1:17" ht="14.45" customHeight="1" x14ac:dyDescent="0.2">
      <c r="A638" s="822" t="s">
        <v>7817</v>
      </c>
      <c r="B638" s="823" t="s">
        <v>7627</v>
      </c>
      <c r="C638" s="823" t="s">
        <v>7508</v>
      </c>
      <c r="D638" s="823" t="s">
        <v>7690</v>
      </c>
      <c r="E638" s="823" t="s">
        <v>7691</v>
      </c>
      <c r="F638" s="832">
        <v>2</v>
      </c>
      <c r="G638" s="832">
        <v>508</v>
      </c>
      <c r="H638" s="832">
        <v>2</v>
      </c>
      <c r="I638" s="832">
        <v>254</v>
      </c>
      <c r="J638" s="832">
        <v>1</v>
      </c>
      <c r="K638" s="832">
        <v>254</v>
      </c>
      <c r="L638" s="832">
        <v>1</v>
      </c>
      <c r="M638" s="832">
        <v>254</v>
      </c>
      <c r="N638" s="832">
        <v>2</v>
      </c>
      <c r="O638" s="832">
        <v>508</v>
      </c>
      <c r="P638" s="828">
        <v>2</v>
      </c>
      <c r="Q638" s="833">
        <v>254</v>
      </c>
    </row>
    <row r="639" spans="1:17" ht="14.45" customHeight="1" x14ac:dyDescent="0.2">
      <c r="A639" s="822" t="s">
        <v>7817</v>
      </c>
      <c r="B639" s="823" t="s">
        <v>7627</v>
      </c>
      <c r="C639" s="823" t="s">
        <v>7508</v>
      </c>
      <c r="D639" s="823" t="s">
        <v>7692</v>
      </c>
      <c r="E639" s="823" t="s">
        <v>7693</v>
      </c>
      <c r="F639" s="832"/>
      <c r="G639" s="832"/>
      <c r="H639" s="832"/>
      <c r="I639" s="832"/>
      <c r="J639" s="832"/>
      <c r="K639" s="832"/>
      <c r="L639" s="832"/>
      <c r="M639" s="832"/>
      <c r="N639" s="832">
        <v>1</v>
      </c>
      <c r="O639" s="832">
        <v>269</v>
      </c>
      <c r="P639" s="828"/>
      <c r="Q639" s="833">
        <v>269</v>
      </c>
    </row>
    <row r="640" spans="1:17" ht="14.45" customHeight="1" x14ac:dyDescent="0.2">
      <c r="A640" s="822" t="s">
        <v>7817</v>
      </c>
      <c r="B640" s="823" t="s">
        <v>7627</v>
      </c>
      <c r="C640" s="823" t="s">
        <v>7508</v>
      </c>
      <c r="D640" s="823" t="s">
        <v>7696</v>
      </c>
      <c r="E640" s="823" t="s">
        <v>7697</v>
      </c>
      <c r="F640" s="832"/>
      <c r="G640" s="832"/>
      <c r="H640" s="832"/>
      <c r="I640" s="832"/>
      <c r="J640" s="832">
        <v>4</v>
      </c>
      <c r="K640" s="832">
        <v>868</v>
      </c>
      <c r="L640" s="832">
        <v>1</v>
      </c>
      <c r="M640" s="832">
        <v>217</v>
      </c>
      <c r="N640" s="832">
        <v>3</v>
      </c>
      <c r="O640" s="832">
        <v>651</v>
      </c>
      <c r="P640" s="828">
        <v>0.75</v>
      </c>
      <c r="Q640" s="833">
        <v>217</v>
      </c>
    </row>
    <row r="641" spans="1:17" ht="14.45" customHeight="1" x14ac:dyDescent="0.2">
      <c r="A641" s="822" t="s">
        <v>7817</v>
      </c>
      <c r="B641" s="823" t="s">
        <v>7627</v>
      </c>
      <c r="C641" s="823" t="s">
        <v>7508</v>
      </c>
      <c r="D641" s="823" t="s">
        <v>7700</v>
      </c>
      <c r="E641" s="823" t="s">
        <v>7701</v>
      </c>
      <c r="F641" s="832"/>
      <c r="G641" s="832"/>
      <c r="H641" s="832"/>
      <c r="I641" s="832"/>
      <c r="J641" s="832"/>
      <c r="K641" s="832"/>
      <c r="L641" s="832"/>
      <c r="M641" s="832"/>
      <c r="N641" s="832">
        <v>1</v>
      </c>
      <c r="O641" s="832">
        <v>595</v>
      </c>
      <c r="P641" s="828"/>
      <c r="Q641" s="833">
        <v>595</v>
      </c>
    </row>
    <row r="642" spans="1:17" ht="14.45" customHeight="1" x14ac:dyDescent="0.2">
      <c r="A642" s="822" t="s">
        <v>7817</v>
      </c>
      <c r="B642" s="823" t="s">
        <v>7627</v>
      </c>
      <c r="C642" s="823" t="s">
        <v>7508</v>
      </c>
      <c r="D642" s="823" t="s">
        <v>7704</v>
      </c>
      <c r="E642" s="823" t="s">
        <v>7705</v>
      </c>
      <c r="F642" s="832"/>
      <c r="G642" s="832"/>
      <c r="H642" s="832"/>
      <c r="I642" s="832"/>
      <c r="J642" s="832"/>
      <c r="K642" s="832"/>
      <c r="L642" s="832"/>
      <c r="M642" s="832"/>
      <c r="N642" s="832">
        <v>1</v>
      </c>
      <c r="O642" s="832">
        <v>549</v>
      </c>
      <c r="P642" s="828"/>
      <c r="Q642" s="833">
        <v>549</v>
      </c>
    </row>
    <row r="643" spans="1:17" ht="14.45" customHeight="1" x14ac:dyDescent="0.2">
      <c r="A643" s="822" t="s">
        <v>7817</v>
      </c>
      <c r="B643" s="823" t="s">
        <v>7627</v>
      </c>
      <c r="C643" s="823" t="s">
        <v>7508</v>
      </c>
      <c r="D643" s="823" t="s">
        <v>7708</v>
      </c>
      <c r="E643" s="823" t="s">
        <v>7709</v>
      </c>
      <c r="F643" s="832"/>
      <c r="G643" s="832"/>
      <c r="H643" s="832"/>
      <c r="I643" s="832"/>
      <c r="J643" s="832"/>
      <c r="K643" s="832"/>
      <c r="L643" s="832"/>
      <c r="M643" s="832"/>
      <c r="N643" s="832">
        <v>1</v>
      </c>
      <c r="O643" s="832">
        <v>737</v>
      </c>
      <c r="P643" s="828"/>
      <c r="Q643" s="833">
        <v>737</v>
      </c>
    </row>
    <row r="644" spans="1:17" ht="14.45" customHeight="1" x14ac:dyDescent="0.2">
      <c r="A644" s="822" t="s">
        <v>7817</v>
      </c>
      <c r="B644" s="823" t="s">
        <v>7627</v>
      </c>
      <c r="C644" s="823" t="s">
        <v>7508</v>
      </c>
      <c r="D644" s="823" t="s">
        <v>7710</v>
      </c>
      <c r="E644" s="823" t="s">
        <v>7711</v>
      </c>
      <c r="F644" s="832"/>
      <c r="G644" s="832"/>
      <c r="H644" s="832"/>
      <c r="I644" s="832"/>
      <c r="J644" s="832"/>
      <c r="K644" s="832"/>
      <c r="L644" s="832"/>
      <c r="M644" s="832"/>
      <c r="N644" s="832">
        <v>1</v>
      </c>
      <c r="O644" s="832">
        <v>331</v>
      </c>
      <c r="P644" s="828"/>
      <c r="Q644" s="833">
        <v>331</v>
      </c>
    </row>
    <row r="645" spans="1:17" ht="14.45" customHeight="1" x14ac:dyDescent="0.2">
      <c r="A645" s="822" t="s">
        <v>7817</v>
      </c>
      <c r="B645" s="823" t="s">
        <v>7627</v>
      </c>
      <c r="C645" s="823" t="s">
        <v>7508</v>
      </c>
      <c r="D645" s="823" t="s">
        <v>7712</v>
      </c>
      <c r="E645" s="823" t="s">
        <v>7713</v>
      </c>
      <c r="F645" s="832"/>
      <c r="G645" s="832"/>
      <c r="H645" s="832"/>
      <c r="I645" s="832"/>
      <c r="J645" s="832"/>
      <c r="K645" s="832"/>
      <c r="L645" s="832"/>
      <c r="M645" s="832"/>
      <c r="N645" s="832">
        <v>1</v>
      </c>
      <c r="O645" s="832">
        <v>348</v>
      </c>
      <c r="P645" s="828"/>
      <c r="Q645" s="833">
        <v>348</v>
      </c>
    </row>
    <row r="646" spans="1:17" ht="14.45" customHeight="1" x14ac:dyDescent="0.2">
      <c r="A646" s="822" t="s">
        <v>7817</v>
      </c>
      <c r="B646" s="823" t="s">
        <v>7627</v>
      </c>
      <c r="C646" s="823" t="s">
        <v>7508</v>
      </c>
      <c r="D646" s="823" t="s">
        <v>7716</v>
      </c>
      <c r="E646" s="823" t="s">
        <v>7717</v>
      </c>
      <c r="F646" s="832"/>
      <c r="G646" s="832"/>
      <c r="H646" s="832"/>
      <c r="I646" s="832"/>
      <c r="J646" s="832"/>
      <c r="K646" s="832"/>
      <c r="L646" s="832"/>
      <c r="M646" s="832"/>
      <c r="N646" s="832">
        <v>2</v>
      </c>
      <c r="O646" s="832">
        <v>466</v>
      </c>
      <c r="P646" s="828"/>
      <c r="Q646" s="833">
        <v>233</v>
      </c>
    </row>
    <row r="647" spans="1:17" ht="14.45" customHeight="1" x14ac:dyDescent="0.2">
      <c r="A647" s="822" t="s">
        <v>7817</v>
      </c>
      <c r="B647" s="823" t="s">
        <v>7627</v>
      </c>
      <c r="C647" s="823" t="s">
        <v>7508</v>
      </c>
      <c r="D647" s="823" t="s">
        <v>7732</v>
      </c>
      <c r="E647" s="823" t="s">
        <v>7733</v>
      </c>
      <c r="F647" s="832">
        <v>3</v>
      </c>
      <c r="G647" s="832">
        <v>2367</v>
      </c>
      <c r="H647" s="832"/>
      <c r="I647" s="832">
        <v>789</v>
      </c>
      <c r="J647" s="832"/>
      <c r="K647" s="832"/>
      <c r="L647" s="832"/>
      <c r="M647" s="832"/>
      <c r="N647" s="832">
        <v>5</v>
      </c>
      <c r="O647" s="832">
        <v>3955</v>
      </c>
      <c r="P647" s="828"/>
      <c r="Q647" s="833">
        <v>791</v>
      </c>
    </row>
    <row r="648" spans="1:17" ht="14.45" customHeight="1" x14ac:dyDescent="0.2">
      <c r="A648" s="822" t="s">
        <v>7817</v>
      </c>
      <c r="B648" s="823" t="s">
        <v>7627</v>
      </c>
      <c r="C648" s="823" t="s">
        <v>7508</v>
      </c>
      <c r="D648" s="823" t="s">
        <v>7734</v>
      </c>
      <c r="E648" s="823" t="s">
        <v>7735</v>
      </c>
      <c r="F648" s="832"/>
      <c r="G648" s="832"/>
      <c r="H648" s="832"/>
      <c r="I648" s="832"/>
      <c r="J648" s="832"/>
      <c r="K648" s="832"/>
      <c r="L648" s="832"/>
      <c r="M648" s="832"/>
      <c r="N648" s="832">
        <v>1</v>
      </c>
      <c r="O648" s="832">
        <v>226</v>
      </c>
      <c r="P648" s="828"/>
      <c r="Q648" s="833">
        <v>226</v>
      </c>
    </row>
    <row r="649" spans="1:17" ht="14.45" customHeight="1" x14ac:dyDescent="0.2">
      <c r="A649" s="822" t="s">
        <v>7817</v>
      </c>
      <c r="B649" s="823" t="s">
        <v>7627</v>
      </c>
      <c r="C649" s="823" t="s">
        <v>7508</v>
      </c>
      <c r="D649" s="823" t="s">
        <v>7754</v>
      </c>
      <c r="E649" s="823" t="s">
        <v>7755</v>
      </c>
      <c r="F649" s="832"/>
      <c r="G649" s="832"/>
      <c r="H649" s="832"/>
      <c r="I649" s="832"/>
      <c r="J649" s="832"/>
      <c r="K649" s="832"/>
      <c r="L649" s="832"/>
      <c r="M649" s="832"/>
      <c r="N649" s="832">
        <v>2</v>
      </c>
      <c r="O649" s="832">
        <v>408</v>
      </c>
      <c r="P649" s="828"/>
      <c r="Q649" s="833">
        <v>204</v>
      </c>
    </row>
    <row r="650" spans="1:17" ht="14.45" customHeight="1" x14ac:dyDescent="0.2">
      <c r="A650" s="822" t="s">
        <v>7818</v>
      </c>
      <c r="B650" s="823" t="s">
        <v>7239</v>
      </c>
      <c r="C650" s="823" t="s">
        <v>7488</v>
      </c>
      <c r="D650" s="823" t="s">
        <v>7489</v>
      </c>
      <c r="E650" s="823" t="s">
        <v>7490</v>
      </c>
      <c r="F650" s="832">
        <v>1</v>
      </c>
      <c r="G650" s="832">
        <v>565.1</v>
      </c>
      <c r="H650" s="832"/>
      <c r="I650" s="832">
        <v>565.1</v>
      </c>
      <c r="J650" s="832"/>
      <c r="K650" s="832"/>
      <c r="L650" s="832"/>
      <c r="M650" s="832"/>
      <c r="N650" s="832">
        <v>1</v>
      </c>
      <c r="O650" s="832">
        <v>399.3</v>
      </c>
      <c r="P650" s="828"/>
      <c r="Q650" s="833">
        <v>399.3</v>
      </c>
    </row>
    <row r="651" spans="1:17" ht="14.45" customHeight="1" x14ac:dyDescent="0.2">
      <c r="A651" s="822" t="s">
        <v>7818</v>
      </c>
      <c r="B651" s="823" t="s">
        <v>7239</v>
      </c>
      <c r="C651" s="823" t="s">
        <v>7488</v>
      </c>
      <c r="D651" s="823" t="s">
        <v>7491</v>
      </c>
      <c r="E651" s="823" t="s">
        <v>7492</v>
      </c>
      <c r="F651" s="832">
        <v>1</v>
      </c>
      <c r="G651" s="832">
        <v>1049</v>
      </c>
      <c r="H651" s="832"/>
      <c r="I651" s="832">
        <v>1049</v>
      </c>
      <c r="J651" s="832"/>
      <c r="K651" s="832"/>
      <c r="L651" s="832"/>
      <c r="M651" s="832"/>
      <c r="N651" s="832"/>
      <c r="O651" s="832"/>
      <c r="P651" s="828"/>
      <c r="Q651" s="833"/>
    </row>
    <row r="652" spans="1:17" ht="14.45" customHeight="1" x14ac:dyDescent="0.2">
      <c r="A652" s="822" t="s">
        <v>7818</v>
      </c>
      <c r="B652" s="823" t="s">
        <v>7239</v>
      </c>
      <c r="C652" s="823" t="s">
        <v>7508</v>
      </c>
      <c r="D652" s="823" t="s">
        <v>7513</v>
      </c>
      <c r="E652" s="823" t="s">
        <v>7514</v>
      </c>
      <c r="F652" s="832">
        <v>12</v>
      </c>
      <c r="G652" s="832">
        <v>444</v>
      </c>
      <c r="H652" s="832">
        <v>3.8947368421052633</v>
      </c>
      <c r="I652" s="832">
        <v>37</v>
      </c>
      <c r="J652" s="832">
        <v>3</v>
      </c>
      <c r="K652" s="832">
        <v>114</v>
      </c>
      <c r="L652" s="832">
        <v>1</v>
      </c>
      <c r="M652" s="832">
        <v>38</v>
      </c>
      <c r="N652" s="832">
        <v>4</v>
      </c>
      <c r="O652" s="832">
        <v>152</v>
      </c>
      <c r="P652" s="828">
        <v>1.3333333333333333</v>
      </c>
      <c r="Q652" s="833">
        <v>38</v>
      </c>
    </row>
    <row r="653" spans="1:17" ht="14.45" customHeight="1" x14ac:dyDescent="0.2">
      <c r="A653" s="822" t="s">
        <v>7818</v>
      </c>
      <c r="B653" s="823" t="s">
        <v>7239</v>
      </c>
      <c r="C653" s="823" t="s">
        <v>7508</v>
      </c>
      <c r="D653" s="823" t="s">
        <v>7519</v>
      </c>
      <c r="E653" s="823" t="s">
        <v>7520</v>
      </c>
      <c r="F653" s="832">
        <v>1</v>
      </c>
      <c r="G653" s="832">
        <v>178</v>
      </c>
      <c r="H653" s="832"/>
      <c r="I653" s="832">
        <v>178</v>
      </c>
      <c r="J653" s="832"/>
      <c r="K653" s="832"/>
      <c r="L653" s="832"/>
      <c r="M653" s="832"/>
      <c r="N653" s="832">
        <v>1</v>
      </c>
      <c r="O653" s="832">
        <v>180</v>
      </c>
      <c r="P653" s="828"/>
      <c r="Q653" s="833">
        <v>180</v>
      </c>
    </row>
    <row r="654" spans="1:17" ht="14.45" customHeight="1" x14ac:dyDescent="0.2">
      <c r="A654" s="822" t="s">
        <v>7818</v>
      </c>
      <c r="B654" s="823" t="s">
        <v>7239</v>
      </c>
      <c r="C654" s="823" t="s">
        <v>7508</v>
      </c>
      <c r="D654" s="823" t="s">
        <v>7521</v>
      </c>
      <c r="E654" s="823" t="s">
        <v>7522</v>
      </c>
      <c r="F654" s="832">
        <v>1</v>
      </c>
      <c r="G654" s="832">
        <v>49</v>
      </c>
      <c r="H654" s="832"/>
      <c r="I654" s="832">
        <v>49</v>
      </c>
      <c r="J654" s="832"/>
      <c r="K654" s="832"/>
      <c r="L654" s="832"/>
      <c r="M654" s="832"/>
      <c r="N654" s="832">
        <v>1</v>
      </c>
      <c r="O654" s="832">
        <v>51</v>
      </c>
      <c r="P654" s="828"/>
      <c r="Q654" s="833">
        <v>51</v>
      </c>
    </row>
    <row r="655" spans="1:17" ht="14.45" customHeight="1" x14ac:dyDescent="0.2">
      <c r="A655" s="822" t="s">
        <v>7818</v>
      </c>
      <c r="B655" s="823" t="s">
        <v>7239</v>
      </c>
      <c r="C655" s="823" t="s">
        <v>7508</v>
      </c>
      <c r="D655" s="823" t="s">
        <v>7535</v>
      </c>
      <c r="E655" s="823" t="s">
        <v>7536</v>
      </c>
      <c r="F655" s="832">
        <v>2</v>
      </c>
      <c r="G655" s="832">
        <v>172</v>
      </c>
      <c r="H655" s="832"/>
      <c r="I655" s="832">
        <v>86</v>
      </c>
      <c r="J655" s="832"/>
      <c r="K655" s="832"/>
      <c r="L655" s="832"/>
      <c r="M655" s="832"/>
      <c r="N655" s="832">
        <v>1</v>
      </c>
      <c r="O655" s="832">
        <v>88</v>
      </c>
      <c r="P655" s="828"/>
      <c r="Q655" s="833">
        <v>88</v>
      </c>
    </row>
    <row r="656" spans="1:17" ht="14.45" customHeight="1" x14ac:dyDescent="0.2">
      <c r="A656" s="822" t="s">
        <v>7818</v>
      </c>
      <c r="B656" s="823" t="s">
        <v>7239</v>
      </c>
      <c r="C656" s="823" t="s">
        <v>7508</v>
      </c>
      <c r="D656" s="823" t="s">
        <v>7549</v>
      </c>
      <c r="E656" s="823" t="s">
        <v>7550</v>
      </c>
      <c r="F656" s="832">
        <v>1</v>
      </c>
      <c r="G656" s="832">
        <v>476</v>
      </c>
      <c r="H656" s="832"/>
      <c r="I656" s="832">
        <v>476</v>
      </c>
      <c r="J656" s="832"/>
      <c r="K656" s="832"/>
      <c r="L656" s="832"/>
      <c r="M656" s="832"/>
      <c r="N656" s="832"/>
      <c r="O656" s="832"/>
      <c r="P656" s="828"/>
      <c r="Q656" s="833"/>
    </row>
    <row r="657" spans="1:17" ht="14.45" customHeight="1" x14ac:dyDescent="0.2">
      <c r="A657" s="822" t="s">
        <v>7818</v>
      </c>
      <c r="B657" s="823" t="s">
        <v>7239</v>
      </c>
      <c r="C657" s="823" t="s">
        <v>7508</v>
      </c>
      <c r="D657" s="823" t="s">
        <v>7551</v>
      </c>
      <c r="E657" s="823" t="s">
        <v>7552</v>
      </c>
      <c r="F657" s="832"/>
      <c r="G657" s="832"/>
      <c r="H657" s="832"/>
      <c r="I657" s="832"/>
      <c r="J657" s="832">
        <v>1</v>
      </c>
      <c r="K657" s="832">
        <v>175</v>
      </c>
      <c r="L657" s="832">
        <v>1</v>
      </c>
      <c r="M657" s="832">
        <v>175</v>
      </c>
      <c r="N657" s="832">
        <v>2</v>
      </c>
      <c r="O657" s="832">
        <v>352</v>
      </c>
      <c r="P657" s="828">
        <v>2.0114285714285716</v>
      </c>
      <c r="Q657" s="833">
        <v>176</v>
      </c>
    </row>
    <row r="658" spans="1:17" ht="14.45" customHeight="1" x14ac:dyDescent="0.2">
      <c r="A658" s="822" t="s">
        <v>7818</v>
      </c>
      <c r="B658" s="823" t="s">
        <v>7239</v>
      </c>
      <c r="C658" s="823" t="s">
        <v>7508</v>
      </c>
      <c r="D658" s="823" t="s">
        <v>7557</v>
      </c>
      <c r="E658" s="823" t="s">
        <v>7558</v>
      </c>
      <c r="F658" s="832"/>
      <c r="G658" s="832"/>
      <c r="H658" s="832"/>
      <c r="I658" s="832"/>
      <c r="J658" s="832">
        <v>1</v>
      </c>
      <c r="K658" s="832">
        <v>179</v>
      </c>
      <c r="L658" s="832">
        <v>1</v>
      </c>
      <c r="M658" s="832">
        <v>179</v>
      </c>
      <c r="N658" s="832"/>
      <c r="O658" s="832"/>
      <c r="P658" s="828"/>
      <c r="Q658" s="833"/>
    </row>
    <row r="659" spans="1:17" ht="14.45" customHeight="1" x14ac:dyDescent="0.2">
      <c r="A659" s="822" t="s">
        <v>7818</v>
      </c>
      <c r="B659" s="823" t="s">
        <v>7239</v>
      </c>
      <c r="C659" s="823" t="s">
        <v>7508</v>
      </c>
      <c r="D659" s="823" t="s">
        <v>7561</v>
      </c>
      <c r="E659" s="823" t="s">
        <v>7562</v>
      </c>
      <c r="F659" s="832"/>
      <c r="G659" s="832"/>
      <c r="H659" s="832"/>
      <c r="I659" s="832"/>
      <c r="J659" s="832"/>
      <c r="K659" s="832"/>
      <c r="L659" s="832"/>
      <c r="M659" s="832"/>
      <c r="N659" s="832">
        <v>1</v>
      </c>
      <c r="O659" s="832">
        <v>711</v>
      </c>
      <c r="P659" s="828"/>
      <c r="Q659" s="833">
        <v>711</v>
      </c>
    </row>
    <row r="660" spans="1:17" ht="14.45" customHeight="1" x14ac:dyDescent="0.2">
      <c r="A660" s="822" t="s">
        <v>7818</v>
      </c>
      <c r="B660" s="823" t="s">
        <v>7584</v>
      </c>
      <c r="C660" s="823" t="s">
        <v>7508</v>
      </c>
      <c r="D660" s="823" t="s">
        <v>7591</v>
      </c>
      <c r="E660" s="823" t="s">
        <v>7592</v>
      </c>
      <c r="F660" s="832"/>
      <c r="G660" s="832"/>
      <c r="H660" s="832"/>
      <c r="I660" s="832"/>
      <c r="J660" s="832">
        <v>0</v>
      </c>
      <c r="K660" s="832">
        <v>0</v>
      </c>
      <c r="L660" s="832"/>
      <c r="M660" s="832"/>
      <c r="N660" s="832"/>
      <c r="O660" s="832"/>
      <c r="P660" s="828"/>
      <c r="Q660" s="833"/>
    </row>
    <row r="661" spans="1:17" ht="14.45" customHeight="1" x14ac:dyDescent="0.2">
      <c r="A661" s="822" t="s">
        <v>7818</v>
      </c>
      <c r="B661" s="823" t="s">
        <v>7584</v>
      </c>
      <c r="C661" s="823" t="s">
        <v>7508</v>
      </c>
      <c r="D661" s="823" t="s">
        <v>7593</v>
      </c>
      <c r="E661" s="823" t="s">
        <v>7594</v>
      </c>
      <c r="F661" s="832"/>
      <c r="G661" s="832"/>
      <c r="H661" s="832"/>
      <c r="I661" s="832"/>
      <c r="J661" s="832"/>
      <c r="K661" s="832"/>
      <c r="L661" s="832"/>
      <c r="M661" s="832"/>
      <c r="N661" s="832">
        <v>8</v>
      </c>
      <c r="O661" s="832">
        <v>84240</v>
      </c>
      <c r="P661" s="828"/>
      <c r="Q661" s="833">
        <v>10530</v>
      </c>
    </row>
    <row r="662" spans="1:17" ht="14.45" customHeight="1" x14ac:dyDescent="0.2">
      <c r="A662" s="822" t="s">
        <v>7818</v>
      </c>
      <c r="B662" s="823" t="s">
        <v>7584</v>
      </c>
      <c r="C662" s="823" t="s">
        <v>7508</v>
      </c>
      <c r="D662" s="823" t="s">
        <v>7599</v>
      </c>
      <c r="E662" s="823" t="s">
        <v>7600</v>
      </c>
      <c r="F662" s="832">
        <v>2</v>
      </c>
      <c r="G662" s="832">
        <v>718</v>
      </c>
      <c r="H662" s="832"/>
      <c r="I662" s="832">
        <v>359</v>
      </c>
      <c r="J662" s="832"/>
      <c r="K662" s="832"/>
      <c r="L662" s="832"/>
      <c r="M662" s="832"/>
      <c r="N662" s="832">
        <v>2</v>
      </c>
      <c r="O662" s="832">
        <v>730</v>
      </c>
      <c r="P662" s="828"/>
      <c r="Q662" s="833">
        <v>365</v>
      </c>
    </row>
    <row r="663" spans="1:17" ht="14.45" customHeight="1" x14ac:dyDescent="0.2">
      <c r="A663" s="822" t="s">
        <v>7818</v>
      </c>
      <c r="B663" s="823" t="s">
        <v>7584</v>
      </c>
      <c r="C663" s="823" t="s">
        <v>7508</v>
      </c>
      <c r="D663" s="823" t="s">
        <v>7603</v>
      </c>
      <c r="E663" s="823" t="s">
        <v>7604</v>
      </c>
      <c r="F663" s="832">
        <v>2</v>
      </c>
      <c r="G663" s="832">
        <v>2214</v>
      </c>
      <c r="H663" s="832"/>
      <c r="I663" s="832">
        <v>1107</v>
      </c>
      <c r="J663" s="832"/>
      <c r="K663" s="832"/>
      <c r="L663" s="832"/>
      <c r="M663" s="832"/>
      <c r="N663" s="832">
        <v>2</v>
      </c>
      <c r="O663" s="832">
        <v>2228</v>
      </c>
      <c r="P663" s="828"/>
      <c r="Q663" s="833">
        <v>1114</v>
      </c>
    </row>
    <row r="664" spans="1:17" ht="14.45" customHeight="1" x14ac:dyDescent="0.2">
      <c r="A664" s="822" t="s">
        <v>7818</v>
      </c>
      <c r="B664" s="823" t="s">
        <v>7584</v>
      </c>
      <c r="C664" s="823" t="s">
        <v>7508</v>
      </c>
      <c r="D664" s="823" t="s">
        <v>7611</v>
      </c>
      <c r="E664" s="823" t="s">
        <v>7612</v>
      </c>
      <c r="F664" s="832"/>
      <c r="G664" s="832"/>
      <c r="H664" s="832"/>
      <c r="I664" s="832"/>
      <c r="J664" s="832">
        <v>1</v>
      </c>
      <c r="K664" s="832">
        <v>1610</v>
      </c>
      <c r="L664" s="832">
        <v>1</v>
      </c>
      <c r="M664" s="832">
        <v>1610</v>
      </c>
      <c r="N664" s="832"/>
      <c r="O664" s="832"/>
      <c r="P664" s="828"/>
      <c r="Q664" s="833"/>
    </row>
    <row r="665" spans="1:17" ht="14.45" customHeight="1" x14ac:dyDescent="0.2">
      <c r="A665" s="822" t="s">
        <v>7818</v>
      </c>
      <c r="B665" s="823" t="s">
        <v>7584</v>
      </c>
      <c r="C665" s="823" t="s">
        <v>7508</v>
      </c>
      <c r="D665" s="823" t="s">
        <v>7613</v>
      </c>
      <c r="E665" s="823" t="s">
        <v>7614</v>
      </c>
      <c r="F665" s="832">
        <v>6</v>
      </c>
      <c r="G665" s="832">
        <v>9774</v>
      </c>
      <c r="H665" s="832"/>
      <c r="I665" s="832">
        <v>1629</v>
      </c>
      <c r="J665" s="832"/>
      <c r="K665" s="832"/>
      <c r="L665" s="832"/>
      <c r="M665" s="832"/>
      <c r="N665" s="832">
        <v>6</v>
      </c>
      <c r="O665" s="832">
        <v>9816</v>
      </c>
      <c r="P665" s="828"/>
      <c r="Q665" s="833">
        <v>1636</v>
      </c>
    </row>
    <row r="666" spans="1:17" ht="14.45" customHeight="1" x14ac:dyDescent="0.2">
      <c r="A666" s="822" t="s">
        <v>7818</v>
      </c>
      <c r="B666" s="823" t="s">
        <v>7584</v>
      </c>
      <c r="C666" s="823" t="s">
        <v>7508</v>
      </c>
      <c r="D666" s="823" t="s">
        <v>7617</v>
      </c>
      <c r="E666" s="823" t="s">
        <v>7618</v>
      </c>
      <c r="F666" s="832"/>
      <c r="G666" s="832"/>
      <c r="H666" s="832"/>
      <c r="I666" s="832"/>
      <c r="J666" s="832">
        <v>1</v>
      </c>
      <c r="K666" s="832">
        <v>1610</v>
      </c>
      <c r="L666" s="832">
        <v>1</v>
      </c>
      <c r="M666" s="832">
        <v>1610</v>
      </c>
      <c r="N666" s="832"/>
      <c r="O666" s="832"/>
      <c r="P666" s="828"/>
      <c r="Q666" s="833"/>
    </row>
    <row r="667" spans="1:17" ht="14.45" customHeight="1" x14ac:dyDescent="0.2">
      <c r="A667" s="822" t="s">
        <v>7818</v>
      </c>
      <c r="B667" s="823" t="s">
        <v>7627</v>
      </c>
      <c r="C667" s="823" t="s">
        <v>7508</v>
      </c>
      <c r="D667" s="823" t="s">
        <v>7628</v>
      </c>
      <c r="E667" s="823" t="s">
        <v>7629</v>
      </c>
      <c r="F667" s="832">
        <v>2</v>
      </c>
      <c r="G667" s="832">
        <v>444</v>
      </c>
      <c r="H667" s="832">
        <v>0.99551569506726456</v>
      </c>
      <c r="I667" s="832">
        <v>222</v>
      </c>
      <c r="J667" s="832">
        <v>2</v>
      </c>
      <c r="K667" s="832">
        <v>446</v>
      </c>
      <c r="L667" s="832">
        <v>1</v>
      </c>
      <c r="M667" s="832">
        <v>223</v>
      </c>
      <c r="N667" s="832">
        <v>1</v>
      </c>
      <c r="O667" s="832">
        <v>224</v>
      </c>
      <c r="P667" s="828">
        <v>0.50224215246636772</v>
      </c>
      <c r="Q667" s="833">
        <v>224</v>
      </c>
    </row>
    <row r="668" spans="1:17" ht="14.45" customHeight="1" x14ac:dyDescent="0.2">
      <c r="A668" s="822" t="s">
        <v>7818</v>
      </c>
      <c r="B668" s="823" t="s">
        <v>7627</v>
      </c>
      <c r="C668" s="823" t="s">
        <v>7508</v>
      </c>
      <c r="D668" s="823" t="s">
        <v>7630</v>
      </c>
      <c r="E668" s="823" t="s">
        <v>7631</v>
      </c>
      <c r="F668" s="832">
        <v>2</v>
      </c>
      <c r="G668" s="832">
        <v>1018</v>
      </c>
      <c r="H668" s="832">
        <v>0.99220272904483431</v>
      </c>
      <c r="I668" s="832">
        <v>509</v>
      </c>
      <c r="J668" s="832">
        <v>2</v>
      </c>
      <c r="K668" s="832">
        <v>1026</v>
      </c>
      <c r="L668" s="832">
        <v>1</v>
      </c>
      <c r="M668" s="832">
        <v>513</v>
      </c>
      <c r="N668" s="832">
        <v>1</v>
      </c>
      <c r="O668" s="832">
        <v>517</v>
      </c>
      <c r="P668" s="828">
        <v>0.50389863547758285</v>
      </c>
      <c r="Q668" s="833">
        <v>517</v>
      </c>
    </row>
    <row r="669" spans="1:17" ht="14.45" customHeight="1" x14ac:dyDescent="0.2">
      <c r="A669" s="822" t="s">
        <v>7818</v>
      </c>
      <c r="B669" s="823" t="s">
        <v>7627</v>
      </c>
      <c r="C669" s="823" t="s">
        <v>7508</v>
      </c>
      <c r="D669" s="823" t="s">
        <v>7632</v>
      </c>
      <c r="E669" s="823" t="s">
        <v>7633</v>
      </c>
      <c r="F669" s="832">
        <v>60</v>
      </c>
      <c r="G669" s="832">
        <v>21240</v>
      </c>
      <c r="H669" s="832">
        <v>0.43993371996685998</v>
      </c>
      <c r="I669" s="832">
        <v>354</v>
      </c>
      <c r="J669" s="832">
        <v>136</v>
      </c>
      <c r="K669" s="832">
        <v>48280</v>
      </c>
      <c r="L669" s="832">
        <v>1</v>
      </c>
      <c r="M669" s="832">
        <v>355</v>
      </c>
      <c r="N669" s="832">
        <v>91</v>
      </c>
      <c r="O669" s="832">
        <v>32305</v>
      </c>
      <c r="P669" s="828">
        <v>0.66911764705882348</v>
      </c>
      <c r="Q669" s="833">
        <v>355</v>
      </c>
    </row>
    <row r="670" spans="1:17" ht="14.45" customHeight="1" x14ac:dyDescent="0.2">
      <c r="A670" s="822" t="s">
        <v>7818</v>
      </c>
      <c r="B670" s="823" t="s">
        <v>7627</v>
      </c>
      <c r="C670" s="823" t="s">
        <v>7508</v>
      </c>
      <c r="D670" s="823" t="s">
        <v>7636</v>
      </c>
      <c r="E670" s="823" t="s">
        <v>7637</v>
      </c>
      <c r="F670" s="832">
        <v>2055</v>
      </c>
      <c r="G670" s="832">
        <v>133575</v>
      </c>
      <c r="H670" s="832">
        <v>0.95581395348837206</v>
      </c>
      <c r="I670" s="832">
        <v>65</v>
      </c>
      <c r="J670" s="832">
        <v>2150</v>
      </c>
      <c r="K670" s="832">
        <v>139750</v>
      </c>
      <c r="L670" s="832">
        <v>1</v>
      </c>
      <c r="M670" s="832">
        <v>65</v>
      </c>
      <c r="N670" s="832">
        <v>2075</v>
      </c>
      <c r="O670" s="832">
        <v>136950</v>
      </c>
      <c r="P670" s="828">
        <v>0.9799642218246869</v>
      </c>
      <c r="Q670" s="833">
        <v>66</v>
      </c>
    </row>
    <row r="671" spans="1:17" ht="14.45" customHeight="1" x14ac:dyDescent="0.2">
      <c r="A671" s="822" t="s">
        <v>7818</v>
      </c>
      <c r="B671" s="823" t="s">
        <v>7627</v>
      </c>
      <c r="C671" s="823" t="s">
        <v>7508</v>
      </c>
      <c r="D671" s="823" t="s">
        <v>7638</v>
      </c>
      <c r="E671" s="823" t="s">
        <v>7639</v>
      </c>
      <c r="F671" s="832"/>
      <c r="G671" s="832"/>
      <c r="H671" s="832"/>
      <c r="I671" s="832"/>
      <c r="J671" s="832">
        <v>3</v>
      </c>
      <c r="K671" s="832">
        <v>1638</v>
      </c>
      <c r="L671" s="832">
        <v>1</v>
      </c>
      <c r="M671" s="832">
        <v>546</v>
      </c>
      <c r="N671" s="832">
        <v>2</v>
      </c>
      <c r="O671" s="832">
        <v>1094</v>
      </c>
      <c r="P671" s="828">
        <v>0.66788766788766785</v>
      </c>
      <c r="Q671" s="833">
        <v>547</v>
      </c>
    </row>
    <row r="672" spans="1:17" ht="14.45" customHeight="1" x14ac:dyDescent="0.2">
      <c r="A672" s="822" t="s">
        <v>7818</v>
      </c>
      <c r="B672" s="823" t="s">
        <v>7627</v>
      </c>
      <c r="C672" s="823" t="s">
        <v>7508</v>
      </c>
      <c r="D672" s="823" t="s">
        <v>7640</v>
      </c>
      <c r="E672" s="823" t="s">
        <v>7641</v>
      </c>
      <c r="F672" s="832">
        <v>17</v>
      </c>
      <c r="G672" s="832">
        <v>10064</v>
      </c>
      <c r="H672" s="832">
        <v>0.94126449682005242</v>
      </c>
      <c r="I672" s="832">
        <v>592</v>
      </c>
      <c r="J672" s="832">
        <v>18</v>
      </c>
      <c r="K672" s="832">
        <v>10692</v>
      </c>
      <c r="L672" s="832">
        <v>1</v>
      </c>
      <c r="M672" s="832">
        <v>594</v>
      </c>
      <c r="N672" s="832">
        <v>11</v>
      </c>
      <c r="O672" s="832">
        <v>6545</v>
      </c>
      <c r="P672" s="828">
        <v>0.61213991769547327</v>
      </c>
      <c r="Q672" s="833">
        <v>595</v>
      </c>
    </row>
    <row r="673" spans="1:17" ht="14.45" customHeight="1" x14ac:dyDescent="0.2">
      <c r="A673" s="822" t="s">
        <v>7818</v>
      </c>
      <c r="B673" s="823" t="s">
        <v>7627</v>
      </c>
      <c r="C673" s="823" t="s">
        <v>7508</v>
      </c>
      <c r="D673" s="823" t="s">
        <v>7642</v>
      </c>
      <c r="E673" s="823" t="s">
        <v>7643</v>
      </c>
      <c r="F673" s="832">
        <v>6</v>
      </c>
      <c r="G673" s="832">
        <v>3702</v>
      </c>
      <c r="H673" s="832">
        <v>0.39935275080906146</v>
      </c>
      <c r="I673" s="832">
        <v>617</v>
      </c>
      <c r="J673" s="832">
        <v>15</v>
      </c>
      <c r="K673" s="832">
        <v>9270</v>
      </c>
      <c r="L673" s="832">
        <v>1</v>
      </c>
      <c r="M673" s="832">
        <v>618</v>
      </c>
      <c r="N673" s="832">
        <v>4</v>
      </c>
      <c r="O673" s="832">
        <v>2476</v>
      </c>
      <c r="P673" s="828">
        <v>0.26709816612729231</v>
      </c>
      <c r="Q673" s="833">
        <v>619</v>
      </c>
    </row>
    <row r="674" spans="1:17" ht="14.45" customHeight="1" x14ac:dyDescent="0.2">
      <c r="A674" s="822" t="s">
        <v>7818</v>
      </c>
      <c r="B674" s="823" t="s">
        <v>7627</v>
      </c>
      <c r="C674" s="823" t="s">
        <v>7508</v>
      </c>
      <c r="D674" s="823" t="s">
        <v>7646</v>
      </c>
      <c r="E674" s="823" t="s">
        <v>7647</v>
      </c>
      <c r="F674" s="832"/>
      <c r="G674" s="832"/>
      <c r="H674" s="832"/>
      <c r="I674" s="832"/>
      <c r="J674" s="832"/>
      <c r="K674" s="832"/>
      <c r="L674" s="832"/>
      <c r="M674" s="832"/>
      <c r="N674" s="832">
        <v>1</v>
      </c>
      <c r="O674" s="832">
        <v>680</v>
      </c>
      <c r="P674" s="828"/>
      <c r="Q674" s="833">
        <v>680</v>
      </c>
    </row>
    <row r="675" spans="1:17" ht="14.45" customHeight="1" x14ac:dyDescent="0.2">
      <c r="A675" s="822" t="s">
        <v>7818</v>
      </c>
      <c r="B675" s="823" t="s">
        <v>7627</v>
      </c>
      <c r="C675" s="823" t="s">
        <v>7508</v>
      </c>
      <c r="D675" s="823" t="s">
        <v>7648</v>
      </c>
      <c r="E675" s="823" t="s">
        <v>7649</v>
      </c>
      <c r="F675" s="832">
        <v>33</v>
      </c>
      <c r="G675" s="832">
        <v>792</v>
      </c>
      <c r="H675" s="832">
        <v>1.2692307692307692</v>
      </c>
      <c r="I675" s="832">
        <v>24</v>
      </c>
      <c r="J675" s="832">
        <v>24</v>
      </c>
      <c r="K675" s="832">
        <v>624</v>
      </c>
      <c r="L675" s="832">
        <v>1</v>
      </c>
      <c r="M675" s="832">
        <v>26</v>
      </c>
      <c r="N675" s="832">
        <v>26</v>
      </c>
      <c r="O675" s="832">
        <v>676</v>
      </c>
      <c r="P675" s="828">
        <v>1.0833333333333333</v>
      </c>
      <c r="Q675" s="833">
        <v>26</v>
      </c>
    </row>
    <row r="676" spans="1:17" ht="14.45" customHeight="1" x14ac:dyDescent="0.2">
      <c r="A676" s="822" t="s">
        <v>7818</v>
      </c>
      <c r="B676" s="823" t="s">
        <v>7627</v>
      </c>
      <c r="C676" s="823" t="s">
        <v>7508</v>
      </c>
      <c r="D676" s="823" t="s">
        <v>7652</v>
      </c>
      <c r="E676" s="823" t="s">
        <v>7653</v>
      </c>
      <c r="F676" s="832">
        <v>3</v>
      </c>
      <c r="G676" s="832">
        <v>165</v>
      </c>
      <c r="H676" s="832">
        <v>0.5</v>
      </c>
      <c r="I676" s="832">
        <v>55</v>
      </c>
      <c r="J676" s="832">
        <v>6</v>
      </c>
      <c r="K676" s="832">
        <v>330</v>
      </c>
      <c r="L676" s="832">
        <v>1</v>
      </c>
      <c r="M676" s="832">
        <v>55</v>
      </c>
      <c r="N676" s="832">
        <v>12</v>
      </c>
      <c r="O676" s="832">
        <v>660</v>
      </c>
      <c r="P676" s="828">
        <v>2</v>
      </c>
      <c r="Q676" s="833">
        <v>55</v>
      </c>
    </row>
    <row r="677" spans="1:17" ht="14.45" customHeight="1" x14ac:dyDescent="0.2">
      <c r="A677" s="822" t="s">
        <v>7818</v>
      </c>
      <c r="B677" s="823" t="s">
        <v>7627</v>
      </c>
      <c r="C677" s="823" t="s">
        <v>7508</v>
      </c>
      <c r="D677" s="823" t="s">
        <v>7654</v>
      </c>
      <c r="E677" s="823" t="s">
        <v>7655</v>
      </c>
      <c r="F677" s="832">
        <v>1225</v>
      </c>
      <c r="G677" s="832">
        <v>94325</v>
      </c>
      <c r="H677" s="832">
        <v>1.0433950576314683</v>
      </c>
      <c r="I677" s="832">
        <v>77</v>
      </c>
      <c r="J677" s="832">
        <v>1159</v>
      </c>
      <c r="K677" s="832">
        <v>90402</v>
      </c>
      <c r="L677" s="832">
        <v>1</v>
      </c>
      <c r="M677" s="832">
        <v>78</v>
      </c>
      <c r="N677" s="832">
        <v>1102</v>
      </c>
      <c r="O677" s="832">
        <v>85956</v>
      </c>
      <c r="P677" s="828">
        <v>0.95081967213114749</v>
      </c>
      <c r="Q677" s="833">
        <v>78</v>
      </c>
    </row>
    <row r="678" spans="1:17" ht="14.45" customHeight="1" x14ac:dyDescent="0.2">
      <c r="A678" s="822" t="s">
        <v>7818</v>
      </c>
      <c r="B678" s="823" t="s">
        <v>7627</v>
      </c>
      <c r="C678" s="823" t="s">
        <v>7508</v>
      </c>
      <c r="D678" s="823" t="s">
        <v>7658</v>
      </c>
      <c r="E678" s="823" t="s">
        <v>7659</v>
      </c>
      <c r="F678" s="832">
        <v>302</v>
      </c>
      <c r="G678" s="832">
        <v>7248</v>
      </c>
      <c r="H678" s="832">
        <v>1.5978835978835979</v>
      </c>
      <c r="I678" s="832">
        <v>24</v>
      </c>
      <c r="J678" s="832">
        <v>189</v>
      </c>
      <c r="K678" s="832">
        <v>4536</v>
      </c>
      <c r="L678" s="832">
        <v>1</v>
      </c>
      <c r="M678" s="832">
        <v>24</v>
      </c>
      <c r="N678" s="832">
        <v>230</v>
      </c>
      <c r="O678" s="832">
        <v>5750</v>
      </c>
      <c r="P678" s="828">
        <v>1.2676366843033511</v>
      </c>
      <c r="Q678" s="833">
        <v>25</v>
      </c>
    </row>
    <row r="679" spans="1:17" ht="14.45" customHeight="1" x14ac:dyDescent="0.2">
      <c r="A679" s="822" t="s">
        <v>7818</v>
      </c>
      <c r="B679" s="823" t="s">
        <v>7627</v>
      </c>
      <c r="C679" s="823" t="s">
        <v>7508</v>
      </c>
      <c r="D679" s="823" t="s">
        <v>7666</v>
      </c>
      <c r="E679" s="823" t="s">
        <v>7667</v>
      </c>
      <c r="F679" s="832">
        <v>1</v>
      </c>
      <c r="G679" s="832">
        <v>631</v>
      </c>
      <c r="H679" s="832">
        <v>0.5</v>
      </c>
      <c r="I679" s="832">
        <v>631</v>
      </c>
      <c r="J679" s="832">
        <v>2</v>
      </c>
      <c r="K679" s="832">
        <v>1262</v>
      </c>
      <c r="L679" s="832">
        <v>1</v>
      </c>
      <c r="M679" s="832">
        <v>631</v>
      </c>
      <c r="N679" s="832">
        <v>3</v>
      </c>
      <c r="O679" s="832">
        <v>1896</v>
      </c>
      <c r="P679" s="828">
        <v>1.502377179080824</v>
      </c>
      <c r="Q679" s="833">
        <v>632</v>
      </c>
    </row>
    <row r="680" spans="1:17" ht="14.45" customHeight="1" x14ac:dyDescent="0.2">
      <c r="A680" s="822" t="s">
        <v>7818</v>
      </c>
      <c r="B680" s="823" t="s">
        <v>7627</v>
      </c>
      <c r="C680" s="823" t="s">
        <v>7508</v>
      </c>
      <c r="D680" s="823" t="s">
        <v>7670</v>
      </c>
      <c r="E680" s="823" t="s">
        <v>7671</v>
      </c>
      <c r="F680" s="832">
        <v>34</v>
      </c>
      <c r="G680" s="832">
        <v>2244</v>
      </c>
      <c r="H680" s="832">
        <v>0.77272727272727271</v>
      </c>
      <c r="I680" s="832">
        <v>66</v>
      </c>
      <c r="J680" s="832">
        <v>44</v>
      </c>
      <c r="K680" s="832">
        <v>2904</v>
      </c>
      <c r="L680" s="832">
        <v>1</v>
      </c>
      <c r="M680" s="832">
        <v>66</v>
      </c>
      <c r="N680" s="832">
        <v>69</v>
      </c>
      <c r="O680" s="832">
        <v>4554</v>
      </c>
      <c r="P680" s="828">
        <v>1.5681818181818181</v>
      </c>
      <c r="Q680" s="833">
        <v>66</v>
      </c>
    </row>
    <row r="681" spans="1:17" ht="14.45" customHeight="1" x14ac:dyDescent="0.2">
      <c r="A681" s="822" t="s">
        <v>7818</v>
      </c>
      <c r="B681" s="823" t="s">
        <v>7627</v>
      </c>
      <c r="C681" s="823" t="s">
        <v>7508</v>
      </c>
      <c r="D681" s="823" t="s">
        <v>7672</v>
      </c>
      <c r="E681" s="823" t="s">
        <v>7673</v>
      </c>
      <c r="F681" s="832"/>
      <c r="G681" s="832"/>
      <c r="H681" s="832"/>
      <c r="I681" s="832"/>
      <c r="J681" s="832"/>
      <c r="K681" s="832"/>
      <c r="L681" s="832"/>
      <c r="M681" s="832"/>
      <c r="N681" s="832">
        <v>4</v>
      </c>
      <c r="O681" s="832">
        <v>1208</v>
      </c>
      <c r="P681" s="828"/>
      <c r="Q681" s="833">
        <v>302</v>
      </c>
    </row>
    <row r="682" spans="1:17" ht="14.45" customHeight="1" x14ac:dyDescent="0.2">
      <c r="A682" s="822" t="s">
        <v>7818</v>
      </c>
      <c r="B682" s="823" t="s">
        <v>7627</v>
      </c>
      <c r="C682" s="823" t="s">
        <v>7508</v>
      </c>
      <c r="D682" s="823" t="s">
        <v>7674</v>
      </c>
      <c r="E682" s="823" t="s">
        <v>7675</v>
      </c>
      <c r="F682" s="832">
        <v>1328</v>
      </c>
      <c r="G682" s="832">
        <v>22576</v>
      </c>
      <c r="H682" s="832">
        <v>1.017624521072797</v>
      </c>
      <c r="I682" s="832">
        <v>17</v>
      </c>
      <c r="J682" s="832">
        <v>1305</v>
      </c>
      <c r="K682" s="832">
        <v>22185</v>
      </c>
      <c r="L682" s="832">
        <v>1</v>
      </c>
      <c r="M682" s="832">
        <v>17</v>
      </c>
      <c r="N682" s="832">
        <v>1219</v>
      </c>
      <c r="O682" s="832">
        <v>20723</v>
      </c>
      <c r="P682" s="828">
        <v>0.9340996168582375</v>
      </c>
      <c r="Q682" s="833">
        <v>17</v>
      </c>
    </row>
    <row r="683" spans="1:17" ht="14.45" customHeight="1" x14ac:dyDescent="0.2">
      <c r="A683" s="822" t="s">
        <v>7818</v>
      </c>
      <c r="B683" s="823" t="s">
        <v>7627</v>
      </c>
      <c r="C683" s="823" t="s">
        <v>7508</v>
      </c>
      <c r="D683" s="823" t="s">
        <v>7678</v>
      </c>
      <c r="E683" s="823" t="s">
        <v>7679</v>
      </c>
      <c r="F683" s="832">
        <v>98</v>
      </c>
      <c r="G683" s="832">
        <v>34300</v>
      </c>
      <c r="H683" s="832">
        <v>1.1232275600091692</v>
      </c>
      <c r="I683" s="832">
        <v>350</v>
      </c>
      <c r="J683" s="832">
        <v>87</v>
      </c>
      <c r="K683" s="832">
        <v>30537</v>
      </c>
      <c r="L683" s="832">
        <v>1</v>
      </c>
      <c r="M683" s="832">
        <v>351</v>
      </c>
      <c r="N683" s="832">
        <v>114</v>
      </c>
      <c r="O683" s="832">
        <v>40128</v>
      </c>
      <c r="P683" s="828">
        <v>1.3140780037331761</v>
      </c>
      <c r="Q683" s="833">
        <v>352</v>
      </c>
    </row>
    <row r="684" spans="1:17" ht="14.45" customHeight="1" x14ac:dyDescent="0.2">
      <c r="A684" s="822" t="s">
        <v>7818</v>
      </c>
      <c r="B684" s="823" t="s">
        <v>7627</v>
      </c>
      <c r="C684" s="823" t="s">
        <v>7508</v>
      </c>
      <c r="D684" s="823" t="s">
        <v>7680</v>
      </c>
      <c r="E684" s="823" t="s">
        <v>7681</v>
      </c>
      <c r="F684" s="832">
        <v>262</v>
      </c>
      <c r="G684" s="832">
        <v>6550</v>
      </c>
      <c r="H684" s="832">
        <v>1.7466666666666666</v>
      </c>
      <c r="I684" s="832">
        <v>25</v>
      </c>
      <c r="J684" s="832">
        <v>150</v>
      </c>
      <c r="K684" s="832">
        <v>3750</v>
      </c>
      <c r="L684" s="832">
        <v>1</v>
      </c>
      <c r="M684" s="832">
        <v>25</v>
      </c>
      <c r="N684" s="832">
        <v>196</v>
      </c>
      <c r="O684" s="832">
        <v>5096</v>
      </c>
      <c r="P684" s="828">
        <v>1.3589333333333333</v>
      </c>
      <c r="Q684" s="833">
        <v>26</v>
      </c>
    </row>
    <row r="685" spans="1:17" ht="14.45" customHeight="1" x14ac:dyDescent="0.2">
      <c r="A685" s="822" t="s">
        <v>7818</v>
      </c>
      <c r="B685" s="823" t="s">
        <v>7627</v>
      </c>
      <c r="C685" s="823" t="s">
        <v>7508</v>
      </c>
      <c r="D685" s="823" t="s">
        <v>7682</v>
      </c>
      <c r="E685" s="823" t="s">
        <v>7683</v>
      </c>
      <c r="F685" s="832">
        <v>6</v>
      </c>
      <c r="G685" s="832">
        <v>4452</v>
      </c>
      <c r="H685" s="832">
        <v>0.4</v>
      </c>
      <c r="I685" s="832">
        <v>742</v>
      </c>
      <c r="J685" s="832">
        <v>15</v>
      </c>
      <c r="K685" s="832">
        <v>11130</v>
      </c>
      <c r="L685" s="832">
        <v>1</v>
      </c>
      <c r="M685" s="832">
        <v>742</v>
      </c>
      <c r="N685" s="832">
        <v>2</v>
      </c>
      <c r="O685" s="832">
        <v>1486</v>
      </c>
      <c r="P685" s="828">
        <v>0.13351302785265048</v>
      </c>
      <c r="Q685" s="833">
        <v>743</v>
      </c>
    </row>
    <row r="686" spans="1:17" ht="14.45" customHeight="1" x14ac:dyDescent="0.2">
      <c r="A686" s="822" t="s">
        <v>7818</v>
      </c>
      <c r="B686" s="823" t="s">
        <v>7627</v>
      </c>
      <c r="C686" s="823" t="s">
        <v>7508</v>
      </c>
      <c r="D686" s="823" t="s">
        <v>7684</v>
      </c>
      <c r="E686" s="823" t="s">
        <v>7685</v>
      </c>
      <c r="F686" s="832">
        <v>12</v>
      </c>
      <c r="G686" s="832">
        <v>2172</v>
      </c>
      <c r="H686" s="832">
        <v>0.44444444444444442</v>
      </c>
      <c r="I686" s="832">
        <v>181</v>
      </c>
      <c r="J686" s="832">
        <v>27</v>
      </c>
      <c r="K686" s="832">
        <v>4887</v>
      </c>
      <c r="L686" s="832">
        <v>1</v>
      </c>
      <c r="M686" s="832">
        <v>181</v>
      </c>
      <c r="N686" s="832">
        <v>14</v>
      </c>
      <c r="O686" s="832">
        <v>2534</v>
      </c>
      <c r="P686" s="828">
        <v>0.51851851851851849</v>
      </c>
      <c r="Q686" s="833">
        <v>181</v>
      </c>
    </row>
    <row r="687" spans="1:17" ht="14.45" customHeight="1" x14ac:dyDescent="0.2">
      <c r="A687" s="822" t="s">
        <v>7818</v>
      </c>
      <c r="B687" s="823" t="s">
        <v>7627</v>
      </c>
      <c r="C687" s="823" t="s">
        <v>7508</v>
      </c>
      <c r="D687" s="823" t="s">
        <v>7690</v>
      </c>
      <c r="E687" s="823" t="s">
        <v>7691</v>
      </c>
      <c r="F687" s="832">
        <v>235</v>
      </c>
      <c r="G687" s="832">
        <v>59690</v>
      </c>
      <c r="H687" s="832">
        <v>0.90038314176245215</v>
      </c>
      <c r="I687" s="832">
        <v>254</v>
      </c>
      <c r="J687" s="832">
        <v>261</v>
      </c>
      <c r="K687" s="832">
        <v>66294</v>
      </c>
      <c r="L687" s="832">
        <v>1</v>
      </c>
      <c r="M687" s="832">
        <v>254</v>
      </c>
      <c r="N687" s="832">
        <v>239</v>
      </c>
      <c r="O687" s="832">
        <v>60706</v>
      </c>
      <c r="P687" s="828">
        <v>0.91570881226053635</v>
      </c>
      <c r="Q687" s="833">
        <v>254</v>
      </c>
    </row>
    <row r="688" spans="1:17" ht="14.45" customHeight="1" x14ac:dyDescent="0.2">
      <c r="A688" s="822" t="s">
        <v>7818</v>
      </c>
      <c r="B688" s="823" t="s">
        <v>7627</v>
      </c>
      <c r="C688" s="823" t="s">
        <v>7508</v>
      </c>
      <c r="D688" s="823" t="s">
        <v>7692</v>
      </c>
      <c r="E688" s="823" t="s">
        <v>7693</v>
      </c>
      <c r="F688" s="832">
        <v>6</v>
      </c>
      <c r="G688" s="832">
        <v>1608</v>
      </c>
      <c r="H688" s="832">
        <v>0.39851301115241633</v>
      </c>
      <c r="I688" s="832">
        <v>268</v>
      </c>
      <c r="J688" s="832">
        <v>15</v>
      </c>
      <c r="K688" s="832">
        <v>4035</v>
      </c>
      <c r="L688" s="832">
        <v>1</v>
      </c>
      <c r="M688" s="832">
        <v>269</v>
      </c>
      <c r="N688" s="832">
        <v>2</v>
      </c>
      <c r="O688" s="832">
        <v>538</v>
      </c>
      <c r="P688" s="828">
        <v>0.13333333333333333</v>
      </c>
      <c r="Q688" s="833">
        <v>269</v>
      </c>
    </row>
    <row r="689" spans="1:17" ht="14.45" customHeight="1" x14ac:dyDescent="0.2">
      <c r="A689" s="822" t="s">
        <v>7818</v>
      </c>
      <c r="B689" s="823" t="s">
        <v>7627</v>
      </c>
      <c r="C689" s="823" t="s">
        <v>7508</v>
      </c>
      <c r="D689" s="823" t="s">
        <v>7696</v>
      </c>
      <c r="E689" s="823" t="s">
        <v>7697</v>
      </c>
      <c r="F689" s="832">
        <v>19</v>
      </c>
      <c r="G689" s="832">
        <v>4123</v>
      </c>
      <c r="H689" s="832">
        <v>1.4615384615384615</v>
      </c>
      <c r="I689" s="832">
        <v>217</v>
      </c>
      <c r="J689" s="832">
        <v>13</v>
      </c>
      <c r="K689" s="832">
        <v>2821</v>
      </c>
      <c r="L689" s="832">
        <v>1</v>
      </c>
      <c r="M689" s="832">
        <v>217</v>
      </c>
      <c r="N689" s="832">
        <v>15</v>
      </c>
      <c r="O689" s="832">
        <v>3255</v>
      </c>
      <c r="P689" s="828">
        <v>1.1538461538461537</v>
      </c>
      <c r="Q689" s="833">
        <v>217</v>
      </c>
    </row>
    <row r="690" spans="1:17" ht="14.45" customHeight="1" x14ac:dyDescent="0.2">
      <c r="A690" s="822" t="s">
        <v>7818</v>
      </c>
      <c r="B690" s="823" t="s">
        <v>7627</v>
      </c>
      <c r="C690" s="823" t="s">
        <v>7508</v>
      </c>
      <c r="D690" s="823" t="s">
        <v>7698</v>
      </c>
      <c r="E690" s="823" t="s">
        <v>7699</v>
      </c>
      <c r="F690" s="832">
        <v>1</v>
      </c>
      <c r="G690" s="832">
        <v>37</v>
      </c>
      <c r="H690" s="832">
        <v>0.5</v>
      </c>
      <c r="I690" s="832">
        <v>37</v>
      </c>
      <c r="J690" s="832">
        <v>2</v>
      </c>
      <c r="K690" s="832">
        <v>74</v>
      </c>
      <c r="L690" s="832">
        <v>1</v>
      </c>
      <c r="M690" s="832">
        <v>37</v>
      </c>
      <c r="N690" s="832">
        <v>5</v>
      </c>
      <c r="O690" s="832">
        <v>185</v>
      </c>
      <c r="P690" s="828">
        <v>2.5</v>
      </c>
      <c r="Q690" s="833">
        <v>37</v>
      </c>
    </row>
    <row r="691" spans="1:17" ht="14.45" customHeight="1" x14ac:dyDescent="0.2">
      <c r="A691" s="822" t="s">
        <v>7818</v>
      </c>
      <c r="B691" s="823" t="s">
        <v>7627</v>
      </c>
      <c r="C691" s="823" t="s">
        <v>7508</v>
      </c>
      <c r="D691" s="823" t="s">
        <v>7700</v>
      </c>
      <c r="E691" s="823" t="s">
        <v>7701</v>
      </c>
      <c r="F691" s="832">
        <v>6</v>
      </c>
      <c r="G691" s="832">
        <v>3552</v>
      </c>
      <c r="H691" s="832">
        <v>0.39865319865319865</v>
      </c>
      <c r="I691" s="832">
        <v>592</v>
      </c>
      <c r="J691" s="832">
        <v>15</v>
      </c>
      <c r="K691" s="832">
        <v>8910</v>
      </c>
      <c r="L691" s="832">
        <v>1</v>
      </c>
      <c r="M691" s="832">
        <v>594</v>
      </c>
      <c r="N691" s="832">
        <v>4</v>
      </c>
      <c r="O691" s="832">
        <v>2380</v>
      </c>
      <c r="P691" s="828">
        <v>0.26711560044893379</v>
      </c>
      <c r="Q691" s="833">
        <v>595</v>
      </c>
    </row>
    <row r="692" spans="1:17" ht="14.45" customHeight="1" x14ac:dyDescent="0.2">
      <c r="A692" s="822" t="s">
        <v>7818</v>
      </c>
      <c r="B692" s="823" t="s">
        <v>7627</v>
      </c>
      <c r="C692" s="823" t="s">
        <v>7508</v>
      </c>
      <c r="D692" s="823" t="s">
        <v>7702</v>
      </c>
      <c r="E692" s="823" t="s">
        <v>7703</v>
      </c>
      <c r="F692" s="832">
        <v>11</v>
      </c>
      <c r="G692" s="832">
        <v>550</v>
      </c>
      <c r="H692" s="832">
        <v>3.6666666666666665</v>
      </c>
      <c r="I692" s="832">
        <v>50</v>
      </c>
      <c r="J692" s="832">
        <v>3</v>
      </c>
      <c r="K692" s="832">
        <v>150</v>
      </c>
      <c r="L692" s="832">
        <v>1</v>
      </c>
      <c r="M692" s="832">
        <v>50</v>
      </c>
      <c r="N692" s="832">
        <v>3</v>
      </c>
      <c r="O692" s="832">
        <v>150</v>
      </c>
      <c r="P692" s="828">
        <v>1</v>
      </c>
      <c r="Q692" s="833">
        <v>50</v>
      </c>
    </row>
    <row r="693" spans="1:17" ht="14.45" customHeight="1" x14ac:dyDescent="0.2">
      <c r="A693" s="822" t="s">
        <v>7818</v>
      </c>
      <c r="B693" s="823" t="s">
        <v>7627</v>
      </c>
      <c r="C693" s="823" t="s">
        <v>7508</v>
      </c>
      <c r="D693" s="823" t="s">
        <v>7704</v>
      </c>
      <c r="E693" s="823" t="s">
        <v>7705</v>
      </c>
      <c r="F693" s="832">
        <v>9</v>
      </c>
      <c r="G693" s="832">
        <v>4923</v>
      </c>
      <c r="H693" s="832">
        <v>0.49908759124087593</v>
      </c>
      <c r="I693" s="832">
        <v>547</v>
      </c>
      <c r="J693" s="832">
        <v>18</v>
      </c>
      <c r="K693" s="832">
        <v>9864</v>
      </c>
      <c r="L693" s="832">
        <v>1</v>
      </c>
      <c r="M693" s="832">
        <v>548</v>
      </c>
      <c r="N693" s="832">
        <v>4</v>
      </c>
      <c r="O693" s="832">
        <v>2196</v>
      </c>
      <c r="P693" s="828">
        <v>0.22262773722627738</v>
      </c>
      <c r="Q693" s="833">
        <v>549</v>
      </c>
    </row>
    <row r="694" spans="1:17" ht="14.45" customHeight="1" x14ac:dyDescent="0.2">
      <c r="A694" s="822" t="s">
        <v>7818</v>
      </c>
      <c r="B694" s="823" t="s">
        <v>7627</v>
      </c>
      <c r="C694" s="823" t="s">
        <v>7508</v>
      </c>
      <c r="D694" s="823" t="s">
        <v>7706</v>
      </c>
      <c r="E694" s="823" t="s">
        <v>7707</v>
      </c>
      <c r="F694" s="832">
        <v>1</v>
      </c>
      <c r="G694" s="832">
        <v>518</v>
      </c>
      <c r="H694" s="832">
        <v>0.99424184261036463</v>
      </c>
      <c r="I694" s="832">
        <v>518</v>
      </c>
      <c r="J694" s="832">
        <v>1</v>
      </c>
      <c r="K694" s="832">
        <v>521</v>
      </c>
      <c r="L694" s="832">
        <v>1</v>
      </c>
      <c r="M694" s="832">
        <v>521</v>
      </c>
      <c r="N694" s="832"/>
      <c r="O694" s="832"/>
      <c r="P694" s="828"/>
      <c r="Q694" s="833"/>
    </row>
    <row r="695" spans="1:17" ht="14.45" customHeight="1" x14ac:dyDescent="0.2">
      <c r="A695" s="822" t="s">
        <v>7818</v>
      </c>
      <c r="B695" s="823" t="s">
        <v>7627</v>
      </c>
      <c r="C695" s="823" t="s">
        <v>7508</v>
      </c>
      <c r="D695" s="823" t="s">
        <v>7708</v>
      </c>
      <c r="E695" s="823" t="s">
        <v>7709</v>
      </c>
      <c r="F695" s="832">
        <v>6</v>
      </c>
      <c r="G695" s="832">
        <v>4416</v>
      </c>
      <c r="H695" s="832">
        <v>0.39945725915875169</v>
      </c>
      <c r="I695" s="832">
        <v>736</v>
      </c>
      <c r="J695" s="832">
        <v>15</v>
      </c>
      <c r="K695" s="832">
        <v>11055</v>
      </c>
      <c r="L695" s="832">
        <v>1</v>
      </c>
      <c r="M695" s="832">
        <v>737</v>
      </c>
      <c r="N695" s="832">
        <v>2</v>
      </c>
      <c r="O695" s="832">
        <v>1474</v>
      </c>
      <c r="P695" s="828">
        <v>0.13333333333333333</v>
      </c>
      <c r="Q695" s="833">
        <v>737</v>
      </c>
    </row>
    <row r="696" spans="1:17" ht="14.45" customHeight="1" x14ac:dyDescent="0.2">
      <c r="A696" s="822" t="s">
        <v>7818</v>
      </c>
      <c r="B696" s="823" t="s">
        <v>7627</v>
      </c>
      <c r="C696" s="823" t="s">
        <v>7508</v>
      </c>
      <c r="D696" s="823" t="s">
        <v>7710</v>
      </c>
      <c r="E696" s="823" t="s">
        <v>7711</v>
      </c>
      <c r="F696" s="832">
        <v>3</v>
      </c>
      <c r="G696" s="832">
        <v>987</v>
      </c>
      <c r="H696" s="832">
        <v>1.4954545454545454</v>
      </c>
      <c r="I696" s="832">
        <v>329</v>
      </c>
      <c r="J696" s="832">
        <v>2</v>
      </c>
      <c r="K696" s="832">
        <v>660</v>
      </c>
      <c r="L696" s="832">
        <v>1</v>
      </c>
      <c r="M696" s="832">
        <v>330</v>
      </c>
      <c r="N696" s="832">
        <v>3</v>
      </c>
      <c r="O696" s="832">
        <v>993</v>
      </c>
      <c r="P696" s="828">
        <v>1.5045454545454546</v>
      </c>
      <c r="Q696" s="833">
        <v>331</v>
      </c>
    </row>
    <row r="697" spans="1:17" ht="14.45" customHeight="1" x14ac:dyDescent="0.2">
      <c r="A697" s="822" t="s">
        <v>7818</v>
      </c>
      <c r="B697" s="823" t="s">
        <v>7627</v>
      </c>
      <c r="C697" s="823" t="s">
        <v>7508</v>
      </c>
      <c r="D697" s="823" t="s">
        <v>7712</v>
      </c>
      <c r="E697" s="823" t="s">
        <v>7713</v>
      </c>
      <c r="F697" s="832">
        <v>6</v>
      </c>
      <c r="G697" s="832">
        <v>2076</v>
      </c>
      <c r="H697" s="832">
        <v>0.39884726224783862</v>
      </c>
      <c r="I697" s="832">
        <v>346</v>
      </c>
      <c r="J697" s="832">
        <v>15</v>
      </c>
      <c r="K697" s="832">
        <v>5205</v>
      </c>
      <c r="L697" s="832">
        <v>1</v>
      </c>
      <c r="M697" s="832">
        <v>347</v>
      </c>
      <c r="N697" s="832">
        <v>2</v>
      </c>
      <c r="O697" s="832">
        <v>696</v>
      </c>
      <c r="P697" s="828">
        <v>0.13371757925072045</v>
      </c>
      <c r="Q697" s="833">
        <v>348</v>
      </c>
    </row>
    <row r="698" spans="1:17" ht="14.45" customHeight="1" x14ac:dyDescent="0.2">
      <c r="A698" s="822" t="s">
        <v>7818</v>
      </c>
      <c r="B698" s="823" t="s">
        <v>7627</v>
      </c>
      <c r="C698" s="823" t="s">
        <v>7508</v>
      </c>
      <c r="D698" s="823" t="s">
        <v>7714</v>
      </c>
      <c r="E698" s="823" t="s">
        <v>7715</v>
      </c>
      <c r="F698" s="832"/>
      <c r="G698" s="832"/>
      <c r="H698" s="832"/>
      <c r="I698" s="832"/>
      <c r="J698" s="832"/>
      <c r="K698" s="832"/>
      <c r="L698" s="832"/>
      <c r="M698" s="832"/>
      <c r="N698" s="832">
        <v>2</v>
      </c>
      <c r="O698" s="832">
        <v>1510</v>
      </c>
      <c r="P698" s="828"/>
      <c r="Q698" s="833">
        <v>755</v>
      </c>
    </row>
    <row r="699" spans="1:17" ht="14.45" customHeight="1" x14ac:dyDescent="0.2">
      <c r="A699" s="822" t="s">
        <v>7818</v>
      </c>
      <c r="B699" s="823" t="s">
        <v>7627</v>
      </c>
      <c r="C699" s="823" t="s">
        <v>7508</v>
      </c>
      <c r="D699" s="823" t="s">
        <v>7716</v>
      </c>
      <c r="E699" s="823" t="s">
        <v>7717</v>
      </c>
      <c r="F699" s="832">
        <v>9</v>
      </c>
      <c r="G699" s="832">
        <v>2088</v>
      </c>
      <c r="H699" s="832">
        <v>0.6</v>
      </c>
      <c r="I699" s="832">
        <v>232</v>
      </c>
      <c r="J699" s="832">
        <v>15</v>
      </c>
      <c r="K699" s="832">
        <v>3480</v>
      </c>
      <c r="L699" s="832">
        <v>1</v>
      </c>
      <c r="M699" s="832">
        <v>232</v>
      </c>
      <c r="N699" s="832">
        <v>12</v>
      </c>
      <c r="O699" s="832">
        <v>2796</v>
      </c>
      <c r="P699" s="828">
        <v>0.80344827586206902</v>
      </c>
      <c r="Q699" s="833">
        <v>233</v>
      </c>
    </row>
    <row r="700" spans="1:17" ht="14.45" customHeight="1" x14ac:dyDescent="0.2">
      <c r="A700" s="822" t="s">
        <v>7818</v>
      </c>
      <c r="B700" s="823" t="s">
        <v>7627</v>
      </c>
      <c r="C700" s="823" t="s">
        <v>7508</v>
      </c>
      <c r="D700" s="823" t="s">
        <v>7722</v>
      </c>
      <c r="E700" s="823" t="s">
        <v>7723</v>
      </c>
      <c r="F700" s="832"/>
      <c r="G700" s="832"/>
      <c r="H700" s="832"/>
      <c r="I700" s="832"/>
      <c r="J700" s="832"/>
      <c r="K700" s="832"/>
      <c r="L700" s="832"/>
      <c r="M700" s="832"/>
      <c r="N700" s="832">
        <v>2</v>
      </c>
      <c r="O700" s="832">
        <v>1308</v>
      </c>
      <c r="P700" s="828"/>
      <c r="Q700" s="833">
        <v>654</v>
      </c>
    </row>
    <row r="701" spans="1:17" ht="14.45" customHeight="1" x14ac:dyDescent="0.2">
      <c r="A701" s="822" t="s">
        <v>7818</v>
      </c>
      <c r="B701" s="823" t="s">
        <v>7627</v>
      </c>
      <c r="C701" s="823" t="s">
        <v>7508</v>
      </c>
      <c r="D701" s="823" t="s">
        <v>7726</v>
      </c>
      <c r="E701" s="823" t="s">
        <v>7727</v>
      </c>
      <c r="F701" s="832"/>
      <c r="G701" s="832"/>
      <c r="H701" s="832"/>
      <c r="I701" s="832"/>
      <c r="J701" s="832">
        <v>1</v>
      </c>
      <c r="K701" s="832">
        <v>388</v>
      </c>
      <c r="L701" s="832">
        <v>1</v>
      </c>
      <c r="M701" s="832">
        <v>388</v>
      </c>
      <c r="N701" s="832">
        <v>1</v>
      </c>
      <c r="O701" s="832">
        <v>389</v>
      </c>
      <c r="P701" s="828">
        <v>1.0025773195876289</v>
      </c>
      <c r="Q701" s="833">
        <v>389</v>
      </c>
    </row>
    <row r="702" spans="1:17" ht="14.45" customHeight="1" x14ac:dyDescent="0.2">
      <c r="A702" s="822" t="s">
        <v>7818</v>
      </c>
      <c r="B702" s="823" t="s">
        <v>7627</v>
      </c>
      <c r="C702" s="823" t="s">
        <v>7508</v>
      </c>
      <c r="D702" s="823" t="s">
        <v>7732</v>
      </c>
      <c r="E702" s="823" t="s">
        <v>7733</v>
      </c>
      <c r="F702" s="832">
        <v>17</v>
      </c>
      <c r="G702" s="832">
        <v>13413</v>
      </c>
      <c r="H702" s="832">
        <v>0.33291139240506329</v>
      </c>
      <c r="I702" s="832">
        <v>789</v>
      </c>
      <c r="J702" s="832">
        <v>51</v>
      </c>
      <c r="K702" s="832">
        <v>40290</v>
      </c>
      <c r="L702" s="832">
        <v>1</v>
      </c>
      <c r="M702" s="832">
        <v>790</v>
      </c>
      <c r="N702" s="832">
        <v>19</v>
      </c>
      <c r="O702" s="832">
        <v>15029</v>
      </c>
      <c r="P702" s="828">
        <v>0.37302060064532144</v>
      </c>
      <c r="Q702" s="833">
        <v>791</v>
      </c>
    </row>
    <row r="703" spans="1:17" ht="14.45" customHeight="1" x14ac:dyDescent="0.2">
      <c r="A703" s="822" t="s">
        <v>7818</v>
      </c>
      <c r="B703" s="823" t="s">
        <v>7627</v>
      </c>
      <c r="C703" s="823" t="s">
        <v>7508</v>
      </c>
      <c r="D703" s="823" t="s">
        <v>7734</v>
      </c>
      <c r="E703" s="823" t="s">
        <v>7735</v>
      </c>
      <c r="F703" s="832">
        <v>3</v>
      </c>
      <c r="G703" s="832">
        <v>672</v>
      </c>
      <c r="H703" s="832">
        <v>1.4933333333333334</v>
      </c>
      <c r="I703" s="832">
        <v>224</v>
      </c>
      <c r="J703" s="832">
        <v>2</v>
      </c>
      <c r="K703" s="832">
        <v>450</v>
      </c>
      <c r="L703" s="832">
        <v>1</v>
      </c>
      <c r="M703" s="832">
        <v>225</v>
      </c>
      <c r="N703" s="832">
        <v>3</v>
      </c>
      <c r="O703" s="832">
        <v>678</v>
      </c>
      <c r="P703" s="828">
        <v>1.5066666666666666</v>
      </c>
      <c r="Q703" s="833">
        <v>226</v>
      </c>
    </row>
    <row r="704" spans="1:17" ht="14.45" customHeight="1" x14ac:dyDescent="0.2">
      <c r="A704" s="822" t="s">
        <v>7818</v>
      </c>
      <c r="B704" s="823" t="s">
        <v>7627</v>
      </c>
      <c r="C704" s="823" t="s">
        <v>7508</v>
      </c>
      <c r="D704" s="823" t="s">
        <v>7736</v>
      </c>
      <c r="E704" s="823" t="s">
        <v>7737</v>
      </c>
      <c r="F704" s="832"/>
      <c r="G704" s="832"/>
      <c r="H704" s="832"/>
      <c r="I704" s="832"/>
      <c r="J704" s="832">
        <v>1</v>
      </c>
      <c r="K704" s="832">
        <v>567</v>
      </c>
      <c r="L704" s="832">
        <v>1</v>
      </c>
      <c r="M704" s="832">
        <v>567</v>
      </c>
      <c r="N704" s="832">
        <v>2</v>
      </c>
      <c r="O704" s="832">
        <v>1136</v>
      </c>
      <c r="P704" s="828">
        <v>2.0035273368606701</v>
      </c>
      <c r="Q704" s="833">
        <v>568</v>
      </c>
    </row>
    <row r="705" spans="1:17" ht="14.45" customHeight="1" x14ac:dyDescent="0.2">
      <c r="A705" s="822" t="s">
        <v>7818</v>
      </c>
      <c r="B705" s="823" t="s">
        <v>7627</v>
      </c>
      <c r="C705" s="823" t="s">
        <v>7508</v>
      </c>
      <c r="D705" s="823" t="s">
        <v>7750</v>
      </c>
      <c r="E705" s="823" t="s">
        <v>7751</v>
      </c>
      <c r="F705" s="832"/>
      <c r="G705" s="832"/>
      <c r="H705" s="832"/>
      <c r="I705" s="832"/>
      <c r="J705" s="832"/>
      <c r="K705" s="832"/>
      <c r="L705" s="832"/>
      <c r="M705" s="832"/>
      <c r="N705" s="832">
        <v>1</v>
      </c>
      <c r="O705" s="832">
        <v>239</v>
      </c>
      <c r="P705" s="828"/>
      <c r="Q705" s="833">
        <v>239</v>
      </c>
    </row>
    <row r="706" spans="1:17" ht="14.45" customHeight="1" x14ac:dyDescent="0.2">
      <c r="A706" s="822" t="s">
        <v>7818</v>
      </c>
      <c r="B706" s="823" t="s">
        <v>7627</v>
      </c>
      <c r="C706" s="823" t="s">
        <v>7508</v>
      </c>
      <c r="D706" s="823" t="s">
        <v>7752</v>
      </c>
      <c r="E706" s="823" t="s">
        <v>7753</v>
      </c>
      <c r="F706" s="832"/>
      <c r="G706" s="832"/>
      <c r="H706" s="832"/>
      <c r="I706" s="832"/>
      <c r="J706" s="832"/>
      <c r="K706" s="832"/>
      <c r="L706" s="832"/>
      <c r="M706" s="832"/>
      <c r="N706" s="832">
        <v>1</v>
      </c>
      <c r="O706" s="832">
        <v>7394</v>
      </c>
      <c r="P706" s="828"/>
      <c r="Q706" s="833">
        <v>7394</v>
      </c>
    </row>
    <row r="707" spans="1:17" ht="14.45" customHeight="1" x14ac:dyDescent="0.2">
      <c r="A707" s="822" t="s">
        <v>7818</v>
      </c>
      <c r="B707" s="823" t="s">
        <v>7627</v>
      </c>
      <c r="C707" s="823" t="s">
        <v>7508</v>
      </c>
      <c r="D707" s="823" t="s">
        <v>7754</v>
      </c>
      <c r="E707" s="823" t="s">
        <v>7755</v>
      </c>
      <c r="F707" s="832"/>
      <c r="G707" s="832"/>
      <c r="H707" s="832"/>
      <c r="I707" s="832"/>
      <c r="J707" s="832">
        <v>15</v>
      </c>
      <c r="K707" s="832">
        <v>3045</v>
      </c>
      <c r="L707" s="832">
        <v>1</v>
      </c>
      <c r="M707" s="832">
        <v>203</v>
      </c>
      <c r="N707" s="832">
        <v>12</v>
      </c>
      <c r="O707" s="832">
        <v>2448</v>
      </c>
      <c r="P707" s="828">
        <v>0.80394088669950736</v>
      </c>
      <c r="Q707" s="833">
        <v>204</v>
      </c>
    </row>
    <row r="708" spans="1:17" ht="14.45" customHeight="1" x14ac:dyDescent="0.2">
      <c r="A708" s="822" t="s">
        <v>7818</v>
      </c>
      <c r="B708" s="823" t="s">
        <v>7627</v>
      </c>
      <c r="C708" s="823" t="s">
        <v>7508</v>
      </c>
      <c r="D708" s="823" t="s">
        <v>7762</v>
      </c>
      <c r="E708" s="823" t="s">
        <v>7763</v>
      </c>
      <c r="F708" s="832"/>
      <c r="G708" s="832"/>
      <c r="H708" s="832"/>
      <c r="I708" s="832"/>
      <c r="J708" s="832"/>
      <c r="K708" s="832"/>
      <c r="L708" s="832"/>
      <c r="M708" s="832"/>
      <c r="N708" s="832">
        <v>1</v>
      </c>
      <c r="O708" s="832">
        <v>582</v>
      </c>
      <c r="P708" s="828"/>
      <c r="Q708" s="833">
        <v>582</v>
      </c>
    </row>
    <row r="709" spans="1:17" ht="14.45" customHeight="1" x14ac:dyDescent="0.2">
      <c r="A709" s="822" t="s">
        <v>7818</v>
      </c>
      <c r="B709" s="823" t="s">
        <v>7627</v>
      </c>
      <c r="C709" s="823" t="s">
        <v>7508</v>
      </c>
      <c r="D709" s="823" t="s">
        <v>7766</v>
      </c>
      <c r="E709" s="823" t="s">
        <v>7767</v>
      </c>
      <c r="F709" s="832"/>
      <c r="G709" s="832"/>
      <c r="H709" s="832"/>
      <c r="I709" s="832"/>
      <c r="J709" s="832"/>
      <c r="K709" s="832"/>
      <c r="L709" s="832"/>
      <c r="M709" s="832"/>
      <c r="N709" s="832">
        <v>1</v>
      </c>
      <c r="O709" s="832">
        <v>4538</v>
      </c>
      <c r="P709" s="828"/>
      <c r="Q709" s="833">
        <v>4538</v>
      </c>
    </row>
    <row r="710" spans="1:17" ht="14.45" customHeight="1" x14ac:dyDescent="0.2">
      <c r="A710" s="822" t="s">
        <v>7818</v>
      </c>
      <c r="B710" s="823" t="s">
        <v>7627</v>
      </c>
      <c r="C710" s="823" t="s">
        <v>7508</v>
      </c>
      <c r="D710" s="823" t="s">
        <v>7768</v>
      </c>
      <c r="E710" s="823" t="s">
        <v>7769</v>
      </c>
      <c r="F710" s="832"/>
      <c r="G710" s="832"/>
      <c r="H710" s="832"/>
      <c r="I710" s="832"/>
      <c r="J710" s="832"/>
      <c r="K710" s="832"/>
      <c r="L710" s="832"/>
      <c r="M710" s="832"/>
      <c r="N710" s="832">
        <v>1</v>
      </c>
      <c r="O710" s="832">
        <v>3011</v>
      </c>
      <c r="P710" s="828"/>
      <c r="Q710" s="833">
        <v>3011</v>
      </c>
    </row>
    <row r="711" spans="1:17" ht="14.45" customHeight="1" x14ac:dyDescent="0.2">
      <c r="A711" s="822" t="s">
        <v>7819</v>
      </c>
      <c r="B711" s="823" t="s">
        <v>7239</v>
      </c>
      <c r="C711" s="823" t="s">
        <v>7508</v>
      </c>
      <c r="D711" s="823" t="s">
        <v>7513</v>
      </c>
      <c r="E711" s="823" t="s">
        <v>7514</v>
      </c>
      <c r="F711" s="832">
        <v>14</v>
      </c>
      <c r="G711" s="832">
        <v>518</v>
      </c>
      <c r="H711" s="832">
        <v>6.8157894736842106</v>
      </c>
      <c r="I711" s="832">
        <v>37</v>
      </c>
      <c r="J711" s="832">
        <v>2</v>
      </c>
      <c r="K711" s="832">
        <v>76</v>
      </c>
      <c r="L711" s="832">
        <v>1</v>
      </c>
      <c r="M711" s="832">
        <v>38</v>
      </c>
      <c r="N711" s="832">
        <v>3</v>
      </c>
      <c r="O711" s="832">
        <v>114</v>
      </c>
      <c r="P711" s="828">
        <v>1.5</v>
      </c>
      <c r="Q711" s="833">
        <v>38</v>
      </c>
    </row>
    <row r="712" spans="1:17" ht="14.45" customHeight="1" x14ac:dyDescent="0.2">
      <c r="A712" s="822" t="s">
        <v>7819</v>
      </c>
      <c r="B712" s="823" t="s">
        <v>7239</v>
      </c>
      <c r="C712" s="823" t="s">
        <v>7508</v>
      </c>
      <c r="D712" s="823" t="s">
        <v>7543</v>
      </c>
      <c r="E712" s="823" t="s">
        <v>7544</v>
      </c>
      <c r="F712" s="832"/>
      <c r="G712" s="832"/>
      <c r="H712" s="832"/>
      <c r="I712" s="832"/>
      <c r="J712" s="832"/>
      <c r="K712" s="832"/>
      <c r="L712" s="832"/>
      <c r="M712" s="832"/>
      <c r="N712" s="832">
        <v>1</v>
      </c>
      <c r="O712" s="832">
        <v>360</v>
      </c>
      <c r="P712" s="828"/>
      <c r="Q712" s="833">
        <v>360</v>
      </c>
    </row>
    <row r="713" spans="1:17" ht="14.45" customHeight="1" x14ac:dyDescent="0.2">
      <c r="A713" s="822" t="s">
        <v>7819</v>
      </c>
      <c r="B713" s="823" t="s">
        <v>7239</v>
      </c>
      <c r="C713" s="823" t="s">
        <v>7508</v>
      </c>
      <c r="D713" s="823" t="s">
        <v>7551</v>
      </c>
      <c r="E713" s="823" t="s">
        <v>7552</v>
      </c>
      <c r="F713" s="832">
        <v>2</v>
      </c>
      <c r="G713" s="832">
        <v>348</v>
      </c>
      <c r="H713" s="832">
        <v>1.9885714285714287</v>
      </c>
      <c r="I713" s="832">
        <v>174</v>
      </c>
      <c r="J713" s="832">
        <v>1</v>
      </c>
      <c r="K713" s="832">
        <v>175</v>
      </c>
      <c r="L713" s="832">
        <v>1</v>
      </c>
      <c r="M713" s="832">
        <v>175</v>
      </c>
      <c r="N713" s="832">
        <v>3</v>
      </c>
      <c r="O713" s="832">
        <v>528</v>
      </c>
      <c r="P713" s="828">
        <v>3.0171428571428573</v>
      </c>
      <c r="Q713" s="833">
        <v>176</v>
      </c>
    </row>
    <row r="714" spans="1:17" ht="14.45" customHeight="1" x14ac:dyDescent="0.2">
      <c r="A714" s="822" t="s">
        <v>7819</v>
      </c>
      <c r="B714" s="823" t="s">
        <v>7239</v>
      </c>
      <c r="C714" s="823" t="s">
        <v>7508</v>
      </c>
      <c r="D714" s="823" t="s">
        <v>7557</v>
      </c>
      <c r="E714" s="823" t="s">
        <v>7558</v>
      </c>
      <c r="F714" s="832">
        <v>2</v>
      </c>
      <c r="G714" s="832">
        <v>356</v>
      </c>
      <c r="H714" s="832">
        <v>1.988826815642458</v>
      </c>
      <c r="I714" s="832">
        <v>178</v>
      </c>
      <c r="J714" s="832">
        <v>1</v>
      </c>
      <c r="K714" s="832">
        <v>179</v>
      </c>
      <c r="L714" s="832">
        <v>1</v>
      </c>
      <c r="M714" s="832">
        <v>179</v>
      </c>
      <c r="N714" s="832"/>
      <c r="O714" s="832"/>
      <c r="P714" s="828"/>
      <c r="Q714" s="833"/>
    </row>
    <row r="715" spans="1:17" ht="14.45" customHeight="1" x14ac:dyDescent="0.2">
      <c r="A715" s="822" t="s">
        <v>7819</v>
      </c>
      <c r="B715" s="823" t="s">
        <v>7239</v>
      </c>
      <c r="C715" s="823" t="s">
        <v>7508</v>
      </c>
      <c r="D715" s="823" t="s">
        <v>7561</v>
      </c>
      <c r="E715" s="823" t="s">
        <v>7562</v>
      </c>
      <c r="F715" s="832">
        <v>1</v>
      </c>
      <c r="G715" s="832">
        <v>702</v>
      </c>
      <c r="H715" s="832"/>
      <c r="I715" s="832">
        <v>702</v>
      </c>
      <c r="J715" s="832"/>
      <c r="K715" s="832"/>
      <c r="L715" s="832"/>
      <c r="M715" s="832"/>
      <c r="N715" s="832"/>
      <c r="O715" s="832"/>
      <c r="P715" s="828"/>
      <c r="Q715" s="833"/>
    </row>
    <row r="716" spans="1:17" ht="14.45" customHeight="1" x14ac:dyDescent="0.2">
      <c r="A716" s="822" t="s">
        <v>7819</v>
      </c>
      <c r="B716" s="823" t="s">
        <v>7584</v>
      </c>
      <c r="C716" s="823" t="s">
        <v>7508</v>
      </c>
      <c r="D716" s="823" t="s">
        <v>7599</v>
      </c>
      <c r="E716" s="823" t="s">
        <v>7600</v>
      </c>
      <c r="F716" s="832">
        <v>2</v>
      </c>
      <c r="G716" s="832">
        <v>718</v>
      </c>
      <c r="H716" s="832"/>
      <c r="I716" s="832">
        <v>359</v>
      </c>
      <c r="J716" s="832"/>
      <c r="K716" s="832"/>
      <c r="L716" s="832"/>
      <c r="M716" s="832"/>
      <c r="N716" s="832"/>
      <c r="O716" s="832"/>
      <c r="P716" s="828"/>
      <c r="Q716" s="833"/>
    </row>
    <row r="717" spans="1:17" ht="14.45" customHeight="1" x14ac:dyDescent="0.2">
      <c r="A717" s="822" t="s">
        <v>7819</v>
      </c>
      <c r="B717" s="823" t="s">
        <v>7584</v>
      </c>
      <c r="C717" s="823" t="s">
        <v>7508</v>
      </c>
      <c r="D717" s="823" t="s">
        <v>7603</v>
      </c>
      <c r="E717" s="823" t="s">
        <v>7604</v>
      </c>
      <c r="F717" s="832">
        <v>2</v>
      </c>
      <c r="G717" s="832">
        <v>2214</v>
      </c>
      <c r="H717" s="832"/>
      <c r="I717" s="832">
        <v>1107</v>
      </c>
      <c r="J717" s="832"/>
      <c r="K717" s="832"/>
      <c r="L717" s="832"/>
      <c r="M717" s="832"/>
      <c r="N717" s="832"/>
      <c r="O717" s="832"/>
      <c r="P717" s="828"/>
      <c r="Q717" s="833"/>
    </row>
    <row r="718" spans="1:17" ht="14.45" customHeight="1" x14ac:dyDescent="0.2">
      <c r="A718" s="822" t="s">
        <v>7819</v>
      </c>
      <c r="B718" s="823" t="s">
        <v>7584</v>
      </c>
      <c r="C718" s="823" t="s">
        <v>7508</v>
      </c>
      <c r="D718" s="823" t="s">
        <v>7611</v>
      </c>
      <c r="E718" s="823" t="s">
        <v>7612</v>
      </c>
      <c r="F718" s="832">
        <v>7</v>
      </c>
      <c r="G718" s="832">
        <v>11270</v>
      </c>
      <c r="H718" s="832">
        <v>0.41176470588235292</v>
      </c>
      <c r="I718" s="832">
        <v>1610</v>
      </c>
      <c r="J718" s="832">
        <v>17</v>
      </c>
      <c r="K718" s="832">
        <v>27370</v>
      </c>
      <c r="L718" s="832">
        <v>1</v>
      </c>
      <c r="M718" s="832">
        <v>1610</v>
      </c>
      <c r="N718" s="832">
        <v>14</v>
      </c>
      <c r="O718" s="832">
        <v>22540</v>
      </c>
      <c r="P718" s="828">
        <v>0.82352941176470584</v>
      </c>
      <c r="Q718" s="833">
        <v>1610</v>
      </c>
    </row>
    <row r="719" spans="1:17" ht="14.45" customHeight="1" x14ac:dyDescent="0.2">
      <c r="A719" s="822" t="s">
        <v>7819</v>
      </c>
      <c r="B719" s="823" t="s">
        <v>7584</v>
      </c>
      <c r="C719" s="823" t="s">
        <v>7508</v>
      </c>
      <c r="D719" s="823" t="s">
        <v>7613</v>
      </c>
      <c r="E719" s="823" t="s">
        <v>7614</v>
      </c>
      <c r="F719" s="832">
        <v>7</v>
      </c>
      <c r="G719" s="832">
        <v>11403</v>
      </c>
      <c r="H719" s="832"/>
      <c r="I719" s="832">
        <v>1629</v>
      </c>
      <c r="J719" s="832"/>
      <c r="K719" s="832"/>
      <c r="L719" s="832"/>
      <c r="M719" s="832"/>
      <c r="N719" s="832"/>
      <c r="O719" s="832"/>
      <c r="P719" s="828"/>
      <c r="Q719" s="833"/>
    </row>
    <row r="720" spans="1:17" ht="14.45" customHeight="1" x14ac:dyDescent="0.2">
      <c r="A720" s="822" t="s">
        <v>7819</v>
      </c>
      <c r="B720" s="823" t="s">
        <v>7584</v>
      </c>
      <c r="C720" s="823" t="s">
        <v>7508</v>
      </c>
      <c r="D720" s="823" t="s">
        <v>7615</v>
      </c>
      <c r="E720" s="823" t="s">
        <v>7616</v>
      </c>
      <c r="F720" s="832">
        <v>1</v>
      </c>
      <c r="G720" s="832">
        <v>3835</v>
      </c>
      <c r="H720" s="832"/>
      <c r="I720" s="832">
        <v>3835</v>
      </c>
      <c r="J720" s="832"/>
      <c r="K720" s="832"/>
      <c r="L720" s="832"/>
      <c r="M720" s="832"/>
      <c r="N720" s="832"/>
      <c r="O720" s="832"/>
      <c r="P720" s="828"/>
      <c r="Q720" s="833"/>
    </row>
    <row r="721" spans="1:17" ht="14.45" customHeight="1" x14ac:dyDescent="0.2">
      <c r="A721" s="822" t="s">
        <v>7819</v>
      </c>
      <c r="B721" s="823" t="s">
        <v>7584</v>
      </c>
      <c r="C721" s="823" t="s">
        <v>7508</v>
      </c>
      <c r="D721" s="823" t="s">
        <v>7617</v>
      </c>
      <c r="E721" s="823" t="s">
        <v>7618</v>
      </c>
      <c r="F721" s="832">
        <v>7</v>
      </c>
      <c r="G721" s="832">
        <v>11270</v>
      </c>
      <c r="H721" s="832">
        <v>0.41176470588235292</v>
      </c>
      <c r="I721" s="832">
        <v>1610</v>
      </c>
      <c r="J721" s="832">
        <v>17</v>
      </c>
      <c r="K721" s="832">
        <v>27370</v>
      </c>
      <c r="L721" s="832">
        <v>1</v>
      </c>
      <c r="M721" s="832">
        <v>1610</v>
      </c>
      <c r="N721" s="832">
        <v>14</v>
      </c>
      <c r="O721" s="832">
        <v>22540</v>
      </c>
      <c r="P721" s="828">
        <v>0.82352941176470584</v>
      </c>
      <c r="Q721" s="833">
        <v>1610</v>
      </c>
    </row>
    <row r="722" spans="1:17" ht="14.45" customHeight="1" x14ac:dyDescent="0.2">
      <c r="A722" s="822" t="s">
        <v>7819</v>
      </c>
      <c r="B722" s="823" t="s">
        <v>7584</v>
      </c>
      <c r="C722" s="823" t="s">
        <v>7508</v>
      </c>
      <c r="D722" s="823" t="s">
        <v>7623</v>
      </c>
      <c r="E722" s="823" t="s">
        <v>7624</v>
      </c>
      <c r="F722" s="832">
        <v>7</v>
      </c>
      <c r="G722" s="832">
        <v>7591.1100000000006</v>
      </c>
      <c r="H722" s="832">
        <v>0.4666670765031522</v>
      </c>
      <c r="I722" s="832">
        <v>1084.4442857142858</v>
      </c>
      <c r="J722" s="832">
        <v>15</v>
      </c>
      <c r="K722" s="832">
        <v>16266.65</v>
      </c>
      <c r="L722" s="832">
        <v>1</v>
      </c>
      <c r="M722" s="832">
        <v>1084.4433333333334</v>
      </c>
      <c r="N722" s="832">
        <v>14</v>
      </c>
      <c r="O722" s="832">
        <v>15182.2</v>
      </c>
      <c r="P722" s="828">
        <v>0.93333292349684793</v>
      </c>
      <c r="Q722" s="833">
        <v>1084.4428571428573</v>
      </c>
    </row>
    <row r="723" spans="1:17" ht="14.45" customHeight="1" x14ac:dyDescent="0.2">
      <c r="A723" s="822" t="s">
        <v>7819</v>
      </c>
      <c r="B723" s="823" t="s">
        <v>7627</v>
      </c>
      <c r="C723" s="823" t="s">
        <v>7508</v>
      </c>
      <c r="D723" s="823" t="s">
        <v>7628</v>
      </c>
      <c r="E723" s="823" t="s">
        <v>7629</v>
      </c>
      <c r="F723" s="832">
        <v>4</v>
      </c>
      <c r="G723" s="832">
        <v>888</v>
      </c>
      <c r="H723" s="832">
        <v>3.9820627802690582</v>
      </c>
      <c r="I723" s="832">
        <v>222</v>
      </c>
      <c r="J723" s="832">
        <v>1</v>
      </c>
      <c r="K723" s="832">
        <v>223</v>
      </c>
      <c r="L723" s="832">
        <v>1</v>
      </c>
      <c r="M723" s="832">
        <v>223</v>
      </c>
      <c r="N723" s="832"/>
      <c r="O723" s="832"/>
      <c r="P723" s="828"/>
      <c r="Q723" s="833"/>
    </row>
    <row r="724" spans="1:17" ht="14.45" customHeight="1" x14ac:dyDescent="0.2">
      <c r="A724" s="822" t="s">
        <v>7819</v>
      </c>
      <c r="B724" s="823" t="s">
        <v>7627</v>
      </c>
      <c r="C724" s="823" t="s">
        <v>7508</v>
      </c>
      <c r="D724" s="823" t="s">
        <v>7630</v>
      </c>
      <c r="E724" s="823" t="s">
        <v>7631</v>
      </c>
      <c r="F724" s="832">
        <v>4</v>
      </c>
      <c r="G724" s="832">
        <v>2036</v>
      </c>
      <c r="H724" s="832">
        <v>3.9688109161793372</v>
      </c>
      <c r="I724" s="832">
        <v>509</v>
      </c>
      <c r="J724" s="832">
        <v>1</v>
      </c>
      <c r="K724" s="832">
        <v>513</v>
      </c>
      <c r="L724" s="832">
        <v>1</v>
      </c>
      <c r="M724" s="832">
        <v>513</v>
      </c>
      <c r="N724" s="832"/>
      <c r="O724" s="832"/>
      <c r="P724" s="828"/>
      <c r="Q724" s="833"/>
    </row>
    <row r="725" spans="1:17" ht="14.45" customHeight="1" x14ac:dyDescent="0.2">
      <c r="A725" s="822" t="s">
        <v>7819</v>
      </c>
      <c r="B725" s="823" t="s">
        <v>7627</v>
      </c>
      <c r="C725" s="823" t="s">
        <v>7508</v>
      </c>
      <c r="D725" s="823" t="s">
        <v>7820</v>
      </c>
      <c r="E725" s="823" t="s">
        <v>7821</v>
      </c>
      <c r="F725" s="832">
        <v>5</v>
      </c>
      <c r="G725" s="832">
        <v>1490</v>
      </c>
      <c r="H725" s="832">
        <v>0.41527313266443699</v>
      </c>
      <c r="I725" s="832">
        <v>298</v>
      </c>
      <c r="J725" s="832">
        <v>12</v>
      </c>
      <c r="K725" s="832">
        <v>3588</v>
      </c>
      <c r="L725" s="832">
        <v>1</v>
      </c>
      <c r="M725" s="832">
        <v>299</v>
      </c>
      <c r="N725" s="832">
        <v>9</v>
      </c>
      <c r="O725" s="832">
        <v>2691</v>
      </c>
      <c r="P725" s="828">
        <v>0.75</v>
      </c>
      <c r="Q725" s="833">
        <v>299</v>
      </c>
    </row>
    <row r="726" spans="1:17" ht="14.45" customHeight="1" x14ac:dyDescent="0.2">
      <c r="A726" s="822" t="s">
        <v>7819</v>
      </c>
      <c r="B726" s="823" t="s">
        <v>7627</v>
      </c>
      <c r="C726" s="823" t="s">
        <v>7508</v>
      </c>
      <c r="D726" s="823" t="s">
        <v>7632</v>
      </c>
      <c r="E726" s="823" t="s">
        <v>7633</v>
      </c>
      <c r="F726" s="832">
        <v>63</v>
      </c>
      <c r="G726" s="832">
        <v>22302</v>
      </c>
      <c r="H726" s="832">
        <v>0.82661230541141584</v>
      </c>
      <c r="I726" s="832">
        <v>354</v>
      </c>
      <c r="J726" s="832">
        <v>76</v>
      </c>
      <c r="K726" s="832">
        <v>26980</v>
      </c>
      <c r="L726" s="832">
        <v>1</v>
      </c>
      <c r="M726" s="832">
        <v>355</v>
      </c>
      <c r="N726" s="832">
        <v>57</v>
      </c>
      <c r="O726" s="832">
        <v>20235</v>
      </c>
      <c r="P726" s="828">
        <v>0.75</v>
      </c>
      <c r="Q726" s="833">
        <v>355</v>
      </c>
    </row>
    <row r="727" spans="1:17" ht="14.45" customHeight="1" x14ac:dyDescent="0.2">
      <c r="A727" s="822" t="s">
        <v>7819</v>
      </c>
      <c r="B727" s="823" t="s">
        <v>7627</v>
      </c>
      <c r="C727" s="823" t="s">
        <v>7508</v>
      </c>
      <c r="D727" s="823" t="s">
        <v>7636</v>
      </c>
      <c r="E727" s="823" t="s">
        <v>7637</v>
      </c>
      <c r="F727" s="832">
        <v>2355</v>
      </c>
      <c r="G727" s="832">
        <v>153075</v>
      </c>
      <c r="H727" s="832">
        <v>1.1108490566037736</v>
      </c>
      <c r="I727" s="832">
        <v>65</v>
      </c>
      <c r="J727" s="832">
        <v>2120</v>
      </c>
      <c r="K727" s="832">
        <v>137800</v>
      </c>
      <c r="L727" s="832">
        <v>1</v>
      </c>
      <c r="M727" s="832">
        <v>65</v>
      </c>
      <c r="N727" s="832">
        <v>1747</v>
      </c>
      <c r="O727" s="832">
        <v>115302</v>
      </c>
      <c r="P727" s="828">
        <v>0.8367343976777939</v>
      </c>
      <c r="Q727" s="833">
        <v>66</v>
      </c>
    </row>
    <row r="728" spans="1:17" ht="14.45" customHeight="1" x14ac:dyDescent="0.2">
      <c r="A728" s="822" t="s">
        <v>7819</v>
      </c>
      <c r="B728" s="823" t="s">
        <v>7627</v>
      </c>
      <c r="C728" s="823" t="s">
        <v>7508</v>
      </c>
      <c r="D728" s="823" t="s">
        <v>7638</v>
      </c>
      <c r="E728" s="823" t="s">
        <v>7639</v>
      </c>
      <c r="F728" s="832">
        <v>1</v>
      </c>
      <c r="G728" s="832">
        <v>545</v>
      </c>
      <c r="H728" s="832"/>
      <c r="I728" s="832">
        <v>545</v>
      </c>
      <c r="J728" s="832"/>
      <c r="K728" s="832"/>
      <c r="L728" s="832"/>
      <c r="M728" s="832"/>
      <c r="N728" s="832">
        <v>1</v>
      </c>
      <c r="O728" s="832">
        <v>547</v>
      </c>
      <c r="P728" s="828"/>
      <c r="Q728" s="833">
        <v>547</v>
      </c>
    </row>
    <row r="729" spans="1:17" ht="14.45" customHeight="1" x14ac:dyDescent="0.2">
      <c r="A729" s="822" t="s">
        <v>7819</v>
      </c>
      <c r="B729" s="823" t="s">
        <v>7627</v>
      </c>
      <c r="C729" s="823" t="s">
        <v>7508</v>
      </c>
      <c r="D729" s="823" t="s">
        <v>7640</v>
      </c>
      <c r="E729" s="823" t="s">
        <v>7641</v>
      </c>
      <c r="F729" s="832">
        <v>38</v>
      </c>
      <c r="G729" s="832">
        <v>22496</v>
      </c>
      <c r="H729" s="832">
        <v>0.9017155683822351</v>
      </c>
      <c r="I729" s="832">
        <v>592</v>
      </c>
      <c r="J729" s="832">
        <v>42</v>
      </c>
      <c r="K729" s="832">
        <v>24948</v>
      </c>
      <c r="L729" s="832">
        <v>1</v>
      </c>
      <c r="M729" s="832">
        <v>594</v>
      </c>
      <c r="N729" s="832">
        <v>33</v>
      </c>
      <c r="O729" s="832">
        <v>19635</v>
      </c>
      <c r="P729" s="828">
        <v>0.78703703703703709</v>
      </c>
      <c r="Q729" s="833">
        <v>595</v>
      </c>
    </row>
    <row r="730" spans="1:17" ht="14.45" customHeight="1" x14ac:dyDescent="0.2">
      <c r="A730" s="822" t="s">
        <v>7819</v>
      </c>
      <c r="B730" s="823" t="s">
        <v>7627</v>
      </c>
      <c r="C730" s="823" t="s">
        <v>7508</v>
      </c>
      <c r="D730" s="823" t="s">
        <v>7642</v>
      </c>
      <c r="E730" s="823" t="s">
        <v>7643</v>
      </c>
      <c r="F730" s="832">
        <v>38</v>
      </c>
      <c r="G730" s="832">
        <v>23446</v>
      </c>
      <c r="H730" s="832">
        <v>0.9032978887347819</v>
      </c>
      <c r="I730" s="832">
        <v>617</v>
      </c>
      <c r="J730" s="832">
        <v>42</v>
      </c>
      <c r="K730" s="832">
        <v>25956</v>
      </c>
      <c r="L730" s="832">
        <v>1</v>
      </c>
      <c r="M730" s="832">
        <v>618</v>
      </c>
      <c r="N730" s="832">
        <v>33</v>
      </c>
      <c r="O730" s="832">
        <v>20427</v>
      </c>
      <c r="P730" s="828">
        <v>0.78698566805362924</v>
      </c>
      <c r="Q730" s="833">
        <v>619</v>
      </c>
    </row>
    <row r="731" spans="1:17" ht="14.45" customHeight="1" x14ac:dyDescent="0.2">
      <c r="A731" s="822" t="s">
        <v>7819</v>
      </c>
      <c r="B731" s="823" t="s">
        <v>7627</v>
      </c>
      <c r="C731" s="823" t="s">
        <v>7508</v>
      </c>
      <c r="D731" s="823" t="s">
        <v>7644</v>
      </c>
      <c r="E731" s="823" t="s">
        <v>7645</v>
      </c>
      <c r="F731" s="832">
        <v>3</v>
      </c>
      <c r="G731" s="832">
        <v>459</v>
      </c>
      <c r="H731" s="832">
        <v>1.4902597402597402</v>
      </c>
      <c r="I731" s="832">
        <v>153</v>
      </c>
      <c r="J731" s="832">
        <v>2</v>
      </c>
      <c r="K731" s="832">
        <v>308</v>
      </c>
      <c r="L731" s="832">
        <v>1</v>
      </c>
      <c r="M731" s="832">
        <v>154</v>
      </c>
      <c r="N731" s="832">
        <v>3</v>
      </c>
      <c r="O731" s="832">
        <v>462</v>
      </c>
      <c r="P731" s="828">
        <v>1.5</v>
      </c>
      <c r="Q731" s="833">
        <v>154</v>
      </c>
    </row>
    <row r="732" spans="1:17" ht="14.45" customHeight="1" x14ac:dyDescent="0.2">
      <c r="A732" s="822" t="s">
        <v>7819</v>
      </c>
      <c r="B732" s="823" t="s">
        <v>7627</v>
      </c>
      <c r="C732" s="823" t="s">
        <v>7508</v>
      </c>
      <c r="D732" s="823" t="s">
        <v>7646</v>
      </c>
      <c r="E732" s="823" t="s">
        <v>7647</v>
      </c>
      <c r="F732" s="832"/>
      <c r="G732" s="832"/>
      <c r="H732" s="832"/>
      <c r="I732" s="832"/>
      <c r="J732" s="832"/>
      <c r="K732" s="832"/>
      <c r="L732" s="832"/>
      <c r="M732" s="832"/>
      <c r="N732" s="832">
        <v>3</v>
      </c>
      <c r="O732" s="832">
        <v>2040</v>
      </c>
      <c r="P732" s="828"/>
      <c r="Q732" s="833">
        <v>680</v>
      </c>
    </row>
    <row r="733" spans="1:17" ht="14.45" customHeight="1" x14ac:dyDescent="0.2">
      <c r="A733" s="822" t="s">
        <v>7819</v>
      </c>
      <c r="B733" s="823" t="s">
        <v>7627</v>
      </c>
      <c r="C733" s="823" t="s">
        <v>7508</v>
      </c>
      <c r="D733" s="823" t="s">
        <v>7648</v>
      </c>
      <c r="E733" s="823" t="s">
        <v>7649</v>
      </c>
      <c r="F733" s="832">
        <v>10</v>
      </c>
      <c r="G733" s="832">
        <v>240</v>
      </c>
      <c r="H733" s="832">
        <v>1.1538461538461537</v>
      </c>
      <c r="I733" s="832">
        <v>24</v>
      </c>
      <c r="J733" s="832">
        <v>8</v>
      </c>
      <c r="K733" s="832">
        <v>208</v>
      </c>
      <c r="L733" s="832">
        <v>1</v>
      </c>
      <c r="M733" s="832">
        <v>26</v>
      </c>
      <c r="N733" s="832">
        <v>9</v>
      </c>
      <c r="O733" s="832">
        <v>234</v>
      </c>
      <c r="P733" s="828">
        <v>1.125</v>
      </c>
      <c r="Q733" s="833">
        <v>26</v>
      </c>
    </row>
    <row r="734" spans="1:17" ht="14.45" customHeight="1" x14ac:dyDescent="0.2">
      <c r="A734" s="822" t="s">
        <v>7819</v>
      </c>
      <c r="B734" s="823" t="s">
        <v>7627</v>
      </c>
      <c r="C734" s="823" t="s">
        <v>7508</v>
      </c>
      <c r="D734" s="823" t="s">
        <v>7652</v>
      </c>
      <c r="E734" s="823" t="s">
        <v>7653</v>
      </c>
      <c r="F734" s="832">
        <v>549</v>
      </c>
      <c r="G734" s="832">
        <v>30195</v>
      </c>
      <c r="H734" s="832">
        <v>0.93050847457627117</v>
      </c>
      <c r="I734" s="832">
        <v>55</v>
      </c>
      <c r="J734" s="832">
        <v>590</v>
      </c>
      <c r="K734" s="832">
        <v>32450</v>
      </c>
      <c r="L734" s="832">
        <v>1</v>
      </c>
      <c r="M734" s="832">
        <v>55</v>
      </c>
      <c r="N734" s="832">
        <v>520</v>
      </c>
      <c r="O734" s="832">
        <v>28600</v>
      </c>
      <c r="P734" s="828">
        <v>0.88135593220338981</v>
      </c>
      <c r="Q734" s="833">
        <v>55</v>
      </c>
    </row>
    <row r="735" spans="1:17" ht="14.45" customHeight="1" x14ac:dyDescent="0.2">
      <c r="A735" s="822" t="s">
        <v>7819</v>
      </c>
      <c r="B735" s="823" t="s">
        <v>7627</v>
      </c>
      <c r="C735" s="823" t="s">
        <v>7508</v>
      </c>
      <c r="D735" s="823" t="s">
        <v>7654</v>
      </c>
      <c r="E735" s="823" t="s">
        <v>7655</v>
      </c>
      <c r="F735" s="832">
        <v>1665</v>
      </c>
      <c r="G735" s="832">
        <v>128205</v>
      </c>
      <c r="H735" s="832">
        <v>0.99675794187619537</v>
      </c>
      <c r="I735" s="832">
        <v>77</v>
      </c>
      <c r="J735" s="832">
        <v>1649</v>
      </c>
      <c r="K735" s="832">
        <v>128622</v>
      </c>
      <c r="L735" s="832">
        <v>1</v>
      </c>
      <c r="M735" s="832">
        <v>78</v>
      </c>
      <c r="N735" s="832">
        <v>1396</v>
      </c>
      <c r="O735" s="832">
        <v>108888</v>
      </c>
      <c r="P735" s="828">
        <v>0.84657368101879926</v>
      </c>
      <c r="Q735" s="833">
        <v>78</v>
      </c>
    </row>
    <row r="736" spans="1:17" ht="14.45" customHeight="1" x14ac:dyDescent="0.2">
      <c r="A736" s="822" t="s">
        <v>7819</v>
      </c>
      <c r="B736" s="823" t="s">
        <v>7627</v>
      </c>
      <c r="C736" s="823" t="s">
        <v>7508</v>
      </c>
      <c r="D736" s="823" t="s">
        <v>7658</v>
      </c>
      <c r="E736" s="823" t="s">
        <v>7659</v>
      </c>
      <c r="F736" s="832">
        <v>182</v>
      </c>
      <c r="G736" s="832">
        <v>4368</v>
      </c>
      <c r="H736" s="832">
        <v>1.2214765100671141</v>
      </c>
      <c r="I736" s="832">
        <v>24</v>
      </c>
      <c r="J736" s="832">
        <v>149</v>
      </c>
      <c r="K736" s="832">
        <v>3576</v>
      </c>
      <c r="L736" s="832">
        <v>1</v>
      </c>
      <c r="M736" s="832">
        <v>24</v>
      </c>
      <c r="N736" s="832">
        <v>117</v>
      </c>
      <c r="O736" s="832">
        <v>2925</v>
      </c>
      <c r="P736" s="828">
        <v>0.81795302013422821</v>
      </c>
      <c r="Q736" s="833">
        <v>25</v>
      </c>
    </row>
    <row r="737" spans="1:17" ht="14.45" customHeight="1" x14ac:dyDescent="0.2">
      <c r="A737" s="822" t="s">
        <v>7819</v>
      </c>
      <c r="B737" s="823" t="s">
        <v>7627</v>
      </c>
      <c r="C737" s="823" t="s">
        <v>7508</v>
      </c>
      <c r="D737" s="823" t="s">
        <v>7666</v>
      </c>
      <c r="E737" s="823" t="s">
        <v>7667</v>
      </c>
      <c r="F737" s="832">
        <v>1</v>
      </c>
      <c r="G737" s="832">
        <v>631</v>
      </c>
      <c r="H737" s="832"/>
      <c r="I737" s="832">
        <v>631</v>
      </c>
      <c r="J737" s="832"/>
      <c r="K737" s="832"/>
      <c r="L737" s="832"/>
      <c r="M737" s="832"/>
      <c r="N737" s="832"/>
      <c r="O737" s="832"/>
      <c r="P737" s="828"/>
      <c r="Q737" s="833"/>
    </row>
    <row r="738" spans="1:17" ht="14.45" customHeight="1" x14ac:dyDescent="0.2">
      <c r="A738" s="822" t="s">
        <v>7819</v>
      </c>
      <c r="B738" s="823" t="s">
        <v>7627</v>
      </c>
      <c r="C738" s="823" t="s">
        <v>7508</v>
      </c>
      <c r="D738" s="823" t="s">
        <v>7670</v>
      </c>
      <c r="E738" s="823" t="s">
        <v>7671</v>
      </c>
      <c r="F738" s="832">
        <v>14</v>
      </c>
      <c r="G738" s="832">
        <v>924</v>
      </c>
      <c r="H738" s="832">
        <v>0.48275862068965519</v>
      </c>
      <c r="I738" s="832">
        <v>66</v>
      </c>
      <c r="J738" s="832">
        <v>29</v>
      </c>
      <c r="K738" s="832">
        <v>1914</v>
      </c>
      <c r="L738" s="832">
        <v>1</v>
      </c>
      <c r="M738" s="832">
        <v>66</v>
      </c>
      <c r="N738" s="832">
        <v>24</v>
      </c>
      <c r="O738" s="832">
        <v>1584</v>
      </c>
      <c r="P738" s="828">
        <v>0.82758620689655171</v>
      </c>
      <c r="Q738" s="833">
        <v>66</v>
      </c>
    </row>
    <row r="739" spans="1:17" ht="14.45" customHeight="1" x14ac:dyDescent="0.2">
      <c r="A739" s="822" t="s">
        <v>7819</v>
      </c>
      <c r="B739" s="823" t="s">
        <v>7627</v>
      </c>
      <c r="C739" s="823" t="s">
        <v>7508</v>
      </c>
      <c r="D739" s="823" t="s">
        <v>7672</v>
      </c>
      <c r="E739" s="823" t="s">
        <v>7673</v>
      </c>
      <c r="F739" s="832"/>
      <c r="G739" s="832"/>
      <c r="H739" s="832"/>
      <c r="I739" s="832"/>
      <c r="J739" s="832"/>
      <c r="K739" s="832"/>
      <c r="L739" s="832"/>
      <c r="M739" s="832"/>
      <c r="N739" s="832">
        <v>1</v>
      </c>
      <c r="O739" s="832">
        <v>302</v>
      </c>
      <c r="P739" s="828"/>
      <c r="Q739" s="833">
        <v>302</v>
      </c>
    </row>
    <row r="740" spans="1:17" ht="14.45" customHeight="1" x14ac:dyDescent="0.2">
      <c r="A740" s="822" t="s">
        <v>7819</v>
      </c>
      <c r="B740" s="823" t="s">
        <v>7627</v>
      </c>
      <c r="C740" s="823" t="s">
        <v>7508</v>
      </c>
      <c r="D740" s="823" t="s">
        <v>7674</v>
      </c>
      <c r="E740" s="823" t="s">
        <v>7675</v>
      </c>
      <c r="F740" s="832">
        <v>1933</v>
      </c>
      <c r="G740" s="832">
        <v>32861</v>
      </c>
      <c r="H740" s="832">
        <v>0.98622448979591837</v>
      </c>
      <c r="I740" s="832">
        <v>17</v>
      </c>
      <c r="J740" s="832">
        <v>1960</v>
      </c>
      <c r="K740" s="832">
        <v>33320</v>
      </c>
      <c r="L740" s="832">
        <v>1</v>
      </c>
      <c r="M740" s="832">
        <v>17</v>
      </c>
      <c r="N740" s="832">
        <v>1625</v>
      </c>
      <c r="O740" s="832">
        <v>27625</v>
      </c>
      <c r="P740" s="828">
        <v>0.82908163265306123</v>
      </c>
      <c r="Q740" s="833">
        <v>17</v>
      </c>
    </row>
    <row r="741" spans="1:17" ht="14.45" customHeight="1" x14ac:dyDescent="0.2">
      <c r="A741" s="822" t="s">
        <v>7819</v>
      </c>
      <c r="B741" s="823" t="s">
        <v>7627</v>
      </c>
      <c r="C741" s="823" t="s">
        <v>7508</v>
      </c>
      <c r="D741" s="823" t="s">
        <v>7676</v>
      </c>
      <c r="E741" s="823" t="s">
        <v>7677</v>
      </c>
      <c r="F741" s="832">
        <v>1</v>
      </c>
      <c r="G741" s="832">
        <v>102</v>
      </c>
      <c r="H741" s="832"/>
      <c r="I741" s="832">
        <v>102</v>
      </c>
      <c r="J741" s="832"/>
      <c r="K741" s="832"/>
      <c r="L741" s="832"/>
      <c r="M741" s="832"/>
      <c r="N741" s="832"/>
      <c r="O741" s="832"/>
      <c r="P741" s="828"/>
      <c r="Q741" s="833"/>
    </row>
    <row r="742" spans="1:17" ht="14.45" customHeight="1" x14ac:dyDescent="0.2">
      <c r="A742" s="822" t="s">
        <v>7819</v>
      </c>
      <c r="B742" s="823" t="s">
        <v>7627</v>
      </c>
      <c r="C742" s="823" t="s">
        <v>7508</v>
      </c>
      <c r="D742" s="823" t="s">
        <v>7678</v>
      </c>
      <c r="E742" s="823" t="s">
        <v>7679</v>
      </c>
      <c r="F742" s="832">
        <v>129</v>
      </c>
      <c r="G742" s="832">
        <v>45150</v>
      </c>
      <c r="H742" s="832">
        <v>2.7368612474995455</v>
      </c>
      <c r="I742" s="832">
        <v>350</v>
      </c>
      <c r="J742" s="832">
        <v>47</v>
      </c>
      <c r="K742" s="832">
        <v>16497</v>
      </c>
      <c r="L742" s="832">
        <v>1</v>
      </c>
      <c r="M742" s="832">
        <v>351</v>
      </c>
      <c r="N742" s="832">
        <v>74</v>
      </c>
      <c r="O742" s="832">
        <v>26048</v>
      </c>
      <c r="P742" s="828">
        <v>1.5789537491665151</v>
      </c>
      <c r="Q742" s="833">
        <v>352</v>
      </c>
    </row>
    <row r="743" spans="1:17" ht="14.45" customHeight="1" x14ac:dyDescent="0.2">
      <c r="A743" s="822" t="s">
        <v>7819</v>
      </c>
      <c r="B743" s="823" t="s">
        <v>7627</v>
      </c>
      <c r="C743" s="823" t="s">
        <v>7508</v>
      </c>
      <c r="D743" s="823" t="s">
        <v>7680</v>
      </c>
      <c r="E743" s="823" t="s">
        <v>7681</v>
      </c>
      <c r="F743" s="832">
        <v>165</v>
      </c>
      <c r="G743" s="832">
        <v>4125</v>
      </c>
      <c r="H743" s="832">
        <v>1.213235294117647</v>
      </c>
      <c r="I743" s="832">
        <v>25</v>
      </c>
      <c r="J743" s="832">
        <v>136</v>
      </c>
      <c r="K743" s="832">
        <v>3400</v>
      </c>
      <c r="L743" s="832">
        <v>1</v>
      </c>
      <c r="M743" s="832">
        <v>25</v>
      </c>
      <c r="N743" s="832">
        <v>100</v>
      </c>
      <c r="O743" s="832">
        <v>2600</v>
      </c>
      <c r="P743" s="828">
        <v>0.76470588235294112</v>
      </c>
      <c r="Q743" s="833">
        <v>26</v>
      </c>
    </row>
    <row r="744" spans="1:17" ht="14.45" customHeight="1" x14ac:dyDescent="0.2">
      <c r="A744" s="822" t="s">
        <v>7819</v>
      </c>
      <c r="B744" s="823" t="s">
        <v>7627</v>
      </c>
      <c r="C744" s="823" t="s">
        <v>7508</v>
      </c>
      <c r="D744" s="823" t="s">
        <v>7682</v>
      </c>
      <c r="E744" s="823" t="s">
        <v>7683</v>
      </c>
      <c r="F744" s="832">
        <v>37</v>
      </c>
      <c r="G744" s="832">
        <v>27454</v>
      </c>
      <c r="H744" s="832">
        <v>0.88095238095238093</v>
      </c>
      <c r="I744" s="832">
        <v>742</v>
      </c>
      <c r="J744" s="832">
        <v>42</v>
      </c>
      <c r="K744" s="832">
        <v>31164</v>
      </c>
      <c r="L744" s="832">
        <v>1</v>
      </c>
      <c r="M744" s="832">
        <v>742</v>
      </c>
      <c r="N744" s="832">
        <v>33</v>
      </c>
      <c r="O744" s="832">
        <v>24519</v>
      </c>
      <c r="P744" s="828">
        <v>0.78677319984597616</v>
      </c>
      <c r="Q744" s="833">
        <v>743</v>
      </c>
    </row>
    <row r="745" spans="1:17" ht="14.45" customHeight="1" x14ac:dyDescent="0.2">
      <c r="A745" s="822" t="s">
        <v>7819</v>
      </c>
      <c r="B745" s="823" t="s">
        <v>7627</v>
      </c>
      <c r="C745" s="823" t="s">
        <v>7508</v>
      </c>
      <c r="D745" s="823" t="s">
        <v>7684</v>
      </c>
      <c r="E745" s="823" t="s">
        <v>7685</v>
      </c>
      <c r="F745" s="832">
        <v>55</v>
      </c>
      <c r="G745" s="832">
        <v>9955</v>
      </c>
      <c r="H745" s="832">
        <v>0.84615384615384615</v>
      </c>
      <c r="I745" s="832">
        <v>181</v>
      </c>
      <c r="J745" s="832">
        <v>65</v>
      </c>
      <c r="K745" s="832">
        <v>11765</v>
      </c>
      <c r="L745" s="832">
        <v>1</v>
      </c>
      <c r="M745" s="832">
        <v>181</v>
      </c>
      <c r="N745" s="832">
        <v>57</v>
      </c>
      <c r="O745" s="832">
        <v>10317</v>
      </c>
      <c r="P745" s="828">
        <v>0.87692307692307692</v>
      </c>
      <c r="Q745" s="833">
        <v>181</v>
      </c>
    </row>
    <row r="746" spans="1:17" ht="14.45" customHeight="1" x14ac:dyDescent="0.2">
      <c r="A746" s="822" t="s">
        <v>7819</v>
      </c>
      <c r="B746" s="823" t="s">
        <v>7627</v>
      </c>
      <c r="C746" s="823" t="s">
        <v>7508</v>
      </c>
      <c r="D746" s="823" t="s">
        <v>7690</v>
      </c>
      <c r="E746" s="823" t="s">
        <v>7691</v>
      </c>
      <c r="F746" s="832">
        <v>289</v>
      </c>
      <c r="G746" s="832">
        <v>73406</v>
      </c>
      <c r="H746" s="832">
        <v>0.87841945288753798</v>
      </c>
      <c r="I746" s="832">
        <v>254</v>
      </c>
      <c r="J746" s="832">
        <v>329</v>
      </c>
      <c r="K746" s="832">
        <v>83566</v>
      </c>
      <c r="L746" s="832">
        <v>1</v>
      </c>
      <c r="M746" s="832">
        <v>254</v>
      </c>
      <c r="N746" s="832">
        <v>288</v>
      </c>
      <c r="O746" s="832">
        <v>73152</v>
      </c>
      <c r="P746" s="828">
        <v>0.87537993920972645</v>
      </c>
      <c r="Q746" s="833">
        <v>254</v>
      </c>
    </row>
    <row r="747" spans="1:17" ht="14.45" customHeight="1" x14ac:dyDescent="0.2">
      <c r="A747" s="822" t="s">
        <v>7819</v>
      </c>
      <c r="B747" s="823" t="s">
        <v>7627</v>
      </c>
      <c r="C747" s="823" t="s">
        <v>7508</v>
      </c>
      <c r="D747" s="823" t="s">
        <v>7692</v>
      </c>
      <c r="E747" s="823" t="s">
        <v>7693</v>
      </c>
      <c r="F747" s="832">
        <v>38</v>
      </c>
      <c r="G747" s="832">
        <v>10184</v>
      </c>
      <c r="H747" s="832">
        <v>0.90139847760665603</v>
      </c>
      <c r="I747" s="832">
        <v>268</v>
      </c>
      <c r="J747" s="832">
        <v>42</v>
      </c>
      <c r="K747" s="832">
        <v>11298</v>
      </c>
      <c r="L747" s="832">
        <v>1</v>
      </c>
      <c r="M747" s="832">
        <v>269</v>
      </c>
      <c r="N747" s="832">
        <v>32</v>
      </c>
      <c r="O747" s="832">
        <v>8608</v>
      </c>
      <c r="P747" s="828">
        <v>0.76190476190476186</v>
      </c>
      <c r="Q747" s="833">
        <v>269</v>
      </c>
    </row>
    <row r="748" spans="1:17" ht="14.45" customHeight="1" x14ac:dyDescent="0.2">
      <c r="A748" s="822" t="s">
        <v>7819</v>
      </c>
      <c r="B748" s="823" t="s">
        <v>7627</v>
      </c>
      <c r="C748" s="823" t="s">
        <v>7508</v>
      </c>
      <c r="D748" s="823" t="s">
        <v>7696</v>
      </c>
      <c r="E748" s="823" t="s">
        <v>7697</v>
      </c>
      <c r="F748" s="832">
        <v>418</v>
      </c>
      <c r="G748" s="832">
        <v>90706</v>
      </c>
      <c r="H748" s="832">
        <v>0.93095768374164811</v>
      </c>
      <c r="I748" s="832">
        <v>217</v>
      </c>
      <c r="J748" s="832">
        <v>449</v>
      </c>
      <c r="K748" s="832">
        <v>97433</v>
      </c>
      <c r="L748" s="832">
        <v>1</v>
      </c>
      <c r="M748" s="832">
        <v>217</v>
      </c>
      <c r="N748" s="832">
        <v>397</v>
      </c>
      <c r="O748" s="832">
        <v>86149</v>
      </c>
      <c r="P748" s="828">
        <v>0.88418708240534516</v>
      </c>
      <c r="Q748" s="833">
        <v>217</v>
      </c>
    </row>
    <row r="749" spans="1:17" ht="14.45" customHeight="1" x14ac:dyDescent="0.2">
      <c r="A749" s="822" t="s">
        <v>7819</v>
      </c>
      <c r="B749" s="823" t="s">
        <v>7627</v>
      </c>
      <c r="C749" s="823" t="s">
        <v>7508</v>
      </c>
      <c r="D749" s="823" t="s">
        <v>7698</v>
      </c>
      <c r="E749" s="823" t="s">
        <v>7699</v>
      </c>
      <c r="F749" s="832">
        <v>1</v>
      </c>
      <c r="G749" s="832">
        <v>37</v>
      </c>
      <c r="H749" s="832">
        <v>1</v>
      </c>
      <c r="I749" s="832">
        <v>37</v>
      </c>
      <c r="J749" s="832">
        <v>1</v>
      </c>
      <c r="K749" s="832">
        <v>37</v>
      </c>
      <c r="L749" s="832">
        <v>1</v>
      </c>
      <c r="M749" s="832">
        <v>37</v>
      </c>
      <c r="N749" s="832">
        <v>1</v>
      </c>
      <c r="O749" s="832">
        <v>37</v>
      </c>
      <c r="P749" s="828">
        <v>1</v>
      </c>
      <c r="Q749" s="833">
        <v>37</v>
      </c>
    </row>
    <row r="750" spans="1:17" ht="14.45" customHeight="1" x14ac:dyDescent="0.2">
      <c r="A750" s="822" t="s">
        <v>7819</v>
      </c>
      <c r="B750" s="823" t="s">
        <v>7627</v>
      </c>
      <c r="C750" s="823" t="s">
        <v>7508</v>
      </c>
      <c r="D750" s="823" t="s">
        <v>7700</v>
      </c>
      <c r="E750" s="823" t="s">
        <v>7701</v>
      </c>
      <c r="F750" s="832">
        <v>38</v>
      </c>
      <c r="G750" s="832">
        <v>22496</v>
      </c>
      <c r="H750" s="832">
        <v>0.9017155683822351</v>
      </c>
      <c r="I750" s="832">
        <v>592</v>
      </c>
      <c r="J750" s="832">
        <v>42</v>
      </c>
      <c r="K750" s="832">
        <v>24948</v>
      </c>
      <c r="L750" s="832">
        <v>1</v>
      </c>
      <c r="M750" s="832">
        <v>594</v>
      </c>
      <c r="N750" s="832">
        <v>33</v>
      </c>
      <c r="O750" s="832">
        <v>19635</v>
      </c>
      <c r="P750" s="828">
        <v>0.78703703703703709</v>
      </c>
      <c r="Q750" s="833">
        <v>595</v>
      </c>
    </row>
    <row r="751" spans="1:17" ht="14.45" customHeight="1" x14ac:dyDescent="0.2">
      <c r="A751" s="822" t="s">
        <v>7819</v>
      </c>
      <c r="B751" s="823" t="s">
        <v>7627</v>
      </c>
      <c r="C751" s="823" t="s">
        <v>7508</v>
      </c>
      <c r="D751" s="823" t="s">
        <v>7704</v>
      </c>
      <c r="E751" s="823" t="s">
        <v>7705</v>
      </c>
      <c r="F751" s="832">
        <v>38</v>
      </c>
      <c r="G751" s="832">
        <v>20786</v>
      </c>
      <c r="H751" s="832">
        <v>0.90311087938825163</v>
      </c>
      <c r="I751" s="832">
        <v>547</v>
      </c>
      <c r="J751" s="832">
        <v>42</v>
      </c>
      <c r="K751" s="832">
        <v>23016</v>
      </c>
      <c r="L751" s="832">
        <v>1</v>
      </c>
      <c r="M751" s="832">
        <v>548</v>
      </c>
      <c r="N751" s="832">
        <v>33</v>
      </c>
      <c r="O751" s="832">
        <v>18117</v>
      </c>
      <c r="P751" s="828">
        <v>0.78714807090719496</v>
      </c>
      <c r="Q751" s="833">
        <v>549</v>
      </c>
    </row>
    <row r="752" spans="1:17" ht="14.45" customHeight="1" x14ac:dyDescent="0.2">
      <c r="A752" s="822" t="s">
        <v>7819</v>
      </c>
      <c r="B752" s="823" t="s">
        <v>7627</v>
      </c>
      <c r="C752" s="823" t="s">
        <v>7508</v>
      </c>
      <c r="D752" s="823" t="s">
        <v>7708</v>
      </c>
      <c r="E752" s="823" t="s">
        <v>7709</v>
      </c>
      <c r="F752" s="832">
        <v>38</v>
      </c>
      <c r="G752" s="832">
        <v>27968</v>
      </c>
      <c r="H752" s="832">
        <v>0.88252185162980024</v>
      </c>
      <c r="I752" s="832">
        <v>736</v>
      </c>
      <c r="J752" s="832">
        <v>43</v>
      </c>
      <c r="K752" s="832">
        <v>31691</v>
      </c>
      <c r="L752" s="832">
        <v>1</v>
      </c>
      <c r="M752" s="832">
        <v>737</v>
      </c>
      <c r="N752" s="832">
        <v>32</v>
      </c>
      <c r="O752" s="832">
        <v>23584</v>
      </c>
      <c r="P752" s="828">
        <v>0.7441860465116279</v>
      </c>
      <c r="Q752" s="833">
        <v>737</v>
      </c>
    </row>
    <row r="753" spans="1:17" ht="14.45" customHeight="1" x14ac:dyDescent="0.2">
      <c r="A753" s="822" t="s">
        <v>7819</v>
      </c>
      <c r="B753" s="823" t="s">
        <v>7627</v>
      </c>
      <c r="C753" s="823" t="s">
        <v>7508</v>
      </c>
      <c r="D753" s="823" t="s">
        <v>7710</v>
      </c>
      <c r="E753" s="823" t="s">
        <v>7711</v>
      </c>
      <c r="F753" s="832">
        <v>6</v>
      </c>
      <c r="G753" s="832">
        <v>1974</v>
      </c>
      <c r="H753" s="832">
        <v>1.4954545454545454</v>
      </c>
      <c r="I753" s="832">
        <v>329</v>
      </c>
      <c r="J753" s="832">
        <v>4</v>
      </c>
      <c r="K753" s="832">
        <v>1320</v>
      </c>
      <c r="L753" s="832">
        <v>1</v>
      </c>
      <c r="M753" s="832">
        <v>330</v>
      </c>
      <c r="N753" s="832">
        <v>7</v>
      </c>
      <c r="O753" s="832">
        <v>2317</v>
      </c>
      <c r="P753" s="828">
        <v>1.7553030303030304</v>
      </c>
      <c r="Q753" s="833">
        <v>331</v>
      </c>
    </row>
    <row r="754" spans="1:17" ht="14.45" customHeight="1" x14ac:dyDescent="0.2">
      <c r="A754" s="822" t="s">
        <v>7819</v>
      </c>
      <c r="B754" s="823" t="s">
        <v>7627</v>
      </c>
      <c r="C754" s="823" t="s">
        <v>7508</v>
      </c>
      <c r="D754" s="823" t="s">
        <v>7712</v>
      </c>
      <c r="E754" s="823" t="s">
        <v>7713</v>
      </c>
      <c r="F754" s="832">
        <v>38</v>
      </c>
      <c r="G754" s="832">
        <v>13148</v>
      </c>
      <c r="H754" s="832">
        <v>0.90215452175106359</v>
      </c>
      <c r="I754" s="832">
        <v>346</v>
      </c>
      <c r="J754" s="832">
        <v>42</v>
      </c>
      <c r="K754" s="832">
        <v>14574</v>
      </c>
      <c r="L754" s="832">
        <v>1</v>
      </c>
      <c r="M754" s="832">
        <v>347</v>
      </c>
      <c r="N754" s="832">
        <v>32</v>
      </c>
      <c r="O754" s="832">
        <v>11136</v>
      </c>
      <c r="P754" s="828">
        <v>0.76410045286125983</v>
      </c>
      <c r="Q754" s="833">
        <v>348</v>
      </c>
    </row>
    <row r="755" spans="1:17" ht="14.45" customHeight="1" x14ac:dyDescent="0.2">
      <c r="A755" s="822" t="s">
        <v>7819</v>
      </c>
      <c r="B755" s="823" t="s">
        <v>7627</v>
      </c>
      <c r="C755" s="823" t="s">
        <v>7508</v>
      </c>
      <c r="D755" s="823" t="s">
        <v>7714</v>
      </c>
      <c r="E755" s="823" t="s">
        <v>7715</v>
      </c>
      <c r="F755" s="832">
        <v>1</v>
      </c>
      <c r="G755" s="832">
        <v>753</v>
      </c>
      <c r="H755" s="832">
        <v>0.99867374005305043</v>
      </c>
      <c r="I755" s="832">
        <v>753</v>
      </c>
      <c r="J755" s="832">
        <v>1</v>
      </c>
      <c r="K755" s="832">
        <v>754</v>
      </c>
      <c r="L755" s="832">
        <v>1</v>
      </c>
      <c r="M755" s="832">
        <v>754</v>
      </c>
      <c r="N755" s="832">
        <v>1</v>
      </c>
      <c r="O755" s="832">
        <v>755</v>
      </c>
      <c r="P755" s="828">
        <v>1.0013262599469497</v>
      </c>
      <c r="Q755" s="833">
        <v>755</v>
      </c>
    </row>
    <row r="756" spans="1:17" ht="14.45" customHeight="1" x14ac:dyDescent="0.2">
      <c r="A756" s="822" t="s">
        <v>7819</v>
      </c>
      <c r="B756" s="823" t="s">
        <v>7627</v>
      </c>
      <c r="C756" s="823" t="s">
        <v>7508</v>
      </c>
      <c r="D756" s="823" t="s">
        <v>7716</v>
      </c>
      <c r="E756" s="823" t="s">
        <v>7717</v>
      </c>
      <c r="F756" s="832">
        <v>155</v>
      </c>
      <c r="G756" s="832">
        <v>35960</v>
      </c>
      <c r="H756" s="832">
        <v>1.0616438356164384</v>
      </c>
      <c r="I756" s="832">
        <v>232</v>
      </c>
      <c r="J756" s="832">
        <v>146</v>
      </c>
      <c r="K756" s="832">
        <v>33872</v>
      </c>
      <c r="L756" s="832">
        <v>1</v>
      </c>
      <c r="M756" s="832">
        <v>232</v>
      </c>
      <c r="N756" s="832">
        <v>105</v>
      </c>
      <c r="O756" s="832">
        <v>24465</v>
      </c>
      <c r="P756" s="828">
        <v>0.72227798771846952</v>
      </c>
      <c r="Q756" s="833">
        <v>233</v>
      </c>
    </row>
    <row r="757" spans="1:17" ht="14.45" customHeight="1" x14ac:dyDescent="0.2">
      <c r="A757" s="822" t="s">
        <v>7819</v>
      </c>
      <c r="B757" s="823" t="s">
        <v>7627</v>
      </c>
      <c r="C757" s="823" t="s">
        <v>7508</v>
      </c>
      <c r="D757" s="823" t="s">
        <v>7718</v>
      </c>
      <c r="E757" s="823" t="s">
        <v>7719</v>
      </c>
      <c r="F757" s="832"/>
      <c r="G757" s="832"/>
      <c r="H757" s="832"/>
      <c r="I757" s="832"/>
      <c r="J757" s="832">
        <v>1</v>
      </c>
      <c r="K757" s="832">
        <v>234</v>
      </c>
      <c r="L757" s="832">
        <v>1</v>
      </c>
      <c r="M757" s="832">
        <v>234</v>
      </c>
      <c r="N757" s="832"/>
      <c r="O757" s="832"/>
      <c r="P757" s="828"/>
      <c r="Q757" s="833"/>
    </row>
    <row r="758" spans="1:17" ht="14.45" customHeight="1" x14ac:dyDescent="0.2">
      <c r="A758" s="822" t="s">
        <v>7819</v>
      </c>
      <c r="B758" s="823" t="s">
        <v>7627</v>
      </c>
      <c r="C758" s="823" t="s">
        <v>7508</v>
      </c>
      <c r="D758" s="823" t="s">
        <v>7720</v>
      </c>
      <c r="E758" s="823" t="s">
        <v>7721</v>
      </c>
      <c r="F758" s="832">
        <v>34</v>
      </c>
      <c r="G758" s="832">
        <v>13940</v>
      </c>
      <c r="H758" s="832">
        <v>1.094105643199121</v>
      </c>
      <c r="I758" s="832">
        <v>410</v>
      </c>
      <c r="J758" s="832">
        <v>31</v>
      </c>
      <c r="K758" s="832">
        <v>12741</v>
      </c>
      <c r="L758" s="832">
        <v>1</v>
      </c>
      <c r="M758" s="832">
        <v>411</v>
      </c>
      <c r="N758" s="832">
        <v>27</v>
      </c>
      <c r="O758" s="832">
        <v>11097</v>
      </c>
      <c r="P758" s="828">
        <v>0.87096774193548387</v>
      </c>
      <c r="Q758" s="833">
        <v>411</v>
      </c>
    </row>
    <row r="759" spans="1:17" ht="14.45" customHeight="1" x14ac:dyDescent="0.2">
      <c r="A759" s="822" t="s">
        <v>7819</v>
      </c>
      <c r="B759" s="823" t="s">
        <v>7627</v>
      </c>
      <c r="C759" s="823" t="s">
        <v>7508</v>
      </c>
      <c r="D759" s="823" t="s">
        <v>7722</v>
      </c>
      <c r="E759" s="823" t="s">
        <v>7723</v>
      </c>
      <c r="F759" s="832">
        <v>1</v>
      </c>
      <c r="G759" s="832">
        <v>652</v>
      </c>
      <c r="H759" s="832">
        <v>0.99846860643185298</v>
      </c>
      <c r="I759" s="832">
        <v>652</v>
      </c>
      <c r="J759" s="832">
        <v>1</v>
      </c>
      <c r="K759" s="832">
        <v>653</v>
      </c>
      <c r="L759" s="832">
        <v>1</v>
      </c>
      <c r="M759" s="832">
        <v>653</v>
      </c>
      <c r="N759" s="832">
        <v>1</v>
      </c>
      <c r="O759" s="832">
        <v>654</v>
      </c>
      <c r="P759" s="828">
        <v>1.0015313935681469</v>
      </c>
      <c r="Q759" s="833">
        <v>654</v>
      </c>
    </row>
    <row r="760" spans="1:17" ht="14.45" customHeight="1" x14ac:dyDescent="0.2">
      <c r="A760" s="822" t="s">
        <v>7819</v>
      </c>
      <c r="B760" s="823" t="s">
        <v>7627</v>
      </c>
      <c r="C760" s="823" t="s">
        <v>7508</v>
      </c>
      <c r="D760" s="823" t="s">
        <v>7724</v>
      </c>
      <c r="E760" s="823" t="s">
        <v>7725</v>
      </c>
      <c r="F760" s="832">
        <v>34</v>
      </c>
      <c r="G760" s="832">
        <v>20060</v>
      </c>
      <c r="H760" s="832">
        <v>1.0949183996506742</v>
      </c>
      <c r="I760" s="832">
        <v>590</v>
      </c>
      <c r="J760" s="832">
        <v>31</v>
      </c>
      <c r="K760" s="832">
        <v>18321</v>
      </c>
      <c r="L760" s="832">
        <v>1</v>
      </c>
      <c r="M760" s="832">
        <v>591</v>
      </c>
      <c r="N760" s="832">
        <v>26</v>
      </c>
      <c r="O760" s="832">
        <v>15392</v>
      </c>
      <c r="P760" s="828">
        <v>0.84012881392937067</v>
      </c>
      <c r="Q760" s="833">
        <v>592</v>
      </c>
    </row>
    <row r="761" spans="1:17" ht="14.45" customHeight="1" x14ac:dyDescent="0.2">
      <c r="A761" s="822" t="s">
        <v>7819</v>
      </c>
      <c r="B761" s="823" t="s">
        <v>7627</v>
      </c>
      <c r="C761" s="823" t="s">
        <v>7508</v>
      </c>
      <c r="D761" s="823" t="s">
        <v>7726</v>
      </c>
      <c r="E761" s="823" t="s">
        <v>7727</v>
      </c>
      <c r="F761" s="832">
        <v>4</v>
      </c>
      <c r="G761" s="832">
        <v>1548</v>
      </c>
      <c r="H761" s="832">
        <v>1.3298969072164948</v>
      </c>
      <c r="I761" s="832">
        <v>387</v>
      </c>
      <c r="J761" s="832">
        <v>3</v>
      </c>
      <c r="K761" s="832">
        <v>1164</v>
      </c>
      <c r="L761" s="832">
        <v>1</v>
      </c>
      <c r="M761" s="832">
        <v>388</v>
      </c>
      <c r="N761" s="832">
        <v>4</v>
      </c>
      <c r="O761" s="832">
        <v>1556</v>
      </c>
      <c r="P761" s="828">
        <v>1.3367697594501717</v>
      </c>
      <c r="Q761" s="833">
        <v>389</v>
      </c>
    </row>
    <row r="762" spans="1:17" ht="14.45" customHeight="1" x14ac:dyDescent="0.2">
      <c r="A762" s="822" t="s">
        <v>7819</v>
      </c>
      <c r="B762" s="823" t="s">
        <v>7627</v>
      </c>
      <c r="C762" s="823" t="s">
        <v>7508</v>
      </c>
      <c r="D762" s="823" t="s">
        <v>7732</v>
      </c>
      <c r="E762" s="823" t="s">
        <v>7733</v>
      </c>
      <c r="F762" s="832">
        <v>459</v>
      </c>
      <c r="G762" s="832">
        <v>362151</v>
      </c>
      <c r="H762" s="832">
        <v>0.87484539569040487</v>
      </c>
      <c r="I762" s="832">
        <v>789</v>
      </c>
      <c r="J762" s="832">
        <v>524</v>
      </c>
      <c r="K762" s="832">
        <v>413960</v>
      </c>
      <c r="L762" s="832">
        <v>1</v>
      </c>
      <c r="M762" s="832">
        <v>790</v>
      </c>
      <c r="N762" s="832">
        <v>480</v>
      </c>
      <c r="O762" s="832">
        <v>379680</v>
      </c>
      <c r="P762" s="828">
        <v>0.91719006667310854</v>
      </c>
      <c r="Q762" s="833">
        <v>791</v>
      </c>
    </row>
    <row r="763" spans="1:17" ht="14.45" customHeight="1" x14ac:dyDescent="0.2">
      <c r="A763" s="822" t="s">
        <v>7819</v>
      </c>
      <c r="B763" s="823" t="s">
        <v>7627</v>
      </c>
      <c r="C763" s="823" t="s">
        <v>7508</v>
      </c>
      <c r="D763" s="823" t="s">
        <v>7734</v>
      </c>
      <c r="E763" s="823" t="s">
        <v>7735</v>
      </c>
      <c r="F763" s="832">
        <v>7</v>
      </c>
      <c r="G763" s="832">
        <v>1568</v>
      </c>
      <c r="H763" s="832">
        <v>1.7422222222222221</v>
      </c>
      <c r="I763" s="832">
        <v>224</v>
      </c>
      <c r="J763" s="832">
        <v>4</v>
      </c>
      <c r="K763" s="832">
        <v>900</v>
      </c>
      <c r="L763" s="832">
        <v>1</v>
      </c>
      <c r="M763" s="832">
        <v>225</v>
      </c>
      <c r="N763" s="832">
        <v>7</v>
      </c>
      <c r="O763" s="832">
        <v>1582</v>
      </c>
      <c r="P763" s="828">
        <v>1.7577777777777779</v>
      </c>
      <c r="Q763" s="833">
        <v>226</v>
      </c>
    </row>
    <row r="764" spans="1:17" ht="14.45" customHeight="1" x14ac:dyDescent="0.2">
      <c r="A764" s="822" t="s">
        <v>7819</v>
      </c>
      <c r="B764" s="823" t="s">
        <v>7627</v>
      </c>
      <c r="C764" s="823" t="s">
        <v>7508</v>
      </c>
      <c r="D764" s="823" t="s">
        <v>7736</v>
      </c>
      <c r="E764" s="823" t="s">
        <v>7737</v>
      </c>
      <c r="F764" s="832">
        <v>6</v>
      </c>
      <c r="G764" s="832">
        <v>3396</v>
      </c>
      <c r="H764" s="832">
        <v>0.74867724867724872</v>
      </c>
      <c r="I764" s="832">
        <v>566</v>
      </c>
      <c r="J764" s="832">
        <v>8</v>
      </c>
      <c r="K764" s="832">
        <v>4536</v>
      </c>
      <c r="L764" s="832">
        <v>1</v>
      </c>
      <c r="M764" s="832">
        <v>567</v>
      </c>
      <c r="N764" s="832">
        <v>5</v>
      </c>
      <c r="O764" s="832">
        <v>2840</v>
      </c>
      <c r="P764" s="828">
        <v>0.62610229276895946</v>
      </c>
      <c r="Q764" s="833">
        <v>568</v>
      </c>
    </row>
    <row r="765" spans="1:17" ht="14.45" customHeight="1" x14ac:dyDescent="0.2">
      <c r="A765" s="822" t="s">
        <v>7819</v>
      </c>
      <c r="B765" s="823" t="s">
        <v>7627</v>
      </c>
      <c r="C765" s="823" t="s">
        <v>7508</v>
      </c>
      <c r="D765" s="823" t="s">
        <v>7738</v>
      </c>
      <c r="E765" s="823" t="s">
        <v>7739</v>
      </c>
      <c r="F765" s="832">
        <v>10</v>
      </c>
      <c r="G765" s="832">
        <v>9190</v>
      </c>
      <c r="H765" s="832">
        <v>0.52574370709382146</v>
      </c>
      <c r="I765" s="832">
        <v>919</v>
      </c>
      <c r="J765" s="832">
        <v>19</v>
      </c>
      <c r="K765" s="832">
        <v>17480</v>
      </c>
      <c r="L765" s="832">
        <v>1</v>
      </c>
      <c r="M765" s="832">
        <v>920</v>
      </c>
      <c r="N765" s="832">
        <v>10</v>
      </c>
      <c r="O765" s="832">
        <v>9210</v>
      </c>
      <c r="P765" s="828">
        <v>0.52688787185354691</v>
      </c>
      <c r="Q765" s="833">
        <v>921</v>
      </c>
    </row>
    <row r="766" spans="1:17" ht="14.45" customHeight="1" x14ac:dyDescent="0.2">
      <c r="A766" s="822" t="s">
        <v>7819</v>
      </c>
      <c r="B766" s="823" t="s">
        <v>7627</v>
      </c>
      <c r="C766" s="823" t="s">
        <v>7508</v>
      </c>
      <c r="D766" s="823" t="s">
        <v>7740</v>
      </c>
      <c r="E766" s="823" t="s">
        <v>7741</v>
      </c>
      <c r="F766" s="832">
        <v>10</v>
      </c>
      <c r="G766" s="832">
        <v>8960</v>
      </c>
      <c r="H766" s="832">
        <v>0.52572903831485063</v>
      </c>
      <c r="I766" s="832">
        <v>896</v>
      </c>
      <c r="J766" s="832">
        <v>19</v>
      </c>
      <c r="K766" s="832">
        <v>17043</v>
      </c>
      <c r="L766" s="832">
        <v>1</v>
      </c>
      <c r="M766" s="832">
        <v>897</v>
      </c>
      <c r="N766" s="832">
        <v>10</v>
      </c>
      <c r="O766" s="832">
        <v>8980</v>
      </c>
      <c r="P766" s="828">
        <v>0.52690254063251774</v>
      </c>
      <c r="Q766" s="833">
        <v>898</v>
      </c>
    </row>
    <row r="767" spans="1:17" ht="14.45" customHeight="1" x14ac:dyDescent="0.2">
      <c r="A767" s="822" t="s">
        <v>7819</v>
      </c>
      <c r="B767" s="823" t="s">
        <v>7627</v>
      </c>
      <c r="C767" s="823" t="s">
        <v>7508</v>
      </c>
      <c r="D767" s="823" t="s">
        <v>7805</v>
      </c>
      <c r="E767" s="823" t="s">
        <v>7806</v>
      </c>
      <c r="F767" s="832">
        <v>4</v>
      </c>
      <c r="G767" s="832">
        <v>976</v>
      </c>
      <c r="H767" s="832"/>
      <c r="I767" s="832">
        <v>244</v>
      </c>
      <c r="J767" s="832"/>
      <c r="K767" s="832"/>
      <c r="L767" s="832"/>
      <c r="M767" s="832"/>
      <c r="N767" s="832"/>
      <c r="O767" s="832"/>
      <c r="P767" s="828"/>
      <c r="Q767" s="833"/>
    </row>
    <row r="768" spans="1:17" ht="14.45" customHeight="1" x14ac:dyDescent="0.2">
      <c r="A768" s="822" t="s">
        <v>7819</v>
      </c>
      <c r="B768" s="823" t="s">
        <v>7627</v>
      </c>
      <c r="C768" s="823" t="s">
        <v>7508</v>
      </c>
      <c r="D768" s="823" t="s">
        <v>7754</v>
      </c>
      <c r="E768" s="823" t="s">
        <v>7755</v>
      </c>
      <c r="F768" s="832"/>
      <c r="G768" s="832"/>
      <c r="H768" s="832"/>
      <c r="I768" s="832"/>
      <c r="J768" s="832">
        <v>146</v>
      </c>
      <c r="K768" s="832">
        <v>29638</v>
      </c>
      <c r="L768" s="832">
        <v>1</v>
      </c>
      <c r="M768" s="832">
        <v>203</v>
      </c>
      <c r="N768" s="832">
        <v>105</v>
      </c>
      <c r="O768" s="832">
        <v>21420</v>
      </c>
      <c r="P768" s="828">
        <v>0.72272083136513932</v>
      </c>
      <c r="Q768" s="833">
        <v>204</v>
      </c>
    </row>
    <row r="769" spans="1:17" ht="14.45" customHeight="1" x14ac:dyDescent="0.2">
      <c r="A769" s="822" t="s">
        <v>7819</v>
      </c>
      <c r="B769" s="823" t="s">
        <v>7627</v>
      </c>
      <c r="C769" s="823" t="s">
        <v>7508</v>
      </c>
      <c r="D769" s="823" t="s">
        <v>7760</v>
      </c>
      <c r="E769" s="823" t="s">
        <v>7761</v>
      </c>
      <c r="F769" s="832"/>
      <c r="G769" s="832"/>
      <c r="H769" s="832"/>
      <c r="I769" s="832"/>
      <c r="J769" s="832"/>
      <c r="K769" s="832"/>
      <c r="L769" s="832"/>
      <c r="M769" s="832"/>
      <c r="N769" s="832">
        <v>2</v>
      </c>
      <c r="O769" s="832">
        <v>938</v>
      </c>
      <c r="P769" s="828"/>
      <c r="Q769" s="833">
        <v>469</v>
      </c>
    </row>
    <row r="770" spans="1:17" ht="14.45" customHeight="1" x14ac:dyDescent="0.2">
      <c r="A770" s="822" t="s">
        <v>7819</v>
      </c>
      <c r="B770" s="823" t="s">
        <v>7627</v>
      </c>
      <c r="C770" s="823" t="s">
        <v>7508</v>
      </c>
      <c r="D770" s="823" t="s">
        <v>7762</v>
      </c>
      <c r="E770" s="823" t="s">
        <v>7763</v>
      </c>
      <c r="F770" s="832"/>
      <c r="G770" s="832"/>
      <c r="H770" s="832"/>
      <c r="I770" s="832"/>
      <c r="J770" s="832"/>
      <c r="K770" s="832"/>
      <c r="L770" s="832"/>
      <c r="M770" s="832"/>
      <c r="N770" s="832">
        <v>4</v>
      </c>
      <c r="O770" s="832">
        <v>2328</v>
      </c>
      <c r="P770" s="828"/>
      <c r="Q770" s="833">
        <v>582</v>
      </c>
    </row>
    <row r="771" spans="1:17" ht="14.45" customHeight="1" x14ac:dyDescent="0.2">
      <c r="A771" s="822" t="s">
        <v>7819</v>
      </c>
      <c r="B771" s="823" t="s">
        <v>7627</v>
      </c>
      <c r="C771" s="823" t="s">
        <v>7508</v>
      </c>
      <c r="D771" s="823" t="s">
        <v>7764</v>
      </c>
      <c r="E771" s="823" t="s">
        <v>7765</v>
      </c>
      <c r="F771" s="832"/>
      <c r="G771" s="832"/>
      <c r="H771" s="832"/>
      <c r="I771" s="832"/>
      <c r="J771" s="832"/>
      <c r="K771" s="832"/>
      <c r="L771" s="832"/>
      <c r="M771" s="832"/>
      <c r="N771" s="832">
        <v>17</v>
      </c>
      <c r="O771" s="832">
        <v>55029</v>
      </c>
      <c r="P771" s="828"/>
      <c r="Q771" s="833">
        <v>3237</v>
      </c>
    </row>
    <row r="772" spans="1:17" ht="14.45" customHeight="1" x14ac:dyDescent="0.2">
      <c r="A772" s="822" t="s">
        <v>7819</v>
      </c>
      <c r="B772" s="823" t="s">
        <v>7627</v>
      </c>
      <c r="C772" s="823" t="s">
        <v>7508</v>
      </c>
      <c r="D772" s="823" t="s">
        <v>7770</v>
      </c>
      <c r="E772" s="823" t="s">
        <v>7771</v>
      </c>
      <c r="F772" s="832"/>
      <c r="G772" s="832"/>
      <c r="H772" s="832"/>
      <c r="I772" s="832"/>
      <c r="J772" s="832"/>
      <c r="K772" s="832"/>
      <c r="L772" s="832"/>
      <c r="M772" s="832"/>
      <c r="N772" s="832">
        <v>1</v>
      </c>
      <c r="O772" s="832">
        <v>64</v>
      </c>
      <c r="P772" s="828"/>
      <c r="Q772" s="833">
        <v>64</v>
      </c>
    </row>
    <row r="773" spans="1:17" ht="14.45" customHeight="1" x14ac:dyDescent="0.2">
      <c r="A773" s="822" t="s">
        <v>7822</v>
      </c>
      <c r="B773" s="823" t="s">
        <v>7239</v>
      </c>
      <c r="C773" s="823" t="s">
        <v>7508</v>
      </c>
      <c r="D773" s="823" t="s">
        <v>7513</v>
      </c>
      <c r="E773" s="823" t="s">
        <v>7514</v>
      </c>
      <c r="F773" s="832">
        <v>1</v>
      </c>
      <c r="G773" s="832">
        <v>37</v>
      </c>
      <c r="H773" s="832">
        <v>0.97368421052631582</v>
      </c>
      <c r="I773" s="832">
        <v>37</v>
      </c>
      <c r="J773" s="832">
        <v>1</v>
      </c>
      <c r="K773" s="832">
        <v>38</v>
      </c>
      <c r="L773" s="832">
        <v>1</v>
      </c>
      <c r="M773" s="832">
        <v>38</v>
      </c>
      <c r="N773" s="832"/>
      <c r="O773" s="832"/>
      <c r="P773" s="828"/>
      <c r="Q773" s="833"/>
    </row>
    <row r="774" spans="1:17" ht="14.45" customHeight="1" x14ac:dyDescent="0.2">
      <c r="A774" s="822" t="s">
        <v>7822</v>
      </c>
      <c r="B774" s="823" t="s">
        <v>7239</v>
      </c>
      <c r="C774" s="823" t="s">
        <v>7508</v>
      </c>
      <c r="D774" s="823" t="s">
        <v>7543</v>
      </c>
      <c r="E774" s="823" t="s">
        <v>7544</v>
      </c>
      <c r="F774" s="832">
        <v>2</v>
      </c>
      <c r="G774" s="832">
        <v>710</v>
      </c>
      <c r="H774" s="832">
        <v>1.9832402234636872</v>
      </c>
      <c r="I774" s="832">
        <v>355</v>
      </c>
      <c r="J774" s="832">
        <v>1</v>
      </c>
      <c r="K774" s="832">
        <v>358</v>
      </c>
      <c r="L774" s="832">
        <v>1</v>
      </c>
      <c r="M774" s="832">
        <v>358</v>
      </c>
      <c r="N774" s="832">
        <v>1</v>
      </c>
      <c r="O774" s="832">
        <v>360</v>
      </c>
      <c r="P774" s="828">
        <v>1.005586592178771</v>
      </c>
      <c r="Q774" s="833">
        <v>360</v>
      </c>
    </row>
    <row r="775" spans="1:17" ht="14.45" customHeight="1" x14ac:dyDescent="0.2">
      <c r="A775" s="822" t="s">
        <v>7822</v>
      </c>
      <c r="B775" s="823" t="s">
        <v>7239</v>
      </c>
      <c r="C775" s="823" t="s">
        <v>7508</v>
      </c>
      <c r="D775" s="823" t="s">
        <v>7557</v>
      </c>
      <c r="E775" s="823" t="s">
        <v>7558</v>
      </c>
      <c r="F775" s="832"/>
      <c r="G775" s="832"/>
      <c r="H775" s="832"/>
      <c r="I775" s="832"/>
      <c r="J775" s="832">
        <v>2</v>
      </c>
      <c r="K775" s="832">
        <v>358</v>
      </c>
      <c r="L775" s="832">
        <v>1</v>
      </c>
      <c r="M775" s="832">
        <v>179</v>
      </c>
      <c r="N775" s="832"/>
      <c r="O775" s="832"/>
      <c r="P775" s="828"/>
      <c r="Q775" s="833"/>
    </row>
    <row r="776" spans="1:17" ht="14.45" customHeight="1" x14ac:dyDescent="0.2">
      <c r="A776" s="822" t="s">
        <v>7822</v>
      </c>
      <c r="B776" s="823" t="s">
        <v>7627</v>
      </c>
      <c r="C776" s="823" t="s">
        <v>7508</v>
      </c>
      <c r="D776" s="823" t="s">
        <v>7632</v>
      </c>
      <c r="E776" s="823" t="s">
        <v>7633</v>
      </c>
      <c r="F776" s="832"/>
      <c r="G776" s="832"/>
      <c r="H776" s="832"/>
      <c r="I776" s="832"/>
      <c r="J776" s="832">
        <v>1</v>
      </c>
      <c r="K776" s="832">
        <v>355</v>
      </c>
      <c r="L776" s="832">
        <v>1</v>
      </c>
      <c r="M776" s="832">
        <v>355</v>
      </c>
      <c r="N776" s="832"/>
      <c r="O776" s="832"/>
      <c r="P776" s="828"/>
      <c r="Q776" s="833"/>
    </row>
    <row r="777" spans="1:17" ht="14.45" customHeight="1" x14ac:dyDescent="0.2">
      <c r="A777" s="822" t="s">
        <v>7822</v>
      </c>
      <c r="B777" s="823" t="s">
        <v>7627</v>
      </c>
      <c r="C777" s="823" t="s">
        <v>7508</v>
      </c>
      <c r="D777" s="823" t="s">
        <v>7636</v>
      </c>
      <c r="E777" s="823" t="s">
        <v>7637</v>
      </c>
      <c r="F777" s="832">
        <v>324</v>
      </c>
      <c r="G777" s="832">
        <v>21060</v>
      </c>
      <c r="H777" s="832">
        <v>0.86863270777479895</v>
      </c>
      <c r="I777" s="832">
        <v>65</v>
      </c>
      <c r="J777" s="832">
        <v>373</v>
      </c>
      <c r="K777" s="832">
        <v>24245</v>
      </c>
      <c r="L777" s="832">
        <v>1</v>
      </c>
      <c r="M777" s="832">
        <v>65</v>
      </c>
      <c r="N777" s="832">
        <v>320</v>
      </c>
      <c r="O777" s="832">
        <v>21120</v>
      </c>
      <c r="P777" s="828">
        <v>0.87110744483398639</v>
      </c>
      <c r="Q777" s="833">
        <v>66</v>
      </c>
    </row>
    <row r="778" spans="1:17" ht="14.45" customHeight="1" x14ac:dyDescent="0.2">
      <c r="A778" s="822" t="s">
        <v>7822</v>
      </c>
      <c r="B778" s="823" t="s">
        <v>7627</v>
      </c>
      <c r="C778" s="823" t="s">
        <v>7508</v>
      </c>
      <c r="D778" s="823" t="s">
        <v>7648</v>
      </c>
      <c r="E778" s="823" t="s">
        <v>7649</v>
      </c>
      <c r="F778" s="832">
        <v>2</v>
      </c>
      <c r="G778" s="832">
        <v>48</v>
      </c>
      <c r="H778" s="832">
        <v>0.46153846153846156</v>
      </c>
      <c r="I778" s="832">
        <v>24</v>
      </c>
      <c r="J778" s="832">
        <v>4</v>
      </c>
      <c r="K778" s="832">
        <v>104</v>
      </c>
      <c r="L778" s="832">
        <v>1</v>
      </c>
      <c r="M778" s="832">
        <v>26</v>
      </c>
      <c r="N778" s="832">
        <v>4</v>
      </c>
      <c r="O778" s="832">
        <v>104</v>
      </c>
      <c r="P778" s="828">
        <v>1</v>
      </c>
      <c r="Q778" s="833">
        <v>26</v>
      </c>
    </row>
    <row r="779" spans="1:17" ht="14.45" customHeight="1" x14ac:dyDescent="0.2">
      <c r="A779" s="822" t="s">
        <v>7822</v>
      </c>
      <c r="B779" s="823" t="s">
        <v>7627</v>
      </c>
      <c r="C779" s="823" t="s">
        <v>7508</v>
      </c>
      <c r="D779" s="823" t="s">
        <v>7652</v>
      </c>
      <c r="E779" s="823" t="s">
        <v>7653</v>
      </c>
      <c r="F779" s="832">
        <v>4</v>
      </c>
      <c r="G779" s="832">
        <v>220</v>
      </c>
      <c r="H779" s="832">
        <v>0.8</v>
      </c>
      <c r="I779" s="832">
        <v>55</v>
      </c>
      <c r="J779" s="832">
        <v>5</v>
      </c>
      <c r="K779" s="832">
        <v>275</v>
      </c>
      <c r="L779" s="832">
        <v>1</v>
      </c>
      <c r="M779" s="832">
        <v>55</v>
      </c>
      <c r="N779" s="832">
        <v>6</v>
      </c>
      <c r="O779" s="832">
        <v>330</v>
      </c>
      <c r="P779" s="828">
        <v>1.2</v>
      </c>
      <c r="Q779" s="833">
        <v>55</v>
      </c>
    </row>
    <row r="780" spans="1:17" ht="14.45" customHeight="1" x14ac:dyDescent="0.2">
      <c r="A780" s="822" t="s">
        <v>7822</v>
      </c>
      <c r="B780" s="823" t="s">
        <v>7627</v>
      </c>
      <c r="C780" s="823" t="s">
        <v>7508</v>
      </c>
      <c r="D780" s="823" t="s">
        <v>7654</v>
      </c>
      <c r="E780" s="823" t="s">
        <v>7655</v>
      </c>
      <c r="F780" s="832">
        <v>67</v>
      </c>
      <c r="G780" s="832">
        <v>5159</v>
      </c>
      <c r="H780" s="832">
        <v>0.93156374142289633</v>
      </c>
      <c r="I780" s="832">
        <v>77</v>
      </c>
      <c r="J780" s="832">
        <v>71</v>
      </c>
      <c r="K780" s="832">
        <v>5538</v>
      </c>
      <c r="L780" s="832">
        <v>1</v>
      </c>
      <c r="M780" s="832">
        <v>78</v>
      </c>
      <c r="N780" s="832">
        <v>65</v>
      </c>
      <c r="O780" s="832">
        <v>5070</v>
      </c>
      <c r="P780" s="828">
        <v>0.91549295774647887</v>
      </c>
      <c r="Q780" s="833">
        <v>78</v>
      </c>
    </row>
    <row r="781" spans="1:17" ht="14.45" customHeight="1" x14ac:dyDescent="0.2">
      <c r="A781" s="822" t="s">
        <v>7822</v>
      </c>
      <c r="B781" s="823" t="s">
        <v>7627</v>
      </c>
      <c r="C781" s="823" t="s">
        <v>7508</v>
      </c>
      <c r="D781" s="823" t="s">
        <v>7658</v>
      </c>
      <c r="E781" s="823" t="s">
        <v>7659</v>
      </c>
      <c r="F781" s="832">
        <v>21</v>
      </c>
      <c r="G781" s="832">
        <v>504</v>
      </c>
      <c r="H781" s="832">
        <v>0.7</v>
      </c>
      <c r="I781" s="832">
        <v>24</v>
      </c>
      <c r="J781" s="832">
        <v>30</v>
      </c>
      <c r="K781" s="832">
        <v>720</v>
      </c>
      <c r="L781" s="832">
        <v>1</v>
      </c>
      <c r="M781" s="832">
        <v>24</v>
      </c>
      <c r="N781" s="832">
        <v>19</v>
      </c>
      <c r="O781" s="832">
        <v>475</v>
      </c>
      <c r="P781" s="828">
        <v>0.65972222222222221</v>
      </c>
      <c r="Q781" s="833">
        <v>25</v>
      </c>
    </row>
    <row r="782" spans="1:17" ht="14.45" customHeight="1" x14ac:dyDescent="0.2">
      <c r="A782" s="822" t="s">
        <v>7822</v>
      </c>
      <c r="B782" s="823" t="s">
        <v>7627</v>
      </c>
      <c r="C782" s="823" t="s">
        <v>7508</v>
      </c>
      <c r="D782" s="823" t="s">
        <v>7670</v>
      </c>
      <c r="E782" s="823" t="s">
        <v>7671</v>
      </c>
      <c r="F782" s="832">
        <v>1</v>
      </c>
      <c r="G782" s="832">
        <v>66</v>
      </c>
      <c r="H782" s="832">
        <v>1</v>
      </c>
      <c r="I782" s="832">
        <v>66</v>
      </c>
      <c r="J782" s="832">
        <v>1</v>
      </c>
      <c r="K782" s="832">
        <v>66</v>
      </c>
      <c r="L782" s="832">
        <v>1</v>
      </c>
      <c r="M782" s="832">
        <v>66</v>
      </c>
      <c r="N782" s="832">
        <v>1</v>
      </c>
      <c r="O782" s="832">
        <v>66</v>
      </c>
      <c r="P782" s="828">
        <v>1</v>
      </c>
      <c r="Q782" s="833">
        <v>66</v>
      </c>
    </row>
    <row r="783" spans="1:17" ht="14.45" customHeight="1" x14ac:dyDescent="0.2">
      <c r="A783" s="822" t="s">
        <v>7822</v>
      </c>
      <c r="B783" s="823" t="s">
        <v>7627</v>
      </c>
      <c r="C783" s="823" t="s">
        <v>7508</v>
      </c>
      <c r="D783" s="823" t="s">
        <v>7674</v>
      </c>
      <c r="E783" s="823" t="s">
        <v>7675</v>
      </c>
      <c r="F783" s="832">
        <v>73</v>
      </c>
      <c r="G783" s="832">
        <v>1241</v>
      </c>
      <c r="H783" s="832">
        <v>1.0579710144927537</v>
      </c>
      <c r="I783" s="832">
        <v>17</v>
      </c>
      <c r="J783" s="832">
        <v>69</v>
      </c>
      <c r="K783" s="832">
        <v>1173</v>
      </c>
      <c r="L783" s="832">
        <v>1</v>
      </c>
      <c r="M783" s="832">
        <v>17</v>
      </c>
      <c r="N783" s="832">
        <v>71</v>
      </c>
      <c r="O783" s="832">
        <v>1207</v>
      </c>
      <c r="P783" s="828">
        <v>1.0289855072463767</v>
      </c>
      <c r="Q783" s="833">
        <v>17</v>
      </c>
    </row>
    <row r="784" spans="1:17" ht="14.45" customHeight="1" x14ac:dyDescent="0.2">
      <c r="A784" s="822" t="s">
        <v>7822</v>
      </c>
      <c r="B784" s="823" t="s">
        <v>7627</v>
      </c>
      <c r="C784" s="823" t="s">
        <v>7508</v>
      </c>
      <c r="D784" s="823" t="s">
        <v>7678</v>
      </c>
      <c r="E784" s="823" t="s">
        <v>7679</v>
      </c>
      <c r="F784" s="832"/>
      <c r="G784" s="832"/>
      <c r="H784" s="832"/>
      <c r="I784" s="832"/>
      <c r="J784" s="832"/>
      <c r="K784" s="832"/>
      <c r="L784" s="832"/>
      <c r="M784" s="832"/>
      <c r="N784" s="832">
        <v>7</v>
      </c>
      <c r="O784" s="832">
        <v>2464</v>
      </c>
      <c r="P784" s="828"/>
      <c r="Q784" s="833">
        <v>352</v>
      </c>
    </row>
    <row r="785" spans="1:17" ht="14.45" customHeight="1" x14ac:dyDescent="0.2">
      <c r="A785" s="822" t="s">
        <v>7822</v>
      </c>
      <c r="B785" s="823" t="s">
        <v>7627</v>
      </c>
      <c r="C785" s="823" t="s">
        <v>7508</v>
      </c>
      <c r="D785" s="823" t="s">
        <v>7680</v>
      </c>
      <c r="E785" s="823" t="s">
        <v>7681</v>
      </c>
      <c r="F785" s="832">
        <v>19</v>
      </c>
      <c r="G785" s="832">
        <v>475</v>
      </c>
      <c r="H785" s="832">
        <v>0.82608695652173914</v>
      </c>
      <c r="I785" s="832">
        <v>25</v>
      </c>
      <c r="J785" s="832">
        <v>23</v>
      </c>
      <c r="K785" s="832">
        <v>575</v>
      </c>
      <c r="L785" s="832">
        <v>1</v>
      </c>
      <c r="M785" s="832">
        <v>25</v>
      </c>
      <c r="N785" s="832">
        <v>12</v>
      </c>
      <c r="O785" s="832">
        <v>312</v>
      </c>
      <c r="P785" s="828">
        <v>0.54260869565217396</v>
      </c>
      <c r="Q785" s="833">
        <v>26</v>
      </c>
    </row>
    <row r="786" spans="1:17" ht="14.45" customHeight="1" x14ac:dyDescent="0.2">
      <c r="A786" s="822" t="s">
        <v>7822</v>
      </c>
      <c r="B786" s="823" t="s">
        <v>7627</v>
      </c>
      <c r="C786" s="823" t="s">
        <v>7508</v>
      </c>
      <c r="D786" s="823" t="s">
        <v>7684</v>
      </c>
      <c r="E786" s="823" t="s">
        <v>7685</v>
      </c>
      <c r="F786" s="832">
        <v>1</v>
      </c>
      <c r="G786" s="832">
        <v>181</v>
      </c>
      <c r="H786" s="832"/>
      <c r="I786" s="832">
        <v>181</v>
      </c>
      <c r="J786" s="832"/>
      <c r="K786" s="832"/>
      <c r="L786" s="832"/>
      <c r="M786" s="832"/>
      <c r="N786" s="832">
        <v>3</v>
      </c>
      <c r="O786" s="832">
        <v>543</v>
      </c>
      <c r="P786" s="828"/>
      <c r="Q786" s="833">
        <v>181</v>
      </c>
    </row>
    <row r="787" spans="1:17" ht="14.45" customHeight="1" x14ac:dyDescent="0.2">
      <c r="A787" s="822" t="s">
        <v>7822</v>
      </c>
      <c r="B787" s="823" t="s">
        <v>7627</v>
      </c>
      <c r="C787" s="823" t="s">
        <v>7508</v>
      </c>
      <c r="D787" s="823" t="s">
        <v>7690</v>
      </c>
      <c r="E787" s="823" t="s">
        <v>7691</v>
      </c>
      <c r="F787" s="832">
        <v>27</v>
      </c>
      <c r="G787" s="832">
        <v>6858</v>
      </c>
      <c r="H787" s="832">
        <v>2.25</v>
      </c>
      <c r="I787" s="832">
        <v>254</v>
      </c>
      <c r="J787" s="832">
        <v>12</v>
      </c>
      <c r="K787" s="832">
        <v>3048</v>
      </c>
      <c r="L787" s="832">
        <v>1</v>
      </c>
      <c r="M787" s="832">
        <v>254</v>
      </c>
      <c r="N787" s="832">
        <v>28</v>
      </c>
      <c r="O787" s="832">
        <v>7112</v>
      </c>
      <c r="P787" s="828">
        <v>2.3333333333333335</v>
      </c>
      <c r="Q787" s="833">
        <v>254</v>
      </c>
    </row>
    <row r="788" spans="1:17" ht="14.45" customHeight="1" x14ac:dyDescent="0.2">
      <c r="A788" s="822" t="s">
        <v>7822</v>
      </c>
      <c r="B788" s="823" t="s">
        <v>7627</v>
      </c>
      <c r="C788" s="823" t="s">
        <v>7508</v>
      </c>
      <c r="D788" s="823" t="s">
        <v>7696</v>
      </c>
      <c r="E788" s="823" t="s">
        <v>7697</v>
      </c>
      <c r="F788" s="832">
        <v>3</v>
      </c>
      <c r="G788" s="832">
        <v>651</v>
      </c>
      <c r="H788" s="832">
        <v>1.5</v>
      </c>
      <c r="I788" s="832">
        <v>217</v>
      </c>
      <c r="J788" s="832">
        <v>2</v>
      </c>
      <c r="K788" s="832">
        <v>434</v>
      </c>
      <c r="L788" s="832">
        <v>1</v>
      </c>
      <c r="M788" s="832">
        <v>217</v>
      </c>
      <c r="N788" s="832">
        <v>6</v>
      </c>
      <c r="O788" s="832">
        <v>1302</v>
      </c>
      <c r="P788" s="828">
        <v>3</v>
      </c>
      <c r="Q788" s="833">
        <v>217</v>
      </c>
    </row>
    <row r="789" spans="1:17" ht="14.45" customHeight="1" x14ac:dyDescent="0.2">
      <c r="A789" s="822" t="s">
        <v>7822</v>
      </c>
      <c r="B789" s="823" t="s">
        <v>7627</v>
      </c>
      <c r="C789" s="823" t="s">
        <v>7508</v>
      </c>
      <c r="D789" s="823" t="s">
        <v>7698</v>
      </c>
      <c r="E789" s="823" t="s">
        <v>7699</v>
      </c>
      <c r="F789" s="832"/>
      <c r="G789" s="832"/>
      <c r="H789" s="832"/>
      <c r="I789" s="832"/>
      <c r="J789" s="832">
        <v>1</v>
      </c>
      <c r="K789" s="832">
        <v>37</v>
      </c>
      <c r="L789" s="832">
        <v>1</v>
      </c>
      <c r="M789" s="832">
        <v>37</v>
      </c>
      <c r="N789" s="832">
        <v>1</v>
      </c>
      <c r="O789" s="832">
        <v>37</v>
      </c>
      <c r="P789" s="828">
        <v>1</v>
      </c>
      <c r="Q789" s="833">
        <v>37</v>
      </c>
    </row>
    <row r="790" spans="1:17" ht="14.45" customHeight="1" x14ac:dyDescent="0.2">
      <c r="A790" s="822" t="s">
        <v>7822</v>
      </c>
      <c r="B790" s="823" t="s">
        <v>7627</v>
      </c>
      <c r="C790" s="823" t="s">
        <v>7508</v>
      </c>
      <c r="D790" s="823" t="s">
        <v>7716</v>
      </c>
      <c r="E790" s="823" t="s">
        <v>7717</v>
      </c>
      <c r="F790" s="832"/>
      <c r="G790" s="832"/>
      <c r="H790" s="832"/>
      <c r="I790" s="832"/>
      <c r="J790" s="832"/>
      <c r="K790" s="832"/>
      <c r="L790" s="832"/>
      <c r="M790" s="832"/>
      <c r="N790" s="832">
        <v>1</v>
      </c>
      <c r="O790" s="832">
        <v>233</v>
      </c>
      <c r="P790" s="828"/>
      <c r="Q790" s="833">
        <v>233</v>
      </c>
    </row>
    <row r="791" spans="1:17" ht="14.45" customHeight="1" x14ac:dyDescent="0.2">
      <c r="A791" s="822" t="s">
        <v>7822</v>
      </c>
      <c r="B791" s="823" t="s">
        <v>7627</v>
      </c>
      <c r="C791" s="823" t="s">
        <v>7508</v>
      </c>
      <c r="D791" s="823" t="s">
        <v>7754</v>
      </c>
      <c r="E791" s="823" t="s">
        <v>7755</v>
      </c>
      <c r="F791" s="832"/>
      <c r="G791" s="832"/>
      <c r="H791" s="832"/>
      <c r="I791" s="832"/>
      <c r="J791" s="832"/>
      <c r="K791" s="832"/>
      <c r="L791" s="832"/>
      <c r="M791" s="832"/>
      <c r="N791" s="832">
        <v>1</v>
      </c>
      <c r="O791" s="832">
        <v>204</v>
      </c>
      <c r="P791" s="828"/>
      <c r="Q791" s="833">
        <v>204</v>
      </c>
    </row>
    <row r="792" spans="1:17" ht="14.45" customHeight="1" x14ac:dyDescent="0.2">
      <c r="A792" s="822" t="s">
        <v>7823</v>
      </c>
      <c r="B792" s="823" t="s">
        <v>7239</v>
      </c>
      <c r="C792" s="823" t="s">
        <v>7469</v>
      </c>
      <c r="D792" s="823" t="s">
        <v>7472</v>
      </c>
      <c r="E792" s="823" t="s">
        <v>7473</v>
      </c>
      <c r="F792" s="832"/>
      <c r="G792" s="832"/>
      <c r="H792" s="832"/>
      <c r="I792" s="832"/>
      <c r="J792" s="832"/>
      <c r="K792" s="832"/>
      <c r="L792" s="832"/>
      <c r="M792" s="832"/>
      <c r="N792" s="832">
        <v>1</v>
      </c>
      <c r="O792" s="832">
        <v>2670.34</v>
      </c>
      <c r="P792" s="828"/>
      <c r="Q792" s="833">
        <v>2670.34</v>
      </c>
    </row>
    <row r="793" spans="1:17" ht="14.45" customHeight="1" x14ac:dyDescent="0.2">
      <c r="A793" s="822" t="s">
        <v>7823</v>
      </c>
      <c r="B793" s="823" t="s">
        <v>7239</v>
      </c>
      <c r="C793" s="823" t="s">
        <v>7508</v>
      </c>
      <c r="D793" s="823" t="s">
        <v>7511</v>
      </c>
      <c r="E793" s="823" t="s">
        <v>7512</v>
      </c>
      <c r="F793" s="832"/>
      <c r="G793" s="832"/>
      <c r="H793" s="832"/>
      <c r="I793" s="832"/>
      <c r="J793" s="832"/>
      <c r="K793" s="832"/>
      <c r="L793" s="832"/>
      <c r="M793" s="832"/>
      <c r="N793" s="832">
        <v>1</v>
      </c>
      <c r="O793" s="832">
        <v>201</v>
      </c>
      <c r="P793" s="828"/>
      <c r="Q793" s="833">
        <v>201</v>
      </c>
    </row>
    <row r="794" spans="1:17" ht="14.45" customHeight="1" x14ac:dyDescent="0.2">
      <c r="A794" s="822" t="s">
        <v>7823</v>
      </c>
      <c r="B794" s="823" t="s">
        <v>7239</v>
      </c>
      <c r="C794" s="823" t="s">
        <v>7508</v>
      </c>
      <c r="D794" s="823" t="s">
        <v>7513</v>
      </c>
      <c r="E794" s="823" t="s">
        <v>7514</v>
      </c>
      <c r="F794" s="832"/>
      <c r="G794" s="832"/>
      <c r="H794" s="832"/>
      <c r="I794" s="832"/>
      <c r="J794" s="832">
        <v>2</v>
      </c>
      <c r="K794" s="832">
        <v>76</v>
      </c>
      <c r="L794" s="832">
        <v>1</v>
      </c>
      <c r="M794" s="832">
        <v>38</v>
      </c>
      <c r="N794" s="832">
        <v>2</v>
      </c>
      <c r="O794" s="832">
        <v>76</v>
      </c>
      <c r="P794" s="828">
        <v>1</v>
      </c>
      <c r="Q794" s="833">
        <v>38</v>
      </c>
    </row>
    <row r="795" spans="1:17" ht="14.45" customHeight="1" x14ac:dyDescent="0.2">
      <c r="A795" s="822" t="s">
        <v>7823</v>
      </c>
      <c r="B795" s="823" t="s">
        <v>7239</v>
      </c>
      <c r="C795" s="823" t="s">
        <v>7508</v>
      </c>
      <c r="D795" s="823" t="s">
        <v>7543</v>
      </c>
      <c r="E795" s="823" t="s">
        <v>7544</v>
      </c>
      <c r="F795" s="832">
        <v>1</v>
      </c>
      <c r="G795" s="832">
        <v>355</v>
      </c>
      <c r="H795" s="832"/>
      <c r="I795" s="832">
        <v>355</v>
      </c>
      <c r="J795" s="832"/>
      <c r="K795" s="832"/>
      <c r="L795" s="832"/>
      <c r="M795" s="832"/>
      <c r="N795" s="832">
        <v>1</v>
      </c>
      <c r="O795" s="832">
        <v>360</v>
      </c>
      <c r="P795" s="828"/>
      <c r="Q795" s="833">
        <v>360</v>
      </c>
    </row>
    <row r="796" spans="1:17" ht="14.45" customHeight="1" x14ac:dyDescent="0.2">
      <c r="A796" s="822" t="s">
        <v>7823</v>
      </c>
      <c r="B796" s="823" t="s">
        <v>7239</v>
      </c>
      <c r="C796" s="823" t="s">
        <v>7508</v>
      </c>
      <c r="D796" s="823" t="s">
        <v>7551</v>
      </c>
      <c r="E796" s="823" t="s">
        <v>7552</v>
      </c>
      <c r="F796" s="832">
        <v>1</v>
      </c>
      <c r="G796" s="832">
        <v>174</v>
      </c>
      <c r="H796" s="832"/>
      <c r="I796" s="832">
        <v>174</v>
      </c>
      <c r="J796" s="832"/>
      <c r="K796" s="832"/>
      <c r="L796" s="832"/>
      <c r="M796" s="832"/>
      <c r="N796" s="832">
        <v>1</v>
      </c>
      <c r="O796" s="832">
        <v>176</v>
      </c>
      <c r="P796" s="828"/>
      <c r="Q796" s="833">
        <v>176</v>
      </c>
    </row>
    <row r="797" spans="1:17" ht="14.45" customHeight="1" x14ac:dyDescent="0.2">
      <c r="A797" s="822" t="s">
        <v>7823</v>
      </c>
      <c r="B797" s="823" t="s">
        <v>7239</v>
      </c>
      <c r="C797" s="823" t="s">
        <v>7508</v>
      </c>
      <c r="D797" s="823" t="s">
        <v>7557</v>
      </c>
      <c r="E797" s="823" t="s">
        <v>7558</v>
      </c>
      <c r="F797" s="832"/>
      <c r="G797" s="832"/>
      <c r="H797" s="832"/>
      <c r="I797" s="832"/>
      <c r="J797" s="832"/>
      <c r="K797" s="832"/>
      <c r="L797" s="832"/>
      <c r="M797" s="832"/>
      <c r="N797" s="832">
        <v>2</v>
      </c>
      <c r="O797" s="832">
        <v>360</v>
      </c>
      <c r="P797" s="828"/>
      <c r="Q797" s="833">
        <v>180</v>
      </c>
    </row>
    <row r="798" spans="1:17" ht="14.45" customHeight="1" x14ac:dyDescent="0.2">
      <c r="A798" s="822" t="s">
        <v>7823</v>
      </c>
      <c r="B798" s="823" t="s">
        <v>7584</v>
      </c>
      <c r="C798" s="823" t="s">
        <v>7508</v>
      </c>
      <c r="D798" s="823" t="s">
        <v>7599</v>
      </c>
      <c r="E798" s="823" t="s">
        <v>7600</v>
      </c>
      <c r="F798" s="832"/>
      <c r="G798" s="832"/>
      <c r="H798" s="832"/>
      <c r="I798" s="832"/>
      <c r="J798" s="832"/>
      <c r="K798" s="832"/>
      <c r="L798" s="832"/>
      <c r="M798" s="832"/>
      <c r="N798" s="832">
        <v>2</v>
      </c>
      <c r="O798" s="832">
        <v>730</v>
      </c>
      <c r="P798" s="828"/>
      <c r="Q798" s="833">
        <v>365</v>
      </c>
    </row>
    <row r="799" spans="1:17" ht="14.45" customHeight="1" x14ac:dyDescent="0.2">
      <c r="A799" s="822" t="s">
        <v>7823</v>
      </c>
      <c r="B799" s="823" t="s">
        <v>7584</v>
      </c>
      <c r="C799" s="823" t="s">
        <v>7508</v>
      </c>
      <c r="D799" s="823" t="s">
        <v>7603</v>
      </c>
      <c r="E799" s="823" t="s">
        <v>7604</v>
      </c>
      <c r="F799" s="832"/>
      <c r="G799" s="832"/>
      <c r="H799" s="832"/>
      <c r="I799" s="832"/>
      <c r="J799" s="832"/>
      <c r="K799" s="832"/>
      <c r="L799" s="832"/>
      <c r="M799" s="832"/>
      <c r="N799" s="832">
        <v>4</v>
      </c>
      <c r="O799" s="832">
        <v>4456</v>
      </c>
      <c r="P799" s="828"/>
      <c r="Q799" s="833">
        <v>1114</v>
      </c>
    </row>
    <row r="800" spans="1:17" ht="14.45" customHeight="1" x14ac:dyDescent="0.2">
      <c r="A800" s="822" t="s">
        <v>7823</v>
      </c>
      <c r="B800" s="823" t="s">
        <v>7584</v>
      </c>
      <c r="C800" s="823" t="s">
        <v>7508</v>
      </c>
      <c r="D800" s="823" t="s">
        <v>7611</v>
      </c>
      <c r="E800" s="823" t="s">
        <v>7612</v>
      </c>
      <c r="F800" s="832"/>
      <c r="G800" s="832"/>
      <c r="H800" s="832"/>
      <c r="I800" s="832"/>
      <c r="J800" s="832">
        <v>2</v>
      </c>
      <c r="K800" s="832">
        <v>3220</v>
      </c>
      <c r="L800" s="832">
        <v>1</v>
      </c>
      <c r="M800" s="832">
        <v>1610</v>
      </c>
      <c r="N800" s="832">
        <v>2</v>
      </c>
      <c r="O800" s="832">
        <v>3220</v>
      </c>
      <c r="P800" s="828">
        <v>1</v>
      </c>
      <c r="Q800" s="833">
        <v>1610</v>
      </c>
    </row>
    <row r="801" spans="1:17" ht="14.45" customHeight="1" x14ac:dyDescent="0.2">
      <c r="A801" s="822" t="s">
        <v>7823</v>
      </c>
      <c r="B801" s="823" t="s">
        <v>7584</v>
      </c>
      <c r="C801" s="823" t="s">
        <v>7508</v>
      </c>
      <c r="D801" s="823" t="s">
        <v>7613</v>
      </c>
      <c r="E801" s="823" t="s">
        <v>7614</v>
      </c>
      <c r="F801" s="832"/>
      <c r="G801" s="832"/>
      <c r="H801" s="832"/>
      <c r="I801" s="832"/>
      <c r="J801" s="832"/>
      <c r="K801" s="832"/>
      <c r="L801" s="832"/>
      <c r="M801" s="832"/>
      <c r="N801" s="832">
        <v>24</v>
      </c>
      <c r="O801" s="832">
        <v>39264</v>
      </c>
      <c r="P801" s="828"/>
      <c r="Q801" s="833">
        <v>1636</v>
      </c>
    </row>
    <row r="802" spans="1:17" ht="14.45" customHeight="1" x14ac:dyDescent="0.2">
      <c r="A802" s="822" t="s">
        <v>7823</v>
      </c>
      <c r="B802" s="823" t="s">
        <v>7584</v>
      </c>
      <c r="C802" s="823" t="s">
        <v>7508</v>
      </c>
      <c r="D802" s="823" t="s">
        <v>7617</v>
      </c>
      <c r="E802" s="823" t="s">
        <v>7618</v>
      </c>
      <c r="F802" s="832"/>
      <c r="G802" s="832"/>
      <c r="H802" s="832"/>
      <c r="I802" s="832"/>
      <c r="J802" s="832">
        <v>2</v>
      </c>
      <c r="K802" s="832">
        <v>3220</v>
      </c>
      <c r="L802" s="832">
        <v>1</v>
      </c>
      <c r="M802" s="832">
        <v>1610</v>
      </c>
      <c r="N802" s="832">
        <v>2</v>
      </c>
      <c r="O802" s="832">
        <v>3220</v>
      </c>
      <c r="P802" s="828">
        <v>1</v>
      </c>
      <c r="Q802" s="833">
        <v>1610</v>
      </c>
    </row>
    <row r="803" spans="1:17" ht="14.45" customHeight="1" x14ac:dyDescent="0.2">
      <c r="A803" s="822" t="s">
        <v>7823</v>
      </c>
      <c r="B803" s="823" t="s">
        <v>7584</v>
      </c>
      <c r="C803" s="823" t="s">
        <v>7508</v>
      </c>
      <c r="D803" s="823" t="s">
        <v>7623</v>
      </c>
      <c r="E803" s="823" t="s">
        <v>7624</v>
      </c>
      <c r="F803" s="832"/>
      <c r="G803" s="832"/>
      <c r="H803" s="832"/>
      <c r="I803" s="832"/>
      <c r="J803" s="832">
        <v>2</v>
      </c>
      <c r="K803" s="832">
        <v>2168.88</v>
      </c>
      <c r="L803" s="832">
        <v>1</v>
      </c>
      <c r="M803" s="832">
        <v>1084.44</v>
      </c>
      <c r="N803" s="832">
        <v>2</v>
      </c>
      <c r="O803" s="832">
        <v>2168.89</v>
      </c>
      <c r="P803" s="828">
        <v>1.0000046106746339</v>
      </c>
      <c r="Q803" s="833">
        <v>1084.4449999999999</v>
      </c>
    </row>
    <row r="804" spans="1:17" ht="14.45" customHeight="1" x14ac:dyDescent="0.2">
      <c r="A804" s="822" t="s">
        <v>7823</v>
      </c>
      <c r="B804" s="823" t="s">
        <v>7627</v>
      </c>
      <c r="C804" s="823" t="s">
        <v>7508</v>
      </c>
      <c r="D804" s="823" t="s">
        <v>7628</v>
      </c>
      <c r="E804" s="823" t="s">
        <v>7629</v>
      </c>
      <c r="F804" s="832">
        <v>1</v>
      </c>
      <c r="G804" s="832">
        <v>222</v>
      </c>
      <c r="H804" s="832"/>
      <c r="I804" s="832">
        <v>222</v>
      </c>
      <c r="J804" s="832"/>
      <c r="K804" s="832"/>
      <c r="L804" s="832"/>
      <c r="M804" s="832"/>
      <c r="N804" s="832"/>
      <c r="O804" s="832"/>
      <c r="P804" s="828"/>
      <c r="Q804" s="833"/>
    </row>
    <row r="805" spans="1:17" ht="14.45" customHeight="1" x14ac:dyDescent="0.2">
      <c r="A805" s="822" t="s">
        <v>7823</v>
      </c>
      <c r="B805" s="823" t="s">
        <v>7627</v>
      </c>
      <c r="C805" s="823" t="s">
        <v>7508</v>
      </c>
      <c r="D805" s="823" t="s">
        <v>7630</v>
      </c>
      <c r="E805" s="823" t="s">
        <v>7631</v>
      </c>
      <c r="F805" s="832">
        <v>1</v>
      </c>
      <c r="G805" s="832">
        <v>509</v>
      </c>
      <c r="H805" s="832"/>
      <c r="I805" s="832">
        <v>509</v>
      </c>
      <c r="J805" s="832"/>
      <c r="K805" s="832"/>
      <c r="L805" s="832"/>
      <c r="M805" s="832"/>
      <c r="N805" s="832"/>
      <c r="O805" s="832"/>
      <c r="P805" s="828"/>
      <c r="Q805" s="833"/>
    </row>
    <row r="806" spans="1:17" ht="14.45" customHeight="1" x14ac:dyDescent="0.2">
      <c r="A806" s="822" t="s">
        <v>7823</v>
      </c>
      <c r="B806" s="823" t="s">
        <v>7627</v>
      </c>
      <c r="C806" s="823" t="s">
        <v>7508</v>
      </c>
      <c r="D806" s="823" t="s">
        <v>7632</v>
      </c>
      <c r="E806" s="823" t="s">
        <v>7633</v>
      </c>
      <c r="F806" s="832">
        <v>4</v>
      </c>
      <c r="G806" s="832">
        <v>1416</v>
      </c>
      <c r="H806" s="832">
        <v>1.9943661971830986</v>
      </c>
      <c r="I806" s="832">
        <v>354</v>
      </c>
      <c r="J806" s="832">
        <v>2</v>
      </c>
      <c r="K806" s="832">
        <v>710</v>
      </c>
      <c r="L806" s="832">
        <v>1</v>
      </c>
      <c r="M806" s="832">
        <v>355</v>
      </c>
      <c r="N806" s="832"/>
      <c r="O806" s="832"/>
      <c r="P806" s="828"/>
      <c r="Q806" s="833"/>
    </row>
    <row r="807" spans="1:17" ht="14.45" customHeight="1" x14ac:dyDescent="0.2">
      <c r="A807" s="822" t="s">
        <v>7823</v>
      </c>
      <c r="B807" s="823" t="s">
        <v>7627</v>
      </c>
      <c r="C807" s="823" t="s">
        <v>7508</v>
      </c>
      <c r="D807" s="823" t="s">
        <v>7636</v>
      </c>
      <c r="E807" s="823" t="s">
        <v>7637</v>
      </c>
      <c r="F807" s="832">
        <v>458</v>
      </c>
      <c r="G807" s="832">
        <v>29770</v>
      </c>
      <c r="H807" s="832">
        <v>0.9956521739130435</v>
      </c>
      <c r="I807" s="832">
        <v>65</v>
      </c>
      <c r="J807" s="832">
        <v>460</v>
      </c>
      <c r="K807" s="832">
        <v>29900</v>
      </c>
      <c r="L807" s="832">
        <v>1</v>
      </c>
      <c r="M807" s="832">
        <v>65</v>
      </c>
      <c r="N807" s="832">
        <v>418</v>
      </c>
      <c r="O807" s="832">
        <v>27588</v>
      </c>
      <c r="P807" s="828">
        <v>0.92267558528428095</v>
      </c>
      <c r="Q807" s="833">
        <v>66</v>
      </c>
    </row>
    <row r="808" spans="1:17" ht="14.45" customHeight="1" x14ac:dyDescent="0.2">
      <c r="A808" s="822" t="s">
        <v>7823</v>
      </c>
      <c r="B808" s="823" t="s">
        <v>7627</v>
      </c>
      <c r="C808" s="823" t="s">
        <v>7508</v>
      </c>
      <c r="D808" s="823" t="s">
        <v>7640</v>
      </c>
      <c r="E808" s="823" t="s">
        <v>7641</v>
      </c>
      <c r="F808" s="832">
        <v>2</v>
      </c>
      <c r="G808" s="832">
        <v>1184</v>
      </c>
      <c r="H808" s="832">
        <v>0.99663299663299665</v>
      </c>
      <c r="I808" s="832">
        <v>592</v>
      </c>
      <c r="J808" s="832">
        <v>2</v>
      </c>
      <c r="K808" s="832">
        <v>1188</v>
      </c>
      <c r="L808" s="832">
        <v>1</v>
      </c>
      <c r="M808" s="832">
        <v>594</v>
      </c>
      <c r="N808" s="832">
        <v>2</v>
      </c>
      <c r="O808" s="832">
        <v>1190</v>
      </c>
      <c r="P808" s="828">
        <v>1.0016835016835017</v>
      </c>
      <c r="Q808" s="833">
        <v>595</v>
      </c>
    </row>
    <row r="809" spans="1:17" ht="14.45" customHeight="1" x14ac:dyDescent="0.2">
      <c r="A809" s="822" t="s">
        <v>7823</v>
      </c>
      <c r="B809" s="823" t="s">
        <v>7627</v>
      </c>
      <c r="C809" s="823" t="s">
        <v>7508</v>
      </c>
      <c r="D809" s="823" t="s">
        <v>7642</v>
      </c>
      <c r="E809" s="823" t="s">
        <v>7643</v>
      </c>
      <c r="F809" s="832">
        <v>1</v>
      </c>
      <c r="G809" s="832">
        <v>617</v>
      </c>
      <c r="H809" s="832">
        <v>0.49919093851132684</v>
      </c>
      <c r="I809" s="832">
        <v>617</v>
      </c>
      <c r="J809" s="832">
        <v>2</v>
      </c>
      <c r="K809" s="832">
        <v>1236</v>
      </c>
      <c r="L809" s="832">
        <v>1</v>
      </c>
      <c r="M809" s="832">
        <v>618</v>
      </c>
      <c r="N809" s="832">
        <v>2</v>
      </c>
      <c r="O809" s="832">
        <v>1238</v>
      </c>
      <c r="P809" s="828">
        <v>1.0016181229773462</v>
      </c>
      <c r="Q809" s="833">
        <v>619</v>
      </c>
    </row>
    <row r="810" spans="1:17" ht="14.45" customHeight="1" x14ac:dyDescent="0.2">
      <c r="A810" s="822" t="s">
        <v>7823</v>
      </c>
      <c r="B810" s="823" t="s">
        <v>7627</v>
      </c>
      <c r="C810" s="823" t="s">
        <v>7508</v>
      </c>
      <c r="D810" s="823" t="s">
        <v>7648</v>
      </c>
      <c r="E810" s="823" t="s">
        <v>7649</v>
      </c>
      <c r="F810" s="832">
        <v>2</v>
      </c>
      <c r="G810" s="832">
        <v>48</v>
      </c>
      <c r="H810" s="832">
        <v>0.61538461538461542</v>
      </c>
      <c r="I810" s="832">
        <v>24</v>
      </c>
      <c r="J810" s="832">
        <v>3</v>
      </c>
      <c r="K810" s="832">
        <v>78</v>
      </c>
      <c r="L810" s="832">
        <v>1</v>
      </c>
      <c r="M810" s="832">
        <v>26</v>
      </c>
      <c r="N810" s="832"/>
      <c r="O810" s="832"/>
      <c r="P810" s="828"/>
      <c r="Q810" s="833"/>
    </row>
    <row r="811" spans="1:17" ht="14.45" customHeight="1" x14ac:dyDescent="0.2">
      <c r="A811" s="822" t="s">
        <v>7823</v>
      </c>
      <c r="B811" s="823" t="s">
        <v>7627</v>
      </c>
      <c r="C811" s="823" t="s">
        <v>7508</v>
      </c>
      <c r="D811" s="823" t="s">
        <v>7652</v>
      </c>
      <c r="E811" s="823" t="s">
        <v>7653</v>
      </c>
      <c r="F811" s="832">
        <v>2</v>
      </c>
      <c r="G811" s="832">
        <v>110</v>
      </c>
      <c r="H811" s="832">
        <v>2</v>
      </c>
      <c r="I811" s="832">
        <v>55</v>
      </c>
      <c r="J811" s="832">
        <v>1</v>
      </c>
      <c r="K811" s="832">
        <v>55</v>
      </c>
      <c r="L811" s="832">
        <v>1</v>
      </c>
      <c r="M811" s="832">
        <v>55</v>
      </c>
      <c r="N811" s="832">
        <v>3</v>
      </c>
      <c r="O811" s="832">
        <v>165</v>
      </c>
      <c r="P811" s="828">
        <v>3</v>
      </c>
      <c r="Q811" s="833">
        <v>55</v>
      </c>
    </row>
    <row r="812" spans="1:17" ht="14.45" customHeight="1" x14ac:dyDescent="0.2">
      <c r="A812" s="822" t="s">
        <v>7823</v>
      </c>
      <c r="B812" s="823" t="s">
        <v>7627</v>
      </c>
      <c r="C812" s="823" t="s">
        <v>7508</v>
      </c>
      <c r="D812" s="823" t="s">
        <v>7654</v>
      </c>
      <c r="E812" s="823" t="s">
        <v>7655</v>
      </c>
      <c r="F812" s="832">
        <v>76</v>
      </c>
      <c r="G812" s="832">
        <v>5852</v>
      </c>
      <c r="H812" s="832">
        <v>0.9618671926364234</v>
      </c>
      <c r="I812" s="832">
        <v>77</v>
      </c>
      <c r="J812" s="832">
        <v>78</v>
      </c>
      <c r="K812" s="832">
        <v>6084</v>
      </c>
      <c r="L812" s="832">
        <v>1</v>
      </c>
      <c r="M812" s="832">
        <v>78</v>
      </c>
      <c r="N812" s="832">
        <v>83</v>
      </c>
      <c r="O812" s="832">
        <v>6474</v>
      </c>
      <c r="P812" s="828">
        <v>1.0641025641025641</v>
      </c>
      <c r="Q812" s="833">
        <v>78</v>
      </c>
    </row>
    <row r="813" spans="1:17" ht="14.45" customHeight="1" x14ac:dyDescent="0.2">
      <c r="A813" s="822" t="s">
        <v>7823</v>
      </c>
      <c r="B813" s="823" t="s">
        <v>7627</v>
      </c>
      <c r="C813" s="823" t="s">
        <v>7508</v>
      </c>
      <c r="D813" s="823" t="s">
        <v>7658</v>
      </c>
      <c r="E813" s="823" t="s">
        <v>7659</v>
      </c>
      <c r="F813" s="832">
        <v>38</v>
      </c>
      <c r="G813" s="832">
        <v>912</v>
      </c>
      <c r="H813" s="832">
        <v>0.97435897435897434</v>
      </c>
      <c r="I813" s="832">
        <v>24</v>
      </c>
      <c r="J813" s="832">
        <v>39</v>
      </c>
      <c r="K813" s="832">
        <v>936</v>
      </c>
      <c r="L813" s="832">
        <v>1</v>
      </c>
      <c r="M813" s="832">
        <v>24</v>
      </c>
      <c r="N813" s="832">
        <v>38</v>
      </c>
      <c r="O813" s="832">
        <v>950</v>
      </c>
      <c r="P813" s="828">
        <v>1.0149572649572649</v>
      </c>
      <c r="Q813" s="833">
        <v>25</v>
      </c>
    </row>
    <row r="814" spans="1:17" ht="14.45" customHeight="1" x14ac:dyDescent="0.2">
      <c r="A814" s="822" t="s">
        <v>7823</v>
      </c>
      <c r="B814" s="823" t="s">
        <v>7627</v>
      </c>
      <c r="C814" s="823" t="s">
        <v>7508</v>
      </c>
      <c r="D814" s="823" t="s">
        <v>7662</v>
      </c>
      <c r="E814" s="823" t="s">
        <v>7663</v>
      </c>
      <c r="F814" s="832"/>
      <c r="G814" s="832"/>
      <c r="H814" s="832"/>
      <c r="I814" s="832"/>
      <c r="J814" s="832"/>
      <c r="K814" s="832"/>
      <c r="L814" s="832"/>
      <c r="M814" s="832"/>
      <c r="N814" s="832">
        <v>1</v>
      </c>
      <c r="O814" s="832">
        <v>181</v>
      </c>
      <c r="P814" s="828"/>
      <c r="Q814" s="833">
        <v>181</v>
      </c>
    </row>
    <row r="815" spans="1:17" ht="14.45" customHeight="1" x14ac:dyDescent="0.2">
      <c r="A815" s="822" t="s">
        <v>7823</v>
      </c>
      <c r="B815" s="823" t="s">
        <v>7627</v>
      </c>
      <c r="C815" s="823" t="s">
        <v>7508</v>
      </c>
      <c r="D815" s="823" t="s">
        <v>7670</v>
      </c>
      <c r="E815" s="823" t="s">
        <v>7671</v>
      </c>
      <c r="F815" s="832">
        <v>3</v>
      </c>
      <c r="G815" s="832">
        <v>198</v>
      </c>
      <c r="H815" s="832">
        <v>0.6</v>
      </c>
      <c r="I815" s="832">
        <v>66</v>
      </c>
      <c r="J815" s="832">
        <v>5</v>
      </c>
      <c r="K815" s="832">
        <v>330</v>
      </c>
      <c r="L815" s="832">
        <v>1</v>
      </c>
      <c r="M815" s="832">
        <v>66</v>
      </c>
      <c r="N815" s="832">
        <v>3</v>
      </c>
      <c r="O815" s="832">
        <v>198</v>
      </c>
      <c r="P815" s="828">
        <v>0.6</v>
      </c>
      <c r="Q815" s="833">
        <v>66</v>
      </c>
    </row>
    <row r="816" spans="1:17" ht="14.45" customHeight="1" x14ac:dyDescent="0.2">
      <c r="A816" s="822" t="s">
        <v>7823</v>
      </c>
      <c r="B816" s="823" t="s">
        <v>7627</v>
      </c>
      <c r="C816" s="823" t="s">
        <v>7508</v>
      </c>
      <c r="D816" s="823" t="s">
        <v>7674</v>
      </c>
      <c r="E816" s="823" t="s">
        <v>7675</v>
      </c>
      <c r="F816" s="832">
        <v>80</v>
      </c>
      <c r="G816" s="832">
        <v>1360</v>
      </c>
      <c r="H816" s="832">
        <v>0.85106382978723405</v>
      </c>
      <c r="I816" s="832">
        <v>17</v>
      </c>
      <c r="J816" s="832">
        <v>94</v>
      </c>
      <c r="K816" s="832">
        <v>1598</v>
      </c>
      <c r="L816" s="832">
        <v>1</v>
      </c>
      <c r="M816" s="832">
        <v>17</v>
      </c>
      <c r="N816" s="832">
        <v>91</v>
      </c>
      <c r="O816" s="832">
        <v>1547</v>
      </c>
      <c r="P816" s="828">
        <v>0.96808510638297873</v>
      </c>
      <c r="Q816" s="833">
        <v>17</v>
      </c>
    </row>
    <row r="817" spans="1:17" ht="14.45" customHeight="1" x14ac:dyDescent="0.2">
      <c r="A817" s="822" t="s">
        <v>7823</v>
      </c>
      <c r="B817" s="823" t="s">
        <v>7627</v>
      </c>
      <c r="C817" s="823" t="s">
        <v>7508</v>
      </c>
      <c r="D817" s="823" t="s">
        <v>7678</v>
      </c>
      <c r="E817" s="823" t="s">
        <v>7679</v>
      </c>
      <c r="F817" s="832">
        <v>41</v>
      </c>
      <c r="G817" s="832">
        <v>14350</v>
      </c>
      <c r="H817" s="832">
        <v>1.7034662867996202</v>
      </c>
      <c r="I817" s="832">
        <v>350</v>
      </c>
      <c r="J817" s="832">
        <v>24</v>
      </c>
      <c r="K817" s="832">
        <v>8424</v>
      </c>
      <c r="L817" s="832">
        <v>1</v>
      </c>
      <c r="M817" s="832">
        <v>351</v>
      </c>
      <c r="N817" s="832">
        <v>37</v>
      </c>
      <c r="O817" s="832">
        <v>13024</v>
      </c>
      <c r="P817" s="828">
        <v>1.5460588793922128</v>
      </c>
      <c r="Q817" s="833">
        <v>352</v>
      </c>
    </row>
    <row r="818" spans="1:17" ht="14.45" customHeight="1" x14ac:dyDescent="0.2">
      <c r="A818" s="822" t="s">
        <v>7823</v>
      </c>
      <c r="B818" s="823" t="s">
        <v>7627</v>
      </c>
      <c r="C818" s="823" t="s">
        <v>7508</v>
      </c>
      <c r="D818" s="823" t="s">
        <v>7680</v>
      </c>
      <c r="E818" s="823" t="s">
        <v>7681</v>
      </c>
      <c r="F818" s="832">
        <v>36</v>
      </c>
      <c r="G818" s="832">
        <v>900</v>
      </c>
      <c r="H818" s="832">
        <v>1</v>
      </c>
      <c r="I818" s="832">
        <v>25</v>
      </c>
      <c r="J818" s="832">
        <v>36</v>
      </c>
      <c r="K818" s="832">
        <v>900</v>
      </c>
      <c r="L818" s="832">
        <v>1</v>
      </c>
      <c r="M818" s="832">
        <v>25</v>
      </c>
      <c r="N818" s="832">
        <v>36</v>
      </c>
      <c r="O818" s="832">
        <v>936</v>
      </c>
      <c r="P818" s="828">
        <v>1.04</v>
      </c>
      <c r="Q818" s="833">
        <v>26</v>
      </c>
    </row>
    <row r="819" spans="1:17" ht="14.45" customHeight="1" x14ac:dyDescent="0.2">
      <c r="A819" s="822" t="s">
        <v>7823</v>
      </c>
      <c r="B819" s="823" t="s">
        <v>7627</v>
      </c>
      <c r="C819" s="823" t="s">
        <v>7508</v>
      </c>
      <c r="D819" s="823" t="s">
        <v>7682</v>
      </c>
      <c r="E819" s="823" t="s">
        <v>7683</v>
      </c>
      <c r="F819" s="832">
        <v>1</v>
      </c>
      <c r="G819" s="832">
        <v>742</v>
      </c>
      <c r="H819" s="832">
        <v>0.5</v>
      </c>
      <c r="I819" s="832">
        <v>742</v>
      </c>
      <c r="J819" s="832">
        <v>2</v>
      </c>
      <c r="K819" s="832">
        <v>1484</v>
      </c>
      <c r="L819" s="832">
        <v>1</v>
      </c>
      <c r="M819" s="832">
        <v>742</v>
      </c>
      <c r="N819" s="832">
        <v>2</v>
      </c>
      <c r="O819" s="832">
        <v>1486</v>
      </c>
      <c r="P819" s="828">
        <v>1.0013477088948788</v>
      </c>
      <c r="Q819" s="833">
        <v>743</v>
      </c>
    </row>
    <row r="820" spans="1:17" ht="14.45" customHeight="1" x14ac:dyDescent="0.2">
      <c r="A820" s="822" t="s">
        <v>7823</v>
      </c>
      <c r="B820" s="823" t="s">
        <v>7627</v>
      </c>
      <c r="C820" s="823" t="s">
        <v>7508</v>
      </c>
      <c r="D820" s="823" t="s">
        <v>7684</v>
      </c>
      <c r="E820" s="823" t="s">
        <v>7685</v>
      </c>
      <c r="F820" s="832">
        <v>2</v>
      </c>
      <c r="G820" s="832">
        <v>362</v>
      </c>
      <c r="H820" s="832">
        <v>1</v>
      </c>
      <c r="I820" s="832">
        <v>181</v>
      </c>
      <c r="J820" s="832">
        <v>2</v>
      </c>
      <c r="K820" s="832">
        <v>362</v>
      </c>
      <c r="L820" s="832">
        <v>1</v>
      </c>
      <c r="M820" s="832">
        <v>181</v>
      </c>
      <c r="N820" s="832">
        <v>4</v>
      </c>
      <c r="O820" s="832">
        <v>724</v>
      </c>
      <c r="P820" s="828">
        <v>2</v>
      </c>
      <c r="Q820" s="833">
        <v>181</v>
      </c>
    </row>
    <row r="821" spans="1:17" ht="14.45" customHeight="1" x14ac:dyDescent="0.2">
      <c r="A821" s="822" t="s">
        <v>7823</v>
      </c>
      <c r="B821" s="823" t="s">
        <v>7627</v>
      </c>
      <c r="C821" s="823" t="s">
        <v>7508</v>
      </c>
      <c r="D821" s="823" t="s">
        <v>7690</v>
      </c>
      <c r="E821" s="823" t="s">
        <v>7691</v>
      </c>
      <c r="F821" s="832">
        <v>6</v>
      </c>
      <c r="G821" s="832">
        <v>1524</v>
      </c>
      <c r="H821" s="832">
        <v>1.5</v>
      </c>
      <c r="I821" s="832">
        <v>254</v>
      </c>
      <c r="J821" s="832">
        <v>4</v>
      </c>
      <c r="K821" s="832">
        <v>1016</v>
      </c>
      <c r="L821" s="832">
        <v>1</v>
      </c>
      <c r="M821" s="832">
        <v>254</v>
      </c>
      <c r="N821" s="832">
        <v>7</v>
      </c>
      <c r="O821" s="832">
        <v>1778</v>
      </c>
      <c r="P821" s="828">
        <v>1.75</v>
      </c>
      <c r="Q821" s="833">
        <v>254</v>
      </c>
    </row>
    <row r="822" spans="1:17" ht="14.45" customHeight="1" x14ac:dyDescent="0.2">
      <c r="A822" s="822" t="s">
        <v>7823</v>
      </c>
      <c r="B822" s="823" t="s">
        <v>7627</v>
      </c>
      <c r="C822" s="823" t="s">
        <v>7508</v>
      </c>
      <c r="D822" s="823" t="s">
        <v>7692</v>
      </c>
      <c r="E822" s="823" t="s">
        <v>7693</v>
      </c>
      <c r="F822" s="832">
        <v>1</v>
      </c>
      <c r="G822" s="832">
        <v>268</v>
      </c>
      <c r="H822" s="832">
        <v>0.49814126394052044</v>
      </c>
      <c r="I822" s="832">
        <v>268</v>
      </c>
      <c r="J822" s="832">
        <v>2</v>
      </c>
      <c r="K822" s="832">
        <v>538</v>
      </c>
      <c r="L822" s="832">
        <v>1</v>
      </c>
      <c r="M822" s="832">
        <v>269</v>
      </c>
      <c r="N822" s="832">
        <v>2</v>
      </c>
      <c r="O822" s="832">
        <v>538</v>
      </c>
      <c r="P822" s="828">
        <v>1</v>
      </c>
      <c r="Q822" s="833">
        <v>269</v>
      </c>
    </row>
    <row r="823" spans="1:17" ht="14.45" customHeight="1" x14ac:dyDescent="0.2">
      <c r="A823" s="822" t="s">
        <v>7823</v>
      </c>
      <c r="B823" s="823" t="s">
        <v>7627</v>
      </c>
      <c r="C823" s="823" t="s">
        <v>7508</v>
      </c>
      <c r="D823" s="823" t="s">
        <v>7696</v>
      </c>
      <c r="E823" s="823" t="s">
        <v>7697</v>
      </c>
      <c r="F823" s="832">
        <v>3</v>
      </c>
      <c r="G823" s="832">
        <v>651</v>
      </c>
      <c r="H823" s="832">
        <v>3</v>
      </c>
      <c r="I823" s="832">
        <v>217</v>
      </c>
      <c r="J823" s="832">
        <v>1</v>
      </c>
      <c r="K823" s="832">
        <v>217</v>
      </c>
      <c r="L823" s="832">
        <v>1</v>
      </c>
      <c r="M823" s="832">
        <v>217</v>
      </c>
      <c r="N823" s="832">
        <v>3</v>
      </c>
      <c r="O823" s="832">
        <v>651</v>
      </c>
      <c r="P823" s="828">
        <v>3</v>
      </c>
      <c r="Q823" s="833">
        <v>217</v>
      </c>
    </row>
    <row r="824" spans="1:17" ht="14.45" customHeight="1" x14ac:dyDescent="0.2">
      <c r="A824" s="822" t="s">
        <v>7823</v>
      </c>
      <c r="B824" s="823" t="s">
        <v>7627</v>
      </c>
      <c r="C824" s="823" t="s">
        <v>7508</v>
      </c>
      <c r="D824" s="823" t="s">
        <v>7700</v>
      </c>
      <c r="E824" s="823" t="s">
        <v>7701</v>
      </c>
      <c r="F824" s="832">
        <v>2</v>
      </c>
      <c r="G824" s="832">
        <v>1184</v>
      </c>
      <c r="H824" s="832">
        <v>0.99663299663299665</v>
      </c>
      <c r="I824" s="832">
        <v>592</v>
      </c>
      <c r="J824" s="832">
        <v>2</v>
      </c>
      <c r="K824" s="832">
        <v>1188</v>
      </c>
      <c r="L824" s="832">
        <v>1</v>
      </c>
      <c r="M824" s="832">
        <v>594</v>
      </c>
      <c r="N824" s="832">
        <v>2</v>
      </c>
      <c r="O824" s="832">
        <v>1190</v>
      </c>
      <c r="P824" s="828">
        <v>1.0016835016835017</v>
      </c>
      <c r="Q824" s="833">
        <v>595</v>
      </c>
    </row>
    <row r="825" spans="1:17" ht="14.45" customHeight="1" x14ac:dyDescent="0.2">
      <c r="A825" s="822" t="s">
        <v>7823</v>
      </c>
      <c r="B825" s="823" t="s">
        <v>7627</v>
      </c>
      <c r="C825" s="823" t="s">
        <v>7508</v>
      </c>
      <c r="D825" s="823" t="s">
        <v>7702</v>
      </c>
      <c r="E825" s="823" t="s">
        <v>7703</v>
      </c>
      <c r="F825" s="832"/>
      <c r="G825" s="832"/>
      <c r="H825" s="832"/>
      <c r="I825" s="832"/>
      <c r="J825" s="832">
        <v>1</v>
      </c>
      <c r="K825" s="832">
        <v>50</v>
      </c>
      <c r="L825" s="832">
        <v>1</v>
      </c>
      <c r="M825" s="832">
        <v>50</v>
      </c>
      <c r="N825" s="832"/>
      <c r="O825" s="832"/>
      <c r="P825" s="828"/>
      <c r="Q825" s="833"/>
    </row>
    <row r="826" spans="1:17" ht="14.45" customHeight="1" x14ac:dyDescent="0.2">
      <c r="A826" s="822" t="s">
        <v>7823</v>
      </c>
      <c r="B826" s="823" t="s">
        <v>7627</v>
      </c>
      <c r="C826" s="823" t="s">
        <v>7508</v>
      </c>
      <c r="D826" s="823" t="s">
        <v>7704</v>
      </c>
      <c r="E826" s="823" t="s">
        <v>7705</v>
      </c>
      <c r="F826" s="832">
        <v>1</v>
      </c>
      <c r="G826" s="832">
        <v>547</v>
      </c>
      <c r="H826" s="832">
        <v>0.49908759124087593</v>
      </c>
      <c r="I826" s="832">
        <v>547</v>
      </c>
      <c r="J826" s="832">
        <v>2</v>
      </c>
      <c r="K826" s="832">
        <v>1096</v>
      </c>
      <c r="L826" s="832">
        <v>1</v>
      </c>
      <c r="M826" s="832">
        <v>548</v>
      </c>
      <c r="N826" s="832">
        <v>2</v>
      </c>
      <c r="O826" s="832">
        <v>1098</v>
      </c>
      <c r="P826" s="828">
        <v>1.0018248175182483</v>
      </c>
      <c r="Q826" s="833">
        <v>549</v>
      </c>
    </row>
    <row r="827" spans="1:17" ht="14.45" customHeight="1" x14ac:dyDescent="0.2">
      <c r="A827" s="822" t="s">
        <v>7823</v>
      </c>
      <c r="B827" s="823" t="s">
        <v>7627</v>
      </c>
      <c r="C827" s="823" t="s">
        <v>7508</v>
      </c>
      <c r="D827" s="823" t="s">
        <v>7708</v>
      </c>
      <c r="E827" s="823" t="s">
        <v>7709</v>
      </c>
      <c r="F827" s="832">
        <v>1</v>
      </c>
      <c r="G827" s="832">
        <v>736</v>
      </c>
      <c r="H827" s="832">
        <v>0.49932157394843962</v>
      </c>
      <c r="I827" s="832">
        <v>736</v>
      </c>
      <c r="J827" s="832">
        <v>2</v>
      </c>
      <c r="K827" s="832">
        <v>1474</v>
      </c>
      <c r="L827" s="832">
        <v>1</v>
      </c>
      <c r="M827" s="832">
        <v>737</v>
      </c>
      <c r="N827" s="832">
        <v>2</v>
      </c>
      <c r="O827" s="832">
        <v>1474</v>
      </c>
      <c r="P827" s="828">
        <v>1</v>
      </c>
      <c r="Q827" s="833">
        <v>737</v>
      </c>
    </row>
    <row r="828" spans="1:17" ht="14.45" customHeight="1" x14ac:dyDescent="0.2">
      <c r="A828" s="822" t="s">
        <v>7823</v>
      </c>
      <c r="B828" s="823" t="s">
        <v>7627</v>
      </c>
      <c r="C828" s="823" t="s">
        <v>7508</v>
      </c>
      <c r="D828" s="823" t="s">
        <v>7710</v>
      </c>
      <c r="E828" s="823" t="s">
        <v>7711</v>
      </c>
      <c r="F828" s="832"/>
      <c r="G828" s="832"/>
      <c r="H828" s="832"/>
      <c r="I828" s="832"/>
      <c r="J828" s="832"/>
      <c r="K828" s="832"/>
      <c r="L828" s="832"/>
      <c r="M828" s="832"/>
      <c r="N828" s="832">
        <v>1</v>
      </c>
      <c r="O828" s="832">
        <v>331</v>
      </c>
      <c r="P828" s="828"/>
      <c r="Q828" s="833">
        <v>331</v>
      </c>
    </row>
    <row r="829" spans="1:17" ht="14.45" customHeight="1" x14ac:dyDescent="0.2">
      <c r="A829" s="822" t="s">
        <v>7823</v>
      </c>
      <c r="B829" s="823" t="s">
        <v>7627</v>
      </c>
      <c r="C829" s="823" t="s">
        <v>7508</v>
      </c>
      <c r="D829" s="823" t="s">
        <v>7712</v>
      </c>
      <c r="E829" s="823" t="s">
        <v>7713</v>
      </c>
      <c r="F829" s="832">
        <v>1</v>
      </c>
      <c r="G829" s="832">
        <v>346</v>
      </c>
      <c r="H829" s="832">
        <v>0.49855907780979825</v>
      </c>
      <c r="I829" s="832">
        <v>346</v>
      </c>
      <c r="J829" s="832">
        <v>2</v>
      </c>
      <c r="K829" s="832">
        <v>694</v>
      </c>
      <c r="L829" s="832">
        <v>1</v>
      </c>
      <c r="M829" s="832">
        <v>347</v>
      </c>
      <c r="N829" s="832">
        <v>2</v>
      </c>
      <c r="O829" s="832">
        <v>696</v>
      </c>
      <c r="P829" s="828">
        <v>1.0028818443804035</v>
      </c>
      <c r="Q829" s="833">
        <v>348</v>
      </c>
    </row>
    <row r="830" spans="1:17" ht="14.45" customHeight="1" x14ac:dyDescent="0.2">
      <c r="A830" s="822" t="s">
        <v>7823</v>
      </c>
      <c r="B830" s="823" t="s">
        <v>7627</v>
      </c>
      <c r="C830" s="823" t="s">
        <v>7508</v>
      </c>
      <c r="D830" s="823" t="s">
        <v>7714</v>
      </c>
      <c r="E830" s="823" t="s">
        <v>7715</v>
      </c>
      <c r="F830" s="832">
        <v>1</v>
      </c>
      <c r="G830" s="832">
        <v>753</v>
      </c>
      <c r="H830" s="832"/>
      <c r="I830" s="832">
        <v>753</v>
      </c>
      <c r="J830" s="832"/>
      <c r="K830" s="832"/>
      <c r="L830" s="832"/>
      <c r="M830" s="832"/>
      <c r="N830" s="832"/>
      <c r="O830" s="832"/>
      <c r="P830" s="828"/>
      <c r="Q830" s="833"/>
    </row>
    <row r="831" spans="1:17" ht="14.45" customHeight="1" x14ac:dyDescent="0.2">
      <c r="A831" s="822" t="s">
        <v>7823</v>
      </c>
      <c r="B831" s="823" t="s">
        <v>7627</v>
      </c>
      <c r="C831" s="823" t="s">
        <v>7508</v>
      </c>
      <c r="D831" s="823" t="s">
        <v>7716</v>
      </c>
      <c r="E831" s="823" t="s">
        <v>7717</v>
      </c>
      <c r="F831" s="832"/>
      <c r="G831" s="832"/>
      <c r="H831" s="832"/>
      <c r="I831" s="832"/>
      <c r="J831" s="832">
        <v>2</v>
      </c>
      <c r="K831" s="832">
        <v>464</v>
      </c>
      <c r="L831" s="832">
        <v>1</v>
      </c>
      <c r="M831" s="832">
        <v>232</v>
      </c>
      <c r="N831" s="832">
        <v>1</v>
      </c>
      <c r="O831" s="832">
        <v>233</v>
      </c>
      <c r="P831" s="828">
        <v>0.50215517241379315</v>
      </c>
      <c r="Q831" s="833">
        <v>233</v>
      </c>
    </row>
    <row r="832" spans="1:17" ht="14.45" customHeight="1" x14ac:dyDescent="0.2">
      <c r="A832" s="822" t="s">
        <v>7823</v>
      </c>
      <c r="B832" s="823" t="s">
        <v>7627</v>
      </c>
      <c r="C832" s="823" t="s">
        <v>7508</v>
      </c>
      <c r="D832" s="823" t="s">
        <v>7732</v>
      </c>
      <c r="E832" s="823" t="s">
        <v>7733</v>
      </c>
      <c r="F832" s="832"/>
      <c r="G832" s="832"/>
      <c r="H832" s="832"/>
      <c r="I832" s="832"/>
      <c r="J832" s="832">
        <v>5</v>
      </c>
      <c r="K832" s="832">
        <v>3950</v>
      </c>
      <c r="L832" s="832">
        <v>1</v>
      </c>
      <c r="M832" s="832">
        <v>790</v>
      </c>
      <c r="N832" s="832"/>
      <c r="O832" s="832"/>
      <c r="P832" s="828"/>
      <c r="Q832" s="833"/>
    </row>
    <row r="833" spans="1:17" ht="14.45" customHeight="1" x14ac:dyDescent="0.2">
      <c r="A833" s="822" t="s">
        <v>7823</v>
      </c>
      <c r="B833" s="823" t="s">
        <v>7627</v>
      </c>
      <c r="C833" s="823" t="s">
        <v>7508</v>
      </c>
      <c r="D833" s="823" t="s">
        <v>7734</v>
      </c>
      <c r="E833" s="823" t="s">
        <v>7735</v>
      </c>
      <c r="F833" s="832"/>
      <c r="G833" s="832"/>
      <c r="H833" s="832"/>
      <c r="I833" s="832"/>
      <c r="J833" s="832"/>
      <c r="K833" s="832"/>
      <c r="L833" s="832"/>
      <c r="M833" s="832"/>
      <c r="N833" s="832">
        <v>1</v>
      </c>
      <c r="O833" s="832">
        <v>226</v>
      </c>
      <c r="P833" s="828"/>
      <c r="Q833" s="833">
        <v>226</v>
      </c>
    </row>
    <row r="834" spans="1:17" ht="14.45" customHeight="1" x14ac:dyDescent="0.2">
      <c r="A834" s="822" t="s">
        <v>7823</v>
      </c>
      <c r="B834" s="823" t="s">
        <v>7627</v>
      </c>
      <c r="C834" s="823" t="s">
        <v>7508</v>
      </c>
      <c r="D834" s="823" t="s">
        <v>7738</v>
      </c>
      <c r="E834" s="823" t="s">
        <v>7739</v>
      </c>
      <c r="F834" s="832">
        <v>1</v>
      </c>
      <c r="G834" s="832">
        <v>919</v>
      </c>
      <c r="H834" s="832">
        <v>0.49945652173913041</v>
      </c>
      <c r="I834" s="832">
        <v>919</v>
      </c>
      <c r="J834" s="832">
        <v>2</v>
      </c>
      <c r="K834" s="832">
        <v>1840</v>
      </c>
      <c r="L834" s="832">
        <v>1</v>
      </c>
      <c r="M834" s="832">
        <v>920</v>
      </c>
      <c r="N834" s="832">
        <v>2</v>
      </c>
      <c r="O834" s="832">
        <v>1842</v>
      </c>
      <c r="P834" s="828">
        <v>1.0010869565217391</v>
      </c>
      <c r="Q834" s="833">
        <v>921</v>
      </c>
    </row>
    <row r="835" spans="1:17" ht="14.45" customHeight="1" x14ac:dyDescent="0.2">
      <c r="A835" s="822" t="s">
        <v>7823</v>
      </c>
      <c r="B835" s="823" t="s">
        <v>7627</v>
      </c>
      <c r="C835" s="823" t="s">
        <v>7508</v>
      </c>
      <c r="D835" s="823" t="s">
        <v>7740</v>
      </c>
      <c r="E835" s="823" t="s">
        <v>7741</v>
      </c>
      <c r="F835" s="832">
        <v>1</v>
      </c>
      <c r="G835" s="832">
        <v>896</v>
      </c>
      <c r="H835" s="832">
        <v>0.49944258639910816</v>
      </c>
      <c r="I835" s="832">
        <v>896</v>
      </c>
      <c r="J835" s="832">
        <v>2</v>
      </c>
      <c r="K835" s="832">
        <v>1794</v>
      </c>
      <c r="L835" s="832">
        <v>1</v>
      </c>
      <c r="M835" s="832">
        <v>897</v>
      </c>
      <c r="N835" s="832">
        <v>2</v>
      </c>
      <c r="O835" s="832">
        <v>1796</v>
      </c>
      <c r="P835" s="828">
        <v>1.0011148272017838</v>
      </c>
      <c r="Q835" s="833">
        <v>898</v>
      </c>
    </row>
    <row r="836" spans="1:17" ht="14.45" customHeight="1" x14ac:dyDescent="0.2">
      <c r="A836" s="822" t="s">
        <v>7823</v>
      </c>
      <c r="B836" s="823" t="s">
        <v>7627</v>
      </c>
      <c r="C836" s="823" t="s">
        <v>7508</v>
      </c>
      <c r="D836" s="823" t="s">
        <v>7754</v>
      </c>
      <c r="E836" s="823" t="s">
        <v>7755</v>
      </c>
      <c r="F836" s="832"/>
      <c r="G836" s="832"/>
      <c r="H836" s="832"/>
      <c r="I836" s="832"/>
      <c r="J836" s="832">
        <v>2</v>
      </c>
      <c r="K836" s="832">
        <v>406</v>
      </c>
      <c r="L836" s="832">
        <v>1</v>
      </c>
      <c r="M836" s="832">
        <v>203</v>
      </c>
      <c r="N836" s="832">
        <v>1</v>
      </c>
      <c r="O836" s="832">
        <v>204</v>
      </c>
      <c r="P836" s="828">
        <v>0.50246305418719217</v>
      </c>
      <c r="Q836" s="833">
        <v>204</v>
      </c>
    </row>
    <row r="837" spans="1:17" ht="14.45" customHeight="1" x14ac:dyDescent="0.2">
      <c r="A837" s="822" t="s">
        <v>7824</v>
      </c>
      <c r="B837" s="823" t="s">
        <v>7239</v>
      </c>
      <c r="C837" s="823" t="s">
        <v>7488</v>
      </c>
      <c r="D837" s="823" t="s">
        <v>7489</v>
      </c>
      <c r="E837" s="823" t="s">
        <v>7490</v>
      </c>
      <c r="F837" s="832">
        <v>1</v>
      </c>
      <c r="G837" s="832">
        <v>565.1</v>
      </c>
      <c r="H837" s="832">
        <v>1</v>
      </c>
      <c r="I837" s="832">
        <v>565.1</v>
      </c>
      <c r="J837" s="832">
        <v>1</v>
      </c>
      <c r="K837" s="832">
        <v>565.1</v>
      </c>
      <c r="L837" s="832">
        <v>1</v>
      </c>
      <c r="M837" s="832">
        <v>565.1</v>
      </c>
      <c r="N837" s="832"/>
      <c r="O837" s="832"/>
      <c r="P837" s="828"/>
      <c r="Q837" s="833"/>
    </row>
    <row r="838" spans="1:17" ht="14.45" customHeight="1" x14ac:dyDescent="0.2">
      <c r="A838" s="822" t="s">
        <v>7824</v>
      </c>
      <c r="B838" s="823" t="s">
        <v>7239</v>
      </c>
      <c r="C838" s="823" t="s">
        <v>7488</v>
      </c>
      <c r="D838" s="823" t="s">
        <v>7491</v>
      </c>
      <c r="E838" s="823" t="s">
        <v>7492</v>
      </c>
      <c r="F838" s="832">
        <v>1</v>
      </c>
      <c r="G838" s="832">
        <v>1049</v>
      </c>
      <c r="H838" s="832">
        <v>1</v>
      </c>
      <c r="I838" s="832">
        <v>1049</v>
      </c>
      <c r="J838" s="832">
        <v>1</v>
      </c>
      <c r="K838" s="832">
        <v>1049</v>
      </c>
      <c r="L838" s="832">
        <v>1</v>
      </c>
      <c r="M838" s="832">
        <v>1049</v>
      </c>
      <c r="N838" s="832"/>
      <c r="O838" s="832"/>
      <c r="P838" s="828"/>
      <c r="Q838" s="833"/>
    </row>
    <row r="839" spans="1:17" ht="14.45" customHeight="1" x14ac:dyDescent="0.2">
      <c r="A839" s="822" t="s">
        <v>7824</v>
      </c>
      <c r="B839" s="823" t="s">
        <v>7239</v>
      </c>
      <c r="C839" s="823" t="s">
        <v>7508</v>
      </c>
      <c r="D839" s="823" t="s">
        <v>7513</v>
      </c>
      <c r="E839" s="823" t="s">
        <v>7514</v>
      </c>
      <c r="F839" s="832">
        <v>5</v>
      </c>
      <c r="G839" s="832">
        <v>185</v>
      </c>
      <c r="H839" s="832">
        <v>1.2171052631578947</v>
      </c>
      <c r="I839" s="832">
        <v>37</v>
      </c>
      <c r="J839" s="832">
        <v>4</v>
      </c>
      <c r="K839" s="832">
        <v>152</v>
      </c>
      <c r="L839" s="832">
        <v>1</v>
      </c>
      <c r="M839" s="832">
        <v>38</v>
      </c>
      <c r="N839" s="832">
        <v>1</v>
      </c>
      <c r="O839" s="832">
        <v>38</v>
      </c>
      <c r="P839" s="828">
        <v>0.25</v>
      </c>
      <c r="Q839" s="833">
        <v>38</v>
      </c>
    </row>
    <row r="840" spans="1:17" ht="14.45" customHeight="1" x14ac:dyDescent="0.2">
      <c r="A840" s="822" t="s">
        <v>7824</v>
      </c>
      <c r="B840" s="823" t="s">
        <v>7239</v>
      </c>
      <c r="C840" s="823" t="s">
        <v>7508</v>
      </c>
      <c r="D840" s="823" t="s">
        <v>7519</v>
      </c>
      <c r="E840" s="823" t="s">
        <v>7520</v>
      </c>
      <c r="F840" s="832">
        <v>1</v>
      </c>
      <c r="G840" s="832">
        <v>178</v>
      </c>
      <c r="H840" s="832">
        <v>0.994413407821229</v>
      </c>
      <c r="I840" s="832">
        <v>178</v>
      </c>
      <c r="J840" s="832">
        <v>1</v>
      </c>
      <c r="K840" s="832">
        <v>179</v>
      </c>
      <c r="L840" s="832">
        <v>1</v>
      </c>
      <c r="M840" s="832">
        <v>179</v>
      </c>
      <c r="N840" s="832"/>
      <c r="O840" s="832"/>
      <c r="P840" s="828"/>
      <c r="Q840" s="833"/>
    </row>
    <row r="841" spans="1:17" ht="14.45" customHeight="1" x14ac:dyDescent="0.2">
      <c r="A841" s="822" t="s">
        <v>7824</v>
      </c>
      <c r="B841" s="823" t="s">
        <v>7239</v>
      </c>
      <c r="C841" s="823" t="s">
        <v>7508</v>
      </c>
      <c r="D841" s="823" t="s">
        <v>7521</v>
      </c>
      <c r="E841" s="823" t="s">
        <v>7522</v>
      </c>
      <c r="F841" s="832">
        <v>1</v>
      </c>
      <c r="G841" s="832">
        <v>49</v>
      </c>
      <c r="H841" s="832">
        <v>0.98</v>
      </c>
      <c r="I841" s="832">
        <v>49</v>
      </c>
      <c r="J841" s="832">
        <v>1</v>
      </c>
      <c r="K841" s="832">
        <v>50</v>
      </c>
      <c r="L841" s="832">
        <v>1</v>
      </c>
      <c r="M841" s="832">
        <v>50</v>
      </c>
      <c r="N841" s="832"/>
      <c r="O841" s="832"/>
      <c r="P841" s="828"/>
      <c r="Q841" s="833"/>
    </row>
    <row r="842" spans="1:17" ht="14.45" customHeight="1" x14ac:dyDescent="0.2">
      <c r="A842" s="822" t="s">
        <v>7824</v>
      </c>
      <c r="B842" s="823" t="s">
        <v>7239</v>
      </c>
      <c r="C842" s="823" t="s">
        <v>7508</v>
      </c>
      <c r="D842" s="823" t="s">
        <v>7535</v>
      </c>
      <c r="E842" s="823" t="s">
        <v>7536</v>
      </c>
      <c r="F842" s="832">
        <v>1</v>
      </c>
      <c r="G842" s="832">
        <v>86</v>
      </c>
      <c r="H842" s="832">
        <v>0.4942528735632184</v>
      </c>
      <c r="I842" s="832">
        <v>86</v>
      </c>
      <c r="J842" s="832">
        <v>2</v>
      </c>
      <c r="K842" s="832">
        <v>174</v>
      </c>
      <c r="L842" s="832">
        <v>1</v>
      </c>
      <c r="M842" s="832">
        <v>87</v>
      </c>
      <c r="N842" s="832"/>
      <c r="O842" s="832"/>
      <c r="P842" s="828"/>
      <c r="Q842" s="833"/>
    </row>
    <row r="843" spans="1:17" ht="14.45" customHeight="1" x14ac:dyDescent="0.2">
      <c r="A843" s="822" t="s">
        <v>7824</v>
      </c>
      <c r="B843" s="823" t="s">
        <v>7239</v>
      </c>
      <c r="C843" s="823" t="s">
        <v>7508</v>
      </c>
      <c r="D843" s="823" t="s">
        <v>7549</v>
      </c>
      <c r="E843" s="823" t="s">
        <v>7550</v>
      </c>
      <c r="F843" s="832">
        <v>1</v>
      </c>
      <c r="G843" s="832">
        <v>476</v>
      </c>
      <c r="H843" s="832">
        <v>0.99373695198329859</v>
      </c>
      <c r="I843" s="832">
        <v>476</v>
      </c>
      <c r="J843" s="832">
        <v>1</v>
      </c>
      <c r="K843" s="832">
        <v>479</v>
      </c>
      <c r="L843" s="832">
        <v>1</v>
      </c>
      <c r="M843" s="832">
        <v>479</v>
      </c>
      <c r="N843" s="832"/>
      <c r="O843" s="832"/>
      <c r="P843" s="828"/>
      <c r="Q843" s="833"/>
    </row>
    <row r="844" spans="1:17" ht="14.45" customHeight="1" x14ac:dyDescent="0.2">
      <c r="A844" s="822" t="s">
        <v>7824</v>
      </c>
      <c r="B844" s="823" t="s">
        <v>7239</v>
      </c>
      <c r="C844" s="823" t="s">
        <v>7508</v>
      </c>
      <c r="D844" s="823" t="s">
        <v>7551</v>
      </c>
      <c r="E844" s="823" t="s">
        <v>7552</v>
      </c>
      <c r="F844" s="832"/>
      <c r="G844" s="832"/>
      <c r="H844" s="832"/>
      <c r="I844" s="832"/>
      <c r="J844" s="832"/>
      <c r="K844" s="832"/>
      <c r="L844" s="832"/>
      <c r="M844" s="832"/>
      <c r="N844" s="832">
        <v>1</v>
      </c>
      <c r="O844" s="832">
        <v>176</v>
      </c>
      <c r="P844" s="828"/>
      <c r="Q844" s="833">
        <v>176</v>
      </c>
    </row>
    <row r="845" spans="1:17" ht="14.45" customHeight="1" x14ac:dyDescent="0.2">
      <c r="A845" s="822" t="s">
        <v>7824</v>
      </c>
      <c r="B845" s="823" t="s">
        <v>7239</v>
      </c>
      <c r="C845" s="823" t="s">
        <v>7508</v>
      </c>
      <c r="D845" s="823" t="s">
        <v>7557</v>
      </c>
      <c r="E845" s="823" t="s">
        <v>7558</v>
      </c>
      <c r="F845" s="832">
        <v>1</v>
      </c>
      <c r="G845" s="832">
        <v>178</v>
      </c>
      <c r="H845" s="832"/>
      <c r="I845" s="832">
        <v>178</v>
      </c>
      <c r="J845" s="832"/>
      <c r="K845" s="832"/>
      <c r="L845" s="832"/>
      <c r="M845" s="832"/>
      <c r="N845" s="832"/>
      <c r="O845" s="832"/>
      <c r="P845" s="828"/>
      <c r="Q845" s="833"/>
    </row>
    <row r="846" spans="1:17" ht="14.45" customHeight="1" x14ac:dyDescent="0.2">
      <c r="A846" s="822" t="s">
        <v>7824</v>
      </c>
      <c r="B846" s="823" t="s">
        <v>7584</v>
      </c>
      <c r="C846" s="823" t="s">
        <v>7508</v>
      </c>
      <c r="D846" s="823" t="s">
        <v>7587</v>
      </c>
      <c r="E846" s="823" t="s">
        <v>7588</v>
      </c>
      <c r="F846" s="832">
        <v>1</v>
      </c>
      <c r="G846" s="832">
        <v>299</v>
      </c>
      <c r="H846" s="832"/>
      <c r="I846" s="832">
        <v>299</v>
      </c>
      <c r="J846" s="832"/>
      <c r="K846" s="832"/>
      <c r="L846" s="832"/>
      <c r="M846" s="832"/>
      <c r="N846" s="832"/>
      <c r="O846" s="832"/>
      <c r="P846" s="828"/>
      <c r="Q846" s="833"/>
    </row>
    <row r="847" spans="1:17" ht="14.45" customHeight="1" x14ac:dyDescent="0.2">
      <c r="A847" s="822" t="s">
        <v>7824</v>
      </c>
      <c r="B847" s="823" t="s">
        <v>7584</v>
      </c>
      <c r="C847" s="823" t="s">
        <v>7508</v>
      </c>
      <c r="D847" s="823" t="s">
        <v>7595</v>
      </c>
      <c r="E847" s="823" t="s">
        <v>7596</v>
      </c>
      <c r="F847" s="832">
        <v>1</v>
      </c>
      <c r="G847" s="832">
        <v>11396</v>
      </c>
      <c r="H847" s="832"/>
      <c r="I847" s="832">
        <v>11396</v>
      </c>
      <c r="J847" s="832"/>
      <c r="K847" s="832"/>
      <c r="L847" s="832"/>
      <c r="M847" s="832"/>
      <c r="N847" s="832"/>
      <c r="O847" s="832"/>
      <c r="P847" s="828"/>
      <c r="Q847" s="833"/>
    </row>
    <row r="848" spans="1:17" ht="14.45" customHeight="1" x14ac:dyDescent="0.2">
      <c r="A848" s="822" t="s">
        <v>7824</v>
      </c>
      <c r="B848" s="823" t="s">
        <v>7584</v>
      </c>
      <c r="C848" s="823" t="s">
        <v>7508</v>
      </c>
      <c r="D848" s="823" t="s">
        <v>7599</v>
      </c>
      <c r="E848" s="823" t="s">
        <v>7600</v>
      </c>
      <c r="F848" s="832"/>
      <c r="G848" s="832"/>
      <c r="H848" s="832"/>
      <c r="I848" s="832"/>
      <c r="J848" s="832"/>
      <c r="K848" s="832"/>
      <c r="L848" s="832"/>
      <c r="M848" s="832"/>
      <c r="N848" s="832">
        <v>3</v>
      </c>
      <c r="O848" s="832">
        <v>1095</v>
      </c>
      <c r="P848" s="828"/>
      <c r="Q848" s="833">
        <v>365</v>
      </c>
    </row>
    <row r="849" spans="1:17" ht="14.45" customHeight="1" x14ac:dyDescent="0.2">
      <c r="A849" s="822" t="s">
        <v>7824</v>
      </c>
      <c r="B849" s="823" t="s">
        <v>7584</v>
      </c>
      <c r="C849" s="823" t="s">
        <v>7508</v>
      </c>
      <c r="D849" s="823" t="s">
        <v>7603</v>
      </c>
      <c r="E849" s="823" t="s">
        <v>7604</v>
      </c>
      <c r="F849" s="832"/>
      <c r="G849" s="832"/>
      <c r="H849" s="832"/>
      <c r="I849" s="832"/>
      <c r="J849" s="832"/>
      <c r="K849" s="832"/>
      <c r="L849" s="832"/>
      <c r="M849" s="832"/>
      <c r="N849" s="832">
        <v>2</v>
      </c>
      <c r="O849" s="832">
        <v>2228</v>
      </c>
      <c r="P849" s="828"/>
      <c r="Q849" s="833">
        <v>1114</v>
      </c>
    </row>
    <row r="850" spans="1:17" ht="14.45" customHeight="1" x14ac:dyDescent="0.2">
      <c r="A850" s="822" t="s">
        <v>7824</v>
      </c>
      <c r="B850" s="823" t="s">
        <v>7584</v>
      </c>
      <c r="C850" s="823" t="s">
        <v>7508</v>
      </c>
      <c r="D850" s="823" t="s">
        <v>7611</v>
      </c>
      <c r="E850" s="823" t="s">
        <v>7612</v>
      </c>
      <c r="F850" s="832"/>
      <c r="G850" s="832"/>
      <c r="H850" s="832"/>
      <c r="I850" s="832"/>
      <c r="J850" s="832">
        <v>1</v>
      </c>
      <c r="K850" s="832">
        <v>1610</v>
      </c>
      <c r="L850" s="832">
        <v>1</v>
      </c>
      <c r="M850" s="832">
        <v>1610</v>
      </c>
      <c r="N850" s="832"/>
      <c r="O850" s="832"/>
      <c r="P850" s="828"/>
      <c r="Q850" s="833"/>
    </row>
    <row r="851" spans="1:17" ht="14.45" customHeight="1" x14ac:dyDescent="0.2">
      <c r="A851" s="822" t="s">
        <v>7824</v>
      </c>
      <c r="B851" s="823" t="s">
        <v>7584</v>
      </c>
      <c r="C851" s="823" t="s">
        <v>7508</v>
      </c>
      <c r="D851" s="823" t="s">
        <v>7613</v>
      </c>
      <c r="E851" s="823" t="s">
        <v>7614</v>
      </c>
      <c r="F851" s="832"/>
      <c r="G851" s="832"/>
      <c r="H851" s="832"/>
      <c r="I851" s="832"/>
      <c r="J851" s="832"/>
      <c r="K851" s="832"/>
      <c r="L851" s="832"/>
      <c r="M851" s="832"/>
      <c r="N851" s="832">
        <v>9</v>
      </c>
      <c r="O851" s="832">
        <v>14724</v>
      </c>
      <c r="P851" s="828"/>
      <c r="Q851" s="833">
        <v>1636</v>
      </c>
    </row>
    <row r="852" spans="1:17" ht="14.45" customHeight="1" x14ac:dyDescent="0.2">
      <c r="A852" s="822" t="s">
        <v>7824</v>
      </c>
      <c r="B852" s="823" t="s">
        <v>7584</v>
      </c>
      <c r="C852" s="823" t="s">
        <v>7508</v>
      </c>
      <c r="D852" s="823" t="s">
        <v>7615</v>
      </c>
      <c r="E852" s="823" t="s">
        <v>7616</v>
      </c>
      <c r="F852" s="832"/>
      <c r="G852" s="832"/>
      <c r="H852" s="832"/>
      <c r="I852" s="832"/>
      <c r="J852" s="832"/>
      <c r="K852" s="832"/>
      <c r="L852" s="832"/>
      <c r="M852" s="832"/>
      <c r="N852" s="832">
        <v>2</v>
      </c>
      <c r="O852" s="832">
        <v>7686</v>
      </c>
      <c r="P852" s="828"/>
      <c r="Q852" s="833">
        <v>3843</v>
      </c>
    </row>
    <row r="853" spans="1:17" ht="14.45" customHeight="1" x14ac:dyDescent="0.2">
      <c r="A853" s="822" t="s">
        <v>7824</v>
      </c>
      <c r="B853" s="823" t="s">
        <v>7584</v>
      </c>
      <c r="C853" s="823" t="s">
        <v>7508</v>
      </c>
      <c r="D853" s="823" t="s">
        <v>7617</v>
      </c>
      <c r="E853" s="823" t="s">
        <v>7618</v>
      </c>
      <c r="F853" s="832"/>
      <c r="G853" s="832"/>
      <c r="H853" s="832"/>
      <c r="I853" s="832"/>
      <c r="J853" s="832">
        <v>1</v>
      </c>
      <c r="K853" s="832">
        <v>1610</v>
      </c>
      <c r="L853" s="832">
        <v>1</v>
      </c>
      <c r="M853" s="832">
        <v>1610</v>
      </c>
      <c r="N853" s="832"/>
      <c r="O853" s="832"/>
      <c r="P853" s="828"/>
      <c r="Q853" s="833"/>
    </row>
    <row r="854" spans="1:17" ht="14.45" customHeight="1" x14ac:dyDescent="0.2">
      <c r="A854" s="822" t="s">
        <v>7824</v>
      </c>
      <c r="B854" s="823" t="s">
        <v>7627</v>
      </c>
      <c r="C854" s="823" t="s">
        <v>7508</v>
      </c>
      <c r="D854" s="823" t="s">
        <v>7632</v>
      </c>
      <c r="E854" s="823" t="s">
        <v>7633</v>
      </c>
      <c r="F854" s="832">
        <v>16</v>
      </c>
      <c r="G854" s="832">
        <v>5664</v>
      </c>
      <c r="H854" s="832">
        <v>0.27508499271491016</v>
      </c>
      <c r="I854" s="832">
        <v>354</v>
      </c>
      <c r="J854" s="832">
        <v>58</v>
      </c>
      <c r="K854" s="832">
        <v>20590</v>
      </c>
      <c r="L854" s="832">
        <v>1</v>
      </c>
      <c r="M854" s="832">
        <v>355</v>
      </c>
      <c r="N854" s="832">
        <v>35</v>
      </c>
      <c r="O854" s="832">
        <v>12425</v>
      </c>
      <c r="P854" s="828">
        <v>0.60344827586206895</v>
      </c>
      <c r="Q854" s="833">
        <v>355</v>
      </c>
    </row>
    <row r="855" spans="1:17" ht="14.45" customHeight="1" x14ac:dyDescent="0.2">
      <c r="A855" s="822" t="s">
        <v>7824</v>
      </c>
      <c r="B855" s="823" t="s">
        <v>7627</v>
      </c>
      <c r="C855" s="823" t="s">
        <v>7508</v>
      </c>
      <c r="D855" s="823" t="s">
        <v>7636</v>
      </c>
      <c r="E855" s="823" t="s">
        <v>7637</v>
      </c>
      <c r="F855" s="832">
        <v>2206</v>
      </c>
      <c r="G855" s="832">
        <v>143390</v>
      </c>
      <c r="H855" s="832">
        <v>1.0958768007948336</v>
      </c>
      <c r="I855" s="832">
        <v>65</v>
      </c>
      <c r="J855" s="832">
        <v>2013</v>
      </c>
      <c r="K855" s="832">
        <v>130845</v>
      </c>
      <c r="L855" s="832">
        <v>1</v>
      </c>
      <c r="M855" s="832">
        <v>65</v>
      </c>
      <c r="N855" s="832">
        <v>2185</v>
      </c>
      <c r="O855" s="832">
        <v>144210</v>
      </c>
      <c r="P855" s="828">
        <v>1.1021437578814628</v>
      </c>
      <c r="Q855" s="833">
        <v>66</v>
      </c>
    </row>
    <row r="856" spans="1:17" ht="14.45" customHeight="1" x14ac:dyDescent="0.2">
      <c r="A856" s="822" t="s">
        <v>7824</v>
      </c>
      <c r="B856" s="823" t="s">
        <v>7627</v>
      </c>
      <c r="C856" s="823" t="s">
        <v>7508</v>
      </c>
      <c r="D856" s="823" t="s">
        <v>7640</v>
      </c>
      <c r="E856" s="823" t="s">
        <v>7641</v>
      </c>
      <c r="F856" s="832"/>
      <c r="G856" s="832"/>
      <c r="H856" s="832"/>
      <c r="I856" s="832"/>
      <c r="J856" s="832">
        <v>1</v>
      </c>
      <c r="K856" s="832">
        <v>594</v>
      </c>
      <c r="L856" s="832">
        <v>1</v>
      </c>
      <c r="M856" s="832">
        <v>594</v>
      </c>
      <c r="N856" s="832"/>
      <c r="O856" s="832"/>
      <c r="P856" s="828"/>
      <c r="Q856" s="833"/>
    </row>
    <row r="857" spans="1:17" ht="14.45" customHeight="1" x14ac:dyDescent="0.2">
      <c r="A857" s="822" t="s">
        <v>7824</v>
      </c>
      <c r="B857" s="823" t="s">
        <v>7627</v>
      </c>
      <c r="C857" s="823" t="s">
        <v>7508</v>
      </c>
      <c r="D857" s="823" t="s">
        <v>7642</v>
      </c>
      <c r="E857" s="823" t="s">
        <v>7643</v>
      </c>
      <c r="F857" s="832"/>
      <c r="G857" s="832"/>
      <c r="H857" s="832"/>
      <c r="I857" s="832"/>
      <c r="J857" s="832">
        <v>1</v>
      </c>
      <c r="K857" s="832">
        <v>618</v>
      </c>
      <c r="L857" s="832">
        <v>1</v>
      </c>
      <c r="M857" s="832">
        <v>618</v>
      </c>
      <c r="N857" s="832"/>
      <c r="O857" s="832"/>
      <c r="P857" s="828"/>
      <c r="Q857" s="833"/>
    </row>
    <row r="858" spans="1:17" ht="14.45" customHeight="1" x14ac:dyDescent="0.2">
      <c r="A858" s="822" t="s">
        <v>7824</v>
      </c>
      <c r="B858" s="823" t="s">
        <v>7627</v>
      </c>
      <c r="C858" s="823" t="s">
        <v>7508</v>
      </c>
      <c r="D858" s="823" t="s">
        <v>7648</v>
      </c>
      <c r="E858" s="823" t="s">
        <v>7649</v>
      </c>
      <c r="F858" s="832">
        <v>28</v>
      </c>
      <c r="G858" s="832">
        <v>672</v>
      </c>
      <c r="H858" s="832">
        <v>0.76018099547511309</v>
      </c>
      <c r="I858" s="832">
        <v>24</v>
      </c>
      <c r="J858" s="832">
        <v>34</v>
      </c>
      <c r="K858" s="832">
        <v>884</v>
      </c>
      <c r="L858" s="832">
        <v>1</v>
      </c>
      <c r="M858" s="832">
        <v>26</v>
      </c>
      <c r="N858" s="832">
        <v>32</v>
      </c>
      <c r="O858" s="832">
        <v>832</v>
      </c>
      <c r="P858" s="828">
        <v>0.94117647058823528</v>
      </c>
      <c r="Q858" s="833">
        <v>26</v>
      </c>
    </row>
    <row r="859" spans="1:17" ht="14.45" customHeight="1" x14ac:dyDescent="0.2">
      <c r="A859" s="822" t="s">
        <v>7824</v>
      </c>
      <c r="B859" s="823" t="s">
        <v>7627</v>
      </c>
      <c r="C859" s="823" t="s">
        <v>7508</v>
      </c>
      <c r="D859" s="823" t="s">
        <v>7652</v>
      </c>
      <c r="E859" s="823" t="s">
        <v>7653</v>
      </c>
      <c r="F859" s="832">
        <v>18</v>
      </c>
      <c r="G859" s="832">
        <v>990</v>
      </c>
      <c r="H859" s="832">
        <v>0.8571428571428571</v>
      </c>
      <c r="I859" s="832">
        <v>55</v>
      </c>
      <c r="J859" s="832">
        <v>21</v>
      </c>
      <c r="K859" s="832">
        <v>1155</v>
      </c>
      <c r="L859" s="832">
        <v>1</v>
      </c>
      <c r="M859" s="832">
        <v>55</v>
      </c>
      <c r="N859" s="832">
        <v>19</v>
      </c>
      <c r="O859" s="832">
        <v>1045</v>
      </c>
      <c r="P859" s="828">
        <v>0.90476190476190477</v>
      </c>
      <c r="Q859" s="833">
        <v>55</v>
      </c>
    </row>
    <row r="860" spans="1:17" ht="14.45" customHeight="1" x14ac:dyDescent="0.2">
      <c r="A860" s="822" t="s">
        <v>7824</v>
      </c>
      <c r="B860" s="823" t="s">
        <v>7627</v>
      </c>
      <c r="C860" s="823" t="s">
        <v>7508</v>
      </c>
      <c r="D860" s="823" t="s">
        <v>7654</v>
      </c>
      <c r="E860" s="823" t="s">
        <v>7655</v>
      </c>
      <c r="F860" s="832">
        <v>636</v>
      </c>
      <c r="G860" s="832">
        <v>48972</v>
      </c>
      <c r="H860" s="832">
        <v>0.97189807096927838</v>
      </c>
      <c r="I860" s="832">
        <v>77</v>
      </c>
      <c r="J860" s="832">
        <v>646</v>
      </c>
      <c r="K860" s="832">
        <v>50388</v>
      </c>
      <c r="L860" s="832">
        <v>1</v>
      </c>
      <c r="M860" s="832">
        <v>78</v>
      </c>
      <c r="N860" s="832">
        <v>820</v>
      </c>
      <c r="O860" s="832">
        <v>63960</v>
      </c>
      <c r="P860" s="828">
        <v>1.2693498452012384</v>
      </c>
      <c r="Q860" s="833">
        <v>78</v>
      </c>
    </row>
    <row r="861" spans="1:17" ht="14.45" customHeight="1" x14ac:dyDescent="0.2">
      <c r="A861" s="822" t="s">
        <v>7824</v>
      </c>
      <c r="B861" s="823" t="s">
        <v>7627</v>
      </c>
      <c r="C861" s="823" t="s">
        <v>7508</v>
      </c>
      <c r="D861" s="823" t="s">
        <v>7658</v>
      </c>
      <c r="E861" s="823" t="s">
        <v>7659</v>
      </c>
      <c r="F861" s="832">
        <v>253</v>
      </c>
      <c r="G861" s="832">
        <v>6072</v>
      </c>
      <c r="H861" s="832">
        <v>1.1000000000000001</v>
      </c>
      <c r="I861" s="832">
        <v>24</v>
      </c>
      <c r="J861" s="832">
        <v>230</v>
      </c>
      <c r="K861" s="832">
        <v>5520</v>
      </c>
      <c r="L861" s="832">
        <v>1</v>
      </c>
      <c r="M861" s="832">
        <v>24</v>
      </c>
      <c r="N861" s="832">
        <v>240</v>
      </c>
      <c r="O861" s="832">
        <v>6000</v>
      </c>
      <c r="P861" s="828">
        <v>1.0869565217391304</v>
      </c>
      <c r="Q861" s="833">
        <v>25</v>
      </c>
    </row>
    <row r="862" spans="1:17" ht="14.45" customHeight="1" x14ac:dyDescent="0.2">
      <c r="A862" s="822" t="s">
        <v>7824</v>
      </c>
      <c r="B862" s="823" t="s">
        <v>7627</v>
      </c>
      <c r="C862" s="823" t="s">
        <v>7508</v>
      </c>
      <c r="D862" s="823" t="s">
        <v>7666</v>
      </c>
      <c r="E862" s="823" t="s">
        <v>7667</v>
      </c>
      <c r="F862" s="832">
        <v>2</v>
      </c>
      <c r="G862" s="832">
        <v>1262</v>
      </c>
      <c r="H862" s="832">
        <v>2</v>
      </c>
      <c r="I862" s="832">
        <v>631</v>
      </c>
      <c r="J862" s="832">
        <v>1</v>
      </c>
      <c r="K862" s="832">
        <v>631</v>
      </c>
      <c r="L862" s="832">
        <v>1</v>
      </c>
      <c r="M862" s="832">
        <v>631</v>
      </c>
      <c r="N862" s="832">
        <v>3</v>
      </c>
      <c r="O862" s="832">
        <v>1896</v>
      </c>
      <c r="P862" s="828">
        <v>3.004754358161648</v>
      </c>
      <c r="Q862" s="833">
        <v>632</v>
      </c>
    </row>
    <row r="863" spans="1:17" ht="14.45" customHeight="1" x14ac:dyDescent="0.2">
      <c r="A863" s="822" t="s">
        <v>7824</v>
      </c>
      <c r="B863" s="823" t="s">
        <v>7627</v>
      </c>
      <c r="C863" s="823" t="s">
        <v>7508</v>
      </c>
      <c r="D863" s="823" t="s">
        <v>7670</v>
      </c>
      <c r="E863" s="823" t="s">
        <v>7671</v>
      </c>
      <c r="F863" s="832">
        <v>256</v>
      </c>
      <c r="G863" s="832">
        <v>16896</v>
      </c>
      <c r="H863" s="832">
        <v>1.3061224489795917</v>
      </c>
      <c r="I863" s="832">
        <v>66</v>
      </c>
      <c r="J863" s="832">
        <v>196</v>
      </c>
      <c r="K863" s="832">
        <v>12936</v>
      </c>
      <c r="L863" s="832">
        <v>1</v>
      </c>
      <c r="M863" s="832">
        <v>66</v>
      </c>
      <c r="N863" s="832">
        <v>198</v>
      </c>
      <c r="O863" s="832">
        <v>13068</v>
      </c>
      <c r="P863" s="828">
        <v>1.010204081632653</v>
      </c>
      <c r="Q863" s="833">
        <v>66</v>
      </c>
    </row>
    <row r="864" spans="1:17" ht="14.45" customHeight="1" x14ac:dyDescent="0.2">
      <c r="A864" s="822" t="s">
        <v>7824</v>
      </c>
      <c r="B864" s="823" t="s">
        <v>7627</v>
      </c>
      <c r="C864" s="823" t="s">
        <v>7508</v>
      </c>
      <c r="D864" s="823" t="s">
        <v>7674</v>
      </c>
      <c r="E864" s="823" t="s">
        <v>7675</v>
      </c>
      <c r="F864" s="832">
        <v>631</v>
      </c>
      <c r="G864" s="832">
        <v>10727</v>
      </c>
      <c r="H864" s="832">
        <v>0.90014265335235377</v>
      </c>
      <c r="I864" s="832">
        <v>17</v>
      </c>
      <c r="J864" s="832">
        <v>701</v>
      </c>
      <c r="K864" s="832">
        <v>11917</v>
      </c>
      <c r="L864" s="832">
        <v>1</v>
      </c>
      <c r="M864" s="832">
        <v>17</v>
      </c>
      <c r="N864" s="832">
        <v>875</v>
      </c>
      <c r="O864" s="832">
        <v>14875</v>
      </c>
      <c r="P864" s="828">
        <v>1.2482168330955778</v>
      </c>
      <c r="Q864" s="833">
        <v>17</v>
      </c>
    </row>
    <row r="865" spans="1:17" ht="14.45" customHeight="1" x14ac:dyDescent="0.2">
      <c r="A865" s="822" t="s">
        <v>7824</v>
      </c>
      <c r="B865" s="823" t="s">
        <v>7627</v>
      </c>
      <c r="C865" s="823" t="s">
        <v>7508</v>
      </c>
      <c r="D865" s="823" t="s">
        <v>7678</v>
      </c>
      <c r="E865" s="823" t="s">
        <v>7679</v>
      </c>
      <c r="F865" s="832">
        <v>27</v>
      </c>
      <c r="G865" s="832">
        <v>9450</v>
      </c>
      <c r="H865" s="832">
        <v>3.3653846153846154</v>
      </c>
      <c r="I865" s="832">
        <v>350</v>
      </c>
      <c r="J865" s="832">
        <v>8</v>
      </c>
      <c r="K865" s="832">
        <v>2808</v>
      </c>
      <c r="L865" s="832">
        <v>1</v>
      </c>
      <c r="M865" s="832">
        <v>351</v>
      </c>
      <c r="N865" s="832">
        <v>15</v>
      </c>
      <c r="O865" s="832">
        <v>5280</v>
      </c>
      <c r="P865" s="828">
        <v>1.8803418803418803</v>
      </c>
      <c r="Q865" s="833">
        <v>352</v>
      </c>
    </row>
    <row r="866" spans="1:17" ht="14.45" customHeight="1" x14ac:dyDescent="0.2">
      <c r="A866" s="822" t="s">
        <v>7824</v>
      </c>
      <c r="B866" s="823" t="s">
        <v>7627</v>
      </c>
      <c r="C866" s="823" t="s">
        <v>7508</v>
      </c>
      <c r="D866" s="823" t="s">
        <v>7680</v>
      </c>
      <c r="E866" s="823" t="s">
        <v>7681</v>
      </c>
      <c r="F866" s="832">
        <v>219</v>
      </c>
      <c r="G866" s="832">
        <v>5475</v>
      </c>
      <c r="H866" s="832">
        <v>1.1837837837837837</v>
      </c>
      <c r="I866" s="832">
        <v>25</v>
      </c>
      <c r="J866" s="832">
        <v>185</v>
      </c>
      <c r="K866" s="832">
        <v>4625</v>
      </c>
      <c r="L866" s="832">
        <v>1</v>
      </c>
      <c r="M866" s="832">
        <v>25</v>
      </c>
      <c r="N866" s="832">
        <v>203</v>
      </c>
      <c r="O866" s="832">
        <v>5278</v>
      </c>
      <c r="P866" s="828">
        <v>1.1411891891891892</v>
      </c>
      <c r="Q866" s="833">
        <v>26</v>
      </c>
    </row>
    <row r="867" spans="1:17" ht="14.45" customHeight="1" x14ac:dyDescent="0.2">
      <c r="A867" s="822" t="s">
        <v>7824</v>
      </c>
      <c r="B867" s="823" t="s">
        <v>7627</v>
      </c>
      <c r="C867" s="823" t="s">
        <v>7508</v>
      </c>
      <c r="D867" s="823" t="s">
        <v>7682</v>
      </c>
      <c r="E867" s="823" t="s">
        <v>7683</v>
      </c>
      <c r="F867" s="832"/>
      <c r="G867" s="832"/>
      <c r="H867" s="832"/>
      <c r="I867" s="832"/>
      <c r="J867" s="832">
        <v>1</v>
      </c>
      <c r="K867" s="832">
        <v>742</v>
      </c>
      <c r="L867" s="832">
        <v>1</v>
      </c>
      <c r="M867" s="832">
        <v>742</v>
      </c>
      <c r="N867" s="832"/>
      <c r="O867" s="832"/>
      <c r="P867" s="828"/>
      <c r="Q867" s="833"/>
    </row>
    <row r="868" spans="1:17" ht="14.45" customHeight="1" x14ac:dyDescent="0.2">
      <c r="A868" s="822" t="s">
        <v>7824</v>
      </c>
      <c r="B868" s="823" t="s">
        <v>7627</v>
      </c>
      <c r="C868" s="823" t="s">
        <v>7508</v>
      </c>
      <c r="D868" s="823" t="s">
        <v>7684</v>
      </c>
      <c r="E868" s="823" t="s">
        <v>7685</v>
      </c>
      <c r="F868" s="832">
        <v>84</v>
      </c>
      <c r="G868" s="832">
        <v>15204</v>
      </c>
      <c r="H868" s="832">
        <v>1.7142857142857142</v>
      </c>
      <c r="I868" s="832">
        <v>181</v>
      </c>
      <c r="J868" s="832">
        <v>49</v>
      </c>
      <c r="K868" s="832">
        <v>8869</v>
      </c>
      <c r="L868" s="832">
        <v>1</v>
      </c>
      <c r="M868" s="832">
        <v>181</v>
      </c>
      <c r="N868" s="832">
        <v>113</v>
      </c>
      <c r="O868" s="832">
        <v>20453</v>
      </c>
      <c r="P868" s="828">
        <v>2.306122448979592</v>
      </c>
      <c r="Q868" s="833">
        <v>181</v>
      </c>
    </row>
    <row r="869" spans="1:17" ht="14.45" customHeight="1" x14ac:dyDescent="0.2">
      <c r="A869" s="822" t="s">
        <v>7824</v>
      </c>
      <c r="B869" s="823" t="s">
        <v>7627</v>
      </c>
      <c r="C869" s="823" t="s">
        <v>7508</v>
      </c>
      <c r="D869" s="823" t="s">
        <v>7690</v>
      </c>
      <c r="E869" s="823" t="s">
        <v>7691</v>
      </c>
      <c r="F869" s="832">
        <v>246</v>
      </c>
      <c r="G869" s="832">
        <v>62484</v>
      </c>
      <c r="H869" s="832">
        <v>1.3225806451612903</v>
      </c>
      <c r="I869" s="832">
        <v>254</v>
      </c>
      <c r="J869" s="832">
        <v>186</v>
      </c>
      <c r="K869" s="832">
        <v>47244</v>
      </c>
      <c r="L869" s="832">
        <v>1</v>
      </c>
      <c r="M869" s="832">
        <v>254</v>
      </c>
      <c r="N869" s="832">
        <v>277</v>
      </c>
      <c r="O869" s="832">
        <v>70358</v>
      </c>
      <c r="P869" s="828">
        <v>1.489247311827957</v>
      </c>
      <c r="Q869" s="833">
        <v>254</v>
      </c>
    </row>
    <row r="870" spans="1:17" ht="14.45" customHeight="1" x14ac:dyDescent="0.2">
      <c r="A870" s="822" t="s">
        <v>7824</v>
      </c>
      <c r="B870" s="823" t="s">
        <v>7627</v>
      </c>
      <c r="C870" s="823" t="s">
        <v>7508</v>
      </c>
      <c r="D870" s="823" t="s">
        <v>7692</v>
      </c>
      <c r="E870" s="823" t="s">
        <v>7693</v>
      </c>
      <c r="F870" s="832"/>
      <c r="G870" s="832"/>
      <c r="H870" s="832"/>
      <c r="I870" s="832"/>
      <c r="J870" s="832">
        <v>1</v>
      </c>
      <c r="K870" s="832">
        <v>269</v>
      </c>
      <c r="L870" s="832">
        <v>1</v>
      </c>
      <c r="M870" s="832">
        <v>269</v>
      </c>
      <c r="N870" s="832"/>
      <c r="O870" s="832"/>
      <c r="P870" s="828"/>
      <c r="Q870" s="833"/>
    </row>
    <row r="871" spans="1:17" ht="14.45" customHeight="1" x14ac:dyDescent="0.2">
      <c r="A871" s="822" t="s">
        <v>7824</v>
      </c>
      <c r="B871" s="823" t="s">
        <v>7627</v>
      </c>
      <c r="C871" s="823" t="s">
        <v>7508</v>
      </c>
      <c r="D871" s="823" t="s">
        <v>7696</v>
      </c>
      <c r="E871" s="823" t="s">
        <v>7697</v>
      </c>
      <c r="F871" s="832">
        <v>88</v>
      </c>
      <c r="G871" s="832">
        <v>19096</v>
      </c>
      <c r="H871" s="832">
        <v>1.5714285714285714</v>
      </c>
      <c r="I871" s="832">
        <v>217</v>
      </c>
      <c r="J871" s="832">
        <v>56</v>
      </c>
      <c r="K871" s="832">
        <v>12152</v>
      </c>
      <c r="L871" s="832">
        <v>1</v>
      </c>
      <c r="M871" s="832">
        <v>217</v>
      </c>
      <c r="N871" s="832">
        <v>86</v>
      </c>
      <c r="O871" s="832">
        <v>18662</v>
      </c>
      <c r="P871" s="828">
        <v>1.5357142857142858</v>
      </c>
      <c r="Q871" s="833">
        <v>217</v>
      </c>
    </row>
    <row r="872" spans="1:17" ht="14.45" customHeight="1" x14ac:dyDescent="0.2">
      <c r="A872" s="822" t="s">
        <v>7824</v>
      </c>
      <c r="B872" s="823" t="s">
        <v>7627</v>
      </c>
      <c r="C872" s="823" t="s">
        <v>7508</v>
      </c>
      <c r="D872" s="823" t="s">
        <v>7698</v>
      </c>
      <c r="E872" s="823" t="s">
        <v>7699</v>
      </c>
      <c r="F872" s="832"/>
      <c r="G872" s="832"/>
      <c r="H872" s="832"/>
      <c r="I872" s="832"/>
      <c r="J872" s="832">
        <v>3</v>
      </c>
      <c r="K872" s="832">
        <v>111</v>
      </c>
      <c r="L872" s="832">
        <v>1</v>
      </c>
      <c r="M872" s="832">
        <v>37</v>
      </c>
      <c r="N872" s="832">
        <v>1</v>
      </c>
      <c r="O872" s="832">
        <v>37</v>
      </c>
      <c r="P872" s="828">
        <v>0.33333333333333331</v>
      </c>
      <c r="Q872" s="833">
        <v>37</v>
      </c>
    </row>
    <row r="873" spans="1:17" ht="14.45" customHeight="1" x14ac:dyDescent="0.2">
      <c r="A873" s="822" t="s">
        <v>7824</v>
      </c>
      <c r="B873" s="823" t="s">
        <v>7627</v>
      </c>
      <c r="C873" s="823" t="s">
        <v>7508</v>
      </c>
      <c r="D873" s="823" t="s">
        <v>7700</v>
      </c>
      <c r="E873" s="823" t="s">
        <v>7701</v>
      </c>
      <c r="F873" s="832"/>
      <c r="G873" s="832"/>
      <c r="H873" s="832"/>
      <c r="I873" s="832"/>
      <c r="J873" s="832">
        <v>1</v>
      </c>
      <c r="K873" s="832">
        <v>594</v>
      </c>
      <c r="L873" s="832">
        <v>1</v>
      </c>
      <c r="M873" s="832">
        <v>594</v>
      </c>
      <c r="N873" s="832"/>
      <c r="O873" s="832"/>
      <c r="P873" s="828"/>
      <c r="Q873" s="833"/>
    </row>
    <row r="874" spans="1:17" ht="14.45" customHeight="1" x14ac:dyDescent="0.2">
      <c r="A874" s="822" t="s">
        <v>7824</v>
      </c>
      <c r="B874" s="823" t="s">
        <v>7627</v>
      </c>
      <c r="C874" s="823" t="s">
        <v>7508</v>
      </c>
      <c r="D874" s="823" t="s">
        <v>7702</v>
      </c>
      <c r="E874" s="823" t="s">
        <v>7703</v>
      </c>
      <c r="F874" s="832">
        <v>21</v>
      </c>
      <c r="G874" s="832">
        <v>1050</v>
      </c>
      <c r="H874" s="832">
        <v>0.7</v>
      </c>
      <c r="I874" s="832">
        <v>50</v>
      </c>
      <c r="J874" s="832">
        <v>30</v>
      </c>
      <c r="K874" s="832">
        <v>1500</v>
      </c>
      <c r="L874" s="832">
        <v>1</v>
      </c>
      <c r="M874" s="832">
        <v>50</v>
      </c>
      <c r="N874" s="832">
        <v>36</v>
      </c>
      <c r="O874" s="832">
        <v>1800</v>
      </c>
      <c r="P874" s="828">
        <v>1.2</v>
      </c>
      <c r="Q874" s="833">
        <v>50</v>
      </c>
    </row>
    <row r="875" spans="1:17" ht="14.45" customHeight="1" x14ac:dyDescent="0.2">
      <c r="A875" s="822" t="s">
        <v>7824</v>
      </c>
      <c r="B875" s="823" t="s">
        <v>7627</v>
      </c>
      <c r="C875" s="823" t="s">
        <v>7508</v>
      </c>
      <c r="D875" s="823" t="s">
        <v>7704</v>
      </c>
      <c r="E875" s="823" t="s">
        <v>7705</v>
      </c>
      <c r="F875" s="832"/>
      <c r="G875" s="832"/>
      <c r="H875" s="832"/>
      <c r="I875" s="832"/>
      <c r="J875" s="832">
        <v>1</v>
      </c>
      <c r="K875" s="832">
        <v>548</v>
      </c>
      <c r="L875" s="832">
        <v>1</v>
      </c>
      <c r="M875" s="832">
        <v>548</v>
      </c>
      <c r="N875" s="832"/>
      <c r="O875" s="832"/>
      <c r="P875" s="828"/>
      <c r="Q875" s="833"/>
    </row>
    <row r="876" spans="1:17" ht="14.45" customHeight="1" x14ac:dyDescent="0.2">
      <c r="A876" s="822" t="s">
        <v>7824</v>
      </c>
      <c r="B876" s="823" t="s">
        <v>7627</v>
      </c>
      <c r="C876" s="823" t="s">
        <v>7508</v>
      </c>
      <c r="D876" s="823" t="s">
        <v>7706</v>
      </c>
      <c r="E876" s="823" t="s">
        <v>7707</v>
      </c>
      <c r="F876" s="832">
        <v>2</v>
      </c>
      <c r="G876" s="832">
        <v>1036</v>
      </c>
      <c r="H876" s="832">
        <v>0.99424184261036463</v>
      </c>
      <c r="I876" s="832">
        <v>518</v>
      </c>
      <c r="J876" s="832">
        <v>2</v>
      </c>
      <c r="K876" s="832">
        <v>1042</v>
      </c>
      <c r="L876" s="832">
        <v>1</v>
      </c>
      <c r="M876" s="832">
        <v>521</v>
      </c>
      <c r="N876" s="832"/>
      <c r="O876" s="832"/>
      <c r="P876" s="828"/>
      <c r="Q876" s="833"/>
    </row>
    <row r="877" spans="1:17" ht="14.45" customHeight="1" x14ac:dyDescent="0.2">
      <c r="A877" s="822" t="s">
        <v>7824</v>
      </c>
      <c r="B877" s="823" t="s">
        <v>7627</v>
      </c>
      <c r="C877" s="823" t="s">
        <v>7508</v>
      </c>
      <c r="D877" s="823" t="s">
        <v>7708</v>
      </c>
      <c r="E877" s="823" t="s">
        <v>7709</v>
      </c>
      <c r="F877" s="832"/>
      <c r="G877" s="832"/>
      <c r="H877" s="832"/>
      <c r="I877" s="832"/>
      <c r="J877" s="832">
        <v>1</v>
      </c>
      <c r="K877" s="832">
        <v>737</v>
      </c>
      <c r="L877" s="832">
        <v>1</v>
      </c>
      <c r="M877" s="832">
        <v>737</v>
      </c>
      <c r="N877" s="832"/>
      <c r="O877" s="832"/>
      <c r="P877" s="828"/>
      <c r="Q877" s="833"/>
    </row>
    <row r="878" spans="1:17" ht="14.45" customHeight="1" x14ac:dyDescent="0.2">
      <c r="A878" s="822" t="s">
        <v>7824</v>
      </c>
      <c r="B878" s="823" t="s">
        <v>7627</v>
      </c>
      <c r="C878" s="823" t="s">
        <v>7508</v>
      </c>
      <c r="D878" s="823" t="s">
        <v>7712</v>
      </c>
      <c r="E878" s="823" t="s">
        <v>7713</v>
      </c>
      <c r="F878" s="832"/>
      <c r="G878" s="832"/>
      <c r="H878" s="832"/>
      <c r="I878" s="832"/>
      <c r="J878" s="832">
        <v>1</v>
      </c>
      <c r="K878" s="832">
        <v>347</v>
      </c>
      <c r="L878" s="832">
        <v>1</v>
      </c>
      <c r="M878" s="832">
        <v>347</v>
      </c>
      <c r="N878" s="832"/>
      <c r="O878" s="832"/>
      <c r="P878" s="828"/>
      <c r="Q878" s="833"/>
    </row>
    <row r="879" spans="1:17" ht="14.45" customHeight="1" x14ac:dyDescent="0.2">
      <c r="A879" s="822" t="s">
        <v>7824</v>
      </c>
      <c r="B879" s="823" t="s">
        <v>7627</v>
      </c>
      <c r="C879" s="823" t="s">
        <v>7508</v>
      </c>
      <c r="D879" s="823" t="s">
        <v>7716</v>
      </c>
      <c r="E879" s="823" t="s">
        <v>7717</v>
      </c>
      <c r="F879" s="832"/>
      <c r="G879" s="832"/>
      <c r="H879" s="832"/>
      <c r="I879" s="832"/>
      <c r="J879" s="832">
        <v>1</v>
      </c>
      <c r="K879" s="832">
        <v>232</v>
      </c>
      <c r="L879" s="832">
        <v>1</v>
      </c>
      <c r="M879" s="832">
        <v>232</v>
      </c>
      <c r="N879" s="832">
        <v>2</v>
      </c>
      <c r="O879" s="832">
        <v>466</v>
      </c>
      <c r="P879" s="828">
        <v>2.0086206896551726</v>
      </c>
      <c r="Q879" s="833">
        <v>233</v>
      </c>
    </row>
    <row r="880" spans="1:17" ht="14.45" customHeight="1" x14ac:dyDescent="0.2">
      <c r="A880" s="822" t="s">
        <v>7824</v>
      </c>
      <c r="B880" s="823" t="s">
        <v>7627</v>
      </c>
      <c r="C880" s="823" t="s">
        <v>7508</v>
      </c>
      <c r="D880" s="823" t="s">
        <v>7732</v>
      </c>
      <c r="E880" s="823" t="s">
        <v>7733</v>
      </c>
      <c r="F880" s="832"/>
      <c r="G880" s="832"/>
      <c r="H880" s="832"/>
      <c r="I880" s="832"/>
      <c r="J880" s="832"/>
      <c r="K880" s="832"/>
      <c r="L880" s="832"/>
      <c r="M880" s="832"/>
      <c r="N880" s="832">
        <v>15</v>
      </c>
      <c r="O880" s="832">
        <v>11865</v>
      </c>
      <c r="P880" s="828"/>
      <c r="Q880" s="833">
        <v>791</v>
      </c>
    </row>
    <row r="881" spans="1:17" ht="14.45" customHeight="1" x14ac:dyDescent="0.2">
      <c r="A881" s="822" t="s">
        <v>7824</v>
      </c>
      <c r="B881" s="823" t="s">
        <v>7627</v>
      </c>
      <c r="C881" s="823" t="s">
        <v>7508</v>
      </c>
      <c r="D881" s="823" t="s">
        <v>7754</v>
      </c>
      <c r="E881" s="823" t="s">
        <v>7755</v>
      </c>
      <c r="F881" s="832"/>
      <c r="G881" s="832"/>
      <c r="H881" s="832"/>
      <c r="I881" s="832"/>
      <c r="J881" s="832">
        <v>1</v>
      </c>
      <c r="K881" s="832">
        <v>203</v>
      </c>
      <c r="L881" s="832">
        <v>1</v>
      </c>
      <c r="M881" s="832">
        <v>203</v>
      </c>
      <c r="N881" s="832">
        <v>2</v>
      </c>
      <c r="O881" s="832">
        <v>408</v>
      </c>
      <c r="P881" s="828">
        <v>2.0098522167487687</v>
      </c>
      <c r="Q881" s="833">
        <v>204</v>
      </c>
    </row>
    <row r="882" spans="1:17" ht="14.45" customHeight="1" x14ac:dyDescent="0.2">
      <c r="A882" s="822" t="s">
        <v>7825</v>
      </c>
      <c r="B882" s="823" t="s">
        <v>7627</v>
      </c>
      <c r="C882" s="823" t="s">
        <v>7508</v>
      </c>
      <c r="D882" s="823" t="s">
        <v>7636</v>
      </c>
      <c r="E882" s="823" t="s">
        <v>7637</v>
      </c>
      <c r="F882" s="832">
        <v>115</v>
      </c>
      <c r="G882" s="832">
        <v>7475</v>
      </c>
      <c r="H882" s="832">
        <v>0.86466165413533835</v>
      </c>
      <c r="I882" s="832">
        <v>65</v>
      </c>
      <c r="J882" s="832">
        <v>133</v>
      </c>
      <c r="K882" s="832">
        <v>8645</v>
      </c>
      <c r="L882" s="832">
        <v>1</v>
      </c>
      <c r="M882" s="832">
        <v>65</v>
      </c>
      <c r="N882" s="832">
        <v>99</v>
      </c>
      <c r="O882" s="832">
        <v>6534</v>
      </c>
      <c r="P882" s="828">
        <v>0.75581260844418741</v>
      </c>
      <c r="Q882" s="833">
        <v>66</v>
      </c>
    </row>
    <row r="883" spans="1:17" ht="14.45" customHeight="1" x14ac:dyDescent="0.2">
      <c r="A883" s="822" t="s">
        <v>7825</v>
      </c>
      <c r="B883" s="823" t="s">
        <v>7627</v>
      </c>
      <c r="C883" s="823" t="s">
        <v>7508</v>
      </c>
      <c r="D883" s="823" t="s">
        <v>7654</v>
      </c>
      <c r="E883" s="823" t="s">
        <v>7655</v>
      </c>
      <c r="F883" s="832">
        <v>2</v>
      </c>
      <c r="G883" s="832">
        <v>154</v>
      </c>
      <c r="H883" s="832">
        <v>0.49358974358974361</v>
      </c>
      <c r="I883" s="832">
        <v>77</v>
      </c>
      <c r="J883" s="832">
        <v>4</v>
      </c>
      <c r="K883" s="832">
        <v>312</v>
      </c>
      <c r="L883" s="832">
        <v>1</v>
      </c>
      <c r="M883" s="832">
        <v>78</v>
      </c>
      <c r="N883" s="832"/>
      <c r="O883" s="832"/>
      <c r="P883" s="828"/>
      <c r="Q883" s="833"/>
    </row>
    <row r="884" spans="1:17" ht="14.45" customHeight="1" x14ac:dyDescent="0.2">
      <c r="A884" s="822" t="s">
        <v>7825</v>
      </c>
      <c r="B884" s="823" t="s">
        <v>7627</v>
      </c>
      <c r="C884" s="823" t="s">
        <v>7508</v>
      </c>
      <c r="D884" s="823" t="s">
        <v>7658</v>
      </c>
      <c r="E884" s="823" t="s">
        <v>7659</v>
      </c>
      <c r="F884" s="832">
        <v>3</v>
      </c>
      <c r="G884" s="832">
        <v>72</v>
      </c>
      <c r="H884" s="832">
        <v>3</v>
      </c>
      <c r="I884" s="832">
        <v>24</v>
      </c>
      <c r="J884" s="832">
        <v>1</v>
      </c>
      <c r="K884" s="832">
        <v>24</v>
      </c>
      <c r="L884" s="832">
        <v>1</v>
      </c>
      <c r="M884" s="832">
        <v>24</v>
      </c>
      <c r="N884" s="832">
        <v>2</v>
      </c>
      <c r="O884" s="832">
        <v>50</v>
      </c>
      <c r="P884" s="828">
        <v>2.0833333333333335</v>
      </c>
      <c r="Q884" s="833">
        <v>25</v>
      </c>
    </row>
    <row r="885" spans="1:17" ht="14.45" customHeight="1" x14ac:dyDescent="0.2">
      <c r="A885" s="822" t="s">
        <v>7825</v>
      </c>
      <c r="B885" s="823" t="s">
        <v>7627</v>
      </c>
      <c r="C885" s="823" t="s">
        <v>7508</v>
      </c>
      <c r="D885" s="823" t="s">
        <v>7674</v>
      </c>
      <c r="E885" s="823" t="s">
        <v>7675</v>
      </c>
      <c r="F885" s="832">
        <v>2</v>
      </c>
      <c r="G885" s="832">
        <v>34</v>
      </c>
      <c r="H885" s="832">
        <v>0.5</v>
      </c>
      <c r="I885" s="832">
        <v>17</v>
      </c>
      <c r="J885" s="832">
        <v>4</v>
      </c>
      <c r="K885" s="832">
        <v>68</v>
      </c>
      <c r="L885" s="832">
        <v>1</v>
      </c>
      <c r="M885" s="832">
        <v>17</v>
      </c>
      <c r="N885" s="832"/>
      <c r="O885" s="832"/>
      <c r="P885" s="828"/>
      <c r="Q885" s="833"/>
    </row>
    <row r="886" spans="1:17" ht="14.45" customHeight="1" x14ac:dyDescent="0.2">
      <c r="A886" s="822" t="s">
        <v>7825</v>
      </c>
      <c r="B886" s="823" t="s">
        <v>7627</v>
      </c>
      <c r="C886" s="823" t="s">
        <v>7508</v>
      </c>
      <c r="D886" s="823" t="s">
        <v>7680</v>
      </c>
      <c r="E886" s="823" t="s">
        <v>7681</v>
      </c>
      <c r="F886" s="832">
        <v>3</v>
      </c>
      <c r="G886" s="832">
        <v>75</v>
      </c>
      <c r="H886" s="832">
        <v>3</v>
      </c>
      <c r="I886" s="832">
        <v>25</v>
      </c>
      <c r="J886" s="832">
        <v>1</v>
      </c>
      <c r="K886" s="832">
        <v>25</v>
      </c>
      <c r="L886" s="832">
        <v>1</v>
      </c>
      <c r="M886" s="832">
        <v>25</v>
      </c>
      <c r="N886" s="832">
        <v>2</v>
      </c>
      <c r="O886" s="832">
        <v>52</v>
      </c>
      <c r="P886" s="828">
        <v>2.08</v>
      </c>
      <c r="Q886" s="833">
        <v>26</v>
      </c>
    </row>
    <row r="887" spans="1:17" ht="14.45" customHeight="1" x14ac:dyDescent="0.2">
      <c r="A887" s="822" t="s">
        <v>7826</v>
      </c>
      <c r="B887" s="823" t="s">
        <v>7239</v>
      </c>
      <c r="C887" s="823" t="s">
        <v>7508</v>
      </c>
      <c r="D887" s="823" t="s">
        <v>7513</v>
      </c>
      <c r="E887" s="823" t="s">
        <v>7514</v>
      </c>
      <c r="F887" s="832"/>
      <c r="G887" s="832"/>
      <c r="H887" s="832"/>
      <c r="I887" s="832"/>
      <c r="J887" s="832">
        <v>2</v>
      </c>
      <c r="K887" s="832">
        <v>76</v>
      </c>
      <c r="L887" s="832">
        <v>1</v>
      </c>
      <c r="M887" s="832">
        <v>38</v>
      </c>
      <c r="N887" s="832">
        <v>2</v>
      </c>
      <c r="O887" s="832">
        <v>76</v>
      </c>
      <c r="P887" s="828">
        <v>1</v>
      </c>
      <c r="Q887" s="833">
        <v>38</v>
      </c>
    </row>
    <row r="888" spans="1:17" ht="14.45" customHeight="1" x14ac:dyDescent="0.2">
      <c r="A888" s="822" t="s">
        <v>7826</v>
      </c>
      <c r="B888" s="823" t="s">
        <v>7239</v>
      </c>
      <c r="C888" s="823" t="s">
        <v>7508</v>
      </c>
      <c r="D888" s="823" t="s">
        <v>7551</v>
      </c>
      <c r="E888" s="823" t="s">
        <v>7552</v>
      </c>
      <c r="F888" s="832">
        <v>1</v>
      </c>
      <c r="G888" s="832">
        <v>174</v>
      </c>
      <c r="H888" s="832">
        <v>0.49714285714285716</v>
      </c>
      <c r="I888" s="832">
        <v>174</v>
      </c>
      <c r="J888" s="832">
        <v>2</v>
      </c>
      <c r="K888" s="832">
        <v>350</v>
      </c>
      <c r="L888" s="832">
        <v>1</v>
      </c>
      <c r="M888" s="832">
        <v>175</v>
      </c>
      <c r="N888" s="832">
        <v>4</v>
      </c>
      <c r="O888" s="832">
        <v>704</v>
      </c>
      <c r="P888" s="828">
        <v>2.0114285714285716</v>
      </c>
      <c r="Q888" s="833">
        <v>176</v>
      </c>
    </row>
    <row r="889" spans="1:17" ht="14.45" customHeight="1" x14ac:dyDescent="0.2">
      <c r="A889" s="822" t="s">
        <v>7826</v>
      </c>
      <c r="B889" s="823" t="s">
        <v>7239</v>
      </c>
      <c r="C889" s="823" t="s">
        <v>7508</v>
      </c>
      <c r="D889" s="823" t="s">
        <v>7557</v>
      </c>
      <c r="E889" s="823" t="s">
        <v>7558</v>
      </c>
      <c r="F889" s="832"/>
      <c r="G889" s="832"/>
      <c r="H889" s="832"/>
      <c r="I889" s="832"/>
      <c r="J889" s="832">
        <v>1</v>
      </c>
      <c r="K889" s="832">
        <v>179</v>
      </c>
      <c r="L889" s="832">
        <v>1</v>
      </c>
      <c r="M889" s="832">
        <v>179</v>
      </c>
      <c r="N889" s="832"/>
      <c r="O889" s="832"/>
      <c r="P889" s="828"/>
      <c r="Q889" s="833"/>
    </row>
    <row r="890" spans="1:17" ht="14.45" customHeight="1" x14ac:dyDescent="0.2">
      <c r="A890" s="822" t="s">
        <v>7826</v>
      </c>
      <c r="B890" s="823" t="s">
        <v>7584</v>
      </c>
      <c r="C890" s="823" t="s">
        <v>7508</v>
      </c>
      <c r="D890" s="823" t="s">
        <v>7599</v>
      </c>
      <c r="E890" s="823" t="s">
        <v>7600</v>
      </c>
      <c r="F890" s="832">
        <v>2</v>
      </c>
      <c r="G890" s="832">
        <v>718</v>
      </c>
      <c r="H890" s="832"/>
      <c r="I890" s="832">
        <v>359</v>
      </c>
      <c r="J890" s="832"/>
      <c r="K890" s="832"/>
      <c r="L890" s="832"/>
      <c r="M890" s="832"/>
      <c r="N890" s="832"/>
      <c r="O890" s="832"/>
      <c r="P890" s="828"/>
      <c r="Q890" s="833"/>
    </row>
    <row r="891" spans="1:17" ht="14.45" customHeight="1" x14ac:dyDescent="0.2">
      <c r="A891" s="822" t="s">
        <v>7826</v>
      </c>
      <c r="B891" s="823" t="s">
        <v>7584</v>
      </c>
      <c r="C891" s="823" t="s">
        <v>7508</v>
      </c>
      <c r="D891" s="823" t="s">
        <v>7603</v>
      </c>
      <c r="E891" s="823" t="s">
        <v>7604</v>
      </c>
      <c r="F891" s="832">
        <v>2</v>
      </c>
      <c r="G891" s="832">
        <v>2214</v>
      </c>
      <c r="H891" s="832"/>
      <c r="I891" s="832">
        <v>1107</v>
      </c>
      <c r="J891" s="832"/>
      <c r="K891" s="832"/>
      <c r="L891" s="832"/>
      <c r="M891" s="832"/>
      <c r="N891" s="832"/>
      <c r="O891" s="832"/>
      <c r="P891" s="828"/>
      <c r="Q891" s="833"/>
    </row>
    <row r="892" spans="1:17" ht="14.45" customHeight="1" x14ac:dyDescent="0.2">
      <c r="A892" s="822" t="s">
        <v>7826</v>
      </c>
      <c r="B892" s="823" t="s">
        <v>7584</v>
      </c>
      <c r="C892" s="823" t="s">
        <v>7508</v>
      </c>
      <c r="D892" s="823" t="s">
        <v>7609</v>
      </c>
      <c r="E892" s="823" t="s">
        <v>7610</v>
      </c>
      <c r="F892" s="832">
        <v>1</v>
      </c>
      <c r="G892" s="832">
        <v>8806</v>
      </c>
      <c r="H892" s="832"/>
      <c r="I892" s="832">
        <v>8806</v>
      </c>
      <c r="J892" s="832"/>
      <c r="K892" s="832"/>
      <c r="L892" s="832"/>
      <c r="M892" s="832"/>
      <c r="N892" s="832"/>
      <c r="O892" s="832"/>
      <c r="P892" s="828"/>
      <c r="Q892" s="833"/>
    </row>
    <row r="893" spans="1:17" ht="14.45" customHeight="1" x14ac:dyDescent="0.2">
      <c r="A893" s="822" t="s">
        <v>7826</v>
      </c>
      <c r="B893" s="823" t="s">
        <v>7584</v>
      </c>
      <c r="C893" s="823" t="s">
        <v>7508</v>
      </c>
      <c r="D893" s="823" t="s">
        <v>7613</v>
      </c>
      <c r="E893" s="823" t="s">
        <v>7614</v>
      </c>
      <c r="F893" s="832">
        <v>7</v>
      </c>
      <c r="G893" s="832">
        <v>11403</v>
      </c>
      <c r="H893" s="832"/>
      <c r="I893" s="832">
        <v>1629</v>
      </c>
      <c r="J893" s="832"/>
      <c r="K893" s="832"/>
      <c r="L893" s="832"/>
      <c r="M893" s="832"/>
      <c r="N893" s="832"/>
      <c r="O893" s="832"/>
      <c r="P893" s="828"/>
      <c r="Q893" s="833"/>
    </row>
    <row r="894" spans="1:17" ht="14.45" customHeight="1" x14ac:dyDescent="0.2">
      <c r="A894" s="822" t="s">
        <v>7826</v>
      </c>
      <c r="B894" s="823" t="s">
        <v>7627</v>
      </c>
      <c r="C894" s="823" t="s">
        <v>7508</v>
      </c>
      <c r="D894" s="823" t="s">
        <v>7632</v>
      </c>
      <c r="E894" s="823" t="s">
        <v>7633</v>
      </c>
      <c r="F894" s="832">
        <v>11</v>
      </c>
      <c r="G894" s="832">
        <v>3894</v>
      </c>
      <c r="H894" s="832">
        <v>3.6563380281690141</v>
      </c>
      <c r="I894" s="832">
        <v>354</v>
      </c>
      <c r="J894" s="832">
        <v>3</v>
      </c>
      <c r="K894" s="832">
        <v>1065</v>
      </c>
      <c r="L894" s="832">
        <v>1</v>
      </c>
      <c r="M894" s="832">
        <v>355</v>
      </c>
      <c r="N894" s="832">
        <v>6</v>
      </c>
      <c r="O894" s="832">
        <v>2130</v>
      </c>
      <c r="P894" s="828">
        <v>2</v>
      </c>
      <c r="Q894" s="833">
        <v>355</v>
      </c>
    </row>
    <row r="895" spans="1:17" ht="14.45" customHeight="1" x14ac:dyDescent="0.2">
      <c r="A895" s="822" t="s">
        <v>7826</v>
      </c>
      <c r="B895" s="823" t="s">
        <v>7627</v>
      </c>
      <c r="C895" s="823" t="s">
        <v>7508</v>
      </c>
      <c r="D895" s="823" t="s">
        <v>7636</v>
      </c>
      <c r="E895" s="823" t="s">
        <v>7637</v>
      </c>
      <c r="F895" s="832">
        <v>103</v>
      </c>
      <c r="G895" s="832">
        <v>6695</v>
      </c>
      <c r="H895" s="832">
        <v>1.0404040404040404</v>
      </c>
      <c r="I895" s="832">
        <v>65</v>
      </c>
      <c r="J895" s="832">
        <v>99</v>
      </c>
      <c r="K895" s="832">
        <v>6435</v>
      </c>
      <c r="L895" s="832">
        <v>1</v>
      </c>
      <c r="M895" s="832">
        <v>65</v>
      </c>
      <c r="N895" s="832">
        <v>77</v>
      </c>
      <c r="O895" s="832">
        <v>5082</v>
      </c>
      <c r="P895" s="828">
        <v>0.78974358974358971</v>
      </c>
      <c r="Q895" s="833">
        <v>66</v>
      </c>
    </row>
    <row r="896" spans="1:17" ht="14.45" customHeight="1" x14ac:dyDescent="0.2">
      <c r="A896" s="822" t="s">
        <v>7826</v>
      </c>
      <c r="B896" s="823" t="s">
        <v>7627</v>
      </c>
      <c r="C896" s="823" t="s">
        <v>7508</v>
      </c>
      <c r="D896" s="823" t="s">
        <v>7638</v>
      </c>
      <c r="E896" s="823" t="s">
        <v>7639</v>
      </c>
      <c r="F896" s="832">
        <v>1</v>
      </c>
      <c r="G896" s="832">
        <v>545</v>
      </c>
      <c r="H896" s="832"/>
      <c r="I896" s="832">
        <v>545</v>
      </c>
      <c r="J896" s="832"/>
      <c r="K896" s="832"/>
      <c r="L896" s="832"/>
      <c r="M896" s="832"/>
      <c r="N896" s="832"/>
      <c r="O896" s="832"/>
      <c r="P896" s="828"/>
      <c r="Q896" s="833"/>
    </row>
    <row r="897" spans="1:17" ht="14.45" customHeight="1" x14ac:dyDescent="0.2">
      <c r="A897" s="822" t="s">
        <v>7826</v>
      </c>
      <c r="B897" s="823" t="s">
        <v>7627</v>
      </c>
      <c r="C897" s="823" t="s">
        <v>7508</v>
      </c>
      <c r="D897" s="823" t="s">
        <v>7640</v>
      </c>
      <c r="E897" s="823" t="s">
        <v>7641</v>
      </c>
      <c r="F897" s="832">
        <v>5</v>
      </c>
      <c r="G897" s="832">
        <v>2960</v>
      </c>
      <c r="H897" s="832">
        <v>1.6610549943883277</v>
      </c>
      <c r="I897" s="832">
        <v>592</v>
      </c>
      <c r="J897" s="832">
        <v>3</v>
      </c>
      <c r="K897" s="832">
        <v>1782</v>
      </c>
      <c r="L897" s="832">
        <v>1</v>
      </c>
      <c r="M897" s="832">
        <v>594</v>
      </c>
      <c r="N897" s="832">
        <v>7</v>
      </c>
      <c r="O897" s="832">
        <v>4165</v>
      </c>
      <c r="P897" s="828">
        <v>2.3372615039281706</v>
      </c>
      <c r="Q897" s="833">
        <v>595</v>
      </c>
    </row>
    <row r="898" spans="1:17" ht="14.45" customHeight="1" x14ac:dyDescent="0.2">
      <c r="A898" s="822" t="s">
        <v>7826</v>
      </c>
      <c r="B898" s="823" t="s">
        <v>7627</v>
      </c>
      <c r="C898" s="823" t="s">
        <v>7508</v>
      </c>
      <c r="D898" s="823" t="s">
        <v>7642</v>
      </c>
      <c r="E898" s="823" t="s">
        <v>7643</v>
      </c>
      <c r="F898" s="832">
        <v>1</v>
      </c>
      <c r="G898" s="832">
        <v>617</v>
      </c>
      <c r="H898" s="832"/>
      <c r="I898" s="832">
        <v>617</v>
      </c>
      <c r="J898" s="832"/>
      <c r="K898" s="832"/>
      <c r="L898" s="832"/>
      <c r="M898" s="832"/>
      <c r="N898" s="832"/>
      <c r="O898" s="832"/>
      <c r="P898" s="828"/>
      <c r="Q898" s="833"/>
    </row>
    <row r="899" spans="1:17" ht="14.45" customHeight="1" x14ac:dyDescent="0.2">
      <c r="A899" s="822" t="s">
        <v>7826</v>
      </c>
      <c r="B899" s="823" t="s">
        <v>7627</v>
      </c>
      <c r="C899" s="823" t="s">
        <v>7508</v>
      </c>
      <c r="D899" s="823" t="s">
        <v>7644</v>
      </c>
      <c r="E899" s="823" t="s">
        <v>7645</v>
      </c>
      <c r="F899" s="832">
        <v>2</v>
      </c>
      <c r="G899" s="832">
        <v>306</v>
      </c>
      <c r="H899" s="832"/>
      <c r="I899" s="832">
        <v>153</v>
      </c>
      <c r="J899" s="832"/>
      <c r="K899" s="832"/>
      <c r="L899" s="832"/>
      <c r="M899" s="832"/>
      <c r="N899" s="832"/>
      <c r="O899" s="832"/>
      <c r="P899" s="828"/>
      <c r="Q899" s="833"/>
    </row>
    <row r="900" spans="1:17" ht="14.45" customHeight="1" x14ac:dyDescent="0.2">
      <c r="A900" s="822" t="s">
        <v>7826</v>
      </c>
      <c r="B900" s="823" t="s">
        <v>7627</v>
      </c>
      <c r="C900" s="823" t="s">
        <v>7508</v>
      </c>
      <c r="D900" s="823" t="s">
        <v>7648</v>
      </c>
      <c r="E900" s="823" t="s">
        <v>7649</v>
      </c>
      <c r="F900" s="832">
        <v>3</v>
      </c>
      <c r="G900" s="832">
        <v>72</v>
      </c>
      <c r="H900" s="832">
        <v>0.34615384615384615</v>
      </c>
      <c r="I900" s="832">
        <v>24</v>
      </c>
      <c r="J900" s="832">
        <v>8</v>
      </c>
      <c r="K900" s="832">
        <v>208</v>
      </c>
      <c r="L900" s="832">
        <v>1</v>
      </c>
      <c r="M900" s="832">
        <v>26</v>
      </c>
      <c r="N900" s="832"/>
      <c r="O900" s="832"/>
      <c r="P900" s="828"/>
      <c r="Q900" s="833"/>
    </row>
    <row r="901" spans="1:17" ht="14.45" customHeight="1" x14ac:dyDescent="0.2">
      <c r="A901" s="822" t="s">
        <v>7826</v>
      </c>
      <c r="B901" s="823" t="s">
        <v>7627</v>
      </c>
      <c r="C901" s="823" t="s">
        <v>7508</v>
      </c>
      <c r="D901" s="823" t="s">
        <v>7652</v>
      </c>
      <c r="E901" s="823" t="s">
        <v>7653</v>
      </c>
      <c r="F901" s="832">
        <v>2</v>
      </c>
      <c r="G901" s="832">
        <v>110</v>
      </c>
      <c r="H901" s="832">
        <v>0.4</v>
      </c>
      <c r="I901" s="832">
        <v>55</v>
      </c>
      <c r="J901" s="832">
        <v>5</v>
      </c>
      <c r="K901" s="832">
        <v>275</v>
      </c>
      <c r="L901" s="832">
        <v>1</v>
      </c>
      <c r="M901" s="832">
        <v>55</v>
      </c>
      <c r="N901" s="832"/>
      <c r="O901" s="832"/>
      <c r="P901" s="828"/>
      <c r="Q901" s="833"/>
    </row>
    <row r="902" spans="1:17" ht="14.45" customHeight="1" x14ac:dyDescent="0.2">
      <c r="A902" s="822" t="s">
        <v>7826</v>
      </c>
      <c r="B902" s="823" t="s">
        <v>7627</v>
      </c>
      <c r="C902" s="823" t="s">
        <v>7508</v>
      </c>
      <c r="D902" s="823" t="s">
        <v>7654</v>
      </c>
      <c r="E902" s="823" t="s">
        <v>7655</v>
      </c>
      <c r="F902" s="832">
        <v>143</v>
      </c>
      <c r="G902" s="832">
        <v>11011</v>
      </c>
      <c r="H902" s="832">
        <v>1.0858974358974358</v>
      </c>
      <c r="I902" s="832">
        <v>77</v>
      </c>
      <c r="J902" s="832">
        <v>130</v>
      </c>
      <c r="K902" s="832">
        <v>10140</v>
      </c>
      <c r="L902" s="832">
        <v>1</v>
      </c>
      <c r="M902" s="832">
        <v>78</v>
      </c>
      <c r="N902" s="832">
        <v>94</v>
      </c>
      <c r="O902" s="832">
        <v>7332</v>
      </c>
      <c r="P902" s="828">
        <v>0.72307692307692306</v>
      </c>
      <c r="Q902" s="833">
        <v>78</v>
      </c>
    </row>
    <row r="903" spans="1:17" ht="14.45" customHeight="1" x14ac:dyDescent="0.2">
      <c r="A903" s="822" t="s">
        <v>7826</v>
      </c>
      <c r="B903" s="823" t="s">
        <v>7627</v>
      </c>
      <c r="C903" s="823" t="s">
        <v>7508</v>
      </c>
      <c r="D903" s="823" t="s">
        <v>7658</v>
      </c>
      <c r="E903" s="823" t="s">
        <v>7659</v>
      </c>
      <c r="F903" s="832">
        <v>19</v>
      </c>
      <c r="G903" s="832">
        <v>456</v>
      </c>
      <c r="H903" s="832">
        <v>1.2666666666666666</v>
      </c>
      <c r="I903" s="832">
        <v>24</v>
      </c>
      <c r="J903" s="832">
        <v>15</v>
      </c>
      <c r="K903" s="832">
        <v>360</v>
      </c>
      <c r="L903" s="832">
        <v>1</v>
      </c>
      <c r="M903" s="832">
        <v>24</v>
      </c>
      <c r="N903" s="832">
        <v>10</v>
      </c>
      <c r="O903" s="832">
        <v>250</v>
      </c>
      <c r="P903" s="828">
        <v>0.69444444444444442</v>
      </c>
      <c r="Q903" s="833">
        <v>25</v>
      </c>
    </row>
    <row r="904" spans="1:17" ht="14.45" customHeight="1" x14ac:dyDescent="0.2">
      <c r="A904" s="822" t="s">
        <v>7826</v>
      </c>
      <c r="B904" s="823" t="s">
        <v>7627</v>
      </c>
      <c r="C904" s="823" t="s">
        <v>7508</v>
      </c>
      <c r="D904" s="823" t="s">
        <v>7662</v>
      </c>
      <c r="E904" s="823" t="s">
        <v>7663</v>
      </c>
      <c r="F904" s="832">
        <v>2</v>
      </c>
      <c r="G904" s="832">
        <v>360</v>
      </c>
      <c r="H904" s="832"/>
      <c r="I904" s="832">
        <v>180</v>
      </c>
      <c r="J904" s="832"/>
      <c r="K904" s="832"/>
      <c r="L904" s="832"/>
      <c r="M904" s="832"/>
      <c r="N904" s="832"/>
      <c r="O904" s="832"/>
      <c r="P904" s="828"/>
      <c r="Q904" s="833"/>
    </row>
    <row r="905" spans="1:17" ht="14.45" customHeight="1" x14ac:dyDescent="0.2">
      <c r="A905" s="822" t="s">
        <v>7826</v>
      </c>
      <c r="B905" s="823" t="s">
        <v>7627</v>
      </c>
      <c r="C905" s="823" t="s">
        <v>7508</v>
      </c>
      <c r="D905" s="823" t="s">
        <v>7666</v>
      </c>
      <c r="E905" s="823" t="s">
        <v>7667</v>
      </c>
      <c r="F905" s="832">
        <v>1</v>
      </c>
      <c r="G905" s="832">
        <v>631</v>
      </c>
      <c r="H905" s="832"/>
      <c r="I905" s="832">
        <v>631</v>
      </c>
      <c r="J905" s="832"/>
      <c r="K905" s="832"/>
      <c r="L905" s="832"/>
      <c r="M905" s="832"/>
      <c r="N905" s="832"/>
      <c r="O905" s="832"/>
      <c r="P905" s="828"/>
      <c r="Q905" s="833"/>
    </row>
    <row r="906" spans="1:17" ht="14.45" customHeight="1" x14ac:dyDescent="0.2">
      <c r="A906" s="822" t="s">
        <v>7826</v>
      </c>
      <c r="B906" s="823" t="s">
        <v>7627</v>
      </c>
      <c r="C906" s="823" t="s">
        <v>7508</v>
      </c>
      <c r="D906" s="823" t="s">
        <v>7670</v>
      </c>
      <c r="E906" s="823" t="s">
        <v>7671</v>
      </c>
      <c r="F906" s="832">
        <v>10</v>
      </c>
      <c r="G906" s="832">
        <v>660</v>
      </c>
      <c r="H906" s="832">
        <v>3.3333333333333335</v>
      </c>
      <c r="I906" s="832">
        <v>66</v>
      </c>
      <c r="J906" s="832">
        <v>3</v>
      </c>
      <c r="K906" s="832">
        <v>198</v>
      </c>
      <c r="L906" s="832">
        <v>1</v>
      </c>
      <c r="M906" s="832">
        <v>66</v>
      </c>
      <c r="N906" s="832">
        <v>3</v>
      </c>
      <c r="O906" s="832">
        <v>198</v>
      </c>
      <c r="P906" s="828">
        <v>1</v>
      </c>
      <c r="Q906" s="833">
        <v>66</v>
      </c>
    </row>
    <row r="907" spans="1:17" ht="14.45" customHeight="1" x14ac:dyDescent="0.2">
      <c r="A907" s="822" t="s">
        <v>7826</v>
      </c>
      <c r="B907" s="823" t="s">
        <v>7627</v>
      </c>
      <c r="C907" s="823" t="s">
        <v>7508</v>
      </c>
      <c r="D907" s="823" t="s">
        <v>7674</v>
      </c>
      <c r="E907" s="823" t="s">
        <v>7675</v>
      </c>
      <c r="F907" s="832">
        <v>160</v>
      </c>
      <c r="G907" s="832">
        <v>2720</v>
      </c>
      <c r="H907" s="832">
        <v>1.1764705882352942</v>
      </c>
      <c r="I907" s="832">
        <v>17</v>
      </c>
      <c r="J907" s="832">
        <v>136</v>
      </c>
      <c r="K907" s="832">
        <v>2312</v>
      </c>
      <c r="L907" s="832">
        <v>1</v>
      </c>
      <c r="M907" s="832">
        <v>17</v>
      </c>
      <c r="N907" s="832">
        <v>103</v>
      </c>
      <c r="O907" s="832">
        <v>1751</v>
      </c>
      <c r="P907" s="828">
        <v>0.75735294117647056</v>
      </c>
      <c r="Q907" s="833">
        <v>17</v>
      </c>
    </row>
    <row r="908" spans="1:17" ht="14.45" customHeight="1" x14ac:dyDescent="0.2">
      <c r="A908" s="822" t="s">
        <v>7826</v>
      </c>
      <c r="B908" s="823" t="s">
        <v>7627</v>
      </c>
      <c r="C908" s="823" t="s">
        <v>7508</v>
      </c>
      <c r="D908" s="823" t="s">
        <v>7678</v>
      </c>
      <c r="E908" s="823" t="s">
        <v>7679</v>
      </c>
      <c r="F908" s="832"/>
      <c r="G908" s="832"/>
      <c r="H908" s="832"/>
      <c r="I908" s="832"/>
      <c r="J908" s="832"/>
      <c r="K908" s="832"/>
      <c r="L908" s="832"/>
      <c r="M908" s="832"/>
      <c r="N908" s="832">
        <v>20</v>
      </c>
      <c r="O908" s="832">
        <v>7040</v>
      </c>
      <c r="P908" s="828"/>
      <c r="Q908" s="833">
        <v>352</v>
      </c>
    </row>
    <row r="909" spans="1:17" ht="14.45" customHeight="1" x14ac:dyDescent="0.2">
      <c r="A909" s="822" t="s">
        <v>7826</v>
      </c>
      <c r="B909" s="823" t="s">
        <v>7627</v>
      </c>
      <c r="C909" s="823" t="s">
        <v>7508</v>
      </c>
      <c r="D909" s="823" t="s">
        <v>7680</v>
      </c>
      <c r="E909" s="823" t="s">
        <v>7681</v>
      </c>
      <c r="F909" s="832">
        <v>15</v>
      </c>
      <c r="G909" s="832">
        <v>375</v>
      </c>
      <c r="H909" s="832">
        <v>2.5</v>
      </c>
      <c r="I909" s="832">
        <v>25</v>
      </c>
      <c r="J909" s="832">
        <v>6</v>
      </c>
      <c r="K909" s="832">
        <v>150</v>
      </c>
      <c r="L909" s="832">
        <v>1</v>
      </c>
      <c r="M909" s="832">
        <v>25</v>
      </c>
      <c r="N909" s="832">
        <v>10</v>
      </c>
      <c r="O909" s="832">
        <v>260</v>
      </c>
      <c r="P909" s="828">
        <v>1.7333333333333334</v>
      </c>
      <c r="Q909" s="833">
        <v>26</v>
      </c>
    </row>
    <row r="910" spans="1:17" ht="14.45" customHeight="1" x14ac:dyDescent="0.2">
      <c r="A910" s="822" t="s">
        <v>7826</v>
      </c>
      <c r="B910" s="823" t="s">
        <v>7627</v>
      </c>
      <c r="C910" s="823" t="s">
        <v>7508</v>
      </c>
      <c r="D910" s="823" t="s">
        <v>7682</v>
      </c>
      <c r="E910" s="823" t="s">
        <v>7683</v>
      </c>
      <c r="F910" s="832">
        <v>1</v>
      </c>
      <c r="G910" s="832">
        <v>742</v>
      </c>
      <c r="H910" s="832"/>
      <c r="I910" s="832">
        <v>742</v>
      </c>
      <c r="J910" s="832"/>
      <c r="K910" s="832"/>
      <c r="L910" s="832"/>
      <c r="M910" s="832"/>
      <c r="N910" s="832"/>
      <c r="O910" s="832"/>
      <c r="P910" s="828"/>
      <c r="Q910" s="833"/>
    </row>
    <row r="911" spans="1:17" ht="14.45" customHeight="1" x14ac:dyDescent="0.2">
      <c r="A911" s="822" t="s">
        <v>7826</v>
      </c>
      <c r="B911" s="823" t="s">
        <v>7627</v>
      </c>
      <c r="C911" s="823" t="s">
        <v>7508</v>
      </c>
      <c r="D911" s="823" t="s">
        <v>7684</v>
      </c>
      <c r="E911" s="823" t="s">
        <v>7685</v>
      </c>
      <c r="F911" s="832">
        <v>8</v>
      </c>
      <c r="G911" s="832">
        <v>1448</v>
      </c>
      <c r="H911" s="832">
        <v>2</v>
      </c>
      <c r="I911" s="832">
        <v>181</v>
      </c>
      <c r="J911" s="832">
        <v>4</v>
      </c>
      <c r="K911" s="832">
        <v>724</v>
      </c>
      <c r="L911" s="832">
        <v>1</v>
      </c>
      <c r="M911" s="832">
        <v>181</v>
      </c>
      <c r="N911" s="832"/>
      <c r="O911" s="832"/>
      <c r="P911" s="828"/>
      <c r="Q911" s="833"/>
    </row>
    <row r="912" spans="1:17" ht="14.45" customHeight="1" x14ac:dyDescent="0.2">
      <c r="A912" s="822" t="s">
        <v>7826</v>
      </c>
      <c r="B912" s="823" t="s">
        <v>7627</v>
      </c>
      <c r="C912" s="823" t="s">
        <v>7508</v>
      </c>
      <c r="D912" s="823" t="s">
        <v>7690</v>
      </c>
      <c r="E912" s="823" t="s">
        <v>7691</v>
      </c>
      <c r="F912" s="832">
        <v>8</v>
      </c>
      <c r="G912" s="832">
        <v>2032</v>
      </c>
      <c r="H912" s="832">
        <v>8</v>
      </c>
      <c r="I912" s="832">
        <v>254</v>
      </c>
      <c r="J912" s="832">
        <v>1</v>
      </c>
      <c r="K912" s="832">
        <v>254</v>
      </c>
      <c r="L912" s="832">
        <v>1</v>
      </c>
      <c r="M912" s="832">
        <v>254</v>
      </c>
      <c r="N912" s="832">
        <v>1</v>
      </c>
      <c r="O912" s="832">
        <v>254</v>
      </c>
      <c r="P912" s="828">
        <v>1</v>
      </c>
      <c r="Q912" s="833">
        <v>254</v>
      </c>
    </row>
    <row r="913" spans="1:17" ht="14.45" customHeight="1" x14ac:dyDescent="0.2">
      <c r="A913" s="822" t="s">
        <v>7826</v>
      </c>
      <c r="B913" s="823" t="s">
        <v>7627</v>
      </c>
      <c r="C913" s="823" t="s">
        <v>7508</v>
      </c>
      <c r="D913" s="823" t="s">
        <v>7692</v>
      </c>
      <c r="E913" s="823" t="s">
        <v>7693</v>
      </c>
      <c r="F913" s="832">
        <v>1</v>
      </c>
      <c r="G913" s="832">
        <v>268</v>
      </c>
      <c r="H913" s="832"/>
      <c r="I913" s="832">
        <v>268</v>
      </c>
      <c r="J913" s="832"/>
      <c r="K913" s="832"/>
      <c r="L913" s="832"/>
      <c r="M913" s="832"/>
      <c r="N913" s="832"/>
      <c r="O913" s="832"/>
      <c r="P913" s="828"/>
      <c r="Q913" s="833"/>
    </row>
    <row r="914" spans="1:17" ht="14.45" customHeight="1" x14ac:dyDescent="0.2">
      <c r="A914" s="822" t="s">
        <v>7826</v>
      </c>
      <c r="B914" s="823" t="s">
        <v>7627</v>
      </c>
      <c r="C914" s="823" t="s">
        <v>7508</v>
      </c>
      <c r="D914" s="823" t="s">
        <v>7696</v>
      </c>
      <c r="E914" s="823" t="s">
        <v>7697</v>
      </c>
      <c r="F914" s="832">
        <v>10</v>
      </c>
      <c r="G914" s="832">
        <v>2170</v>
      </c>
      <c r="H914" s="832">
        <v>1.6666666666666667</v>
      </c>
      <c r="I914" s="832">
        <v>217</v>
      </c>
      <c r="J914" s="832">
        <v>6</v>
      </c>
      <c r="K914" s="832">
        <v>1302</v>
      </c>
      <c r="L914" s="832">
        <v>1</v>
      </c>
      <c r="M914" s="832">
        <v>217</v>
      </c>
      <c r="N914" s="832">
        <v>1</v>
      </c>
      <c r="O914" s="832">
        <v>217</v>
      </c>
      <c r="P914" s="828">
        <v>0.16666666666666666</v>
      </c>
      <c r="Q914" s="833">
        <v>217</v>
      </c>
    </row>
    <row r="915" spans="1:17" ht="14.45" customHeight="1" x14ac:dyDescent="0.2">
      <c r="A915" s="822" t="s">
        <v>7826</v>
      </c>
      <c r="B915" s="823" t="s">
        <v>7627</v>
      </c>
      <c r="C915" s="823" t="s">
        <v>7508</v>
      </c>
      <c r="D915" s="823" t="s">
        <v>7700</v>
      </c>
      <c r="E915" s="823" t="s">
        <v>7701</v>
      </c>
      <c r="F915" s="832">
        <v>1</v>
      </c>
      <c r="G915" s="832">
        <v>592</v>
      </c>
      <c r="H915" s="832">
        <v>0.99663299663299665</v>
      </c>
      <c r="I915" s="832">
        <v>592</v>
      </c>
      <c r="J915" s="832">
        <v>1</v>
      </c>
      <c r="K915" s="832">
        <v>594</v>
      </c>
      <c r="L915" s="832">
        <v>1</v>
      </c>
      <c r="M915" s="832">
        <v>594</v>
      </c>
      <c r="N915" s="832"/>
      <c r="O915" s="832"/>
      <c r="P915" s="828"/>
      <c r="Q915" s="833"/>
    </row>
    <row r="916" spans="1:17" ht="14.45" customHeight="1" x14ac:dyDescent="0.2">
      <c r="A916" s="822" t="s">
        <v>7826</v>
      </c>
      <c r="B916" s="823" t="s">
        <v>7627</v>
      </c>
      <c r="C916" s="823" t="s">
        <v>7508</v>
      </c>
      <c r="D916" s="823" t="s">
        <v>7704</v>
      </c>
      <c r="E916" s="823" t="s">
        <v>7705</v>
      </c>
      <c r="F916" s="832">
        <v>1</v>
      </c>
      <c r="G916" s="832">
        <v>547</v>
      </c>
      <c r="H916" s="832"/>
      <c r="I916" s="832">
        <v>547</v>
      </c>
      <c r="J916" s="832"/>
      <c r="K916" s="832"/>
      <c r="L916" s="832"/>
      <c r="M916" s="832"/>
      <c r="N916" s="832"/>
      <c r="O916" s="832"/>
      <c r="P916" s="828"/>
      <c r="Q916" s="833"/>
    </row>
    <row r="917" spans="1:17" ht="14.45" customHeight="1" x14ac:dyDescent="0.2">
      <c r="A917" s="822" t="s">
        <v>7826</v>
      </c>
      <c r="B917" s="823" t="s">
        <v>7627</v>
      </c>
      <c r="C917" s="823" t="s">
        <v>7508</v>
      </c>
      <c r="D917" s="823" t="s">
        <v>7708</v>
      </c>
      <c r="E917" s="823" t="s">
        <v>7709</v>
      </c>
      <c r="F917" s="832">
        <v>1</v>
      </c>
      <c r="G917" s="832">
        <v>736</v>
      </c>
      <c r="H917" s="832"/>
      <c r="I917" s="832">
        <v>736</v>
      </c>
      <c r="J917" s="832"/>
      <c r="K917" s="832"/>
      <c r="L917" s="832"/>
      <c r="M917" s="832"/>
      <c r="N917" s="832"/>
      <c r="O917" s="832"/>
      <c r="P917" s="828"/>
      <c r="Q917" s="833"/>
    </row>
    <row r="918" spans="1:17" ht="14.45" customHeight="1" x14ac:dyDescent="0.2">
      <c r="A918" s="822" t="s">
        <v>7826</v>
      </c>
      <c r="B918" s="823" t="s">
        <v>7627</v>
      </c>
      <c r="C918" s="823" t="s">
        <v>7508</v>
      </c>
      <c r="D918" s="823" t="s">
        <v>7712</v>
      </c>
      <c r="E918" s="823" t="s">
        <v>7713</v>
      </c>
      <c r="F918" s="832">
        <v>1</v>
      </c>
      <c r="G918" s="832">
        <v>346</v>
      </c>
      <c r="H918" s="832"/>
      <c r="I918" s="832">
        <v>346</v>
      </c>
      <c r="J918" s="832"/>
      <c r="K918" s="832"/>
      <c r="L918" s="832"/>
      <c r="M918" s="832"/>
      <c r="N918" s="832"/>
      <c r="O918" s="832"/>
      <c r="P918" s="828"/>
      <c r="Q918" s="833"/>
    </row>
    <row r="919" spans="1:17" ht="14.45" customHeight="1" x14ac:dyDescent="0.2">
      <c r="A919" s="822" t="s">
        <v>7826</v>
      </c>
      <c r="B919" s="823" t="s">
        <v>7627</v>
      </c>
      <c r="C919" s="823" t="s">
        <v>7508</v>
      </c>
      <c r="D919" s="823" t="s">
        <v>7716</v>
      </c>
      <c r="E919" s="823" t="s">
        <v>7717</v>
      </c>
      <c r="F919" s="832">
        <v>1</v>
      </c>
      <c r="G919" s="832">
        <v>232</v>
      </c>
      <c r="H919" s="832"/>
      <c r="I919" s="832">
        <v>232</v>
      </c>
      <c r="J919" s="832"/>
      <c r="K919" s="832"/>
      <c r="L919" s="832"/>
      <c r="M919" s="832"/>
      <c r="N919" s="832"/>
      <c r="O919" s="832"/>
      <c r="P919" s="828"/>
      <c r="Q919" s="833"/>
    </row>
    <row r="920" spans="1:17" ht="14.45" customHeight="1" x14ac:dyDescent="0.2">
      <c r="A920" s="822" t="s">
        <v>7826</v>
      </c>
      <c r="B920" s="823" t="s">
        <v>7627</v>
      </c>
      <c r="C920" s="823" t="s">
        <v>7508</v>
      </c>
      <c r="D920" s="823" t="s">
        <v>7718</v>
      </c>
      <c r="E920" s="823" t="s">
        <v>7719</v>
      </c>
      <c r="F920" s="832">
        <v>1</v>
      </c>
      <c r="G920" s="832">
        <v>233</v>
      </c>
      <c r="H920" s="832"/>
      <c r="I920" s="832">
        <v>233</v>
      </c>
      <c r="J920" s="832"/>
      <c r="K920" s="832"/>
      <c r="L920" s="832"/>
      <c r="M920" s="832"/>
      <c r="N920" s="832"/>
      <c r="O920" s="832"/>
      <c r="P920" s="828"/>
      <c r="Q920" s="833"/>
    </row>
    <row r="921" spans="1:17" ht="14.45" customHeight="1" x14ac:dyDescent="0.2">
      <c r="A921" s="822" t="s">
        <v>7826</v>
      </c>
      <c r="B921" s="823" t="s">
        <v>7627</v>
      </c>
      <c r="C921" s="823" t="s">
        <v>7508</v>
      </c>
      <c r="D921" s="823" t="s">
        <v>7720</v>
      </c>
      <c r="E921" s="823" t="s">
        <v>7721</v>
      </c>
      <c r="F921" s="832">
        <v>1</v>
      </c>
      <c r="G921" s="832">
        <v>410</v>
      </c>
      <c r="H921" s="832"/>
      <c r="I921" s="832">
        <v>410</v>
      </c>
      <c r="J921" s="832"/>
      <c r="K921" s="832"/>
      <c r="L921" s="832"/>
      <c r="M921" s="832"/>
      <c r="N921" s="832">
        <v>1</v>
      </c>
      <c r="O921" s="832">
        <v>411</v>
      </c>
      <c r="P921" s="828"/>
      <c r="Q921" s="833">
        <v>411</v>
      </c>
    </row>
    <row r="922" spans="1:17" ht="14.45" customHeight="1" x14ac:dyDescent="0.2">
      <c r="A922" s="822" t="s">
        <v>7826</v>
      </c>
      <c r="B922" s="823" t="s">
        <v>7627</v>
      </c>
      <c r="C922" s="823" t="s">
        <v>7508</v>
      </c>
      <c r="D922" s="823" t="s">
        <v>7722</v>
      </c>
      <c r="E922" s="823" t="s">
        <v>7723</v>
      </c>
      <c r="F922" s="832">
        <v>1</v>
      </c>
      <c r="G922" s="832">
        <v>652</v>
      </c>
      <c r="H922" s="832"/>
      <c r="I922" s="832">
        <v>652</v>
      </c>
      <c r="J922" s="832"/>
      <c r="K922" s="832"/>
      <c r="L922" s="832"/>
      <c r="M922" s="832"/>
      <c r="N922" s="832"/>
      <c r="O922" s="832"/>
      <c r="P922" s="828"/>
      <c r="Q922" s="833"/>
    </row>
    <row r="923" spans="1:17" ht="14.45" customHeight="1" x14ac:dyDescent="0.2">
      <c r="A923" s="822" t="s">
        <v>7826</v>
      </c>
      <c r="B923" s="823" t="s">
        <v>7627</v>
      </c>
      <c r="C923" s="823" t="s">
        <v>7508</v>
      </c>
      <c r="D923" s="823" t="s">
        <v>7724</v>
      </c>
      <c r="E923" s="823" t="s">
        <v>7725</v>
      </c>
      <c r="F923" s="832">
        <v>1</v>
      </c>
      <c r="G923" s="832">
        <v>590</v>
      </c>
      <c r="H923" s="832"/>
      <c r="I923" s="832">
        <v>590</v>
      </c>
      <c r="J923" s="832"/>
      <c r="K923" s="832"/>
      <c r="L923" s="832"/>
      <c r="M923" s="832"/>
      <c r="N923" s="832">
        <v>1</v>
      </c>
      <c r="O923" s="832">
        <v>592</v>
      </c>
      <c r="P923" s="828"/>
      <c r="Q923" s="833">
        <v>592</v>
      </c>
    </row>
    <row r="924" spans="1:17" ht="14.45" customHeight="1" x14ac:dyDescent="0.2">
      <c r="A924" s="822" t="s">
        <v>7826</v>
      </c>
      <c r="B924" s="823" t="s">
        <v>7627</v>
      </c>
      <c r="C924" s="823" t="s">
        <v>7508</v>
      </c>
      <c r="D924" s="823" t="s">
        <v>7732</v>
      </c>
      <c r="E924" s="823" t="s">
        <v>7733</v>
      </c>
      <c r="F924" s="832">
        <v>3</v>
      </c>
      <c r="G924" s="832">
        <v>2367</v>
      </c>
      <c r="H924" s="832"/>
      <c r="I924" s="832">
        <v>789</v>
      </c>
      <c r="J924" s="832"/>
      <c r="K924" s="832"/>
      <c r="L924" s="832"/>
      <c r="M924" s="832"/>
      <c r="N924" s="832"/>
      <c r="O924" s="832"/>
      <c r="P924" s="828"/>
      <c r="Q924" s="833"/>
    </row>
    <row r="925" spans="1:17" ht="14.45" customHeight="1" x14ac:dyDescent="0.2">
      <c r="A925" s="822" t="s">
        <v>7826</v>
      </c>
      <c r="B925" s="823" t="s">
        <v>7627</v>
      </c>
      <c r="C925" s="823" t="s">
        <v>7508</v>
      </c>
      <c r="D925" s="823" t="s">
        <v>7768</v>
      </c>
      <c r="E925" s="823" t="s">
        <v>7769</v>
      </c>
      <c r="F925" s="832"/>
      <c r="G925" s="832"/>
      <c r="H925" s="832"/>
      <c r="I925" s="832"/>
      <c r="J925" s="832"/>
      <c r="K925" s="832"/>
      <c r="L925" s="832"/>
      <c r="M925" s="832"/>
      <c r="N925" s="832">
        <v>1</v>
      </c>
      <c r="O925" s="832">
        <v>3011</v>
      </c>
      <c r="P925" s="828"/>
      <c r="Q925" s="833">
        <v>3011</v>
      </c>
    </row>
    <row r="926" spans="1:17" ht="14.45" customHeight="1" x14ac:dyDescent="0.2">
      <c r="A926" s="822" t="s">
        <v>7827</v>
      </c>
      <c r="B926" s="823" t="s">
        <v>7239</v>
      </c>
      <c r="C926" s="823" t="s">
        <v>7508</v>
      </c>
      <c r="D926" s="823" t="s">
        <v>7513</v>
      </c>
      <c r="E926" s="823" t="s">
        <v>7514</v>
      </c>
      <c r="F926" s="832"/>
      <c r="G926" s="832"/>
      <c r="H926" s="832"/>
      <c r="I926" s="832"/>
      <c r="J926" s="832"/>
      <c r="K926" s="832"/>
      <c r="L926" s="832"/>
      <c r="M926" s="832"/>
      <c r="N926" s="832">
        <v>1</v>
      </c>
      <c r="O926" s="832">
        <v>38</v>
      </c>
      <c r="P926" s="828"/>
      <c r="Q926" s="833">
        <v>38</v>
      </c>
    </row>
    <row r="927" spans="1:17" ht="14.45" customHeight="1" x14ac:dyDescent="0.2">
      <c r="A927" s="822" t="s">
        <v>7827</v>
      </c>
      <c r="B927" s="823" t="s">
        <v>7239</v>
      </c>
      <c r="C927" s="823" t="s">
        <v>7508</v>
      </c>
      <c r="D927" s="823" t="s">
        <v>7551</v>
      </c>
      <c r="E927" s="823" t="s">
        <v>7552</v>
      </c>
      <c r="F927" s="832">
        <v>1</v>
      </c>
      <c r="G927" s="832">
        <v>174</v>
      </c>
      <c r="H927" s="832"/>
      <c r="I927" s="832">
        <v>174</v>
      </c>
      <c r="J927" s="832"/>
      <c r="K927" s="832"/>
      <c r="L927" s="832"/>
      <c r="M927" s="832"/>
      <c r="N927" s="832"/>
      <c r="O927" s="832"/>
      <c r="P927" s="828"/>
      <c r="Q927" s="833"/>
    </row>
    <row r="928" spans="1:17" ht="14.45" customHeight="1" x14ac:dyDescent="0.2">
      <c r="A928" s="822" t="s">
        <v>7827</v>
      </c>
      <c r="B928" s="823" t="s">
        <v>7239</v>
      </c>
      <c r="C928" s="823" t="s">
        <v>7508</v>
      </c>
      <c r="D928" s="823" t="s">
        <v>7557</v>
      </c>
      <c r="E928" s="823" t="s">
        <v>7558</v>
      </c>
      <c r="F928" s="832"/>
      <c r="G928" s="832"/>
      <c r="H928" s="832"/>
      <c r="I928" s="832"/>
      <c r="J928" s="832">
        <v>1</v>
      </c>
      <c r="K928" s="832">
        <v>179</v>
      </c>
      <c r="L928" s="832">
        <v>1</v>
      </c>
      <c r="M928" s="832">
        <v>179</v>
      </c>
      <c r="N928" s="832"/>
      <c r="O928" s="832"/>
      <c r="P928" s="828"/>
      <c r="Q928" s="833"/>
    </row>
    <row r="929" spans="1:17" ht="14.45" customHeight="1" x14ac:dyDescent="0.2">
      <c r="A929" s="822" t="s">
        <v>7827</v>
      </c>
      <c r="B929" s="823" t="s">
        <v>7239</v>
      </c>
      <c r="C929" s="823" t="s">
        <v>7508</v>
      </c>
      <c r="D929" s="823" t="s">
        <v>7561</v>
      </c>
      <c r="E929" s="823" t="s">
        <v>7562</v>
      </c>
      <c r="F929" s="832"/>
      <c r="G929" s="832"/>
      <c r="H929" s="832"/>
      <c r="I929" s="832"/>
      <c r="J929" s="832"/>
      <c r="K929" s="832"/>
      <c r="L929" s="832"/>
      <c r="M929" s="832"/>
      <c r="N929" s="832">
        <v>1</v>
      </c>
      <c r="O929" s="832">
        <v>711</v>
      </c>
      <c r="P929" s="828"/>
      <c r="Q929" s="833">
        <v>711</v>
      </c>
    </row>
    <row r="930" spans="1:17" ht="14.45" customHeight="1" x14ac:dyDescent="0.2">
      <c r="A930" s="822" t="s">
        <v>7827</v>
      </c>
      <c r="B930" s="823" t="s">
        <v>7627</v>
      </c>
      <c r="C930" s="823" t="s">
        <v>7508</v>
      </c>
      <c r="D930" s="823" t="s">
        <v>7628</v>
      </c>
      <c r="E930" s="823" t="s">
        <v>7629</v>
      </c>
      <c r="F930" s="832">
        <v>1</v>
      </c>
      <c r="G930" s="832">
        <v>222</v>
      </c>
      <c r="H930" s="832"/>
      <c r="I930" s="832">
        <v>222</v>
      </c>
      <c r="J930" s="832"/>
      <c r="K930" s="832"/>
      <c r="L930" s="832"/>
      <c r="M930" s="832"/>
      <c r="N930" s="832"/>
      <c r="O930" s="832"/>
      <c r="P930" s="828"/>
      <c r="Q930" s="833"/>
    </row>
    <row r="931" spans="1:17" ht="14.45" customHeight="1" x14ac:dyDescent="0.2">
      <c r="A931" s="822" t="s">
        <v>7827</v>
      </c>
      <c r="B931" s="823" t="s">
        <v>7627</v>
      </c>
      <c r="C931" s="823" t="s">
        <v>7508</v>
      </c>
      <c r="D931" s="823" t="s">
        <v>7630</v>
      </c>
      <c r="E931" s="823" t="s">
        <v>7631</v>
      </c>
      <c r="F931" s="832">
        <v>1</v>
      </c>
      <c r="G931" s="832">
        <v>509</v>
      </c>
      <c r="H931" s="832"/>
      <c r="I931" s="832">
        <v>509</v>
      </c>
      <c r="J931" s="832"/>
      <c r="K931" s="832"/>
      <c r="L931" s="832"/>
      <c r="M931" s="832"/>
      <c r="N931" s="832"/>
      <c r="O931" s="832"/>
      <c r="P931" s="828"/>
      <c r="Q931" s="833"/>
    </row>
    <row r="932" spans="1:17" ht="14.45" customHeight="1" x14ac:dyDescent="0.2">
      <c r="A932" s="822" t="s">
        <v>7827</v>
      </c>
      <c r="B932" s="823" t="s">
        <v>7627</v>
      </c>
      <c r="C932" s="823" t="s">
        <v>7508</v>
      </c>
      <c r="D932" s="823" t="s">
        <v>7632</v>
      </c>
      <c r="E932" s="823" t="s">
        <v>7633</v>
      </c>
      <c r="F932" s="832">
        <v>9</v>
      </c>
      <c r="G932" s="832">
        <v>3186</v>
      </c>
      <c r="H932" s="832">
        <v>1.7949295774647887</v>
      </c>
      <c r="I932" s="832">
        <v>354</v>
      </c>
      <c r="J932" s="832">
        <v>5</v>
      </c>
      <c r="K932" s="832">
        <v>1775</v>
      </c>
      <c r="L932" s="832">
        <v>1</v>
      </c>
      <c r="M932" s="832">
        <v>355</v>
      </c>
      <c r="N932" s="832">
        <v>2</v>
      </c>
      <c r="O932" s="832">
        <v>710</v>
      </c>
      <c r="P932" s="828">
        <v>0.4</v>
      </c>
      <c r="Q932" s="833">
        <v>355</v>
      </c>
    </row>
    <row r="933" spans="1:17" ht="14.45" customHeight="1" x14ac:dyDescent="0.2">
      <c r="A933" s="822" t="s">
        <v>7827</v>
      </c>
      <c r="B933" s="823" t="s">
        <v>7627</v>
      </c>
      <c r="C933" s="823" t="s">
        <v>7508</v>
      </c>
      <c r="D933" s="823" t="s">
        <v>7636</v>
      </c>
      <c r="E933" s="823" t="s">
        <v>7637</v>
      </c>
      <c r="F933" s="832">
        <v>90</v>
      </c>
      <c r="G933" s="832">
        <v>5850</v>
      </c>
      <c r="H933" s="832">
        <v>1.0843373493975903</v>
      </c>
      <c r="I933" s="832">
        <v>65</v>
      </c>
      <c r="J933" s="832">
        <v>83</v>
      </c>
      <c r="K933" s="832">
        <v>5395</v>
      </c>
      <c r="L933" s="832">
        <v>1</v>
      </c>
      <c r="M933" s="832">
        <v>65</v>
      </c>
      <c r="N933" s="832">
        <v>82</v>
      </c>
      <c r="O933" s="832">
        <v>5412</v>
      </c>
      <c r="P933" s="828">
        <v>1.0031510658016682</v>
      </c>
      <c r="Q933" s="833">
        <v>66</v>
      </c>
    </row>
    <row r="934" spans="1:17" ht="14.45" customHeight="1" x14ac:dyDescent="0.2">
      <c r="A934" s="822" t="s">
        <v>7827</v>
      </c>
      <c r="B934" s="823" t="s">
        <v>7627</v>
      </c>
      <c r="C934" s="823" t="s">
        <v>7508</v>
      </c>
      <c r="D934" s="823" t="s">
        <v>7644</v>
      </c>
      <c r="E934" s="823" t="s">
        <v>7645</v>
      </c>
      <c r="F934" s="832">
        <v>1</v>
      </c>
      <c r="G934" s="832">
        <v>153</v>
      </c>
      <c r="H934" s="832">
        <v>0.99350649350649356</v>
      </c>
      <c r="I934" s="832">
        <v>153</v>
      </c>
      <c r="J934" s="832">
        <v>1</v>
      </c>
      <c r="K934" s="832">
        <v>154</v>
      </c>
      <c r="L934" s="832">
        <v>1</v>
      </c>
      <c r="M934" s="832">
        <v>154</v>
      </c>
      <c r="N934" s="832"/>
      <c r="O934" s="832"/>
      <c r="P934" s="828"/>
      <c r="Q934" s="833"/>
    </row>
    <row r="935" spans="1:17" ht="14.45" customHeight="1" x14ac:dyDescent="0.2">
      <c r="A935" s="822" t="s">
        <v>7827</v>
      </c>
      <c r="B935" s="823" t="s">
        <v>7627</v>
      </c>
      <c r="C935" s="823" t="s">
        <v>7508</v>
      </c>
      <c r="D935" s="823" t="s">
        <v>7654</v>
      </c>
      <c r="E935" s="823" t="s">
        <v>7655</v>
      </c>
      <c r="F935" s="832">
        <v>18</v>
      </c>
      <c r="G935" s="832">
        <v>1386</v>
      </c>
      <c r="H935" s="832">
        <v>2.9615384615384617</v>
      </c>
      <c r="I935" s="832">
        <v>77</v>
      </c>
      <c r="J935" s="832">
        <v>6</v>
      </c>
      <c r="K935" s="832">
        <v>468</v>
      </c>
      <c r="L935" s="832">
        <v>1</v>
      </c>
      <c r="M935" s="832">
        <v>78</v>
      </c>
      <c r="N935" s="832">
        <v>10</v>
      </c>
      <c r="O935" s="832">
        <v>780</v>
      </c>
      <c r="P935" s="828">
        <v>1.6666666666666667</v>
      </c>
      <c r="Q935" s="833">
        <v>78</v>
      </c>
    </row>
    <row r="936" spans="1:17" ht="14.45" customHeight="1" x14ac:dyDescent="0.2">
      <c r="A936" s="822" t="s">
        <v>7827</v>
      </c>
      <c r="B936" s="823" t="s">
        <v>7627</v>
      </c>
      <c r="C936" s="823" t="s">
        <v>7508</v>
      </c>
      <c r="D936" s="823" t="s">
        <v>7658</v>
      </c>
      <c r="E936" s="823" t="s">
        <v>7659</v>
      </c>
      <c r="F936" s="832">
        <v>7</v>
      </c>
      <c r="G936" s="832">
        <v>168</v>
      </c>
      <c r="H936" s="832">
        <v>2.3333333333333335</v>
      </c>
      <c r="I936" s="832">
        <v>24</v>
      </c>
      <c r="J936" s="832">
        <v>3</v>
      </c>
      <c r="K936" s="832">
        <v>72</v>
      </c>
      <c r="L936" s="832">
        <v>1</v>
      </c>
      <c r="M936" s="832">
        <v>24</v>
      </c>
      <c r="N936" s="832">
        <v>1</v>
      </c>
      <c r="O936" s="832">
        <v>25</v>
      </c>
      <c r="P936" s="828">
        <v>0.34722222222222221</v>
      </c>
      <c r="Q936" s="833">
        <v>25</v>
      </c>
    </row>
    <row r="937" spans="1:17" ht="14.45" customHeight="1" x14ac:dyDescent="0.2">
      <c r="A937" s="822" t="s">
        <v>7827</v>
      </c>
      <c r="B937" s="823" t="s">
        <v>7627</v>
      </c>
      <c r="C937" s="823" t="s">
        <v>7508</v>
      </c>
      <c r="D937" s="823" t="s">
        <v>7666</v>
      </c>
      <c r="E937" s="823" t="s">
        <v>7667</v>
      </c>
      <c r="F937" s="832"/>
      <c r="G937" s="832"/>
      <c r="H937" s="832"/>
      <c r="I937" s="832"/>
      <c r="J937" s="832">
        <v>1</v>
      </c>
      <c r="K937" s="832">
        <v>631</v>
      </c>
      <c r="L937" s="832">
        <v>1</v>
      </c>
      <c r="M937" s="832">
        <v>631</v>
      </c>
      <c r="N937" s="832"/>
      <c r="O937" s="832"/>
      <c r="P937" s="828"/>
      <c r="Q937" s="833"/>
    </row>
    <row r="938" spans="1:17" ht="14.45" customHeight="1" x14ac:dyDescent="0.2">
      <c r="A938" s="822" t="s">
        <v>7827</v>
      </c>
      <c r="B938" s="823" t="s">
        <v>7627</v>
      </c>
      <c r="C938" s="823" t="s">
        <v>7508</v>
      </c>
      <c r="D938" s="823" t="s">
        <v>7670</v>
      </c>
      <c r="E938" s="823" t="s">
        <v>7671</v>
      </c>
      <c r="F938" s="832"/>
      <c r="G938" s="832"/>
      <c r="H938" s="832"/>
      <c r="I938" s="832"/>
      <c r="J938" s="832">
        <v>3</v>
      </c>
      <c r="K938" s="832">
        <v>198</v>
      </c>
      <c r="L938" s="832">
        <v>1</v>
      </c>
      <c r="M938" s="832">
        <v>66</v>
      </c>
      <c r="N938" s="832">
        <v>2</v>
      </c>
      <c r="O938" s="832">
        <v>132</v>
      </c>
      <c r="P938" s="828">
        <v>0.66666666666666663</v>
      </c>
      <c r="Q938" s="833">
        <v>66</v>
      </c>
    </row>
    <row r="939" spans="1:17" ht="14.45" customHeight="1" x14ac:dyDescent="0.2">
      <c r="A939" s="822" t="s">
        <v>7827</v>
      </c>
      <c r="B939" s="823" t="s">
        <v>7627</v>
      </c>
      <c r="C939" s="823" t="s">
        <v>7508</v>
      </c>
      <c r="D939" s="823" t="s">
        <v>7674</v>
      </c>
      <c r="E939" s="823" t="s">
        <v>7675</v>
      </c>
      <c r="F939" s="832">
        <v>48</v>
      </c>
      <c r="G939" s="832">
        <v>816</v>
      </c>
      <c r="H939" s="832">
        <v>0.5714285714285714</v>
      </c>
      <c r="I939" s="832">
        <v>17</v>
      </c>
      <c r="J939" s="832">
        <v>84</v>
      </c>
      <c r="K939" s="832">
        <v>1428</v>
      </c>
      <c r="L939" s="832">
        <v>1</v>
      </c>
      <c r="M939" s="832">
        <v>17</v>
      </c>
      <c r="N939" s="832">
        <v>69</v>
      </c>
      <c r="O939" s="832">
        <v>1173</v>
      </c>
      <c r="P939" s="828">
        <v>0.8214285714285714</v>
      </c>
      <c r="Q939" s="833">
        <v>17</v>
      </c>
    </row>
    <row r="940" spans="1:17" ht="14.45" customHeight="1" x14ac:dyDescent="0.2">
      <c r="A940" s="822" t="s">
        <v>7827</v>
      </c>
      <c r="B940" s="823" t="s">
        <v>7627</v>
      </c>
      <c r="C940" s="823" t="s">
        <v>7508</v>
      </c>
      <c r="D940" s="823" t="s">
        <v>7678</v>
      </c>
      <c r="E940" s="823" t="s">
        <v>7679</v>
      </c>
      <c r="F940" s="832">
        <v>16</v>
      </c>
      <c r="G940" s="832">
        <v>5600</v>
      </c>
      <c r="H940" s="832"/>
      <c r="I940" s="832">
        <v>350</v>
      </c>
      <c r="J940" s="832"/>
      <c r="K940" s="832"/>
      <c r="L940" s="832"/>
      <c r="M940" s="832"/>
      <c r="N940" s="832"/>
      <c r="O940" s="832"/>
      <c r="P940" s="828"/>
      <c r="Q940" s="833"/>
    </row>
    <row r="941" spans="1:17" ht="14.45" customHeight="1" x14ac:dyDescent="0.2">
      <c r="A941" s="822" t="s">
        <v>7827</v>
      </c>
      <c r="B941" s="823" t="s">
        <v>7627</v>
      </c>
      <c r="C941" s="823" t="s">
        <v>7508</v>
      </c>
      <c r="D941" s="823" t="s">
        <v>7680</v>
      </c>
      <c r="E941" s="823" t="s">
        <v>7681</v>
      </c>
      <c r="F941" s="832">
        <v>5</v>
      </c>
      <c r="G941" s="832">
        <v>125</v>
      </c>
      <c r="H941" s="832">
        <v>1.6666666666666667</v>
      </c>
      <c r="I941" s="832">
        <v>25</v>
      </c>
      <c r="J941" s="832">
        <v>3</v>
      </c>
      <c r="K941" s="832">
        <v>75</v>
      </c>
      <c r="L941" s="832">
        <v>1</v>
      </c>
      <c r="M941" s="832">
        <v>25</v>
      </c>
      <c r="N941" s="832">
        <v>1</v>
      </c>
      <c r="O941" s="832">
        <v>26</v>
      </c>
      <c r="P941" s="828">
        <v>0.34666666666666668</v>
      </c>
      <c r="Q941" s="833">
        <v>26</v>
      </c>
    </row>
    <row r="942" spans="1:17" ht="14.45" customHeight="1" x14ac:dyDescent="0.2">
      <c r="A942" s="822" t="s">
        <v>7827</v>
      </c>
      <c r="B942" s="823" t="s">
        <v>7627</v>
      </c>
      <c r="C942" s="823" t="s">
        <v>7508</v>
      </c>
      <c r="D942" s="823" t="s">
        <v>7684</v>
      </c>
      <c r="E942" s="823" t="s">
        <v>7685</v>
      </c>
      <c r="F942" s="832">
        <v>1</v>
      </c>
      <c r="G942" s="832">
        <v>181</v>
      </c>
      <c r="H942" s="832"/>
      <c r="I942" s="832">
        <v>181</v>
      </c>
      <c r="J942" s="832"/>
      <c r="K942" s="832"/>
      <c r="L942" s="832"/>
      <c r="M942" s="832"/>
      <c r="N942" s="832"/>
      <c r="O942" s="832"/>
      <c r="P942" s="828"/>
      <c r="Q942" s="833"/>
    </row>
    <row r="943" spans="1:17" ht="14.45" customHeight="1" x14ac:dyDescent="0.2">
      <c r="A943" s="822" t="s">
        <v>7827</v>
      </c>
      <c r="B943" s="823" t="s">
        <v>7627</v>
      </c>
      <c r="C943" s="823" t="s">
        <v>7508</v>
      </c>
      <c r="D943" s="823" t="s">
        <v>7690</v>
      </c>
      <c r="E943" s="823" t="s">
        <v>7691</v>
      </c>
      <c r="F943" s="832">
        <v>2</v>
      </c>
      <c r="G943" s="832">
        <v>508</v>
      </c>
      <c r="H943" s="832">
        <v>0.5</v>
      </c>
      <c r="I943" s="832">
        <v>254</v>
      </c>
      <c r="J943" s="832">
        <v>4</v>
      </c>
      <c r="K943" s="832">
        <v>1016</v>
      </c>
      <c r="L943" s="832">
        <v>1</v>
      </c>
      <c r="M943" s="832">
        <v>254</v>
      </c>
      <c r="N943" s="832">
        <v>3</v>
      </c>
      <c r="O943" s="832">
        <v>762</v>
      </c>
      <c r="P943" s="828">
        <v>0.75</v>
      </c>
      <c r="Q943" s="833">
        <v>254</v>
      </c>
    </row>
    <row r="944" spans="1:17" ht="14.45" customHeight="1" x14ac:dyDescent="0.2">
      <c r="A944" s="822" t="s">
        <v>7827</v>
      </c>
      <c r="B944" s="823" t="s">
        <v>7627</v>
      </c>
      <c r="C944" s="823" t="s">
        <v>7508</v>
      </c>
      <c r="D944" s="823" t="s">
        <v>7696</v>
      </c>
      <c r="E944" s="823" t="s">
        <v>7697</v>
      </c>
      <c r="F944" s="832">
        <v>1</v>
      </c>
      <c r="G944" s="832">
        <v>217</v>
      </c>
      <c r="H944" s="832"/>
      <c r="I944" s="832">
        <v>217</v>
      </c>
      <c r="J944" s="832"/>
      <c r="K944" s="832"/>
      <c r="L944" s="832"/>
      <c r="M944" s="832"/>
      <c r="N944" s="832"/>
      <c r="O944" s="832"/>
      <c r="P944" s="828"/>
      <c r="Q944" s="833"/>
    </row>
    <row r="945" spans="1:17" ht="14.45" customHeight="1" x14ac:dyDescent="0.2">
      <c r="A945" s="822" t="s">
        <v>7827</v>
      </c>
      <c r="B945" s="823" t="s">
        <v>7627</v>
      </c>
      <c r="C945" s="823" t="s">
        <v>7508</v>
      </c>
      <c r="D945" s="823" t="s">
        <v>7698</v>
      </c>
      <c r="E945" s="823" t="s">
        <v>7699</v>
      </c>
      <c r="F945" s="832">
        <v>2</v>
      </c>
      <c r="G945" s="832">
        <v>74</v>
      </c>
      <c r="H945" s="832"/>
      <c r="I945" s="832">
        <v>37</v>
      </c>
      <c r="J945" s="832"/>
      <c r="K945" s="832"/>
      <c r="L945" s="832"/>
      <c r="M945" s="832"/>
      <c r="N945" s="832"/>
      <c r="O945" s="832"/>
      <c r="P945" s="828"/>
      <c r="Q945" s="833"/>
    </row>
    <row r="946" spans="1:17" ht="14.45" customHeight="1" x14ac:dyDescent="0.2">
      <c r="A946" s="822" t="s">
        <v>7828</v>
      </c>
      <c r="B946" s="823" t="s">
        <v>7239</v>
      </c>
      <c r="C946" s="823" t="s">
        <v>7488</v>
      </c>
      <c r="D946" s="823" t="s">
        <v>7489</v>
      </c>
      <c r="E946" s="823" t="s">
        <v>7490</v>
      </c>
      <c r="F946" s="832">
        <v>1</v>
      </c>
      <c r="G946" s="832">
        <v>565.1</v>
      </c>
      <c r="H946" s="832"/>
      <c r="I946" s="832">
        <v>565.1</v>
      </c>
      <c r="J946" s="832"/>
      <c r="K946" s="832"/>
      <c r="L946" s="832"/>
      <c r="M946" s="832"/>
      <c r="N946" s="832"/>
      <c r="O946" s="832"/>
      <c r="P946" s="828"/>
      <c r="Q946" s="833"/>
    </row>
    <row r="947" spans="1:17" ht="14.45" customHeight="1" x14ac:dyDescent="0.2">
      <c r="A947" s="822" t="s">
        <v>7828</v>
      </c>
      <c r="B947" s="823" t="s">
        <v>7239</v>
      </c>
      <c r="C947" s="823" t="s">
        <v>7488</v>
      </c>
      <c r="D947" s="823" t="s">
        <v>7491</v>
      </c>
      <c r="E947" s="823" t="s">
        <v>7492</v>
      </c>
      <c r="F947" s="832">
        <v>1</v>
      </c>
      <c r="G947" s="832">
        <v>1049</v>
      </c>
      <c r="H947" s="832"/>
      <c r="I947" s="832">
        <v>1049</v>
      </c>
      <c r="J947" s="832"/>
      <c r="K947" s="832"/>
      <c r="L947" s="832"/>
      <c r="M947" s="832"/>
      <c r="N947" s="832"/>
      <c r="O947" s="832"/>
      <c r="P947" s="828"/>
      <c r="Q947" s="833"/>
    </row>
    <row r="948" spans="1:17" ht="14.45" customHeight="1" x14ac:dyDescent="0.2">
      <c r="A948" s="822" t="s">
        <v>7828</v>
      </c>
      <c r="B948" s="823" t="s">
        <v>7239</v>
      </c>
      <c r="C948" s="823" t="s">
        <v>7508</v>
      </c>
      <c r="D948" s="823" t="s">
        <v>7513</v>
      </c>
      <c r="E948" s="823" t="s">
        <v>7514</v>
      </c>
      <c r="F948" s="832">
        <v>8</v>
      </c>
      <c r="G948" s="832">
        <v>296</v>
      </c>
      <c r="H948" s="832">
        <v>1.9473684210526316</v>
      </c>
      <c r="I948" s="832">
        <v>37</v>
      </c>
      <c r="J948" s="832">
        <v>4</v>
      </c>
      <c r="K948" s="832">
        <v>152</v>
      </c>
      <c r="L948" s="832">
        <v>1</v>
      </c>
      <c r="M948" s="832">
        <v>38</v>
      </c>
      <c r="N948" s="832"/>
      <c r="O948" s="832"/>
      <c r="P948" s="828"/>
      <c r="Q948" s="833"/>
    </row>
    <row r="949" spans="1:17" ht="14.45" customHeight="1" x14ac:dyDescent="0.2">
      <c r="A949" s="822" t="s">
        <v>7828</v>
      </c>
      <c r="B949" s="823" t="s">
        <v>7239</v>
      </c>
      <c r="C949" s="823" t="s">
        <v>7508</v>
      </c>
      <c r="D949" s="823" t="s">
        <v>7519</v>
      </c>
      <c r="E949" s="823" t="s">
        <v>7520</v>
      </c>
      <c r="F949" s="832">
        <v>1</v>
      </c>
      <c r="G949" s="832">
        <v>178</v>
      </c>
      <c r="H949" s="832"/>
      <c r="I949" s="832">
        <v>178</v>
      </c>
      <c r="J949" s="832"/>
      <c r="K949" s="832"/>
      <c r="L949" s="832"/>
      <c r="M949" s="832"/>
      <c r="N949" s="832"/>
      <c r="O949" s="832"/>
      <c r="P949" s="828"/>
      <c r="Q949" s="833"/>
    </row>
    <row r="950" spans="1:17" ht="14.45" customHeight="1" x14ac:dyDescent="0.2">
      <c r="A950" s="822" t="s">
        <v>7828</v>
      </c>
      <c r="B950" s="823" t="s">
        <v>7239</v>
      </c>
      <c r="C950" s="823" t="s">
        <v>7508</v>
      </c>
      <c r="D950" s="823" t="s">
        <v>7521</v>
      </c>
      <c r="E950" s="823" t="s">
        <v>7522</v>
      </c>
      <c r="F950" s="832">
        <v>1</v>
      </c>
      <c r="G950" s="832">
        <v>49</v>
      </c>
      <c r="H950" s="832"/>
      <c r="I950" s="832">
        <v>49</v>
      </c>
      <c r="J950" s="832"/>
      <c r="K950" s="832"/>
      <c r="L950" s="832"/>
      <c r="M950" s="832"/>
      <c r="N950" s="832"/>
      <c r="O950" s="832"/>
      <c r="P950" s="828"/>
      <c r="Q950" s="833"/>
    </row>
    <row r="951" spans="1:17" ht="14.45" customHeight="1" x14ac:dyDescent="0.2">
      <c r="A951" s="822" t="s">
        <v>7828</v>
      </c>
      <c r="B951" s="823" t="s">
        <v>7239</v>
      </c>
      <c r="C951" s="823" t="s">
        <v>7508</v>
      </c>
      <c r="D951" s="823" t="s">
        <v>7535</v>
      </c>
      <c r="E951" s="823" t="s">
        <v>7536</v>
      </c>
      <c r="F951" s="832">
        <v>2</v>
      </c>
      <c r="G951" s="832">
        <v>172</v>
      </c>
      <c r="H951" s="832"/>
      <c r="I951" s="832">
        <v>86</v>
      </c>
      <c r="J951" s="832"/>
      <c r="K951" s="832"/>
      <c r="L951" s="832"/>
      <c r="M951" s="832"/>
      <c r="N951" s="832"/>
      <c r="O951" s="832"/>
      <c r="P951" s="828"/>
      <c r="Q951" s="833"/>
    </row>
    <row r="952" spans="1:17" ht="14.45" customHeight="1" x14ac:dyDescent="0.2">
      <c r="A952" s="822" t="s">
        <v>7828</v>
      </c>
      <c r="B952" s="823" t="s">
        <v>7239</v>
      </c>
      <c r="C952" s="823" t="s">
        <v>7508</v>
      </c>
      <c r="D952" s="823" t="s">
        <v>7549</v>
      </c>
      <c r="E952" s="823" t="s">
        <v>7550</v>
      </c>
      <c r="F952" s="832">
        <v>1</v>
      </c>
      <c r="G952" s="832">
        <v>476</v>
      </c>
      <c r="H952" s="832"/>
      <c r="I952" s="832">
        <v>476</v>
      </c>
      <c r="J952" s="832"/>
      <c r="K952" s="832"/>
      <c r="L952" s="832"/>
      <c r="M952" s="832"/>
      <c r="N952" s="832"/>
      <c r="O952" s="832"/>
      <c r="P952" s="828"/>
      <c r="Q952" s="833"/>
    </row>
    <row r="953" spans="1:17" ht="14.45" customHeight="1" x14ac:dyDescent="0.2">
      <c r="A953" s="822" t="s">
        <v>7828</v>
      </c>
      <c r="B953" s="823" t="s">
        <v>7239</v>
      </c>
      <c r="C953" s="823" t="s">
        <v>7508</v>
      </c>
      <c r="D953" s="823" t="s">
        <v>7551</v>
      </c>
      <c r="E953" s="823" t="s">
        <v>7552</v>
      </c>
      <c r="F953" s="832"/>
      <c r="G953" s="832"/>
      <c r="H953" s="832"/>
      <c r="I953" s="832"/>
      <c r="J953" s="832">
        <v>1</v>
      </c>
      <c r="K953" s="832">
        <v>175</v>
      </c>
      <c r="L953" s="832">
        <v>1</v>
      </c>
      <c r="M953" s="832">
        <v>175</v>
      </c>
      <c r="N953" s="832">
        <v>1</v>
      </c>
      <c r="O953" s="832">
        <v>176</v>
      </c>
      <c r="P953" s="828">
        <v>1.0057142857142858</v>
      </c>
      <c r="Q953" s="833">
        <v>176</v>
      </c>
    </row>
    <row r="954" spans="1:17" ht="14.45" customHeight="1" x14ac:dyDescent="0.2">
      <c r="A954" s="822" t="s">
        <v>7828</v>
      </c>
      <c r="B954" s="823" t="s">
        <v>7239</v>
      </c>
      <c r="C954" s="823" t="s">
        <v>7508</v>
      </c>
      <c r="D954" s="823" t="s">
        <v>7561</v>
      </c>
      <c r="E954" s="823" t="s">
        <v>7562</v>
      </c>
      <c r="F954" s="832"/>
      <c r="G954" s="832"/>
      <c r="H954" s="832"/>
      <c r="I954" s="832"/>
      <c r="J954" s="832">
        <v>1</v>
      </c>
      <c r="K954" s="832">
        <v>707</v>
      </c>
      <c r="L954" s="832">
        <v>1</v>
      </c>
      <c r="M954" s="832">
        <v>707</v>
      </c>
      <c r="N954" s="832"/>
      <c r="O954" s="832"/>
      <c r="P954" s="828"/>
      <c r="Q954" s="833"/>
    </row>
    <row r="955" spans="1:17" ht="14.45" customHeight="1" x14ac:dyDescent="0.2">
      <c r="A955" s="822" t="s">
        <v>7828</v>
      </c>
      <c r="B955" s="823" t="s">
        <v>7584</v>
      </c>
      <c r="C955" s="823" t="s">
        <v>7508</v>
      </c>
      <c r="D955" s="823" t="s">
        <v>7587</v>
      </c>
      <c r="E955" s="823" t="s">
        <v>7588</v>
      </c>
      <c r="F955" s="832">
        <v>1</v>
      </c>
      <c r="G955" s="832">
        <v>299</v>
      </c>
      <c r="H955" s="832"/>
      <c r="I955" s="832">
        <v>299</v>
      </c>
      <c r="J955" s="832"/>
      <c r="K955" s="832"/>
      <c r="L955" s="832"/>
      <c r="M955" s="832"/>
      <c r="N955" s="832"/>
      <c r="O955" s="832"/>
      <c r="P955" s="828"/>
      <c r="Q955" s="833"/>
    </row>
    <row r="956" spans="1:17" ht="14.45" customHeight="1" x14ac:dyDescent="0.2">
      <c r="A956" s="822" t="s">
        <v>7828</v>
      </c>
      <c r="B956" s="823" t="s">
        <v>7584</v>
      </c>
      <c r="C956" s="823" t="s">
        <v>7508</v>
      </c>
      <c r="D956" s="823" t="s">
        <v>7595</v>
      </c>
      <c r="E956" s="823" t="s">
        <v>7596</v>
      </c>
      <c r="F956" s="832">
        <v>1</v>
      </c>
      <c r="G956" s="832">
        <v>11396</v>
      </c>
      <c r="H956" s="832"/>
      <c r="I956" s="832">
        <v>11396</v>
      </c>
      <c r="J956" s="832"/>
      <c r="K956" s="832"/>
      <c r="L956" s="832"/>
      <c r="M956" s="832"/>
      <c r="N956" s="832"/>
      <c r="O956" s="832"/>
      <c r="P956" s="828"/>
      <c r="Q956" s="833"/>
    </row>
    <row r="957" spans="1:17" ht="14.45" customHeight="1" x14ac:dyDescent="0.2">
      <c r="A957" s="822" t="s">
        <v>7828</v>
      </c>
      <c r="B957" s="823" t="s">
        <v>7584</v>
      </c>
      <c r="C957" s="823" t="s">
        <v>7508</v>
      </c>
      <c r="D957" s="823" t="s">
        <v>7603</v>
      </c>
      <c r="E957" s="823" t="s">
        <v>7604</v>
      </c>
      <c r="F957" s="832">
        <v>2</v>
      </c>
      <c r="G957" s="832">
        <v>2214</v>
      </c>
      <c r="H957" s="832"/>
      <c r="I957" s="832">
        <v>1107</v>
      </c>
      <c r="J957" s="832"/>
      <c r="K957" s="832"/>
      <c r="L957" s="832"/>
      <c r="M957" s="832"/>
      <c r="N957" s="832">
        <v>2</v>
      </c>
      <c r="O957" s="832">
        <v>2228</v>
      </c>
      <c r="P957" s="828"/>
      <c r="Q957" s="833">
        <v>1114</v>
      </c>
    </row>
    <row r="958" spans="1:17" ht="14.45" customHeight="1" x14ac:dyDescent="0.2">
      <c r="A958" s="822" t="s">
        <v>7828</v>
      </c>
      <c r="B958" s="823" t="s">
        <v>7584</v>
      </c>
      <c r="C958" s="823" t="s">
        <v>7508</v>
      </c>
      <c r="D958" s="823" t="s">
        <v>7613</v>
      </c>
      <c r="E958" s="823" t="s">
        <v>7614</v>
      </c>
      <c r="F958" s="832"/>
      <c r="G958" s="832"/>
      <c r="H958" s="832"/>
      <c r="I958" s="832"/>
      <c r="J958" s="832"/>
      <c r="K958" s="832"/>
      <c r="L958" s="832"/>
      <c r="M958" s="832"/>
      <c r="N958" s="832">
        <v>1</v>
      </c>
      <c r="O958" s="832">
        <v>1636</v>
      </c>
      <c r="P958" s="828"/>
      <c r="Q958" s="833">
        <v>1636</v>
      </c>
    </row>
    <row r="959" spans="1:17" ht="14.45" customHeight="1" x14ac:dyDescent="0.2">
      <c r="A959" s="822" t="s">
        <v>7828</v>
      </c>
      <c r="B959" s="823" t="s">
        <v>7584</v>
      </c>
      <c r="C959" s="823" t="s">
        <v>7508</v>
      </c>
      <c r="D959" s="823" t="s">
        <v>7615</v>
      </c>
      <c r="E959" s="823" t="s">
        <v>7616</v>
      </c>
      <c r="F959" s="832"/>
      <c r="G959" s="832"/>
      <c r="H959" s="832"/>
      <c r="I959" s="832"/>
      <c r="J959" s="832"/>
      <c r="K959" s="832"/>
      <c r="L959" s="832"/>
      <c r="M959" s="832"/>
      <c r="N959" s="832">
        <v>2</v>
      </c>
      <c r="O959" s="832">
        <v>7686</v>
      </c>
      <c r="P959" s="828"/>
      <c r="Q959" s="833">
        <v>3843</v>
      </c>
    </row>
    <row r="960" spans="1:17" ht="14.45" customHeight="1" x14ac:dyDescent="0.2">
      <c r="A960" s="822" t="s">
        <v>7828</v>
      </c>
      <c r="B960" s="823" t="s">
        <v>7627</v>
      </c>
      <c r="C960" s="823" t="s">
        <v>7508</v>
      </c>
      <c r="D960" s="823" t="s">
        <v>7632</v>
      </c>
      <c r="E960" s="823" t="s">
        <v>7633</v>
      </c>
      <c r="F960" s="832">
        <v>78</v>
      </c>
      <c r="G960" s="832">
        <v>27612</v>
      </c>
      <c r="H960" s="832">
        <v>1.2545206724216265</v>
      </c>
      <c r="I960" s="832">
        <v>354</v>
      </c>
      <c r="J960" s="832">
        <v>62</v>
      </c>
      <c r="K960" s="832">
        <v>22010</v>
      </c>
      <c r="L960" s="832">
        <v>1</v>
      </c>
      <c r="M960" s="832">
        <v>355</v>
      </c>
      <c r="N960" s="832">
        <v>21</v>
      </c>
      <c r="O960" s="832">
        <v>7455</v>
      </c>
      <c r="P960" s="828">
        <v>0.33870967741935482</v>
      </c>
      <c r="Q960" s="833">
        <v>355</v>
      </c>
    </row>
    <row r="961" spans="1:17" ht="14.45" customHeight="1" x14ac:dyDescent="0.2">
      <c r="A961" s="822" t="s">
        <v>7828</v>
      </c>
      <c r="B961" s="823" t="s">
        <v>7627</v>
      </c>
      <c r="C961" s="823" t="s">
        <v>7508</v>
      </c>
      <c r="D961" s="823" t="s">
        <v>7636</v>
      </c>
      <c r="E961" s="823" t="s">
        <v>7637</v>
      </c>
      <c r="F961" s="832">
        <v>520</v>
      </c>
      <c r="G961" s="832">
        <v>33800</v>
      </c>
      <c r="H961" s="832">
        <v>1.4054054054054055</v>
      </c>
      <c r="I961" s="832">
        <v>65</v>
      </c>
      <c r="J961" s="832">
        <v>370</v>
      </c>
      <c r="K961" s="832">
        <v>24050</v>
      </c>
      <c r="L961" s="832">
        <v>1</v>
      </c>
      <c r="M961" s="832">
        <v>65</v>
      </c>
      <c r="N961" s="832">
        <v>287</v>
      </c>
      <c r="O961" s="832">
        <v>18942</v>
      </c>
      <c r="P961" s="828">
        <v>0.78760914760914758</v>
      </c>
      <c r="Q961" s="833">
        <v>66</v>
      </c>
    </row>
    <row r="962" spans="1:17" ht="14.45" customHeight="1" x14ac:dyDescent="0.2">
      <c r="A962" s="822" t="s">
        <v>7828</v>
      </c>
      <c r="B962" s="823" t="s">
        <v>7627</v>
      </c>
      <c r="C962" s="823" t="s">
        <v>7508</v>
      </c>
      <c r="D962" s="823" t="s">
        <v>7648</v>
      </c>
      <c r="E962" s="823" t="s">
        <v>7649</v>
      </c>
      <c r="F962" s="832">
        <v>4</v>
      </c>
      <c r="G962" s="832">
        <v>96</v>
      </c>
      <c r="H962" s="832">
        <v>0.61538461538461542</v>
      </c>
      <c r="I962" s="832">
        <v>24</v>
      </c>
      <c r="J962" s="832">
        <v>6</v>
      </c>
      <c r="K962" s="832">
        <v>156</v>
      </c>
      <c r="L962" s="832">
        <v>1</v>
      </c>
      <c r="M962" s="832">
        <v>26</v>
      </c>
      <c r="N962" s="832">
        <v>2</v>
      </c>
      <c r="O962" s="832">
        <v>52</v>
      </c>
      <c r="P962" s="828">
        <v>0.33333333333333331</v>
      </c>
      <c r="Q962" s="833">
        <v>26</v>
      </c>
    </row>
    <row r="963" spans="1:17" ht="14.45" customHeight="1" x14ac:dyDescent="0.2">
      <c r="A963" s="822" t="s">
        <v>7828</v>
      </c>
      <c r="B963" s="823" t="s">
        <v>7627</v>
      </c>
      <c r="C963" s="823" t="s">
        <v>7508</v>
      </c>
      <c r="D963" s="823" t="s">
        <v>7652</v>
      </c>
      <c r="E963" s="823" t="s">
        <v>7653</v>
      </c>
      <c r="F963" s="832">
        <v>2</v>
      </c>
      <c r="G963" s="832">
        <v>110</v>
      </c>
      <c r="H963" s="832"/>
      <c r="I963" s="832">
        <v>55</v>
      </c>
      <c r="J963" s="832"/>
      <c r="K963" s="832"/>
      <c r="L963" s="832"/>
      <c r="M963" s="832"/>
      <c r="N963" s="832"/>
      <c r="O963" s="832"/>
      <c r="P963" s="828"/>
      <c r="Q963" s="833"/>
    </row>
    <row r="964" spans="1:17" ht="14.45" customHeight="1" x14ac:dyDescent="0.2">
      <c r="A964" s="822" t="s">
        <v>7828</v>
      </c>
      <c r="B964" s="823" t="s">
        <v>7627</v>
      </c>
      <c r="C964" s="823" t="s">
        <v>7508</v>
      </c>
      <c r="D964" s="823" t="s">
        <v>7654</v>
      </c>
      <c r="E964" s="823" t="s">
        <v>7655</v>
      </c>
      <c r="F964" s="832">
        <v>143</v>
      </c>
      <c r="G964" s="832">
        <v>11011</v>
      </c>
      <c r="H964" s="832">
        <v>1.7008032128514057</v>
      </c>
      <c r="I964" s="832">
        <v>77</v>
      </c>
      <c r="J964" s="832">
        <v>83</v>
      </c>
      <c r="K964" s="832">
        <v>6474</v>
      </c>
      <c r="L964" s="832">
        <v>1</v>
      </c>
      <c r="M964" s="832">
        <v>78</v>
      </c>
      <c r="N964" s="832">
        <v>63</v>
      </c>
      <c r="O964" s="832">
        <v>4914</v>
      </c>
      <c r="P964" s="828">
        <v>0.75903614457831325</v>
      </c>
      <c r="Q964" s="833">
        <v>78</v>
      </c>
    </row>
    <row r="965" spans="1:17" ht="14.45" customHeight="1" x14ac:dyDescent="0.2">
      <c r="A965" s="822" t="s">
        <v>7828</v>
      </c>
      <c r="B965" s="823" t="s">
        <v>7627</v>
      </c>
      <c r="C965" s="823" t="s">
        <v>7508</v>
      </c>
      <c r="D965" s="823" t="s">
        <v>7658</v>
      </c>
      <c r="E965" s="823" t="s">
        <v>7659</v>
      </c>
      <c r="F965" s="832">
        <v>71</v>
      </c>
      <c r="G965" s="832">
        <v>1704</v>
      </c>
      <c r="H965" s="832">
        <v>2.6296296296296298</v>
      </c>
      <c r="I965" s="832">
        <v>24</v>
      </c>
      <c r="J965" s="832">
        <v>27</v>
      </c>
      <c r="K965" s="832">
        <v>648</v>
      </c>
      <c r="L965" s="832">
        <v>1</v>
      </c>
      <c r="M965" s="832">
        <v>24</v>
      </c>
      <c r="N965" s="832">
        <v>23</v>
      </c>
      <c r="O965" s="832">
        <v>575</v>
      </c>
      <c r="P965" s="828">
        <v>0.88734567901234573</v>
      </c>
      <c r="Q965" s="833">
        <v>25</v>
      </c>
    </row>
    <row r="966" spans="1:17" ht="14.45" customHeight="1" x14ac:dyDescent="0.2">
      <c r="A966" s="822" t="s">
        <v>7828</v>
      </c>
      <c r="B966" s="823" t="s">
        <v>7627</v>
      </c>
      <c r="C966" s="823" t="s">
        <v>7508</v>
      </c>
      <c r="D966" s="823" t="s">
        <v>7666</v>
      </c>
      <c r="E966" s="823" t="s">
        <v>7667</v>
      </c>
      <c r="F966" s="832"/>
      <c r="G966" s="832"/>
      <c r="H966" s="832"/>
      <c r="I966" s="832"/>
      <c r="J966" s="832"/>
      <c r="K966" s="832"/>
      <c r="L966" s="832"/>
      <c r="M966" s="832"/>
      <c r="N966" s="832">
        <v>1</v>
      </c>
      <c r="O966" s="832">
        <v>632</v>
      </c>
      <c r="P966" s="828"/>
      <c r="Q966" s="833">
        <v>632</v>
      </c>
    </row>
    <row r="967" spans="1:17" ht="14.45" customHeight="1" x14ac:dyDescent="0.2">
      <c r="A967" s="822" t="s">
        <v>7828</v>
      </c>
      <c r="B967" s="823" t="s">
        <v>7627</v>
      </c>
      <c r="C967" s="823" t="s">
        <v>7508</v>
      </c>
      <c r="D967" s="823" t="s">
        <v>7670</v>
      </c>
      <c r="E967" s="823" t="s">
        <v>7671</v>
      </c>
      <c r="F967" s="832">
        <v>4</v>
      </c>
      <c r="G967" s="832">
        <v>264</v>
      </c>
      <c r="H967" s="832">
        <v>4</v>
      </c>
      <c r="I967" s="832">
        <v>66</v>
      </c>
      <c r="J967" s="832">
        <v>1</v>
      </c>
      <c r="K967" s="832">
        <v>66</v>
      </c>
      <c r="L967" s="832">
        <v>1</v>
      </c>
      <c r="M967" s="832">
        <v>66</v>
      </c>
      <c r="N967" s="832">
        <v>1</v>
      </c>
      <c r="O967" s="832">
        <v>66</v>
      </c>
      <c r="P967" s="828">
        <v>1</v>
      </c>
      <c r="Q967" s="833">
        <v>66</v>
      </c>
    </row>
    <row r="968" spans="1:17" ht="14.45" customHeight="1" x14ac:dyDescent="0.2">
      <c r="A968" s="822" t="s">
        <v>7828</v>
      </c>
      <c r="B968" s="823" t="s">
        <v>7627</v>
      </c>
      <c r="C968" s="823" t="s">
        <v>7508</v>
      </c>
      <c r="D968" s="823" t="s">
        <v>7674</v>
      </c>
      <c r="E968" s="823" t="s">
        <v>7675</v>
      </c>
      <c r="F968" s="832">
        <v>251</v>
      </c>
      <c r="G968" s="832">
        <v>4267</v>
      </c>
      <c r="H968" s="832">
        <v>1.5029940119760479</v>
      </c>
      <c r="I968" s="832">
        <v>17</v>
      </c>
      <c r="J968" s="832">
        <v>167</v>
      </c>
      <c r="K968" s="832">
        <v>2839</v>
      </c>
      <c r="L968" s="832">
        <v>1</v>
      </c>
      <c r="M968" s="832">
        <v>17</v>
      </c>
      <c r="N968" s="832">
        <v>110</v>
      </c>
      <c r="O968" s="832">
        <v>1870</v>
      </c>
      <c r="P968" s="828">
        <v>0.6586826347305389</v>
      </c>
      <c r="Q968" s="833">
        <v>17</v>
      </c>
    </row>
    <row r="969" spans="1:17" ht="14.45" customHeight="1" x14ac:dyDescent="0.2">
      <c r="A969" s="822" t="s">
        <v>7828</v>
      </c>
      <c r="B969" s="823" t="s">
        <v>7627</v>
      </c>
      <c r="C969" s="823" t="s">
        <v>7508</v>
      </c>
      <c r="D969" s="823" t="s">
        <v>7678</v>
      </c>
      <c r="E969" s="823" t="s">
        <v>7679</v>
      </c>
      <c r="F969" s="832">
        <v>35</v>
      </c>
      <c r="G969" s="832">
        <v>12250</v>
      </c>
      <c r="H969" s="832"/>
      <c r="I969" s="832">
        <v>350</v>
      </c>
      <c r="J969" s="832"/>
      <c r="K969" s="832"/>
      <c r="L969" s="832"/>
      <c r="M969" s="832"/>
      <c r="N969" s="832"/>
      <c r="O969" s="832"/>
      <c r="P969" s="828"/>
      <c r="Q969" s="833"/>
    </row>
    <row r="970" spans="1:17" ht="14.45" customHeight="1" x14ac:dyDescent="0.2">
      <c r="A970" s="822" t="s">
        <v>7828</v>
      </c>
      <c r="B970" s="823" t="s">
        <v>7627</v>
      </c>
      <c r="C970" s="823" t="s">
        <v>7508</v>
      </c>
      <c r="D970" s="823" t="s">
        <v>7680</v>
      </c>
      <c r="E970" s="823" t="s">
        <v>7681</v>
      </c>
      <c r="F970" s="832">
        <v>64</v>
      </c>
      <c r="G970" s="832">
        <v>1600</v>
      </c>
      <c r="H970" s="832">
        <v>3.2</v>
      </c>
      <c r="I970" s="832">
        <v>25</v>
      </c>
      <c r="J970" s="832">
        <v>20</v>
      </c>
      <c r="K970" s="832">
        <v>500</v>
      </c>
      <c r="L970" s="832">
        <v>1</v>
      </c>
      <c r="M970" s="832">
        <v>25</v>
      </c>
      <c r="N970" s="832">
        <v>20</v>
      </c>
      <c r="O970" s="832">
        <v>520</v>
      </c>
      <c r="P970" s="828">
        <v>1.04</v>
      </c>
      <c r="Q970" s="833">
        <v>26</v>
      </c>
    </row>
    <row r="971" spans="1:17" ht="14.45" customHeight="1" x14ac:dyDescent="0.2">
      <c r="A971" s="822" t="s">
        <v>7828</v>
      </c>
      <c r="B971" s="823" t="s">
        <v>7627</v>
      </c>
      <c r="C971" s="823" t="s">
        <v>7508</v>
      </c>
      <c r="D971" s="823" t="s">
        <v>7684</v>
      </c>
      <c r="E971" s="823" t="s">
        <v>7685</v>
      </c>
      <c r="F971" s="832">
        <v>2</v>
      </c>
      <c r="G971" s="832">
        <v>362</v>
      </c>
      <c r="H971" s="832"/>
      <c r="I971" s="832">
        <v>181</v>
      </c>
      <c r="J971" s="832"/>
      <c r="K971" s="832"/>
      <c r="L971" s="832"/>
      <c r="M971" s="832"/>
      <c r="N971" s="832"/>
      <c r="O971" s="832"/>
      <c r="P971" s="828"/>
      <c r="Q971" s="833"/>
    </row>
    <row r="972" spans="1:17" ht="14.45" customHeight="1" x14ac:dyDescent="0.2">
      <c r="A972" s="822" t="s">
        <v>7828</v>
      </c>
      <c r="B972" s="823" t="s">
        <v>7627</v>
      </c>
      <c r="C972" s="823" t="s">
        <v>7508</v>
      </c>
      <c r="D972" s="823" t="s">
        <v>7690</v>
      </c>
      <c r="E972" s="823" t="s">
        <v>7691</v>
      </c>
      <c r="F972" s="832">
        <v>5</v>
      </c>
      <c r="G972" s="832">
        <v>1270</v>
      </c>
      <c r="H972" s="832">
        <v>1.6666666666666667</v>
      </c>
      <c r="I972" s="832">
        <v>254</v>
      </c>
      <c r="J972" s="832">
        <v>3</v>
      </c>
      <c r="K972" s="832">
        <v>762</v>
      </c>
      <c r="L972" s="832">
        <v>1</v>
      </c>
      <c r="M972" s="832">
        <v>254</v>
      </c>
      <c r="N972" s="832"/>
      <c r="O972" s="832"/>
      <c r="P972" s="828"/>
      <c r="Q972" s="833"/>
    </row>
    <row r="973" spans="1:17" ht="14.45" customHeight="1" x14ac:dyDescent="0.2">
      <c r="A973" s="822" t="s">
        <v>7828</v>
      </c>
      <c r="B973" s="823" t="s">
        <v>7627</v>
      </c>
      <c r="C973" s="823" t="s">
        <v>7508</v>
      </c>
      <c r="D973" s="823" t="s">
        <v>7696</v>
      </c>
      <c r="E973" s="823" t="s">
        <v>7697</v>
      </c>
      <c r="F973" s="832">
        <v>2</v>
      </c>
      <c r="G973" s="832">
        <v>434</v>
      </c>
      <c r="H973" s="832"/>
      <c r="I973" s="832">
        <v>217</v>
      </c>
      <c r="J973" s="832"/>
      <c r="K973" s="832"/>
      <c r="L973" s="832"/>
      <c r="M973" s="832"/>
      <c r="N973" s="832"/>
      <c r="O973" s="832"/>
      <c r="P973" s="828"/>
      <c r="Q973" s="833"/>
    </row>
    <row r="974" spans="1:17" ht="14.45" customHeight="1" x14ac:dyDescent="0.2">
      <c r="A974" s="822" t="s">
        <v>7828</v>
      </c>
      <c r="B974" s="823" t="s">
        <v>7627</v>
      </c>
      <c r="C974" s="823" t="s">
        <v>7508</v>
      </c>
      <c r="D974" s="823" t="s">
        <v>7698</v>
      </c>
      <c r="E974" s="823" t="s">
        <v>7699</v>
      </c>
      <c r="F974" s="832">
        <v>1</v>
      </c>
      <c r="G974" s="832">
        <v>37</v>
      </c>
      <c r="H974" s="832">
        <v>1</v>
      </c>
      <c r="I974" s="832">
        <v>37</v>
      </c>
      <c r="J974" s="832">
        <v>1</v>
      </c>
      <c r="K974" s="832">
        <v>37</v>
      </c>
      <c r="L974" s="832">
        <v>1</v>
      </c>
      <c r="M974" s="832">
        <v>37</v>
      </c>
      <c r="N974" s="832">
        <v>1</v>
      </c>
      <c r="O974" s="832">
        <v>37</v>
      </c>
      <c r="P974" s="828">
        <v>1</v>
      </c>
      <c r="Q974" s="833">
        <v>37</v>
      </c>
    </row>
    <row r="975" spans="1:17" ht="14.45" customHeight="1" x14ac:dyDescent="0.2">
      <c r="A975" s="822" t="s">
        <v>7828</v>
      </c>
      <c r="B975" s="823" t="s">
        <v>7627</v>
      </c>
      <c r="C975" s="823" t="s">
        <v>7508</v>
      </c>
      <c r="D975" s="823" t="s">
        <v>7706</v>
      </c>
      <c r="E975" s="823" t="s">
        <v>7707</v>
      </c>
      <c r="F975" s="832">
        <v>1</v>
      </c>
      <c r="G975" s="832">
        <v>518</v>
      </c>
      <c r="H975" s="832"/>
      <c r="I975" s="832">
        <v>518</v>
      </c>
      <c r="J975" s="832"/>
      <c r="K975" s="832"/>
      <c r="L975" s="832"/>
      <c r="M975" s="832"/>
      <c r="N975" s="832"/>
      <c r="O975" s="832"/>
      <c r="P975" s="828"/>
      <c r="Q975" s="833"/>
    </row>
    <row r="976" spans="1:17" ht="14.45" customHeight="1" x14ac:dyDescent="0.2">
      <c r="A976" s="822" t="s">
        <v>7828</v>
      </c>
      <c r="B976" s="823" t="s">
        <v>7627</v>
      </c>
      <c r="C976" s="823" t="s">
        <v>7508</v>
      </c>
      <c r="D976" s="823" t="s">
        <v>7716</v>
      </c>
      <c r="E976" s="823" t="s">
        <v>7717</v>
      </c>
      <c r="F976" s="832">
        <v>2</v>
      </c>
      <c r="G976" s="832">
        <v>464</v>
      </c>
      <c r="H976" s="832"/>
      <c r="I976" s="832">
        <v>232</v>
      </c>
      <c r="J976" s="832"/>
      <c r="K976" s="832"/>
      <c r="L976" s="832"/>
      <c r="M976" s="832"/>
      <c r="N976" s="832"/>
      <c r="O976" s="832"/>
      <c r="P976" s="828"/>
      <c r="Q976" s="833"/>
    </row>
    <row r="977" spans="1:17" ht="14.45" customHeight="1" x14ac:dyDescent="0.2">
      <c r="A977" s="822" t="s">
        <v>7828</v>
      </c>
      <c r="B977" s="823" t="s">
        <v>7627</v>
      </c>
      <c r="C977" s="823" t="s">
        <v>7508</v>
      </c>
      <c r="D977" s="823" t="s">
        <v>7732</v>
      </c>
      <c r="E977" s="823" t="s">
        <v>7733</v>
      </c>
      <c r="F977" s="832">
        <v>3</v>
      </c>
      <c r="G977" s="832">
        <v>2367</v>
      </c>
      <c r="H977" s="832"/>
      <c r="I977" s="832">
        <v>789</v>
      </c>
      <c r="J977" s="832"/>
      <c r="K977" s="832"/>
      <c r="L977" s="832"/>
      <c r="M977" s="832"/>
      <c r="N977" s="832"/>
      <c r="O977" s="832"/>
      <c r="P977" s="828"/>
      <c r="Q977" s="833"/>
    </row>
    <row r="978" spans="1:17" ht="14.45" customHeight="1" x14ac:dyDescent="0.2">
      <c r="A978" s="822" t="s">
        <v>7828</v>
      </c>
      <c r="B978" s="823" t="s">
        <v>7627</v>
      </c>
      <c r="C978" s="823" t="s">
        <v>7508</v>
      </c>
      <c r="D978" s="823" t="s">
        <v>7744</v>
      </c>
      <c r="E978" s="823" t="s">
        <v>7745</v>
      </c>
      <c r="F978" s="832"/>
      <c r="G978" s="832"/>
      <c r="H978" s="832"/>
      <c r="I978" s="832"/>
      <c r="J978" s="832"/>
      <c r="K978" s="832"/>
      <c r="L978" s="832"/>
      <c r="M978" s="832"/>
      <c r="N978" s="832">
        <v>1</v>
      </c>
      <c r="O978" s="832">
        <v>94</v>
      </c>
      <c r="P978" s="828"/>
      <c r="Q978" s="833">
        <v>94</v>
      </c>
    </row>
    <row r="979" spans="1:17" ht="14.45" customHeight="1" x14ac:dyDescent="0.2">
      <c r="A979" s="822" t="s">
        <v>7829</v>
      </c>
      <c r="B979" s="823" t="s">
        <v>7239</v>
      </c>
      <c r="C979" s="823" t="s">
        <v>7508</v>
      </c>
      <c r="D979" s="823" t="s">
        <v>7513</v>
      </c>
      <c r="E979" s="823" t="s">
        <v>7514</v>
      </c>
      <c r="F979" s="832">
        <v>3</v>
      </c>
      <c r="G979" s="832">
        <v>111</v>
      </c>
      <c r="H979" s="832">
        <v>1.4605263157894737</v>
      </c>
      <c r="I979" s="832">
        <v>37</v>
      </c>
      <c r="J979" s="832">
        <v>2</v>
      </c>
      <c r="K979" s="832">
        <v>76</v>
      </c>
      <c r="L979" s="832">
        <v>1</v>
      </c>
      <c r="M979" s="832">
        <v>38</v>
      </c>
      <c r="N979" s="832">
        <v>5</v>
      </c>
      <c r="O979" s="832">
        <v>190</v>
      </c>
      <c r="P979" s="828">
        <v>2.5</v>
      </c>
      <c r="Q979" s="833">
        <v>38</v>
      </c>
    </row>
    <row r="980" spans="1:17" ht="14.45" customHeight="1" x14ac:dyDescent="0.2">
      <c r="A980" s="822" t="s">
        <v>7829</v>
      </c>
      <c r="B980" s="823" t="s">
        <v>7239</v>
      </c>
      <c r="C980" s="823" t="s">
        <v>7508</v>
      </c>
      <c r="D980" s="823" t="s">
        <v>7551</v>
      </c>
      <c r="E980" s="823" t="s">
        <v>7552</v>
      </c>
      <c r="F980" s="832">
        <v>2</v>
      </c>
      <c r="G980" s="832">
        <v>348</v>
      </c>
      <c r="H980" s="832">
        <v>1.9885714285714287</v>
      </c>
      <c r="I980" s="832">
        <v>174</v>
      </c>
      <c r="J980" s="832">
        <v>1</v>
      </c>
      <c r="K980" s="832">
        <v>175</v>
      </c>
      <c r="L980" s="832">
        <v>1</v>
      </c>
      <c r="M980" s="832">
        <v>175</v>
      </c>
      <c r="N980" s="832">
        <v>4</v>
      </c>
      <c r="O980" s="832">
        <v>704</v>
      </c>
      <c r="P980" s="828">
        <v>4.0228571428571431</v>
      </c>
      <c r="Q980" s="833">
        <v>176</v>
      </c>
    </row>
    <row r="981" spans="1:17" ht="14.45" customHeight="1" x14ac:dyDescent="0.2">
      <c r="A981" s="822" t="s">
        <v>7829</v>
      </c>
      <c r="B981" s="823" t="s">
        <v>7627</v>
      </c>
      <c r="C981" s="823" t="s">
        <v>7508</v>
      </c>
      <c r="D981" s="823" t="s">
        <v>7632</v>
      </c>
      <c r="E981" s="823" t="s">
        <v>7633</v>
      </c>
      <c r="F981" s="832">
        <v>33</v>
      </c>
      <c r="G981" s="832">
        <v>11682</v>
      </c>
      <c r="H981" s="832">
        <v>0.9971830985915493</v>
      </c>
      <c r="I981" s="832">
        <v>354</v>
      </c>
      <c r="J981" s="832">
        <v>33</v>
      </c>
      <c r="K981" s="832">
        <v>11715</v>
      </c>
      <c r="L981" s="832">
        <v>1</v>
      </c>
      <c r="M981" s="832">
        <v>355</v>
      </c>
      <c r="N981" s="832">
        <v>18</v>
      </c>
      <c r="O981" s="832">
        <v>6390</v>
      </c>
      <c r="P981" s="828">
        <v>0.54545454545454541</v>
      </c>
      <c r="Q981" s="833">
        <v>355</v>
      </c>
    </row>
    <row r="982" spans="1:17" ht="14.45" customHeight="1" x14ac:dyDescent="0.2">
      <c r="A982" s="822" t="s">
        <v>7829</v>
      </c>
      <c r="B982" s="823" t="s">
        <v>7627</v>
      </c>
      <c r="C982" s="823" t="s">
        <v>7508</v>
      </c>
      <c r="D982" s="823" t="s">
        <v>7636</v>
      </c>
      <c r="E982" s="823" t="s">
        <v>7637</v>
      </c>
      <c r="F982" s="832">
        <v>403</v>
      </c>
      <c r="G982" s="832">
        <v>26195</v>
      </c>
      <c r="H982" s="832">
        <v>1.0075000000000001</v>
      </c>
      <c r="I982" s="832">
        <v>65</v>
      </c>
      <c r="J982" s="832">
        <v>400</v>
      </c>
      <c r="K982" s="832">
        <v>26000</v>
      </c>
      <c r="L982" s="832">
        <v>1</v>
      </c>
      <c r="M982" s="832">
        <v>65</v>
      </c>
      <c r="N982" s="832">
        <v>325</v>
      </c>
      <c r="O982" s="832">
        <v>21450</v>
      </c>
      <c r="P982" s="828">
        <v>0.82499999999999996</v>
      </c>
      <c r="Q982" s="833">
        <v>66</v>
      </c>
    </row>
    <row r="983" spans="1:17" ht="14.45" customHeight="1" x14ac:dyDescent="0.2">
      <c r="A983" s="822" t="s">
        <v>7829</v>
      </c>
      <c r="B983" s="823" t="s">
        <v>7627</v>
      </c>
      <c r="C983" s="823" t="s">
        <v>7508</v>
      </c>
      <c r="D983" s="823" t="s">
        <v>7638</v>
      </c>
      <c r="E983" s="823" t="s">
        <v>7639</v>
      </c>
      <c r="F983" s="832"/>
      <c r="G983" s="832"/>
      <c r="H983" s="832"/>
      <c r="I983" s="832"/>
      <c r="J983" s="832"/>
      <c r="K983" s="832"/>
      <c r="L983" s="832"/>
      <c r="M983" s="832"/>
      <c r="N983" s="832">
        <v>1</v>
      </c>
      <c r="O983" s="832">
        <v>547</v>
      </c>
      <c r="P983" s="828"/>
      <c r="Q983" s="833">
        <v>547</v>
      </c>
    </row>
    <row r="984" spans="1:17" ht="14.45" customHeight="1" x14ac:dyDescent="0.2">
      <c r="A984" s="822" t="s">
        <v>7829</v>
      </c>
      <c r="B984" s="823" t="s">
        <v>7627</v>
      </c>
      <c r="C984" s="823" t="s">
        <v>7508</v>
      </c>
      <c r="D984" s="823" t="s">
        <v>7642</v>
      </c>
      <c r="E984" s="823" t="s">
        <v>7643</v>
      </c>
      <c r="F984" s="832"/>
      <c r="G984" s="832"/>
      <c r="H984" s="832"/>
      <c r="I984" s="832"/>
      <c r="J984" s="832"/>
      <c r="K984" s="832"/>
      <c r="L984" s="832"/>
      <c r="M984" s="832"/>
      <c r="N984" s="832">
        <v>1</v>
      </c>
      <c r="O984" s="832">
        <v>619</v>
      </c>
      <c r="P984" s="828"/>
      <c r="Q984" s="833">
        <v>619</v>
      </c>
    </row>
    <row r="985" spans="1:17" ht="14.45" customHeight="1" x14ac:dyDescent="0.2">
      <c r="A985" s="822" t="s">
        <v>7829</v>
      </c>
      <c r="B985" s="823" t="s">
        <v>7627</v>
      </c>
      <c r="C985" s="823" t="s">
        <v>7508</v>
      </c>
      <c r="D985" s="823" t="s">
        <v>7648</v>
      </c>
      <c r="E985" s="823" t="s">
        <v>7649</v>
      </c>
      <c r="F985" s="832">
        <v>4</v>
      </c>
      <c r="G985" s="832">
        <v>96</v>
      </c>
      <c r="H985" s="832">
        <v>0.7384615384615385</v>
      </c>
      <c r="I985" s="832">
        <v>24</v>
      </c>
      <c r="J985" s="832">
        <v>5</v>
      </c>
      <c r="K985" s="832">
        <v>130</v>
      </c>
      <c r="L985" s="832">
        <v>1</v>
      </c>
      <c r="M985" s="832">
        <v>26</v>
      </c>
      <c r="N985" s="832">
        <v>2</v>
      </c>
      <c r="O985" s="832">
        <v>52</v>
      </c>
      <c r="P985" s="828">
        <v>0.4</v>
      </c>
      <c r="Q985" s="833">
        <v>26</v>
      </c>
    </row>
    <row r="986" spans="1:17" ht="14.45" customHeight="1" x14ac:dyDescent="0.2">
      <c r="A986" s="822" t="s">
        <v>7829</v>
      </c>
      <c r="B986" s="823" t="s">
        <v>7627</v>
      </c>
      <c r="C986" s="823" t="s">
        <v>7508</v>
      </c>
      <c r="D986" s="823" t="s">
        <v>7652</v>
      </c>
      <c r="E986" s="823" t="s">
        <v>7653</v>
      </c>
      <c r="F986" s="832">
        <v>84</v>
      </c>
      <c r="G986" s="832">
        <v>4620</v>
      </c>
      <c r="H986" s="832">
        <v>0.875</v>
      </c>
      <c r="I986" s="832">
        <v>55</v>
      </c>
      <c r="J986" s="832">
        <v>96</v>
      </c>
      <c r="K986" s="832">
        <v>5280</v>
      </c>
      <c r="L986" s="832">
        <v>1</v>
      </c>
      <c r="M986" s="832">
        <v>55</v>
      </c>
      <c r="N986" s="832">
        <v>83</v>
      </c>
      <c r="O986" s="832">
        <v>4565</v>
      </c>
      <c r="P986" s="828">
        <v>0.86458333333333337</v>
      </c>
      <c r="Q986" s="833">
        <v>55</v>
      </c>
    </row>
    <row r="987" spans="1:17" ht="14.45" customHeight="1" x14ac:dyDescent="0.2">
      <c r="A987" s="822" t="s">
        <v>7829</v>
      </c>
      <c r="B987" s="823" t="s">
        <v>7627</v>
      </c>
      <c r="C987" s="823" t="s">
        <v>7508</v>
      </c>
      <c r="D987" s="823" t="s">
        <v>7654</v>
      </c>
      <c r="E987" s="823" t="s">
        <v>7655</v>
      </c>
      <c r="F987" s="832">
        <v>531</v>
      </c>
      <c r="G987" s="832">
        <v>40887</v>
      </c>
      <c r="H987" s="832">
        <v>0.98163353500432149</v>
      </c>
      <c r="I987" s="832">
        <v>77</v>
      </c>
      <c r="J987" s="832">
        <v>534</v>
      </c>
      <c r="K987" s="832">
        <v>41652</v>
      </c>
      <c r="L987" s="832">
        <v>1</v>
      </c>
      <c r="M987" s="832">
        <v>78</v>
      </c>
      <c r="N987" s="832">
        <v>478</v>
      </c>
      <c r="O987" s="832">
        <v>37284</v>
      </c>
      <c r="P987" s="828">
        <v>0.89513108614232206</v>
      </c>
      <c r="Q987" s="833">
        <v>78</v>
      </c>
    </row>
    <row r="988" spans="1:17" ht="14.45" customHeight="1" x14ac:dyDescent="0.2">
      <c r="A988" s="822" t="s">
        <v>7829</v>
      </c>
      <c r="B988" s="823" t="s">
        <v>7627</v>
      </c>
      <c r="C988" s="823" t="s">
        <v>7508</v>
      </c>
      <c r="D988" s="823" t="s">
        <v>7658</v>
      </c>
      <c r="E988" s="823" t="s">
        <v>7659</v>
      </c>
      <c r="F988" s="832">
        <v>18</v>
      </c>
      <c r="G988" s="832">
        <v>432</v>
      </c>
      <c r="H988" s="832">
        <v>0.78260869565217395</v>
      </c>
      <c r="I988" s="832">
        <v>24</v>
      </c>
      <c r="J988" s="832">
        <v>23</v>
      </c>
      <c r="K988" s="832">
        <v>552</v>
      </c>
      <c r="L988" s="832">
        <v>1</v>
      </c>
      <c r="M988" s="832">
        <v>24</v>
      </c>
      <c r="N988" s="832">
        <v>14</v>
      </c>
      <c r="O988" s="832">
        <v>350</v>
      </c>
      <c r="P988" s="828">
        <v>0.63405797101449279</v>
      </c>
      <c r="Q988" s="833">
        <v>25</v>
      </c>
    </row>
    <row r="989" spans="1:17" ht="14.45" customHeight="1" x14ac:dyDescent="0.2">
      <c r="A989" s="822" t="s">
        <v>7829</v>
      </c>
      <c r="B989" s="823" t="s">
        <v>7627</v>
      </c>
      <c r="C989" s="823" t="s">
        <v>7508</v>
      </c>
      <c r="D989" s="823" t="s">
        <v>7668</v>
      </c>
      <c r="E989" s="823" t="s">
        <v>7669</v>
      </c>
      <c r="F989" s="832">
        <v>1</v>
      </c>
      <c r="G989" s="832">
        <v>210</v>
      </c>
      <c r="H989" s="832"/>
      <c r="I989" s="832">
        <v>210</v>
      </c>
      <c r="J989" s="832"/>
      <c r="K989" s="832"/>
      <c r="L989" s="832"/>
      <c r="M989" s="832"/>
      <c r="N989" s="832"/>
      <c r="O989" s="832"/>
      <c r="P989" s="828"/>
      <c r="Q989" s="833"/>
    </row>
    <row r="990" spans="1:17" ht="14.45" customHeight="1" x14ac:dyDescent="0.2">
      <c r="A990" s="822" t="s">
        <v>7829</v>
      </c>
      <c r="B990" s="823" t="s">
        <v>7627</v>
      </c>
      <c r="C990" s="823" t="s">
        <v>7508</v>
      </c>
      <c r="D990" s="823" t="s">
        <v>7670</v>
      </c>
      <c r="E990" s="823" t="s">
        <v>7671</v>
      </c>
      <c r="F990" s="832">
        <v>7</v>
      </c>
      <c r="G990" s="832">
        <v>462</v>
      </c>
      <c r="H990" s="832">
        <v>2.3333333333333335</v>
      </c>
      <c r="I990" s="832">
        <v>66</v>
      </c>
      <c r="J990" s="832">
        <v>3</v>
      </c>
      <c r="K990" s="832">
        <v>198</v>
      </c>
      <c r="L990" s="832">
        <v>1</v>
      </c>
      <c r="M990" s="832">
        <v>66</v>
      </c>
      <c r="N990" s="832">
        <v>3</v>
      </c>
      <c r="O990" s="832">
        <v>198</v>
      </c>
      <c r="P990" s="828">
        <v>1</v>
      </c>
      <c r="Q990" s="833">
        <v>66</v>
      </c>
    </row>
    <row r="991" spans="1:17" ht="14.45" customHeight="1" x14ac:dyDescent="0.2">
      <c r="A991" s="822" t="s">
        <v>7829</v>
      </c>
      <c r="B991" s="823" t="s">
        <v>7627</v>
      </c>
      <c r="C991" s="823" t="s">
        <v>7508</v>
      </c>
      <c r="D991" s="823" t="s">
        <v>7674</v>
      </c>
      <c r="E991" s="823" t="s">
        <v>7675</v>
      </c>
      <c r="F991" s="832">
        <v>552</v>
      </c>
      <c r="G991" s="832">
        <v>9384</v>
      </c>
      <c r="H991" s="832">
        <v>1.0054644808743169</v>
      </c>
      <c r="I991" s="832">
        <v>17</v>
      </c>
      <c r="J991" s="832">
        <v>549</v>
      </c>
      <c r="K991" s="832">
        <v>9333</v>
      </c>
      <c r="L991" s="832">
        <v>1</v>
      </c>
      <c r="M991" s="832">
        <v>17</v>
      </c>
      <c r="N991" s="832">
        <v>502</v>
      </c>
      <c r="O991" s="832">
        <v>8534</v>
      </c>
      <c r="P991" s="828">
        <v>0.91438979963570133</v>
      </c>
      <c r="Q991" s="833">
        <v>17</v>
      </c>
    </row>
    <row r="992" spans="1:17" ht="14.45" customHeight="1" x14ac:dyDescent="0.2">
      <c r="A992" s="822" t="s">
        <v>7829</v>
      </c>
      <c r="B992" s="823" t="s">
        <v>7627</v>
      </c>
      <c r="C992" s="823" t="s">
        <v>7508</v>
      </c>
      <c r="D992" s="823" t="s">
        <v>7678</v>
      </c>
      <c r="E992" s="823" t="s">
        <v>7679</v>
      </c>
      <c r="F992" s="832"/>
      <c r="G992" s="832"/>
      <c r="H992" s="832"/>
      <c r="I992" s="832"/>
      <c r="J992" s="832"/>
      <c r="K992" s="832"/>
      <c r="L992" s="832"/>
      <c r="M992" s="832"/>
      <c r="N992" s="832">
        <v>1</v>
      </c>
      <c r="O992" s="832">
        <v>352</v>
      </c>
      <c r="P992" s="828"/>
      <c r="Q992" s="833">
        <v>352</v>
      </c>
    </row>
    <row r="993" spans="1:17" ht="14.45" customHeight="1" x14ac:dyDescent="0.2">
      <c r="A993" s="822" t="s">
        <v>7829</v>
      </c>
      <c r="B993" s="823" t="s">
        <v>7627</v>
      </c>
      <c r="C993" s="823" t="s">
        <v>7508</v>
      </c>
      <c r="D993" s="823" t="s">
        <v>7680</v>
      </c>
      <c r="E993" s="823" t="s">
        <v>7681</v>
      </c>
      <c r="F993" s="832">
        <v>14</v>
      </c>
      <c r="G993" s="832">
        <v>350</v>
      </c>
      <c r="H993" s="832">
        <v>0.77777777777777779</v>
      </c>
      <c r="I993" s="832">
        <v>25</v>
      </c>
      <c r="J993" s="832">
        <v>18</v>
      </c>
      <c r="K993" s="832">
        <v>450</v>
      </c>
      <c r="L993" s="832">
        <v>1</v>
      </c>
      <c r="M993" s="832">
        <v>25</v>
      </c>
      <c r="N993" s="832">
        <v>11</v>
      </c>
      <c r="O993" s="832">
        <v>286</v>
      </c>
      <c r="P993" s="828">
        <v>0.63555555555555554</v>
      </c>
      <c r="Q993" s="833">
        <v>26</v>
      </c>
    </row>
    <row r="994" spans="1:17" ht="14.45" customHeight="1" x14ac:dyDescent="0.2">
      <c r="A994" s="822" t="s">
        <v>7829</v>
      </c>
      <c r="B994" s="823" t="s">
        <v>7627</v>
      </c>
      <c r="C994" s="823" t="s">
        <v>7508</v>
      </c>
      <c r="D994" s="823" t="s">
        <v>7684</v>
      </c>
      <c r="E994" s="823" t="s">
        <v>7685</v>
      </c>
      <c r="F994" s="832">
        <v>73</v>
      </c>
      <c r="G994" s="832">
        <v>13213</v>
      </c>
      <c r="H994" s="832">
        <v>0.8202247191011236</v>
      </c>
      <c r="I994" s="832">
        <v>181</v>
      </c>
      <c r="J994" s="832">
        <v>89</v>
      </c>
      <c r="K994" s="832">
        <v>16109</v>
      </c>
      <c r="L994" s="832">
        <v>1</v>
      </c>
      <c r="M994" s="832">
        <v>181</v>
      </c>
      <c r="N994" s="832">
        <v>62</v>
      </c>
      <c r="O994" s="832">
        <v>11222</v>
      </c>
      <c r="P994" s="828">
        <v>0.6966292134831461</v>
      </c>
      <c r="Q994" s="833">
        <v>181</v>
      </c>
    </row>
    <row r="995" spans="1:17" ht="14.45" customHeight="1" x14ac:dyDescent="0.2">
      <c r="A995" s="822" t="s">
        <v>7829</v>
      </c>
      <c r="B995" s="823" t="s">
        <v>7627</v>
      </c>
      <c r="C995" s="823" t="s">
        <v>7508</v>
      </c>
      <c r="D995" s="823" t="s">
        <v>7690</v>
      </c>
      <c r="E995" s="823" t="s">
        <v>7691</v>
      </c>
      <c r="F995" s="832">
        <v>12</v>
      </c>
      <c r="G995" s="832">
        <v>3048</v>
      </c>
      <c r="H995" s="832">
        <v>0.75</v>
      </c>
      <c r="I995" s="832">
        <v>254</v>
      </c>
      <c r="J995" s="832">
        <v>16</v>
      </c>
      <c r="K995" s="832">
        <v>4064</v>
      </c>
      <c r="L995" s="832">
        <v>1</v>
      </c>
      <c r="M995" s="832">
        <v>254</v>
      </c>
      <c r="N995" s="832">
        <v>23</v>
      </c>
      <c r="O995" s="832">
        <v>5842</v>
      </c>
      <c r="P995" s="828">
        <v>1.4375</v>
      </c>
      <c r="Q995" s="833">
        <v>254</v>
      </c>
    </row>
    <row r="996" spans="1:17" ht="14.45" customHeight="1" x14ac:dyDescent="0.2">
      <c r="A996" s="822" t="s">
        <v>7829</v>
      </c>
      <c r="B996" s="823" t="s">
        <v>7627</v>
      </c>
      <c r="C996" s="823" t="s">
        <v>7508</v>
      </c>
      <c r="D996" s="823" t="s">
        <v>7696</v>
      </c>
      <c r="E996" s="823" t="s">
        <v>7697</v>
      </c>
      <c r="F996" s="832">
        <v>84</v>
      </c>
      <c r="G996" s="832">
        <v>18228</v>
      </c>
      <c r="H996" s="832">
        <v>0.93333333333333335</v>
      </c>
      <c r="I996" s="832">
        <v>217</v>
      </c>
      <c r="J996" s="832">
        <v>90</v>
      </c>
      <c r="K996" s="832">
        <v>19530</v>
      </c>
      <c r="L996" s="832">
        <v>1</v>
      </c>
      <c r="M996" s="832">
        <v>217</v>
      </c>
      <c r="N996" s="832">
        <v>63</v>
      </c>
      <c r="O996" s="832">
        <v>13671</v>
      </c>
      <c r="P996" s="828">
        <v>0.7</v>
      </c>
      <c r="Q996" s="833">
        <v>217</v>
      </c>
    </row>
    <row r="997" spans="1:17" ht="14.45" customHeight="1" x14ac:dyDescent="0.2">
      <c r="A997" s="822" t="s">
        <v>7829</v>
      </c>
      <c r="B997" s="823" t="s">
        <v>7627</v>
      </c>
      <c r="C997" s="823" t="s">
        <v>7508</v>
      </c>
      <c r="D997" s="823" t="s">
        <v>7700</v>
      </c>
      <c r="E997" s="823" t="s">
        <v>7701</v>
      </c>
      <c r="F997" s="832"/>
      <c r="G997" s="832"/>
      <c r="H997" s="832"/>
      <c r="I997" s="832"/>
      <c r="J997" s="832"/>
      <c r="K997" s="832"/>
      <c r="L997" s="832"/>
      <c r="M997" s="832"/>
      <c r="N997" s="832">
        <v>1</v>
      </c>
      <c r="O997" s="832">
        <v>595</v>
      </c>
      <c r="P997" s="828"/>
      <c r="Q997" s="833">
        <v>595</v>
      </c>
    </row>
    <row r="998" spans="1:17" ht="14.45" customHeight="1" x14ac:dyDescent="0.2">
      <c r="A998" s="822" t="s">
        <v>7829</v>
      </c>
      <c r="B998" s="823" t="s">
        <v>7627</v>
      </c>
      <c r="C998" s="823" t="s">
        <v>7508</v>
      </c>
      <c r="D998" s="823" t="s">
        <v>7704</v>
      </c>
      <c r="E998" s="823" t="s">
        <v>7705</v>
      </c>
      <c r="F998" s="832"/>
      <c r="G998" s="832"/>
      <c r="H998" s="832"/>
      <c r="I998" s="832"/>
      <c r="J998" s="832"/>
      <c r="K998" s="832"/>
      <c r="L998" s="832"/>
      <c r="M998" s="832"/>
      <c r="N998" s="832">
        <v>1</v>
      </c>
      <c r="O998" s="832">
        <v>549</v>
      </c>
      <c r="P998" s="828"/>
      <c r="Q998" s="833">
        <v>549</v>
      </c>
    </row>
    <row r="999" spans="1:17" ht="14.45" customHeight="1" x14ac:dyDescent="0.2">
      <c r="A999" s="822" t="s">
        <v>7829</v>
      </c>
      <c r="B999" s="823" t="s">
        <v>7627</v>
      </c>
      <c r="C999" s="823" t="s">
        <v>7508</v>
      </c>
      <c r="D999" s="823" t="s">
        <v>7710</v>
      </c>
      <c r="E999" s="823" t="s">
        <v>7711</v>
      </c>
      <c r="F999" s="832"/>
      <c r="G999" s="832"/>
      <c r="H999" s="832"/>
      <c r="I999" s="832"/>
      <c r="J999" s="832"/>
      <c r="K999" s="832"/>
      <c r="L999" s="832"/>
      <c r="M999" s="832"/>
      <c r="N999" s="832">
        <v>1</v>
      </c>
      <c r="O999" s="832">
        <v>331</v>
      </c>
      <c r="P999" s="828"/>
      <c r="Q999" s="833">
        <v>331</v>
      </c>
    </row>
    <row r="1000" spans="1:17" ht="14.45" customHeight="1" x14ac:dyDescent="0.2">
      <c r="A1000" s="822" t="s">
        <v>7829</v>
      </c>
      <c r="B1000" s="823" t="s">
        <v>7627</v>
      </c>
      <c r="C1000" s="823" t="s">
        <v>7508</v>
      </c>
      <c r="D1000" s="823" t="s">
        <v>7714</v>
      </c>
      <c r="E1000" s="823" t="s">
        <v>7715</v>
      </c>
      <c r="F1000" s="832"/>
      <c r="G1000" s="832"/>
      <c r="H1000" s="832"/>
      <c r="I1000" s="832"/>
      <c r="J1000" s="832"/>
      <c r="K1000" s="832"/>
      <c r="L1000" s="832"/>
      <c r="M1000" s="832"/>
      <c r="N1000" s="832">
        <v>1</v>
      </c>
      <c r="O1000" s="832">
        <v>755</v>
      </c>
      <c r="P1000" s="828"/>
      <c r="Q1000" s="833">
        <v>755</v>
      </c>
    </row>
    <row r="1001" spans="1:17" ht="14.45" customHeight="1" x14ac:dyDescent="0.2">
      <c r="A1001" s="822" t="s">
        <v>7829</v>
      </c>
      <c r="B1001" s="823" t="s">
        <v>7627</v>
      </c>
      <c r="C1001" s="823" t="s">
        <v>7508</v>
      </c>
      <c r="D1001" s="823" t="s">
        <v>7716</v>
      </c>
      <c r="E1001" s="823" t="s">
        <v>7717</v>
      </c>
      <c r="F1001" s="832"/>
      <c r="G1001" s="832"/>
      <c r="H1001" s="832"/>
      <c r="I1001" s="832"/>
      <c r="J1001" s="832"/>
      <c r="K1001" s="832"/>
      <c r="L1001" s="832"/>
      <c r="M1001" s="832"/>
      <c r="N1001" s="832">
        <v>1</v>
      </c>
      <c r="O1001" s="832">
        <v>233</v>
      </c>
      <c r="P1001" s="828"/>
      <c r="Q1001" s="833">
        <v>233</v>
      </c>
    </row>
    <row r="1002" spans="1:17" ht="14.45" customHeight="1" x14ac:dyDescent="0.2">
      <c r="A1002" s="822" t="s">
        <v>7829</v>
      </c>
      <c r="B1002" s="823" t="s">
        <v>7627</v>
      </c>
      <c r="C1002" s="823" t="s">
        <v>7508</v>
      </c>
      <c r="D1002" s="823" t="s">
        <v>7722</v>
      </c>
      <c r="E1002" s="823" t="s">
        <v>7723</v>
      </c>
      <c r="F1002" s="832"/>
      <c r="G1002" s="832"/>
      <c r="H1002" s="832"/>
      <c r="I1002" s="832"/>
      <c r="J1002" s="832"/>
      <c r="K1002" s="832"/>
      <c r="L1002" s="832"/>
      <c r="M1002" s="832"/>
      <c r="N1002" s="832">
        <v>2</v>
      </c>
      <c r="O1002" s="832">
        <v>1308</v>
      </c>
      <c r="P1002" s="828"/>
      <c r="Q1002" s="833">
        <v>654</v>
      </c>
    </row>
    <row r="1003" spans="1:17" ht="14.45" customHeight="1" x14ac:dyDescent="0.2">
      <c r="A1003" s="822" t="s">
        <v>7829</v>
      </c>
      <c r="B1003" s="823" t="s">
        <v>7627</v>
      </c>
      <c r="C1003" s="823" t="s">
        <v>7508</v>
      </c>
      <c r="D1003" s="823" t="s">
        <v>7726</v>
      </c>
      <c r="E1003" s="823" t="s">
        <v>7727</v>
      </c>
      <c r="F1003" s="832">
        <v>5</v>
      </c>
      <c r="G1003" s="832">
        <v>1935</v>
      </c>
      <c r="H1003" s="832">
        <v>4.9871134020618557</v>
      </c>
      <c r="I1003" s="832">
        <v>387</v>
      </c>
      <c r="J1003" s="832">
        <v>1</v>
      </c>
      <c r="K1003" s="832">
        <v>388</v>
      </c>
      <c r="L1003" s="832">
        <v>1</v>
      </c>
      <c r="M1003" s="832">
        <v>388</v>
      </c>
      <c r="N1003" s="832">
        <v>3</v>
      </c>
      <c r="O1003" s="832">
        <v>1167</v>
      </c>
      <c r="P1003" s="828">
        <v>3.0077319587628866</v>
      </c>
      <c r="Q1003" s="833">
        <v>389</v>
      </c>
    </row>
    <row r="1004" spans="1:17" ht="14.45" customHeight="1" x14ac:dyDescent="0.2">
      <c r="A1004" s="822" t="s">
        <v>7829</v>
      </c>
      <c r="B1004" s="823" t="s">
        <v>7627</v>
      </c>
      <c r="C1004" s="823" t="s">
        <v>7508</v>
      </c>
      <c r="D1004" s="823" t="s">
        <v>7734</v>
      </c>
      <c r="E1004" s="823" t="s">
        <v>7735</v>
      </c>
      <c r="F1004" s="832"/>
      <c r="G1004" s="832"/>
      <c r="H1004" s="832"/>
      <c r="I1004" s="832"/>
      <c r="J1004" s="832"/>
      <c r="K1004" s="832"/>
      <c r="L1004" s="832"/>
      <c r="M1004" s="832"/>
      <c r="N1004" s="832">
        <v>1</v>
      </c>
      <c r="O1004" s="832">
        <v>226</v>
      </c>
      <c r="P1004" s="828"/>
      <c r="Q1004" s="833">
        <v>226</v>
      </c>
    </row>
    <row r="1005" spans="1:17" ht="14.45" customHeight="1" x14ac:dyDescent="0.2">
      <c r="A1005" s="822" t="s">
        <v>7829</v>
      </c>
      <c r="B1005" s="823" t="s">
        <v>7627</v>
      </c>
      <c r="C1005" s="823" t="s">
        <v>7508</v>
      </c>
      <c r="D1005" s="823" t="s">
        <v>7736</v>
      </c>
      <c r="E1005" s="823" t="s">
        <v>7737</v>
      </c>
      <c r="F1005" s="832"/>
      <c r="G1005" s="832"/>
      <c r="H1005" s="832"/>
      <c r="I1005" s="832"/>
      <c r="J1005" s="832"/>
      <c r="K1005" s="832"/>
      <c r="L1005" s="832"/>
      <c r="M1005" s="832"/>
      <c r="N1005" s="832">
        <v>1</v>
      </c>
      <c r="O1005" s="832">
        <v>568</v>
      </c>
      <c r="P1005" s="828"/>
      <c r="Q1005" s="833">
        <v>568</v>
      </c>
    </row>
    <row r="1006" spans="1:17" ht="14.45" customHeight="1" x14ac:dyDescent="0.2">
      <c r="A1006" s="822" t="s">
        <v>7829</v>
      </c>
      <c r="B1006" s="823" t="s">
        <v>7627</v>
      </c>
      <c r="C1006" s="823" t="s">
        <v>7508</v>
      </c>
      <c r="D1006" s="823" t="s">
        <v>7805</v>
      </c>
      <c r="E1006" s="823" t="s">
        <v>7806</v>
      </c>
      <c r="F1006" s="832">
        <v>7</v>
      </c>
      <c r="G1006" s="832">
        <v>1708</v>
      </c>
      <c r="H1006" s="832">
        <v>0.63376623376623376</v>
      </c>
      <c r="I1006" s="832">
        <v>244</v>
      </c>
      <c r="J1006" s="832">
        <v>11</v>
      </c>
      <c r="K1006" s="832">
        <v>2695</v>
      </c>
      <c r="L1006" s="832">
        <v>1</v>
      </c>
      <c r="M1006" s="832">
        <v>245</v>
      </c>
      <c r="N1006" s="832">
        <v>15</v>
      </c>
      <c r="O1006" s="832">
        <v>3690</v>
      </c>
      <c r="P1006" s="828">
        <v>1.3692022263450836</v>
      </c>
      <c r="Q1006" s="833">
        <v>246</v>
      </c>
    </row>
    <row r="1007" spans="1:17" ht="14.45" customHeight="1" x14ac:dyDescent="0.2">
      <c r="A1007" s="822" t="s">
        <v>7829</v>
      </c>
      <c r="B1007" s="823" t="s">
        <v>7627</v>
      </c>
      <c r="C1007" s="823" t="s">
        <v>7508</v>
      </c>
      <c r="D1007" s="823" t="s">
        <v>7754</v>
      </c>
      <c r="E1007" s="823" t="s">
        <v>7755</v>
      </c>
      <c r="F1007" s="832"/>
      <c r="G1007" s="832"/>
      <c r="H1007" s="832"/>
      <c r="I1007" s="832"/>
      <c r="J1007" s="832"/>
      <c r="K1007" s="832"/>
      <c r="L1007" s="832"/>
      <c r="M1007" s="832"/>
      <c r="N1007" s="832">
        <v>1</v>
      </c>
      <c r="O1007" s="832">
        <v>204</v>
      </c>
      <c r="P1007" s="828"/>
      <c r="Q1007" s="833">
        <v>204</v>
      </c>
    </row>
    <row r="1008" spans="1:17" ht="14.45" customHeight="1" x14ac:dyDescent="0.2">
      <c r="A1008" s="822" t="s">
        <v>7829</v>
      </c>
      <c r="B1008" s="823" t="s">
        <v>7627</v>
      </c>
      <c r="C1008" s="823" t="s">
        <v>7508</v>
      </c>
      <c r="D1008" s="823" t="s">
        <v>7760</v>
      </c>
      <c r="E1008" s="823" t="s">
        <v>7761</v>
      </c>
      <c r="F1008" s="832"/>
      <c r="G1008" s="832"/>
      <c r="H1008" s="832"/>
      <c r="I1008" s="832"/>
      <c r="J1008" s="832"/>
      <c r="K1008" s="832"/>
      <c r="L1008" s="832"/>
      <c r="M1008" s="832"/>
      <c r="N1008" s="832">
        <v>4</v>
      </c>
      <c r="O1008" s="832">
        <v>1876</v>
      </c>
      <c r="P1008" s="828"/>
      <c r="Q1008" s="833">
        <v>469</v>
      </c>
    </row>
    <row r="1009" spans="1:17" ht="14.45" customHeight="1" x14ac:dyDescent="0.2">
      <c r="A1009" s="822" t="s">
        <v>7829</v>
      </c>
      <c r="B1009" s="823" t="s">
        <v>7627</v>
      </c>
      <c r="C1009" s="823" t="s">
        <v>7508</v>
      </c>
      <c r="D1009" s="823" t="s">
        <v>7762</v>
      </c>
      <c r="E1009" s="823" t="s">
        <v>7763</v>
      </c>
      <c r="F1009" s="832"/>
      <c r="G1009" s="832"/>
      <c r="H1009" s="832"/>
      <c r="I1009" s="832"/>
      <c r="J1009" s="832"/>
      <c r="K1009" s="832"/>
      <c r="L1009" s="832"/>
      <c r="M1009" s="832"/>
      <c r="N1009" s="832">
        <v>3</v>
      </c>
      <c r="O1009" s="832">
        <v>1746</v>
      </c>
      <c r="P1009" s="828"/>
      <c r="Q1009" s="833">
        <v>582</v>
      </c>
    </row>
    <row r="1010" spans="1:17" ht="14.45" customHeight="1" x14ac:dyDescent="0.2">
      <c r="A1010" s="822" t="s">
        <v>7829</v>
      </c>
      <c r="B1010" s="823" t="s">
        <v>7627</v>
      </c>
      <c r="C1010" s="823" t="s">
        <v>7508</v>
      </c>
      <c r="D1010" s="823" t="s">
        <v>7768</v>
      </c>
      <c r="E1010" s="823" t="s">
        <v>7769</v>
      </c>
      <c r="F1010" s="832"/>
      <c r="G1010" s="832"/>
      <c r="H1010" s="832"/>
      <c r="I1010" s="832"/>
      <c r="J1010" s="832"/>
      <c r="K1010" s="832"/>
      <c r="L1010" s="832"/>
      <c r="M1010" s="832"/>
      <c r="N1010" s="832">
        <v>1</v>
      </c>
      <c r="O1010" s="832">
        <v>3011</v>
      </c>
      <c r="P1010" s="828"/>
      <c r="Q1010" s="833">
        <v>3011</v>
      </c>
    </row>
    <row r="1011" spans="1:17" ht="14.45" customHeight="1" x14ac:dyDescent="0.2">
      <c r="A1011" s="822" t="s">
        <v>599</v>
      </c>
      <c r="B1011" s="823" t="s">
        <v>7830</v>
      </c>
      <c r="C1011" s="823" t="s">
        <v>7488</v>
      </c>
      <c r="D1011" s="823" t="s">
        <v>7831</v>
      </c>
      <c r="E1011" s="823" t="s">
        <v>7832</v>
      </c>
      <c r="F1011" s="832"/>
      <c r="G1011" s="832"/>
      <c r="H1011" s="832"/>
      <c r="I1011" s="832"/>
      <c r="J1011" s="832">
        <v>4</v>
      </c>
      <c r="K1011" s="832">
        <v>23539.559999999998</v>
      </c>
      <c r="L1011" s="832">
        <v>1</v>
      </c>
      <c r="M1011" s="832">
        <v>5884.8899999999994</v>
      </c>
      <c r="N1011" s="832">
        <v>5</v>
      </c>
      <c r="O1011" s="832">
        <v>24572.359999999997</v>
      </c>
      <c r="P1011" s="828">
        <v>1.043875076679428</v>
      </c>
      <c r="Q1011" s="833">
        <v>4914.4719999999998</v>
      </c>
    </row>
    <row r="1012" spans="1:17" ht="14.45" customHeight="1" x14ac:dyDescent="0.2">
      <c r="A1012" s="822" t="s">
        <v>599</v>
      </c>
      <c r="B1012" s="823" t="s">
        <v>7830</v>
      </c>
      <c r="C1012" s="823" t="s">
        <v>7488</v>
      </c>
      <c r="D1012" s="823" t="s">
        <v>7833</v>
      </c>
      <c r="E1012" s="823" t="s">
        <v>7832</v>
      </c>
      <c r="F1012" s="832"/>
      <c r="G1012" s="832"/>
      <c r="H1012" s="832"/>
      <c r="I1012" s="832"/>
      <c r="J1012" s="832">
        <v>7</v>
      </c>
      <c r="K1012" s="832">
        <v>34188.28</v>
      </c>
      <c r="L1012" s="832">
        <v>1</v>
      </c>
      <c r="M1012" s="832">
        <v>4884.04</v>
      </c>
      <c r="N1012" s="832">
        <v>13</v>
      </c>
      <c r="O1012" s="832">
        <v>59941.630000000005</v>
      </c>
      <c r="P1012" s="828">
        <v>1.7532800714162866</v>
      </c>
      <c r="Q1012" s="833">
        <v>4610.8946153846155</v>
      </c>
    </row>
    <row r="1013" spans="1:17" ht="14.45" customHeight="1" x14ac:dyDescent="0.2">
      <c r="A1013" s="822" t="s">
        <v>599</v>
      </c>
      <c r="B1013" s="823" t="s">
        <v>7830</v>
      </c>
      <c r="C1013" s="823" t="s">
        <v>7488</v>
      </c>
      <c r="D1013" s="823" t="s">
        <v>7834</v>
      </c>
      <c r="E1013" s="823" t="s">
        <v>7832</v>
      </c>
      <c r="F1013" s="832"/>
      <c r="G1013" s="832"/>
      <c r="H1013" s="832"/>
      <c r="I1013" s="832"/>
      <c r="J1013" s="832"/>
      <c r="K1013" s="832"/>
      <c r="L1013" s="832"/>
      <c r="M1013" s="832"/>
      <c r="N1013" s="832">
        <v>1</v>
      </c>
      <c r="O1013" s="832">
        <v>8058.04</v>
      </c>
      <c r="P1013" s="828"/>
      <c r="Q1013" s="833">
        <v>8058.04</v>
      </c>
    </row>
    <row r="1014" spans="1:17" ht="14.45" customHeight="1" x14ac:dyDescent="0.2">
      <c r="A1014" s="822" t="s">
        <v>599</v>
      </c>
      <c r="B1014" s="823" t="s">
        <v>7830</v>
      </c>
      <c r="C1014" s="823" t="s">
        <v>7488</v>
      </c>
      <c r="D1014" s="823" t="s">
        <v>7835</v>
      </c>
      <c r="E1014" s="823" t="s">
        <v>7836</v>
      </c>
      <c r="F1014" s="832"/>
      <c r="G1014" s="832"/>
      <c r="H1014" s="832"/>
      <c r="I1014" s="832"/>
      <c r="J1014" s="832">
        <v>2</v>
      </c>
      <c r="K1014" s="832">
        <v>5698</v>
      </c>
      <c r="L1014" s="832">
        <v>1</v>
      </c>
      <c r="M1014" s="832">
        <v>2849</v>
      </c>
      <c r="N1014" s="832">
        <v>7</v>
      </c>
      <c r="O1014" s="832">
        <v>19943</v>
      </c>
      <c r="P1014" s="828">
        <v>3.5</v>
      </c>
      <c r="Q1014" s="833">
        <v>2849</v>
      </c>
    </row>
    <row r="1015" spans="1:17" ht="14.45" customHeight="1" x14ac:dyDescent="0.2">
      <c r="A1015" s="822" t="s">
        <v>599</v>
      </c>
      <c r="B1015" s="823" t="s">
        <v>7830</v>
      </c>
      <c r="C1015" s="823" t="s">
        <v>7508</v>
      </c>
      <c r="D1015" s="823" t="s">
        <v>7837</v>
      </c>
      <c r="E1015" s="823" t="s">
        <v>7838</v>
      </c>
      <c r="F1015" s="832"/>
      <c r="G1015" s="832"/>
      <c r="H1015" s="832"/>
      <c r="I1015" s="832"/>
      <c r="J1015" s="832">
        <v>13</v>
      </c>
      <c r="K1015" s="832">
        <v>15314</v>
      </c>
      <c r="L1015" s="832">
        <v>1</v>
      </c>
      <c r="M1015" s="832">
        <v>1178</v>
      </c>
      <c r="N1015" s="832">
        <v>26</v>
      </c>
      <c r="O1015" s="832">
        <v>30680</v>
      </c>
      <c r="P1015" s="828">
        <v>2.0033955857385397</v>
      </c>
      <c r="Q1015" s="833">
        <v>1180</v>
      </c>
    </row>
    <row r="1016" spans="1:17" ht="14.45" customHeight="1" x14ac:dyDescent="0.2">
      <c r="A1016" s="822" t="s">
        <v>599</v>
      </c>
      <c r="B1016" s="823" t="s">
        <v>7239</v>
      </c>
      <c r="C1016" s="823" t="s">
        <v>7240</v>
      </c>
      <c r="D1016" s="823" t="s">
        <v>7839</v>
      </c>
      <c r="E1016" s="823" t="s">
        <v>7840</v>
      </c>
      <c r="F1016" s="832"/>
      <c r="G1016" s="832"/>
      <c r="H1016" s="832"/>
      <c r="I1016" s="832"/>
      <c r="J1016" s="832">
        <v>14.5</v>
      </c>
      <c r="K1016" s="832">
        <v>13569.8</v>
      </c>
      <c r="L1016" s="832">
        <v>1</v>
      </c>
      <c r="M1016" s="832">
        <v>935.84827586206893</v>
      </c>
      <c r="N1016" s="832"/>
      <c r="O1016" s="832"/>
      <c r="P1016" s="828"/>
      <c r="Q1016" s="833"/>
    </row>
    <row r="1017" spans="1:17" ht="14.45" customHeight="1" x14ac:dyDescent="0.2">
      <c r="A1017" s="822" t="s">
        <v>599</v>
      </c>
      <c r="B1017" s="823" t="s">
        <v>7239</v>
      </c>
      <c r="C1017" s="823" t="s">
        <v>7240</v>
      </c>
      <c r="D1017" s="823" t="s">
        <v>7311</v>
      </c>
      <c r="E1017" s="823" t="s">
        <v>2432</v>
      </c>
      <c r="F1017" s="832"/>
      <c r="G1017" s="832"/>
      <c r="H1017" s="832"/>
      <c r="I1017" s="832"/>
      <c r="J1017" s="832"/>
      <c r="K1017" s="832"/>
      <c r="L1017" s="832"/>
      <c r="M1017" s="832"/>
      <c r="N1017" s="832">
        <v>0.4</v>
      </c>
      <c r="O1017" s="832">
        <v>213.45</v>
      </c>
      <c r="P1017" s="828"/>
      <c r="Q1017" s="833">
        <v>533.62499999999989</v>
      </c>
    </row>
    <row r="1018" spans="1:17" ht="14.45" customHeight="1" x14ac:dyDescent="0.2">
      <c r="A1018" s="822" t="s">
        <v>599</v>
      </c>
      <c r="B1018" s="823" t="s">
        <v>7239</v>
      </c>
      <c r="C1018" s="823" t="s">
        <v>7240</v>
      </c>
      <c r="D1018" s="823" t="s">
        <v>7322</v>
      </c>
      <c r="E1018" s="823" t="s">
        <v>7323</v>
      </c>
      <c r="F1018" s="832"/>
      <c r="G1018" s="832"/>
      <c r="H1018" s="832"/>
      <c r="I1018" s="832"/>
      <c r="J1018" s="832"/>
      <c r="K1018" s="832"/>
      <c r="L1018" s="832"/>
      <c r="M1018" s="832"/>
      <c r="N1018" s="832">
        <v>1.6</v>
      </c>
      <c r="O1018" s="832">
        <v>113560</v>
      </c>
      <c r="P1018" s="828"/>
      <c r="Q1018" s="833">
        <v>70975</v>
      </c>
    </row>
    <row r="1019" spans="1:17" ht="14.45" customHeight="1" x14ac:dyDescent="0.2">
      <c r="A1019" s="822" t="s">
        <v>599</v>
      </c>
      <c r="B1019" s="823" t="s">
        <v>7239</v>
      </c>
      <c r="C1019" s="823" t="s">
        <v>7240</v>
      </c>
      <c r="D1019" s="823" t="s">
        <v>7386</v>
      </c>
      <c r="E1019" s="823" t="s">
        <v>1557</v>
      </c>
      <c r="F1019" s="832"/>
      <c r="G1019" s="832"/>
      <c r="H1019" s="832"/>
      <c r="I1019" s="832"/>
      <c r="J1019" s="832">
        <v>1</v>
      </c>
      <c r="K1019" s="832">
        <v>8629.83</v>
      </c>
      <c r="L1019" s="832">
        <v>1</v>
      </c>
      <c r="M1019" s="832">
        <v>8629.83</v>
      </c>
      <c r="N1019" s="832"/>
      <c r="O1019" s="832"/>
      <c r="P1019" s="828"/>
      <c r="Q1019" s="833"/>
    </row>
    <row r="1020" spans="1:17" ht="14.45" customHeight="1" x14ac:dyDescent="0.2">
      <c r="A1020" s="822" t="s">
        <v>599</v>
      </c>
      <c r="B1020" s="823" t="s">
        <v>7239</v>
      </c>
      <c r="C1020" s="823" t="s">
        <v>7240</v>
      </c>
      <c r="D1020" s="823" t="s">
        <v>7393</v>
      </c>
      <c r="E1020" s="823" t="s">
        <v>1557</v>
      </c>
      <c r="F1020" s="832"/>
      <c r="G1020" s="832"/>
      <c r="H1020" s="832"/>
      <c r="I1020" s="832"/>
      <c r="J1020" s="832">
        <v>2</v>
      </c>
      <c r="K1020" s="832">
        <v>8629.82</v>
      </c>
      <c r="L1020" s="832">
        <v>1</v>
      </c>
      <c r="M1020" s="832">
        <v>4314.91</v>
      </c>
      <c r="N1020" s="832"/>
      <c r="O1020" s="832"/>
      <c r="P1020" s="828"/>
      <c r="Q1020" s="833"/>
    </row>
    <row r="1021" spans="1:17" ht="14.45" customHeight="1" x14ac:dyDescent="0.2">
      <c r="A1021" s="822" t="s">
        <v>599</v>
      </c>
      <c r="B1021" s="823" t="s">
        <v>7239</v>
      </c>
      <c r="C1021" s="823" t="s">
        <v>7240</v>
      </c>
      <c r="D1021" s="823" t="s">
        <v>7396</v>
      </c>
      <c r="E1021" s="823" t="s">
        <v>1493</v>
      </c>
      <c r="F1021" s="832"/>
      <c r="G1021" s="832"/>
      <c r="H1021" s="832"/>
      <c r="I1021" s="832"/>
      <c r="J1021" s="832">
        <v>2</v>
      </c>
      <c r="K1021" s="832">
        <v>600</v>
      </c>
      <c r="L1021" s="832">
        <v>1</v>
      </c>
      <c r="M1021" s="832">
        <v>300</v>
      </c>
      <c r="N1021" s="832"/>
      <c r="O1021" s="832"/>
      <c r="P1021" s="828"/>
      <c r="Q1021" s="833"/>
    </row>
    <row r="1022" spans="1:17" ht="14.45" customHeight="1" x14ac:dyDescent="0.2">
      <c r="A1022" s="822" t="s">
        <v>599</v>
      </c>
      <c r="B1022" s="823" t="s">
        <v>7239</v>
      </c>
      <c r="C1022" s="823" t="s">
        <v>7240</v>
      </c>
      <c r="D1022" s="823" t="s">
        <v>7410</v>
      </c>
      <c r="E1022" s="823" t="s">
        <v>2086</v>
      </c>
      <c r="F1022" s="832">
        <v>2</v>
      </c>
      <c r="G1022" s="832">
        <v>33863.879999999997</v>
      </c>
      <c r="H1022" s="832"/>
      <c r="I1022" s="832">
        <v>16931.939999999999</v>
      </c>
      <c r="J1022" s="832"/>
      <c r="K1022" s="832"/>
      <c r="L1022" s="832"/>
      <c r="M1022" s="832"/>
      <c r="N1022" s="832"/>
      <c r="O1022" s="832"/>
      <c r="P1022" s="828"/>
      <c r="Q1022" s="833"/>
    </row>
    <row r="1023" spans="1:17" ht="14.45" customHeight="1" x14ac:dyDescent="0.2">
      <c r="A1023" s="822" t="s">
        <v>599</v>
      </c>
      <c r="B1023" s="823" t="s">
        <v>7239</v>
      </c>
      <c r="C1023" s="823" t="s">
        <v>7240</v>
      </c>
      <c r="D1023" s="823" t="s">
        <v>7410</v>
      </c>
      <c r="E1023" s="823" t="s">
        <v>7578</v>
      </c>
      <c r="F1023" s="832">
        <v>0</v>
      </c>
      <c r="G1023" s="832">
        <v>0</v>
      </c>
      <c r="H1023" s="832"/>
      <c r="I1023" s="832"/>
      <c r="J1023" s="832"/>
      <c r="K1023" s="832"/>
      <c r="L1023" s="832"/>
      <c r="M1023" s="832"/>
      <c r="N1023" s="832"/>
      <c r="O1023" s="832"/>
      <c r="P1023" s="828"/>
      <c r="Q1023" s="833"/>
    </row>
    <row r="1024" spans="1:17" ht="14.45" customHeight="1" x14ac:dyDescent="0.2">
      <c r="A1024" s="822" t="s">
        <v>599</v>
      </c>
      <c r="B1024" s="823" t="s">
        <v>7239</v>
      </c>
      <c r="C1024" s="823" t="s">
        <v>7240</v>
      </c>
      <c r="D1024" s="823" t="s">
        <v>7420</v>
      </c>
      <c r="E1024" s="823" t="s">
        <v>1493</v>
      </c>
      <c r="F1024" s="832"/>
      <c r="G1024" s="832"/>
      <c r="H1024" s="832"/>
      <c r="I1024" s="832"/>
      <c r="J1024" s="832">
        <v>6</v>
      </c>
      <c r="K1024" s="832">
        <v>1800</v>
      </c>
      <c r="L1024" s="832">
        <v>1</v>
      </c>
      <c r="M1024" s="832">
        <v>300</v>
      </c>
      <c r="N1024" s="832"/>
      <c r="O1024" s="832"/>
      <c r="P1024" s="828"/>
      <c r="Q1024" s="833"/>
    </row>
    <row r="1025" spans="1:17" ht="14.45" customHeight="1" x14ac:dyDescent="0.2">
      <c r="A1025" s="822" t="s">
        <v>599</v>
      </c>
      <c r="B1025" s="823" t="s">
        <v>7239</v>
      </c>
      <c r="C1025" s="823" t="s">
        <v>7240</v>
      </c>
      <c r="D1025" s="823" t="s">
        <v>7841</v>
      </c>
      <c r="E1025" s="823" t="s">
        <v>7842</v>
      </c>
      <c r="F1025" s="832"/>
      <c r="G1025" s="832"/>
      <c r="H1025" s="832"/>
      <c r="I1025" s="832"/>
      <c r="J1025" s="832">
        <v>4.5</v>
      </c>
      <c r="K1025" s="832">
        <v>411418.38</v>
      </c>
      <c r="L1025" s="832">
        <v>1</v>
      </c>
      <c r="M1025" s="832">
        <v>91426.306666666671</v>
      </c>
      <c r="N1025" s="832"/>
      <c r="O1025" s="832"/>
      <c r="P1025" s="828"/>
      <c r="Q1025" s="833"/>
    </row>
    <row r="1026" spans="1:17" ht="14.45" customHeight="1" x14ac:dyDescent="0.2">
      <c r="A1026" s="822" t="s">
        <v>599</v>
      </c>
      <c r="B1026" s="823" t="s">
        <v>7239</v>
      </c>
      <c r="C1026" s="823" t="s">
        <v>7240</v>
      </c>
      <c r="D1026" s="823" t="s">
        <v>7841</v>
      </c>
      <c r="E1026" s="823" t="s">
        <v>7843</v>
      </c>
      <c r="F1026" s="832"/>
      <c r="G1026" s="832"/>
      <c r="H1026" s="832"/>
      <c r="I1026" s="832"/>
      <c r="J1026" s="832">
        <v>0</v>
      </c>
      <c r="K1026" s="832">
        <v>0</v>
      </c>
      <c r="L1026" s="832"/>
      <c r="M1026" s="832"/>
      <c r="N1026" s="832"/>
      <c r="O1026" s="832"/>
      <c r="P1026" s="828"/>
      <c r="Q1026" s="833"/>
    </row>
    <row r="1027" spans="1:17" ht="14.45" customHeight="1" x14ac:dyDescent="0.2">
      <c r="A1027" s="822" t="s">
        <v>599</v>
      </c>
      <c r="B1027" s="823" t="s">
        <v>7239</v>
      </c>
      <c r="C1027" s="823" t="s">
        <v>7469</v>
      </c>
      <c r="D1027" s="823" t="s">
        <v>7472</v>
      </c>
      <c r="E1027" s="823" t="s">
        <v>7473</v>
      </c>
      <c r="F1027" s="832">
        <v>3</v>
      </c>
      <c r="G1027" s="832">
        <v>7923.4500000000007</v>
      </c>
      <c r="H1027" s="832"/>
      <c r="I1027" s="832">
        <v>2641.15</v>
      </c>
      <c r="J1027" s="832"/>
      <c r="K1027" s="832"/>
      <c r="L1027" s="832"/>
      <c r="M1027" s="832"/>
      <c r="N1027" s="832"/>
      <c r="O1027" s="832"/>
      <c r="P1027" s="828"/>
      <c r="Q1027" s="833"/>
    </row>
    <row r="1028" spans="1:17" ht="14.45" customHeight="1" x14ac:dyDescent="0.2">
      <c r="A1028" s="822" t="s">
        <v>599</v>
      </c>
      <c r="B1028" s="823" t="s">
        <v>7239</v>
      </c>
      <c r="C1028" s="823" t="s">
        <v>7469</v>
      </c>
      <c r="D1028" s="823" t="s">
        <v>7476</v>
      </c>
      <c r="E1028" s="823" t="s">
        <v>7477</v>
      </c>
      <c r="F1028" s="832">
        <v>1</v>
      </c>
      <c r="G1028" s="832">
        <v>8655.19</v>
      </c>
      <c r="H1028" s="832"/>
      <c r="I1028" s="832">
        <v>8655.19</v>
      </c>
      <c r="J1028" s="832"/>
      <c r="K1028" s="832"/>
      <c r="L1028" s="832"/>
      <c r="M1028" s="832"/>
      <c r="N1028" s="832"/>
      <c r="O1028" s="832"/>
      <c r="P1028" s="828"/>
      <c r="Q1028" s="833"/>
    </row>
    <row r="1029" spans="1:17" ht="14.45" customHeight="1" x14ac:dyDescent="0.2">
      <c r="A1029" s="822" t="s">
        <v>599</v>
      </c>
      <c r="B1029" s="823" t="s">
        <v>7239</v>
      </c>
      <c r="C1029" s="823" t="s">
        <v>7469</v>
      </c>
      <c r="D1029" s="823" t="s">
        <v>7480</v>
      </c>
      <c r="E1029" s="823" t="s">
        <v>7481</v>
      </c>
      <c r="F1029" s="832">
        <v>1</v>
      </c>
      <c r="G1029" s="832">
        <v>10309.15</v>
      </c>
      <c r="H1029" s="832"/>
      <c r="I1029" s="832">
        <v>10309.15</v>
      </c>
      <c r="J1029" s="832"/>
      <c r="K1029" s="832"/>
      <c r="L1029" s="832"/>
      <c r="M1029" s="832"/>
      <c r="N1029" s="832"/>
      <c r="O1029" s="832"/>
      <c r="P1029" s="828"/>
      <c r="Q1029" s="833"/>
    </row>
    <row r="1030" spans="1:17" ht="14.45" customHeight="1" x14ac:dyDescent="0.2">
      <c r="A1030" s="822" t="s">
        <v>599</v>
      </c>
      <c r="B1030" s="823" t="s">
        <v>7239</v>
      </c>
      <c r="C1030" s="823" t="s">
        <v>7488</v>
      </c>
      <c r="D1030" s="823" t="s">
        <v>7489</v>
      </c>
      <c r="E1030" s="823" t="s">
        <v>7490</v>
      </c>
      <c r="F1030" s="832"/>
      <c r="G1030" s="832"/>
      <c r="H1030" s="832"/>
      <c r="I1030" s="832"/>
      <c r="J1030" s="832"/>
      <c r="K1030" s="832"/>
      <c r="L1030" s="832"/>
      <c r="M1030" s="832"/>
      <c r="N1030" s="832">
        <v>1</v>
      </c>
      <c r="O1030" s="832">
        <v>399.3</v>
      </c>
      <c r="P1030" s="828"/>
      <c r="Q1030" s="833">
        <v>399.3</v>
      </c>
    </row>
    <row r="1031" spans="1:17" ht="14.45" customHeight="1" x14ac:dyDescent="0.2">
      <c r="A1031" s="822" t="s">
        <v>599</v>
      </c>
      <c r="B1031" s="823" t="s">
        <v>7239</v>
      </c>
      <c r="C1031" s="823" t="s">
        <v>7488</v>
      </c>
      <c r="D1031" s="823" t="s">
        <v>7500</v>
      </c>
      <c r="E1031" s="823" t="s">
        <v>7498</v>
      </c>
      <c r="F1031" s="832"/>
      <c r="G1031" s="832"/>
      <c r="H1031" s="832"/>
      <c r="I1031" s="832"/>
      <c r="J1031" s="832"/>
      <c r="K1031" s="832"/>
      <c r="L1031" s="832"/>
      <c r="M1031" s="832"/>
      <c r="N1031" s="832">
        <v>2</v>
      </c>
      <c r="O1031" s="832">
        <v>417</v>
      </c>
      <c r="P1031" s="828"/>
      <c r="Q1031" s="833">
        <v>208.5</v>
      </c>
    </row>
    <row r="1032" spans="1:17" ht="14.45" customHeight="1" x14ac:dyDescent="0.2">
      <c r="A1032" s="822" t="s">
        <v>599</v>
      </c>
      <c r="B1032" s="823" t="s">
        <v>7239</v>
      </c>
      <c r="C1032" s="823" t="s">
        <v>7488</v>
      </c>
      <c r="D1032" s="823" t="s">
        <v>7505</v>
      </c>
      <c r="E1032" s="823" t="s">
        <v>7504</v>
      </c>
      <c r="F1032" s="832"/>
      <c r="G1032" s="832"/>
      <c r="H1032" s="832"/>
      <c r="I1032" s="832"/>
      <c r="J1032" s="832"/>
      <c r="K1032" s="832"/>
      <c r="L1032" s="832"/>
      <c r="M1032" s="832"/>
      <c r="N1032" s="832">
        <v>1</v>
      </c>
      <c r="O1032" s="832">
        <v>75.97</v>
      </c>
      <c r="P1032" s="828"/>
      <c r="Q1032" s="833">
        <v>75.97</v>
      </c>
    </row>
    <row r="1033" spans="1:17" ht="14.45" customHeight="1" x14ac:dyDescent="0.2">
      <c r="A1033" s="822" t="s">
        <v>599</v>
      </c>
      <c r="B1033" s="823" t="s">
        <v>7239</v>
      </c>
      <c r="C1033" s="823" t="s">
        <v>7508</v>
      </c>
      <c r="D1033" s="823" t="s">
        <v>7511</v>
      </c>
      <c r="E1033" s="823" t="s">
        <v>7512</v>
      </c>
      <c r="F1033" s="832">
        <v>3</v>
      </c>
      <c r="G1033" s="832">
        <v>588</v>
      </c>
      <c r="H1033" s="832">
        <v>2.9547738693467336</v>
      </c>
      <c r="I1033" s="832">
        <v>196</v>
      </c>
      <c r="J1033" s="832">
        <v>1</v>
      </c>
      <c r="K1033" s="832">
        <v>199</v>
      </c>
      <c r="L1033" s="832">
        <v>1</v>
      </c>
      <c r="M1033" s="832">
        <v>199</v>
      </c>
      <c r="N1033" s="832"/>
      <c r="O1033" s="832"/>
      <c r="P1033" s="828"/>
      <c r="Q1033" s="833"/>
    </row>
    <row r="1034" spans="1:17" ht="14.45" customHeight="1" x14ac:dyDescent="0.2">
      <c r="A1034" s="822" t="s">
        <v>599</v>
      </c>
      <c r="B1034" s="823" t="s">
        <v>7239</v>
      </c>
      <c r="C1034" s="823" t="s">
        <v>7508</v>
      </c>
      <c r="D1034" s="823" t="s">
        <v>7513</v>
      </c>
      <c r="E1034" s="823" t="s">
        <v>7514</v>
      </c>
      <c r="F1034" s="832">
        <v>168</v>
      </c>
      <c r="G1034" s="832">
        <v>6216</v>
      </c>
      <c r="H1034" s="832">
        <v>0.77894736842105261</v>
      </c>
      <c r="I1034" s="832">
        <v>37</v>
      </c>
      <c r="J1034" s="832">
        <v>210</v>
      </c>
      <c r="K1034" s="832">
        <v>7980</v>
      </c>
      <c r="L1034" s="832">
        <v>1</v>
      </c>
      <c r="M1034" s="832">
        <v>38</v>
      </c>
      <c r="N1034" s="832">
        <v>193</v>
      </c>
      <c r="O1034" s="832">
        <v>7334</v>
      </c>
      <c r="P1034" s="828">
        <v>0.919047619047619</v>
      </c>
      <c r="Q1034" s="833">
        <v>38</v>
      </c>
    </row>
    <row r="1035" spans="1:17" ht="14.45" customHeight="1" x14ac:dyDescent="0.2">
      <c r="A1035" s="822" t="s">
        <v>599</v>
      </c>
      <c r="B1035" s="823" t="s">
        <v>7239</v>
      </c>
      <c r="C1035" s="823" t="s">
        <v>7508</v>
      </c>
      <c r="D1035" s="823" t="s">
        <v>7515</v>
      </c>
      <c r="E1035" s="823" t="s">
        <v>7516</v>
      </c>
      <c r="F1035" s="832"/>
      <c r="G1035" s="832"/>
      <c r="H1035" s="832"/>
      <c r="I1035" s="832"/>
      <c r="J1035" s="832"/>
      <c r="K1035" s="832"/>
      <c r="L1035" s="832"/>
      <c r="M1035" s="832"/>
      <c r="N1035" s="832">
        <v>1</v>
      </c>
      <c r="O1035" s="832">
        <v>86</v>
      </c>
      <c r="P1035" s="828"/>
      <c r="Q1035" s="833">
        <v>86</v>
      </c>
    </row>
    <row r="1036" spans="1:17" ht="14.45" customHeight="1" x14ac:dyDescent="0.2">
      <c r="A1036" s="822" t="s">
        <v>599</v>
      </c>
      <c r="B1036" s="823" t="s">
        <v>7239</v>
      </c>
      <c r="C1036" s="823" t="s">
        <v>7508</v>
      </c>
      <c r="D1036" s="823" t="s">
        <v>7519</v>
      </c>
      <c r="E1036" s="823" t="s">
        <v>7520</v>
      </c>
      <c r="F1036" s="832"/>
      <c r="G1036" s="832"/>
      <c r="H1036" s="832"/>
      <c r="I1036" s="832"/>
      <c r="J1036" s="832"/>
      <c r="K1036" s="832"/>
      <c r="L1036" s="832"/>
      <c r="M1036" s="832"/>
      <c r="N1036" s="832">
        <v>1</v>
      </c>
      <c r="O1036" s="832">
        <v>180</v>
      </c>
      <c r="P1036" s="828"/>
      <c r="Q1036" s="833">
        <v>180</v>
      </c>
    </row>
    <row r="1037" spans="1:17" ht="14.45" customHeight="1" x14ac:dyDescent="0.2">
      <c r="A1037" s="822" t="s">
        <v>599</v>
      </c>
      <c r="B1037" s="823" t="s">
        <v>7239</v>
      </c>
      <c r="C1037" s="823" t="s">
        <v>7508</v>
      </c>
      <c r="D1037" s="823" t="s">
        <v>7521</v>
      </c>
      <c r="E1037" s="823" t="s">
        <v>7522</v>
      </c>
      <c r="F1037" s="832"/>
      <c r="G1037" s="832"/>
      <c r="H1037" s="832"/>
      <c r="I1037" s="832"/>
      <c r="J1037" s="832"/>
      <c r="K1037" s="832"/>
      <c r="L1037" s="832"/>
      <c r="M1037" s="832"/>
      <c r="N1037" s="832">
        <v>1</v>
      </c>
      <c r="O1037" s="832">
        <v>51</v>
      </c>
      <c r="P1037" s="828"/>
      <c r="Q1037" s="833">
        <v>51</v>
      </c>
    </row>
    <row r="1038" spans="1:17" ht="14.45" customHeight="1" x14ac:dyDescent="0.2">
      <c r="A1038" s="822" t="s">
        <v>599</v>
      </c>
      <c r="B1038" s="823" t="s">
        <v>7239</v>
      </c>
      <c r="C1038" s="823" t="s">
        <v>7508</v>
      </c>
      <c r="D1038" s="823" t="s">
        <v>7523</v>
      </c>
      <c r="E1038" s="823" t="s">
        <v>7524</v>
      </c>
      <c r="F1038" s="832"/>
      <c r="G1038" s="832"/>
      <c r="H1038" s="832"/>
      <c r="I1038" s="832"/>
      <c r="J1038" s="832">
        <v>1</v>
      </c>
      <c r="K1038" s="832">
        <v>0</v>
      </c>
      <c r="L1038" s="832"/>
      <c r="M1038" s="832">
        <v>0</v>
      </c>
      <c r="N1038" s="832"/>
      <c r="O1038" s="832"/>
      <c r="P1038" s="828"/>
      <c r="Q1038" s="833"/>
    </row>
    <row r="1039" spans="1:17" ht="14.45" customHeight="1" x14ac:dyDescent="0.2">
      <c r="A1039" s="822" t="s">
        <v>599</v>
      </c>
      <c r="B1039" s="823" t="s">
        <v>7239</v>
      </c>
      <c r="C1039" s="823" t="s">
        <v>7508</v>
      </c>
      <c r="D1039" s="823" t="s">
        <v>7525</v>
      </c>
      <c r="E1039" s="823" t="s">
        <v>7526</v>
      </c>
      <c r="F1039" s="832">
        <v>2</v>
      </c>
      <c r="G1039" s="832">
        <v>0</v>
      </c>
      <c r="H1039" s="832"/>
      <c r="I1039" s="832">
        <v>0</v>
      </c>
      <c r="J1039" s="832">
        <v>32</v>
      </c>
      <c r="K1039" s="832">
        <v>0</v>
      </c>
      <c r="L1039" s="832"/>
      <c r="M1039" s="832">
        <v>0</v>
      </c>
      <c r="N1039" s="832">
        <v>1</v>
      </c>
      <c r="O1039" s="832">
        <v>0</v>
      </c>
      <c r="P1039" s="828"/>
      <c r="Q1039" s="833">
        <v>0</v>
      </c>
    </row>
    <row r="1040" spans="1:17" ht="14.45" customHeight="1" x14ac:dyDescent="0.2">
      <c r="A1040" s="822" t="s">
        <v>599</v>
      </c>
      <c r="B1040" s="823" t="s">
        <v>7239</v>
      </c>
      <c r="C1040" s="823" t="s">
        <v>7508</v>
      </c>
      <c r="D1040" s="823" t="s">
        <v>7529</v>
      </c>
      <c r="E1040" s="823" t="s">
        <v>7530</v>
      </c>
      <c r="F1040" s="832"/>
      <c r="G1040" s="832"/>
      <c r="H1040" s="832"/>
      <c r="I1040" s="832"/>
      <c r="J1040" s="832">
        <v>5</v>
      </c>
      <c r="K1040" s="832">
        <v>1225</v>
      </c>
      <c r="L1040" s="832">
        <v>1</v>
      </c>
      <c r="M1040" s="832">
        <v>245</v>
      </c>
      <c r="N1040" s="832">
        <v>1</v>
      </c>
      <c r="O1040" s="832">
        <v>246</v>
      </c>
      <c r="P1040" s="828">
        <v>0.20081632653061224</v>
      </c>
      <c r="Q1040" s="833">
        <v>246</v>
      </c>
    </row>
    <row r="1041" spans="1:17" ht="14.45" customHeight="1" x14ac:dyDescent="0.2">
      <c r="A1041" s="822" t="s">
        <v>599</v>
      </c>
      <c r="B1041" s="823" t="s">
        <v>7239</v>
      </c>
      <c r="C1041" s="823" t="s">
        <v>7508</v>
      </c>
      <c r="D1041" s="823" t="s">
        <v>7531</v>
      </c>
      <c r="E1041" s="823" t="s">
        <v>7532</v>
      </c>
      <c r="F1041" s="832">
        <v>3</v>
      </c>
      <c r="G1041" s="832">
        <v>99.99</v>
      </c>
      <c r="H1041" s="832"/>
      <c r="I1041" s="832">
        <v>33.33</v>
      </c>
      <c r="J1041" s="832"/>
      <c r="K1041" s="832"/>
      <c r="L1041" s="832"/>
      <c r="M1041" s="832"/>
      <c r="N1041" s="832"/>
      <c r="O1041" s="832"/>
      <c r="P1041" s="828"/>
      <c r="Q1041" s="833"/>
    </row>
    <row r="1042" spans="1:17" ht="14.45" customHeight="1" x14ac:dyDescent="0.2">
      <c r="A1042" s="822" t="s">
        <v>599</v>
      </c>
      <c r="B1042" s="823" t="s">
        <v>7239</v>
      </c>
      <c r="C1042" s="823" t="s">
        <v>7508</v>
      </c>
      <c r="D1042" s="823" t="s">
        <v>7535</v>
      </c>
      <c r="E1042" s="823" t="s">
        <v>7536</v>
      </c>
      <c r="F1042" s="832"/>
      <c r="G1042" s="832"/>
      <c r="H1042" s="832"/>
      <c r="I1042" s="832"/>
      <c r="J1042" s="832"/>
      <c r="K1042" s="832"/>
      <c r="L1042" s="832"/>
      <c r="M1042" s="832"/>
      <c r="N1042" s="832">
        <v>1</v>
      </c>
      <c r="O1042" s="832">
        <v>88</v>
      </c>
      <c r="P1042" s="828"/>
      <c r="Q1042" s="833">
        <v>88</v>
      </c>
    </row>
    <row r="1043" spans="1:17" ht="14.45" customHeight="1" x14ac:dyDescent="0.2">
      <c r="A1043" s="822" t="s">
        <v>599</v>
      </c>
      <c r="B1043" s="823" t="s">
        <v>7239</v>
      </c>
      <c r="C1043" s="823" t="s">
        <v>7508</v>
      </c>
      <c r="D1043" s="823" t="s">
        <v>7543</v>
      </c>
      <c r="E1043" s="823" t="s">
        <v>7544</v>
      </c>
      <c r="F1043" s="832">
        <v>5</v>
      </c>
      <c r="G1043" s="832">
        <v>1775</v>
      </c>
      <c r="H1043" s="832">
        <v>0.82635009310986962</v>
      </c>
      <c r="I1043" s="832">
        <v>355</v>
      </c>
      <c r="J1043" s="832">
        <v>6</v>
      </c>
      <c r="K1043" s="832">
        <v>2148</v>
      </c>
      <c r="L1043" s="832">
        <v>1</v>
      </c>
      <c r="M1043" s="832">
        <v>358</v>
      </c>
      <c r="N1043" s="832">
        <v>9</v>
      </c>
      <c r="O1043" s="832">
        <v>3240</v>
      </c>
      <c r="P1043" s="828">
        <v>1.5083798882681565</v>
      </c>
      <c r="Q1043" s="833">
        <v>360</v>
      </c>
    </row>
    <row r="1044" spans="1:17" ht="14.45" customHeight="1" x14ac:dyDescent="0.2">
      <c r="A1044" s="822" t="s">
        <v>599</v>
      </c>
      <c r="B1044" s="823" t="s">
        <v>7239</v>
      </c>
      <c r="C1044" s="823" t="s">
        <v>7508</v>
      </c>
      <c r="D1044" s="823" t="s">
        <v>7557</v>
      </c>
      <c r="E1044" s="823" t="s">
        <v>7558</v>
      </c>
      <c r="F1044" s="832">
        <v>8</v>
      </c>
      <c r="G1044" s="832">
        <v>1424</v>
      </c>
      <c r="H1044" s="832">
        <v>0.72320975114271202</v>
      </c>
      <c r="I1044" s="832">
        <v>178</v>
      </c>
      <c r="J1044" s="832">
        <v>11</v>
      </c>
      <c r="K1044" s="832">
        <v>1969</v>
      </c>
      <c r="L1044" s="832">
        <v>1</v>
      </c>
      <c r="M1044" s="832">
        <v>179</v>
      </c>
      <c r="N1044" s="832">
        <v>5</v>
      </c>
      <c r="O1044" s="832">
        <v>900</v>
      </c>
      <c r="P1044" s="828">
        <v>0.45708481462671408</v>
      </c>
      <c r="Q1044" s="833">
        <v>180</v>
      </c>
    </row>
    <row r="1045" spans="1:17" ht="14.45" customHeight="1" x14ac:dyDescent="0.2">
      <c r="A1045" s="822" t="s">
        <v>599</v>
      </c>
      <c r="B1045" s="823" t="s">
        <v>7239</v>
      </c>
      <c r="C1045" s="823" t="s">
        <v>7508</v>
      </c>
      <c r="D1045" s="823" t="s">
        <v>7561</v>
      </c>
      <c r="E1045" s="823" t="s">
        <v>7562</v>
      </c>
      <c r="F1045" s="832"/>
      <c r="G1045" s="832"/>
      <c r="H1045" s="832"/>
      <c r="I1045" s="832"/>
      <c r="J1045" s="832">
        <v>2</v>
      </c>
      <c r="K1045" s="832">
        <v>1414</v>
      </c>
      <c r="L1045" s="832">
        <v>1</v>
      </c>
      <c r="M1045" s="832">
        <v>707</v>
      </c>
      <c r="N1045" s="832">
        <v>2</v>
      </c>
      <c r="O1045" s="832">
        <v>1422</v>
      </c>
      <c r="P1045" s="828">
        <v>1.0056577086280056</v>
      </c>
      <c r="Q1045" s="833">
        <v>711</v>
      </c>
    </row>
    <row r="1046" spans="1:17" ht="14.45" customHeight="1" x14ac:dyDescent="0.2">
      <c r="A1046" s="822" t="s">
        <v>599</v>
      </c>
      <c r="B1046" s="823" t="s">
        <v>7844</v>
      </c>
      <c r="C1046" s="823" t="s">
        <v>7240</v>
      </c>
      <c r="D1046" s="823" t="s">
        <v>7241</v>
      </c>
      <c r="E1046" s="823" t="s">
        <v>2017</v>
      </c>
      <c r="F1046" s="832">
        <v>4</v>
      </c>
      <c r="G1046" s="832">
        <v>10447.280000000001</v>
      </c>
      <c r="H1046" s="832">
        <v>0.24096386653722732</v>
      </c>
      <c r="I1046" s="832">
        <v>2611.8200000000002</v>
      </c>
      <c r="J1046" s="832">
        <v>16.600000000000001</v>
      </c>
      <c r="K1046" s="832">
        <v>43356.21</v>
      </c>
      <c r="L1046" s="832">
        <v>1</v>
      </c>
      <c r="M1046" s="832">
        <v>2611.819879518072</v>
      </c>
      <c r="N1046" s="832"/>
      <c r="O1046" s="832"/>
      <c r="P1046" s="828"/>
      <c r="Q1046" s="833"/>
    </row>
    <row r="1047" spans="1:17" ht="14.45" customHeight="1" x14ac:dyDescent="0.2">
      <c r="A1047" s="822" t="s">
        <v>599</v>
      </c>
      <c r="B1047" s="823" t="s">
        <v>7844</v>
      </c>
      <c r="C1047" s="823" t="s">
        <v>7240</v>
      </c>
      <c r="D1047" s="823" t="s">
        <v>7845</v>
      </c>
      <c r="E1047" s="823" t="s">
        <v>2017</v>
      </c>
      <c r="F1047" s="832">
        <v>1</v>
      </c>
      <c r="G1047" s="832">
        <v>1555.91</v>
      </c>
      <c r="H1047" s="832">
        <v>0.47459431429965837</v>
      </c>
      <c r="I1047" s="832">
        <v>1555.91</v>
      </c>
      <c r="J1047" s="832">
        <v>10.64</v>
      </c>
      <c r="K1047" s="832">
        <v>3278.4</v>
      </c>
      <c r="L1047" s="832">
        <v>1</v>
      </c>
      <c r="M1047" s="832">
        <v>308.12030075187971</v>
      </c>
      <c r="N1047" s="832"/>
      <c r="O1047" s="832"/>
      <c r="P1047" s="828"/>
      <c r="Q1047" s="833"/>
    </row>
    <row r="1048" spans="1:17" ht="14.45" customHeight="1" x14ac:dyDescent="0.2">
      <c r="A1048" s="822" t="s">
        <v>599</v>
      </c>
      <c r="B1048" s="823" t="s">
        <v>7844</v>
      </c>
      <c r="C1048" s="823" t="s">
        <v>7240</v>
      </c>
      <c r="D1048" s="823" t="s">
        <v>7846</v>
      </c>
      <c r="E1048" s="823" t="s">
        <v>7847</v>
      </c>
      <c r="F1048" s="832">
        <v>5.7</v>
      </c>
      <c r="G1048" s="832">
        <v>8943.6899999999987</v>
      </c>
      <c r="H1048" s="832"/>
      <c r="I1048" s="832">
        <v>1569.0684210526313</v>
      </c>
      <c r="J1048" s="832"/>
      <c r="K1048" s="832"/>
      <c r="L1048" s="832"/>
      <c r="M1048" s="832"/>
      <c r="N1048" s="832">
        <v>7.32</v>
      </c>
      <c r="O1048" s="832">
        <v>11204.75</v>
      </c>
      <c r="P1048" s="828"/>
      <c r="Q1048" s="833">
        <v>1530.7035519125682</v>
      </c>
    </row>
    <row r="1049" spans="1:17" ht="14.45" customHeight="1" x14ac:dyDescent="0.2">
      <c r="A1049" s="822" t="s">
        <v>599</v>
      </c>
      <c r="B1049" s="823" t="s">
        <v>7844</v>
      </c>
      <c r="C1049" s="823" t="s">
        <v>7240</v>
      </c>
      <c r="D1049" s="823" t="s">
        <v>7848</v>
      </c>
      <c r="E1049" s="823" t="s">
        <v>2043</v>
      </c>
      <c r="F1049" s="832"/>
      <c r="G1049" s="832"/>
      <c r="H1049" s="832"/>
      <c r="I1049" s="832"/>
      <c r="J1049" s="832">
        <v>4.4000000000000004</v>
      </c>
      <c r="K1049" s="832">
        <v>4927.119999999999</v>
      </c>
      <c r="L1049" s="832">
        <v>1</v>
      </c>
      <c r="M1049" s="832">
        <v>1119.7999999999997</v>
      </c>
      <c r="N1049" s="832"/>
      <c r="O1049" s="832"/>
      <c r="P1049" s="828"/>
      <c r="Q1049" s="833"/>
    </row>
    <row r="1050" spans="1:17" ht="14.45" customHeight="1" x14ac:dyDescent="0.2">
      <c r="A1050" s="822" t="s">
        <v>599</v>
      </c>
      <c r="B1050" s="823" t="s">
        <v>7844</v>
      </c>
      <c r="C1050" s="823" t="s">
        <v>7240</v>
      </c>
      <c r="D1050" s="823" t="s">
        <v>7849</v>
      </c>
      <c r="E1050" s="823" t="s">
        <v>7850</v>
      </c>
      <c r="F1050" s="832">
        <v>34</v>
      </c>
      <c r="G1050" s="832">
        <v>26749.71</v>
      </c>
      <c r="H1050" s="832">
        <v>24.615995509257552</v>
      </c>
      <c r="I1050" s="832">
        <v>786.75617647058823</v>
      </c>
      <c r="J1050" s="832">
        <v>8.5</v>
      </c>
      <c r="K1050" s="832">
        <v>1086.68</v>
      </c>
      <c r="L1050" s="832">
        <v>1</v>
      </c>
      <c r="M1050" s="832">
        <v>127.84470588235295</v>
      </c>
      <c r="N1050" s="832">
        <v>61</v>
      </c>
      <c r="O1050" s="832">
        <v>7791.15</v>
      </c>
      <c r="P1050" s="828">
        <v>7.1696819670924272</v>
      </c>
      <c r="Q1050" s="833">
        <v>127.72377049180328</v>
      </c>
    </row>
    <row r="1051" spans="1:17" ht="14.45" customHeight="1" x14ac:dyDescent="0.2">
      <c r="A1051" s="822" t="s">
        <v>599</v>
      </c>
      <c r="B1051" s="823" t="s">
        <v>7844</v>
      </c>
      <c r="C1051" s="823" t="s">
        <v>7240</v>
      </c>
      <c r="D1051" s="823" t="s">
        <v>7851</v>
      </c>
      <c r="E1051" s="823" t="s">
        <v>1394</v>
      </c>
      <c r="F1051" s="832">
        <v>10</v>
      </c>
      <c r="G1051" s="832">
        <v>49880.939999999995</v>
      </c>
      <c r="H1051" s="832">
        <v>6.3949923076923074</v>
      </c>
      <c r="I1051" s="832">
        <v>4988.0939999999991</v>
      </c>
      <c r="J1051" s="832">
        <v>2</v>
      </c>
      <c r="K1051" s="832">
        <v>7800</v>
      </c>
      <c r="L1051" s="832">
        <v>1</v>
      </c>
      <c r="M1051" s="832">
        <v>3900</v>
      </c>
      <c r="N1051" s="832"/>
      <c r="O1051" s="832"/>
      <c r="P1051" s="828"/>
      <c r="Q1051" s="833"/>
    </row>
    <row r="1052" spans="1:17" ht="14.45" customHeight="1" x14ac:dyDescent="0.2">
      <c r="A1052" s="822" t="s">
        <v>599</v>
      </c>
      <c r="B1052" s="823" t="s">
        <v>7844</v>
      </c>
      <c r="C1052" s="823" t="s">
        <v>7240</v>
      </c>
      <c r="D1052" s="823" t="s">
        <v>7852</v>
      </c>
      <c r="E1052" s="823" t="s">
        <v>3575</v>
      </c>
      <c r="F1052" s="832">
        <v>245</v>
      </c>
      <c r="G1052" s="832">
        <v>19619.599999999999</v>
      </c>
      <c r="H1052" s="832"/>
      <c r="I1052" s="832">
        <v>80.08</v>
      </c>
      <c r="J1052" s="832"/>
      <c r="K1052" s="832"/>
      <c r="L1052" s="832"/>
      <c r="M1052" s="832"/>
      <c r="N1052" s="832"/>
      <c r="O1052" s="832"/>
      <c r="P1052" s="828"/>
      <c r="Q1052" s="833"/>
    </row>
    <row r="1053" spans="1:17" ht="14.45" customHeight="1" x14ac:dyDescent="0.2">
      <c r="A1053" s="822" t="s">
        <v>599</v>
      </c>
      <c r="B1053" s="823" t="s">
        <v>7844</v>
      </c>
      <c r="C1053" s="823" t="s">
        <v>7240</v>
      </c>
      <c r="D1053" s="823" t="s">
        <v>7243</v>
      </c>
      <c r="E1053" s="823" t="s">
        <v>7244</v>
      </c>
      <c r="F1053" s="832">
        <v>13.2</v>
      </c>
      <c r="G1053" s="832">
        <v>1500.3799999999999</v>
      </c>
      <c r="H1053" s="832">
        <v>1.1186096966353287</v>
      </c>
      <c r="I1053" s="832">
        <v>113.66515151515151</v>
      </c>
      <c r="J1053" s="832">
        <v>11.8</v>
      </c>
      <c r="K1053" s="832">
        <v>1341.29</v>
      </c>
      <c r="L1053" s="832">
        <v>1</v>
      </c>
      <c r="M1053" s="832">
        <v>113.66864406779661</v>
      </c>
      <c r="N1053" s="832">
        <v>11.6</v>
      </c>
      <c r="O1053" s="832">
        <v>1318.5400000000002</v>
      </c>
      <c r="P1053" s="828">
        <v>0.98303871645952789</v>
      </c>
      <c r="Q1053" s="833">
        <v>113.66724137931037</v>
      </c>
    </row>
    <row r="1054" spans="1:17" ht="14.45" customHeight="1" x14ac:dyDescent="0.2">
      <c r="A1054" s="822" t="s">
        <v>599</v>
      </c>
      <c r="B1054" s="823" t="s">
        <v>7844</v>
      </c>
      <c r="C1054" s="823" t="s">
        <v>7240</v>
      </c>
      <c r="D1054" s="823" t="s">
        <v>7245</v>
      </c>
      <c r="E1054" s="823" t="s">
        <v>7244</v>
      </c>
      <c r="F1054" s="832">
        <v>49</v>
      </c>
      <c r="G1054" s="832">
        <v>11139.66</v>
      </c>
      <c r="H1054" s="832">
        <v>2.1304347826086953</v>
      </c>
      <c r="I1054" s="832">
        <v>227.34</v>
      </c>
      <c r="J1054" s="832">
        <v>23</v>
      </c>
      <c r="K1054" s="832">
        <v>5228.8200000000006</v>
      </c>
      <c r="L1054" s="832">
        <v>1</v>
      </c>
      <c r="M1054" s="832">
        <v>227.34000000000003</v>
      </c>
      <c r="N1054" s="832">
        <v>49.8</v>
      </c>
      <c r="O1054" s="832">
        <v>11321.500000000004</v>
      </c>
      <c r="P1054" s="828">
        <v>2.1652112713767164</v>
      </c>
      <c r="Q1054" s="833">
        <v>227.33935742971897</v>
      </c>
    </row>
    <row r="1055" spans="1:17" ht="14.45" customHeight="1" x14ac:dyDescent="0.2">
      <c r="A1055" s="822" t="s">
        <v>599</v>
      </c>
      <c r="B1055" s="823" t="s">
        <v>7844</v>
      </c>
      <c r="C1055" s="823" t="s">
        <v>7240</v>
      </c>
      <c r="D1055" s="823" t="s">
        <v>7853</v>
      </c>
      <c r="E1055" s="823" t="s">
        <v>7244</v>
      </c>
      <c r="F1055" s="832"/>
      <c r="G1055" s="832"/>
      <c r="H1055" s="832"/>
      <c r="I1055" s="832"/>
      <c r="J1055" s="832">
        <v>1</v>
      </c>
      <c r="K1055" s="832">
        <v>568.33000000000004</v>
      </c>
      <c r="L1055" s="832">
        <v>1</v>
      </c>
      <c r="M1055" s="832">
        <v>568.33000000000004</v>
      </c>
      <c r="N1055" s="832"/>
      <c r="O1055" s="832"/>
      <c r="P1055" s="828"/>
      <c r="Q1055" s="833"/>
    </row>
    <row r="1056" spans="1:17" ht="14.45" customHeight="1" x14ac:dyDescent="0.2">
      <c r="A1056" s="822" t="s">
        <v>599</v>
      </c>
      <c r="B1056" s="823" t="s">
        <v>7844</v>
      </c>
      <c r="C1056" s="823" t="s">
        <v>7240</v>
      </c>
      <c r="D1056" s="823" t="s">
        <v>7854</v>
      </c>
      <c r="E1056" s="823" t="s">
        <v>7855</v>
      </c>
      <c r="F1056" s="832"/>
      <c r="G1056" s="832"/>
      <c r="H1056" s="832"/>
      <c r="I1056" s="832"/>
      <c r="J1056" s="832">
        <v>5.6000000000000005</v>
      </c>
      <c r="K1056" s="832">
        <v>2081.7199999999998</v>
      </c>
      <c r="L1056" s="832">
        <v>1</v>
      </c>
      <c r="M1056" s="832">
        <v>371.73571428571421</v>
      </c>
      <c r="N1056" s="832"/>
      <c r="O1056" s="832"/>
      <c r="P1056" s="828"/>
      <c r="Q1056" s="833"/>
    </row>
    <row r="1057" spans="1:17" ht="14.45" customHeight="1" x14ac:dyDescent="0.2">
      <c r="A1057" s="822" t="s">
        <v>599</v>
      </c>
      <c r="B1057" s="823" t="s">
        <v>7844</v>
      </c>
      <c r="C1057" s="823" t="s">
        <v>7240</v>
      </c>
      <c r="D1057" s="823" t="s">
        <v>7856</v>
      </c>
      <c r="E1057" s="823" t="s">
        <v>735</v>
      </c>
      <c r="F1057" s="832">
        <v>66.2</v>
      </c>
      <c r="G1057" s="832">
        <v>20610.009999999998</v>
      </c>
      <c r="H1057" s="832">
        <v>1.300572099996971</v>
      </c>
      <c r="I1057" s="832">
        <v>311.32945619335345</v>
      </c>
      <c r="J1057" s="832">
        <v>50.9</v>
      </c>
      <c r="K1057" s="832">
        <v>15846.88</v>
      </c>
      <c r="L1057" s="832">
        <v>1</v>
      </c>
      <c r="M1057" s="832">
        <v>311.33359528487227</v>
      </c>
      <c r="N1057" s="832">
        <v>44.20000000000001</v>
      </c>
      <c r="O1057" s="832">
        <v>13760.86</v>
      </c>
      <c r="P1057" s="828">
        <v>0.86836399341700077</v>
      </c>
      <c r="Q1057" s="833">
        <v>311.33167420814476</v>
      </c>
    </row>
    <row r="1058" spans="1:17" ht="14.45" customHeight="1" x14ac:dyDescent="0.2">
      <c r="A1058" s="822" t="s">
        <v>599</v>
      </c>
      <c r="B1058" s="823" t="s">
        <v>7844</v>
      </c>
      <c r="C1058" s="823" t="s">
        <v>7240</v>
      </c>
      <c r="D1058" s="823" t="s">
        <v>7246</v>
      </c>
      <c r="E1058" s="823" t="s">
        <v>887</v>
      </c>
      <c r="F1058" s="832">
        <v>400.3</v>
      </c>
      <c r="G1058" s="832">
        <v>80703.88</v>
      </c>
      <c r="H1058" s="832">
        <v>13.25119410998783</v>
      </c>
      <c r="I1058" s="832">
        <v>201.60849362977768</v>
      </c>
      <c r="J1058" s="832">
        <v>58.28</v>
      </c>
      <c r="K1058" s="832">
        <v>6090.3100000000013</v>
      </c>
      <c r="L1058" s="832">
        <v>1</v>
      </c>
      <c r="M1058" s="832">
        <v>104.50085792724779</v>
      </c>
      <c r="N1058" s="832">
        <v>28.59</v>
      </c>
      <c r="O1058" s="832">
        <v>3021.6</v>
      </c>
      <c r="P1058" s="828">
        <v>0.4961323807819305</v>
      </c>
      <c r="Q1058" s="833">
        <v>105.68730325288563</v>
      </c>
    </row>
    <row r="1059" spans="1:17" ht="14.45" customHeight="1" x14ac:dyDescent="0.2">
      <c r="A1059" s="822" t="s">
        <v>599</v>
      </c>
      <c r="B1059" s="823" t="s">
        <v>7844</v>
      </c>
      <c r="C1059" s="823" t="s">
        <v>7240</v>
      </c>
      <c r="D1059" s="823" t="s">
        <v>7247</v>
      </c>
      <c r="E1059" s="823" t="s">
        <v>887</v>
      </c>
      <c r="F1059" s="832"/>
      <c r="G1059" s="832"/>
      <c r="H1059" s="832"/>
      <c r="I1059" s="832"/>
      <c r="J1059" s="832">
        <v>25.15</v>
      </c>
      <c r="K1059" s="832">
        <v>3983.76</v>
      </c>
      <c r="L1059" s="832">
        <v>1</v>
      </c>
      <c r="M1059" s="832">
        <v>158.4</v>
      </c>
      <c r="N1059" s="832">
        <v>42.3</v>
      </c>
      <c r="O1059" s="832">
        <v>7211.1900000000014</v>
      </c>
      <c r="P1059" s="828">
        <v>1.8101466955840715</v>
      </c>
      <c r="Q1059" s="833">
        <v>170.47730496453906</v>
      </c>
    </row>
    <row r="1060" spans="1:17" ht="14.45" customHeight="1" x14ac:dyDescent="0.2">
      <c r="A1060" s="822" t="s">
        <v>599</v>
      </c>
      <c r="B1060" s="823" t="s">
        <v>7844</v>
      </c>
      <c r="C1060" s="823" t="s">
        <v>7240</v>
      </c>
      <c r="D1060" s="823" t="s">
        <v>7248</v>
      </c>
      <c r="E1060" s="823" t="s">
        <v>887</v>
      </c>
      <c r="F1060" s="832"/>
      <c r="G1060" s="832"/>
      <c r="H1060" s="832"/>
      <c r="I1060" s="832"/>
      <c r="J1060" s="832">
        <v>7.91</v>
      </c>
      <c r="K1060" s="832">
        <v>2566.81</v>
      </c>
      <c r="L1060" s="832">
        <v>1</v>
      </c>
      <c r="M1060" s="832">
        <v>324.5018963337547</v>
      </c>
      <c r="N1060" s="832">
        <v>17.529999999999998</v>
      </c>
      <c r="O1060" s="832">
        <v>5688.5300000000016</v>
      </c>
      <c r="P1060" s="828">
        <v>2.2161866285389262</v>
      </c>
      <c r="Q1060" s="833">
        <v>324.50256702795224</v>
      </c>
    </row>
    <row r="1061" spans="1:17" ht="14.45" customHeight="1" x14ac:dyDescent="0.2">
      <c r="A1061" s="822" t="s">
        <v>599</v>
      </c>
      <c r="B1061" s="823" t="s">
        <v>7844</v>
      </c>
      <c r="C1061" s="823" t="s">
        <v>7240</v>
      </c>
      <c r="D1061" s="823" t="s">
        <v>7857</v>
      </c>
      <c r="E1061" s="823" t="s">
        <v>7858</v>
      </c>
      <c r="F1061" s="832">
        <v>0.99</v>
      </c>
      <c r="G1061" s="832">
        <v>330.90000000000003</v>
      </c>
      <c r="H1061" s="832">
        <v>4.5390946502057616</v>
      </c>
      <c r="I1061" s="832">
        <v>334.24242424242431</v>
      </c>
      <c r="J1061" s="832">
        <v>0.28999999999999998</v>
      </c>
      <c r="K1061" s="832">
        <v>72.900000000000006</v>
      </c>
      <c r="L1061" s="832">
        <v>1</v>
      </c>
      <c r="M1061" s="832">
        <v>251.37931034482762</v>
      </c>
      <c r="N1061" s="832">
        <v>0.08</v>
      </c>
      <c r="O1061" s="832">
        <v>14.58</v>
      </c>
      <c r="P1061" s="828">
        <v>0.19999999999999998</v>
      </c>
      <c r="Q1061" s="833">
        <v>182.25</v>
      </c>
    </row>
    <row r="1062" spans="1:17" ht="14.45" customHeight="1" x14ac:dyDescent="0.2">
      <c r="A1062" s="822" t="s">
        <v>599</v>
      </c>
      <c r="B1062" s="823" t="s">
        <v>7844</v>
      </c>
      <c r="C1062" s="823" t="s">
        <v>7240</v>
      </c>
      <c r="D1062" s="823" t="s">
        <v>7859</v>
      </c>
      <c r="E1062" s="823"/>
      <c r="F1062" s="832">
        <v>1.67</v>
      </c>
      <c r="G1062" s="832">
        <v>1641.24</v>
      </c>
      <c r="H1062" s="832">
        <v>15.216391618765066</v>
      </c>
      <c r="I1062" s="832">
        <v>982.77844311377248</v>
      </c>
      <c r="J1062" s="832">
        <v>0.14000000000000001</v>
      </c>
      <c r="K1062" s="832">
        <v>107.86</v>
      </c>
      <c r="L1062" s="832">
        <v>1</v>
      </c>
      <c r="M1062" s="832">
        <v>770.42857142857133</v>
      </c>
      <c r="N1062" s="832"/>
      <c r="O1062" s="832"/>
      <c r="P1062" s="828"/>
      <c r="Q1062" s="833"/>
    </row>
    <row r="1063" spans="1:17" ht="14.45" customHeight="1" x14ac:dyDescent="0.2">
      <c r="A1063" s="822" t="s">
        <v>599</v>
      </c>
      <c r="B1063" s="823" t="s">
        <v>7844</v>
      </c>
      <c r="C1063" s="823" t="s">
        <v>7240</v>
      </c>
      <c r="D1063" s="823" t="s">
        <v>7249</v>
      </c>
      <c r="E1063" s="823" t="s">
        <v>1504</v>
      </c>
      <c r="F1063" s="832">
        <v>1.2999999999999998</v>
      </c>
      <c r="G1063" s="832">
        <v>1099.57</v>
      </c>
      <c r="H1063" s="832"/>
      <c r="I1063" s="832">
        <v>845.823076923077</v>
      </c>
      <c r="J1063" s="832"/>
      <c r="K1063" s="832"/>
      <c r="L1063" s="832"/>
      <c r="M1063" s="832"/>
      <c r="N1063" s="832">
        <v>2.8</v>
      </c>
      <c r="O1063" s="832">
        <v>1958.76</v>
      </c>
      <c r="P1063" s="828"/>
      <c r="Q1063" s="833">
        <v>699.55714285714294</v>
      </c>
    </row>
    <row r="1064" spans="1:17" ht="14.45" customHeight="1" x14ac:dyDescent="0.2">
      <c r="A1064" s="822" t="s">
        <v>599</v>
      </c>
      <c r="B1064" s="823" t="s">
        <v>7844</v>
      </c>
      <c r="C1064" s="823" t="s">
        <v>7240</v>
      </c>
      <c r="D1064" s="823" t="s">
        <v>7860</v>
      </c>
      <c r="E1064" s="823" t="s">
        <v>1659</v>
      </c>
      <c r="F1064" s="832">
        <v>10</v>
      </c>
      <c r="G1064" s="832">
        <v>6904.6</v>
      </c>
      <c r="H1064" s="832">
        <v>0.70633632149831771</v>
      </c>
      <c r="I1064" s="832">
        <v>690.46</v>
      </c>
      <c r="J1064" s="832">
        <v>18.399999999999999</v>
      </c>
      <c r="K1064" s="832">
        <v>9775.23</v>
      </c>
      <c r="L1064" s="832">
        <v>1</v>
      </c>
      <c r="M1064" s="832">
        <v>531.26250000000005</v>
      </c>
      <c r="N1064" s="832"/>
      <c r="O1064" s="832"/>
      <c r="P1064" s="828"/>
      <c r="Q1064" s="833"/>
    </row>
    <row r="1065" spans="1:17" ht="14.45" customHeight="1" x14ac:dyDescent="0.2">
      <c r="A1065" s="822" t="s">
        <v>599</v>
      </c>
      <c r="B1065" s="823" t="s">
        <v>7844</v>
      </c>
      <c r="C1065" s="823" t="s">
        <v>7240</v>
      </c>
      <c r="D1065" s="823" t="s">
        <v>7861</v>
      </c>
      <c r="E1065" s="823" t="s">
        <v>7862</v>
      </c>
      <c r="F1065" s="832">
        <v>3.2</v>
      </c>
      <c r="G1065" s="832">
        <v>2215.25</v>
      </c>
      <c r="H1065" s="832"/>
      <c r="I1065" s="832">
        <v>692.265625</v>
      </c>
      <c r="J1065" s="832"/>
      <c r="K1065" s="832"/>
      <c r="L1065" s="832"/>
      <c r="M1065" s="832"/>
      <c r="N1065" s="832"/>
      <c r="O1065" s="832"/>
      <c r="P1065" s="828"/>
      <c r="Q1065" s="833"/>
    </row>
    <row r="1066" spans="1:17" ht="14.45" customHeight="1" x14ac:dyDescent="0.2">
      <c r="A1066" s="822" t="s">
        <v>599</v>
      </c>
      <c r="B1066" s="823" t="s">
        <v>7844</v>
      </c>
      <c r="C1066" s="823" t="s">
        <v>7240</v>
      </c>
      <c r="D1066" s="823" t="s">
        <v>7863</v>
      </c>
      <c r="E1066" s="823" t="s">
        <v>2353</v>
      </c>
      <c r="F1066" s="832">
        <v>16.600000000000001</v>
      </c>
      <c r="G1066" s="832">
        <v>199422.44</v>
      </c>
      <c r="H1066" s="832">
        <v>4.2144601850180754</v>
      </c>
      <c r="I1066" s="832">
        <v>12013.4</v>
      </c>
      <c r="J1066" s="832">
        <v>15.4</v>
      </c>
      <c r="K1066" s="832">
        <v>47318.619999999995</v>
      </c>
      <c r="L1066" s="832">
        <v>1</v>
      </c>
      <c r="M1066" s="832">
        <v>3072.6376623376618</v>
      </c>
      <c r="N1066" s="832">
        <v>4.5</v>
      </c>
      <c r="O1066" s="832">
        <v>10071.310000000001</v>
      </c>
      <c r="P1066" s="828">
        <v>0.21284031529237332</v>
      </c>
      <c r="Q1066" s="833">
        <v>2238.068888888889</v>
      </c>
    </row>
    <row r="1067" spans="1:17" ht="14.45" customHeight="1" x14ac:dyDescent="0.2">
      <c r="A1067" s="822" t="s">
        <v>599</v>
      </c>
      <c r="B1067" s="823" t="s">
        <v>7844</v>
      </c>
      <c r="C1067" s="823" t="s">
        <v>7240</v>
      </c>
      <c r="D1067" s="823" t="s">
        <v>7253</v>
      </c>
      <c r="E1067" s="823" t="s">
        <v>7563</v>
      </c>
      <c r="F1067" s="832">
        <v>0</v>
      </c>
      <c r="G1067" s="832">
        <v>-5.8207660913467407E-11</v>
      </c>
      <c r="H1067" s="832">
        <v>-2</v>
      </c>
      <c r="I1067" s="832"/>
      <c r="J1067" s="832">
        <v>-1.0658141036401503E-14</v>
      </c>
      <c r="K1067" s="832">
        <v>2.9103830456733704E-11</v>
      </c>
      <c r="L1067" s="832">
        <v>1</v>
      </c>
      <c r="M1067" s="832">
        <v>-2730.6666666666665</v>
      </c>
      <c r="N1067" s="832"/>
      <c r="O1067" s="832"/>
      <c r="P1067" s="828"/>
      <c r="Q1067" s="833"/>
    </row>
    <row r="1068" spans="1:17" ht="14.45" customHeight="1" x14ac:dyDescent="0.2">
      <c r="A1068" s="822" t="s">
        <v>599</v>
      </c>
      <c r="B1068" s="823" t="s">
        <v>7844</v>
      </c>
      <c r="C1068" s="823" t="s">
        <v>7240</v>
      </c>
      <c r="D1068" s="823" t="s">
        <v>7253</v>
      </c>
      <c r="E1068" s="823" t="s">
        <v>7254</v>
      </c>
      <c r="F1068" s="832">
        <v>121.2</v>
      </c>
      <c r="G1068" s="832">
        <v>1397055.28</v>
      </c>
      <c r="H1068" s="832">
        <v>1.1974431580282492</v>
      </c>
      <c r="I1068" s="832">
        <v>11526.858745874588</v>
      </c>
      <c r="J1068" s="832">
        <v>110.58000000000001</v>
      </c>
      <c r="K1068" s="832">
        <v>1166698.6199999999</v>
      </c>
      <c r="L1068" s="832">
        <v>1</v>
      </c>
      <c r="M1068" s="832">
        <v>10550.720021703741</v>
      </c>
      <c r="N1068" s="832"/>
      <c r="O1068" s="832"/>
      <c r="P1068" s="828"/>
      <c r="Q1068" s="833"/>
    </row>
    <row r="1069" spans="1:17" ht="14.45" customHeight="1" x14ac:dyDescent="0.2">
      <c r="A1069" s="822" t="s">
        <v>599</v>
      </c>
      <c r="B1069" s="823" t="s">
        <v>7844</v>
      </c>
      <c r="C1069" s="823" t="s">
        <v>7240</v>
      </c>
      <c r="D1069" s="823" t="s">
        <v>7255</v>
      </c>
      <c r="E1069" s="823" t="s">
        <v>7563</v>
      </c>
      <c r="F1069" s="832">
        <v>0</v>
      </c>
      <c r="G1069" s="832">
        <v>-2.3283064365386963E-10</v>
      </c>
      <c r="H1069" s="832">
        <v>-1</v>
      </c>
      <c r="I1069" s="832"/>
      <c r="J1069" s="832">
        <v>0</v>
      </c>
      <c r="K1069" s="832">
        <v>2.3283064365386963E-10</v>
      </c>
      <c r="L1069" s="832">
        <v>1</v>
      </c>
      <c r="M1069" s="832"/>
      <c r="N1069" s="832"/>
      <c r="O1069" s="832"/>
      <c r="P1069" s="828"/>
      <c r="Q1069" s="833"/>
    </row>
    <row r="1070" spans="1:17" ht="14.45" customHeight="1" x14ac:dyDescent="0.2">
      <c r="A1070" s="822" t="s">
        <v>599</v>
      </c>
      <c r="B1070" s="823" t="s">
        <v>7844</v>
      </c>
      <c r="C1070" s="823" t="s">
        <v>7240</v>
      </c>
      <c r="D1070" s="823" t="s">
        <v>7255</v>
      </c>
      <c r="E1070" s="823" t="s">
        <v>7254</v>
      </c>
      <c r="F1070" s="832">
        <v>125.95</v>
      </c>
      <c r="G1070" s="832">
        <v>3768326.99</v>
      </c>
      <c r="H1070" s="832">
        <v>1.5371657066877302</v>
      </c>
      <c r="I1070" s="832">
        <v>29919.22977371973</v>
      </c>
      <c r="J1070" s="832">
        <v>92.8</v>
      </c>
      <c r="K1070" s="832">
        <v>2451477.4000000004</v>
      </c>
      <c r="L1070" s="832">
        <v>1</v>
      </c>
      <c r="M1070" s="832">
        <v>26416.78232758621</v>
      </c>
      <c r="N1070" s="832"/>
      <c r="O1070" s="832"/>
      <c r="P1070" s="828"/>
      <c r="Q1070" s="833"/>
    </row>
    <row r="1071" spans="1:17" ht="14.45" customHeight="1" x14ac:dyDescent="0.2">
      <c r="A1071" s="822" t="s">
        <v>599</v>
      </c>
      <c r="B1071" s="823" t="s">
        <v>7844</v>
      </c>
      <c r="C1071" s="823" t="s">
        <v>7240</v>
      </c>
      <c r="D1071" s="823" t="s">
        <v>7864</v>
      </c>
      <c r="E1071" s="823" t="s">
        <v>7865</v>
      </c>
      <c r="F1071" s="832">
        <v>5</v>
      </c>
      <c r="G1071" s="832">
        <v>11668.5</v>
      </c>
      <c r="H1071" s="832"/>
      <c r="I1071" s="832">
        <v>2333.6999999999998</v>
      </c>
      <c r="J1071" s="832"/>
      <c r="K1071" s="832"/>
      <c r="L1071" s="832"/>
      <c r="M1071" s="832"/>
      <c r="N1071" s="832">
        <v>2</v>
      </c>
      <c r="O1071" s="832">
        <v>667.82</v>
      </c>
      <c r="P1071" s="828"/>
      <c r="Q1071" s="833">
        <v>333.91</v>
      </c>
    </row>
    <row r="1072" spans="1:17" ht="14.45" customHeight="1" x14ac:dyDescent="0.2">
      <c r="A1072" s="822" t="s">
        <v>599</v>
      </c>
      <c r="B1072" s="823" t="s">
        <v>7844</v>
      </c>
      <c r="C1072" s="823" t="s">
        <v>7240</v>
      </c>
      <c r="D1072" s="823" t="s">
        <v>7263</v>
      </c>
      <c r="E1072" s="823" t="s">
        <v>7264</v>
      </c>
      <c r="F1072" s="832">
        <v>1</v>
      </c>
      <c r="G1072" s="832">
        <v>20675.55</v>
      </c>
      <c r="H1072" s="832"/>
      <c r="I1072" s="832">
        <v>20675.55</v>
      </c>
      <c r="J1072" s="832"/>
      <c r="K1072" s="832"/>
      <c r="L1072" s="832"/>
      <c r="M1072" s="832"/>
      <c r="N1072" s="832"/>
      <c r="O1072" s="832"/>
      <c r="P1072" s="828"/>
      <c r="Q1072" s="833"/>
    </row>
    <row r="1073" spans="1:17" ht="14.45" customHeight="1" x14ac:dyDescent="0.2">
      <c r="A1073" s="822" t="s">
        <v>599</v>
      </c>
      <c r="B1073" s="823" t="s">
        <v>7844</v>
      </c>
      <c r="C1073" s="823" t="s">
        <v>7240</v>
      </c>
      <c r="D1073" s="823" t="s">
        <v>7268</v>
      </c>
      <c r="E1073" s="823" t="s">
        <v>1385</v>
      </c>
      <c r="F1073" s="832">
        <v>5</v>
      </c>
      <c r="G1073" s="832">
        <v>28552.15</v>
      </c>
      <c r="H1073" s="832">
        <v>0.33333333333333331</v>
      </c>
      <c r="I1073" s="832">
        <v>5710.43</v>
      </c>
      <c r="J1073" s="832">
        <v>15</v>
      </c>
      <c r="K1073" s="832">
        <v>85656.450000000012</v>
      </c>
      <c r="L1073" s="832">
        <v>1</v>
      </c>
      <c r="M1073" s="832">
        <v>5710.4300000000012</v>
      </c>
      <c r="N1073" s="832">
        <v>18</v>
      </c>
      <c r="O1073" s="832">
        <v>102787.73999999999</v>
      </c>
      <c r="P1073" s="828">
        <v>1.1999999999999997</v>
      </c>
      <c r="Q1073" s="833">
        <v>5710.4299999999994</v>
      </c>
    </row>
    <row r="1074" spans="1:17" ht="14.45" customHeight="1" x14ac:dyDescent="0.2">
      <c r="A1074" s="822" t="s">
        <v>599</v>
      </c>
      <c r="B1074" s="823" t="s">
        <v>7844</v>
      </c>
      <c r="C1074" s="823" t="s">
        <v>7240</v>
      </c>
      <c r="D1074" s="823" t="s">
        <v>7269</v>
      </c>
      <c r="E1074" s="823" t="s">
        <v>1385</v>
      </c>
      <c r="F1074" s="832">
        <v>90</v>
      </c>
      <c r="G1074" s="832">
        <v>1027878.2999999999</v>
      </c>
      <c r="H1074" s="832">
        <v>6</v>
      </c>
      <c r="I1074" s="832">
        <v>11420.869999999999</v>
      </c>
      <c r="J1074" s="832">
        <v>15</v>
      </c>
      <c r="K1074" s="832">
        <v>171313.05</v>
      </c>
      <c r="L1074" s="832">
        <v>1</v>
      </c>
      <c r="M1074" s="832">
        <v>11420.869999999999</v>
      </c>
      <c r="N1074" s="832">
        <v>181</v>
      </c>
      <c r="O1074" s="832">
        <v>2067177.4700000002</v>
      </c>
      <c r="P1074" s="828">
        <v>12.066666666666668</v>
      </c>
      <c r="Q1074" s="833">
        <v>11420.87</v>
      </c>
    </row>
    <row r="1075" spans="1:17" ht="14.45" customHeight="1" x14ac:dyDescent="0.2">
      <c r="A1075" s="822" t="s">
        <v>599</v>
      </c>
      <c r="B1075" s="823" t="s">
        <v>7844</v>
      </c>
      <c r="C1075" s="823" t="s">
        <v>7240</v>
      </c>
      <c r="D1075" s="823" t="s">
        <v>7866</v>
      </c>
      <c r="E1075" s="823"/>
      <c r="F1075" s="832">
        <v>156</v>
      </c>
      <c r="G1075" s="832">
        <v>70965.959999999992</v>
      </c>
      <c r="H1075" s="832"/>
      <c r="I1075" s="832">
        <v>454.90999999999997</v>
      </c>
      <c r="J1075" s="832"/>
      <c r="K1075" s="832"/>
      <c r="L1075" s="832"/>
      <c r="M1075" s="832"/>
      <c r="N1075" s="832"/>
      <c r="O1075" s="832"/>
      <c r="P1075" s="828"/>
      <c r="Q1075" s="833"/>
    </row>
    <row r="1076" spans="1:17" ht="14.45" customHeight="1" x14ac:dyDescent="0.2">
      <c r="A1076" s="822" t="s">
        <v>599</v>
      </c>
      <c r="B1076" s="823" t="s">
        <v>7844</v>
      </c>
      <c r="C1076" s="823" t="s">
        <v>7240</v>
      </c>
      <c r="D1076" s="823" t="s">
        <v>7270</v>
      </c>
      <c r="E1076" s="823" t="s">
        <v>7271</v>
      </c>
      <c r="F1076" s="832">
        <v>83.4</v>
      </c>
      <c r="G1076" s="832">
        <v>11470.82</v>
      </c>
      <c r="H1076" s="832"/>
      <c r="I1076" s="832">
        <v>137.5398081534772</v>
      </c>
      <c r="J1076" s="832"/>
      <c r="K1076" s="832"/>
      <c r="L1076" s="832"/>
      <c r="M1076" s="832"/>
      <c r="N1076" s="832"/>
      <c r="O1076" s="832"/>
      <c r="P1076" s="828"/>
      <c r="Q1076" s="833"/>
    </row>
    <row r="1077" spans="1:17" ht="14.45" customHeight="1" x14ac:dyDescent="0.2">
      <c r="A1077" s="822" t="s">
        <v>599</v>
      </c>
      <c r="B1077" s="823" t="s">
        <v>7844</v>
      </c>
      <c r="C1077" s="823" t="s">
        <v>7240</v>
      </c>
      <c r="D1077" s="823" t="s">
        <v>7867</v>
      </c>
      <c r="E1077" s="823" t="s">
        <v>7271</v>
      </c>
      <c r="F1077" s="832">
        <v>7</v>
      </c>
      <c r="G1077" s="832">
        <v>4813.62</v>
      </c>
      <c r="H1077" s="832"/>
      <c r="I1077" s="832">
        <v>687.66</v>
      </c>
      <c r="J1077" s="832"/>
      <c r="K1077" s="832"/>
      <c r="L1077" s="832"/>
      <c r="M1077" s="832"/>
      <c r="N1077" s="832"/>
      <c r="O1077" s="832"/>
      <c r="P1077" s="828"/>
      <c r="Q1077" s="833"/>
    </row>
    <row r="1078" spans="1:17" ht="14.45" customHeight="1" x14ac:dyDescent="0.2">
      <c r="A1078" s="822" t="s">
        <v>599</v>
      </c>
      <c r="B1078" s="823" t="s">
        <v>7844</v>
      </c>
      <c r="C1078" s="823" t="s">
        <v>7240</v>
      </c>
      <c r="D1078" s="823" t="s">
        <v>7839</v>
      </c>
      <c r="E1078" s="823" t="s">
        <v>7840</v>
      </c>
      <c r="F1078" s="832">
        <v>96.75</v>
      </c>
      <c r="G1078" s="832">
        <v>90543.4</v>
      </c>
      <c r="H1078" s="832">
        <v>1.6923212358901427</v>
      </c>
      <c r="I1078" s="832">
        <v>935.84909560723509</v>
      </c>
      <c r="J1078" s="832">
        <v>57.17</v>
      </c>
      <c r="K1078" s="832">
        <v>53502.49</v>
      </c>
      <c r="L1078" s="832">
        <v>1</v>
      </c>
      <c r="M1078" s="832">
        <v>935.84904670281605</v>
      </c>
      <c r="N1078" s="832"/>
      <c r="O1078" s="832"/>
      <c r="P1078" s="828"/>
      <c r="Q1078" s="833"/>
    </row>
    <row r="1079" spans="1:17" ht="14.45" customHeight="1" x14ac:dyDescent="0.2">
      <c r="A1079" s="822" t="s">
        <v>599</v>
      </c>
      <c r="B1079" s="823" t="s">
        <v>7844</v>
      </c>
      <c r="C1079" s="823" t="s">
        <v>7240</v>
      </c>
      <c r="D1079" s="823" t="s">
        <v>7274</v>
      </c>
      <c r="E1079" s="823" t="s">
        <v>1390</v>
      </c>
      <c r="F1079" s="832">
        <v>14</v>
      </c>
      <c r="G1079" s="832">
        <v>128215.78</v>
      </c>
      <c r="H1079" s="832">
        <v>3.5097215808446438</v>
      </c>
      <c r="I1079" s="832">
        <v>9158.27</v>
      </c>
      <c r="J1079" s="832">
        <v>4</v>
      </c>
      <c r="K1079" s="832">
        <v>36531.61</v>
      </c>
      <c r="L1079" s="832">
        <v>1</v>
      </c>
      <c r="M1079" s="832">
        <v>9132.9025000000001</v>
      </c>
      <c r="N1079" s="832">
        <v>20</v>
      </c>
      <c r="O1079" s="832">
        <v>183165.4</v>
      </c>
      <c r="P1079" s="828">
        <v>5.0138879726352057</v>
      </c>
      <c r="Q1079" s="833">
        <v>9158.27</v>
      </c>
    </row>
    <row r="1080" spans="1:17" ht="14.45" customHeight="1" x14ac:dyDescent="0.2">
      <c r="A1080" s="822" t="s">
        <v>599</v>
      </c>
      <c r="B1080" s="823" t="s">
        <v>7844</v>
      </c>
      <c r="C1080" s="823" t="s">
        <v>7240</v>
      </c>
      <c r="D1080" s="823" t="s">
        <v>7868</v>
      </c>
      <c r="E1080" s="823" t="s">
        <v>2364</v>
      </c>
      <c r="F1080" s="832"/>
      <c r="G1080" s="832"/>
      <c r="H1080" s="832"/>
      <c r="I1080" s="832"/>
      <c r="J1080" s="832">
        <v>0.25</v>
      </c>
      <c r="K1080" s="832">
        <v>56.019999999999996</v>
      </c>
      <c r="L1080" s="832">
        <v>1</v>
      </c>
      <c r="M1080" s="832">
        <v>224.07999999999998</v>
      </c>
      <c r="N1080" s="832">
        <v>1.2</v>
      </c>
      <c r="O1080" s="832">
        <v>235.23000000000002</v>
      </c>
      <c r="P1080" s="828">
        <v>4.1990360585505186</v>
      </c>
      <c r="Q1080" s="833">
        <v>196.02500000000003</v>
      </c>
    </row>
    <row r="1081" spans="1:17" ht="14.45" customHeight="1" x14ac:dyDescent="0.2">
      <c r="A1081" s="822" t="s">
        <v>599</v>
      </c>
      <c r="B1081" s="823" t="s">
        <v>7844</v>
      </c>
      <c r="C1081" s="823" t="s">
        <v>7240</v>
      </c>
      <c r="D1081" s="823" t="s">
        <v>7869</v>
      </c>
      <c r="E1081" s="823" t="s">
        <v>4136</v>
      </c>
      <c r="F1081" s="832">
        <v>23</v>
      </c>
      <c r="G1081" s="832">
        <v>986.24</v>
      </c>
      <c r="H1081" s="832"/>
      <c r="I1081" s="832">
        <v>42.88</v>
      </c>
      <c r="J1081" s="832"/>
      <c r="K1081" s="832"/>
      <c r="L1081" s="832"/>
      <c r="M1081" s="832"/>
      <c r="N1081" s="832"/>
      <c r="O1081" s="832"/>
      <c r="P1081" s="828"/>
      <c r="Q1081" s="833"/>
    </row>
    <row r="1082" spans="1:17" ht="14.45" customHeight="1" x14ac:dyDescent="0.2">
      <c r="A1082" s="822" t="s">
        <v>599</v>
      </c>
      <c r="B1082" s="823" t="s">
        <v>7844</v>
      </c>
      <c r="C1082" s="823" t="s">
        <v>7240</v>
      </c>
      <c r="D1082" s="823" t="s">
        <v>7870</v>
      </c>
      <c r="E1082" s="823" t="s">
        <v>7871</v>
      </c>
      <c r="F1082" s="832">
        <v>10.199999999999999</v>
      </c>
      <c r="G1082" s="832">
        <v>2771.5</v>
      </c>
      <c r="H1082" s="832">
        <v>2.6310543203782109</v>
      </c>
      <c r="I1082" s="832">
        <v>271.71568627450984</v>
      </c>
      <c r="J1082" s="832">
        <v>5.8000000000000007</v>
      </c>
      <c r="K1082" s="832">
        <v>1053.3800000000001</v>
      </c>
      <c r="L1082" s="832">
        <v>1</v>
      </c>
      <c r="M1082" s="832">
        <v>181.61724137931034</v>
      </c>
      <c r="N1082" s="832">
        <v>8.6</v>
      </c>
      <c r="O1082" s="832">
        <v>1751.97</v>
      </c>
      <c r="P1082" s="828">
        <v>1.6631889726404525</v>
      </c>
      <c r="Q1082" s="833">
        <v>203.71744186046513</v>
      </c>
    </row>
    <row r="1083" spans="1:17" ht="14.45" customHeight="1" x14ac:dyDescent="0.2">
      <c r="A1083" s="822" t="s">
        <v>599</v>
      </c>
      <c r="B1083" s="823" t="s">
        <v>7844</v>
      </c>
      <c r="C1083" s="823" t="s">
        <v>7240</v>
      </c>
      <c r="D1083" s="823" t="s">
        <v>7276</v>
      </c>
      <c r="E1083" s="823"/>
      <c r="F1083" s="832">
        <v>1.4</v>
      </c>
      <c r="G1083" s="832">
        <v>6200.14</v>
      </c>
      <c r="H1083" s="832"/>
      <c r="I1083" s="832">
        <v>4428.6714285714288</v>
      </c>
      <c r="J1083" s="832"/>
      <c r="K1083" s="832"/>
      <c r="L1083" s="832"/>
      <c r="M1083" s="832"/>
      <c r="N1083" s="832"/>
      <c r="O1083" s="832"/>
      <c r="P1083" s="828"/>
      <c r="Q1083" s="833"/>
    </row>
    <row r="1084" spans="1:17" ht="14.45" customHeight="1" x14ac:dyDescent="0.2">
      <c r="A1084" s="822" t="s">
        <v>599</v>
      </c>
      <c r="B1084" s="823" t="s">
        <v>7844</v>
      </c>
      <c r="C1084" s="823" t="s">
        <v>7240</v>
      </c>
      <c r="D1084" s="823" t="s">
        <v>7277</v>
      </c>
      <c r="E1084" s="823"/>
      <c r="F1084" s="832">
        <v>1.2</v>
      </c>
      <c r="G1084" s="832">
        <v>4735.17</v>
      </c>
      <c r="H1084" s="832"/>
      <c r="I1084" s="832">
        <v>3945.9750000000004</v>
      </c>
      <c r="J1084" s="832"/>
      <c r="K1084" s="832"/>
      <c r="L1084" s="832"/>
      <c r="M1084" s="832"/>
      <c r="N1084" s="832"/>
      <c r="O1084" s="832"/>
      <c r="P1084" s="828"/>
      <c r="Q1084" s="833"/>
    </row>
    <row r="1085" spans="1:17" ht="14.45" customHeight="1" x14ac:dyDescent="0.2">
      <c r="A1085" s="822" t="s">
        <v>599</v>
      </c>
      <c r="B1085" s="823" t="s">
        <v>7844</v>
      </c>
      <c r="C1085" s="823" t="s">
        <v>7240</v>
      </c>
      <c r="D1085" s="823" t="s">
        <v>7279</v>
      </c>
      <c r="E1085" s="823" t="s">
        <v>1506</v>
      </c>
      <c r="F1085" s="832">
        <v>31.180000000000003</v>
      </c>
      <c r="G1085" s="832">
        <v>21394.489999999998</v>
      </c>
      <c r="H1085" s="832">
        <v>1.6790856828928518</v>
      </c>
      <c r="I1085" s="832">
        <v>686.16067992302749</v>
      </c>
      <c r="J1085" s="832">
        <v>18.57</v>
      </c>
      <c r="K1085" s="832">
        <v>12741.750000000002</v>
      </c>
      <c r="L1085" s="832">
        <v>1</v>
      </c>
      <c r="M1085" s="832">
        <v>686.14701130856224</v>
      </c>
      <c r="N1085" s="832">
        <v>23.939999999999998</v>
      </c>
      <c r="O1085" s="832">
        <v>16426.47</v>
      </c>
      <c r="P1085" s="828">
        <v>1.2891847666136911</v>
      </c>
      <c r="Q1085" s="833">
        <v>686.15162907268177</v>
      </c>
    </row>
    <row r="1086" spans="1:17" ht="14.45" customHeight="1" x14ac:dyDescent="0.2">
      <c r="A1086" s="822" t="s">
        <v>599</v>
      </c>
      <c r="B1086" s="823" t="s">
        <v>7844</v>
      </c>
      <c r="C1086" s="823" t="s">
        <v>7240</v>
      </c>
      <c r="D1086" s="823" t="s">
        <v>7280</v>
      </c>
      <c r="E1086" s="823" t="s">
        <v>1506</v>
      </c>
      <c r="F1086" s="832">
        <v>107.02000000000001</v>
      </c>
      <c r="G1086" s="832">
        <v>18359.12</v>
      </c>
      <c r="H1086" s="832">
        <v>1.8262729314677135</v>
      </c>
      <c r="I1086" s="832">
        <v>171.54849560829749</v>
      </c>
      <c r="J1086" s="832">
        <v>58.6</v>
      </c>
      <c r="K1086" s="832">
        <v>10052.779999999999</v>
      </c>
      <c r="L1086" s="832">
        <v>1</v>
      </c>
      <c r="M1086" s="832">
        <v>171.54914675767915</v>
      </c>
      <c r="N1086" s="832">
        <v>79.089999999999989</v>
      </c>
      <c r="O1086" s="832">
        <v>13567.800000000001</v>
      </c>
      <c r="P1086" s="828">
        <v>1.3496565129247833</v>
      </c>
      <c r="Q1086" s="833">
        <v>171.54886837779748</v>
      </c>
    </row>
    <row r="1087" spans="1:17" ht="14.45" customHeight="1" x14ac:dyDescent="0.2">
      <c r="A1087" s="822" t="s">
        <v>599</v>
      </c>
      <c r="B1087" s="823" t="s">
        <v>7844</v>
      </c>
      <c r="C1087" s="823" t="s">
        <v>7240</v>
      </c>
      <c r="D1087" s="823" t="s">
        <v>7281</v>
      </c>
      <c r="E1087" s="823" t="s">
        <v>1506</v>
      </c>
      <c r="F1087" s="832">
        <v>52</v>
      </c>
      <c r="G1087" s="832">
        <v>17840.669999999998</v>
      </c>
      <c r="H1087" s="832">
        <v>0.93223423700224761</v>
      </c>
      <c r="I1087" s="832">
        <v>343.08980769230766</v>
      </c>
      <c r="J1087" s="832">
        <v>55.779999999999994</v>
      </c>
      <c r="K1087" s="832">
        <v>19137.540000000005</v>
      </c>
      <c r="L1087" s="832">
        <v>1</v>
      </c>
      <c r="M1087" s="832">
        <v>343.08963786303349</v>
      </c>
      <c r="N1087" s="832">
        <v>60.54</v>
      </c>
      <c r="O1087" s="832">
        <v>20770.560000000005</v>
      </c>
      <c r="P1087" s="828">
        <v>1.085330716487072</v>
      </c>
      <c r="Q1087" s="833">
        <v>343.08820614469778</v>
      </c>
    </row>
    <row r="1088" spans="1:17" ht="14.45" customHeight="1" x14ac:dyDescent="0.2">
      <c r="A1088" s="822" t="s">
        <v>599</v>
      </c>
      <c r="B1088" s="823" t="s">
        <v>7844</v>
      </c>
      <c r="C1088" s="823" t="s">
        <v>7240</v>
      </c>
      <c r="D1088" s="823" t="s">
        <v>7284</v>
      </c>
      <c r="E1088" s="823" t="s">
        <v>1108</v>
      </c>
      <c r="F1088" s="832">
        <v>18.32</v>
      </c>
      <c r="G1088" s="832">
        <v>43634.55</v>
      </c>
      <c r="H1088" s="832">
        <v>0.9775130476431354</v>
      </c>
      <c r="I1088" s="832">
        <v>2381.7985807860264</v>
      </c>
      <c r="J1088" s="832">
        <v>22.740000000000006</v>
      </c>
      <c r="K1088" s="832">
        <v>44638.33</v>
      </c>
      <c r="L1088" s="832">
        <v>1</v>
      </c>
      <c r="M1088" s="832">
        <v>1962.9872471416004</v>
      </c>
      <c r="N1088" s="832">
        <v>18.72</v>
      </c>
      <c r="O1088" s="832">
        <v>37119.08</v>
      </c>
      <c r="P1088" s="828">
        <v>0.83155171799661864</v>
      </c>
      <c r="Q1088" s="833">
        <v>1982.8568376068379</v>
      </c>
    </row>
    <row r="1089" spans="1:17" ht="14.45" customHeight="1" x14ac:dyDescent="0.2">
      <c r="A1089" s="822" t="s">
        <v>599</v>
      </c>
      <c r="B1089" s="823" t="s">
        <v>7844</v>
      </c>
      <c r="C1089" s="823" t="s">
        <v>7240</v>
      </c>
      <c r="D1089" s="823" t="s">
        <v>7872</v>
      </c>
      <c r="E1089" s="823" t="s">
        <v>7873</v>
      </c>
      <c r="F1089" s="832">
        <v>55.5</v>
      </c>
      <c r="G1089" s="832">
        <v>12165.599999999999</v>
      </c>
      <c r="H1089" s="832"/>
      <c r="I1089" s="832">
        <v>219.19999999999996</v>
      </c>
      <c r="J1089" s="832"/>
      <c r="K1089" s="832"/>
      <c r="L1089" s="832"/>
      <c r="M1089" s="832"/>
      <c r="N1089" s="832"/>
      <c r="O1089" s="832"/>
      <c r="P1089" s="828"/>
      <c r="Q1089" s="833"/>
    </row>
    <row r="1090" spans="1:17" ht="14.45" customHeight="1" x14ac:dyDescent="0.2">
      <c r="A1090" s="822" t="s">
        <v>599</v>
      </c>
      <c r="B1090" s="823" t="s">
        <v>7844</v>
      </c>
      <c r="C1090" s="823" t="s">
        <v>7240</v>
      </c>
      <c r="D1090" s="823" t="s">
        <v>7874</v>
      </c>
      <c r="E1090" s="823" t="s">
        <v>7875</v>
      </c>
      <c r="F1090" s="832">
        <v>0.1</v>
      </c>
      <c r="G1090" s="832">
        <v>434.11</v>
      </c>
      <c r="H1090" s="832"/>
      <c r="I1090" s="832">
        <v>4341.0999999999995</v>
      </c>
      <c r="J1090" s="832"/>
      <c r="K1090" s="832"/>
      <c r="L1090" s="832"/>
      <c r="M1090" s="832"/>
      <c r="N1090" s="832"/>
      <c r="O1090" s="832"/>
      <c r="P1090" s="828"/>
      <c r="Q1090" s="833"/>
    </row>
    <row r="1091" spans="1:17" ht="14.45" customHeight="1" x14ac:dyDescent="0.2">
      <c r="A1091" s="822" t="s">
        <v>599</v>
      </c>
      <c r="B1091" s="823" t="s">
        <v>7844</v>
      </c>
      <c r="C1091" s="823" t="s">
        <v>7240</v>
      </c>
      <c r="D1091" s="823" t="s">
        <v>7876</v>
      </c>
      <c r="E1091" s="823" t="s">
        <v>7877</v>
      </c>
      <c r="F1091" s="832">
        <v>4</v>
      </c>
      <c r="G1091" s="832">
        <v>176.52</v>
      </c>
      <c r="H1091" s="832"/>
      <c r="I1091" s="832">
        <v>44.13</v>
      </c>
      <c r="J1091" s="832"/>
      <c r="K1091" s="832"/>
      <c r="L1091" s="832"/>
      <c r="M1091" s="832"/>
      <c r="N1091" s="832"/>
      <c r="O1091" s="832"/>
      <c r="P1091" s="828"/>
      <c r="Q1091" s="833"/>
    </row>
    <row r="1092" spans="1:17" ht="14.45" customHeight="1" x14ac:dyDescent="0.2">
      <c r="A1092" s="822" t="s">
        <v>599</v>
      </c>
      <c r="B1092" s="823" t="s">
        <v>7844</v>
      </c>
      <c r="C1092" s="823" t="s">
        <v>7240</v>
      </c>
      <c r="D1092" s="823" t="s">
        <v>7288</v>
      </c>
      <c r="E1092" s="823" t="s">
        <v>7289</v>
      </c>
      <c r="F1092" s="832">
        <v>44.71</v>
      </c>
      <c r="G1092" s="832">
        <v>30745.21</v>
      </c>
      <c r="H1092" s="832"/>
      <c r="I1092" s="832">
        <v>687.65846566763582</v>
      </c>
      <c r="J1092" s="832"/>
      <c r="K1092" s="832"/>
      <c r="L1092" s="832"/>
      <c r="M1092" s="832"/>
      <c r="N1092" s="832"/>
      <c r="O1092" s="832"/>
      <c r="P1092" s="828"/>
      <c r="Q1092" s="833"/>
    </row>
    <row r="1093" spans="1:17" ht="14.45" customHeight="1" x14ac:dyDescent="0.2">
      <c r="A1093" s="822" t="s">
        <v>599</v>
      </c>
      <c r="B1093" s="823" t="s">
        <v>7844</v>
      </c>
      <c r="C1093" s="823" t="s">
        <v>7240</v>
      </c>
      <c r="D1093" s="823" t="s">
        <v>7290</v>
      </c>
      <c r="E1093" s="823" t="s">
        <v>7289</v>
      </c>
      <c r="F1093" s="832">
        <v>394.5</v>
      </c>
      <c r="G1093" s="832">
        <v>41734.020000000004</v>
      </c>
      <c r="H1093" s="832"/>
      <c r="I1093" s="832">
        <v>105.78965779467681</v>
      </c>
      <c r="J1093" s="832"/>
      <c r="K1093" s="832"/>
      <c r="L1093" s="832"/>
      <c r="M1093" s="832"/>
      <c r="N1093" s="832"/>
      <c r="O1093" s="832"/>
      <c r="P1093" s="828"/>
      <c r="Q1093" s="833"/>
    </row>
    <row r="1094" spans="1:17" ht="14.45" customHeight="1" x14ac:dyDescent="0.2">
      <c r="A1094" s="822" t="s">
        <v>599</v>
      </c>
      <c r="B1094" s="823" t="s">
        <v>7844</v>
      </c>
      <c r="C1094" s="823" t="s">
        <v>7240</v>
      </c>
      <c r="D1094" s="823" t="s">
        <v>7878</v>
      </c>
      <c r="E1094" s="823" t="s">
        <v>7879</v>
      </c>
      <c r="F1094" s="832">
        <v>0.45</v>
      </c>
      <c r="G1094" s="832">
        <v>344.34</v>
      </c>
      <c r="H1094" s="832">
        <v>1.1375619425173438</v>
      </c>
      <c r="I1094" s="832">
        <v>765.19999999999993</v>
      </c>
      <c r="J1094" s="832">
        <v>0.45</v>
      </c>
      <c r="K1094" s="832">
        <v>302.7</v>
      </c>
      <c r="L1094" s="832">
        <v>1</v>
      </c>
      <c r="M1094" s="832">
        <v>672.66666666666663</v>
      </c>
      <c r="N1094" s="832">
        <v>0.45</v>
      </c>
      <c r="O1094" s="832">
        <v>314.39999999999998</v>
      </c>
      <c r="P1094" s="828">
        <v>1.0386521308225967</v>
      </c>
      <c r="Q1094" s="833">
        <v>698.66666666666663</v>
      </c>
    </row>
    <row r="1095" spans="1:17" ht="14.45" customHeight="1" x14ac:dyDescent="0.2">
      <c r="A1095" s="822" t="s">
        <v>599</v>
      </c>
      <c r="B1095" s="823" t="s">
        <v>7844</v>
      </c>
      <c r="C1095" s="823" t="s">
        <v>7240</v>
      </c>
      <c r="D1095" s="823" t="s">
        <v>7880</v>
      </c>
      <c r="E1095" s="823" t="s">
        <v>2615</v>
      </c>
      <c r="F1095" s="832">
        <v>0.8</v>
      </c>
      <c r="G1095" s="832">
        <v>707.16</v>
      </c>
      <c r="H1095" s="832"/>
      <c r="I1095" s="832">
        <v>883.94999999999993</v>
      </c>
      <c r="J1095" s="832"/>
      <c r="K1095" s="832"/>
      <c r="L1095" s="832"/>
      <c r="M1095" s="832"/>
      <c r="N1095" s="832"/>
      <c r="O1095" s="832"/>
      <c r="P1095" s="828"/>
      <c r="Q1095" s="833"/>
    </row>
    <row r="1096" spans="1:17" ht="14.45" customHeight="1" x14ac:dyDescent="0.2">
      <c r="A1096" s="822" t="s">
        <v>599</v>
      </c>
      <c r="B1096" s="823" t="s">
        <v>7844</v>
      </c>
      <c r="C1096" s="823" t="s">
        <v>7240</v>
      </c>
      <c r="D1096" s="823" t="s">
        <v>7881</v>
      </c>
      <c r="E1096" s="823"/>
      <c r="F1096" s="832">
        <v>290.35000000000002</v>
      </c>
      <c r="G1096" s="832">
        <v>48177.67</v>
      </c>
      <c r="H1096" s="832"/>
      <c r="I1096" s="832">
        <v>165.92963664542791</v>
      </c>
      <c r="J1096" s="832"/>
      <c r="K1096" s="832"/>
      <c r="L1096" s="832"/>
      <c r="M1096" s="832"/>
      <c r="N1096" s="832"/>
      <c r="O1096" s="832"/>
      <c r="P1096" s="828"/>
      <c r="Q1096" s="833"/>
    </row>
    <row r="1097" spans="1:17" ht="14.45" customHeight="1" x14ac:dyDescent="0.2">
      <c r="A1097" s="822" t="s">
        <v>599</v>
      </c>
      <c r="B1097" s="823" t="s">
        <v>7844</v>
      </c>
      <c r="C1097" s="823" t="s">
        <v>7240</v>
      </c>
      <c r="D1097" s="823" t="s">
        <v>7293</v>
      </c>
      <c r="E1097" s="823" t="s">
        <v>7294</v>
      </c>
      <c r="F1097" s="832">
        <v>5.4</v>
      </c>
      <c r="G1097" s="832">
        <v>1271.47</v>
      </c>
      <c r="H1097" s="832">
        <v>0.48214157057103746</v>
      </c>
      <c r="I1097" s="832">
        <v>235.4574074074074</v>
      </c>
      <c r="J1097" s="832">
        <v>11.200000000000001</v>
      </c>
      <c r="K1097" s="832">
        <v>2637.13</v>
      </c>
      <c r="L1097" s="832">
        <v>1</v>
      </c>
      <c r="M1097" s="832">
        <v>235.4580357142857</v>
      </c>
      <c r="N1097" s="832">
        <v>19.200000000000003</v>
      </c>
      <c r="O1097" s="832">
        <v>4520.79</v>
      </c>
      <c r="P1097" s="828">
        <v>1.714284089142363</v>
      </c>
      <c r="Q1097" s="833">
        <v>235.45781249999996</v>
      </c>
    </row>
    <row r="1098" spans="1:17" ht="14.45" customHeight="1" x14ac:dyDescent="0.2">
      <c r="A1098" s="822" t="s">
        <v>599</v>
      </c>
      <c r="B1098" s="823" t="s">
        <v>7844</v>
      </c>
      <c r="C1098" s="823" t="s">
        <v>7240</v>
      </c>
      <c r="D1098" s="823" t="s">
        <v>7882</v>
      </c>
      <c r="E1098" s="823" t="s">
        <v>7883</v>
      </c>
      <c r="F1098" s="832">
        <v>2.8</v>
      </c>
      <c r="G1098" s="832">
        <v>1679.49</v>
      </c>
      <c r="H1098" s="832"/>
      <c r="I1098" s="832">
        <v>599.81785714285718</v>
      </c>
      <c r="J1098" s="832"/>
      <c r="K1098" s="832"/>
      <c r="L1098" s="832"/>
      <c r="M1098" s="832"/>
      <c r="N1098" s="832"/>
      <c r="O1098" s="832"/>
      <c r="P1098" s="828"/>
      <c r="Q1098" s="833"/>
    </row>
    <row r="1099" spans="1:17" ht="14.45" customHeight="1" x14ac:dyDescent="0.2">
      <c r="A1099" s="822" t="s">
        <v>599</v>
      </c>
      <c r="B1099" s="823" t="s">
        <v>7844</v>
      </c>
      <c r="C1099" s="823" t="s">
        <v>7240</v>
      </c>
      <c r="D1099" s="823" t="s">
        <v>7884</v>
      </c>
      <c r="E1099" s="823"/>
      <c r="F1099" s="832">
        <v>12</v>
      </c>
      <c r="G1099" s="832">
        <v>1109.8800000000001</v>
      </c>
      <c r="H1099" s="832"/>
      <c r="I1099" s="832">
        <v>92.490000000000009</v>
      </c>
      <c r="J1099" s="832"/>
      <c r="K1099" s="832"/>
      <c r="L1099" s="832"/>
      <c r="M1099" s="832"/>
      <c r="N1099" s="832"/>
      <c r="O1099" s="832"/>
      <c r="P1099" s="828"/>
      <c r="Q1099" s="833"/>
    </row>
    <row r="1100" spans="1:17" ht="14.45" customHeight="1" x14ac:dyDescent="0.2">
      <c r="A1100" s="822" t="s">
        <v>599</v>
      </c>
      <c r="B1100" s="823" t="s">
        <v>7844</v>
      </c>
      <c r="C1100" s="823" t="s">
        <v>7240</v>
      </c>
      <c r="D1100" s="823" t="s">
        <v>7295</v>
      </c>
      <c r="E1100" s="823" t="s">
        <v>7296</v>
      </c>
      <c r="F1100" s="832">
        <v>439</v>
      </c>
      <c r="G1100" s="832">
        <v>565151.04</v>
      </c>
      <c r="H1100" s="832">
        <v>6.2714285714285714</v>
      </c>
      <c r="I1100" s="832">
        <v>1287.3600000000001</v>
      </c>
      <c r="J1100" s="832">
        <v>70</v>
      </c>
      <c r="K1100" s="832">
        <v>90115.200000000012</v>
      </c>
      <c r="L1100" s="832">
        <v>1</v>
      </c>
      <c r="M1100" s="832">
        <v>1287.3600000000001</v>
      </c>
      <c r="N1100" s="832"/>
      <c r="O1100" s="832"/>
      <c r="P1100" s="828"/>
      <c r="Q1100" s="833"/>
    </row>
    <row r="1101" spans="1:17" ht="14.45" customHeight="1" x14ac:dyDescent="0.2">
      <c r="A1101" s="822" t="s">
        <v>599</v>
      </c>
      <c r="B1101" s="823" t="s">
        <v>7844</v>
      </c>
      <c r="C1101" s="823" t="s">
        <v>7240</v>
      </c>
      <c r="D1101" s="823" t="s">
        <v>7885</v>
      </c>
      <c r="E1101" s="823"/>
      <c r="F1101" s="832"/>
      <c r="G1101" s="832"/>
      <c r="H1101" s="832"/>
      <c r="I1101" s="832"/>
      <c r="J1101" s="832">
        <v>12</v>
      </c>
      <c r="K1101" s="832">
        <v>37139.160000000003</v>
      </c>
      <c r="L1101" s="832">
        <v>1</v>
      </c>
      <c r="M1101" s="832">
        <v>3094.9300000000003</v>
      </c>
      <c r="N1101" s="832"/>
      <c r="O1101" s="832"/>
      <c r="P1101" s="828"/>
      <c r="Q1101" s="833"/>
    </row>
    <row r="1102" spans="1:17" ht="14.45" customHeight="1" x14ac:dyDescent="0.2">
      <c r="A1102" s="822" t="s">
        <v>599</v>
      </c>
      <c r="B1102" s="823" t="s">
        <v>7844</v>
      </c>
      <c r="C1102" s="823" t="s">
        <v>7240</v>
      </c>
      <c r="D1102" s="823" t="s">
        <v>7886</v>
      </c>
      <c r="E1102" s="823" t="s">
        <v>7887</v>
      </c>
      <c r="F1102" s="832">
        <v>2.6</v>
      </c>
      <c r="G1102" s="832">
        <v>1018.68</v>
      </c>
      <c r="H1102" s="832"/>
      <c r="I1102" s="832">
        <v>391.79999999999995</v>
      </c>
      <c r="J1102" s="832"/>
      <c r="K1102" s="832"/>
      <c r="L1102" s="832"/>
      <c r="M1102" s="832"/>
      <c r="N1102" s="832"/>
      <c r="O1102" s="832"/>
      <c r="P1102" s="828"/>
      <c r="Q1102" s="833"/>
    </row>
    <row r="1103" spans="1:17" ht="14.45" customHeight="1" x14ac:dyDescent="0.2">
      <c r="A1103" s="822" t="s">
        <v>599</v>
      </c>
      <c r="B1103" s="823" t="s">
        <v>7844</v>
      </c>
      <c r="C1103" s="823" t="s">
        <v>7240</v>
      </c>
      <c r="D1103" s="823" t="s">
        <v>7888</v>
      </c>
      <c r="E1103" s="823"/>
      <c r="F1103" s="832">
        <v>24.5</v>
      </c>
      <c r="G1103" s="832">
        <v>18534.25</v>
      </c>
      <c r="H1103" s="832"/>
      <c r="I1103" s="832">
        <v>756.5</v>
      </c>
      <c r="J1103" s="832"/>
      <c r="K1103" s="832"/>
      <c r="L1103" s="832"/>
      <c r="M1103" s="832"/>
      <c r="N1103" s="832"/>
      <c r="O1103" s="832"/>
      <c r="P1103" s="828"/>
      <c r="Q1103" s="833"/>
    </row>
    <row r="1104" spans="1:17" ht="14.45" customHeight="1" x14ac:dyDescent="0.2">
      <c r="A1104" s="822" t="s">
        <v>599</v>
      </c>
      <c r="B1104" s="823" t="s">
        <v>7844</v>
      </c>
      <c r="C1104" s="823" t="s">
        <v>7240</v>
      </c>
      <c r="D1104" s="823" t="s">
        <v>7889</v>
      </c>
      <c r="E1104" s="823" t="s">
        <v>7890</v>
      </c>
      <c r="F1104" s="832">
        <v>1.1000000000000001</v>
      </c>
      <c r="G1104" s="832">
        <v>424.65</v>
      </c>
      <c r="H1104" s="832">
        <v>0.48628129079541027</v>
      </c>
      <c r="I1104" s="832">
        <v>386.0454545454545</v>
      </c>
      <c r="J1104" s="832">
        <v>5.4</v>
      </c>
      <c r="K1104" s="832">
        <v>873.26</v>
      </c>
      <c r="L1104" s="832">
        <v>1</v>
      </c>
      <c r="M1104" s="832">
        <v>161.71481481481482</v>
      </c>
      <c r="N1104" s="832"/>
      <c r="O1104" s="832"/>
      <c r="P1104" s="828"/>
      <c r="Q1104" s="833"/>
    </row>
    <row r="1105" spans="1:17" ht="14.45" customHeight="1" x14ac:dyDescent="0.2">
      <c r="A1105" s="822" t="s">
        <v>599</v>
      </c>
      <c r="B1105" s="823" t="s">
        <v>7844</v>
      </c>
      <c r="C1105" s="823" t="s">
        <v>7240</v>
      </c>
      <c r="D1105" s="823" t="s">
        <v>7891</v>
      </c>
      <c r="E1105" s="823" t="s">
        <v>7890</v>
      </c>
      <c r="F1105" s="832">
        <v>3.4</v>
      </c>
      <c r="G1105" s="832">
        <v>2625.28</v>
      </c>
      <c r="H1105" s="832"/>
      <c r="I1105" s="832">
        <v>772.14117647058833</v>
      </c>
      <c r="J1105" s="832"/>
      <c r="K1105" s="832"/>
      <c r="L1105" s="832"/>
      <c r="M1105" s="832"/>
      <c r="N1105" s="832">
        <v>2.5</v>
      </c>
      <c r="O1105" s="832">
        <v>1748.53</v>
      </c>
      <c r="P1105" s="828"/>
      <c r="Q1105" s="833">
        <v>699.41200000000003</v>
      </c>
    </row>
    <row r="1106" spans="1:17" ht="14.45" customHeight="1" x14ac:dyDescent="0.2">
      <c r="A1106" s="822" t="s">
        <v>599</v>
      </c>
      <c r="B1106" s="823" t="s">
        <v>7844</v>
      </c>
      <c r="C1106" s="823" t="s">
        <v>7240</v>
      </c>
      <c r="D1106" s="823" t="s">
        <v>7305</v>
      </c>
      <c r="E1106" s="823"/>
      <c r="F1106" s="832">
        <v>1.4</v>
      </c>
      <c r="G1106" s="832">
        <v>4255.6099999999997</v>
      </c>
      <c r="H1106" s="832"/>
      <c r="I1106" s="832">
        <v>3039.7214285714285</v>
      </c>
      <c r="J1106" s="832"/>
      <c r="K1106" s="832"/>
      <c r="L1106" s="832"/>
      <c r="M1106" s="832"/>
      <c r="N1106" s="832"/>
      <c r="O1106" s="832"/>
      <c r="P1106" s="828"/>
      <c r="Q1106" s="833"/>
    </row>
    <row r="1107" spans="1:17" ht="14.45" customHeight="1" x14ac:dyDescent="0.2">
      <c r="A1107" s="822" t="s">
        <v>599</v>
      </c>
      <c r="B1107" s="823" t="s">
        <v>7844</v>
      </c>
      <c r="C1107" s="823" t="s">
        <v>7240</v>
      </c>
      <c r="D1107" s="823" t="s">
        <v>7892</v>
      </c>
      <c r="E1107" s="823" t="s">
        <v>7893</v>
      </c>
      <c r="F1107" s="832">
        <v>6</v>
      </c>
      <c r="G1107" s="832">
        <v>5179.0199999999995</v>
      </c>
      <c r="H1107" s="832"/>
      <c r="I1107" s="832">
        <v>863.17</v>
      </c>
      <c r="J1107" s="832"/>
      <c r="K1107" s="832"/>
      <c r="L1107" s="832"/>
      <c r="M1107" s="832"/>
      <c r="N1107" s="832"/>
      <c r="O1107" s="832"/>
      <c r="P1107" s="828"/>
      <c r="Q1107" s="833"/>
    </row>
    <row r="1108" spans="1:17" ht="14.45" customHeight="1" x14ac:dyDescent="0.2">
      <c r="A1108" s="822" t="s">
        <v>599</v>
      </c>
      <c r="B1108" s="823" t="s">
        <v>7844</v>
      </c>
      <c r="C1108" s="823" t="s">
        <v>7240</v>
      </c>
      <c r="D1108" s="823" t="s">
        <v>7894</v>
      </c>
      <c r="E1108" s="823" t="s">
        <v>2399</v>
      </c>
      <c r="F1108" s="832">
        <v>0.1</v>
      </c>
      <c r="G1108" s="832">
        <v>38.26</v>
      </c>
      <c r="H1108" s="832">
        <v>0.13560163033847245</v>
      </c>
      <c r="I1108" s="832">
        <v>382.59999999999997</v>
      </c>
      <c r="J1108" s="832">
        <v>1.9000000000000001</v>
      </c>
      <c r="K1108" s="832">
        <v>282.14999999999998</v>
      </c>
      <c r="L1108" s="832">
        <v>1</v>
      </c>
      <c r="M1108" s="832">
        <v>148.49999999999997</v>
      </c>
      <c r="N1108" s="832">
        <v>3.5</v>
      </c>
      <c r="O1108" s="832">
        <v>1116.5</v>
      </c>
      <c r="P1108" s="828">
        <v>3.9571150097465888</v>
      </c>
      <c r="Q1108" s="833">
        <v>319</v>
      </c>
    </row>
    <row r="1109" spans="1:17" ht="14.45" customHeight="1" x14ac:dyDescent="0.2">
      <c r="A1109" s="822" t="s">
        <v>599</v>
      </c>
      <c r="B1109" s="823" t="s">
        <v>7844</v>
      </c>
      <c r="C1109" s="823" t="s">
        <v>7240</v>
      </c>
      <c r="D1109" s="823" t="s">
        <v>7895</v>
      </c>
      <c r="E1109" s="823" t="s">
        <v>2390</v>
      </c>
      <c r="F1109" s="832"/>
      <c r="G1109" s="832"/>
      <c r="H1109" s="832"/>
      <c r="I1109" s="832"/>
      <c r="J1109" s="832">
        <v>190</v>
      </c>
      <c r="K1109" s="832">
        <v>10047.200000000001</v>
      </c>
      <c r="L1109" s="832">
        <v>1</v>
      </c>
      <c r="M1109" s="832">
        <v>52.88</v>
      </c>
      <c r="N1109" s="832">
        <v>103</v>
      </c>
      <c r="O1109" s="832">
        <v>5453.2999999999993</v>
      </c>
      <c r="P1109" s="828">
        <v>0.54276813440560545</v>
      </c>
      <c r="Q1109" s="833">
        <v>52.944660194174752</v>
      </c>
    </row>
    <row r="1110" spans="1:17" ht="14.45" customHeight="1" x14ac:dyDescent="0.2">
      <c r="A1110" s="822" t="s">
        <v>599</v>
      </c>
      <c r="B1110" s="823" t="s">
        <v>7844</v>
      </c>
      <c r="C1110" s="823" t="s">
        <v>7240</v>
      </c>
      <c r="D1110" s="823" t="s">
        <v>7896</v>
      </c>
      <c r="E1110" s="823"/>
      <c r="F1110" s="832">
        <v>8</v>
      </c>
      <c r="G1110" s="832">
        <v>30316.560000000001</v>
      </c>
      <c r="H1110" s="832">
        <v>0.817648540606844</v>
      </c>
      <c r="I1110" s="832">
        <v>3789.57</v>
      </c>
      <c r="J1110" s="832">
        <v>9.870000000000001</v>
      </c>
      <c r="K1110" s="832">
        <v>37077.74</v>
      </c>
      <c r="L1110" s="832">
        <v>1</v>
      </c>
      <c r="M1110" s="832">
        <v>3756.6099290780135</v>
      </c>
      <c r="N1110" s="832">
        <v>11.43</v>
      </c>
      <c r="O1110" s="832">
        <v>42933.94</v>
      </c>
      <c r="P1110" s="828">
        <v>1.1579438228975123</v>
      </c>
      <c r="Q1110" s="833">
        <v>3756.2502187226601</v>
      </c>
    </row>
    <row r="1111" spans="1:17" ht="14.45" customHeight="1" x14ac:dyDescent="0.2">
      <c r="A1111" s="822" t="s">
        <v>599</v>
      </c>
      <c r="B1111" s="823" t="s">
        <v>7844</v>
      </c>
      <c r="C1111" s="823" t="s">
        <v>7240</v>
      </c>
      <c r="D1111" s="823" t="s">
        <v>7307</v>
      </c>
      <c r="E1111" s="823" t="s">
        <v>7304</v>
      </c>
      <c r="F1111" s="832"/>
      <c r="G1111" s="832"/>
      <c r="H1111" s="832"/>
      <c r="I1111" s="832"/>
      <c r="J1111" s="832">
        <v>0.94</v>
      </c>
      <c r="K1111" s="832">
        <v>447.94</v>
      </c>
      <c r="L1111" s="832">
        <v>1</v>
      </c>
      <c r="M1111" s="832">
        <v>476.53191489361706</v>
      </c>
      <c r="N1111" s="832"/>
      <c r="O1111" s="832"/>
      <c r="P1111" s="828"/>
      <c r="Q1111" s="833"/>
    </row>
    <row r="1112" spans="1:17" ht="14.45" customHeight="1" x14ac:dyDescent="0.2">
      <c r="A1112" s="822" t="s">
        <v>599</v>
      </c>
      <c r="B1112" s="823" t="s">
        <v>7844</v>
      </c>
      <c r="C1112" s="823" t="s">
        <v>7240</v>
      </c>
      <c r="D1112" s="823" t="s">
        <v>7897</v>
      </c>
      <c r="E1112" s="823" t="s">
        <v>7325</v>
      </c>
      <c r="F1112" s="832">
        <v>1</v>
      </c>
      <c r="G1112" s="832">
        <v>15278.83</v>
      </c>
      <c r="H1112" s="832"/>
      <c r="I1112" s="832">
        <v>15278.83</v>
      </c>
      <c r="J1112" s="832"/>
      <c r="K1112" s="832"/>
      <c r="L1112" s="832"/>
      <c r="M1112" s="832"/>
      <c r="N1112" s="832"/>
      <c r="O1112" s="832"/>
      <c r="P1112" s="828"/>
      <c r="Q1112" s="833"/>
    </row>
    <row r="1113" spans="1:17" ht="14.45" customHeight="1" x14ac:dyDescent="0.2">
      <c r="A1113" s="822" t="s">
        <v>599</v>
      </c>
      <c r="B1113" s="823" t="s">
        <v>7844</v>
      </c>
      <c r="C1113" s="823" t="s">
        <v>7240</v>
      </c>
      <c r="D1113" s="823" t="s">
        <v>7310</v>
      </c>
      <c r="E1113" s="823" t="s">
        <v>2432</v>
      </c>
      <c r="F1113" s="832">
        <v>18.599999999999998</v>
      </c>
      <c r="G1113" s="832">
        <v>57137.89</v>
      </c>
      <c r="H1113" s="832">
        <v>4.0604852722025564</v>
      </c>
      <c r="I1113" s="832">
        <v>3071.9295698924734</v>
      </c>
      <c r="J1113" s="832">
        <v>24.4</v>
      </c>
      <c r="K1113" s="832">
        <v>14071.690000000002</v>
      </c>
      <c r="L1113" s="832">
        <v>1</v>
      </c>
      <c r="M1113" s="832">
        <v>576.70860655737715</v>
      </c>
      <c r="N1113" s="832">
        <v>14.599999999999998</v>
      </c>
      <c r="O1113" s="832">
        <v>8419.85</v>
      </c>
      <c r="P1113" s="828">
        <v>0.59835385799431329</v>
      </c>
      <c r="Q1113" s="833">
        <v>576.70205479452068</v>
      </c>
    </row>
    <row r="1114" spans="1:17" ht="14.45" customHeight="1" x14ac:dyDescent="0.2">
      <c r="A1114" s="822" t="s">
        <v>599</v>
      </c>
      <c r="B1114" s="823" t="s">
        <v>7844</v>
      </c>
      <c r="C1114" s="823" t="s">
        <v>7240</v>
      </c>
      <c r="D1114" s="823" t="s">
        <v>7311</v>
      </c>
      <c r="E1114" s="823" t="s">
        <v>2432</v>
      </c>
      <c r="F1114" s="832">
        <v>100.83</v>
      </c>
      <c r="G1114" s="832">
        <v>518895.2900000001</v>
      </c>
      <c r="H1114" s="832">
        <v>10.454206874292716</v>
      </c>
      <c r="I1114" s="832">
        <v>5146.239115342657</v>
      </c>
      <c r="J1114" s="832">
        <v>93.02000000000001</v>
      </c>
      <c r="K1114" s="832">
        <v>49635.069999999992</v>
      </c>
      <c r="L1114" s="832">
        <v>1</v>
      </c>
      <c r="M1114" s="832">
        <v>533.59567834874201</v>
      </c>
      <c r="N1114" s="832">
        <v>53.2</v>
      </c>
      <c r="O1114" s="832">
        <v>28387.599999999991</v>
      </c>
      <c r="P1114" s="828">
        <v>0.57192626100859723</v>
      </c>
      <c r="Q1114" s="833">
        <v>533.60150375939827</v>
      </c>
    </row>
    <row r="1115" spans="1:17" ht="14.45" customHeight="1" x14ac:dyDescent="0.2">
      <c r="A1115" s="822" t="s">
        <v>599</v>
      </c>
      <c r="B1115" s="823" t="s">
        <v>7844</v>
      </c>
      <c r="C1115" s="823" t="s">
        <v>7240</v>
      </c>
      <c r="D1115" s="823" t="s">
        <v>7312</v>
      </c>
      <c r="E1115" s="823" t="s">
        <v>7313</v>
      </c>
      <c r="F1115" s="832"/>
      <c r="G1115" s="832"/>
      <c r="H1115" s="832"/>
      <c r="I1115" s="832"/>
      <c r="J1115" s="832">
        <v>0</v>
      </c>
      <c r="K1115" s="832">
        <v>0</v>
      </c>
      <c r="L1115" s="832"/>
      <c r="M1115" s="832"/>
      <c r="N1115" s="832">
        <v>44.850000000000009</v>
      </c>
      <c r="O1115" s="832">
        <v>428845.26999999996</v>
      </c>
      <c r="P1115" s="828"/>
      <c r="Q1115" s="833">
        <v>9561.7674470457059</v>
      </c>
    </row>
    <row r="1116" spans="1:17" ht="14.45" customHeight="1" x14ac:dyDescent="0.2">
      <c r="A1116" s="822" t="s">
        <v>599</v>
      </c>
      <c r="B1116" s="823" t="s">
        <v>7844</v>
      </c>
      <c r="C1116" s="823" t="s">
        <v>7240</v>
      </c>
      <c r="D1116" s="823" t="s">
        <v>7317</v>
      </c>
      <c r="E1116" s="823" t="s">
        <v>7318</v>
      </c>
      <c r="F1116" s="832">
        <v>1.35</v>
      </c>
      <c r="G1116" s="832">
        <v>125030.79</v>
      </c>
      <c r="H1116" s="832"/>
      <c r="I1116" s="832">
        <v>92615.4</v>
      </c>
      <c r="J1116" s="832"/>
      <c r="K1116" s="832"/>
      <c r="L1116" s="832"/>
      <c r="M1116" s="832"/>
      <c r="N1116" s="832"/>
      <c r="O1116" s="832"/>
      <c r="P1116" s="828"/>
      <c r="Q1116" s="833"/>
    </row>
    <row r="1117" spans="1:17" ht="14.45" customHeight="1" x14ac:dyDescent="0.2">
      <c r="A1117" s="822" t="s">
        <v>599</v>
      </c>
      <c r="B1117" s="823" t="s">
        <v>7844</v>
      </c>
      <c r="C1117" s="823" t="s">
        <v>7240</v>
      </c>
      <c r="D1117" s="823" t="s">
        <v>7317</v>
      </c>
      <c r="E1117" s="823" t="s">
        <v>7567</v>
      </c>
      <c r="F1117" s="832">
        <v>0</v>
      </c>
      <c r="G1117" s="832">
        <v>0</v>
      </c>
      <c r="H1117" s="832"/>
      <c r="I1117" s="832"/>
      <c r="J1117" s="832"/>
      <c r="K1117" s="832"/>
      <c r="L1117" s="832"/>
      <c r="M1117" s="832"/>
      <c r="N1117" s="832"/>
      <c r="O1117" s="832"/>
      <c r="P1117" s="828"/>
      <c r="Q1117" s="833"/>
    </row>
    <row r="1118" spans="1:17" ht="14.45" customHeight="1" x14ac:dyDescent="0.2">
      <c r="A1118" s="822" t="s">
        <v>599</v>
      </c>
      <c r="B1118" s="823" t="s">
        <v>7844</v>
      </c>
      <c r="C1118" s="823" t="s">
        <v>7240</v>
      </c>
      <c r="D1118" s="823" t="s">
        <v>7898</v>
      </c>
      <c r="E1118" s="823" t="s">
        <v>1382</v>
      </c>
      <c r="F1118" s="832">
        <v>18</v>
      </c>
      <c r="G1118" s="832">
        <v>57110.039999999994</v>
      </c>
      <c r="H1118" s="832">
        <v>1.0859255326754782</v>
      </c>
      <c r="I1118" s="832">
        <v>3172.7799999999997</v>
      </c>
      <c r="J1118" s="832">
        <v>25</v>
      </c>
      <c r="K1118" s="832">
        <v>52591.119999999995</v>
      </c>
      <c r="L1118" s="832">
        <v>1</v>
      </c>
      <c r="M1118" s="832">
        <v>2103.6448</v>
      </c>
      <c r="N1118" s="832">
        <v>4</v>
      </c>
      <c r="O1118" s="832">
        <v>12691.12</v>
      </c>
      <c r="P1118" s="828">
        <v>0.2413167850389952</v>
      </c>
      <c r="Q1118" s="833">
        <v>3172.78</v>
      </c>
    </row>
    <row r="1119" spans="1:17" ht="14.45" customHeight="1" x14ac:dyDescent="0.2">
      <c r="A1119" s="822" t="s">
        <v>599</v>
      </c>
      <c r="B1119" s="823" t="s">
        <v>7844</v>
      </c>
      <c r="C1119" s="823" t="s">
        <v>7240</v>
      </c>
      <c r="D1119" s="823" t="s">
        <v>7899</v>
      </c>
      <c r="E1119" s="823" t="s">
        <v>1382</v>
      </c>
      <c r="F1119" s="832">
        <v>30</v>
      </c>
      <c r="G1119" s="832">
        <v>190367.1</v>
      </c>
      <c r="H1119" s="832">
        <v>3.7500000000000004</v>
      </c>
      <c r="I1119" s="832">
        <v>6345.5700000000006</v>
      </c>
      <c r="J1119" s="832">
        <v>8</v>
      </c>
      <c r="K1119" s="832">
        <v>50764.56</v>
      </c>
      <c r="L1119" s="832">
        <v>1</v>
      </c>
      <c r="M1119" s="832">
        <v>6345.57</v>
      </c>
      <c r="N1119" s="832"/>
      <c r="O1119" s="832"/>
      <c r="P1119" s="828"/>
      <c r="Q1119" s="833"/>
    </row>
    <row r="1120" spans="1:17" ht="14.45" customHeight="1" x14ac:dyDescent="0.2">
      <c r="A1120" s="822" t="s">
        <v>599</v>
      </c>
      <c r="B1120" s="823" t="s">
        <v>7844</v>
      </c>
      <c r="C1120" s="823" t="s">
        <v>7240</v>
      </c>
      <c r="D1120" s="823" t="s">
        <v>7322</v>
      </c>
      <c r="E1120" s="823" t="s">
        <v>7323</v>
      </c>
      <c r="F1120" s="832"/>
      <c r="G1120" s="832"/>
      <c r="H1120" s="832"/>
      <c r="I1120" s="832"/>
      <c r="J1120" s="832"/>
      <c r="K1120" s="832"/>
      <c r="L1120" s="832"/>
      <c r="M1120" s="832"/>
      <c r="N1120" s="832">
        <v>1.6</v>
      </c>
      <c r="O1120" s="832">
        <v>113560</v>
      </c>
      <c r="P1120" s="828"/>
      <c r="Q1120" s="833">
        <v>70975</v>
      </c>
    </row>
    <row r="1121" spans="1:17" ht="14.45" customHeight="1" x14ac:dyDescent="0.2">
      <c r="A1121" s="822" t="s">
        <v>599</v>
      </c>
      <c r="B1121" s="823" t="s">
        <v>7844</v>
      </c>
      <c r="C1121" s="823" t="s">
        <v>7240</v>
      </c>
      <c r="D1121" s="823" t="s">
        <v>7324</v>
      </c>
      <c r="E1121" s="823" t="s">
        <v>7325</v>
      </c>
      <c r="F1121" s="832"/>
      <c r="G1121" s="832"/>
      <c r="H1121" s="832"/>
      <c r="I1121" s="832"/>
      <c r="J1121" s="832"/>
      <c r="K1121" s="832"/>
      <c r="L1121" s="832"/>
      <c r="M1121" s="832"/>
      <c r="N1121" s="832">
        <v>2</v>
      </c>
      <c r="O1121" s="832">
        <v>30256.799999999999</v>
      </c>
      <c r="P1121" s="828"/>
      <c r="Q1121" s="833">
        <v>15128.4</v>
      </c>
    </row>
    <row r="1122" spans="1:17" ht="14.45" customHeight="1" x14ac:dyDescent="0.2">
      <c r="A1122" s="822" t="s">
        <v>599</v>
      </c>
      <c r="B1122" s="823" t="s">
        <v>7844</v>
      </c>
      <c r="C1122" s="823" t="s">
        <v>7240</v>
      </c>
      <c r="D1122" s="823" t="s">
        <v>7328</v>
      </c>
      <c r="E1122" s="823" t="s">
        <v>1628</v>
      </c>
      <c r="F1122" s="832"/>
      <c r="G1122" s="832"/>
      <c r="H1122" s="832"/>
      <c r="I1122" s="832"/>
      <c r="J1122" s="832"/>
      <c r="K1122" s="832"/>
      <c r="L1122" s="832"/>
      <c r="M1122" s="832"/>
      <c r="N1122" s="832">
        <v>1.33</v>
      </c>
      <c r="O1122" s="832">
        <v>291.14</v>
      </c>
      <c r="P1122" s="828"/>
      <c r="Q1122" s="833">
        <v>218.90225563909772</v>
      </c>
    </row>
    <row r="1123" spans="1:17" ht="14.45" customHeight="1" x14ac:dyDescent="0.2">
      <c r="A1123" s="822" t="s">
        <v>599</v>
      </c>
      <c r="B1123" s="823" t="s">
        <v>7844</v>
      </c>
      <c r="C1123" s="823" t="s">
        <v>7240</v>
      </c>
      <c r="D1123" s="823" t="s">
        <v>7900</v>
      </c>
      <c r="E1123" s="823" t="s">
        <v>1165</v>
      </c>
      <c r="F1123" s="832"/>
      <c r="G1123" s="832"/>
      <c r="H1123" s="832"/>
      <c r="I1123" s="832"/>
      <c r="J1123" s="832">
        <v>2.4</v>
      </c>
      <c r="K1123" s="832">
        <v>430.85</v>
      </c>
      <c r="L1123" s="832">
        <v>1</v>
      </c>
      <c r="M1123" s="832">
        <v>179.52083333333334</v>
      </c>
      <c r="N1123" s="832"/>
      <c r="O1123" s="832"/>
      <c r="P1123" s="828"/>
      <c r="Q1123" s="833"/>
    </row>
    <row r="1124" spans="1:17" ht="14.45" customHeight="1" x14ac:dyDescent="0.2">
      <c r="A1124" s="822" t="s">
        <v>599</v>
      </c>
      <c r="B1124" s="823" t="s">
        <v>7844</v>
      </c>
      <c r="C1124" s="823" t="s">
        <v>7240</v>
      </c>
      <c r="D1124" s="823" t="s">
        <v>7901</v>
      </c>
      <c r="E1124" s="823" t="s">
        <v>7902</v>
      </c>
      <c r="F1124" s="832"/>
      <c r="G1124" s="832"/>
      <c r="H1124" s="832"/>
      <c r="I1124" s="832"/>
      <c r="J1124" s="832">
        <v>16</v>
      </c>
      <c r="K1124" s="832">
        <v>427.88</v>
      </c>
      <c r="L1124" s="832">
        <v>1</v>
      </c>
      <c r="M1124" s="832">
        <v>26.7425</v>
      </c>
      <c r="N1124" s="832"/>
      <c r="O1124" s="832"/>
      <c r="P1124" s="828"/>
      <c r="Q1124" s="833"/>
    </row>
    <row r="1125" spans="1:17" ht="14.45" customHeight="1" x14ac:dyDescent="0.2">
      <c r="A1125" s="822" t="s">
        <v>599</v>
      </c>
      <c r="B1125" s="823" t="s">
        <v>7844</v>
      </c>
      <c r="C1125" s="823" t="s">
        <v>7240</v>
      </c>
      <c r="D1125" s="823" t="s">
        <v>7903</v>
      </c>
      <c r="E1125" s="823" t="s">
        <v>7904</v>
      </c>
      <c r="F1125" s="832">
        <v>102.05</v>
      </c>
      <c r="G1125" s="832">
        <v>46423.56</v>
      </c>
      <c r="H1125" s="832"/>
      <c r="I1125" s="832">
        <v>454.90994610485058</v>
      </c>
      <c r="J1125" s="832"/>
      <c r="K1125" s="832"/>
      <c r="L1125" s="832"/>
      <c r="M1125" s="832"/>
      <c r="N1125" s="832"/>
      <c r="O1125" s="832"/>
      <c r="P1125" s="828"/>
      <c r="Q1125" s="833"/>
    </row>
    <row r="1126" spans="1:17" ht="14.45" customHeight="1" x14ac:dyDescent="0.2">
      <c r="A1126" s="822" t="s">
        <v>599</v>
      </c>
      <c r="B1126" s="823" t="s">
        <v>7844</v>
      </c>
      <c r="C1126" s="823" t="s">
        <v>7240</v>
      </c>
      <c r="D1126" s="823" t="s">
        <v>7905</v>
      </c>
      <c r="E1126" s="823" t="s">
        <v>2360</v>
      </c>
      <c r="F1126" s="832">
        <v>134.69999999999999</v>
      </c>
      <c r="G1126" s="832">
        <v>286318.32</v>
      </c>
      <c r="H1126" s="832">
        <v>7.2119593486125755</v>
      </c>
      <c r="I1126" s="832">
        <v>2125.6000000000004</v>
      </c>
      <c r="J1126" s="832">
        <v>86.549999999999983</v>
      </c>
      <c r="K1126" s="832">
        <v>39700.489999999991</v>
      </c>
      <c r="L1126" s="832">
        <v>1</v>
      </c>
      <c r="M1126" s="832">
        <v>458.70005777007509</v>
      </c>
      <c r="N1126" s="832">
        <v>117.6</v>
      </c>
      <c r="O1126" s="832">
        <v>140628.52999999997</v>
      </c>
      <c r="P1126" s="828">
        <v>3.5422366323438328</v>
      </c>
      <c r="Q1126" s="833">
        <v>1195.8208333333332</v>
      </c>
    </row>
    <row r="1127" spans="1:17" ht="14.45" customHeight="1" x14ac:dyDescent="0.2">
      <c r="A1127" s="822" t="s">
        <v>599</v>
      </c>
      <c r="B1127" s="823" t="s">
        <v>7844</v>
      </c>
      <c r="C1127" s="823" t="s">
        <v>7240</v>
      </c>
      <c r="D1127" s="823" t="s">
        <v>7906</v>
      </c>
      <c r="E1127" s="823" t="s">
        <v>2414</v>
      </c>
      <c r="F1127" s="832">
        <v>64</v>
      </c>
      <c r="G1127" s="832">
        <v>521991.67999999999</v>
      </c>
      <c r="H1127" s="832">
        <v>8.3021773522852911</v>
      </c>
      <c r="I1127" s="832">
        <v>8156.12</v>
      </c>
      <c r="J1127" s="832">
        <v>54</v>
      </c>
      <c r="K1127" s="832">
        <v>62874.069999999992</v>
      </c>
      <c r="L1127" s="832">
        <v>1</v>
      </c>
      <c r="M1127" s="832">
        <v>1164.3346296296295</v>
      </c>
      <c r="N1127" s="832">
        <v>30</v>
      </c>
      <c r="O1127" s="832">
        <v>33036.299999999996</v>
      </c>
      <c r="P1127" s="828">
        <v>0.52543600247287947</v>
      </c>
      <c r="Q1127" s="833">
        <v>1101.2099999999998</v>
      </c>
    </row>
    <row r="1128" spans="1:17" ht="14.45" customHeight="1" x14ac:dyDescent="0.2">
      <c r="A1128" s="822" t="s">
        <v>599</v>
      </c>
      <c r="B1128" s="823" t="s">
        <v>7844</v>
      </c>
      <c r="C1128" s="823" t="s">
        <v>7240</v>
      </c>
      <c r="D1128" s="823" t="s">
        <v>7907</v>
      </c>
      <c r="E1128" s="823" t="s">
        <v>7908</v>
      </c>
      <c r="F1128" s="832">
        <v>15.7</v>
      </c>
      <c r="G1128" s="832">
        <v>51240.619999999995</v>
      </c>
      <c r="H1128" s="832">
        <v>3.7312172548505602</v>
      </c>
      <c r="I1128" s="832">
        <v>3263.7337579617833</v>
      </c>
      <c r="J1128" s="832">
        <v>12.299999999999999</v>
      </c>
      <c r="K1128" s="832">
        <v>13732.949999999999</v>
      </c>
      <c r="L1128" s="832">
        <v>1</v>
      </c>
      <c r="M1128" s="832">
        <v>1116.5</v>
      </c>
      <c r="N1128" s="832"/>
      <c r="O1128" s="832"/>
      <c r="P1128" s="828"/>
      <c r="Q1128" s="833"/>
    </row>
    <row r="1129" spans="1:17" ht="14.45" customHeight="1" x14ac:dyDescent="0.2">
      <c r="A1129" s="822" t="s">
        <v>599</v>
      </c>
      <c r="B1129" s="823" t="s">
        <v>7844</v>
      </c>
      <c r="C1129" s="823" t="s">
        <v>7240</v>
      </c>
      <c r="D1129" s="823" t="s">
        <v>7334</v>
      </c>
      <c r="E1129" s="823" t="s">
        <v>7335</v>
      </c>
      <c r="F1129" s="832"/>
      <c r="G1129" s="832"/>
      <c r="H1129" s="832"/>
      <c r="I1129" s="832"/>
      <c r="J1129" s="832">
        <v>61</v>
      </c>
      <c r="K1129" s="832">
        <v>694325.32000000007</v>
      </c>
      <c r="L1129" s="832">
        <v>1</v>
      </c>
      <c r="M1129" s="832">
        <v>11382.382295081969</v>
      </c>
      <c r="N1129" s="832"/>
      <c r="O1129" s="832"/>
      <c r="P1129" s="828"/>
      <c r="Q1129" s="833"/>
    </row>
    <row r="1130" spans="1:17" ht="14.45" customHeight="1" x14ac:dyDescent="0.2">
      <c r="A1130" s="822" t="s">
        <v>599</v>
      </c>
      <c r="B1130" s="823" t="s">
        <v>7844</v>
      </c>
      <c r="C1130" s="823" t="s">
        <v>7240</v>
      </c>
      <c r="D1130" s="823" t="s">
        <v>7909</v>
      </c>
      <c r="E1130" s="823" t="s">
        <v>7910</v>
      </c>
      <c r="F1130" s="832">
        <v>4</v>
      </c>
      <c r="G1130" s="832">
        <v>12691.12</v>
      </c>
      <c r="H1130" s="832"/>
      <c r="I1130" s="832">
        <v>3172.78</v>
      </c>
      <c r="J1130" s="832"/>
      <c r="K1130" s="832"/>
      <c r="L1130" s="832"/>
      <c r="M1130" s="832"/>
      <c r="N1130" s="832"/>
      <c r="O1130" s="832"/>
      <c r="P1130" s="828"/>
      <c r="Q1130" s="833"/>
    </row>
    <row r="1131" spans="1:17" ht="14.45" customHeight="1" x14ac:dyDescent="0.2">
      <c r="A1131" s="822" t="s">
        <v>599</v>
      </c>
      <c r="B1131" s="823" t="s">
        <v>7844</v>
      </c>
      <c r="C1131" s="823" t="s">
        <v>7240</v>
      </c>
      <c r="D1131" s="823" t="s">
        <v>7911</v>
      </c>
      <c r="E1131" s="823" t="s">
        <v>2378</v>
      </c>
      <c r="F1131" s="832"/>
      <c r="G1131" s="832"/>
      <c r="H1131" s="832"/>
      <c r="I1131" s="832"/>
      <c r="J1131" s="832"/>
      <c r="K1131" s="832"/>
      <c r="L1131" s="832"/>
      <c r="M1131" s="832"/>
      <c r="N1131" s="832">
        <v>0.2</v>
      </c>
      <c r="O1131" s="832">
        <v>30.15</v>
      </c>
      <c r="P1131" s="828"/>
      <c r="Q1131" s="833">
        <v>150.74999999999997</v>
      </c>
    </row>
    <row r="1132" spans="1:17" ht="14.45" customHeight="1" x14ac:dyDescent="0.2">
      <c r="A1132" s="822" t="s">
        <v>599</v>
      </c>
      <c r="B1132" s="823" t="s">
        <v>7844</v>
      </c>
      <c r="C1132" s="823" t="s">
        <v>7240</v>
      </c>
      <c r="D1132" s="823" t="s">
        <v>7912</v>
      </c>
      <c r="E1132" s="823" t="s">
        <v>2378</v>
      </c>
      <c r="F1132" s="832"/>
      <c r="G1132" s="832"/>
      <c r="H1132" s="832"/>
      <c r="I1132" s="832"/>
      <c r="J1132" s="832"/>
      <c r="K1132" s="832"/>
      <c r="L1132" s="832"/>
      <c r="M1132" s="832"/>
      <c r="N1132" s="832">
        <v>13.6</v>
      </c>
      <c r="O1132" s="832">
        <v>3590.4</v>
      </c>
      <c r="P1132" s="828"/>
      <c r="Q1132" s="833">
        <v>264</v>
      </c>
    </row>
    <row r="1133" spans="1:17" ht="14.45" customHeight="1" x14ac:dyDescent="0.2">
      <c r="A1133" s="822" t="s">
        <v>599</v>
      </c>
      <c r="B1133" s="823" t="s">
        <v>7844</v>
      </c>
      <c r="C1133" s="823" t="s">
        <v>7240</v>
      </c>
      <c r="D1133" s="823" t="s">
        <v>7336</v>
      </c>
      <c r="E1133" s="823" t="s">
        <v>7337</v>
      </c>
      <c r="F1133" s="832">
        <v>7</v>
      </c>
      <c r="G1133" s="832">
        <v>36278.550000000003</v>
      </c>
      <c r="H1133" s="832">
        <v>15.12778653456429</v>
      </c>
      <c r="I1133" s="832">
        <v>5182.6500000000005</v>
      </c>
      <c r="J1133" s="832">
        <v>3</v>
      </c>
      <c r="K1133" s="832">
        <v>2398.14</v>
      </c>
      <c r="L1133" s="832">
        <v>1</v>
      </c>
      <c r="M1133" s="832">
        <v>799.38</v>
      </c>
      <c r="N1133" s="832">
        <v>8</v>
      </c>
      <c r="O1133" s="832">
        <v>6396.24</v>
      </c>
      <c r="P1133" s="828">
        <v>2.6671670544672121</v>
      </c>
      <c r="Q1133" s="833">
        <v>799.53</v>
      </c>
    </row>
    <row r="1134" spans="1:17" ht="14.45" customHeight="1" x14ac:dyDescent="0.2">
      <c r="A1134" s="822" t="s">
        <v>599</v>
      </c>
      <c r="B1134" s="823" t="s">
        <v>7844</v>
      </c>
      <c r="C1134" s="823" t="s">
        <v>7240</v>
      </c>
      <c r="D1134" s="823" t="s">
        <v>7338</v>
      </c>
      <c r="E1134" s="823" t="s">
        <v>929</v>
      </c>
      <c r="F1134" s="832">
        <v>10</v>
      </c>
      <c r="G1134" s="832">
        <v>2637.8</v>
      </c>
      <c r="H1134" s="832"/>
      <c r="I1134" s="832">
        <v>263.78000000000003</v>
      </c>
      <c r="J1134" s="832"/>
      <c r="K1134" s="832"/>
      <c r="L1134" s="832"/>
      <c r="M1134" s="832"/>
      <c r="N1134" s="832"/>
      <c r="O1134" s="832"/>
      <c r="P1134" s="828"/>
      <c r="Q1134" s="833"/>
    </row>
    <row r="1135" spans="1:17" ht="14.45" customHeight="1" x14ac:dyDescent="0.2">
      <c r="A1135" s="822" t="s">
        <v>599</v>
      </c>
      <c r="B1135" s="823" t="s">
        <v>7844</v>
      </c>
      <c r="C1135" s="823" t="s">
        <v>7240</v>
      </c>
      <c r="D1135" s="823" t="s">
        <v>7340</v>
      </c>
      <c r="E1135" s="823" t="s">
        <v>7337</v>
      </c>
      <c r="F1135" s="832">
        <v>2</v>
      </c>
      <c r="G1135" s="832">
        <v>13820.4</v>
      </c>
      <c r="H1135" s="832"/>
      <c r="I1135" s="832">
        <v>6910.2</v>
      </c>
      <c r="J1135" s="832"/>
      <c r="K1135" s="832"/>
      <c r="L1135" s="832"/>
      <c r="M1135" s="832"/>
      <c r="N1135" s="832"/>
      <c r="O1135" s="832"/>
      <c r="P1135" s="828"/>
      <c r="Q1135" s="833"/>
    </row>
    <row r="1136" spans="1:17" ht="14.45" customHeight="1" x14ac:dyDescent="0.2">
      <c r="A1136" s="822" t="s">
        <v>599</v>
      </c>
      <c r="B1136" s="823" t="s">
        <v>7844</v>
      </c>
      <c r="C1136" s="823" t="s">
        <v>7240</v>
      </c>
      <c r="D1136" s="823" t="s">
        <v>7341</v>
      </c>
      <c r="E1136" s="823" t="s">
        <v>7342</v>
      </c>
      <c r="F1136" s="832"/>
      <c r="G1136" s="832"/>
      <c r="H1136" s="832"/>
      <c r="I1136" s="832"/>
      <c r="J1136" s="832">
        <v>4.7</v>
      </c>
      <c r="K1136" s="832">
        <v>1941.73</v>
      </c>
      <c r="L1136" s="832">
        <v>1</v>
      </c>
      <c r="M1136" s="832">
        <v>413.13404255319148</v>
      </c>
      <c r="N1136" s="832">
        <v>10</v>
      </c>
      <c r="O1136" s="832">
        <v>4130</v>
      </c>
      <c r="P1136" s="828">
        <v>2.126969249071704</v>
      </c>
      <c r="Q1136" s="833">
        <v>413</v>
      </c>
    </row>
    <row r="1137" spans="1:17" ht="14.45" customHeight="1" x14ac:dyDescent="0.2">
      <c r="A1137" s="822" t="s">
        <v>599</v>
      </c>
      <c r="B1137" s="823" t="s">
        <v>7844</v>
      </c>
      <c r="C1137" s="823" t="s">
        <v>7240</v>
      </c>
      <c r="D1137" s="823" t="s">
        <v>7913</v>
      </c>
      <c r="E1137" s="823" t="s">
        <v>7914</v>
      </c>
      <c r="F1137" s="832"/>
      <c r="G1137" s="832"/>
      <c r="H1137" s="832"/>
      <c r="I1137" s="832"/>
      <c r="J1137" s="832">
        <v>28</v>
      </c>
      <c r="K1137" s="832">
        <v>4484.4799999999996</v>
      </c>
      <c r="L1137" s="832">
        <v>1</v>
      </c>
      <c r="M1137" s="832">
        <v>160.16</v>
      </c>
      <c r="N1137" s="832"/>
      <c r="O1137" s="832"/>
      <c r="P1137" s="828"/>
      <c r="Q1137" s="833"/>
    </row>
    <row r="1138" spans="1:17" ht="14.45" customHeight="1" x14ac:dyDescent="0.2">
      <c r="A1138" s="822" t="s">
        <v>599</v>
      </c>
      <c r="B1138" s="823" t="s">
        <v>7844</v>
      </c>
      <c r="C1138" s="823" t="s">
        <v>7240</v>
      </c>
      <c r="D1138" s="823" t="s">
        <v>7346</v>
      </c>
      <c r="E1138" s="823" t="s">
        <v>799</v>
      </c>
      <c r="F1138" s="832">
        <v>353.41999999999996</v>
      </c>
      <c r="G1138" s="832">
        <v>16076.86</v>
      </c>
      <c r="H1138" s="832"/>
      <c r="I1138" s="832">
        <v>45.489389395054047</v>
      </c>
      <c r="J1138" s="832"/>
      <c r="K1138" s="832"/>
      <c r="L1138" s="832"/>
      <c r="M1138" s="832"/>
      <c r="N1138" s="832"/>
      <c r="O1138" s="832"/>
      <c r="P1138" s="828"/>
      <c r="Q1138" s="833"/>
    </row>
    <row r="1139" spans="1:17" ht="14.45" customHeight="1" x14ac:dyDescent="0.2">
      <c r="A1139" s="822" t="s">
        <v>599</v>
      </c>
      <c r="B1139" s="823" t="s">
        <v>7844</v>
      </c>
      <c r="C1139" s="823" t="s">
        <v>7240</v>
      </c>
      <c r="D1139" s="823" t="s">
        <v>7347</v>
      </c>
      <c r="E1139" s="823" t="s">
        <v>2384</v>
      </c>
      <c r="F1139" s="832">
        <v>29.349999999999998</v>
      </c>
      <c r="G1139" s="832">
        <v>23182.240000000002</v>
      </c>
      <c r="H1139" s="832">
        <v>1.7795791909147365</v>
      </c>
      <c r="I1139" s="832">
        <v>789.85485519591157</v>
      </c>
      <c r="J1139" s="832">
        <v>23.200000000000003</v>
      </c>
      <c r="K1139" s="832">
        <v>13026.810000000001</v>
      </c>
      <c r="L1139" s="832">
        <v>1</v>
      </c>
      <c r="M1139" s="832">
        <v>561.50043103448274</v>
      </c>
      <c r="N1139" s="832">
        <v>27.099999999999998</v>
      </c>
      <c r="O1139" s="832">
        <v>16492.2</v>
      </c>
      <c r="P1139" s="828">
        <v>1.2660198467621773</v>
      </c>
      <c r="Q1139" s="833">
        <v>608.56826568265694</v>
      </c>
    </row>
    <row r="1140" spans="1:17" ht="14.45" customHeight="1" x14ac:dyDescent="0.2">
      <c r="A1140" s="822" t="s">
        <v>599</v>
      </c>
      <c r="B1140" s="823" t="s">
        <v>7844</v>
      </c>
      <c r="C1140" s="823" t="s">
        <v>7240</v>
      </c>
      <c r="D1140" s="823" t="s">
        <v>7915</v>
      </c>
      <c r="E1140" s="823" t="s">
        <v>7916</v>
      </c>
      <c r="F1140" s="832">
        <v>1</v>
      </c>
      <c r="G1140" s="832">
        <v>713.21</v>
      </c>
      <c r="H1140" s="832"/>
      <c r="I1140" s="832">
        <v>713.21</v>
      </c>
      <c r="J1140" s="832"/>
      <c r="K1140" s="832"/>
      <c r="L1140" s="832"/>
      <c r="M1140" s="832"/>
      <c r="N1140" s="832"/>
      <c r="O1140" s="832"/>
      <c r="P1140" s="828"/>
      <c r="Q1140" s="833"/>
    </row>
    <row r="1141" spans="1:17" ht="14.45" customHeight="1" x14ac:dyDescent="0.2">
      <c r="A1141" s="822" t="s">
        <v>599</v>
      </c>
      <c r="B1141" s="823" t="s">
        <v>7844</v>
      </c>
      <c r="C1141" s="823" t="s">
        <v>7240</v>
      </c>
      <c r="D1141" s="823" t="s">
        <v>7917</v>
      </c>
      <c r="E1141" s="823" t="s">
        <v>1496</v>
      </c>
      <c r="F1141" s="832">
        <v>10.199999999999999</v>
      </c>
      <c r="G1141" s="832">
        <v>48608.61</v>
      </c>
      <c r="H1141" s="832">
        <v>4.5114492551858554</v>
      </c>
      <c r="I1141" s="832">
        <v>4765.55</v>
      </c>
      <c r="J1141" s="832">
        <v>2.5</v>
      </c>
      <c r="K1141" s="832">
        <v>10774.5</v>
      </c>
      <c r="L1141" s="832">
        <v>1</v>
      </c>
      <c r="M1141" s="832">
        <v>4309.8</v>
      </c>
      <c r="N1141" s="832"/>
      <c r="O1141" s="832"/>
      <c r="P1141" s="828"/>
      <c r="Q1141" s="833"/>
    </row>
    <row r="1142" spans="1:17" ht="14.45" customHeight="1" x14ac:dyDescent="0.2">
      <c r="A1142" s="822" t="s">
        <v>599</v>
      </c>
      <c r="B1142" s="823" t="s">
        <v>7844</v>
      </c>
      <c r="C1142" s="823" t="s">
        <v>7240</v>
      </c>
      <c r="D1142" s="823" t="s">
        <v>7918</v>
      </c>
      <c r="E1142" s="823" t="s">
        <v>7919</v>
      </c>
      <c r="F1142" s="832"/>
      <c r="G1142" s="832"/>
      <c r="H1142" s="832"/>
      <c r="I1142" s="832"/>
      <c r="J1142" s="832">
        <v>4</v>
      </c>
      <c r="K1142" s="832">
        <v>2156</v>
      </c>
      <c r="L1142" s="832">
        <v>1</v>
      </c>
      <c r="M1142" s="832">
        <v>539</v>
      </c>
      <c r="N1142" s="832"/>
      <c r="O1142" s="832"/>
      <c r="P1142" s="828"/>
      <c r="Q1142" s="833"/>
    </row>
    <row r="1143" spans="1:17" ht="14.45" customHeight="1" x14ac:dyDescent="0.2">
      <c r="A1143" s="822" t="s">
        <v>599</v>
      </c>
      <c r="B1143" s="823" t="s">
        <v>7844</v>
      </c>
      <c r="C1143" s="823" t="s">
        <v>7240</v>
      </c>
      <c r="D1143" s="823" t="s">
        <v>7920</v>
      </c>
      <c r="E1143" s="823" t="s">
        <v>7919</v>
      </c>
      <c r="F1143" s="832">
        <v>8.1</v>
      </c>
      <c r="G1143" s="832">
        <v>26436.23</v>
      </c>
      <c r="H1143" s="832">
        <v>1.1148327638891113</v>
      </c>
      <c r="I1143" s="832">
        <v>3263.7320987654321</v>
      </c>
      <c r="J1143" s="832">
        <v>25</v>
      </c>
      <c r="K1143" s="832">
        <v>23713.18</v>
      </c>
      <c r="L1143" s="832">
        <v>1</v>
      </c>
      <c r="M1143" s="832">
        <v>948.52719999999999</v>
      </c>
      <c r="N1143" s="832"/>
      <c r="O1143" s="832"/>
      <c r="P1143" s="828"/>
      <c r="Q1143" s="833"/>
    </row>
    <row r="1144" spans="1:17" ht="14.45" customHeight="1" x14ac:dyDescent="0.2">
      <c r="A1144" s="822" t="s">
        <v>599</v>
      </c>
      <c r="B1144" s="823" t="s">
        <v>7844</v>
      </c>
      <c r="C1144" s="823" t="s">
        <v>7240</v>
      </c>
      <c r="D1144" s="823" t="s">
        <v>7363</v>
      </c>
      <c r="E1144" s="823" t="s">
        <v>7573</v>
      </c>
      <c r="F1144" s="832">
        <v>0</v>
      </c>
      <c r="G1144" s="832">
        <v>0</v>
      </c>
      <c r="H1144" s="832"/>
      <c r="I1144" s="832"/>
      <c r="J1144" s="832">
        <v>0</v>
      </c>
      <c r="K1144" s="832">
        <v>0</v>
      </c>
      <c r="L1144" s="832"/>
      <c r="M1144" s="832"/>
      <c r="N1144" s="832">
        <v>0</v>
      </c>
      <c r="O1144" s="832">
        <v>-2.9103830456733704E-11</v>
      </c>
      <c r="P1144" s="828"/>
      <c r="Q1144" s="833"/>
    </row>
    <row r="1145" spans="1:17" ht="14.45" customHeight="1" x14ac:dyDescent="0.2">
      <c r="A1145" s="822" t="s">
        <v>599</v>
      </c>
      <c r="B1145" s="823" t="s">
        <v>7844</v>
      </c>
      <c r="C1145" s="823" t="s">
        <v>7240</v>
      </c>
      <c r="D1145" s="823" t="s">
        <v>7363</v>
      </c>
      <c r="E1145" s="823" t="s">
        <v>2726</v>
      </c>
      <c r="F1145" s="832">
        <v>2</v>
      </c>
      <c r="G1145" s="832">
        <v>186346.2</v>
      </c>
      <c r="H1145" s="832">
        <v>0.439870163070406</v>
      </c>
      <c r="I1145" s="832">
        <v>93173.1</v>
      </c>
      <c r="J1145" s="832">
        <v>5.1000000000000005</v>
      </c>
      <c r="K1145" s="832">
        <v>423639.1</v>
      </c>
      <c r="L1145" s="832">
        <v>1</v>
      </c>
      <c r="M1145" s="832">
        <v>83066.490196078419</v>
      </c>
      <c r="N1145" s="832">
        <v>9</v>
      </c>
      <c r="O1145" s="832">
        <v>700200.92999999993</v>
      </c>
      <c r="P1145" s="828">
        <v>1.6528241373376535</v>
      </c>
      <c r="Q1145" s="833">
        <v>77800.103333333333</v>
      </c>
    </row>
    <row r="1146" spans="1:17" ht="14.45" customHeight="1" x14ac:dyDescent="0.2">
      <c r="A1146" s="822" t="s">
        <v>599</v>
      </c>
      <c r="B1146" s="823" t="s">
        <v>7844</v>
      </c>
      <c r="C1146" s="823" t="s">
        <v>7240</v>
      </c>
      <c r="D1146" s="823" t="s">
        <v>7921</v>
      </c>
      <c r="E1146" s="823" t="s">
        <v>7910</v>
      </c>
      <c r="F1146" s="832">
        <v>12</v>
      </c>
      <c r="G1146" s="832">
        <v>76146.84</v>
      </c>
      <c r="H1146" s="832"/>
      <c r="I1146" s="832">
        <v>6345.57</v>
      </c>
      <c r="J1146" s="832"/>
      <c r="K1146" s="832"/>
      <c r="L1146" s="832"/>
      <c r="M1146" s="832"/>
      <c r="N1146" s="832"/>
      <c r="O1146" s="832"/>
      <c r="P1146" s="828"/>
      <c r="Q1146" s="833"/>
    </row>
    <row r="1147" spans="1:17" ht="14.45" customHeight="1" x14ac:dyDescent="0.2">
      <c r="A1147" s="822" t="s">
        <v>599</v>
      </c>
      <c r="B1147" s="823" t="s">
        <v>7844</v>
      </c>
      <c r="C1147" s="823" t="s">
        <v>7240</v>
      </c>
      <c r="D1147" s="823" t="s">
        <v>7373</v>
      </c>
      <c r="E1147" s="823" t="s">
        <v>799</v>
      </c>
      <c r="F1147" s="832">
        <v>138.04000000000002</v>
      </c>
      <c r="G1147" s="832">
        <v>62795.760000000009</v>
      </c>
      <c r="H1147" s="832">
        <v>99.376103813894602</v>
      </c>
      <c r="I1147" s="832">
        <v>454.90988119385685</v>
      </c>
      <c r="J1147" s="832">
        <v>3.52</v>
      </c>
      <c r="K1147" s="832">
        <v>631.90000000000009</v>
      </c>
      <c r="L1147" s="832">
        <v>1</v>
      </c>
      <c r="M1147" s="832">
        <v>179.51704545454547</v>
      </c>
      <c r="N1147" s="832"/>
      <c r="O1147" s="832"/>
      <c r="P1147" s="828"/>
      <c r="Q1147" s="833"/>
    </row>
    <row r="1148" spans="1:17" ht="14.45" customHeight="1" x14ac:dyDescent="0.2">
      <c r="A1148" s="822" t="s">
        <v>599</v>
      </c>
      <c r="B1148" s="823" t="s">
        <v>7844</v>
      </c>
      <c r="C1148" s="823" t="s">
        <v>7240</v>
      </c>
      <c r="D1148" s="823" t="s">
        <v>7922</v>
      </c>
      <c r="E1148" s="823"/>
      <c r="F1148" s="832">
        <v>24.68</v>
      </c>
      <c r="G1148" s="832">
        <v>13291.14</v>
      </c>
      <c r="H1148" s="832"/>
      <c r="I1148" s="832">
        <v>538.53889789303082</v>
      </c>
      <c r="J1148" s="832"/>
      <c r="K1148" s="832"/>
      <c r="L1148" s="832"/>
      <c r="M1148" s="832"/>
      <c r="N1148" s="832"/>
      <c r="O1148" s="832"/>
      <c r="P1148" s="828"/>
      <c r="Q1148" s="833"/>
    </row>
    <row r="1149" spans="1:17" ht="14.45" customHeight="1" x14ac:dyDescent="0.2">
      <c r="A1149" s="822" t="s">
        <v>599</v>
      </c>
      <c r="B1149" s="823" t="s">
        <v>7844</v>
      </c>
      <c r="C1149" s="823" t="s">
        <v>7240</v>
      </c>
      <c r="D1149" s="823" t="s">
        <v>7374</v>
      </c>
      <c r="E1149" s="823" t="s">
        <v>2717</v>
      </c>
      <c r="F1149" s="832">
        <v>3.62</v>
      </c>
      <c r="G1149" s="832">
        <v>28151.200000000001</v>
      </c>
      <c r="H1149" s="832">
        <v>2.5040828598164762</v>
      </c>
      <c r="I1149" s="832">
        <v>7776.5745856353587</v>
      </c>
      <c r="J1149" s="832">
        <v>5.8900000000000006</v>
      </c>
      <c r="K1149" s="832">
        <v>11242.119999999999</v>
      </c>
      <c r="L1149" s="832">
        <v>1</v>
      </c>
      <c r="M1149" s="832">
        <v>1908.6791171477075</v>
      </c>
      <c r="N1149" s="832">
        <v>3.5</v>
      </c>
      <c r="O1149" s="832">
        <v>6675.18</v>
      </c>
      <c r="P1149" s="828">
        <v>0.59376523289201688</v>
      </c>
      <c r="Q1149" s="833">
        <v>1907.1942857142858</v>
      </c>
    </row>
    <row r="1150" spans="1:17" ht="14.45" customHeight="1" x14ac:dyDescent="0.2">
      <c r="A1150" s="822" t="s">
        <v>599</v>
      </c>
      <c r="B1150" s="823" t="s">
        <v>7844</v>
      </c>
      <c r="C1150" s="823" t="s">
        <v>7240</v>
      </c>
      <c r="D1150" s="823" t="s">
        <v>7374</v>
      </c>
      <c r="E1150" s="823" t="s">
        <v>7576</v>
      </c>
      <c r="F1150" s="832">
        <v>0</v>
      </c>
      <c r="G1150" s="832">
        <v>0</v>
      </c>
      <c r="H1150" s="832">
        <v>0</v>
      </c>
      <c r="I1150" s="832"/>
      <c r="J1150" s="832">
        <v>0</v>
      </c>
      <c r="K1150" s="832">
        <v>9.0949470177292824E-13</v>
      </c>
      <c r="L1150" s="832">
        <v>1</v>
      </c>
      <c r="M1150" s="832"/>
      <c r="N1150" s="832">
        <v>0</v>
      </c>
      <c r="O1150" s="832">
        <v>0</v>
      </c>
      <c r="P1150" s="828">
        <v>0</v>
      </c>
      <c r="Q1150" s="833"/>
    </row>
    <row r="1151" spans="1:17" ht="14.45" customHeight="1" x14ac:dyDescent="0.2">
      <c r="A1151" s="822" t="s">
        <v>599</v>
      </c>
      <c r="B1151" s="823" t="s">
        <v>7844</v>
      </c>
      <c r="C1151" s="823" t="s">
        <v>7240</v>
      </c>
      <c r="D1151" s="823" t="s">
        <v>7375</v>
      </c>
      <c r="E1151" s="823" t="s">
        <v>799</v>
      </c>
      <c r="F1151" s="832"/>
      <c r="G1151" s="832"/>
      <c r="H1151" s="832"/>
      <c r="I1151" s="832"/>
      <c r="J1151" s="832">
        <v>210.79</v>
      </c>
      <c r="K1151" s="832">
        <v>63856.579999999994</v>
      </c>
      <c r="L1151" s="832">
        <v>1</v>
      </c>
      <c r="M1151" s="832">
        <v>302.93932349731961</v>
      </c>
      <c r="N1151" s="832">
        <v>43.15</v>
      </c>
      <c r="O1151" s="832">
        <v>12068.18</v>
      </c>
      <c r="P1151" s="828">
        <v>0.1889888246442262</v>
      </c>
      <c r="Q1151" s="833">
        <v>279.67972190034766</v>
      </c>
    </row>
    <row r="1152" spans="1:17" ht="14.45" customHeight="1" x14ac:dyDescent="0.2">
      <c r="A1152" s="822" t="s">
        <v>599</v>
      </c>
      <c r="B1152" s="823" t="s">
        <v>7844</v>
      </c>
      <c r="C1152" s="823" t="s">
        <v>7240</v>
      </c>
      <c r="D1152" s="823" t="s">
        <v>7923</v>
      </c>
      <c r="E1152" s="823" t="s">
        <v>7924</v>
      </c>
      <c r="F1152" s="832">
        <v>2</v>
      </c>
      <c r="G1152" s="832">
        <v>22841.74</v>
      </c>
      <c r="H1152" s="832"/>
      <c r="I1152" s="832">
        <v>11420.87</v>
      </c>
      <c r="J1152" s="832"/>
      <c r="K1152" s="832"/>
      <c r="L1152" s="832"/>
      <c r="M1152" s="832"/>
      <c r="N1152" s="832"/>
      <c r="O1152" s="832"/>
      <c r="P1152" s="828"/>
      <c r="Q1152" s="833"/>
    </row>
    <row r="1153" spans="1:17" ht="14.45" customHeight="1" x14ac:dyDescent="0.2">
      <c r="A1153" s="822" t="s">
        <v>599</v>
      </c>
      <c r="B1153" s="823" t="s">
        <v>7844</v>
      </c>
      <c r="C1153" s="823" t="s">
        <v>7240</v>
      </c>
      <c r="D1153" s="823" t="s">
        <v>7378</v>
      </c>
      <c r="E1153" s="823" t="s">
        <v>7572</v>
      </c>
      <c r="F1153" s="832">
        <v>-1.1102230246251565E-15</v>
      </c>
      <c r="G1153" s="832">
        <v>2.2737367544323206E-13</v>
      </c>
      <c r="H1153" s="832">
        <v>-0.125</v>
      </c>
      <c r="I1153" s="832">
        <v>-204.8</v>
      </c>
      <c r="J1153" s="832">
        <v>0</v>
      </c>
      <c r="K1153" s="832">
        <v>-1.8189894035458565E-12</v>
      </c>
      <c r="L1153" s="832">
        <v>1</v>
      </c>
      <c r="M1153" s="832"/>
      <c r="N1153" s="832">
        <v>8.8817841970012523E-16</v>
      </c>
      <c r="O1153" s="832">
        <v>-9.0949470177292824E-13</v>
      </c>
      <c r="P1153" s="828">
        <v>0.5</v>
      </c>
      <c r="Q1153" s="833">
        <v>-1024</v>
      </c>
    </row>
    <row r="1154" spans="1:17" ht="14.45" customHeight="1" x14ac:dyDescent="0.2">
      <c r="A1154" s="822" t="s">
        <v>599</v>
      </c>
      <c r="B1154" s="823" t="s">
        <v>7844</v>
      </c>
      <c r="C1154" s="823" t="s">
        <v>7240</v>
      </c>
      <c r="D1154" s="823" t="s">
        <v>7378</v>
      </c>
      <c r="E1154" s="823" t="s">
        <v>7379</v>
      </c>
      <c r="F1154" s="832">
        <v>24.41</v>
      </c>
      <c r="G1154" s="832">
        <v>20664.66</v>
      </c>
      <c r="H1154" s="832">
        <v>1.2749753360863134</v>
      </c>
      <c r="I1154" s="832">
        <v>846.56534207292088</v>
      </c>
      <c r="J1154" s="832">
        <v>15.59</v>
      </c>
      <c r="K1154" s="832">
        <v>16207.890000000001</v>
      </c>
      <c r="L1154" s="832">
        <v>1</v>
      </c>
      <c r="M1154" s="832">
        <v>1039.6337395766518</v>
      </c>
      <c r="N1154" s="832">
        <v>11.200000000000001</v>
      </c>
      <c r="O1154" s="832">
        <v>10656.12</v>
      </c>
      <c r="P1154" s="828">
        <v>0.65746497539161486</v>
      </c>
      <c r="Q1154" s="833">
        <v>951.43928571428569</v>
      </c>
    </row>
    <row r="1155" spans="1:17" ht="14.45" customHeight="1" x14ac:dyDescent="0.2">
      <c r="A1155" s="822" t="s">
        <v>599</v>
      </c>
      <c r="B1155" s="823" t="s">
        <v>7844</v>
      </c>
      <c r="C1155" s="823" t="s">
        <v>7240</v>
      </c>
      <c r="D1155" s="823" t="s">
        <v>7925</v>
      </c>
      <c r="E1155" s="823" t="s">
        <v>2407</v>
      </c>
      <c r="F1155" s="832">
        <v>31</v>
      </c>
      <c r="G1155" s="832">
        <v>72344.7</v>
      </c>
      <c r="H1155" s="832"/>
      <c r="I1155" s="832">
        <v>2333.6999999999998</v>
      </c>
      <c r="J1155" s="832"/>
      <c r="K1155" s="832"/>
      <c r="L1155" s="832"/>
      <c r="M1155" s="832"/>
      <c r="N1155" s="832">
        <v>29.9</v>
      </c>
      <c r="O1155" s="832">
        <v>18270.099999999999</v>
      </c>
      <c r="P1155" s="828"/>
      <c r="Q1155" s="833">
        <v>611.04013377926424</v>
      </c>
    </row>
    <row r="1156" spans="1:17" ht="14.45" customHeight="1" x14ac:dyDescent="0.2">
      <c r="A1156" s="822" t="s">
        <v>599</v>
      </c>
      <c r="B1156" s="823" t="s">
        <v>7844</v>
      </c>
      <c r="C1156" s="823" t="s">
        <v>7240</v>
      </c>
      <c r="D1156" s="823" t="s">
        <v>7926</v>
      </c>
      <c r="E1156" s="823" t="s">
        <v>1487</v>
      </c>
      <c r="F1156" s="832"/>
      <c r="G1156" s="832"/>
      <c r="H1156" s="832"/>
      <c r="I1156" s="832"/>
      <c r="J1156" s="832">
        <v>36</v>
      </c>
      <c r="K1156" s="832">
        <v>4407.3600000000006</v>
      </c>
      <c r="L1156" s="832">
        <v>1</v>
      </c>
      <c r="M1156" s="832">
        <v>122.42666666666668</v>
      </c>
      <c r="N1156" s="832"/>
      <c r="O1156" s="832"/>
      <c r="P1156" s="828"/>
      <c r="Q1156" s="833"/>
    </row>
    <row r="1157" spans="1:17" ht="14.45" customHeight="1" x14ac:dyDescent="0.2">
      <c r="A1157" s="822" t="s">
        <v>599</v>
      </c>
      <c r="B1157" s="823" t="s">
        <v>7844</v>
      </c>
      <c r="C1157" s="823" t="s">
        <v>7240</v>
      </c>
      <c r="D1157" s="823" t="s">
        <v>7388</v>
      </c>
      <c r="E1157" s="823" t="s">
        <v>7563</v>
      </c>
      <c r="F1157" s="832">
        <v>0</v>
      </c>
      <c r="G1157" s="832">
        <v>5.0931703299283981E-11</v>
      </c>
      <c r="H1157" s="832">
        <v>2.3333333333333335</v>
      </c>
      <c r="I1157" s="832"/>
      <c r="J1157" s="832">
        <v>0</v>
      </c>
      <c r="K1157" s="832">
        <v>2.1827872842550278E-11</v>
      </c>
      <c r="L1157" s="832">
        <v>1</v>
      </c>
      <c r="M1157" s="832"/>
      <c r="N1157" s="832"/>
      <c r="O1157" s="832"/>
      <c r="P1157" s="828"/>
      <c r="Q1157" s="833"/>
    </row>
    <row r="1158" spans="1:17" ht="14.45" customHeight="1" x14ac:dyDescent="0.2">
      <c r="A1158" s="822" t="s">
        <v>599</v>
      </c>
      <c r="B1158" s="823" t="s">
        <v>7844</v>
      </c>
      <c r="C1158" s="823" t="s">
        <v>7240</v>
      </c>
      <c r="D1158" s="823" t="s">
        <v>7388</v>
      </c>
      <c r="E1158" s="823" t="s">
        <v>7254</v>
      </c>
      <c r="F1158" s="832">
        <v>15</v>
      </c>
      <c r="G1158" s="832">
        <v>609433.05000000005</v>
      </c>
      <c r="H1158" s="832">
        <v>1.6666654360155784</v>
      </c>
      <c r="I1158" s="832">
        <v>40628.870000000003</v>
      </c>
      <c r="J1158" s="832">
        <v>9</v>
      </c>
      <c r="K1158" s="832">
        <v>365660.10000000003</v>
      </c>
      <c r="L1158" s="832">
        <v>1</v>
      </c>
      <c r="M1158" s="832">
        <v>40628.9</v>
      </c>
      <c r="N1158" s="832"/>
      <c r="O1158" s="832"/>
      <c r="P1158" s="828"/>
      <c r="Q1158" s="833"/>
    </row>
    <row r="1159" spans="1:17" ht="14.45" customHeight="1" x14ac:dyDescent="0.2">
      <c r="A1159" s="822" t="s">
        <v>599</v>
      </c>
      <c r="B1159" s="823" t="s">
        <v>7844</v>
      </c>
      <c r="C1159" s="823" t="s">
        <v>7240</v>
      </c>
      <c r="D1159" s="823" t="s">
        <v>7927</v>
      </c>
      <c r="E1159" s="823"/>
      <c r="F1159" s="832">
        <v>12</v>
      </c>
      <c r="G1159" s="832">
        <v>3190.16</v>
      </c>
      <c r="H1159" s="832"/>
      <c r="I1159" s="832">
        <v>265.84666666666664</v>
      </c>
      <c r="J1159" s="832"/>
      <c r="K1159" s="832"/>
      <c r="L1159" s="832"/>
      <c r="M1159" s="832"/>
      <c r="N1159" s="832"/>
      <c r="O1159" s="832"/>
      <c r="P1159" s="828"/>
      <c r="Q1159" s="833"/>
    </row>
    <row r="1160" spans="1:17" ht="14.45" customHeight="1" x14ac:dyDescent="0.2">
      <c r="A1160" s="822" t="s">
        <v>599</v>
      </c>
      <c r="B1160" s="823" t="s">
        <v>7844</v>
      </c>
      <c r="C1160" s="823" t="s">
        <v>7240</v>
      </c>
      <c r="D1160" s="823" t="s">
        <v>7396</v>
      </c>
      <c r="E1160" s="823" t="s">
        <v>1493</v>
      </c>
      <c r="F1160" s="832"/>
      <c r="G1160" s="832"/>
      <c r="H1160" s="832"/>
      <c r="I1160" s="832"/>
      <c r="J1160" s="832"/>
      <c r="K1160" s="832"/>
      <c r="L1160" s="832"/>
      <c r="M1160" s="832"/>
      <c r="N1160" s="832">
        <v>4.4000000000000004</v>
      </c>
      <c r="O1160" s="832">
        <v>1452</v>
      </c>
      <c r="P1160" s="828"/>
      <c r="Q1160" s="833">
        <v>330</v>
      </c>
    </row>
    <row r="1161" spans="1:17" ht="14.45" customHeight="1" x14ac:dyDescent="0.2">
      <c r="A1161" s="822" t="s">
        <v>599</v>
      </c>
      <c r="B1161" s="823" t="s">
        <v>7844</v>
      </c>
      <c r="C1161" s="823" t="s">
        <v>7240</v>
      </c>
      <c r="D1161" s="823" t="s">
        <v>7396</v>
      </c>
      <c r="E1161" s="823" t="s">
        <v>7580</v>
      </c>
      <c r="F1161" s="832"/>
      <c r="G1161" s="832"/>
      <c r="H1161" s="832"/>
      <c r="I1161" s="832"/>
      <c r="J1161" s="832"/>
      <c r="K1161" s="832"/>
      <c r="L1161" s="832"/>
      <c r="M1161" s="832"/>
      <c r="N1161" s="832">
        <v>0</v>
      </c>
      <c r="O1161" s="832">
        <v>0</v>
      </c>
      <c r="P1161" s="828"/>
      <c r="Q1161" s="833"/>
    </row>
    <row r="1162" spans="1:17" ht="14.45" customHeight="1" x14ac:dyDescent="0.2">
      <c r="A1162" s="822" t="s">
        <v>599</v>
      </c>
      <c r="B1162" s="823" t="s">
        <v>7844</v>
      </c>
      <c r="C1162" s="823" t="s">
        <v>7240</v>
      </c>
      <c r="D1162" s="823" t="s">
        <v>7928</v>
      </c>
      <c r="E1162" s="823" t="s">
        <v>1394</v>
      </c>
      <c r="F1162" s="832">
        <v>10</v>
      </c>
      <c r="G1162" s="832">
        <v>99240</v>
      </c>
      <c r="H1162" s="832">
        <v>3.4930058927755598</v>
      </c>
      <c r="I1162" s="832">
        <v>9924</v>
      </c>
      <c r="J1162" s="832">
        <v>3</v>
      </c>
      <c r="K1162" s="832">
        <v>28411.06</v>
      </c>
      <c r="L1162" s="832">
        <v>1</v>
      </c>
      <c r="M1162" s="832">
        <v>9470.3533333333344</v>
      </c>
      <c r="N1162" s="832"/>
      <c r="O1162" s="832"/>
      <c r="P1162" s="828"/>
      <c r="Q1162" s="833"/>
    </row>
    <row r="1163" spans="1:17" ht="14.45" customHeight="1" x14ac:dyDescent="0.2">
      <c r="A1163" s="822" t="s">
        <v>599</v>
      </c>
      <c r="B1163" s="823" t="s">
        <v>7844</v>
      </c>
      <c r="C1163" s="823" t="s">
        <v>7240</v>
      </c>
      <c r="D1163" s="823" t="s">
        <v>7929</v>
      </c>
      <c r="E1163" s="823" t="s">
        <v>1388</v>
      </c>
      <c r="F1163" s="832"/>
      <c r="G1163" s="832"/>
      <c r="H1163" s="832"/>
      <c r="I1163" s="832"/>
      <c r="J1163" s="832"/>
      <c r="K1163" s="832"/>
      <c r="L1163" s="832"/>
      <c r="M1163" s="832"/>
      <c r="N1163" s="832">
        <v>1</v>
      </c>
      <c r="O1163" s="832">
        <v>13528.45</v>
      </c>
      <c r="P1163" s="828"/>
      <c r="Q1163" s="833">
        <v>13528.45</v>
      </c>
    </row>
    <row r="1164" spans="1:17" ht="14.45" customHeight="1" x14ac:dyDescent="0.2">
      <c r="A1164" s="822" t="s">
        <v>599</v>
      </c>
      <c r="B1164" s="823" t="s">
        <v>7844</v>
      </c>
      <c r="C1164" s="823" t="s">
        <v>7240</v>
      </c>
      <c r="D1164" s="823" t="s">
        <v>7402</v>
      </c>
      <c r="E1164" s="823" t="s">
        <v>841</v>
      </c>
      <c r="F1164" s="832"/>
      <c r="G1164" s="832"/>
      <c r="H1164" s="832"/>
      <c r="I1164" s="832"/>
      <c r="J1164" s="832">
        <v>15.22</v>
      </c>
      <c r="K1164" s="832">
        <v>3244.56</v>
      </c>
      <c r="L1164" s="832">
        <v>1</v>
      </c>
      <c r="M1164" s="832">
        <v>213.17739816031536</v>
      </c>
      <c r="N1164" s="832">
        <v>37.950000000000003</v>
      </c>
      <c r="O1164" s="832">
        <v>8089.3999999999978</v>
      </c>
      <c r="P1164" s="828">
        <v>2.4932194195823154</v>
      </c>
      <c r="Q1164" s="833">
        <v>213.15942028985501</v>
      </c>
    </row>
    <row r="1165" spans="1:17" ht="14.45" customHeight="1" x14ac:dyDescent="0.2">
      <c r="A1165" s="822" t="s">
        <v>599</v>
      </c>
      <c r="B1165" s="823" t="s">
        <v>7844</v>
      </c>
      <c r="C1165" s="823" t="s">
        <v>7240</v>
      </c>
      <c r="D1165" s="823" t="s">
        <v>7403</v>
      </c>
      <c r="E1165" s="823" t="s">
        <v>841</v>
      </c>
      <c r="F1165" s="832"/>
      <c r="G1165" s="832"/>
      <c r="H1165" s="832"/>
      <c r="I1165" s="832"/>
      <c r="J1165" s="832">
        <v>51</v>
      </c>
      <c r="K1165" s="832">
        <v>3719.45</v>
      </c>
      <c r="L1165" s="832">
        <v>1</v>
      </c>
      <c r="M1165" s="832">
        <v>72.930392156862737</v>
      </c>
      <c r="N1165" s="832">
        <v>92.18</v>
      </c>
      <c r="O1165" s="832">
        <v>6721.7999999999993</v>
      </c>
      <c r="P1165" s="828">
        <v>1.8072026778152683</v>
      </c>
      <c r="Q1165" s="833">
        <v>72.920373182903006</v>
      </c>
    </row>
    <row r="1166" spans="1:17" ht="14.45" customHeight="1" x14ac:dyDescent="0.2">
      <c r="A1166" s="822" t="s">
        <v>599</v>
      </c>
      <c r="B1166" s="823" t="s">
        <v>7844</v>
      </c>
      <c r="C1166" s="823" t="s">
        <v>7240</v>
      </c>
      <c r="D1166" s="823" t="s">
        <v>7404</v>
      </c>
      <c r="E1166" s="823" t="s">
        <v>809</v>
      </c>
      <c r="F1166" s="832"/>
      <c r="G1166" s="832"/>
      <c r="H1166" s="832"/>
      <c r="I1166" s="832"/>
      <c r="J1166" s="832">
        <v>1.81</v>
      </c>
      <c r="K1166" s="832">
        <v>5645.68</v>
      </c>
      <c r="L1166" s="832">
        <v>1</v>
      </c>
      <c r="M1166" s="832">
        <v>3119.1602209944754</v>
      </c>
      <c r="N1166" s="832">
        <v>1.17</v>
      </c>
      <c r="O1166" s="832">
        <v>3649.06</v>
      </c>
      <c r="P1166" s="828">
        <v>0.6463455243655325</v>
      </c>
      <c r="Q1166" s="833">
        <v>3118.8547008547012</v>
      </c>
    </row>
    <row r="1167" spans="1:17" ht="14.45" customHeight="1" x14ac:dyDescent="0.2">
      <c r="A1167" s="822" t="s">
        <v>599</v>
      </c>
      <c r="B1167" s="823" t="s">
        <v>7844</v>
      </c>
      <c r="C1167" s="823" t="s">
        <v>7240</v>
      </c>
      <c r="D1167" s="823" t="s">
        <v>7930</v>
      </c>
      <c r="E1167" s="823" t="s">
        <v>7931</v>
      </c>
      <c r="F1167" s="832"/>
      <c r="G1167" s="832"/>
      <c r="H1167" s="832"/>
      <c r="I1167" s="832"/>
      <c r="J1167" s="832">
        <v>4</v>
      </c>
      <c r="K1167" s="832">
        <v>27220.52</v>
      </c>
      <c r="L1167" s="832">
        <v>1</v>
      </c>
      <c r="M1167" s="832">
        <v>6805.13</v>
      </c>
      <c r="N1167" s="832"/>
      <c r="O1167" s="832"/>
      <c r="P1167" s="828"/>
      <c r="Q1167" s="833"/>
    </row>
    <row r="1168" spans="1:17" ht="14.45" customHeight="1" x14ac:dyDescent="0.2">
      <c r="A1168" s="822" t="s">
        <v>599</v>
      </c>
      <c r="B1168" s="823" t="s">
        <v>7844</v>
      </c>
      <c r="C1168" s="823" t="s">
        <v>7240</v>
      </c>
      <c r="D1168" s="823" t="s">
        <v>7932</v>
      </c>
      <c r="E1168" s="823" t="s">
        <v>7933</v>
      </c>
      <c r="F1168" s="832">
        <v>2</v>
      </c>
      <c r="G1168" s="832">
        <v>705.82</v>
      </c>
      <c r="H1168" s="832"/>
      <c r="I1168" s="832">
        <v>352.91</v>
      </c>
      <c r="J1168" s="832"/>
      <c r="K1168" s="832"/>
      <c r="L1168" s="832"/>
      <c r="M1168" s="832"/>
      <c r="N1168" s="832"/>
      <c r="O1168" s="832"/>
      <c r="P1168" s="828"/>
      <c r="Q1168" s="833"/>
    </row>
    <row r="1169" spans="1:17" ht="14.45" customHeight="1" x14ac:dyDescent="0.2">
      <c r="A1169" s="822" t="s">
        <v>599</v>
      </c>
      <c r="B1169" s="823" t="s">
        <v>7844</v>
      </c>
      <c r="C1169" s="823" t="s">
        <v>7240</v>
      </c>
      <c r="D1169" s="823" t="s">
        <v>7934</v>
      </c>
      <c r="E1169" s="823" t="s">
        <v>2939</v>
      </c>
      <c r="F1169" s="832">
        <v>0.2</v>
      </c>
      <c r="G1169" s="832">
        <v>871.96</v>
      </c>
      <c r="H1169" s="832"/>
      <c r="I1169" s="832">
        <v>4359.8</v>
      </c>
      <c r="J1169" s="832"/>
      <c r="K1169" s="832"/>
      <c r="L1169" s="832"/>
      <c r="M1169" s="832"/>
      <c r="N1169" s="832"/>
      <c r="O1169" s="832"/>
      <c r="P1169" s="828"/>
      <c r="Q1169" s="833"/>
    </row>
    <row r="1170" spans="1:17" ht="14.45" customHeight="1" x14ac:dyDescent="0.2">
      <c r="A1170" s="822" t="s">
        <v>599</v>
      </c>
      <c r="B1170" s="823" t="s">
        <v>7844</v>
      </c>
      <c r="C1170" s="823" t="s">
        <v>7240</v>
      </c>
      <c r="D1170" s="823" t="s">
        <v>7935</v>
      </c>
      <c r="E1170" s="823" t="s">
        <v>7936</v>
      </c>
      <c r="F1170" s="832">
        <v>19</v>
      </c>
      <c r="G1170" s="832">
        <v>4000.83</v>
      </c>
      <c r="H1170" s="832">
        <v>1.0555555555555556</v>
      </c>
      <c r="I1170" s="832">
        <v>210.57</v>
      </c>
      <c r="J1170" s="832">
        <v>18</v>
      </c>
      <c r="K1170" s="832">
        <v>3790.2599999999998</v>
      </c>
      <c r="L1170" s="832">
        <v>1</v>
      </c>
      <c r="M1170" s="832">
        <v>210.57</v>
      </c>
      <c r="N1170" s="832"/>
      <c r="O1170" s="832"/>
      <c r="P1170" s="828"/>
      <c r="Q1170" s="833"/>
    </row>
    <row r="1171" spans="1:17" ht="14.45" customHeight="1" x14ac:dyDescent="0.2">
      <c r="A1171" s="822" t="s">
        <v>599</v>
      </c>
      <c r="B1171" s="823" t="s">
        <v>7844</v>
      </c>
      <c r="C1171" s="823" t="s">
        <v>7240</v>
      </c>
      <c r="D1171" s="823" t="s">
        <v>7407</v>
      </c>
      <c r="E1171" s="823" t="s">
        <v>2086</v>
      </c>
      <c r="F1171" s="832">
        <v>0</v>
      </c>
      <c r="G1171" s="832">
        <v>0</v>
      </c>
      <c r="H1171" s="832"/>
      <c r="I1171" s="832"/>
      <c r="J1171" s="832"/>
      <c r="K1171" s="832"/>
      <c r="L1171" s="832"/>
      <c r="M1171" s="832"/>
      <c r="N1171" s="832"/>
      <c r="O1171" s="832"/>
      <c r="P1171" s="828"/>
      <c r="Q1171" s="833"/>
    </row>
    <row r="1172" spans="1:17" ht="14.45" customHeight="1" x14ac:dyDescent="0.2">
      <c r="A1172" s="822" t="s">
        <v>599</v>
      </c>
      <c r="B1172" s="823" t="s">
        <v>7844</v>
      </c>
      <c r="C1172" s="823" t="s">
        <v>7240</v>
      </c>
      <c r="D1172" s="823" t="s">
        <v>7408</v>
      </c>
      <c r="E1172" s="823" t="s">
        <v>7576</v>
      </c>
      <c r="F1172" s="832">
        <v>0</v>
      </c>
      <c r="G1172" s="832">
        <v>0</v>
      </c>
      <c r="H1172" s="832"/>
      <c r="I1172" s="832"/>
      <c r="J1172" s="832"/>
      <c r="K1172" s="832"/>
      <c r="L1172" s="832"/>
      <c r="M1172" s="832"/>
      <c r="N1172" s="832"/>
      <c r="O1172" s="832"/>
      <c r="P1172" s="828"/>
      <c r="Q1172" s="833"/>
    </row>
    <row r="1173" spans="1:17" ht="14.45" customHeight="1" x14ac:dyDescent="0.2">
      <c r="A1173" s="822" t="s">
        <v>599</v>
      </c>
      <c r="B1173" s="823" t="s">
        <v>7844</v>
      </c>
      <c r="C1173" s="823" t="s">
        <v>7240</v>
      </c>
      <c r="D1173" s="823" t="s">
        <v>7408</v>
      </c>
      <c r="E1173" s="823" t="s">
        <v>7409</v>
      </c>
      <c r="F1173" s="832">
        <v>1.1200000000000001</v>
      </c>
      <c r="G1173" s="832">
        <v>1578.4</v>
      </c>
      <c r="H1173" s="832"/>
      <c r="I1173" s="832">
        <v>1409.2857142857142</v>
      </c>
      <c r="J1173" s="832"/>
      <c r="K1173" s="832"/>
      <c r="L1173" s="832"/>
      <c r="M1173" s="832"/>
      <c r="N1173" s="832"/>
      <c r="O1173" s="832"/>
      <c r="P1173" s="828"/>
      <c r="Q1173" s="833"/>
    </row>
    <row r="1174" spans="1:17" ht="14.45" customHeight="1" x14ac:dyDescent="0.2">
      <c r="A1174" s="822" t="s">
        <v>599</v>
      </c>
      <c r="B1174" s="823" t="s">
        <v>7844</v>
      </c>
      <c r="C1174" s="823" t="s">
        <v>7240</v>
      </c>
      <c r="D1174" s="823" t="s">
        <v>7410</v>
      </c>
      <c r="E1174" s="823" t="s">
        <v>2086</v>
      </c>
      <c r="F1174" s="832">
        <v>0</v>
      </c>
      <c r="G1174" s="832">
        <v>0</v>
      </c>
      <c r="H1174" s="832"/>
      <c r="I1174" s="832"/>
      <c r="J1174" s="832"/>
      <c r="K1174" s="832"/>
      <c r="L1174" s="832"/>
      <c r="M1174" s="832"/>
      <c r="N1174" s="832"/>
      <c r="O1174" s="832"/>
      <c r="P1174" s="828"/>
      <c r="Q1174" s="833"/>
    </row>
    <row r="1175" spans="1:17" ht="14.45" customHeight="1" x14ac:dyDescent="0.2">
      <c r="A1175" s="822" t="s">
        <v>599</v>
      </c>
      <c r="B1175" s="823" t="s">
        <v>7844</v>
      </c>
      <c r="C1175" s="823" t="s">
        <v>7240</v>
      </c>
      <c r="D1175" s="823" t="s">
        <v>7411</v>
      </c>
      <c r="E1175" s="823" t="s">
        <v>7412</v>
      </c>
      <c r="F1175" s="832">
        <v>1</v>
      </c>
      <c r="G1175" s="832">
        <v>21594.16</v>
      </c>
      <c r="H1175" s="832">
        <v>0.4188752795196839</v>
      </c>
      <c r="I1175" s="832">
        <v>21594.16</v>
      </c>
      <c r="J1175" s="832">
        <v>3</v>
      </c>
      <c r="K1175" s="832">
        <v>51552.72</v>
      </c>
      <c r="L1175" s="832">
        <v>1</v>
      </c>
      <c r="M1175" s="832">
        <v>17184.240000000002</v>
      </c>
      <c r="N1175" s="832"/>
      <c r="O1175" s="832"/>
      <c r="P1175" s="828"/>
      <c r="Q1175" s="833"/>
    </row>
    <row r="1176" spans="1:17" ht="14.45" customHeight="1" x14ac:dyDescent="0.2">
      <c r="A1176" s="822" t="s">
        <v>599</v>
      </c>
      <c r="B1176" s="823" t="s">
        <v>7844</v>
      </c>
      <c r="C1176" s="823" t="s">
        <v>7240</v>
      </c>
      <c r="D1176" s="823" t="s">
        <v>7937</v>
      </c>
      <c r="E1176" s="823" t="s">
        <v>7938</v>
      </c>
      <c r="F1176" s="832"/>
      <c r="G1176" s="832"/>
      <c r="H1176" s="832"/>
      <c r="I1176" s="832"/>
      <c r="J1176" s="832">
        <v>415.15</v>
      </c>
      <c r="K1176" s="832">
        <v>46336.639999999999</v>
      </c>
      <c r="L1176" s="832">
        <v>1</v>
      </c>
      <c r="M1176" s="832">
        <v>111.61421173069975</v>
      </c>
      <c r="N1176" s="832">
        <v>481.7</v>
      </c>
      <c r="O1176" s="832">
        <v>53468.7</v>
      </c>
      <c r="P1176" s="828">
        <v>1.1539183678402232</v>
      </c>
      <c r="Q1176" s="833">
        <v>111</v>
      </c>
    </row>
    <row r="1177" spans="1:17" ht="14.45" customHeight="1" x14ac:dyDescent="0.2">
      <c r="A1177" s="822" t="s">
        <v>599</v>
      </c>
      <c r="B1177" s="823" t="s">
        <v>7844</v>
      </c>
      <c r="C1177" s="823" t="s">
        <v>7240</v>
      </c>
      <c r="D1177" s="823" t="s">
        <v>7420</v>
      </c>
      <c r="E1177" s="823" t="s">
        <v>1493</v>
      </c>
      <c r="F1177" s="832"/>
      <c r="G1177" s="832"/>
      <c r="H1177" s="832"/>
      <c r="I1177" s="832"/>
      <c r="J1177" s="832"/>
      <c r="K1177" s="832"/>
      <c r="L1177" s="832"/>
      <c r="M1177" s="832"/>
      <c r="N1177" s="832">
        <v>20.62</v>
      </c>
      <c r="O1177" s="832">
        <v>6804.6</v>
      </c>
      <c r="P1177" s="828"/>
      <c r="Q1177" s="833">
        <v>330</v>
      </c>
    </row>
    <row r="1178" spans="1:17" ht="14.45" customHeight="1" x14ac:dyDescent="0.2">
      <c r="A1178" s="822" t="s">
        <v>599</v>
      </c>
      <c r="B1178" s="823" t="s">
        <v>7844</v>
      </c>
      <c r="C1178" s="823" t="s">
        <v>7240</v>
      </c>
      <c r="D1178" s="823" t="s">
        <v>7420</v>
      </c>
      <c r="E1178" s="823" t="s">
        <v>7580</v>
      </c>
      <c r="F1178" s="832"/>
      <c r="G1178" s="832"/>
      <c r="H1178" s="832"/>
      <c r="I1178" s="832"/>
      <c r="J1178" s="832"/>
      <c r="K1178" s="832"/>
      <c r="L1178" s="832"/>
      <c r="M1178" s="832"/>
      <c r="N1178" s="832">
        <v>0</v>
      </c>
      <c r="O1178" s="832">
        <v>0</v>
      </c>
      <c r="P1178" s="828"/>
      <c r="Q1178" s="833"/>
    </row>
    <row r="1179" spans="1:17" ht="14.45" customHeight="1" x14ac:dyDescent="0.2">
      <c r="A1179" s="822" t="s">
        <v>599</v>
      </c>
      <c r="B1179" s="823" t="s">
        <v>7844</v>
      </c>
      <c r="C1179" s="823" t="s">
        <v>7240</v>
      </c>
      <c r="D1179" s="823" t="s">
        <v>7424</v>
      </c>
      <c r="E1179" s="823" t="s">
        <v>7335</v>
      </c>
      <c r="F1179" s="832"/>
      <c r="G1179" s="832"/>
      <c r="H1179" s="832"/>
      <c r="I1179" s="832"/>
      <c r="J1179" s="832">
        <v>22</v>
      </c>
      <c r="K1179" s="832">
        <v>125629.45999999999</v>
      </c>
      <c r="L1179" s="832">
        <v>1</v>
      </c>
      <c r="M1179" s="832">
        <v>5710.4299999999994</v>
      </c>
      <c r="N1179" s="832"/>
      <c r="O1179" s="832"/>
      <c r="P1179" s="828"/>
      <c r="Q1179" s="833"/>
    </row>
    <row r="1180" spans="1:17" ht="14.45" customHeight="1" x14ac:dyDescent="0.2">
      <c r="A1180" s="822" t="s">
        <v>599</v>
      </c>
      <c r="B1180" s="823" t="s">
        <v>7844</v>
      </c>
      <c r="C1180" s="823" t="s">
        <v>7240</v>
      </c>
      <c r="D1180" s="823" t="s">
        <v>7425</v>
      </c>
      <c r="E1180" s="823" t="s">
        <v>7335</v>
      </c>
      <c r="F1180" s="832"/>
      <c r="G1180" s="832"/>
      <c r="H1180" s="832"/>
      <c r="I1180" s="832"/>
      <c r="J1180" s="832">
        <v>27</v>
      </c>
      <c r="K1180" s="832">
        <v>690458.94</v>
      </c>
      <c r="L1180" s="832">
        <v>1</v>
      </c>
      <c r="M1180" s="832">
        <v>25572.55333333333</v>
      </c>
      <c r="N1180" s="832"/>
      <c r="O1180" s="832"/>
      <c r="P1180" s="828"/>
      <c r="Q1180" s="833"/>
    </row>
    <row r="1181" spans="1:17" ht="14.45" customHeight="1" x14ac:dyDescent="0.2">
      <c r="A1181" s="822" t="s">
        <v>599</v>
      </c>
      <c r="B1181" s="823" t="s">
        <v>7844</v>
      </c>
      <c r="C1181" s="823" t="s">
        <v>7240</v>
      </c>
      <c r="D1181" s="823" t="s">
        <v>7939</v>
      </c>
      <c r="E1181" s="823" t="s">
        <v>7840</v>
      </c>
      <c r="F1181" s="832"/>
      <c r="G1181" s="832"/>
      <c r="H1181" s="832"/>
      <c r="I1181" s="832"/>
      <c r="J1181" s="832">
        <v>1</v>
      </c>
      <c r="K1181" s="832">
        <v>9358.4500000000007</v>
      </c>
      <c r="L1181" s="832">
        <v>1</v>
      </c>
      <c r="M1181" s="832">
        <v>9358.4500000000007</v>
      </c>
      <c r="N1181" s="832">
        <v>0.9</v>
      </c>
      <c r="O1181" s="832">
        <v>8422.6</v>
      </c>
      <c r="P1181" s="828">
        <v>0.89999946572349054</v>
      </c>
      <c r="Q1181" s="833">
        <v>9358.4444444444453</v>
      </c>
    </row>
    <row r="1182" spans="1:17" ht="14.45" customHeight="1" x14ac:dyDescent="0.2">
      <c r="A1182" s="822" t="s">
        <v>599</v>
      </c>
      <c r="B1182" s="823" t="s">
        <v>7844</v>
      </c>
      <c r="C1182" s="823" t="s">
        <v>7240</v>
      </c>
      <c r="D1182" s="823" t="s">
        <v>7940</v>
      </c>
      <c r="E1182" s="823" t="s">
        <v>7941</v>
      </c>
      <c r="F1182" s="832"/>
      <c r="G1182" s="832"/>
      <c r="H1182" s="832"/>
      <c r="I1182" s="832"/>
      <c r="J1182" s="832">
        <v>5</v>
      </c>
      <c r="K1182" s="832">
        <v>334479</v>
      </c>
      <c r="L1182" s="832">
        <v>1</v>
      </c>
      <c r="M1182" s="832">
        <v>66895.8</v>
      </c>
      <c r="N1182" s="832"/>
      <c r="O1182" s="832"/>
      <c r="P1182" s="828"/>
      <c r="Q1182" s="833"/>
    </row>
    <row r="1183" spans="1:17" ht="14.45" customHeight="1" x14ac:dyDescent="0.2">
      <c r="A1183" s="822" t="s">
        <v>599</v>
      </c>
      <c r="B1183" s="823" t="s">
        <v>7844</v>
      </c>
      <c r="C1183" s="823" t="s">
        <v>7240</v>
      </c>
      <c r="D1183" s="823" t="s">
        <v>7940</v>
      </c>
      <c r="E1183" s="823" t="s">
        <v>7942</v>
      </c>
      <c r="F1183" s="832"/>
      <c r="G1183" s="832"/>
      <c r="H1183" s="832"/>
      <c r="I1183" s="832"/>
      <c r="J1183" s="832">
        <v>0</v>
      </c>
      <c r="K1183" s="832">
        <v>0</v>
      </c>
      <c r="L1183" s="832"/>
      <c r="M1183" s="832"/>
      <c r="N1183" s="832"/>
      <c r="O1183" s="832"/>
      <c r="P1183" s="828"/>
      <c r="Q1183" s="833"/>
    </row>
    <row r="1184" spans="1:17" ht="14.45" customHeight="1" x14ac:dyDescent="0.2">
      <c r="A1184" s="822" t="s">
        <v>599</v>
      </c>
      <c r="B1184" s="823" t="s">
        <v>7844</v>
      </c>
      <c r="C1184" s="823" t="s">
        <v>7240</v>
      </c>
      <c r="D1184" s="823" t="s">
        <v>7943</v>
      </c>
      <c r="E1184" s="823" t="s">
        <v>7840</v>
      </c>
      <c r="F1184" s="832"/>
      <c r="G1184" s="832"/>
      <c r="H1184" s="832"/>
      <c r="I1184" s="832"/>
      <c r="J1184" s="832">
        <v>3.25</v>
      </c>
      <c r="K1184" s="832">
        <v>15207.5</v>
      </c>
      <c r="L1184" s="832">
        <v>1</v>
      </c>
      <c r="M1184" s="832">
        <v>4679.2307692307695</v>
      </c>
      <c r="N1184" s="832">
        <v>0.3</v>
      </c>
      <c r="O1184" s="832">
        <v>1403.76</v>
      </c>
      <c r="P1184" s="828">
        <v>9.2307085319743548E-2</v>
      </c>
      <c r="Q1184" s="833">
        <v>4679.2</v>
      </c>
    </row>
    <row r="1185" spans="1:17" ht="14.45" customHeight="1" x14ac:dyDescent="0.2">
      <c r="A1185" s="822" t="s">
        <v>599</v>
      </c>
      <c r="B1185" s="823" t="s">
        <v>7844</v>
      </c>
      <c r="C1185" s="823" t="s">
        <v>7240</v>
      </c>
      <c r="D1185" s="823" t="s">
        <v>7944</v>
      </c>
      <c r="E1185" s="823" t="s">
        <v>2939</v>
      </c>
      <c r="F1185" s="832"/>
      <c r="G1185" s="832"/>
      <c r="H1185" s="832"/>
      <c r="I1185" s="832"/>
      <c r="J1185" s="832">
        <v>0.16</v>
      </c>
      <c r="K1185" s="832">
        <v>352.15</v>
      </c>
      <c r="L1185" s="832">
        <v>1</v>
      </c>
      <c r="M1185" s="832">
        <v>2200.9375</v>
      </c>
      <c r="N1185" s="832"/>
      <c r="O1185" s="832"/>
      <c r="P1185" s="828"/>
      <c r="Q1185" s="833"/>
    </row>
    <row r="1186" spans="1:17" ht="14.45" customHeight="1" x14ac:dyDescent="0.2">
      <c r="A1186" s="822" t="s">
        <v>599</v>
      </c>
      <c r="B1186" s="823" t="s">
        <v>7844</v>
      </c>
      <c r="C1186" s="823" t="s">
        <v>7240</v>
      </c>
      <c r="D1186" s="823" t="s">
        <v>7945</v>
      </c>
      <c r="E1186" s="823"/>
      <c r="F1186" s="832"/>
      <c r="G1186" s="832"/>
      <c r="H1186" s="832"/>
      <c r="I1186" s="832"/>
      <c r="J1186" s="832">
        <v>3</v>
      </c>
      <c r="K1186" s="832">
        <v>2090.4899999999998</v>
      </c>
      <c r="L1186" s="832">
        <v>1</v>
      </c>
      <c r="M1186" s="832">
        <v>696.82999999999993</v>
      </c>
      <c r="N1186" s="832"/>
      <c r="O1186" s="832"/>
      <c r="P1186" s="828"/>
      <c r="Q1186" s="833"/>
    </row>
    <row r="1187" spans="1:17" ht="14.45" customHeight="1" x14ac:dyDescent="0.2">
      <c r="A1187" s="822" t="s">
        <v>599</v>
      </c>
      <c r="B1187" s="823" t="s">
        <v>7844</v>
      </c>
      <c r="C1187" s="823" t="s">
        <v>7240</v>
      </c>
      <c r="D1187" s="823" t="s">
        <v>7946</v>
      </c>
      <c r="E1187" s="823" t="s">
        <v>1382</v>
      </c>
      <c r="F1187" s="832"/>
      <c r="G1187" s="832"/>
      <c r="H1187" s="832"/>
      <c r="I1187" s="832"/>
      <c r="J1187" s="832"/>
      <c r="K1187" s="832"/>
      <c r="L1187" s="832"/>
      <c r="M1187" s="832"/>
      <c r="N1187" s="832">
        <v>16</v>
      </c>
      <c r="O1187" s="832">
        <v>101529.12</v>
      </c>
      <c r="P1187" s="828"/>
      <c r="Q1187" s="833">
        <v>6345.57</v>
      </c>
    </row>
    <row r="1188" spans="1:17" ht="14.45" customHeight="1" x14ac:dyDescent="0.2">
      <c r="A1188" s="822" t="s">
        <v>599</v>
      </c>
      <c r="B1188" s="823" t="s">
        <v>7844</v>
      </c>
      <c r="C1188" s="823" t="s">
        <v>7240</v>
      </c>
      <c r="D1188" s="823" t="s">
        <v>7427</v>
      </c>
      <c r="E1188" s="823" t="s">
        <v>2717</v>
      </c>
      <c r="F1188" s="832"/>
      <c r="G1188" s="832"/>
      <c r="H1188" s="832"/>
      <c r="I1188" s="832"/>
      <c r="J1188" s="832">
        <v>1.36</v>
      </c>
      <c r="K1188" s="832">
        <v>2288.88</v>
      </c>
      <c r="L1188" s="832">
        <v>1</v>
      </c>
      <c r="M1188" s="832">
        <v>1683</v>
      </c>
      <c r="N1188" s="832">
        <v>10.78</v>
      </c>
      <c r="O1188" s="832">
        <v>18141.060000000001</v>
      </c>
      <c r="P1188" s="828">
        <v>7.9257366048023492</v>
      </c>
      <c r="Q1188" s="833">
        <v>1682.8441558441561</v>
      </c>
    </row>
    <row r="1189" spans="1:17" ht="14.45" customHeight="1" x14ac:dyDescent="0.2">
      <c r="A1189" s="822" t="s">
        <v>599</v>
      </c>
      <c r="B1189" s="823" t="s">
        <v>7844</v>
      </c>
      <c r="C1189" s="823" t="s">
        <v>7240</v>
      </c>
      <c r="D1189" s="823" t="s">
        <v>7427</v>
      </c>
      <c r="E1189" s="823" t="s">
        <v>7576</v>
      </c>
      <c r="F1189" s="832"/>
      <c r="G1189" s="832"/>
      <c r="H1189" s="832"/>
      <c r="I1189" s="832"/>
      <c r="J1189" s="832">
        <v>0</v>
      </c>
      <c r="K1189" s="832">
        <v>0</v>
      </c>
      <c r="L1189" s="832"/>
      <c r="M1189" s="832"/>
      <c r="N1189" s="832">
        <v>5.5511151231257827E-16</v>
      </c>
      <c r="O1189" s="832">
        <v>4.5474735088646412E-13</v>
      </c>
      <c r="P1189" s="828"/>
      <c r="Q1189" s="833">
        <v>819.2</v>
      </c>
    </row>
    <row r="1190" spans="1:17" ht="14.45" customHeight="1" x14ac:dyDescent="0.2">
      <c r="A1190" s="822" t="s">
        <v>599</v>
      </c>
      <c r="B1190" s="823" t="s">
        <v>7844</v>
      </c>
      <c r="C1190" s="823" t="s">
        <v>7240</v>
      </c>
      <c r="D1190" s="823" t="s">
        <v>7947</v>
      </c>
      <c r="E1190" s="823" t="s">
        <v>7948</v>
      </c>
      <c r="F1190" s="832"/>
      <c r="G1190" s="832"/>
      <c r="H1190" s="832"/>
      <c r="I1190" s="832"/>
      <c r="J1190" s="832"/>
      <c r="K1190" s="832"/>
      <c r="L1190" s="832"/>
      <c r="M1190" s="832"/>
      <c r="N1190" s="832">
        <v>3.96</v>
      </c>
      <c r="O1190" s="832">
        <v>84027.9</v>
      </c>
      <c r="P1190" s="828"/>
      <c r="Q1190" s="833">
        <v>21219.166666666664</v>
      </c>
    </row>
    <row r="1191" spans="1:17" ht="14.45" customHeight="1" x14ac:dyDescent="0.2">
      <c r="A1191" s="822" t="s">
        <v>599</v>
      </c>
      <c r="B1191" s="823" t="s">
        <v>7844</v>
      </c>
      <c r="C1191" s="823" t="s">
        <v>7240</v>
      </c>
      <c r="D1191" s="823" t="s">
        <v>7841</v>
      </c>
      <c r="E1191" s="823" t="s">
        <v>7842</v>
      </c>
      <c r="F1191" s="832"/>
      <c r="G1191" s="832"/>
      <c r="H1191" s="832"/>
      <c r="I1191" s="832"/>
      <c r="J1191" s="832">
        <v>0.9</v>
      </c>
      <c r="K1191" s="832">
        <v>82349.820000000007</v>
      </c>
      <c r="L1191" s="832">
        <v>1</v>
      </c>
      <c r="M1191" s="832">
        <v>91499.8</v>
      </c>
      <c r="N1191" s="832"/>
      <c r="O1191" s="832"/>
      <c r="P1191" s="828"/>
      <c r="Q1191" s="833"/>
    </row>
    <row r="1192" spans="1:17" ht="14.45" customHeight="1" x14ac:dyDescent="0.2">
      <c r="A1192" s="822" t="s">
        <v>599</v>
      </c>
      <c r="B1192" s="823" t="s">
        <v>7844</v>
      </c>
      <c r="C1192" s="823" t="s">
        <v>7240</v>
      </c>
      <c r="D1192" s="823" t="s">
        <v>7841</v>
      </c>
      <c r="E1192" s="823" t="s">
        <v>7843</v>
      </c>
      <c r="F1192" s="832"/>
      <c r="G1192" s="832"/>
      <c r="H1192" s="832"/>
      <c r="I1192" s="832"/>
      <c r="J1192" s="832">
        <v>0</v>
      </c>
      <c r="K1192" s="832">
        <v>0</v>
      </c>
      <c r="L1192" s="832"/>
      <c r="M1192" s="832"/>
      <c r="N1192" s="832"/>
      <c r="O1192" s="832"/>
      <c r="P1192" s="828"/>
      <c r="Q1192" s="833"/>
    </row>
    <row r="1193" spans="1:17" ht="14.45" customHeight="1" x14ac:dyDescent="0.2">
      <c r="A1193" s="822" t="s">
        <v>599</v>
      </c>
      <c r="B1193" s="823" t="s">
        <v>7844</v>
      </c>
      <c r="C1193" s="823" t="s">
        <v>7240</v>
      </c>
      <c r="D1193" s="823" t="s">
        <v>7429</v>
      </c>
      <c r="E1193" s="823" t="s">
        <v>7335</v>
      </c>
      <c r="F1193" s="832"/>
      <c r="G1193" s="832"/>
      <c r="H1193" s="832"/>
      <c r="I1193" s="832"/>
      <c r="J1193" s="832">
        <v>2</v>
      </c>
      <c r="K1193" s="832">
        <v>5710.44</v>
      </c>
      <c r="L1193" s="832">
        <v>1</v>
      </c>
      <c r="M1193" s="832">
        <v>2855.22</v>
      </c>
      <c r="N1193" s="832"/>
      <c r="O1193" s="832"/>
      <c r="P1193" s="828"/>
      <c r="Q1193" s="833"/>
    </row>
    <row r="1194" spans="1:17" ht="14.45" customHeight="1" x14ac:dyDescent="0.2">
      <c r="A1194" s="822" t="s">
        <v>599</v>
      </c>
      <c r="B1194" s="823" t="s">
        <v>7844</v>
      </c>
      <c r="C1194" s="823" t="s">
        <v>7240</v>
      </c>
      <c r="D1194" s="823" t="s">
        <v>7430</v>
      </c>
      <c r="E1194" s="823" t="s">
        <v>1175</v>
      </c>
      <c r="F1194" s="832"/>
      <c r="G1194" s="832"/>
      <c r="H1194" s="832"/>
      <c r="I1194" s="832"/>
      <c r="J1194" s="832">
        <v>1</v>
      </c>
      <c r="K1194" s="832">
        <v>11086</v>
      </c>
      <c r="L1194" s="832">
        <v>1</v>
      </c>
      <c r="M1194" s="832">
        <v>11086</v>
      </c>
      <c r="N1194" s="832"/>
      <c r="O1194" s="832"/>
      <c r="P1194" s="828"/>
      <c r="Q1194" s="833"/>
    </row>
    <row r="1195" spans="1:17" ht="14.45" customHeight="1" x14ac:dyDescent="0.2">
      <c r="A1195" s="822" t="s">
        <v>599</v>
      </c>
      <c r="B1195" s="823" t="s">
        <v>7844</v>
      </c>
      <c r="C1195" s="823" t="s">
        <v>7240</v>
      </c>
      <c r="D1195" s="823" t="s">
        <v>7431</v>
      </c>
      <c r="E1195" s="823" t="s">
        <v>2111</v>
      </c>
      <c r="F1195" s="832"/>
      <c r="G1195" s="832"/>
      <c r="H1195" s="832"/>
      <c r="I1195" s="832"/>
      <c r="J1195" s="832">
        <v>33.22</v>
      </c>
      <c r="K1195" s="832">
        <v>163400.75</v>
      </c>
      <c r="L1195" s="832">
        <v>1</v>
      </c>
      <c r="M1195" s="832">
        <v>4918.746237206502</v>
      </c>
      <c r="N1195" s="832">
        <v>165.70999999999998</v>
      </c>
      <c r="O1195" s="832">
        <v>497511.38</v>
      </c>
      <c r="P1195" s="828">
        <v>3.0447313124327766</v>
      </c>
      <c r="Q1195" s="833">
        <v>3002.3014905557907</v>
      </c>
    </row>
    <row r="1196" spans="1:17" ht="14.45" customHeight="1" x14ac:dyDescent="0.2">
      <c r="A1196" s="822" t="s">
        <v>599</v>
      </c>
      <c r="B1196" s="823" t="s">
        <v>7844</v>
      </c>
      <c r="C1196" s="823" t="s">
        <v>7240</v>
      </c>
      <c r="D1196" s="823" t="s">
        <v>7431</v>
      </c>
      <c r="E1196" s="823" t="s">
        <v>7581</v>
      </c>
      <c r="F1196" s="832"/>
      <c r="G1196" s="832"/>
      <c r="H1196" s="832"/>
      <c r="I1196" s="832"/>
      <c r="J1196" s="832">
        <v>1.3322676295501878E-15</v>
      </c>
      <c r="K1196" s="832">
        <v>3.637978807091713E-12</v>
      </c>
      <c r="L1196" s="832">
        <v>1</v>
      </c>
      <c r="M1196" s="832">
        <v>2730.6666666666665</v>
      </c>
      <c r="N1196" s="832">
        <v>7.1054273576010019E-15</v>
      </c>
      <c r="O1196" s="832">
        <v>2.9103830456733704E-11</v>
      </c>
      <c r="P1196" s="828">
        <v>8</v>
      </c>
      <c r="Q1196" s="833">
        <v>4096</v>
      </c>
    </row>
    <row r="1197" spans="1:17" ht="14.45" customHeight="1" x14ac:dyDescent="0.2">
      <c r="A1197" s="822" t="s">
        <v>599</v>
      </c>
      <c r="B1197" s="823" t="s">
        <v>7844</v>
      </c>
      <c r="C1197" s="823" t="s">
        <v>7240</v>
      </c>
      <c r="D1197" s="823" t="s">
        <v>7432</v>
      </c>
      <c r="E1197" s="823" t="s">
        <v>2111</v>
      </c>
      <c r="F1197" s="832"/>
      <c r="G1197" s="832"/>
      <c r="H1197" s="832"/>
      <c r="I1197" s="832"/>
      <c r="J1197" s="832">
        <v>18.02</v>
      </c>
      <c r="K1197" s="832">
        <v>216002.7</v>
      </c>
      <c r="L1197" s="832">
        <v>1</v>
      </c>
      <c r="M1197" s="832">
        <v>11986.831298557159</v>
      </c>
      <c r="N1197" s="832">
        <v>150.56</v>
      </c>
      <c r="O1197" s="832">
        <v>1209943.8300000005</v>
      </c>
      <c r="P1197" s="828">
        <v>5.6015217865332261</v>
      </c>
      <c r="Q1197" s="833">
        <v>8036.2900504782183</v>
      </c>
    </row>
    <row r="1198" spans="1:17" ht="14.45" customHeight="1" x14ac:dyDescent="0.2">
      <c r="A1198" s="822" t="s">
        <v>599</v>
      </c>
      <c r="B1198" s="823" t="s">
        <v>7844</v>
      </c>
      <c r="C1198" s="823" t="s">
        <v>7240</v>
      </c>
      <c r="D1198" s="823" t="s">
        <v>7432</v>
      </c>
      <c r="E1198" s="823" t="s">
        <v>7581</v>
      </c>
      <c r="F1198" s="832"/>
      <c r="G1198" s="832"/>
      <c r="H1198" s="832"/>
      <c r="I1198" s="832"/>
      <c r="J1198" s="832">
        <v>4.4408920985006262E-16</v>
      </c>
      <c r="K1198" s="832">
        <v>-1.6370904631912708E-11</v>
      </c>
      <c r="L1198" s="832">
        <v>1</v>
      </c>
      <c r="M1198" s="832">
        <v>-36864</v>
      </c>
      <c r="N1198" s="832">
        <v>5.3290705182007514E-15</v>
      </c>
      <c r="O1198" s="832">
        <v>-1.1641532182693481E-10</v>
      </c>
      <c r="P1198" s="828">
        <v>7.1111111111111107</v>
      </c>
      <c r="Q1198" s="833">
        <v>-21845.333333333332</v>
      </c>
    </row>
    <row r="1199" spans="1:17" ht="14.45" customHeight="1" x14ac:dyDescent="0.2">
      <c r="A1199" s="822" t="s">
        <v>599</v>
      </c>
      <c r="B1199" s="823" t="s">
        <v>7844</v>
      </c>
      <c r="C1199" s="823" t="s">
        <v>7240</v>
      </c>
      <c r="D1199" s="823" t="s">
        <v>7434</v>
      </c>
      <c r="E1199" s="823" t="s">
        <v>1397</v>
      </c>
      <c r="F1199" s="832"/>
      <c r="G1199" s="832"/>
      <c r="H1199" s="832"/>
      <c r="I1199" s="832"/>
      <c r="J1199" s="832">
        <v>61</v>
      </c>
      <c r="K1199" s="832">
        <v>78528.960000000006</v>
      </c>
      <c r="L1199" s="832">
        <v>1</v>
      </c>
      <c r="M1199" s="832">
        <v>1287.3600000000001</v>
      </c>
      <c r="N1199" s="832">
        <v>195</v>
      </c>
      <c r="O1199" s="832">
        <v>251035.19999999995</v>
      </c>
      <c r="P1199" s="828">
        <v>3.1967213114754092</v>
      </c>
      <c r="Q1199" s="833">
        <v>1287.3599999999997</v>
      </c>
    </row>
    <row r="1200" spans="1:17" ht="14.45" customHeight="1" x14ac:dyDescent="0.2">
      <c r="A1200" s="822" t="s">
        <v>599</v>
      </c>
      <c r="B1200" s="823" t="s">
        <v>7844</v>
      </c>
      <c r="C1200" s="823" t="s">
        <v>7240</v>
      </c>
      <c r="D1200" s="823" t="s">
        <v>7435</v>
      </c>
      <c r="E1200" s="823" t="s">
        <v>1392</v>
      </c>
      <c r="F1200" s="832"/>
      <c r="G1200" s="832"/>
      <c r="H1200" s="832"/>
      <c r="I1200" s="832"/>
      <c r="J1200" s="832">
        <v>5</v>
      </c>
      <c r="K1200" s="832">
        <v>6436.7999999999993</v>
      </c>
      <c r="L1200" s="832">
        <v>1</v>
      </c>
      <c r="M1200" s="832">
        <v>1287.3599999999999</v>
      </c>
      <c r="N1200" s="832">
        <v>9</v>
      </c>
      <c r="O1200" s="832">
        <v>11586.239999999998</v>
      </c>
      <c r="P1200" s="828">
        <v>1.7999999999999998</v>
      </c>
      <c r="Q1200" s="833">
        <v>1287.3599999999997</v>
      </c>
    </row>
    <row r="1201" spans="1:17" ht="14.45" customHeight="1" x14ac:dyDescent="0.2">
      <c r="A1201" s="822" t="s">
        <v>599</v>
      </c>
      <c r="B1201" s="823" t="s">
        <v>7844</v>
      </c>
      <c r="C1201" s="823" t="s">
        <v>7240</v>
      </c>
      <c r="D1201" s="823" t="s">
        <v>7436</v>
      </c>
      <c r="E1201" s="823" t="s">
        <v>2030</v>
      </c>
      <c r="F1201" s="832"/>
      <c r="G1201" s="832"/>
      <c r="H1201" s="832"/>
      <c r="I1201" s="832"/>
      <c r="J1201" s="832">
        <v>1</v>
      </c>
      <c r="K1201" s="832">
        <v>5710.43</v>
      </c>
      <c r="L1201" s="832">
        <v>1</v>
      </c>
      <c r="M1201" s="832">
        <v>5710.43</v>
      </c>
      <c r="N1201" s="832"/>
      <c r="O1201" s="832"/>
      <c r="P1201" s="828"/>
      <c r="Q1201" s="833"/>
    </row>
    <row r="1202" spans="1:17" ht="14.45" customHeight="1" x14ac:dyDescent="0.2">
      <c r="A1202" s="822" t="s">
        <v>599</v>
      </c>
      <c r="B1202" s="823" t="s">
        <v>7844</v>
      </c>
      <c r="C1202" s="823" t="s">
        <v>7240</v>
      </c>
      <c r="D1202" s="823" t="s">
        <v>7437</v>
      </c>
      <c r="E1202" s="823" t="s">
        <v>2065</v>
      </c>
      <c r="F1202" s="832"/>
      <c r="G1202" s="832"/>
      <c r="H1202" s="832"/>
      <c r="I1202" s="832"/>
      <c r="J1202" s="832">
        <v>1.8</v>
      </c>
      <c r="K1202" s="832">
        <v>40330.980000000003</v>
      </c>
      <c r="L1202" s="832">
        <v>1</v>
      </c>
      <c r="M1202" s="832">
        <v>22406.100000000002</v>
      </c>
      <c r="N1202" s="832"/>
      <c r="O1202" s="832"/>
      <c r="P1202" s="828"/>
      <c r="Q1202" s="833"/>
    </row>
    <row r="1203" spans="1:17" ht="14.45" customHeight="1" x14ac:dyDescent="0.2">
      <c r="A1203" s="822" t="s">
        <v>599</v>
      </c>
      <c r="B1203" s="823" t="s">
        <v>7844</v>
      </c>
      <c r="C1203" s="823" t="s">
        <v>7240</v>
      </c>
      <c r="D1203" s="823" t="s">
        <v>7439</v>
      </c>
      <c r="E1203" s="823" t="s">
        <v>2030</v>
      </c>
      <c r="F1203" s="832"/>
      <c r="G1203" s="832"/>
      <c r="H1203" s="832"/>
      <c r="I1203" s="832"/>
      <c r="J1203" s="832">
        <v>1</v>
      </c>
      <c r="K1203" s="832">
        <v>11420.87</v>
      </c>
      <c r="L1203" s="832">
        <v>1</v>
      </c>
      <c r="M1203" s="832">
        <v>11420.87</v>
      </c>
      <c r="N1203" s="832"/>
      <c r="O1203" s="832"/>
      <c r="P1203" s="828"/>
      <c r="Q1203" s="833"/>
    </row>
    <row r="1204" spans="1:17" ht="14.45" customHeight="1" x14ac:dyDescent="0.2">
      <c r="A1204" s="822" t="s">
        <v>599</v>
      </c>
      <c r="B1204" s="823" t="s">
        <v>7844</v>
      </c>
      <c r="C1204" s="823" t="s">
        <v>7240</v>
      </c>
      <c r="D1204" s="823" t="s">
        <v>7949</v>
      </c>
      <c r="E1204" s="823" t="s">
        <v>660</v>
      </c>
      <c r="F1204" s="832"/>
      <c r="G1204" s="832"/>
      <c r="H1204" s="832"/>
      <c r="I1204" s="832"/>
      <c r="J1204" s="832">
        <v>3.2</v>
      </c>
      <c r="K1204" s="832">
        <v>865.04</v>
      </c>
      <c r="L1204" s="832">
        <v>1</v>
      </c>
      <c r="M1204" s="832">
        <v>270.32499999999999</v>
      </c>
      <c r="N1204" s="832">
        <v>29.200000000000003</v>
      </c>
      <c r="O1204" s="832">
        <v>7785.94</v>
      </c>
      <c r="P1204" s="828">
        <v>9.0006704892259322</v>
      </c>
      <c r="Q1204" s="833">
        <v>266.64178082191779</v>
      </c>
    </row>
    <row r="1205" spans="1:17" ht="14.45" customHeight="1" x14ac:dyDescent="0.2">
      <c r="A1205" s="822" t="s">
        <v>599</v>
      </c>
      <c r="B1205" s="823" t="s">
        <v>7844</v>
      </c>
      <c r="C1205" s="823" t="s">
        <v>7240</v>
      </c>
      <c r="D1205" s="823" t="s">
        <v>7950</v>
      </c>
      <c r="E1205" s="823" t="s">
        <v>1394</v>
      </c>
      <c r="F1205" s="832"/>
      <c r="G1205" s="832"/>
      <c r="H1205" s="832"/>
      <c r="I1205" s="832"/>
      <c r="J1205" s="832"/>
      <c r="K1205" s="832"/>
      <c r="L1205" s="832"/>
      <c r="M1205" s="832"/>
      <c r="N1205" s="832">
        <v>2</v>
      </c>
      <c r="O1205" s="832">
        <v>19848</v>
      </c>
      <c r="P1205" s="828"/>
      <c r="Q1205" s="833">
        <v>9924</v>
      </c>
    </row>
    <row r="1206" spans="1:17" ht="14.45" customHeight="1" x14ac:dyDescent="0.2">
      <c r="A1206" s="822" t="s">
        <v>599</v>
      </c>
      <c r="B1206" s="823" t="s">
        <v>7844</v>
      </c>
      <c r="C1206" s="823" t="s">
        <v>7240</v>
      </c>
      <c r="D1206" s="823" t="s">
        <v>7951</v>
      </c>
      <c r="E1206" s="823" t="s">
        <v>2030</v>
      </c>
      <c r="F1206" s="832"/>
      <c r="G1206" s="832"/>
      <c r="H1206" s="832"/>
      <c r="I1206" s="832"/>
      <c r="J1206" s="832"/>
      <c r="K1206" s="832"/>
      <c r="L1206" s="832"/>
      <c r="M1206" s="832"/>
      <c r="N1206" s="832">
        <v>15</v>
      </c>
      <c r="O1206" s="832">
        <v>34262.550000000003</v>
      </c>
      <c r="P1206" s="828"/>
      <c r="Q1206" s="833">
        <v>2284.17</v>
      </c>
    </row>
    <row r="1207" spans="1:17" ht="14.45" customHeight="1" x14ac:dyDescent="0.2">
      <c r="A1207" s="822" t="s">
        <v>599</v>
      </c>
      <c r="B1207" s="823" t="s">
        <v>7844</v>
      </c>
      <c r="C1207" s="823" t="s">
        <v>7240</v>
      </c>
      <c r="D1207" s="823" t="s">
        <v>7952</v>
      </c>
      <c r="E1207" s="823" t="s">
        <v>7953</v>
      </c>
      <c r="F1207" s="832"/>
      <c r="G1207" s="832"/>
      <c r="H1207" s="832"/>
      <c r="I1207" s="832"/>
      <c r="J1207" s="832"/>
      <c r="K1207" s="832"/>
      <c r="L1207" s="832"/>
      <c r="M1207" s="832"/>
      <c r="N1207" s="832">
        <v>2.2000000000000002</v>
      </c>
      <c r="O1207" s="832">
        <v>1505.24</v>
      </c>
      <c r="P1207" s="828"/>
      <c r="Q1207" s="833">
        <v>684.19999999999993</v>
      </c>
    </row>
    <row r="1208" spans="1:17" ht="14.45" customHeight="1" x14ac:dyDescent="0.2">
      <c r="A1208" s="822" t="s">
        <v>599</v>
      </c>
      <c r="B1208" s="823" t="s">
        <v>7844</v>
      </c>
      <c r="C1208" s="823" t="s">
        <v>7240</v>
      </c>
      <c r="D1208" s="823" t="s">
        <v>7954</v>
      </c>
      <c r="E1208" s="823" t="s">
        <v>1394</v>
      </c>
      <c r="F1208" s="832"/>
      <c r="G1208" s="832"/>
      <c r="H1208" s="832"/>
      <c r="I1208" s="832"/>
      <c r="J1208" s="832"/>
      <c r="K1208" s="832"/>
      <c r="L1208" s="832"/>
      <c r="M1208" s="832"/>
      <c r="N1208" s="832">
        <v>8</v>
      </c>
      <c r="O1208" s="832">
        <v>37455.35</v>
      </c>
      <c r="P1208" s="828"/>
      <c r="Q1208" s="833">
        <v>4681.9187499999998</v>
      </c>
    </row>
    <row r="1209" spans="1:17" ht="14.45" customHeight="1" x14ac:dyDescent="0.2">
      <c r="A1209" s="822" t="s">
        <v>599</v>
      </c>
      <c r="B1209" s="823" t="s">
        <v>7844</v>
      </c>
      <c r="C1209" s="823" t="s">
        <v>7240</v>
      </c>
      <c r="D1209" s="823" t="s">
        <v>7955</v>
      </c>
      <c r="E1209" s="823" t="s">
        <v>929</v>
      </c>
      <c r="F1209" s="832"/>
      <c r="G1209" s="832"/>
      <c r="H1209" s="832"/>
      <c r="I1209" s="832"/>
      <c r="J1209" s="832"/>
      <c r="K1209" s="832"/>
      <c r="L1209" s="832"/>
      <c r="M1209" s="832"/>
      <c r="N1209" s="832">
        <v>1.6</v>
      </c>
      <c r="O1209" s="832">
        <v>691.89</v>
      </c>
      <c r="P1209" s="828"/>
      <c r="Q1209" s="833">
        <v>432.43124999999998</v>
      </c>
    </row>
    <row r="1210" spans="1:17" ht="14.45" customHeight="1" x14ac:dyDescent="0.2">
      <c r="A1210" s="822" t="s">
        <v>599</v>
      </c>
      <c r="B1210" s="823" t="s">
        <v>7844</v>
      </c>
      <c r="C1210" s="823" t="s">
        <v>7240</v>
      </c>
      <c r="D1210" s="823" t="s">
        <v>7956</v>
      </c>
      <c r="E1210" s="823" t="s">
        <v>1445</v>
      </c>
      <c r="F1210" s="832"/>
      <c r="G1210" s="832"/>
      <c r="H1210" s="832"/>
      <c r="I1210" s="832"/>
      <c r="J1210" s="832"/>
      <c r="K1210" s="832"/>
      <c r="L1210" s="832"/>
      <c r="M1210" s="832"/>
      <c r="N1210" s="832">
        <v>1</v>
      </c>
      <c r="O1210" s="832">
        <v>92.49</v>
      </c>
      <c r="P1210" s="828"/>
      <c r="Q1210" s="833">
        <v>92.49</v>
      </c>
    </row>
    <row r="1211" spans="1:17" ht="14.45" customHeight="1" x14ac:dyDescent="0.2">
      <c r="A1211" s="822" t="s">
        <v>599</v>
      </c>
      <c r="B1211" s="823" t="s">
        <v>7844</v>
      </c>
      <c r="C1211" s="823" t="s">
        <v>7240</v>
      </c>
      <c r="D1211" s="823" t="s">
        <v>7957</v>
      </c>
      <c r="E1211" s="823" t="s">
        <v>1659</v>
      </c>
      <c r="F1211" s="832"/>
      <c r="G1211" s="832"/>
      <c r="H1211" s="832"/>
      <c r="I1211" s="832"/>
      <c r="J1211" s="832"/>
      <c r="K1211" s="832"/>
      <c r="L1211" s="832"/>
      <c r="M1211" s="832"/>
      <c r="N1211" s="832">
        <v>13.46</v>
      </c>
      <c r="O1211" s="832">
        <v>7394.49</v>
      </c>
      <c r="P1211" s="828"/>
      <c r="Q1211" s="833">
        <v>549.36775631500734</v>
      </c>
    </row>
    <row r="1212" spans="1:17" ht="14.45" customHeight="1" x14ac:dyDescent="0.2">
      <c r="A1212" s="822" t="s">
        <v>599</v>
      </c>
      <c r="B1212" s="823" t="s">
        <v>7844</v>
      </c>
      <c r="C1212" s="823" t="s">
        <v>7240</v>
      </c>
      <c r="D1212" s="823" t="s">
        <v>7958</v>
      </c>
      <c r="E1212" s="823" t="s">
        <v>1447</v>
      </c>
      <c r="F1212" s="832"/>
      <c r="G1212" s="832"/>
      <c r="H1212" s="832"/>
      <c r="I1212" s="832"/>
      <c r="J1212" s="832"/>
      <c r="K1212" s="832"/>
      <c r="L1212" s="832"/>
      <c r="M1212" s="832"/>
      <c r="N1212" s="832">
        <v>40.750000000000007</v>
      </c>
      <c r="O1212" s="832">
        <v>33625.269999999997</v>
      </c>
      <c r="P1212" s="828"/>
      <c r="Q1212" s="833">
        <v>825.15999999999974</v>
      </c>
    </row>
    <row r="1213" spans="1:17" ht="14.45" customHeight="1" x14ac:dyDescent="0.2">
      <c r="A1213" s="822" t="s">
        <v>599</v>
      </c>
      <c r="B1213" s="823" t="s">
        <v>7844</v>
      </c>
      <c r="C1213" s="823" t="s">
        <v>7240</v>
      </c>
      <c r="D1213" s="823" t="s">
        <v>7959</v>
      </c>
      <c r="E1213" s="823" t="s">
        <v>1628</v>
      </c>
      <c r="F1213" s="832"/>
      <c r="G1213" s="832"/>
      <c r="H1213" s="832"/>
      <c r="I1213" s="832"/>
      <c r="J1213" s="832"/>
      <c r="K1213" s="832"/>
      <c r="L1213" s="832"/>
      <c r="M1213" s="832"/>
      <c r="N1213" s="832">
        <v>1</v>
      </c>
      <c r="O1213" s="832">
        <v>734.8</v>
      </c>
      <c r="P1213" s="828"/>
      <c r="Q1213" s="833">
        <v>734.8</v>
      </c>
    </row>
    <row r="1214" spans="1:17" ht="14.45" customHeight="1" x14ac:dyDescent="0.2">
      <c r="A1214" s="822" t="s">
        <v>599</v>
      </c>
      <c r="B1214" s="823" t="s">
        <v>7844</v>
      </c>
      <c r="C1214" s="823" t="s">
        <v>7240</v>
      </c>
      <c r="D1214" s="823" t="s">
        <v>7450</v>
      </c>
      <c r="E1214" s="823" t="s">
        <v>1165</v>
      </c>
      <c r="F1214" s="832"/>
      <c r="G1214" s="832"/>
      <c r="H1214" s="832"/>
      <c r="I1214" s="832"/>
      <c r="J1214" s="832"/>
      <c r="K1214" s="832"/>
      <c r="L1214" s="832"/>
      <c r="M1214" s="832"/>
      <c r="N1214" s="832">
        <v>2.67</v>
      </c>
      <c r="O1214" s="832">
        <v>479.27</v>
      </c>
      <c r="P1214" s="828"/>
      <c r="Q1214" s="833">
        <v>179.50187265917603</v>
      </c>
    </row>
    <row r="1215" spans="1:17" ht="14.45" customHeight="1" x14ac:dyDescent="0.2">
      <c r="A1215" s="822" t="s">
        <v>599</v>
      </c>
      <c r="B1215" s="823" t="s">
        <v>7844</v>
      </c>
      <c r="C1215" s="823" t="s">
        <v>7240</v>
      </c>
      <c r="D1215" s="823" t="s">
        <v>7960</v>
      </c>
      <c r="E1215" s="823" t="s">
        <v>1382</v>
      </c>
      <c r="F1215" s="832"/>
      <c r="G1215" s="832"/>
      <c r="H1215" s="832"/>
      <c r="I1215" s="832"/>
      <c r="J1215" s="832"/>
      <c r="K1215" s="832"/>
      <c r="L1215" s="832"/>
      <c r="M1215" s="832"/>
      <c r="N1215" s="832">
        <v>38</v>
      </c>
      <c r="O1215" s="832">
        <v>120565.63999999998</v>
      </c>
      <c r="P1215" s="828"/>
      <c r="Q1215" s="833">
        <v>3172.7799999999997</v>
      </c>
    </row>
    <row r="1216" spans="1:17" ht="14.45" customHeight="1" x14ac:dyDescent="0.2">
      <c r="A1216" s="822" t="s">
        <v>599</v>
      </c>
      <c r="B1216" s="823" t="s">
        <v>7844</v>
      </c>
      <c r="C1216" s="823" t="s">
        <v>7240</v>
      </c>
      <c r="D1216" s="823" t="s">
        <v>7961</v>
      </c>
      <c r="E1216" s="823" t="s">
        <v>1449</v>
      </c>
      <c r="F1216" s="832"/>
      <c r="G1216" s="832"/>
      <c r="H1216" s="832"/>
      <c r="I1216" s="832"/>
      <c r="J1216" s="832"/>
      <c r="K1216" s="832"/>
      <c r="L1216" s="832"/>
      <c r="M1216" s="832"/>
      <c r="N1216" s="832">
        <v>5.2</v>
      </c>
      <c r="O1216" s="832">
        <v>1031.49</v>
      </c>
      <c r="P1216" s="828"/>
      <c r="Q1216" s="833">
        <v>198.36346153846154</v>
      </c>
    </row>
    <row r="1217" spans="1:17" ht="14.45" customHeight="1" x14ac:dyDescent="0.2">
      <c r="A1217" s="822" t="s">
        <v>599</v>
      </c>
      <c r="B1217" s="823" t="s">
        <v>7844</v>
      </c>
      <c r="C1217" s="823" t="s">
        <v>7240</v>
      </c>
      <c r="D1217" s="823" t="s">
        <v>7452</v>
      </c>
      <c r="E1217" s="823" t="s">
        <v>799</v>
      </c>
      <c r="F1217" s="832"/>
      <c r="G1217" s="832"/>
      <c r="H1217" s="832"/>
      <c r="I1217" s="832"/>
      <c r="J1217" s="832"/>
      <c r="K1217" s="832"/>
      <c r="L1217" s="832"/>
      <c r="M1217" s="832"/>
      <c r="N1217" s="832">
        <v>28.79</v>
      </c>
      <c r="O1217" s="832">
        <v>4670.33</v>
      </c>
      <c r="P1217" s="828"/>
      <c r="Q1217" s="833">
        <v>162.22056269538035</v>
      </c>
    </row>
    <row r="1218" spans="1:17" ht="14.45" customHeight="1" x14ac:dyDescent="0.2">
      <c r="A1218" s="822" t="s">
        <v>599</v>
      </c>
      <c r="B1218" s="823" t="s">
        <v>7844</v>
      </c>
      <c r="C1218" s="823" t="s">
        <v>7240</v>
      </c>
      <c r="D1218" s="823" t="s">
        <v>7453</v>
      </c>
      <c r="E1218" s="823" t="s">
        <v>799</v>
      </c>
      <c r="F1218" s="832"/>
      <c r="G1218" s="832"/>
      <c r="H1218" s="832"/>
      <c r="I1218" s="832"/>
      <c r="J1218" s="832"/>
      <c r="K1218" s="832"/>
      <c r="L1218" s="832"/>
      <c r="M1218" s="832"/>
      <c r="N1218" s="832">
        <v>14.9</v>
      </c>
      <c r="O1218" s="832">
        <v>4167.2300000000005</v>
      </c>
      <c r="P1218" s="828"/>
      <c r="Q1218" s="833">
        <v>279.6798657718121</v>
      </c>
    </row>
    <row r="1219" spans="1:17" ht="14.45" customHeight="1" x14ac:dyDescent="0.2">
      <c r="A1219" s="822" t="s">
        <v>599</v>
      </c>
      <c r="B1219" s="823" t="s">
        <v>7844</v>
      </c>
      <c r="C1219" s="823" t="s">
        <v>7240</v>
      </c>
      <c r="D1219" s="823" t="s">
        <v>7962</v>
      </c>
      <c r="E1219" s="823" t="s">
        <v>7936</v>
      </c>
      <c r="F1219" s="832">
        <v>18</v>
      </c>
      <c r="G1219" s="832">
        <v>7580.88</v>
      </c>
      <c r="H1219" s="832"/>
      <c r="I1219" s="832">
        <v>421.16</v>
      </c>
      <c r="J1219" s="832"/>
      <c r="K1219" s="832"/>
      <c r="L1219" s="832"/>
      <c r="M1219" s="832"/>
      <c r="N1219" s="832"/>
      <c r="O1219" s="832"/>
      <c r="P1219" s="828"/>
      <c r="Q1219" s="833"/>
    </row>
    <row r="1220" spans="1:17" ht="14.45" customHeight="1" x14ac:dyDescent="0.2">
      <c r="A1220" s="822" t="s">
        <v>599</v>
      </c>
      <c r="B1220" s="823" t="s">
        <v>7844</v>
      </c>
      <c r="C1220" s="823" t="s">
        <v>7240</v>
      </c>
      <c r="D1220" s="823" t="s">
        <v>7963</v>
      </c>
      <c r="E1220" s="823" t="s">
        <v>841</v>
      </c>
      <c r="F1220" s="832"/>
      <c r="G1220" s="832"/>
      <c r="H1220" s="832"/>
      <c r="I1220" s="832"/>
      <c r="J1220" s="832"/>
      <c r="K1220" s="832"/>
      <c r="L1220" s="832"/>
      <c r="M1220" s="832"/>
      <c r="N1220" s="832">
        <v>3</v>
      </c>
      <c r="O1220" s="832">
        <v>1245.3000000000002</v>
      </c>
      <c r="P1220" s="828"/>
      <c r="Q1220" s="833">
        <v>415.10000000000008</v>
      </c>
    </row>
    <row r="1221" spans="1:17" ht="14.45" customHeight="1" x14ac:dyDescent="0.2">
      <c r="A1221" s="822" t="s">
        <v>599</v>
      </c>
      <c r="B1221" s="823" t="s">
        <v>7844</v>
      </c>
      <c r="C1221" s="823" t="s">
        <v>7240</v>
      </c>
      <c r="D1221" s="823" t="s">
        <v>7964</v>
      </c>
      <c r="E1221" s="823" t="s">
        <v>7965</v>
      </c>
      <c r="F1221" s="832">
        <v>1</v>
      </c>
      <c r="G1221" s="832">
        <v>6764.22</v>
      </c>
      <c r="H1221" s="832"/>
      <c r="I1221" s="832">
        <v>6764.22</v>
      </c>
      <c r="J1221" s="832"/>
      <c r="K1221" s="832"/>
      <c r="L1221" s="832"/>
      <c r="M1221" s="832"/>
      <c r="N1221" s="832"/>
      <c r="O1221" s="832"/>
      <c r="P1221" s="828"/>
      <c r="Q1221" s="833"/>
    </row>
    <row r="1222" spans="1:17" ht="14.45" customHeight="1" x14ac:dyDescent="0.2">
      <c r="A1222" s="822" t="s">
        <v>599</v>
      </c>
      <c r="B1222" s="823" t="s">
        <v>7844</v>
      </c>
      <c r="C1222" s="823" t="s">
        <v>7469</v>
      </c>
      <c r="D1222" s="823" t="s">
        <v>7470</v>
      </c>
      <c r="E1222" s="823" t="s">
        <v>7471</v>
      </c>
      <c r="F1222" s="832">
        <v>3</v>
      </c>
      <c r="G1222" s="832">
        <v>6478.7100000000009</v>
      </c>
      <c r="H1222" s="832">
        <v>2.9748875011479479</v>
      </c>
      <c r="I1222" s="832">
        <v>2159.5700000000002</v>
      </c>
      <c r="J1222" s="832">
        <v>1</v>
      </c>
      <c r="K1222" s="832">
        <v>2177.8000000000002</v>
      </c>
      <c r="L1222" s="832">
        <v>1</v>
      </c>
      <c r="M1222" s="832">
        <v>2177.8000000000002</v>
      </c>
      <c r="N1222" s="832"/>
      <c r="O1222" s="832"/>
      <c r="P1222" s="828"/>
      <c r="Q1222" s="833"/>
    </row>
    <row r="1223" spans="1:17" ht="14.45" customHeight="1" x14ac:dyDescent="0.2">
      <c r="A1223" s="822" t="s">
        <v>599</v>
      </c>
      <c r="B1223" s="823" t="s">
        <v>7844</v>
      </c>
      <c r="C1223" s="823" t="s">
        <v>7469</v>
      </c>
      <c r="D1223" s="823" t="s">
        <v>7472</v>
      </c>
      <c r="E1223" s="823" t="s">
        <v>7473</v>
      </c>
      <c r="F1223" s="832">
        <v>473</v>
      </c>
      <c r="G1223" s="832">
        <v>1249263.95</v>
      </c>
      <c r="H1223" s="832">
        <v>1.2032307480414313</v>
      </c>
      <c r="I1223" s="832">
        <v>2641.15</v>
      </c>
      <c r="J1223" s="832">
        <v>390</v>
      </c>
      <c r="K1223" s="832">
        <v>1038257.9999999997</v>
      </c>
      <c r="L1223" s="832">
        <v>1</v>
      </c>
      <c r="M1223" s="832">
        <v>2662.1999999999989</v>
      </c>
      <c r="N1223" s="832">
        <v>370</v>
      </c>
      <c r="O1223" s="832">
        <v>997698.21999999962</v>
      </c>
      <c r="P1223" s="828">
        <v>0.96093477729042298</v>
      </c>
      <c r="Q1223" s="833">
        <v>2696.4816756756745</v>
      </c>
    </row>
    <row r="1224" spans="1:17" ht="14.45" customHeight="1" x14ac:dyDescent="0.2">
      <c r="A1224" s="822" t="s">
        <v>599</v>
      </c>
      <c r="B1224" s="823" t="s">
        <v>7844</v>
      </c>
      <c r="C1224" s="823" t="s">
        <v>7469</v>
      </c>
      <c r="D1224" s="823" t="s">
        <v>7478</v>
      </c>
      <c r="E1224" s="823" t="s">
        <v>7479</v>
      </c>
      <c r="F1224" s="832">
        <v>67</v>
      </c>
      <c r="G1224" s="832">
        <v>596458.12</v>
      </c>
      <c r="H1224" s="832">
        <v>0.55459300336219464</v>
      </c>
      <c r="I1224" s="832">
        <v>8902.36</v>
      </c>
      <c r="J1224" s="832">
        <v>120</v>
      </c>
      <c r="K1224" s="832">
        <v>1075488</v>
      </c>
      <c r="L1224" s="832">
        <v>1</v>
      </c>
      <c r="M1224" s="832">
        <v>8962.4</v>
      </c>
      <c r="N1224" s="832">
        <v>70</v>
      </c>
      <c r="O1224" s="832">
        <v>634029.38000000012</v>
      </c>
      <c r="P1224" s="828">
        <v>0.5895271541848911</v>
      </c>
      <c r="Q1224" s="833">
        <v>9057.5625714285725</v>
      </c>
    </row>
    <row r="1225" spans="1:17" ht="14.45" customHeight="1" x14ac:dyDescent="0.2">
      <c r="A1225" s="822" t="s">
        <v>599</v>
      </c>
      <c r="B1225" s="823" t="s">
        <v>7844</v>
      </c>
      <c r="C1225" s="823" t="s">
        <v>7469</v>
      </c>
      <c r="D1225" s="823" t="s">
        <v>7480</v>
      </c>
      <c r="E1225" s="823" t="s">
        <v>7481</v>
      </c>
      <c r="F1225" s="832">
        <v>114</v>
      </c>
      <c r="G1225" s="832">
        <v>1175243.0999999999</v>
      </c>
      <c r="H1225" s="832">
        <v>0.80573605166037621</v>
      </c>
      <c r="I1225" s="832">
        <v>10309.15</v>
      </c>
      <c r="J1225" s="832">
        <v>141</v>
      </c>
      <c r="K1225" s="832">
        <v>1458595.65</v>
      </c>
      <c r="L1225" s="832">
        <v>1</v>
      </c>
      <c r="M1225" s="832">
        <v>10344.65</v>
      </c>
      <c r="N1225" s="832">
        <v>69</v>
      </c>
      <c r="O1225" s="832">
        <v>716490.2100000002</v>
      </c>
      <c r="P1225" s="828">
        <v>0.4912192148660256</v>
      </c>
      <c r="Q1225" s="833">
        <v>10383.916086956524</v>
      </c>
    </row>
    <row r="1226" spans="1:17" ht="14.45" customHeight="1" x14ac:dyDescent="0.2">
      <c r="A1226" s="822" t="s">
        <v>599</v>
      </c>
      <c r="B1226" s="823" t="s">
        <v>7844</v>
      </c>
      <c r="C1226" s="823" t="s">
        <v>7469</v>
      </c>
      <c r="D1226" s="823" t="s">
        <v>7966</v>
      </c>
      <c r="E1226" s="823" t="s">
        <v>7967</v>
      </c>
      <c r="F1226" s="832">
        <v>26</v>
      </c>
      <c r="G1226" s="832">
        <v>31501.86</v>
      </c>
      <c r="H1226" s="832">
        <v>0.45139397274171261</v>
      </c>
      <c r="I1226" s="832">
        <v>1211.6100000000001</v>
      </c>
      <c r="J1226" s="832">
        <v>57</v>
      </c>
      <c r="K1226" s="832">
        <v>69787.95</v>
      </c>
      <c r="L1226" s="832">
        <v>1</v>
      </c>
      <c r="M1226" s="832">
        <v>1224.3499999999999</v>
      </c>
      <c r="N1226" s="832">
        <v>97</v>
      </c>
      <c r="O1226" s="832">
        <v>120906.13</v>
      </c>
      <c r="P1226" s="828">
        <v>1.7324786012484965</v>
      </c>
      <c r="Q1226" s="833">
        <v>1246.4549484536083</v>
      </c>
    </row>
    <row r="1227" spans="1:17" ht="14.45" customHeight="1" x14ac:dyDescent="0.2">
      <c r="A1227" s="822" t="s">
        <v>599</v>
      </c>
      <c r="B1227" s="823" t="s">
        <v>7844</v>
      </c>
      <c r="C1227" s="823" t="s">
        <v>7469</v>
      </c>
      <c r="D1227" s="823" t="s">
        <v>7968</v>
      </c>
      <c r="E1227" s="823" t="s">
        <v>7969</v>
      </c>
      <c r="F1227" s="832"/>
      <c r="G1227" s="832"/>
      <c r="H1227" s="832"/>
      <c r="I1227" s="832"/>
      <c r="J1227" s="832">
        <v>5</v>
      </c>
      <c r="K1227" s="832">
        <v>75196.049999999988</v>
      </c>
      <c r="L1227" s="832">
        <v>1</v>
      </c>
      <c r="M1227" s="832">
        <v>15039.209999999997</v>
      </c>
      <c r="N1227" s="832">
        <v>1</v>
      </c>
      <c r="O1227" s="832">
        <v>15060.07</v>
      </c>
      <c r="P1227" s="828">
        <v>0.20027740818832906</v>
      </c>
      <c r="Q1227" s="833">
        <v>15060.07</v>
      </c>
    </row>
    <row r="1228" spans="1:17" ht="14.45" customHeight="1" x14ac:dyDescent="0.2">
      <c r="A1228" s="822" t="s">
        <v>599</v>
      </c>
      <c r="B1228" s="823" t="s">
        <v>7844</v>
      </c>
      <c r="C1228" s="823" t="s">
        <v>7469</v>
      </c>
      <c r="D1228" s="823" t="s">
        <v>7482</v>
      </c>
      <c r="E1228" s="823" t="s">
        <v>7483</v>
      </c>
      <c r="F1228" s="832">
        <v>641</v>
      </c>
      <c r="G1228" s="832">
        <v>157436.00999999998</v>
      </c>
      <c r="H1228" s="832">
        <v>0.96601965516936694</v>
      </c>
      <c r="I1228" s="832">
        <v>245.60999999999996</v>
      </c>
      <c r="J1228" s="832">
        <v>652</v>
      </c>
      <c r="K1228" s="832">
        <v>162973.91999999998</v>
      </c>
      <c r="L1228" s="832">
        <v>1</v>
      </c>
      <c r="M1228" s="832">
        <v>249.95999999999998</v>
      </c>
      <c r="N1228" s="832">
        <v>504</v>
      </c>
      <c r="O1228" s="832">
        <v>127077.86</v>
      </c>
      <c r="P1228" s="828">
        <v>0.77974353197125046</v>
      </c>
      <c r="Q1228" s="833">
        <v>252.13861111111112</v>
      </c>
    </row>
    <row r="1229" spans="1:17" ht="14.45" customHeight="1" x14ac:dyDescent="0.2">
      <c r="A1229" s="822" t="s">
        <v>599</v>
      </c>
      <c r="B1229" s="823" t="s">
        <v>7844</v>
      </c>
      <c r="C1229" s="823" t="s">
        <v>7469</v>
      </c>
      <c r="D1229" s="823" t="s">
        <v>7484</v>
      </c>
      <c r="E1229" s="823" t="s">
        <v>7485</v>
      </c>
      <c r="F1229" s="832"/>
      <c r="G1229" s="832"/>
      <c r="H1229" s="832"/>
      <c r="I1229" s="832"/>
      <c r="J1229" s="832">
        <v>1</v>
      </c>
      <c r="K1229" s="832">
        <v>2662.2</v>
      </c>
      <c r="L1229" s="832">
        <v>1</v>
      </c>
      <c r="M1229" s="832">
        <v>2662.2</v>
      </c>
      <c r="N1229" s="832">
        <v>1</v>
      </c>
      <c r="O1229" s="832">
        <v>2670.34</v>
      </c>
      <c r="P1229" s="828">
        <v>1.0030576215160394</v>
      </c>
      <c r="Q1229" s="833">
        <v>2670.34</v>
      </c>
    </row>
    <row r="1230" spans="1:17" ht="14.45" customHeight="1" x14ac:dyDescent="0.2">
      <c r="A1230" s="822" t="s">
        <v>599</v>
      </c>
      <c r="B1230" s="823" t="s">
        <v>7844</v>
      </c>
      <c r="C1230" s="823" t="s">
        <v>7488</v>
      </c>
      <c r="D1230" s="823" t="s">
        <v>7489</v>
      </c>
      <c r="E1230" s="823" t="s">
        <v>7490</v>
      </c>
      <c r="F1230" s="832">
        <v>52</v>
      </c>
      <c r="G1230" s="832">
        <v>29385.200000000001</v>
      </c>
      <c r="H1230" s="832">
        <v>0.98113207547169845</v>
      </c>
      <c r="I1230" s="832">
        <v>565.1</v>
      </c>
      <c r="J1230" s="832">
        <v>53</v>
      </c>
      <c r="K1230" s="832">
        <v>29950.299999999992</v>
      </c>
      <c r="L1230" s="832">
        <v>1</v>
      </c>
      <c r="M1230" s="832">
        <v>565.0999999999998</v>
      </c>
      <c r="N1230" s="832">
        <v>43</v>
      </c>
      <c r="O1230" s="832">
        <v>17709.949999999997</v>
      </c>
      <c r="P1230" s="828">
        <v>0.59131127234117864</v>
      </c>
      <c r="Q1230" s="833">
        <v>411.85930232558133</v>
      </c>
    </row>
    <row r="1231" spans="1:17" ht="14.45" customHeight="1" x14ac:dyDescent="0.2">
      <c r="A1231" s="822" t="s">
        <v>599</v>
      </c>
      <c r="B1231" s="823" t="s">
        <v>7844</v>
      </c>
      <c r="C1231" s="823" t="s">
        <v>7488</v>
      </c>
      <c r="D1231" s="823" t="s">
        <v>7491</v>
      </c>
      <c r="E1231" s="823" t="s">
        <v>7492</v>
      </c>
      <c r="F1231" s="832">
        <v>32</v>
      </c>
      <c r="G1231" s="832">
        <v>33568</v>
      </c>
      <c r="H1231" s="832">
        <v>1.1428571428571428</v>
      </c>
      <c r="I1231" s="832">
        <v>1049</v>
      </c>
      <c r="J1231" s="832">
        <v>28</v>
      </c>
      <c r="K1231" s="832">
        <v>29372</v>
      </c>
      <c r="L1231" s="832">
        <v>1</v>
      </c>
      <c r="M1231" s="832">
        <v>1049</v>
      </c>
      <c r="N1231" s="832">
        <v>25</v>
      </c>
      <c r="O1231" s="832">
        <v>26225</v>
      </c>
      <c r="P1231" s="828">
        <v>0.8928571428571429</v>
      </c>
      <c r="Q1231" s="833">
        <v>1049</v>
      </c>
    </row>
    <row r="1232" spans="1:17" ht="14.45" customHeight="1" x14ac:dyDescent="0.2">
      <c r="A1232" s="822" t="s">
        <v>599</v>
      </c>
      <c r="B1232" s="823" t="s">
        <v>7844</v>
      </c>
      <c r="C1232" s="823" t="s">
        <v>7488</v>
      </c>
      <c r="D1232" s="823" t="s">
        <v>7493</v>
      </c>
      <c r="E1232" s="823" t="s">
        <v>7494</v>
      </c>
      <c r="F1232" s="832"/>
      <c r="G1232" s="832"/>
      <c r="H1232" s="832"/>
      <c r="I1232" s="832"/>
      <c r="J1232" s="832"/>
      <c r="K1232" s="832"/>
      <c r="L1232" s="832"/>
      <c r="M1232" s="832"/>
      <c r="N1232" s="832">
        <v>1</v>
      </c>
      <c r="O1232" s="832">
        <v>1003</v>
      </c>
      <c r="P1232" s="828"/>
      <c r="Q1232" s="833">
        <v>1003</v>
      </c>
    </row>
    <row r="1233" spans="1:17" ht="14.45" customHeight="1" x14ac:dyDescent="0.2">
      <c r="A1233" s="822" t="s">
        <v>599</v>
      </c>
      <c r="B1233" s="823" t="s">
        <v>7844</v>
      </c>
      <c r="C1233" s="823" t="s">
        <v>7488</v>
      </c>
      <c r="D1233" s="823" t="s">
        <v>7970</v>
      </c>
      <c r="E1233" s="823" t="s">
        <v>7971</v>
      </c>
      <c r="F1233" s="832"/>
      <c r="G1233" s="832"/>
      <c r="H1233" s="832"/>
      <c r="I1233" s="832"/>
      <c r="J1233" s="832">
        <v>0</v>
      </c>
      <c r="K1233" s="832">
        <v>0</v>
      </c>
      <c r="L1233" s="832"/>
      <c r="M1233" s="832"/>
      <c r="N1233" s="832"/>
      <c r="O1233" s="832"/>
      <c r="P1233" s="828"/>
      <c r="Q1233" s="833"/>
    </row>
    <row r="1234" spans="1:17" ht="14.45" customHeight="1" x14ac:dyDescent="0.2">
      <c r="A1234" s="822" t="s">
        <v>599</v>
      </c>
      <c r="B1234" s="823" t="s">
        <v>7844</v>
      </c>
      <c r="C1234" s="823" t="s">
        <v>7488</v>
      </c>
      <c r="D1234" s="823" t="s">
        <v>7972</v>
      </c>
      <c r="E1234" s="823" t="s">
        <v>7973</v>
      </c>
      <c r="F1234" s="832">
        <v>4</v>
      </c>
      <c r="G1234" s="832">
        <v>19425.439999999999</v>
      </c>
      <c r="H1234" s="832"/>
      <c r="I1234" s="832">
        <v>4856.3599999999997</v>
      </c>
      <c r="J1234" s="832"/>
      <c r="K1234" s="832"/>
      <c r="L1234" s="832"/>
      <c r="M1234" s="832"/>
      <c r="N1234" s="832"/>
      <c r="O1234" s="832"/>
      <c r="P1234" s="828"/>
      <c r="Q1234" s="833"/>
    </row>
    <row r="1235" spans="1:17" ht="14.45" customHeight="1" x14ac:dyDescent="0.2">
      <c r="A1235" s="822" t="s">
        <v>599</v>
      </c>
      <c r="B1235" s="823" t="s">
        <v>7844</v>
      </c>
      <c r="C1235" s="823" t="s">
        <v>7488</v>
      </c>
      <c r="D1235" s="823" t="s">
        <v>7495</v>
      </c>
      <c r="E1235" s="823" t="s">
        <v>7496</v>
      </c>
      <c r="F1235" s="832">
        <v>39</v>
      </c>
      <c r="G1235" s="832">
        <v>549808.35000000009</v>
      </c>
      <c r="H1235" s="832">
        <v>1.7074793478260872</v>
      </c>
      <c r="I1235" s="832">
        <v>14097.650000000003</v>
      </c>
      <c r="J1235" s="832">
        <v>35</v>
      </c>
      <c r="K1235" s="832">
        <v>322000</v>
      </c>
      <c r="L1235" s="832">
        <v>1</v>
      </c>
      <c r="M1235" s="832">
        <v>9200</v>
      </c>
      <c r="N1235" s="832">
        <v>41</v>
      </c>
      <c r="O1235" s="832">
        <v>465357.70000000013</v>
      </c>
      <c r="P1235" s="828">
        <v>1.4452102484472054</v>
      </c>
      <c r="Q1235" s="833">
        <v>11350.187804878053</v>
      </c>
    </row>
    <row r="1236" spans="1:17" ht="14.45" customHeight="1" x14ac:dyDescent="0.2">
      <c r="A1236" s="822" t="s">
        <v>599</v>
      </c>
      <c r="B1236" s="823" t="s">
        <v>7844</v>
      </c>
      <c r="C1236" s="823" t="s">
        <v>7488</v>
      </c>
      <c r="D1236" s="823" t="s">
        <v>7831</v>
      </c>
      <c r="E1236" s="823" t="s">
        <v>7832</v>
      </c>
      <c r="F1236" s="832">
        <v>14</v>
      </c>
      <c r="G1236" s="832">
        <v>82388.459999999992</v>
      </c>
      <c r="H1236" s="832"/>
      <c r="I1236" s="832">
        <v>5884.8899999999994</v>
      </c>
      <c r="J1236" s="832"/>
      <c r="K1236" s="832"/>
      <c r="L1236" s="832"/>
      <c r="M1236" s="832"/>
      <c r="N1236" s="832">
        <v>1</v>
      </c>
      <c r="O1236" s="832">
        <v>4940.9799999999996</v>
      </c>
      <c r="P1236" s="828"/>
      <c r="Q1236" s="833">
        <v>4940.9799999999996</v>
      </c>
    </row>
    <row r="1237" spans="1:17" ht="14.45" customHeight="1" x14ac:dyDescent="0.2">
      <c r="A1237" s="822" t="s">
        <v>599</v>
      </c>
      <c r="B1237" s="823" t="s">
        <v>7844</v>
      </c>
      <c r="C1237" s="823" t="s">
        <v>7488</v>
      </c>
      <c r="D1237" s="823" t="s">
        <v>7833</v>
      </c>
      <c r="E1237" s="823" t="s">
        <v>7832</v>
      </c>
      <c r="F1237" s="832">
        <v>2</v>
      </c>
      <c r="G1237" s="832">
        <v>9768.08</v>
      </c>
      <c r="H1237" s="832"/>
      <c r="I1237" s="832">
        <v>4884.04</v>
      </c>
      <c r="J1237" s="832"/>
      <c r="K1237" s="832"/>
      <c r="L1237" s="832"/>
      <c r="M1237" s="832"/>
      <c r="N1237" s="832"/>
      <c r="O1237" s="832"/>
      <c r="P1237" s="828"/>
      <c r="Q1237" s="833"/>
    </row>
    <row r="1238" spans="1:17" ht="14.45" customHeight="1" x14ac:dyDescent="0.2">
      <c r="A1238" s="822" t="s">
        <v>599</v>
      </c>
      <c r="B1238" s="823" t="s">
        <v>7844</v>
      </c>
      <c r="C1238" s="823" t="s">
        <v>7488</v>
      </c>
      <c r="D1238" s="823" t="s">
        <v>7834</v>
      </c>
      <c r="E1238" s="823" t="s">
        <v>7832</v>
      </c>
      <c r="F1238" s="832">
        <v>2</v>
      </c>
      <c r="G1238" s="832">
        <v>16116.08</v>
      </c>
      <c r="H1238" s="832"/>
      <c r="I1238" s="832">
        <v>8058.04</v>
      </c>
      <c r="J1238" s="832"/>
      <c r="K1238" s="832"/>
      <c r="L1238" s="832"/>
      <c r="M1238" s="832"/>
      <c r="N1238" s="832"/>
      <c r="O1238" s="832"/>
      <c r="P1238" s="828"/>
      <c r="Q1238" s="833"/>
    </row>
    <row r="1239" spans="1:17" ht="14.45" customHeight="1" x14ac:dyDescent="0.2">
      <c r="A1239" s="822" t="s">
        <v>599</v>
      </c>
      <c r="B1239" s="823" t="s">
        <v>7844</v>
      </c>
      <c r="C1239" s="823" t="s">
        <v>7488</v>
      </c>
      <c r="D1239" s="823" t="s">
        <v>7835</v>
      </c>
      <c r="E1239" s="823" t="s">
        <v>7836</v>
      </c>
      <c r="F1239" s="832">
        <v>1</v>
      </c>
      <c r="G1239" s="832">
        <v>2849</v>
      </c>
      <c r="H1239" s="832"/>
      <c r="I1239" s="832">
        <v>2849</v>
      </c>
      <c r="J1239" s="832"/>
      <c r="K1239" s="832"/>
      <c r="L1239" s="832"/>
      <c r="M1239" s="832"/>
      <c r="N1239" s="832">
        <v>3</v>
      </c>
      <c r="O1239" s="832">
        <v>8547</v>
      </c>
      <c r="P1239" s="828"/>
      <c r="Q1239" s="833">
        <v>2849</v>
      </c>
    </row>
    <row r="1240" spans="1:17" ht="14.45" customHeight="1" x14ac:dyDescent="0.2">
      <c r="A1240" s="822" t="s">
        <v>599</v>
      </c>
      <c r="B1240" s="823" t="s">
        <v>7844</v>
      </c>
      <c r="C1240" s="823" t="s">
        <v>7488</v>
      </c>
      <c r="D1240" s="823" t="s">
        <v>7497</v>
      </c>
      <c r="E1240" s="823" t="s">
        <v>7498</v>
      </c>
      <c r="F1240" s="832"/>
      <c r="G1240" s="832"/>
      <c r="H1240" s="832"/>
      <c r="I1240" s="832"/>
      <c r="J1240" s="832"/>
      <c r="K1240" s="832"/>
      <c r="L1240" s="832"/>
      <c r="M1240" s="832"/>
      <c r="N1240" s="832">
        <v>52</v>
      </c>
      <c r="O1240" s="832">
        <v>9323.6</v>
      </c>
      <c r="P1240" s="828"/>
      <c r="Q1240" s="833">
        <v>179.3</v>
      </c>
    </row>
    <row r="1241" spans="1:17" ht="14.45" customHeight="1" x14ac:dyDescent="0.2">
      <c r="A1241" s="822" t="s">
        <v>599</v>
      </c>
      <c r="B1241" s="823" t="s">
        <v>7844</v>
      </c>
      <c r="C1241" s="823" t="s">
        <v>7488</v>
      </c>
      <c r="D1241" s="823" t="s">
        <v>7499</v>
      </c>
      <c r="E1241" s="823" t="s">
        <v>7498</v>
      </c>
      <c r="F1241" s="832"/>
      <c r="G1241" s="832"/>
      <c r="H1241" s="832"/>
      <c r="I1241" s="832"/>
      <c r="J1241" s="832"/>
      <c r="K1241" s="832"/>
      <c r="L1241" s="832"/>
      <c r="M1241" s="832"/>
      <c r="N1241" s="832">
        <v>77</v>
      </c>
      <c r="O1241" s="832">
        <v>13806.099999999999</v>
      </c>
      <c r="P1241" s="828"/>
      <c r="Q1241" s="833">
        <v>179.29999999999998</v>
      </c>
    </row>
    <row r="1242" spans="1:17" ht="14.45" customHeight="1" x14ac:dyDescent="0.2">
      <c r="A1242" s="822" t="s">
        <v>599</v>
      </c>
      <c r="B1242" s="823" t="s">
        <v>7844</v>
      </c>
      <c r="C1242" s="823" t="s">
        <v>7488</v>
      </c>
      <c r="D1242" s="823" t="s">
        <v>7500</v>
      </c>
      <c r="E1242" s="823" t="s">
        <v>7498</v>
      </c>
      <c r="F1242" s="832"/>
      <c r="G1242" s="832"/>
      <c r="H1242" s="832"/>
      <c r="I1242" s="832"/>
      <c r="J1242" s="832"/>
      <c r="K1242" s="832"/>
      <c r="L1242" s="832"/>
      <c r="M1242" s="832"/>
      <c r="N1242" s="832">
        <v>324</v>
      </c>
      <c r="O1242" s="832">
        <v>67554</v>
      </c>
      <c r="P1242" s="828"/>
      <c r="Q1242" s="833">
        <v>208.5</v>
      </c>
    </row>
    <row r="1243" spans="1:17" ht="14.45" customHeight="1" x14ac:dyDescent="0.2">
      <c r="A1243" s="822" t="s">
        <v>599</v>
      </c>
      <c r="B1243" s="823" t="s">
        <v>7844</v>
      </c>
      <c r="C1243" s="823" t="s">
        <v>7488</v>
      </c>
      <c r="D1243" s="823" t="s">
        <v>7501</v>
      </c>
      <c r="E1243" s="823" t="s">
        <v>7502</v>
      </c>
      <c r="F1243" s="832"/>
      <c r="G1243" s="832"/>
      <c r="H1243" s="832"/>
      <c r="I1243" s="832"/>
      <c r="J1243" s="832"/>
      <c r="K1243" s="832"/>
      <c r="L1243" s="832"/>
      <c r="M1243" s="832"/>
      <c r="N1243" s="832">
        <v>2</v>
      </c>
      <c r="O1243" s="832">
        <v>151.94</v>
      </c>
      <c r="P1243" s="828"/>
      <c r="Q1243" s="833">
        <v>75.97</v>
      </c>
    </row>
    <row r="1244" spans="1:17" ht="14.45" customHeight="1" x14ac:dyDescent="0.2">
      <c r="A1244" s="822" t="s">
        <v>599</v>
      </c>
      <c r="B1244" s="823" t="s">
        <v>7844</v>
      </c>
      <c r="C1244" s="823" t="s">
        <v>7488</v>
      </c>
      <c r="D1244" s="823" t="s">
        <v>7503</v>
      </c>
      <c r="E1244" s="823" t="s">
        <v>7504</v>
      </c>
      <c r="F1244" s="832"/>
      <c r="G1244" s="832"/>
      <c r="H1244" s="832"/>
      <c r="I1244" s="832"/>
      <c r="J1244" s="832"/>
      <c r="K1244" s="832"/>
      <c r="L1244" s="832"/>
      <c r="M1244" s="832"/>
      <c r="N1244" s="832">
        <v>50</v>
      </c>
      <c r="O1244" s="832">
        <v>4734.5</v>
      </c>
      <c r="P1244" s="828"/>
      <c r="Q1244" s="833">
        <v>94.69</v>
      </c>
    </row>
    <row r="1245" spans="1:17" ht="14.45" customHeight="1" x14ac:dyDescent="0.2">
      <c r="A1245" s="822" t="s">
        <v>599</v>
      </c>
      <c r="B1245" s="823" t="s">
        <v>7844</v>
      </c>
      <c r="C1245" s="823" t="s">
        <v>7488</v>
      </c>
      <c r="D1245" s="823" t="s">
        <v>7505</v>
      </c>
      <c r="E1245" s="823" t="s">
        <v>7504</v>
      </c>
      <c r="F1245" s="832"/>
      <c r="G1245" s="832"/>
      <c r="H1245" s="832"/>
      <c r="I1245" s="832"/>
      <c r="J1245" s="832"/>
      <c r="K1245" s="832"/>
      <c r="L1245" s="832"/>
      <c r="M1245" s="832"/>
      <c r="N1245" s="832">
        <v>524</v>
      </c>
      <c r="O1245" s="832">
        <v>39808.28</v>
      </c>
      <c r="P1245" s="828"/>
      <c r="Q1245" s="833">
        <v>75.97</v>
      </c>
    </row>
    <row r="1246" spans="1:17" ht="14.45" customHeight="1" x14ac:dyDescent="0.2">
      <c r="A1246" s="822" t="s">
        <v>599</v>
      </c>
      <c r="B1246" s="823" t="s">
        <v>7844</v>
      </c>
      <c r="C1246" s="823" t="s">
        <v>7488</v>
      </c>
      <c r="D1246" s="823" t="s">
        <v>7974</v>
      </c>
      <c r="E1246" s="823" t="s">
        <v>7498</v>
      </c>
      <c r="F1246" s="832"/>
      <c r="G1246" s="832"/>
      <c r="H1246" s="832"/>
      <c r="I1246" s="832"/>
      <c r="J1246" s="832"/>
      <c r="K1246" s="832"/>
      <c r="L1246" s="832"/>
      <c r="M1246" s="832"/>
      <c r="N1246" s="832">
        <v>1</v>
      </c>
      <c r="O1246" s="832">
        <v>228.2</v>
      </c>
      <c r="P1246" s="828"/>
      <c r="Q1246" s="833">
        <v>228.2</v>
      </c>
    </row>
    <row r="1247" spans="1:17" ht="14.45" customHeight="1" x14ac:dyDescent="0.2">
      <c r="A1247" s="822" t="s">
        <v>599</v>
      </c>
      <c r="B1247" s="823" t="s">
        <v>7844</v>
      </c>
      <c r="C1247" s="823" t="s">
        <v>7508</v>
      </c>
      <c r="D1247" s="823" t="s">
        <v>7975</v>
      </c>
      <c r="E1247" s="823" t="s">
        <v>7976</v>
      </c>
      <c r="F1247" s="832">
        <v>3138</v>
      </c>
      <c r="G1247" s="832">
        <v>3079163</v>
      </c>
      <c r="H1247" s="832">
        <v>1.0715070423760515</v>
      </c>
      <c r="I1247" s="832">
        <v>981.25015933715747</v>
      </c>
      <c r="J1247" s="832">
        <v>2843</v>
      </c>
      <c r="K1247" s="832">
        <v>2873675</v>
      </c>
      <c r="L1247" s="832">
        <v>1</v>
      </c>
      <c r="M1247" s="832">
        <v>1010.789658811115</v>
      </c>
      <c r="N1247" s="832">
        <v>2740</v>
      </c>
      <c r="O1247" s="832">
        <v>2932782</v>
      </c>
      <c r="P1247" s="828">
        <v>1.020568435887844</v>
      </c>
      <c r="Q1247" s="833">
        <v>1070.3583941605839</v>
      </c>
    </row>
    <row r="1248" spans="1:17" ht="14.45" customHeight="1" x14ac:dyDescent="0.2">
      <c r="A1248" s="822" t="s">
        <v>599</v>
      </c>
      <c r="B1248" s="823" t="s">
        <v>7844</v>
      </c>
      <c r="C1248" s="823" t="s">
        <v>7508</v>
      </c>
      <c r="D1248" s="823" t="s">
        <v>7511</v>
      </c>
      <c r="E1248" s="823" t="s">
        <v>7512</v>
      </c>
      <c r="F1248" s="832">
        <v>507</v>
      </c>
      <c r="G1248" s="832">
        <v>99372</v>
      </c>
      <c r="H1248" s="832">
        <v>1.008955223880597</v>
      </c>
      <c r="I1248" s="832">
        <v>196</v>
      </c>
      <c r="J1248" s="832">
        <v>495</v>
      </c>
      <c r="K1248" s="832">
        <v>98490</v>
      </c>
      <c r="L1248" s="832">
        <v>1</v>
      </c>
      <c r="M1248" s="832">
        <v>198.96969696969697</v>
      </c>
      <c r="N1248" s="832">
        <v>385</v>
      </c>
      <c r="O1248" s="832">
        <v>77383</v>
      </c>
      <c r="P1248" s="828">
        <v>0.78569397908417093</v>
      </c>
      <c r="Q1248" s="833">
        <v>200.9948051948052</v>
      </c>
    </row>
    <row r="1249" spans="1:17" ht="14.45" customHeight="1" x14ac:dyDescent="0.2">
      <c r="A1249" s="822" t="s">
        <v>599</v>
      </c>
      <c r="B1249" s="823" t="s">
        <v>7844</v>
      </c>
      <c r="C1249" s="823" t="s">
        <v>7508</v>
      </c>
      <c r="D1249" s="823" t="s">
        <v>7519</v>
      </c>
      <c r="E1249" s="823" t="s">
        <v>7520</v>
      </c>
      <c r="F1249" s="832">
        <v>52</v>
      </c>
      <c r="G1249" s="832">
        <v>9254</v>
      </c>
      <c r="H1249" s="832">
        <v>0.97544007589332771</v>
      </c>
      <c r="I1249" s="832">
        <v>177.96153846153845</v>
      </c>
      <c r="J1249" s="832">
        <v>53</v>
      </c>
      <c r="K1249" s="832">
        <v>9487</v>
      </c>
      <c r="L1249" s="832">
        <v>1</v>
      </c>
      <c r="M1249" s="832">
        <v>179</v>
      </c>
      <c r="N1249" s="832">
        <v>43</v>
      </c>
      <c r="O1249" s="832">
        <v>7740</v>
      </c>
      <c r="P1249" s="828">
        <v>0.81585327289975751</v>
      </c>
      <c r="Q1249" s="833">
        <v>180</v>
      </c>
    </row>
    <row r="1250" spans="1:17" ht="14.45" customHeight="1" x14ac:dyDescent="0.2">
      <c r="A1250" s="822" t="s">
        <v>599</v>
      </c>
      <c r="B1250" s="823" t="s">
        <v>7844</v>
      </c>
      <c r="C1250" s="823" t="s">
        <v>7508</v>
      </c>
      <c r="D1250" s="823" t="s">
        <v>7977</v>
      </c>
      <c r="E1250" s="823" t="s">
        <v>7978</v>
      </c>
      <c r="F1250" s="832">
        <v>23</v>
      </c>
      <c r="G1250" s="832">
        <v>242880</v>
      </c>
      <c r="H1250" s="832">
        <v>0.60371955675530564</v>
      </c>
      <c r="I1250" s="832">
        <v>10560</v>
      </c>
      <c r="J1250" s="832">
        <v>38</v>
      </c>
      <c r="K1250" s="832">
        <v>402306</v>
      </c>
      <c r="L1250" s="832">
        <v>1</v>
      </c>
      <c r="M1250" s="832">
        <v>10587</v>
      </c>
      <c r="N1250" s="832">
        <v>18</v>
      </c>
      <c r="O1250" s="832">
        <v>190980</v>
      </c>
      <c r="P1250" s="828">
        <v>0.47471327795260326</v>
      </c>
      <c r="Q1250" s="833">
        <v>10610</v>
      </c>
    </row>
    <row r="1251" spans="1:17" ht="14.45" customHeight="1" x14ac:dyDescent="0.2">
      <c r="A1251" s="822" t="s">
        <v>599</v>
      </c>
      <c r="B1251" s="823" t="s">
        <v>7844</v>
      </c>
      <c r="C1251" s="823" t="s">
        <v>7508</v>
      </c>
      <c r="D1251" s="823" t="s">
        <v>7979</v>
      </c>
      <c r="E1251" s="823" t="s">
        <v>7980</v>
      </c>
      <c r="F1251" s="832"/>
      <c r="G1251" s="832"/>
      <c r="H1251" s="832"/>
      <c r="I1251" s="832"/>
      <c r="J1251" s="832">
        <v>1</v>
      </c>
      <c r="K1251" s="832">
        <v>1688</v>
      </c>
      <c r="L1251" s="832">
        <v>1</v>
      </c>
      <c r="M1251" s="832">
        <v>1688</v>
      </c>
      <c r="N1251" s="832"/>
      <c r="O1251" s="832"/>
      <c r="P1251" s="828"/>
      <c r="Q1251" s="833"/>
    </row>
    <row r="1252" spans="1:17" ht="14.45" customHeight="1" x14ac:dyDescent="0.2">
      <c r="A1252" s="822" t="s">
        <v>599</v>
      </c>
      <c r="B1252" s="823" t="s">
        <v>7844</v>
      </c>
      <c r="C1252" s="823" t="s">
        <v>7508</v>
      </c>
      <c r="D1252" s="823" t="s">
        <v>7981</v>
      </c>
      <c r="E1252" s="823" t="s">
        <v>7982</v>
      </c>
      <c r="F1252" s="832">
        <v>1</v>
      </c>
      <c r="G1252" s="832">
        <v>2506</v>
      </c>
      <c r="H1252" s="832"/>
      <c r="I1252" s="832">
        <v>2506</v>
      </c>
      <c r="J1252" s="832"/>
      <c r="K1252" s="832"/>
      <c r="L1252" s="832"/>
      <c r="M1252" s="832"/>
      <c r="N1252" s="832"/>
      <c r="O1252" s="832"/>
      <c r="P1252" s="828"/>
      <c r="Q1252" s="833"/>
    </row>
    <row r="1253" spans="1:17" ht="14.45" customHeight="1" x14ac:dyDescent="0.2">
      <c r="A1253" s="822" t="s">
        <v>599</v>
      </c>
      <c r="B1253" s="823" t="s">
        <v>7844</v>
      </c>
      <c r="C1253" s="823" t="s">
        <v>7508</v>
      </c>
      <c r="D1253" s="823" t="s">
        <v>7521</v>
      </c>
      <c r="E1253" s="823" t="s">
        <v>7522</v>
      </c>
      <c r="F1253" s="832">
        <v>52</v>
      </c>
      <c r="G1253" s="832">
        <v>2548</v>
      </c>
      <c r="H1253" s="832">
        <v>0.96150943396226418</v>
      </c>
      <c r="I1253" s="832">
        <v>49</v>
      </c>
      <c r="J1253" s="832">
        <v>53</v>
      </c>
      <c r="K1253" s="832">
        <v>2650</v>
      </c>
      <c r="L1253" s="832">
        <v>1</v>
      </c>
      <c r="M1253" s="832">
        <v>50</v>
      </c>
      <c r="N1253" s="832">
        <v>43</v>
      </c>
      <c r="O1253" s="832">
        <v>2193</v>
      </c>
      <c r="P1253" s="828">
        <v>0.8275471698113207</v>
      </c>
      <c r="Q1253" s="833">
        <v>51</v>
      </c>
    </row>
    <row r="1254" spans="1:17" ht="14.45" customHeight="1" x14ac:dyDescent="0.2">
      <c r="A1254" s="822" t="s">
        <v>599</v>
      </c>
      <c r="B1254" s="823" t="s">
        <v>7844</v>
      </c>
      <c r="C1254" s="823" t="s">
        <v>7508</v>
      </c>
      <c r="D1254" s="823" t="s">
        <v>7983</v>
      </c>
      <c r="E1254" s="823" t="s">
        <v>7984</v>
      </c>
      <c r="F1254" s="832">
        <v>0</v>
      </c>
      <c r="G1254" s="832">
        <v>0</v>
      </c>
      <c r="H1254" s="832"/>
      <c r="I1254" s="832"/>
      <c r="J1254" s="832">
        <v>0</v>
      </c>
      <c r="K1254" s="832">
        <v>0</v>
      </c>
      <c r="L1254" s="832"/>
      <c r="M1254" s="832"/>
      <c r="N1254" s="832">
        <v>0</v>
      </c>
      <c r="O1254" s="832">
        <v>0</v>
      </c>
      <c r="P1254" s="828"/>
      <c r="Q1254" s="833"/>
    </row>
    <row r="1255" spans="1:17" ht="14.45" customHeight="1" x14ac:dyDescent="0.2">
      <c r="A1255" s="822" t="s">
        <v>599</v>
      </c>
      <c r="B1255" s="823" t="s">
        <v>7844</v>
      </c>
      <c r="C1255" s="823" t="s">
        <v>7508</v>
      </c>
      <c r="D1255" s="823" t="s">
        <v>7985</v>
      </c>
      <c r="E1255" s="823" t="s">
        <v>7986</v>
      </c>
      <c r="F1255" s="832">
        <v>7326</v>
      </c>
      <c r="G1255" s="832">
        <v>0</v>
      </c>
      <c r="H1255" s="832"/>
      <c r="I1255" s="832">
        <v>0</v>
      </c>
      <c r="J1255" s="832">
        <v>6086</v>
      </c>
      <c r="K1255" s="832">
        <v>0</v>
      </c>
      <c r="L1255" s="832"/>
      <c r="M1255" s="832">
        <v>0</v>
      </c>
      <c r="N1255" s="832">
        <v>3808</v>
      </c>
      <c r="O1255" s="832">
        <v>0</v>
      </c>
      <c r="P1255" s="828"/>
      <c r="Q1255" s="833">
        <v>0</v>
      </c>
    </row>
    <row r="1256" spans="1:17" ht="14.45" customHeight="1" x14ac:dyDescent="0.2">
      <c r="A1256" s="822" t="s">
        <v>599</v>
      </c>
      <c r="B1256" s="823" t="s">
        <v>7844</v>
      </c>
      <c r="C1256" s="823" t="s">
        <v>7508</v>
      </c>
      <c r="D1256" s="823" t="s">
        <v>7525</v>
      </c>
      <c r="E1256" s="823" t="s">
        <v>7526</v>
      </c>
      <c r="F1256" s="832">
        <v>92</v>
      </c>
      <c r="G1256" s="832">
        <v>0</v>
      </c>
      <c r="H1256" s="832"/>
      <c r="I1256" s="832">
        <v>0</v>
      </c>
      <c r="J1256" s="832">
        <v>80</v>
      </c>
      <c r="K1256" s="832">
        <v>0</v>
      </c>
      <c r="L1256" s="832"/>
      <c r="M1256" s="832">
        <v>0</v>
      </c>
      <c r="N1256" s="832">
        <v>81</v>
      </c>
      <c r="O1256" s="832">
        <v>0</v>
      </c>
      <c r="P1256" s="828"/>
      <c r="Q1256" s="833">
        <v>0</v>
      </c>
    </row>
    <row r="1257" spans="1:17" ht="14.45" customHeight="1" x14ac:dyDescent="0.2">
      <c r="A1257" s="822" t="s">
        <v>599</v>
      </c>
      <c r="B1257" s="823" t="s">
        <v>7844</v>
      </c>
      <c r="C1257" s="823" t="s">
        <v>7508</v>
      </c>
      <c r="D1257" s="823" t="s">
        <v>7529</v>
      </c>
      <c r="E1257" s="823" t="s">
        <v>7530</v>
      </c>
      <c r="F1257" s="832"/>
      <c r="G1257" s="832"/>
      <c r="H1257" s="832"/>
      <c r="I1257" s="832"/>
      <c r="J1257" s="832"/>
      <c r="K1257" s="832"/>
      <c r="L1257" s="832"/>
      <c r="M1257" s="832"/>
      <c r="N1257" s="832">
        <v>867</v>
      </c>
      <c r="O1257" s="832">
        <v>213276</v>
      </c>
      <c r="P1257" s="828"/>
      <c r="Q1257" s="833">
        <v>245.99307958477507</v>
      </c>
    </row>
    <row r="1258" spans="1:17" ht="14.45" customHeight="1" x14ac:dyDescent="0.2">
      <c r="A1258" s="822" t="s">
        <v>599</v>
      </c>
      <c r="B1258" s="823" t="s">
        <v>7844</v>
      </c>
      <c r="C1258" s="823" t="s">
        <v>7508</v>
      </c>
      <c r="D1258" s="823" t="s">
        <v>7987</v>
      </c>
      <c r="E1258" s="823" t="s">
        <v>7988</v>
      </c>
      <c r="F1258" s="832">
        <v>24</v>
      </c>
      <c r="G1258" s="832">
        <v>17280</v>
      </c>
      <c r="H1258" s="832">
        <v>0.77098112702449473</v>
      </c>
      <c r="I1258" s="832">
        <v>720</v>
      </c>
      <c r="J1258" s="832">
        <v>31</v>
      </c>
      <c r="K1258" s="832">
        <v>22413</v>
      </c>
      <c r="L1258" s="832">
        <v>1</v>
      </c>
      <c r="M1258" s="832">
        <v>723</v>
      </c>
      <c r="N1258" s="832">
        <v>27</v>
      </c>
      <c r="O1258" s="832">
        <v>19573</v>
      </c>
      <c r="P1258" s="828">
        <v>0.87328782403069649</v>
      </c>
      <c r="Q1258" s="833">
        <v>724.92592592592598</v>
      </c>
    </row>
    <row r="1259" spans="1:17" ht="14.45" customHeight="1" x14ac:dyDescent="0.2">
      <c r="A1259" s="822" t="s">
        <v>599</v>
      </c>
      <c r="B1259" s="823" t="s">
        <v>7844</v>
      </c>
      <c r="C1259" s="823" t="s">
        <v>7508</v>
      </c>
      <c r="D1259" s="823" t="s">
        <v>7543</v>
      </c>
      <c r="E1259" s="823" t="s">
        <v>7544</v>
      </c>
      <c r="F1259" s="832">
        <v>515</v>
      </c>
      <c r="G1259" s="832">
        <v>182825</v>
      </c>
      <c r="H1259" s="832">
        <v>1.0683773170332624</v>
      </c>
      <c r="I1259" s="832">
        <v>355</v>
      </c>
      <c r="J1259" s="832">
        <v>478</v>
      </c>
      <c r="K1259" s="832">
        <v>171124</v>
      </c>
      <c r="L1259" s="832">
        <v>1</v>
      </c>
      <c r="M1259" s="832">
        <v>358</v>
      </c>
      <c r="N1259" s="832">
        <v>480</v>
      </c>
      <c r="O1259" s="832">
        <v>172800</v>
      </c>
      <c r="P1259" s="828">
        <v>1.0097940674598538</v>
      </c>
      <c r="Q1259" s="833">
        <v>360</v>
      </c>
    </row>
    <row r="1260" spans="1:17" ht="14.45" customHeight="1" x14ac:dyDescent="0.2">
      <c r="A1260" s="822" t="s">
        <v>599</v>
      </c>
      <c r="B1260" s="823" t="s">
        <v>7844</v>
      </c>
      <c r="C1260" s="823" t="s">
        <v>7508</v>
      </c>
      <c r="D1260" s="823" t="s">
        <v>7547</v>
      </c>
      <c r="E1260" s="823" t="s">
        <v>7548</v>
      </c>
      <c r="F1260" s="832">
        <v>23</v>
      </c>
      <c r="G1260" s="832">
        <v>0</v>
      </c>
      <c r="H1260" s="832"/>
      <c r="I1260" s="832">
        <v>0</v>
      </c>
      <c r="J1260" s="832">
        <v>15</v>
      </c>
      <c r="K1260" s="832">
        <v>0</v>
      </c>
      <c r="L1260" s="832"/>
      <c r="M1260" s="832">
        <v>0</v>
      </c>
      <c r="N1260" s="832">
        <v>25</v>
      </c>
      <c r="O1260" s="832">
        <v>0</v>
      </c>
      <c r="P1260" s="828"/>
      <c r="Q1260" s="833">
        <v>0</v>
      </c>
    </row>
    <row r="1261" spans="1:17" ht="14.45" customHeight="1" x14ac:dyDescent="0.2">
      <c r="A1261" s="822" t="s">
        <v>599</v>
      </c>
      <c r="B1261" s="823" t="s">
        <v>7844</v>
      </c>
      <c r="C1261" s="823" t="s">
        <v>7508</v>
      </c>
      <c r="D1261" s="823" t="s">
        <v>7549</v>
      </c>
      <c r="E1261" s="823" t="s">
        <v>7550</v>
      </c>
      <c r="F1261" s="832">
        <v>32</v>
      </c>
      <c r="G1261" s="832">
        <v>15232</v>
      </c>
      <c r="H1261" s="832">
        <v>1.1356993736951984</v>
      </c>
      <c r="I1261" s="832">
        <v>476</v>
      </c>
      <c r="J1261" s="832">
        <v>28</v>
      </c>
      <c r="K1261" s="832">
        <v>13412</v>
      </c>
      <c r="L1261" s="832">
        <v>1</v>
      </c>
      <c r="M1261" s="832">
        <v>479</v>
      </c>
      <c r="N1261" s="832">
        <v>26</v>
      </c>
      <c r="O1261" s="832">
        <v>12532</v>
      </c>
      <c r="P1261" s="828">
        <v>0.9343871160155085</v>
      </c>
      <c r="Q1261" s="833">
        <v>482</v>
      </c>
    </row>
    <row r="1262" spans="1:17" ht="14.45" customHeight="1" x14ac:dyDescent="0.2">
      <c r="A1262" s="822" t="s">
        <v>599</v>
      </c>
      <c r="B1262" s="823" t="s">
        <v>7844</v>
      </c>
      <c r="C1262" s="823" t="s">
        <v>7508</v>
      </c>
      <c r="D1262" s="823" t="s">
        <v>7561</v>
      </c>
      <c r="E1262" s="823" t="s">
        <v>7562</v>
      </c>
      <c r="F1262" s="832">
        <v>121</v>
      </c>
      <c r="G1262" s="832">
        <v>84942</v>
      </c>
      <c r="H1262" s="832">
        <v>0.95357948740976906</v>
      </c>
      <c r="I1262" s="832">
        <v>702</v>
      </c>
      <c r="J1262" s="832">
        <v>126</v>
      </c>
      <c r="K1262" s="832">
        <v>89077</v>
      </c>
      <c r="L1262" s="832">
        <v>1</v>
      </c>
      <c r="M1262" s="832">
        <v>706.96031746031747</v>
      </c>
      <c r="N1262" s="832">
        <v>115</v>
      </c>
      <c r="O1262" s="832">
        <v>81761</v>
      </c>
      <c r="P1262" s="828">
        <v>0.91786881013056121</v>
      </c>
      <c r="Q1262" s="833">
        <v>710.96521739130435</v>
      </c>
    </row>
    <row r="1263" spans="1:17" ht="14.45" customHeight="1" x14ac:dyDescent="0.2">
      <c r="A1263" s="822" t="s">
        <v>599</v>
      </c>
      <c r="B1263" s="823" t="s">
        <v>7844</v>
      </c>
      <c r="C1263" s="823" t="s">
        <v>7508</v>
      </c>
      <c r="D1263" s="823" t="s">
        <v>7989</v>
      </c>
      <c r="E1263" s="823" t="s">
        <v>7990</v>
      </c>
      <c r="F1263" s="832">
        <v>116</v>
      </c>
      <c r="G1263" s="832">
        <v>1535608</v>
      </c>
      <c r="H1263" s="832">
        <v>2.7619047619047619</v>
      </c>
      <c r="I1263" s="832">
        <v>13238</v>
      </c>
      <c r="J1263" s="832">
        <v>42</v>
      </c>
      <c r="K1263" s="832">
        <v>555996</v>
      </c>
      <c r="L1263" s="832">
        <v>1</v>
      </c>
      <c r="M1263" s="832">
        <v>13238</v>
      </c>
      <c r="N1263" s="832">
        <v>53</v>
      </c>
      <c r="O1263" s="832">
        <v>701614</v>
      </c>
      <c r="P1263" s="828">
        <v>1.2619047619047619</v>
      </c>
      <c r="Q1263" s="833">
        <v>13238</v>
      </c>
    </row>
    <row r="1264" spans="1:17" ht="14.45" customHeight="1" x14ac:dyDescent="0.2">
      <c r="A1264" s="822" t="s">
        <v>599</v>
      </c>
      <c r="B1264" s="823" t="s">
        <v>7844</v>
      </c>
      <c r="C1264" s="823" t="s">
        <v>7508</v>
      </c>
      <c r="D1264" s="823" t="s">
        <v>7991</v>
      </c>
      <c r="E1264" s="823" t="s">
        <v>7992</v>
      </c>
      <c r="F1264" s="832">
        <v>2</v>
      </c>
      <c r="G1264" s="832">
        <v>86</v>
      </c>
      <c r="H1264" s="832"/>
      <c r="I1264" s="832">
        <v>43</v>
      </c>
      <c r="J1264" s="832"/>
      <c r="K1264" s="832"/>
      <c r="L1264" s="832"/>
      <c r="M1264" s="832"/>
      <c r="N1264" s="832"/>
      <c r="O1264" s="832"/>
      <c r="P1264" s="828"/>
      <c r="Q1264" s="833"/>
    </row>
    <row r="1265" spans="1:17" ht="14.45" customHeight="1" x14ac:dyDescent="0.2">
      <c r="A1265" s="822" t="s">
        <v>599</v>
      </c>
      <c r="B1265" s="823" t="s">
        <v>7844</v>
      </c>
      <c r="C1265" s="823" t="s">
        <v>7508</v>
      </c>
      <c r="D1265" s="823" t="s">
        <v>7993</v>
      </c>
      <c r="E1265" s="823" t="s">
        <v>7994</v>
      </c>
      <c r="F1265" s="832">
        <v>1</v>
      </c>
      <c r="G1265" s="832">
        <v>1503</v>
      </c>
      <c r="H1265" s="832"/>
      <c r="I1265" s="832">
        <v>1503</v>
      </c>
      <c r="J1265" s="832"/>
      <c r="K1265" s="832"/>
      <c r="L1265" s="832"/>
      <c r="M1265" s="832"/>
      <c r="N1265" s="832"/>
      <c r="O1265" s="832"/>
      <c r="P1265" s="828"/>
      <c r="Q1265" s="833"/>
    </row>
    <row r="1266" spans="1:17" ht="14.45" customHeight="1" x14ac:dyDescent="0.2">
      <c r="A1266" s="822" t="s">
        <v>599</v>
      </c>
      <c r="B1266" s="823" t="s">
        <v>7844</v>
      </c>
      <c r="C1266" s="823" t="s">
        <v>7508</v>
      </c>
      <c r="D1266" s="823" t="s">
        <v>7995</v>
      </c>
      <c r="E1266" s="823" t="s">
        <v>7996</v>
      </c>
      <c r="F1266" s="832">
        <v>60</v>
      </c>
      <c r="G1266" s="832">
        <v>34800</v>
      </c>
      <c r="H1266" s="832">
        <v>1.7496229260935143</v>
      </c>
      <c r="I1266" s="832">
        <v>580</v>
      </c>
      <c r="J1266" s="832">
        <v>34</v>
      </c>
      <c r="K1266" s="832">
        <v>19890</v>
      </c>
      <c r="L1266" s="832">
        <v>1</v>
      </c>
      <c r="M1266" s="832">
        <v>585</v>
      </c>
      <c r="N1266" s="832">
        <v>42</v>
      </c>
      <c r="O1266" s="832">
        <v>24780</v>
      </c>
      <c r="P1266" s="828">
        <v>1.2458521870286576</v>
      </c>
      <c r="Q1266" s="833">
        <v>590</v>
      </c>
    </row>
    <row r="1267" spans="1:17" ht="14.45" customHeight="1" x14ac:dyDescent="0.2">
      <c r="A1267" s="822" t="s">
        <v>599</v>
      </c>
      <c r="B1267" s="823" t="s">
        <v>7844</v>
      </c>
      <c r="C1267" s="823" t="s">
        <v>7508</v>
      </c>
      <c r="D1267" s="823" t="s">
        <v>7997</v>
      </c>
      <c r="E1267" s="823" t="s">
        <v>7990</v>
      </c>
      <c r="F1267" s="832">
        <v>1551</v>
      </c>
      <c r="G1267" s="832">
        <v>10849245</v>
      </c>
      <c r="H1267" s="832">
        <v>1.1949152542372881</v>
      </c>
      <c r="I1267" s="832">
        <v>6995</v>
      </c>
      <c r="J1267" s="832">
        <v>1298</v>
      </c>
      <c r="K1267" s="832">
        <v>9079510</v>
      </c>
      <c r="L1267" s="832">
        <v>1</v>
      </c>
      <c r="M1267" s="832">
        <v>6995</v>
      </c>
      <c r="N1267" s="832">
        <v>1144</v>
      </c>
      <c r="O1267" s="832">
        <v>8002280</v>
      </c>
      <c r="P1267" s="828">
        <v>0.88135593220338981</v>
      </c>
      <c r="Q1267" s="833">
        <v>6995</v>
      </c>
    </row>
    <row r="1268" spans="1:17" ht="14.45" customHeight="1" x14ac:dyDescent="0.2">
      <c r="A1268" s="822" t="s">
        <v>599</v>
      </c>
      <c r="B1268" s="823" t="s">
        <v>7844</v>
      </c>
      <c r="C1268" s="823" t="s">
        <v>7508</v>
      </c>
      <c r="D1268" s="823" t="s">
        <v>7998</v>
      </c>
      <c r="E1268" s="823" t="s">
        <v>7999</v>
      </c>
      <c r="F1268" s="832"/>
      <c r="G1268" s="832"/>
      <c r="H1268" s="832"/>
      <c r="I1268" s="832"/>
      <c r="J1268" s="832">
        <v>14</v>
      </c>
      <c r="K1268" s="832">
        <v>0</v>
      </c>
      <c r="L1268" s="832"/>
      <c r="M1268" s="832">
        <v>0</v>
      </c>
      <c r="N1268" s="832">
        <v>14</v>
      </c>
      <c r="O1268" s="832">
        <v>0</v>
      </c>
      <c r="P1268" s="828"/>
      <c r="Q1268" s="833">
        <v>0</v>
      </c>
    </row>
    <row r="1269" spans="1:17" ht="14.45" customHeight="1" x14ac:dyDescent="0.2">
      <c r="A1269" s="822" t="s">
        <v>599</v>
      </c>
      <c r="B1269" s="823" t="s">
        <v>7844</v>
      </c>
      <c r="C1269" s="823" t="s">
        <v>7508</v>
      </c>
      <c r="D1269" s="823" t="s">
        <v>8000</v>
      </c>
      <c r="E1269" s="823" t="s">
        <v>8001</v>
      </c>
      <c r="F1269" s="832"/>
      <c r="G1269" s="832"/>
      <c r="H1269" s="832"/>
      <c r="I1269" s="832"/>
      <c r="J1269" s="832"/>
      <c r="K1269" s="832"/>
      <c r="L1269" s="832"/>
      <c r="M1269" s="832"/>
      <c r="N1269" s="832">
        <v>19</v>
      </c>
      <c r="O1269" s="832">
        <v>0</v>
      </c>
      <c r="P1269" s="828"/>
      <c r="Q1269" s="833">
        <v>0</v>
      </c>
    </row>
    <row r="1270" spans="1:17" ht="14.45" customHeight="1" x14ac:dyDescent="0.2">
      <c r="A1270" s="822" t="s">
        <v>599</v>
      </c>
      <c r="B1270" s="823" t="s">
        <v>7844</v>
      </c>
      <c r="C1270" s="823" t="s">
        <v>7508</v>
      </c>
      <c r="D1270" s="823" t="s">
        <v>8002</v>
      </c>
      <c r="E1270" s="823" t="s">
        <v>8003</v>
      </c>
      <c r="F1270" s="832"/>
      <c r="G1270" s="832"/>
      <c r="H1270" s="832"/>
      <c r="I1270" s="832"/>
      <c r="J1270" s="832">
        <v>15</v>
      </c>
      <c r="K1270" s="832">
        <v>0</v>
      </c>
      <c r="L1270" s="832"/>
      <c r="M1270" s="832">
        <v>0</v>
      </c>
      <c r="N1270" s="832">
        <v>5</v>
      </c>
      <c r="O1270" s="832">
        <v>0</v>
      </c>
      <c r="P1270" s="828"/>
      <c r="Q1270" s="833">
        <v>0</v>
      </c>
    </row>
    <row r="1271" spans="1:17" ht="14.45" customHeight="1" x14ac:dyDescent="0.2">
      <c r="A1271" s="822" t="s">
        <v>599</v>
      </c>
      <c r="B1271" s="823" t="s">
        <v>7844</v>
      </c>
      <c r="C1271" s="823" t="s">
        <v>7508</v>
      </c>
      <c r="D1271" s="823" t="s">
        <v>8004</v>
      </c>
      <c r="E1271" s="823" t="s">
        <v>8005</v>
      </c>
      <c r="F1271" s="832"/>
      <c r="G1271" s="832"/>
      <c r="H1271" s="832"/>
      <c r="I1271" s="832"/>
      <c r="J1271" s="832"/>
      <c r="K1271" s="832"/>
      <c r="L1271" s="832"/>
      <c r="M1271" s="832"/>
      <c r="N1271" s="832">
        <v>6</v>
      </c>
      <c r="O1271" s="832">
        <v>0</v>
      </c>
      <c r="P1271" s="828"/>
      <c r="Q1271" s="833">
        <v>0</v>
      </c>
    </row>
    <row r="1272" spans="1:17" ht="14.45" customHeight="1" x14ac:dyDescent="0.2">
      <c r="A1272" s="822" t="s">
        <v>599</v>
      </c>
      <c r="B1272" s="823" t="s">
        <v>7844</v>
      </c>
      <c r="C1272" s="823" t="s">
        <v>7508</v>
      </c>
      <c r="D1272" s="823" t="s">
        <v>8006</v>
      </c>
      <c r="E1272" s="823" t="s">
        <v>8007</v>
      </c>
      <c r="F1272" s="832"/>
      <c r="G1272" s="832"/>
      <c r="H1272" s="832"/>
      <c r="I1272" s="832"/>
      <c r="J1272" s="832"/>
      <c r="K1272" s="832"/>
      <c r="L1272" s="832"/>
      <c r="M1272" s="832"/>
      <c r="N1272" s="832">
        <v>3</v>
      </c>
      <c r="O1272" s="832">
        <v>0</v>
      </c>
      <c r="P1272" s="828"/>
      <c r="Q1272" s="833">
        <v>0</v>
      </c>
    </row>
    <row r="1273" spans="1:17" ht="14.45" customHeight="1" x14ac:dyDescent="0.2">
      <c r="A1273" s="822" t="s">
        <v>599</v>
      </c>
      <c r="B1273" s="823" t="s">
        <v>7844</v>
      </c>
      <c r="C1273" s="823" t="s">
        <v>7508</v>
      </c>
      <c r="D1273" s="823" t="s">
        <v>8008</v>
      </c>
      <c r="E1273" s="823" t="s">
        <v>8009</v>
      </c>
      <c r="F1273" s="832"/>
      <c r="G1273" s="832"/>
      <c r="H1273" s="832"/>
      <c r="I1273" s="832"/>
      <c r="J1273" s="832"/>
      <c r="K1273" s="832"/>
      <c r="L1273" s="832"/>
      <c r="M1273" s="832"/>
      <c r="N1273" s="832">
        <v>19</v>
      </c>
      <c r="O1273" s="832">
        <v>0</v>
      </c>
      <c r="P1273" s="828"/>
      <c r="Q1273" s="833">
        <v>0</v>
      </c>
    </row>
    <row r="1274" spans="1:17" ht="14.45" customHeight="1" x14ac:dyDescent="0.2">
      <c r="A1274" s="822" t="s">
        <v>599</v>
      </c>
      <c r="B1274" s="823" t="s">
        <v>7844</v>
      </c>
      <c r="C1274" s="823" t="s">
        <v>7508</v>
      </c>
      <c r="D1274" s="823" t="s">
        <v>8010</v>
      </c>
      <c r="E1274" s="823" t="s">
        <v>8011</v>
      </c>
      <c r="F1274" s="832"/>
      <c r="G1274" s="832"/>
      <c r="H1274" s="832"/>
      <c r="I1274" s="832"/>
      <c r="J1274" s="832"/>
      <c r="K1274" s="832"/>
      <c r="L1274" s="832"/>
      <c r="M1274" s="832"/>
      <c r="N1274" s="832">
        <v>55</v>
      </c>
      <c r="O1274" s="832">
        <v>0</v>
      </c>
      <c r="P1274" s="828"/>
      <c r="Q1274" s="833">
        <v>0</v>
      </c>
    </row>
    <row r="1275" spans="1:17" ht="14.45" customHeight="1" x14ac:dyDescent="0.2">
      <c r="A1275" s="822" t="s">
        <v>599</v>
      </c>
      <c r="B1275" s="823" t="s">
        <v>7844</v>
      </c>
      <c r="C1275" s="823" t="s">
        <v>7508</v>
      </c>
      <c r="D1275" s="823" t="s">
        <v>8012</v>
      </c>
      <c r="E1275" s="823" t="s">
        <v>8013</v>
      </c>
      <c r="F1275" s="832"/>
      <c r="G1275" s="832"/>
      <c r="H1275" s="832"/>
      <c r="I1275" s="832"/>
      <c r="J1275" s="832"/>
      <c r="K1275" s="832"/>
      <c r="L1275" s="832"/>
      <c r="M1275" s="832"/>
      <c r="N1275" s="832">
        <v>2</v>
      </c>
      <c r="O1275" s="832">
        <v>0</v>
      </c>
      <c r="P1275" s="828"/>
      <c r="Q1275" s="833">
        <v>0</v>
      </c>
    </row>
    <row r="1276" spans="1:17" ht="14.45" customHeight="1" x14ac:dyDescent="0.2">
      <c r="A1276" s="822" t="s">
        <v>599</v>
      </c>
      <c r="B1276" s="823" t="s">
        <v>7844</v>
      </c>
      <c r="C1276" s="823" t="s">
        <v>7508</v>
      </c>
      <c r="D1276" s="823" t="s">
        <v>8014</v>
      </c>
      <c r="E1276" s="823" t="s">
        <v>8015</v>
      </c>
      <c r="F1276" s="832"/>
      <c r="G1276" s="832"/>
      <c r="H1276" s="832"/>
      <c r="I1276" s="832"/>
      <c r="J1276" s="832">
        <v>4</v>
      </c>
      <c r="K1276" s="832">
        <v>0</v>
      </c>
      <c r="L1276" s="832"/>
      <c r="M1276" s="832">
        <v>0</v>
      </c>
      <c r="N1276" s="832">
        <v>14</v>
      </c>
      <c r="O1276" s="832">
        <v>0</v>
      </c>
      <c r="P1276" s="828"/>
      <c r="Q1276" s="833">
        <v>0</v>
      </c>
    </row>
    <row r="1277" spans="1:17" ht="14.45" customHeight="1" x14ac:dyDescent="0.2">
      <c r="A1277" s="822" t="s">
        <v>599</v>
      </c>
      <c r="B1277" s="823" t="s">
        <v>7844</v>
      </c>
      <c r="C1277" s="823" t="s">
        <v>7508</v>
      </c>
      <c r="D1277" s="823" t="s">
        <v>8016</v>
      </c>
      <c r="E1277" s="823" t="s">
        <v>8017</v>
      </c>
      <c r="F1277" s="832"/>
      <c r="G1277" s="832"/>
      <c r="H1277" s="832"/>
      <c r="I1277" s="832"/>
      <c r="J1277" s="832"/>
      <c r="K1277" s="832"/>
      <c r="L1277" s="832"/>
      <c r="M1277" s="832"/>
      <c r="N1277" s="832">
        <v>1</v>
      </c>
      <c r="O1277" s="832">
        <v>0</v>
      </c>
      <c r="P1277" s="828"/>
      <c r="Q1277" s="833">
        <v>0</v>
      </c>
    </row>
    <row r="1278" spans="1:17" ht="14.45" customHeight="1" x14ac:dyDescent="0.2">
      <c r="A1278" s="822" t="s">
        <v>599</v>
      </c>
      <c r="B1278" s="823" t="s">
        <v>7844</v>
      </c>
      <c r="C1278" s="823" t="s">
        <v>7508</v>
      </c>
      <c r="D1278" s="823" t="s">
        <v>8018</v>
      </c>
      <c r="E1278" s="823" t="s">
        <v>8019</v>
      </c>
      <c r="F1278" s="832"/>
      <c r="G1278" s="832"/>
      <c r="H1278" s="832"/>
      <c r="I1278" s="832"/>
      <c r="J1278" s="832"/>
      <c r="K1278" s="832"/>
      <c r="L1278" s="832"/>
      <c r="M1278" s="832"/>
      <c r="N1278" s="832">
        <v>12</v>
      </c>
      <c r="O1278" s="832">
        <v>0</v>
      </c>
      <c r="P1278" s="828"/>
      <c r="Q1278" s="833">
        <v>0</v>
      </c>
    </row>
    <row r="1279" spans="1:17" ht="14.45" customHeight="1" x14ac:dyDescent="0.2">
      <c r="A1279" s="822" t="s">
        <v>599</v>
      </c>
      <c r="B1279" s="823" t="s">
        <v>7844</v>
      </c>
      <c r="C1279" s="823" t="s">
        <v>7508</v>
      </c>
      <c r="D1279" s="823" t="s">
        <v>8020</v>
      </c>
      <c r="E1279" s="823" t="s">
        <v>8021</v>
      </c>
      <c r="F1279" s="832"/>
      <c r="G1279" s="832"/>
      <c r="H1279" s="832"/>
      <c r="I1279" s="832"/>
      <c r="J1279" s="832"/>
      <c r="K1279" s="832"/>
      <c r="L1279" s="832"/>
      <c r="M1279" s="832"/>
      <c r="N1279" s="832">
        <v>3</v>
      </c>
      <c r="O1279" s="832">
        <v>0</v>
      </c>
      <c r="P1279" s="828"/>
      <c r="Q1279" s="833">
        <v>0</v>
      </c>
    </row>
    <row r="1280" spans="1:17" ht="14.45" customHeight="1" x14ac:dyDescent="0.2">
      <c r="A1280" s="822" t="s">
        <v>599</v>
      </c>
      <c r="B1280" s="823" t="s">
        <v>7844</v>
      </c>
      <c r="C1280" s="823" t="s">
        <v>7508</v>
      </c>
      <c r="D1280" s="823" t="s">
        <v>8022</v>
      </c>
      <c r="E1280" s="823" t="s">
        <v>8023</v>
      </c>
      <c r="F1280" s="832"/>
      <c r="G1280" s="832"/>
      <c r="H1280" s="832"/>
      <c r="I1280" s="832"/>
      <c r="J1280" s="832"/>
      <c r="K1280" s="832"/>
      <c r="L1280" s="832"/>
      <c r="M1280" s="832"/>
      <c r="N1280" s="832">
        <v>3</v>
      </c>
      <c r="O1280" s="832">
        <v>0</v>
      </c>
      <c r="P1280" s="828"/>
      <c r="Q1280" s="833">
        <v>0</v>
      </c>
    </row>
    <row r="1281" spans="1:17" ht="14.45" customHeight="1" x14ac:dyDescent="0.2">
      <c r="A1281" s="822" t="s">
        <v>599</v>
      </c>
      <c r="B1281" s="823" t="s">
        <v>8024</v>
      </c>
      <c r="C1281" s="823" t="s">
        <v>7240</v>
      </c>
      <c r="D1281" s="823" t="s">
        <v>7241</v>
      </c>
      <c r="E1281" s="823" t="s">
        <v>2017</v>
      </c>
      <c r="F1281" s="832">
        <v>14</v>
      </c>
      <c r="G1281" s="832">
        <v>36565.480000000003</v>
      </c>
      <c r="H1281" s="832">
        <v>0.54263570723136256</v>
      </c>
      <c r="I1281" s="832">
        <v>2611.8200000000002</v>
      </c>
      <c r="J1281" s="832">
        <v>25.8</v>
      </c>
      <c r="K1281" s="832">
        <v>67384.95</v>
      </c>
      <c r="L1281" s="832">
        <v>1</v>
      </c>
      <c r="M1281" s="832">
        <v>2611.8197674418602</v>
      </c>
      <c r="N1281" s="832"/>
      <c r="O1281" s="832"/>
      <c r="P1281" s="828"/>
      <c r="Q1281" s="833"/>
    </row>
    <row r="1282" spans="1:17" ht="14.45" customHeight="1" x14ac:dyDescent="0.2">
      <c r="A1282" s="822" t="s">
        <v>599</v>
      </c>
      <c r="B1282" s="823" t="s">
        <v>8024</v>
      </c>
      <c r="C1282" s="823" t="s">
        <v>7240</v>
      </c>
      <c r="D1282" s="823" t="s">
        <v>7845</v>
      </c>
      <c r="E1282" s="823" t="s">
        <v>2017</v>
      </c>
      <c r="F1282" s="832">
        <v>3</v>
      </c>
      <c r="G1282" s="832">
        <v>4667.7299999999996</v>
      </c>
      <c r="H1282" s="832">
        <v>0.57382738450871484</v>
      </c>
      <c r="I1282" s="832">
        <v>1555.9099999999999</v>
      </c>
      <c r="J1282" s="832">
        <v>26.4</v>
      </c>
      <c r="K1282" s="832">
        <v>8134.3799999999992</v>
      </c>
      <c r="L1282" s="832">
        <v>1</v>
      </c>
      <c r="M1282" s="832">
        <v>308.12045454545455</v>
      </c>
      <c r="N1282" s="832">
        <v>13.8</v>
      </c>
      <c r="O1282" s="832">
        <v>5147.25</v>
      </c>
      <c r="P1282" s="828">
        <v>0.63277717539628098</v>
      </c>
      <c r="Q1282" s="833">
        <v>372.98913043478257</v>
      </c>
    </row>
    <row r="1283" spans="1:17" ht="14.45" customHeight="1" x14ac:dyDescent="0.2">
      <c r="A1283" s="822" t="s">
        <v>599</v>
      </c>
      <c r="B1283" s="823" t="s">
        <v>8024</v>
      </c>
      <c r="C1283" s="823" t="s">
        <v>7240</v>
      </c>
      <c r="D1283" s="823" t="s">
        <v>7846</v>
      </c>
      <c r="E1283" s="823" t="s">
        <v>7847</v>
      </c>
      <c r="F1283" s="832">
        <v>83.679999999999993</v>
      </c>
      <c r="G1283" s="832">
        <v>131299.41999999998</v>
      </c>
      <c r="H1283" s="832"/>
      <c r="I1283" s="832">
        <v>1569.0657265774378</v>
      </c>
      <c r="J1283" s="832"/>
      <c r="K1283" s="832"/>
      <c r="L1283" s="832"/>
      <c r="M1283" s="832"/>
      <c r="N1283" s="832">
        <v>36.480000000000004</v>
      </c>
      <c r="O1283" s="832">
        <v>53308.15</v>
      </c>
      <c r="P1283" s="828"/>
      <c r="Q1283" s="833">
        <v>1461.2979714912281</v>
      </c>
    </row>
    <row r="1284" spans="1:17" ht="14.45" customHeight="1" x14ac:dyDescent="0.2">
      <c r="A1284" s="822" t="s">
        <v>599</v>
      </c>
      <c r="B1284" s="823" t="s">
        <v>8024</v>
      </c>
      <c r="C1284" s="823" t="s">
        <v>7240</v>
      </c>
      <c r="D1284" s="823" t="s">
        <v>7848</v>
      </c>
      <c r="E1284" s="823" t="s">
        <v>2043</v>
      </c>
      <c r="F1284" s="832"/>
      <c r="G1284" s="832"/>
      <c r="H1284" s="832"/>
      <c r="I1284" s="832"/>
      <c r="J1284" s="832">
        <v>4</v>
      </c>
      <c r="K1284" s="832">
        <v>4478.25</v>
      </c>
      <c r="L1284" s="832">
        <v>1</v>
      </c>
      <c r="M1284" s="832">
        <v>1119.5625</v>
      </c>
      <c r="N1284" s="832"/>
      <c r="O1284" s="832"/>
      <c r="P1284" s="828"/>
      <c r="Q1284" s="833"/>
    </row>
    <row r="1285" spans="1:17" ht="14.45" customHeight="1" x14ac:dyDescent="0.2">
      <c r="A1285" s="822" t="s">
        <v>599</v>
      </c>
      <c r="B1285" s="823" t="s">
        <v>8024</v>
      </c>
      <c r="C1285" s="823" t="s">
        <v>7240</v>
      </c>
      <c r="D1285" s="823" t="s">
        <v>7849</v>
      </c>
      <c r="E1285" s="823" t="s">
        <v>7850</v>
      </c>
      <c r="F1285" s="832">
        <v>32</v>
      </c>
      <c r="G1285" s="832">
        <v>23670.400000000001</v>
      </c>
      <c r="H1285" s="832">
        <v>8.7951547579236795</v>
      </c>
      <c r="I1285" s="832">
        <v>739.7</v>
      </c>
      <c r="J1285" s="832">
        <v>21</v>
      </c>
      <c r="K1285" s="832">
        <v>2691.3</v>
      </c>
      <c r="L1285" s="832">
        <v>1</v>
      </c>
      <c r="M1285" s="832">
        <v>128.15714285714287</v>
      </c>
      <c r="N1285" s="832">
        <v>41</v>
      </c>
      <c r="O1285" s="832">
        <v>5237.8799999999992</v>
      </c>
      <c r="P1285" s="828">
        <v>1.946226730576301</v>
      </c>
      <c r="Q1285" s="833">
        <v>127.7531707317073</v>
      </c>
    </row>
    <row r="1286" spans="1:17" ht="14.45" customHeight="1" x14ac:dyDescent="0.2">
      <c r="A1286" s="822" t="s">
        <v>599</v>
      </c>
      <c r="B1286" s="823" t="s">
        <v>8024</v>
      </c>
      <c r="C1286" s="823" t="s">
        <v>7240</v>
      </c>
      <c r="D1286" s="823" t="s">
        <v>7851</v>
      </c>
      <c r="E1286" s="823" t="s">
        <v>1394</v>
      </c>
      <c r="F1286" s="832">
        <v>5</v>
      </c>
      <c r="G1286" s="832">
        <v>24940.45</v>
      </c>
      <c r="H1286" s="832">
        <v>6.3949871794871793</v>
      </c>
      <c r="I1286" s="832">
        <v>4988.09</v>
      </c>
      <c r="J1286" s="832">
        <v>1</v>
      </c>
      <c r="K1286" s="832">
        <v>3900</v>
      </c>
      <c r="L1286" s="832">
        <v>1</v>
      </c>
      <c r="M1286" s="832">
        <v>3900</v>
      </c>
      <c r="N1286" s="832"/>
      <c r="O1286" s="832"/>
      <c r="P1286" s="828"/>
      <c r="Q1286" s="833"/>
    </row>
    <row r="1287" spans="1:17" ht="14.45" customHeight="1" x14ac:dyDescent="0.2">
      <c r="A1287" s="822" t="s">
        <v>599</v>
      </c>
      <c r="B1287" s="823" t="s">
        <v>8024</v>
      </c>
      <c r="C1287" s="823" t="s">
        <v>7240</v>
      </c>
      <c r="D1287" s="823" t="s">
        <v>7852</v>
      </c>
      <c r="E1287" s="823" t="s">
        <v>3575</v>
      </c>
      <c r="F1287" s="832">
        <v>212</v>
      </c>
      <c r="G1287" s="832">
        <v>16976.96</v>
      </c>
      <c r="H1287" s="832"/>
      <c r="I1287" s="832">
        <v>80.08</v>
      </c>
      <c r="J1287" s="832"/>
      <c r="K1287" s="832"/>
      <c r="L1287" s="832"/>
      <c r="M1287" s="832"/>
      <c r="N1287" s="832"/>
      <c r="O1287" s="832"/>
      <c r="P1287" s="828"/>
      <c r="Q1287" s="833"/>
    </row>
    <row r="1288" spans="1:17" ht="14.45" customHeight="1" x14ac:dyDescent="0.2">
      <c r="A1288" s="822" t="s">
        <v>599</v>
      </c>
      <c r="B1288" s="823" t="s">
        <v>8024</v>
      </c>
      <c r="C1288" s="823" t="s">
        <v>7240</v>
      </c>
      <c r="D1288" s="823" t="s">
        <v>7245</v>
      </c>
      <c r="E1288" s="823" t="s">
        <v>7244</v>
      </c>
      <c r="F1288" s="832">
        <v>8</v>
      </c>
      <c r="G1288" s="832">
        <v>1818.72</v>
      </c>
      <c r="H1288" s="832">
        <v>2</v>
      </c>
      <c r="I1288" s="832">
        <v>227.34</v>
      </c>
      <c r="J1288" s="832">
        <v>4</v>
      </c>
      <c r="K1288" s="832">
        <v>909.36</v>
      </c>
      <c r="L1288" s="832">
        <v>1</v>
      </c>
      <c r="M1288" s="832">
        <v>227.34</v>
      </c>
      <c r="N1288" s="832">
        <v>2</v>
      </c>
      <c r="O1288" s="832">
        <v>454.68</v>
      </c>
      <c r="P1288" s="828">
        <v>0.5</v>
      </c>
      <c r="Q1288" s="833">
        <v>227.34</v>
      </c>
    </row>
    <row r="1289" spans="1:17" ht="14.45" customHeight="1" x14ac:dyDescent="0.2">
      <c r="A1289" s="822" t="s">
        <v>599</v>
      </c>
      <c r="B1289" s="823" t="s">
        <v>8024</v>
      </c>
      <c r="C1289" s="823" t="s">
        <v>7240</v>
      </c>
      <c r="D1289" s="823" t="s">
        <v>7854</v>
      </c>
      <c r="E1289" s="823" t="s">
        <v>7855</v>
      </c>
      <c r="F1289" s="832"/>
      <c r="G1289" s="832"/>
      <c r="H1289" s="832"/>
      <c r="I1289" s="832"/>
      <c r="J1289" s="832">
        <v>5.3</v>
      </c>
      <c r="K1289" s="832">
        <v>1975.3899999999999</v>
      </c>
      <c r="L1289" s="832">
        <v>1</v>
      </c>
      <c r="M1289" s="832">
        <v>372.71509433962262</v>
      </c>
      <c r="N1289" s="832"/>
      <c r="O1289" s="832"/>
      <c r="P1289" s="828"/>
      <c r="Q1289" s="833"/>
    </row>
    <row r="1290" spans="1:17" ht="14.45" customHeight="1" x14ac:dyDescent="0.2">
      <c r="A1290" s="822" t="s">
        <v>599</v>
      </c>
      <c r="B1290" s="823" t="s">
        <v>8024</v>
      </c>
      <c r="C1290" s="823" t="s">
        <v>7240</v>
      </c>
      <c r="D1290" s="823" t="s">
        <v>7246</v>
      </c>
      <c r="E1290" s="823" t="s">
        <v>887</v>
      </c>
      <c r="F1290" s="832">
        <v>47.6</v>
      </c>
      <c r="G1290" s="832">
        <v>9596.61</v>
      </c>
      <c r="H1290" s="832">
        <v>1.9236039423757285</v>
      </c>
      <c r="I1290" s="832">
        <v>201.6094537815126</v>
      </c>
      <c r="J1290" s="832">
        <v>47.739999999999995</v>
      </c>
      <c r="K1290" s="832">
        <v>4988.87</v>
      </c>
      <c r="L1290" s="832">
        <v>1</v>
      </c>
      <c r="M1290" s="832">
        <v>104.50083787180563</v>
      </c>
      <c r="N1290" s="832">
        <v>8.870000000000001</v>
      </c>
      <c r="O1290" s="832">
        <v>944.1</v>
      </c>
      <c r="P1290" s="828">
        <v>0.18924125102478118</v>
      </c>
      <c r="Q1290" s="833">
        <v>106.43742953776774</v>
      </c>
    </row>
    <row r="1291" spans="1:17" ht="14.45" customHeight="1" x14ac:dyDescent="0.2">
      <c r="A1291" s="822" t="s">
        <v>599</v>
      </c>
      <c r="B1291" s="823" t="s">
        <v>8024</v>
      </c>
      <c r="C1291" s="823" t="s">
        <v>7240</v>
      </c>
      <c r="D1291" s="823" t="s">
        <v>7247</v>
      </c>
      <c r="E1291" s="823" t="s">
        <v>887</v>
      </c>
      <c r="F1291" s="832"/>
      <c r="G1291" s="832"/>
      <c r="H1291" s="832"/>
      <c r="I1291" s="832"/>
      <c r="J1291" s="832">
        <v>27</v>
      </c>
      <c r="K1291" s="832">
        <v>4276.8</v>
      </c>
      <c r="L1291" s="832">
        <v>1</v>
      </c>
      <c r="M1291" s="832">
        <v>158.4</v>
      </c>
      <c r="N1291" s="832">
        <v>23.29</v>
      </c>
      <c r="O1291" s="832">
        <v>4192.6400000000003</v>
      </c>
      <c r="P1291" s="828">
        <v>0.98032173587729143</v>
      </c>
      <c r="Q1291" s="833">
        <v>180.01889222842425</v>
      </c>
    </row>
    <row r="1292" spans="1:17" ht="14.45" customHeight="1" x14ac:dyDescent="0.2">
      <c r="A1292" s="822" t="s">
        <v>599</v>
      </c>
      <c r="B1292" s="823" t="s">
        <v>8024</v>
      </c>
      <c r="C1292" s="823" t="s">
        <v>7240</v>
      </c>
      <c r="D1292" s="823" t="s">
        <v>7248</v>
      </c>
      <c r="E1292" s="823" t="s">
        <v>887</v>
      </c>
      <c r="F1292" s="832"/>
      <c r="G1292" s="832"/>
      <c r="H1292" s="832"/>
      <c r="I1292" s="832"/>
      <c r="J1292" s="832">
        <v>1</v>
      </c>
      <c r="K1292" s="832">
        <v>324.5</v>
      </c>
      <c r="L1292" s="832">
        <v>1</v>
      </c>
      <c r="M1292" s="832">
        <v>324.5</v>
      </c>
      <c r="N1292" s="832">
        <v>1.52</v>
      </c>
      <c r="O1292" s="832">
        <v>493.24</v>
      </c>
      <c r="P1292" s="828">
        <v>1.52</v>
      </c>
      <c r="Q1292" s="833">
        <v>324.5</v>
      </c>
    </row>
    <row r="1293" spans="1:17" ht="14.45" customHeight="1" x14ac:dyDescent="0.2">
      <c r="A1293" s="822" t="s">
        <v>599</v>
      </c>
      <c r="B1293" s="823" t="s">
        <v>8024</v>
      </c>
      <c r="C1293" s="823" t="s">
        <v>7240</v>
      </c>
      <c r="D1293" s="823" t="s">
        <v>7857</v>
      </c>
      <c r="E1293" s="823" t="s">
        <v>7858</v>
      </c>
      <c r="F1293" s="832"/>
      <c r="G1293" s="832"/>
      <c r="H1293" s="832"/>
      <c r="I1293" s="832"/>
      <c r="J1293" s="832">
        <v>0.24000000000000002</v>
      </c>
      <c r="K1293" s="832">
        <v>60.31</v>
      </c>
      <c r="L1293" s="832">
        <v>1</v>
      </c>
      <c r="M1293" s="832">
        <v>251.29166666666666</v>
      </c>
      <c r="N1293" s="832"/>
      <c r="O1293" s="832"/>
      <c r="P1293" s="828"/>
      <c r="Q1293" s="833"/>
    </row>
    <row r="1294" spans="1:17" ht="14.45" customHeight="1" x14ac:dyDescent="0.2">
      <c r="A1294" s="822" t="s">
        <v>599</v>
      </c>
      <c r="B1294" s="823" t="s">
        <v>8024</v>
      </c>
      <c r="C1294" s="823" t="s">
        <v>7240</v>
      </c>
      <c r="D1294" s="823" t="s">
        <v>7859</v>
      </c>
      <c r="E1294" s="823"/>
      <c r="F1294" s="832">
        <v>0.06</v>
      </c>
      <c r="G1294" s="832">
        <v>58.96</v>
      </c>
      <c r="H1294" s="832">
        <v>5.8416724462498765E-2</v>
      </c>
      <c r="I1294" s="832">
        <v>982.66666666666674</v>
      </c>
      <c r="J1294" s="832">
        <v>1.31</v>
      </c>
      <c r="K1294" s="832">
        <v>1009.3</v>
      </c>
      <c r="L1294" s="832">
        <v>1</v>
      </c>
      <c r="M1294" s="832">
        <v>770.45801526717548</v>
      </c>
      <c r="N1294" s="832"/>
      <c r="O1294" s="832"/>
      <c r="P1294" s="828"/>
      <c r="Q1294" s="833"/>
    </row>
    <row r="1295" spans="1:17" ht="14.45" customHeight="1" x14ac:dyDescent="0.2">
      <c r="A1295" s="822" t="s">
        <v>599</v>
      </c>
      <c r="B1295" s="823" t="s">
        <v>8024</v>
      </c>
      <c r="C1295" s="823" t="s">
        <v>7240</v>
      </c>
      <c r="D1295" s="823" t="s">
        <v>7860</v>
      </c>
      <c r="E1295" s="823" t="s">
        <v>1659</v>
      </c>
      <c r="F1295" s="832">
        <v>34.79</v>
      </c>
      <c r="G1295" s="832">
        <v>24021.07</v>
      </c>
      <c r="H1295" s="832">
        <v>17.435505295018544</v>
      </c>
      <c r="I1295" s="832">
        <v>690.45903995400977</v>
      </c>
      <c r="J1295" s="832">
        <v>2.6</v>
      </c>
      <c r="K1295" s="832">
        <v>1377.71</v>
      </c>
      <c r="L1295" s="832">
        <v>1</v>
      </c>
      <c r="M1295" s="832">
        <v>529.88846153846157</v>
      </c>
      <c r="N1295" s="832"/>
      <c r="O1295" s="832"/>
      <c r="P1295" s="828"/>
      <c r="Q1295" s="833"/>
    </row>
    <row r="1296" spans="1:17" ht="14.45" customHeight="1" x14ac:dyDescent="0.2">
      <c r="A1296" s="822" t="s">
        <v>599</v>
      </c>
      <c r="B1296" s="823" t="s">
        <v>8024</v>
      </c>
      <c r="C1296" s="823" t="s">
        <v>7240</v>
      </c>
      <c r="D1296" s="823" t="s">
        <v>7861</v>
      </c>
      <c r="E1296" s="823" t="s">
        <v>7862</v>
      </c>
      <c r="F1296" s="832">
        <v>10.8</v>
      </c>
      <c r="G1296" s="832">
        <v>7476.45</v>
      </c>
      <c r="H1296" s="832"/>
      <c r="I1296" s="832">
        <v>692.2638888888888</v>
      </c>
      <c r="J1296" s="832"/>
      <c r="K1296" s="832"/>
      <c r="L1296" s="832"/>
      <c r="M1296" s="832"/>
      <c r="N1296" s="832"/>
      <c r="O1296" s="832"/>
      <c r="P1296" s="828"/>
      <c r="Q1296" s="833"/>
    </row>
    <row r="1297" spans="1:17" ht="14.45" customHeight="1" x14ac:dyDescent="0.2">
      <c r="A1297" s="822" t="s">
        <v>599</v>
      </c>
      <c r="B1297" s="823" t="s">
        <v>8024</v>
      </c>
      <c r="C1297" s="823" t="s">
        <v>7240</v>
      </c>
      <c r="D1297" s="823" t="s">
        <v>7863</v>
      </c>
      <c r="E1297" s="823" t="s">
        <v>2353</v>
      </c>
      <c r="F1297" s="832">
        <v>9.9</v>
      </c>
      <c r="G1297" s="832">
        <v>118932.66</v>
      </c>
      <c r="H1297" s="832">
        <v>4.7785019231302366</v>
      </c>
      <c r="I1297" s="832">
        <v>12013.4</v>
      </c>
      <c r="J1297" s="832">
        <v>8.1</v>
      </c>
      <c r="K1297" s="832">
        <v>24889.11</v>
      </c>
      <c r="L1297" s="832">
        <v>1</v>
      </c>
      <c r="M1297" s="832">
        <v>3072.7296296296299</v>
      </c>
      <c r="N1297" s="832">
        <v>9.1</v>
      </c>
      <c r="O1297" s="832">
        <v>20434.810000000001</v>
      </c>
      <c r="P1297" s="828">
        <v>0.82103417920528299</v>
      </c>
      <c r="Q1297" s="833">
        <v>2245.5835164835166</v>
      </c>
    </row>
    <row r="1298" spans="1:17" ht="14.45" customHeight="1" x14ac:dyDescent="0.2">
      <c r="A1298" s="822" t="s">
        <v>599</v>
      </c>
      <c r="B1298" s="823" t="s">
        <v>8024</v>
      </c>
      <c r="C1298" s="823" t="s">
        <v>7240</v>
      </c>
      <c r="D1298" s="823" t="s">
        <v>7864</v>
      </c>
      <c r="E1298" s="823" t="s">
        <v>7865</v>
      </c>
      <c r="F1298" s="832"/>
      <c r="G1298" s="832"/>
      <c r="H1298" s="832"/>
      <c r="I1298" s="832"/>
      <c r="J1298" s="832"/>
      <c r="K1298" s="832"/>
      <c r="L1298" s="832"/>
      <c r="M1298" s="832"/>
      <c r="N1298" s="832">
        <v>27</v>
      </c>
      <c r="O1298" s="832">
        <v>9015.58</v>
      </c>
      <c r="P1298" s="828"/>
      <c r="Q1298" s="833">
        <v>333.91037037037034</v>
      </c>
    </row>
    <row r="1299" spans="1:17" ht="14.45" customHeight="1" x14ac:dyDescent="0.2">
      <c r="A1299" s="822" t="s">
        <v>599</v>
      </c>
      <c r="B1299" s="823" t="s">
        <v>8024</v>
      </c>
      <c r="C1299" s="823" t="s">
        <v>7240</v>
      </c>
      <c r="D1299" s="823" t="s">
        <v>7268</v>
      </c>
      <c r="E1299" s="823" t="s">
        <v>1385</v>
      </c>
      <c r="F1299" s="832">
        <v>18</v>
      </c>
      <c r="G1299" s="832">
        <v>102787.73999999999</v>
      </c>
      <c r="H1299" s="832">
        <v>3.5999999999999996</v>
      </c>
      <c r="I1299" s="832">
        <v>5710.4299999999994</v>
      </c>
      <c r="J1299" s="832">
        <v>5</v>
      </c>
      <c r="K1299" s="832">
        <v>28552.15</v>
      </c>
      <c r="L1299" s="832">
        <v>1</v>
      </c>
      <c r="M1299" s="832">
        <v>5710.43</v>
      </c>
      <c r="N1299" s="832"/>
      <c r="O1299" s="832"/>
      <c r="P1299" s="828"/>
      <c r="Q1299" s="833"/>
    </row>
    <row r="1300" spans="1:17" ht="14.45" customHeight="1" x14ac:dyDescent="0.2">
      <c r="A1300" s="822" t="s">
        <v>599</v>
      </c>
      <c r="B1300" s="823" t="s">
        <v>8024</v>
      </c>
      <c r="C1300" s="823" t="s">
        <v>7240</v>
      </c>
      <c r="D1300" s="823" t="s">
        <v>7269</v>
      </c>
      <c r="E1300" s="823" t="s">
        <v>1385</v>
      </c>
      <c r="F1300" s="832">
        <v>82</v>
      </c>
      <c r="G1300" s="832">
        <v>936511.33999999985</v>
      </c>
      <c r="H1300" s="832"/>
      <c r="I1300" s="832">
        <v>11420.869999999999</v>
      </c>
      <c r="J1300" s="832"/>
      <c r="K1300" s="832"/>
      <c r="L1300" s="832"/>
      <c r="M1300" s="832"/>
      <c r="N1300" s="832">
        <v>197</v>
      </c>
      <c r="O1300" s="832">
        <v>2249911.39</v>
      </c>
      <c r="P1300" s="828"/>
      <c r="Q1300" s="833">
        <v>11420.87</v>
      </c>
    </row>
    <row r="1301" spans="1:17" ht="14.45" customHeight="1" x14ac:dyDescent="0.2">
      <c r="A1301" s="822" t="s">
        <v>599</v>
      </c>
      <c r="B1301" s="823" t="s">
        <v>8024</v>
      </c>
      <c r="C1301" s="823" t="s">
        <v>7240</v>
      </c>
      <c r="D1301" s="823" t="s">
        <v>7866</v>
      </c>
      <c r="E1301" s="823"/>
      <c r="F1301" s="832">
        <v>101.5</v>
      </c>
      <c r="G1301" s="832">
        <v>46173.33</v>
      </c>
      <c r="H1301" s="832"/>
      <c r="I1301" s="832">
        <v>454.90965517241381</v>
      </c>
      <c r="J1301" s="832"/>
      <c r="K1301" s="832"/>
      <c r="L1301" s="832"/>
      <c r="M1301" s="832"/>
      <c r="N1301" s="832"/>
      <c r="O1301" s="832"/>
      <c r="P1301" s="828"/>
      <c r="Q1301" s="833"/>
    </row>
    <row r="1302" spans="1:17" ht="14.45" customHeight="1" x14ac:dyDescent="0.2">
      <c r="A1302" s="822" t="s">
        <v>599</v>
      </c>
      <c r="B1302" s="823" t="s">
        <v>8024</v>
      </c>
      <c r="C1302" s="823" t="s">
        <v>7240</v>
      </c>
      <c r="D1302" s="823" t="s">
        <v>7270</v>
      </c>
      <c r="E1302" s="823" t="s">
        <v>7271</v>
      </c>
      <c r="F1302" s="832">
        <v>7</v>
      </c>
      <c r="G1302" s="832">
        <v>962.78</v>
      </c>
      <c r="H1302" s="832"/>
      <c r="I1302" s="832">
        <v>137.54</v>
      </c>
      <c r="J1302" s="832"/>
      <c r="K1302" s="832"/>
      <c r="L1302" s="832"/>
      <c r="M1302" s="832"/>
      <c r="N1302" s="832"/>
      <c r="O1302" s="832"/>
      <c r="P1302" s="828"/>
      <c r="Q1302" s="833"/>
    </row>
    <row r="1303" spans="1:17" ht="14.45" customHeight="1" x14ac:dyDescent="0.2">
      <c r="A1303" s="822" t="s">
        <v>599</v>
      </c>
      <c r="B1303" s="823" t="s">
        <v>8024</v>
      </c>
      <c r="C1303" s="823" t="s">
        <v>7240</v>
      </c>
      <c r="D1303" s="823" t="s">
        <v>7839</v>
      </c>
      <c r="E1303" s="823" t="s">
        <v>7840</v>
      </c>
      <c r="F1303" s="832">
        <v>5</v>
      </c>
      <c r="G1303" s="832">
        <v>4679.24</v>
      </c>
      <c r="H1303" s="832">
        <v>0.13974279565627959</v>
      </c>
      <c r="I1303" s="832">
        <v>935.84799999999996</v>
      </c>
      <c r="J1303" s="832">
        <v>35.78</v>
      </c>
      <c r="K1303" s="832">
        <v>33484.660000000003</v>
      </c>
      <c r="L1303" s="832">
        <v>1</v>
      </c>
      <c r="M1303" s="832">
        <v>935.84851872554509</v>
      </c>
      <c r="N1303" s="832"/>
      <c r="O1303" s="832"/>
      <c r="P1303" s="828"/>
      <c r="Q1303" s="833"/>
    </row>
    <row r="1304" spans="1:17" ht="14.45" customHeight="1" x14ac:dyDescent="0.2">
      <c r="A1304" s="822" t="s">
        <v>599</v>
      </c>
      <c r="B1304" s="823" t="s">
        <v>8024</v>
      </c>
      <c r="C1304" s="823" t="s">
        <v>7240</v>
      </c>
      <c r="D1304" s="823" t="s">
        <v>7274</v>
      </c>
      <c r="E1304" s="823" t="s">
        <v>1390</v>
      </c>
      <c r="F1304" s="832">
        <v>27</v>
      </c>
      <c r="G1304" s="832">
        <v>247273.29</v>
      </c>
      <c r="H1304" s="832">
        <v>2.0822470318669577</v>
      </c>
      <c r="I1304" s="832">
        <v>9158.27</v>
      </c>
      <c r="J1304" s="832">
        <v>13</v>
      </c>
      <c r="K1304" s="832">
        <v>118753.1</v>
      </c>
      <c r="L1304" s="832">
        <v>1</v>
      </c>
      <c r="M1304" s="832">
        <v>9134.8538461538465</v>
      </c>
      <c r="N1304" s="832"/>
      <c r="O1304" s="832"/>
      <c r="P1304" s="828"/>
      <c r="Q1304" s="833"/>
    </row>
    <row r="1305" spans="1:17" ht="14.45" customHeight="1" x14ac:dyDescent="0.2">
      <c r="A1305" s="822" t="s">
        <v>599</v>
      </c>
      <c r="B1305" s="823" t="s">
        <v>8024</v>
      </c>
      <c r="C1305" s="823" t="s">
        <v>7240</v>
      </c>
      <c r="D1305" s="823" t="s">
        <v>7869</v>
      </c>
      <c r="E1305" s="823" t="s">
        <v>4136</v>
      </c>
      <c r="F1305" s="832">
        <v>16</v>
      </c>
      <c r="G1305" s="832">
        <v>686.08</v>
      </c>
      <c r="H1305" s="832"/>
      <c r="I1305" s="832">
        <v>42.88</v>
      </c>
      <c r="J1305" s="832"/>
      <c r="K1305" s="832"/>
      <c r="L1305" s="832"/>
      <c r="M1305" s="832"/>
      <c r="N1305" s="832"/>
      <c r="O1305" s="832"/>
      <c r="P1305" s="828"/>
      <c r="Q1305" s="833"/>
    </row>
    <row r="1306" spans="1:17" ht="14.45" customHeight="1" x14ac:dyDescent="0.2">
      <c r="A1306" s="822" t="s">
        <v>599</v>
      </c>
      <c r="B1306" s="823" t="s">
        <v>8024</v>
      </c>
      <c r="C1306" s="823" t="s">
        <v>7240</v>
      </c>
      <c r="D1306" s="823" t="s">
        <v>7870</v>
      </c>
      <c r="E1306" s="823" t="s">
        <v>7871</v>
      </c>
      <c r="F1306" s="832">
        <v>2.8</v>
      </c>
      <c r="G1306" s="832">
        <v>760.81</v>
      </c>
      <c r="H1306" s="832">
        <v>0.29500193873594416</v>
      </c>
      <c r="I1306" s="832">
        <v>271.71785714285716</v>
      </c>
      <c r="J1306" s="832">
        <v>14.2</v>
      </c>
      <c r="K1306" s="832">
        <v>2579</v>
      </c>
      <c r="L1306" s="832">
        <v>1</v>
      </c>
      <c r="M1306" s="832">
        <v>181.61971830985917</v>
      </c>
      <c r="N1306" s="832"/>
      <c r="O1306" s="832"/>
      <c r="P1306" s="828"/>
      <c r="Q1306" s="833"/>
    </row>
    <row r="1307" spans="1:17" ht="14.45" customHeight="1" x14ac:dyDescent="0.2">
      <c r="A1307" s="822" t="s">
        <v>599</v>
      </c>
      <c r="B1307" s="823" t="s">
        <v>8024</v>
      </c>
      <c r="C1307" s="823" t="s">
        <v>7240</v>
      </c>
      <c r="D1307" s="823" t="s">
        <v>7279</v>
      </c>
      <c r="E1307" s="823" t="s">
        <v>1506</v>
      </c>
      <c r="F1307" s="832">
        <v>1.2</v>
      </c>
      <c r="G1307" s="832">
        <v>823.3599999999999</v>
      </c>
      <c r="H1307" s="832">
        <v>2.4490184414039256</v>
      </c>
      <c r="I1307" s="832">
        <v>686.13333333333333</v>
      </c>
      <c r="J1307" s="832">
        <v>0.49</v>
      </c>
      <c r="K1307" s="832">
        <v>336.20000000000005</v>
      </c>
      <c r="L1307" s="832">
        <v>1</v>
      </c>
      <c r="M1307" s="832">
        <v>686.12244897959192</v>
      </c>
      <c r="N1307" s="832">
        <v>2.15</v>
      </c>
      <c r="O1307" s="832">
        <v>1475.2199999999998</v>
      </c>
      <c r="P1307" s="828">
        <v>4.3879238548483031</v>
      </c>
      <c r="Q1307" s="833">
        <v>686.14883720930231</v>
      </c>
    </row>
    <row r="1308" spans="1:17" ht="14.45" customHeight="1" x14ac:dyDescent="0.2">
      <c r="A1308" s="822" t="s">
        <v>599</v>
      </c>
      <c r="B1308" s="823" t="s">
        <v>8024</v>
      </c>
      <c r="C1308" s="823" t="s">
        <v>7240</v>
      </c>
      <c r="D1308" s="823" t="s">
        <v>7280</v>
      </c>
      <c r="E1308" s="823" t="s">
        <v>1506</v>
      </c>
      <c r="F1308" s="832">
        <v>14.46</v>
      </c>
      <c r="G1308" s="832">
        <v>2480.5100000000002</v>
      </c>
      <c r="H1308" s="832">
        <v>14.459399591955698</v>
      </c>
      <c r="I1308" s="832">
        <v>171.54287690179808</v>
      </c>
      <c r="J1308" s="832">
        <v>1</v>
      </c>
      <c r="K1308" s="832">
        <v>171.55</v>
      </c>
      <c r="L1308" s="832">
        <v>1</v>
      </c>
      <c r="M1308" s="832">
        <v>171.55</v>
      </c>
      <c r="N1308" s="832"/>
      <c r="O1308" s="832"/>
      <c r="P1308" s="828"/>
      <c r="Q1308" s="833"/>
    </row>
    <row r="1309" spans="1:17" ht="14.45" customHeight="1" x14ac:dyDescent="0.2">
      <c r="A1309" s="822" t="s">
        <v>599</v>
      </c>
      <c r="B1309" s="823" t="s">
        <v>8024</v>
      </c>
      <c r="C1309" s="823" t="s">
        <v>7240</v>
      </c>
      <c r="D1309" s="823" t="s">
        <v>7281</v>
      </c>
      <c r="E1309" s="823" t="s">
        <v>1506</v>
      </c>
      <c r="F1309" s="832">
        <v>2</v>
      </c>
      <c r="G1309" s="832">
        <v>686.18</v>
      </c>
      <c r="H1309" s="832">
        <v>1.8868204691066075</v>
      </c>
      <c r="I1309" s="832">
        <v>343.09</v>
      </c>
      <c r="J1309" s="832">
        <v>1.06</v>
      </c>
      <c r="K1309" s="832">
        <v>363.67</v>
      </c>
      <c r="L1309" s="832">
        <v>1</v>
      </c>
      <c r="M1309" s="832">
        <v>343.08490566037733</v>
      </c>
      <c r="N1309" s="832"/>
      <c r="O1309" s="832"/>
      <c r="P1309" s="828"/>
      <c r="Q1309" s="833"/>
    </row>
    <row r="1310" spans="1:17" ht="14.45" customHeight="1" x14ac:dyDescent="0.2">
      <c r="A1310" s="822" t="s">
        <v>599</v>
      </c>
      <c r="B1310" s="823" t="s">
        <v>8024</v>
      </c>
      <c r="C1310" s="823" t="s">
        <v>7240</v>
      </c>
      <c r="D1310" s="823" t="s">
        <v>7284</v>
      </c>
      <c r="E1310" s="823" t="s">
        <v>1108</v>
      </c>
      <c r="F1310" s="832">
        <v>2.8200000000000003</v>
      </c>
      <c r="G1310" s="832">
        <v>6716.65</v>
      </c>
      <c r="H1310" s="832">
        <v>0.49303280523638832</v>
      </c>
      <c r="I1310" s="832">
        <v>2381.7907801418437</v>
      </c>
      <c r="J1310" s="832">
        <v>6.9399999999999995</v>
      </c>
      <c r="K1310" s="832">
        <v>13623.130000000001</v>
      </c>
      <c r="L1310" s="832">
        <v>1</v>
      </c>
      <c r="M1310" s="832">
        <v>1962.9870317002885</v>
      </c>
      <c r="N1310" s="832">
        <v>3.7600000000000002</v>
      </c>
      <c r="O1310" s="832">
        <v>7543.95</v>
      </c>
      <c r="P1310" s="828">
        <v>0.5537604060153577</v>
      </c>
      <c r="Q1310" s="833">
        <v>2006.3696808510635</v>
      </c>
    </row>
    <row r="1311" spans="1:17" ht="14.45" customHeight="1" x14ac:dyDescent="0.2">
      <c r="A1311" s="822" t="s">
        <v>599</v>
      </c>
      <c r="B1311" s="823" t="s">
        <v>8024</v>
      </c>
      <c r="C1311" s="823" t="s">
        <v>7240</v>
      </c>
      <c r="D1311" s="823" t="s">
        <v>7872</v>
      </c>
      <c r="E1311" s="823" t="s">
        <v>7873</v>
      </c>
      <c r="F1311" s="832">
        <v>3</v>
      </c>
      <c r="G1311" s="832">
        <v>657.59999999999991</v>
      </c>
      <c r="H1311" s="832"/>
      <c r="I1311" s="832">
        <v>219.19999999999996</v>
      </c>
      <c r="J1311" s="832"/>
      <c r="K1311" s="832"/>
      <c r="L1311" s="832"/>
      <c r="M1311" s="832"/>
      <c r="N1311" s="832"/>
      <c r="O1311" s="832"/>
      <c r="P1311" s="828"/>
      <c r="Q1311" s="833"/>
    </row>
    <row r="1312" spans="1:17" ht="14.45" customHeight="1" x14ac:dyDescent="0.2">
      <c r="A1312" s="822" t="s">
        <v>599</v>
      </c>
      <c r="B1312" s="823" t="s">
        <v>8024</v>
      </c>
      <c r="C1312" s="823" t="s">
        <v>7240</v>
      </c>
      <c r="D1312" s="823" t="s">
        <v>7876</v>
      </c>
      <c r="E1312" s="823" t="s">
        <v>7877</v>
      </c>
      <c r="F1312" s="832">
        <v>103</v>
      </c>
      <c r="G1312" s="832">
        <v>4545.3900000000003</v>
      </c>
      <c r="H1312" s="832"/>
      <c r="I1312" s="832">
        <v>44.13</v>
      </c>
      <c r="J1312" s="832"/>
      <c r="K1312" s="832"/>
      <c r="L1312" s="832"/>
      <c r="M1312" s="832"/>
      <c r="N1312" s="832"/>
      <c r="O1312" s="832"/>
      <c r="P1312" s="828"/>
      <c r="Q1312" s="833"/>
    </row>
    <row r="1313" spans="1:17" ht="14.45" customHeight="1" x14ac:dyDescent="0.2">
      <c r="A1313" s="822" t="s">
        <v>599</v>
      </c>
      <c r="B1313" s="823" t="s">
        <v>8024</v>
      </c>
      <c r="C1313" s="823" t="s">
        <v>7240</v>
      </c>
      <c r="D1313" s="823" t="s">
        <v>8025</v>
      </c>
      <c r="E1313" s="823" t="s">
        <v>7858</v>
      </c>
      <c r="F1313" s="832"/>
      <c r="G1313" s="832"/>
      <c r="H1313" s="832"/>
      <c r="I1313" s="832"/>
      <c r="J1313" s="832"/>
      <c r="K1313" s="832"/>
      <c r="L1313" s="832"/>
      <c r="M1313" s="832"/>
      <c r="N1313" s="832">
        <v>7.6</v>
      </c>
      <c r="O1313" s="832">
        <v>4677.88</v>
      </c>
      <c r="P1313" s="828"/>
      <c r="Q1313" s="833">
        <v>615.51052631578955</v>
      </c>
    </row>
    <row r="1314" spans="1:17" ht="14.45" customHeight="1" x14ac:dyDescent="0.2">
      <c r="A1314" s="822" t="s">
        <v>599</v>
      </c>
      <c r="B1314" s="823" t="s">
        <v>8024</v>
      </c>
      <c r="C1314" s="823" t="s">
        <v>7240</v>
      </c>
      <c r="D1314" s="823" t="s">
        <v>7288</v>
      </c>
      <c r="E1314" s="823" t="s">
        <v>7289</v>
      </c>
      <c r="F1314" s="832">
        <v>19.399999999999999</v>
      </c>
      <c r="G1314" s="832">
        <v>13340.59</v>
      </c>
      <c r="H1314" s="832"/>
      <c r="I1314" s="832">
        <v>687.65927835051548</v>
      </c>
      <c r="J1314" s="832"/>
      <c r="K1314" s="832"/>
      <c r="L1314" s="832"/>
      <c r="M1314" s="832"/>
      <c r="N1314" s="832"/>
      <c r="O1314" s="832"/>
      <c r="P1314" s="828"/>
      <c r="Q1314" s="833"/>
    </row>
    <row r="1315" spans="1:17" ht="14.45" customHeight="1" x14ac:dyDescent="0.2">
      <c r="A1315" s="822" t="s">
        <v>599</v>
      </c>
      <c r="B1315" s="823" t="s">
        <v>8024</v>
      </c>
      <c r="C1315" s="823" t="s">
        <v>7240</v>
      </c>
      <c r="D1315" s="823" t="s">
        <v>7878</v>
      </c>
      <c r="E1315" s="823" t="s">
        <v>7879</v>
      </c>
      <c r="F1315" s="832">
        <v>0.6</v>
      </c>
      <c r="G1315" s="832">
        <v>459.12</v>
      </c>
      <c r="H1315" s="832">
        <v>1.516749256689792</v>
      </c>
      <c r="I1315" s="832">
        <v>765.2</v>
      </c>
      <c r="J1315" s="832">
        <v>0.45</v>
      </c>
      <c r="K1315" s="832">
        <v>302.7</v>
      </c>
      <c r="L1315" s="832">
        <v>1</v>
      </c>
      <c r="M1315" s="832">
        <v>672.66666666666663</v>
      </c>
      <c r="N1315" s="832"/>
      <c r="O1315" s="832"/>
      <c r="P1315" s="828"/>
      <c r="Q1315" s="833"/>
    </row>
    <row r="1316" spans="1:17" ht="14.45" customHeight="1" x14ac:dyDescent="0.2">
      <c r="A1316" s="822" t="s">
        <v>599</v>
      </c>
      <c r="B1316" s="823" t="s">
        <v>8024</v>
      </c>
      <c r="C1316" s="823" t="s">
        <v>7240</v>
      </c>
      <c r="D1316" s="823" t="s">
        <v>7880</v>
      </c>
      <c r="E1316" s="823" t="s">
        <v>2615</v>
      </c>
      <c r="F1316" s="832">
        <v>0.4</v>
      </c>
      <c r="G1316" s="832">
        <v>353.58</v>
      </c>
      <c r="H1316" s="832"/>
      <c r="I1316" s="832">
        <v>883.94999999999993</v>
      </c>
      <c r="J1316" s="832"/>
      <c r="K1316" s="832"/>
      <c r="L1316" s="832"/>
      <c r="M1316" s="832"/>
      <c r="N1316" s="832"/>
      <c r="O1316" s="832"/>
      <c r="P1316" s="828"/>
      <c r="Q1316" s="833"/>
    </row>
    <row r="1317" spans="1:17" ht="14.45" customHeight="1" x14ac:dyDescent="0.2">
      <c r="A1317" s="822" t="s">
        <v>599</v>
      </c>
      <c r="B1317" s="823" t="s">
        <v>8024</v>
      </c>
      <c r="C1317" s="823" t="s">
        <v>7240</v>
      </c>
      <c r="D1317" s="823" t="s">
        <v>7881</v>
      </c>
      <c r="E1317" s="823"/>
      <c r="F1317" s="832">
        <v>12</v>
      </c>
      <c r="G1317" s="832">
        <v>1991.16</v>
      </c>
      <c r="H1317" s="832"/>
      <c r="I1317" s="832">
        <v>165.93</v>
      </c>
      <c r="J1317" s="832"/>
      <c r="K1317" s="832"/>
      <c r="L1317" s="832"/>
      <c r="M1317" s="832"/>
      <c r="N1317" s="832"/>
      <c r="O1317" s="832"/>
      <c r="P1317" s="828"/>
      <c r="Q1317" s="833"/>
    </row>
    <row r="1318" spans="1:17" ht="14.45" customHeight="1" x14ac:dyDescent="0.2">
      <c r="A1318" s="822" t="s">
        <v>599</v>
      </c>
      <c r="B1318" s="823" t="s">
        <v>8024</v>
      </c>
      <c r="C1318" s="823" t="s">
        <v>7240</v>
      </c>
      <c r="D1318" s="823" t="s">
        <v>7882</v>
      </c>
      <c r="E1318" s="823" t="s">
        <v>7883</v>
      </c>
      <c r="F1318" s="832">
        <v>0.4</v>
      </c>
      <c r="G1318" s="832">
        <v>239.93</v>
      </c>
      <c r="H1318" s="832"/>
      <c r="I1318" s="832">
        <v>599.82499999999993</v>
      </c>
      <c r="J1318" s="832"/>
      <c r="K1318" s="832"/>
      <c r="L1318" s="832"/>
      <c r="M1318" s="832"/>
      <c r="N1318" s="832"/>
      <c r="O1318" s="832"/>
      <c r="P1318" s="828"/>
      <c r="Q1318" s="833"/>
    </row>
    <row r="1319" spans="1:17" ht="14.45" customHeight="1" x14ac:dyDescent="0.2">
      <c r="A1319" s="822" t="s">
        <v>599</v>
      </c>
      <c r="B1319" s="823" t="s">
        <v>8024</v>
      </c>
      <c r="C1319" s="823" t="s">
        <v>7240</v>
      </c>
      <c r="D1319" s="823" t="s">
        <v>7884</v>
      </c>
      <c r="E1319" s="823"/>
      <c r="F1319" s="832">
        <v>23</v>
      </c>
      <c r="G1319" s="832">
        <v>2127.27</v>
      </c>
      <c r="H1319" s="832"/>
      <c r="I1319" s="832">
        <v>92.49</v>
      </c>
      <c r="J1319" s="832"/>
      <c r="K1319" s="832"/>
      <c r="L1319" s="832"/>
      <c r="M1319" s="832"/>
      <c r="N1319" s="832"/>
      <c r="O1319" s="832"/>
      <c r="P1319" s="828"/>
      <c r="Q1319" s="833"/>
    </row>
    <row r="1320" spans="1:17" ht="14.45" customHeight="1" x14ac:dyDescent="0.2">
      <c r="A1320" s="822" t="s">
        <v>599</v>
      </c>
      <c r="B1320" s="823" t="s">
        <v>8024</v>
      </c>
      <c r="C1320" s="823" t="s">
        <v>7240</v>
      </c>
      <c r="D1320" s="823" t="s">
        <v>7295</v>
      </c>
      <c r="E1320" s="823" t="s">
        <v>7296</v>
      </c>
      <c r="F1320" s="832">
        <v>542.29999999999995</v>
      </c>
      <c r="G1320" s="832">
        <v>698135.32000000007</v>
      </c>
      <c r="H1320" s="832">
        <v>4.1715384137364007</v>
      </c>
      <c r="I1320" s="832">
        <v>1287.3599852480179</v>
      </c>
      <c r="J1320" s="832">
        <v>130</v>
      </c>
      <c r="K1320" s="832">
        <v>167356.79999999999</v>
      </c>
      <c r="L1320" s="832">
        <v>1</v>
      </c>
      <c r="M1320" s="832">
        <v>1287.3599999999999</v>
      </c>
      <c r="N1320" s="832"/>
      <c r="O1320" s="832"/>
      <c r="P1320" s="828"/>
      <c r="Q1320" s="833"/>
    </row>
    <row r="1321" spans="1:17" ht="14.45" customHeight="1" x14ac:dyDescent="0.2">
      <c r="A1321" s="822" t="s">
        <v>599</v>
      </c>
      <c r="B1321" s="823" t="s">
        <v>8024</v>
      </c>
      <c r="C1321" s="823" t="s">
        <v>7240</v>
      </c>
      <c r="D1321" s="823" t="s">
        <v>7299</v>
      </c>
      <c r="E1321" s="823" t="s">
        <v>2030</v>
      </c>
      <c r="F1321" s="832"/>
      <c r="G1321" s="832"/>
      <c r="H1321" s="832"/>
      <c r="I1321" s="832"/>
      <c r="J1321" s="832">
        <v>2</v>
      </c>
      <c r="K1321" s="832">
        <v>11420.86</v>
      </c>
      <c r="L1321" s="832">
        <v>1</v>
      </c>
      <c r="M1321" s="832">
        <v>5710.43</v>
      </c>
      <c r="N1321" s="832"/>
      <c r="O1321" s="832"/>
      <c r="P1321" s="828"/>
      <c r="Q1321" s="833"/>
    </row>
    <row r="1322" spans="1:17" ht="14.45" customHeight="1" x14ac:dyDescent="0.2">
      <c r="A1322" s="822" t="s">
        <v>599</v>
      </c>
      <c r="B1322" s="823" t="s">
        <v>8024</v>
      </c>
      <c r="C1322" s="823" t="s">
        <v>7240</v>
      </c>
      <c r="D1322" s="823" t="s">
        <v>7885</v>
      </c>
      <c r="E1322" s="823"/>
      <c r="F1322" s="832"/>
      <c r="G1322" s="832"/>
      <c r="H1322" s="832"/>
      <c r="I1322" s="832"/>
      <c r="J1322" s="832">
        <v>18</v>
      </c>
      <c r="K1322" s="832">
        <v>55708.74</v>
      </c>
      <c r="L1322" s="832">
        <v>1</v>
      </c>
      <c r="M1322" s="832">
        <v>3094.93</v>
      </c>
      <c r="N1322" s="832"/>
      <c r="O1322" s="832"/>
      <c r="P1322" s="828"/>
      <c r="Q1322" s="833"/>
    </row>
    <row r="1323" spans="1:17" ht="14.45" customHeight="1" x14ac:dyDescent="0.2">
      <c r="A1323" s="822" t="s">
        <v>599</v>
      </c>
      <c r="B1323" s="823" t="s">
        <v>8024</v>
      </c>
      <c r="C1323" s="823" t="s">
        <v>7240</v>
      </c>
      <c r="D1323" s="823" t="s">
        <v>7888</v>
      </c>
      <c r="E1323" s="823"/>
      <c r="F1323" s="832">
        <v>21.2</v>
      </c>
      <c r="G1323" s="832">
        <v>16037.8</v>
      </c>
      <c r="H1323" s="832"/>
      <c r="I1323" s="832">
        <v>756.5</v>
      </c>
      <c r="J1323" s="832"/>
      <c r="K1323" s="832"/>
      <c r="L1323" s="832"/>
      <c r="M1323" s="832"/>
      <c r="N1323" s="832"/>
      <c r="O1323" s="832"/>
      <c r="P1323" s="828"/>
      <c r="Q1323" s="833"/>
    </row>
    <row r="1324" spans="1:17" ht="14.45" customHeight="1" x14ac:dyDescent="0.2">
      <c r="A1324" s="822" t="s">
        <v>599</v>
      </c>
      <c r="B1324" s="823" t="s">
        <v>8024</v>
      </c>
      <c r="C1324" s="823" t="s">
        <v>7240</v>
      </c>
      <c r="D1324" s="823" t="s">
        <v>7889</v>
      </c>
      <c r="E1324" s="823" t="s">
        <v>7890</v>
      </c>
      <c r="F1324" s="832">
        <v>0.6</v>
      </c>
      <c r="G1324" s="832">
        <v>231.64</v>
      </c>
      <c r="H1324" s="832">
        <v>3.7874427730542837</v>
      </c>
      <c r="I1324" s="832">
        <v>386.06666666666666</v>
      </c>
      <c r="J1324" s="832">
        <v>0.4</v>
      </c>
      <c r="K1324" s="832">
        <v>61.16</v>
      </c>
      <c r="L1324" s="832">
        <v>1</v>
      </c>
      <c r="M1324" s="832">
        <v>152.89999999999998</v>
      </c>
      <c r="N1324" s="832"/>
      <c r="O1324" s="832"/>
      <c r="P1324" s="828"/>
      <c r="Q1324" s="833"/>
    </row>
    <row r="1325" spans="1:17" ht="14.45" customHeight="1" x14ac:dyDescent="0.2">
      <c r="A1325" s="822" t="s">
        <v>599</v>
      </c>
      <c r="B1325" s="823" t="s">
        <v>8024</v>
      </c>
      <c r="C1325" s="823" t="s">
        <v>7240</v>
      </c>
      <c r="D1325" s="823" t="s">
        <v>7891</v>
      </c>
      <c r="E1325" s="823" t="s">
        <v>7890</v>
      </c>
      <c r="F1325" s="832"/>
      <c r="G1325" s="832"/>
      <c r="H1325" s="832"/>
      <c r="I1325" s="832"/>
      <c r="J1325" s="832"/>
      <c r="K1325" s="832"/>
      <c r="L1325" s="832"/>
      <c r="M1325" s="832"/>
      <c r="N1325" s="832">
        <v>2.7</v>
      </c>
      <c r="O1325" s="832">
        <v>1871.64</v>
      </c>
      <c r="P1325" s="828"/>
      <c r="Q1325" s="833">
        <v>693.2</v>
      </c>
    </row>
    <row r="1326" spans="1:17" ht="14.45" customHeight="1" x14ac:dyDescent="0.2">
      <c r="A1326" s="822" t="s">
        <v>599</v>
      </c>
      <c r="B1326" s="823" t="s">
        <v>8024</v>
      </c>
      <c r="C1326" s="823" t="s">
        <v>7240</v>
      </c>
      <c r="D1326" s="823" t="s">
        <v>7895</v>
      </c>
      <c r="E1326" s="823" t="s">
        <v>2390</v>
      </c>
      <c r="F1326" s="832"/>
      <c r="G1326" s="832"/>
      <c r="H1326" s="832"/>
      <c r="I1326" s="832"/>
      <c r="J1326" s="832">
        <v>4</v>
      </c>
      <c r="K1326" s="832">
        <v>211.52</v>
      </c>
      <c r="L1326" s="832">
        <v>1</v>
      </c>
      <c r="M1326" s="832">
        <v>52.88</v>
      </c>
      <c r="N1326" s="832">
        <v>15</v>
      </c>
      <c r="O1326" s="832">
        <v>793.2</v>
      </c>
      <c r="P1326" s="828">
        <v>3.75</v>
      </c>
      <c r="Q1326" s="833">
        <v>52.88</v>
      </c>
    </row>
    <row r="1327" spans="1:17" ht="14.45" customHeight="1" x14ac:dyDescent="0.2">
      <c r="A1327" s="822" t="s">
        <v>599</v>
      </c>
      <c r="B1327" s="823" t="s">
        <v>8024</v>
      </c>
      <c r="C1327" s="823" t="s">
        <v>7240</v>
      </c>
      <c r="D1327" s="823" t="s">
        <v>8026</v>
      </c>
      <c r="E1327" s="823"/>
      <c r="F1327" s="832">
        <v>11.4</v>
      </c>
      <c r="G1327" s="832">
        <v>256126.17</v>
      </c>
      <c r="H1327" s="832"/>
      <c r="I1327" s="832">
        <v>22467.207894736843</v>
      </c>
      <c r="J1327" s="832"/>
      <c r="K1327" s="832"/>
      <c r="L1327" s="832"/>
      <c r="M1327" s="832"/>
      <c r="N1327" s="832"/>
      <c r="O1327" s="832"/>
      <c r="P1327" s="828"/>
      <c r="Q1327" s="833"/>
    </row>
    <row r="1328" spans="1:17" ht="14.45" customHeight="1" x14ac:dyDescent="0.2">
      <c r="A1328" s="822" t="s">
        <v>599</v>
      </c>
      <c r="B1328" s="823" t="s">
        <v>8024</v>
      </c>
      <c r="C1328" s="823" t="s">
        <v>7240</v>
      </c>
      <c r="D1328" s="823" t="s">
        <v>8027</v>
      </c>
      <c r="E1328" s="823" t="s">
        <v>2045</v>
      </c>
      <c r="F1328" s="832"/>
      <c r="G1328" s="832"/>
      <c r="H1328" s="832"/>
      <c r="I1328" s="832"/>
      <c r="J1328" s="832"/>
      <c r="K1328" s="832"/>
      <c r="L1328" s="832"/>
      <c r="M1328" s="832"/>
      <c r="N1328" s="832">
        <v>11.1</v>
      </c>
      <c r="O1328" s="832">
        <v>284891.49</v>
      </c>
      <c r="P1328" s="828"/>
      <c r="Q1328" s="833">
        <v>25665.9</v>
      </c>
    </row>
    <row r="1329" spans="1:17" ht="14.45" customHeight="1" x14ac:dyDescent="0.2">
      <c r="A1329" s="822" t="s">
        <v>599</v>
      </c>
      <c r="B1329" s="823" t="s">
        <v>8024</v>
      </c>
      <c r="C1329" s="823" t="s">
        <v>7240</v>
      </c>
      <c r="D1329" s="823" t="s">
        <v>7310</v>
      </c>
      <c r="E1329" s="823" t="s">
        <v>2432</v>
      </c>
      <c r="F1329" s="832">
        <v>3.2</v>
      </c>
      <c r="G1329" s="832">
        <v>9564.16</v>
      </c>
      <c r="H1329" s="832">
        <v>1.7275302005664412</v>
      </c>
      <c r="I1329" s="832">
        <v>2988.7999999999997</v>
      </c>
      <c r="J1329" s="832">
        <v>9.6</v>
      </c>
      <c r="K1329" s="832">
        <v>5536.32</v>
      </c>
      <c r="L1329" s="832">
        <v>1</v>
      </c>
      <c r="M1329" s="832">
        <v>576.70000000000005</v>
      </c>
      <c r="N1329" s="832">
        <v>0.4</v>
      </c>
      <c r="O1329" s="832">
        <v>230.68</v>
      </c>
      <c r="P1329" s="828">
        <v>4.1666666666666671E-2</v>
      </c>
      <c r="Q1329" s="833">
        <v>576.69999999999993</v>
      </c>
    </row>
    <row r="1330" spans="1:17" ht="14.45" customHeight="1" x14ac:dyDescent="0.2">
      <c r="A1330" s="822" t="s">
        <v>599</v>
      </c>
      <c r="B1330" s="823" t="s">
        <v>8024</v>
      </c>
      <c r="C1330" s="823" t="s">
        <v>7240</v>
      </c>
      <c r="D1330" s="823" t="s">
        <v>7311</v>
      </c>
      <c r="E1330" s="823" t="s">
        <v>2432</v>
      </c>
      <c r="F1330" s="832">
        <v>22.2</v>
      </c>
      <c r="G1330" s="832">
        <v>112132.97000000002</v>
      </c>
      <c r="H1330" s="832">
        <v>8.2087596338549496</v>
      </c>
      <c r="I1330" s="832">
        <v>5051.034684684686</v>
      </c>
      <c r="J1330" s="832">
        <v>25.599999999999998</v>
      </c>
      <c r="K1330" s="832">
        <v>13660.16</v>
      </c>
      <c r="L1330" s="832">
        <v>1</v>
      </c>
      <c r="M1330" s="832">
        <v>533.6</v>
      </c>
      <c r="N1330" s="832">
        <v>14</v>
      </c>
      <c r="O1330" s="832">
        <v>7470.4</v>
      </c>
      <c r="P1330" s="828">
        <v>0.546875</v>
      </c>
      <c r="Q1330" s="833">
        <v>533.6</v>
      </c>
    </row>
    <row r="1331" spans="1:17" ht="14.45" customHeight="1" x14ac:dyDescent="0.2">
      <c r="A1331" s="822" t="s">
        <v>599</v>
      </c>
      <c r="B1331" s="823" t="s">
        <v>8024</v>
      </c>
      <c r="C1331" s="823" t="s">
        <v>7240</v>
      </c>
      <c r="D1331" s="823" t="s">
        <v>7898</v>
      </c>
      <c r="E1331" s="823" t="s">
        <v>1382</v>
      </c>
      <c r="F1331" s="832">
        <v>10</v>
      </c>
      <c r="G1331" s="832">
        <v>31727.8</v>
      </c>
      <c r="H1331" s="832">
        <v>0.59638721804511274</v>
      </c>
      <c r="I1331" s="832">
        <v>3172.7799999999997</v>
      </c>
      <c r="J1331" s="832">
        <v>28</v>
      </c>
      <c r="K1331" s="832">
        <v>53200</v>
      </c>
      <c r="L1331" s="832">
        <v>1</v>
      </c>
      <c r="M1331" s="832">
        <v>1900</v>
      </c>
      <c r="N1331" s="832">
        <v>3</v>
      </c>
      <c r="O1331" s="832">
        <v>9518.34</v>
      </c>
      <c r="P1331" s="828">
        <v>0.17891616541353383</v>
      </c>
      <c r="Q1331" s="833">
        <v>3172.78</v>
      </c>
    </row>
    <row r="1332" spans="1:17" ht="14.45" customHeight="1" x14ac:dyDescent="0.2">
      <c r="A1332" s="822" t="s">
        <v>599</v>
      </c>
      <c r="B1332" s="823" t="s">
        <v>8024</v>
      </c>
      <c r="C1332" s="823" t="s">
        <v>7240</v>
      </c>
      <c r="D1332" s="823" t="s">
        <v>7899</v>
      </c>
      <c r="E1332" s="823" t="s">
        <v>1382</v>
      </c>
      <c r="F1332" s="832">
        <v>16</v>
      </c>
      <c r="G1332" s="832">
        <v>101529.12</v>
      </c>
      <c r="H1332" s="832">
        <v>1.7777777777777777</v>
      </c>
      <c r="I1332" s="832">
        <v>6345.57</v>
      </c>
      <c r="J1332" s="832">
        <v>9</v>
      </c>
      <c r="K1332" s="832">
        <v>57110.13</v>
      </c>
      <c r="L1332" s="832">
        <v>1</v>
      </c>
      <c r="M1332" s="832">
        <v>6345.57</v>
      </c>
      <c r="N1332" s="832"/>
      <c r="O1332" s="832"/>
      <c r="P1332" s="828"/>
      <c r="Q1332" s="833"/>
    </row>
    <row r="1333" spans="1:17" ht="14.45" customHeight="1" x14ac:dyDescent="0.2">
      <c r="A1333" s="822" t="s">
        <v>599</v>
      </c>
      <c r="B1333" s="823" t="s">
        <v>8024</v>
      </c>
      <c r="C1333" s="823" t="s">
        <v>7240</v>
      </c>
      <c r="D1333" s="823" t="s">
        <v>7329</v>
      </c>
      <c r="E1333" s="823" t="s">
        <v>1628</v>
      </c>
      <c r="F1333" s="832"/>
      <c r="G1333" s="832"/>
      <c r="H1333" s="832"/>
      <c r="I1333" s="832"/>
      <c r="J1333" s="832"/>
      <c r="K1333" s="832"/>
      <c r="L1333" s="832"/>
      <c r="M1333" s="832"/>
      <c r="N1333" s="832">
        <v>1</v>
      </c>
      <c r="O1333" s="832">
        <v>79.2</v>
      </c>
      <c r="P1333" s="828"/>
      <c r="Q1333" s="833">
        <v>79.2</v>
      </c>
    </row>
    <row r="1334" spans="1:17" ht="14.45" customHeight="1" x14ac:dyDescent="0.2">
      <c r="A1334" s="822" t="s">
        <v>599</v>
      </c>
      <c r="B1334" s="823" t="s">
        <v>8024</v>
      </c>
      <c r="C1334" s="823" t="s">
        <v>7240</v>
      </c>
      <c r="D1334" s="823" t="s">
        <v>8028</v>
      </c>
      <c r="E1334" s="823"/>
      <c r="F1334" s="832">
        <v>0.1</v>
      </c>
      <c r="G1334" s="832">
        <v>1098.8</v>
      </c>
      <c r="H1334" s="832"/>
      <c r="I1334" s="832">
        <v>10987.999999999998</v>
      </c>
      <c r="J1334" s="832"/>
      <c r="K1334" s="832"/>
      <c r="L1334" s="832"/>
      <c r="M1334" s="832"/>
      <c r="N1334" s="832"/>
      <c r="O1334" s="832"/>
      <c r="P1334" s="828"/>
      <c r="Q1334" s="833"/>
    </row>
    <row r="1335" spans="1:17" ht="14.45" customHeight="1" x14ac:dyDescent="0.2">
      <c r="A1335" s="822" t="s">
        <v>599</v>
      </c>
      <c r="B1335" s="823" t="s">
        <v>8024</v>
      </c>
      <c r="C1335" s="823" t="s">
        <v>7240</v>
      </c>
      <c r="D1335" s="823" t="s">
        <v>7903</v>
      </c>
      <c r="E1335" s="823" t="s">
        <v>7904</v>
      </c>
      <c r="F1335" s="832">
        <v>43</v>
      </c>
      <c r="G1335" s="832">
        <v>19561.129999999997</v>
      </c>
      <c r="H1335" s="832"/>
      <c r="I1335" s="832">
        <v>454.90999999999991</v>
      </c>
      <c r="J1335" s="832"/>
      <c r="K1335" s="832"/>
      <c r="L1335" s="832"/>
      <c r="M1335" s="832"/>
      <c r="N1335" s="832"/>
      <c r="O1335" s="832"/>
      <c r="P1335" s="828"/>
      <c r="Q1335" s="833"/>
    </row>
    <row r="1336" spans="1:17" ht="14.45" customHeight="1" x14ac:dyDescent="0.2">
      <c r="A1336" s="822" t="s">
        <v>599</v>
      </c>
      <c r="B1336" s="823" t="s">
        <v>8024</v>
      </c>
      <c r="C1336" s="823" t="s">
        <v>7240</v>
      </c>
      <c r="D1336" s="823" t="s">
        <v>7905</v>
      </c>
      <c r="E1336" s="823" t="s">
        <v>2360</v>
      </c>
      <c r="F1336" s="832">
        <v>18.899999999999995</v>
      </c>
      <c r="G1336" s="832">
        <v>40173.839999999997</v>
      </c>
      <c r="H1336" s="832">
        <v>8.8466615137641966</v>
      </c>
      <c r="I1336" s="832">
        <v>2125.6000000000004</v>
      </c>
      <c r="J1336" s="832">
        <v>9.8999999999999986</v>
      </c>
      <c r="K1336" s="832">
        <v>4541.1299999999992</v>
      </c>
      <c r="L1336" s="832">
        <v>1</v>
      </c>
      <c r="M1336" s="832">
        <v>458.7</v>
      </c>
      <c r="N1336" s="832">
        <v>18.2</v>
      </c>
      <c r="O1336" s="832">
        <v>36509.160000000003</v>
      </c>
      <c r="P1336" s="828">
        <v>8.0396641364594306</v>
      </c>
      <c r="Q1336" s="833">
        <v>2005.9978021978025</v>
      </c>
    </row>
    <row r="1337" spans="1:17" ht="14.45" customHeight="1" x14ac:dyDescent="0.2">
      <c r="A1337" s="822" t="s">
        <v>599</v>
      </c>
      <c r="B1337" s="823" t="s">
        <v>8024</v>
      </c>
      <c r="C1337" s="823" t="s">
        <v>7240</v>
      </c>
      <c r="D1337" s="823" t="s">
        <v>7906</v>
      </c>
      <c r="E1337" s="823" t="s">
        <v>2414</v>
      </c>
      <c r="F1337" s="832">
        <v>47</v>
      </c>
      <c r="G1337" s="832">
        <v>383337.64</v>
      </c>
      <c r="H1337" s="832">
        <v>3.5674301874164072</v>
      </c>
      <c r="I1337" s="832">
        <v>8156.12</v>
      </c>
      <c r="J1337" s="832">
        <v>92</v>
      </c>
      <c r="K1337" s="832">
        <v>107454.84</v>
      </c>
      <c r="L1337" s="832">
        <v>1</v>
      </c>
      <c r="M1337" s="832">
        <v>1167.9873913043477</v>
      </c>
      <c r="N1337" s="832">
        <v>159</v>
      </c>
      <c r="O1337" s="832">
        <v>175092.38999999998</v>
      </c>
      <c r="P1337" s="828">
        <v>1.6294509395761045</v>
      </c>
      <c r="Q1337" s="833">
        <v>1101.2099999999998</v>
      </c>
    </row>
    <row r="1338" spans="1:17" ht="14.45" customHeight="1" x14ac:dyDescent="0.2">
      <c r="A1338" s="822" t="s">
        <v>599</v>
      </c>
      <c r="B1338" s="823" t="s">
        <v>8024</v>
      </c>
      <c r="C1338" s="823" t="s">
        <v>7240</v>
      </c>
      <c r="D1338" s="823" t="s">
        <v>8029</v>
      </c>
      <c r="E1338" s="823"/>
      <c r="F1338" s="832">
        <v>2.4900000000000002</v>
      </c>
      <c r="G1338" s="832">
        <v>151256.6</v>
      </c>
      <c r="H1338" s="832"/>
      <c r="I1338" s="832">
        <v>60745.622489959838</v>
      </c>
      <c r="J1338" s="832"/>
      <c r="K1338" s="832"/>
      <c r="L1338" s="832"/>
      <c r="M1338" s="832"/>
      <c r="N1338" s="832"/>
      <c r="O1338" s="832"/>
      <c r="P1338" s="828"/>
      <c r="Q1338" s="833"/>
    </row>
    <row r="1339" spans="1:17" ht="14.45" customHeight="1" x14ac:dyDescent="0.2">
      <c r="A1339" s="822" t="s">
        <v>599</v>
      </c>
      <c r="B1339" s="823" t="s">
        <v>8024</v>
      </c>
      <c r="C1339" s="823" t="s">
        <v>7240</v>
      </c>
      <c r="D1339" s="823" t="s">
        <v>7907</v>
      </c>
      <c r="E1339" s="823" t="s">
        <v>7908</v>
      </c>
      <c r="F1339" s="832">
        <v>0.1</v>
      </c>
      <c r="G1339" s="832">
        <v>326.37</v>
      </c>
      <c r="H1339" s="832">
        <v>0.22485790071996969</v>
      </c>
      <c r="I1339" s="832">
        <v>3263.7</v>
      </c>
      <c r="J1339" s="832">
        <v>1.3</v>
      </c>
      <c r="K1339" s="832">
        <v>1451.45</v>
      </c>
      <c r="L1339" s="832">
        <v>1</v>
      </c>
      <c r="M1339" s="832">
        <v>1116.5</v>
      </c>
      <c r="N1339" s="832"/>
      <c r="O1339" s="832"/>
      <c r="P1339" s="828"/>
      <c r="Q1339" s="833"/>
    </row>
    <row r="1340" spans="1:17" ht="14.45" customHeight="1" x14ac:dyDescent="0.2">
      <c r="A1340" s="822" t="s">
        <v>599</v>
      </c>
      <c r="B1340" s="823" t="s">
        <v>8024</v>
      </c>
      <c r="C1340" s="823" t="s">
        <v>7240</v>
      </c>
      <c r="D1340" s="823" t="s">
        <v>7334</v>
      </c>
      <c r="E1340" s="823" t="s">
        <v>7335</v>
      </c>
      <c r="F1340" s="832"/>
      <c r="G1340" s="832"/>
      <c r="H1340" s="832"/>
      <c r="I1340" s="832"/>
      <c r="J1340" s="832">
        <v>12</v>
      </c>
      <c r="K1340" s="832">
        <v>136299.15999999997</v>
      </c>
      <c r="L1340" s="832">
        <v>1</v>
      </c>
      <c r="M1340" s="832">
        <v>11358.263333333331</v>
      </c>
      <c r="N1340" s="832"/>
      <c r="O1340" s="832"/>
      <c r="P1340" s="828"/>
      <c r="Q1340" s="833"/>
    </row>
    <row r="1341" spans="1:17" ht="14.45" customHeight="1" x14ac:dyDescent="0.2">
      <c r="A1341" s="822" t="s">
        <v>599</v>
      </c>
      <c r="B1341" s="823" t="s">
        <v>8024</v>
      </c>
      <c r="C1341" s="823" t="s">
        <v>7240</v>
      </c>
      <c r="D1341" s="823" t="s">
        <v>7909</v>
      </c>
      <c r="E1341" s="823" t="s">
        <v>7910</v>
      </c>
      <c r="F1341" s="832">
        <v>1</v>
      </c>
      <c r="G1341" s="832">
        <v>3172.78</v>
      </c>
      <c r="H1341" s="832"/>
      <c r="I1341" s="832">
        <v>3172.78</v>
      </c>
      <c r="J1341" s="832"/>
      <c r="K1341" s="832"/>
      <c r="L1341" s="832"/>
      <c r="M1341" s="832"/>
      <c r="N1341" s="832"/>
      <c r="O1341" s="832"/>
      <c r="P1341" s="828"/>
      <c r="Q1341" s="833"/>
    </row>
    <row r="1342" spans="1:17" ht="14.45" customHeight="1" x14ac:dyDescent="0.2">
      <c r="A1342" s="822" t="s">
        <v>599</v>
      </c>
      <c r="B1342" s="823" t="s">
        <v>8024</v>
      </c>
      <c r="C1342" s="823" t="s">
        <v>7240</v>
      </c>
      <c r="D1342" s="823" t="s">
        <v>7912</v>
      </c>
      <c r="E1342" s="823" t="s">
        <v>2378</v>
      </c>
      <c r="F1342" s="832"/>
      <c r="G1342" s="832"/>
      <c r="H1342" s="832"/>
      <c r="I1342" s="832"/>
      <c r="J1342" s="832"/>
      <c r="K1342" s="832"/>
      <c r="L1342" s="832"/>
      <c r="M1342" s="832"/>
      <c r="N1342" s="832">
        <v>7.8</v>
      </c>
      <c r="O1342" s="832">
        <v>2059.1999999999998</v>
      </c>
      <c r="P1342" s="828"/>
      <c r="Q1342" s="833">
        <v>264</v>
      </c>
    </row>
    <row r="1343" spans="1:17" ht="14.45" customHeight="1" x14ac:dyDescent="0.2">
      <c r="A1343" s="822" t="s">
        <v>599</v>
      </c>
      <c r="B1343" s="823" t="s">
        <v>8024</v>
      </c>
      <c r="C1343" s="823" t="s">
        <v>7240</v>
      </c>
      <c r="D1343" s="823" t="s">
        <v>7341</v>
      </c>
      <c r="E1343" s="823" t="s">
        <v>7342</v>
      </c>
      <c r="F1343" s="832"/>
      <c r="G1343" s="832"/>
      <c r="H1343" s="832"/>
      <c r="I1343" s="832"/>
      <c r="J1343" s="832"/>
      <c r="K1343" s="832"/>
      <c r="L1343" s="832"/>
      <c r="M1343" s="832"/>
      <c r="N1343" s="832">
        <v>2.4000000000000004</v>
      </c>
      <c r="O1343" s="832">
        <v>992.02</v>
      </c>
      <c r="P1343" s="828"/>
      <c r="Q1343" s="833">
        <v>413.34166666666658</v>
      </c>
    </row>
    <row r="1344" spans="1:17" ht="14.45" customHeight="1" x14ac:dyDescent="0.2">
      <c r="A1344" s="822" t="s">
        <v>599</v>
      </c>
      <c r="B1344" s="823" t="s">
        <v>8024</v>
      </c>
      <c r="C1344" s="823" t="s">
        <v>7240</v>
      </c>
      <c r="D1344" s="823" t="s">
        <v>7346</v>
      </c>
      <c r="E1344" s="823" t="s">
        <v>799</v>
      </c>
      <c r="F1344" s="832">
        <v>265.42</v>
      </c>
      <c r="G1344" s="832">
        <v>12073.79</v>
      </c>
      <c r="H1344" s="832"/>
      <c r="I1344" s="832">
        <v>45.489375329666188</v>
      </c>
      <c r="J1344" s="832"/>
      <c r="K1344" s="832"/>
      <c r="L1344" s="832"/>
      <c r="M1344" s="832"/>
      <c r="N1344" s="832"/>
      <c r="O1344" s="832"/>
      <c r="P1344" s="828"/>
      <c r="Q1344" s="833"/>
    </row>
    <row r="1345" spans="1:17" ht="14.45" customHeight="1" x14ac:dyDescent="0.2">
      <c r="A1345" s="822" t="s">
        <v>599</v>
      </c>
      <c r="B1345" s="823" t="s">
        <v>8024</v>
      </c>
      <c r="C1345" s="823" t="s">
        <v>7240</v>
      </c>
      <c r="D1345" s="823" t="s">
        <v>7347</v>
      </c>
      <c r="E1345" s="823" t="s">
        <v>2384</v>
      </c>
      <c r="F1345" s="832">
        <v>2.7</v>
      </c>
      <c r="G1345" s="832">
        <v>2132.61</v>
      </c>
      <c r="H1345" s="832">
        <v>2.1217677667121011</v>
      </c>
      <c r="I1345" s="832">
        <v>789.8555555555555</v>
      </c>
      <c r="J1345" s="832">
        <v>1.79</v>
      </c>
      <c r="K1345" s="832">
        <v>1005.11</v>
      </c>
      <c r="L1345" s="832">
        <v>1</v>
      </c>
      <c r="M1345" s="832">
        <v>561.51396648044692</v>
      </c>
      <c r="N1345" s="832">
        <v>5.1999999999999993</v>
      </c>
      <c r="O1345" s="832">
        <v>3222.2200000000003</v>
      </c>
      <c r="P1345" s="828">
        <v>3.2058381669667999</v>
      </c>
      <c r="Q1345" s="833">
        <v>619.6576923076924</v>
      </c>
    </row>
    <row r="1346" spans="1:17" ht="14.45" customHeight="1" x14ac:dyDescent="0.2">
      <c r="A1346" s="822" t="s">
        <v>599</v>
      </c>
      <c r="B1346" s="823" t="s">
        <v>8024</v>
      </c>
      <c r="C1346" s="823" t="s">
        <v>7240</v>
      </c>
      <c r="D1346" s="823" t="s">
        <v>7917</v>
      </c>
      <c r="E1346" s="823" t="s">
        <v>1496</v>
      </c>
      <c r="F1346" s="832">
        <v>21.8</v>
      </c>
      <c r="G1346" s="832">
        <v>103888.99</v>
      </c>
      <c r="H1346" s="832">
        <v>0.45827552450538495</v>
      </c>
      <c r="I1346" s="832">
        <v>4765.55</v>
      </c>
      <c r="J1346" s="832">
        <v>52.6</v>
      </c>
      <c r="K1346" s="832">
        <v>226695.48</v>
      </c>
      <c r="L1346" s="832">
        <v>1</v>
      </c>
      <c r="M1346" s="832">
        <v>4309.8</v>
      </c>
      <c r="N1346" s="832">
        <v>8.6</v>
      </c>
      <c r="O1346" s="832">
        <v>37064.28</v>
      </c>
      <c r="P1346" s="828">
        <v>0.16349809885931557</v>
      </c>
      <c r="Q1346" s="833">
        <v>4309.8</v>
      </c>
    </row>
    <row r="1347" spans="1:17" ht="14.45" customHeight="1" x14ac:dyDescent="0.2">
      <c r="A1347" s="822" t="s">
        <v>599</v>
      </c>
      <c r="B1347" s="823" t="s">
        <v>8024</v>
      </c>
      <c r="C1347" s="823" t="s">
        <v>7240</v>
      </c>
      <c r="D1347" s="823" t="s">
        <v>7920</v>
      </c>
      <c r="E1347" s="823" t="s">
        <v>7919</v>
      </c>
      <c r="F1347" s="832">
        <v>19.950000000000003</v>
      </c>
      <c r="G1347" s="832">
        <v>65111.51</v>
      </c>
      <c r="H1347" s="832">
        <v>4.0400051127123495</v>
      </c>
      <c r="I1347" s="832">
        <v>3263.7348370927316</v>
      </c>
      <c r="J1347" s="832">
        <v>15.099999999999996</v>
      </c>
      <c r="K1347" s="832">
        <v>16116.69</v>
      </c>
      <c r="L1347" s="832">
        <v>1</v>
      </c>
      <c r="M1347" s="832">
        <v>1067.3304635761592</v>
      </c>
      <c r="N1347" s="832"/>
      <c r="O1347" s="832"/>
      <c r="P1347" s="828"/>
      <c r="Q1347" s="833"/>
    </row>
    <row r="1348" spans="1:17" ht="14.45" customHeight="1" x14ac:dyDescent="0.2">
      <c r="A1348" s="822" t="s">
        <v>599</v>
      </c>
      <c r="B1348" s="823" t="s">
        <v>8024</v>
      </c>
      <c r="C1348" s="823" t="s">
        <v>7240</v>
      </c>
      <c r="D1348" s="823" t="s">
        <v>8030</v>
      </c>
      <c r="E1348" s="823" t="s">
        <v>8031</v>
      </c>
      <c r="F1348" s="832">
        <v>0.7</v>
      </c>
      <c r="G1348" s="832">
        <v>1237.53</v>
      </c>
      <c r="H1348" s="832"/>
      <c r="I1348" s="832">
        <v>1767.9</v>
      </c>
      <c r="J1348" s="832"/>
      <c r="K1348" s="832"/>
      <c r="L1348" s="832"/>
      <c r="M1348" s="832"/>
      <c r="N1348" s="832"/>
      <c r="O1348" s="832"/>
      <c r="P1348" s="828"/>
      <c r="Q1348" s="833"/>
    </row>
    <row r="1349" spans="1:17" ht="14.45" customHeight="1" x14ac:dyDescent="0.2">
      <c r="A1349" s="822" t="s">
        <v>599</v>
      </c>
      <c r="B1349" s="823" t="s">
        <v>8024</v>
      </c>
      <c r="C1349" s="823" t="s">
        <v>7240</v>
      </c>
      <c r="D1349" s="823" t="s">
        <v>7373</v>
      </c>
      <c r="E1349" s="823" t="s">
        <v>799</v>
      </c>
      <c r="F1349" s="832">
        <v>190.4</v>
      </c>
      <c r="G1349" s="832">
        <v>86614.87</v>
      </c>
      <c r="H1349" s="832"/>
      <c r="I1349" s="832">
        <v>454.91003151260503</v>
      </c>
      <c r="J1349" s="832"/>
      <c r="K1349" s="832"/>
      <c r="L1349" s="832"/>
      <c r="M1349" s="832"/>
      <c r="N1349" s="832"/>
      <c r="O1349" s="832"/>
      <c r="P1349" s="828"/>
      <c r="Q1349" s="833"/>
    </row>
    <row r="1350" spans="1:17" ht="14.45" customHeight="1" x14ac:dyDescent="0.2">
      <c r="A1350" s="822" t="s">
        <v>599</v>
      </c>
      <c r="B1350" s="823" t="s">
        <v>8024</v>
      </c>
      <c r="C1350" s="823" t="s">
        <v>7240</v>
      </c>
      <c r="D1350" s="823" t="s">
        <v>7922</v>
      </c>
      <c r="E1350" s="823"/>
      <c r="F1350" s="832">
        <v>1.2</v>
      </c>
      <c r="G1350" s="832">
        <v>646.26</v>
      </c>
      <c r="H1350" s="832"/>
      <c r="I1350" s="832">
        <v>538.55000000000007</v>
      </c>
      <c r="J1350" s="832"/>
      <c r="K1350" s="832"/>
      <c r="L1350" s="832"/>
      <c r="M1350" s="832"/>
      <c r="N1350" s="832"/>
      <c r="O1350" s="832"/>
      <c r="P1350" s="828"/>
      <c r="Q1350" s="833"/>
    </row>
    <row r="1351" spans="1:17" ht="14.45" customHeight="1" x14ac:dyDescent="0.2">
      <c r="A1351" s="822" t="s">
        <v>599</v>
      </c>
      <c r="B1351" s="823" t="s">
        <v>8024</v>
      </c>
      <c r="C1351" s="823" t="s">
        <v>7240</v>
      </c>
      <c r="D1351" s="823" t="s">
        <v>7375</v>
      </c>
      <c r="E1351" s="823" t="s">
        <v>799</v>
      </c>
      <c r="F1351" s="832"/>
      <c r="G1351" s="832"/>
      <c r="H1351" s="832"/>
      <c r="I1351" s="832"/>
      <c r="J1351" s="832">
        <v>83.67000000000003</v>
      </c>
      <c r="K1351" s="832">
        <v>25346.69</v>
      </c>
      <c r="L1351" s="832">
        <v>1</v>
      </c>
      <c r="M1351" s="832">
        <v>302.93641687582158</v>
      </c>
      <c r="N1351" s="832">
        <v>5.15</v>
      </c>
      <c r="O1351" s="832">
        <v>1440.35</v>
      </c>
      <c r="P1351" s="828">
        <v>5.6825960312766675E-2</v>
      </c>
      <c r="Q1351" s="833">
        <v>279.67961165048541</v>
      </c>
    </row>
    <row r="1352" spans="1:17" ht="14.45" customHeight="1" x14ac:dyDescent="0.2">
      <c r="A1352" s="822" t="s">
        <v>599</v>
      </c>
      <c r="B1352" s="823" t="s">
        <v>8024</v>
      </c>
      <c r="C1352" s="823" t="s">
        <v>7240</v>
      </c>
      <c r="D1352" s="823" t="s">
        <v>7925</v>
      </c>
      <c r="E1352" s="823" t="s">
        <v>2407</v>
      </c>
      <c r="F1352" s="832">
        <v>44</v>
      </c>
      <c r="G1352" s="832">
        <v>102682.8</v>
      </c>
      <c r="H1352" s="832"/>
      <c r="I1352" s="832">
        <v>2333.7000000000003</v>
      </c>
      <c r="J1352" s="832"/>
      <c r="K1352" s="832"/>
      <c r="L1352" s="832"/>
      <c r="M1352" s="832"/>
      <c r="N1352" s="832">
        <v>33</v>
      </c>
      <c r="O1352" s="832">
        <v>20164.32</v>
      </c>
      <c r="P1352" s="828"/>
      <c r="Q1352" s="833">
        <v>611.04</v>
      </c>
    </row>
    <row r="1353" spans="1:17" ht="14.45" customHeight="1" x14ac:dyDescent="0.2">
      <c r="A1353" s="822" t="s">
        <v>599</v>
      </c>
      <c r="B1353" s="823" t="s">
        <v>8024</v>
      </c>
      <c r="C1353" s="823" t="s">
        <v>7240</v>
      </c>
      <c r="D1353" s="823" t="s">
        <v>7927</v>
      </c>
      <c r="E1353" s="823"/>
      <c r="F1353" s="832">
        <v>1.5</v>
      </c>
      <c r="G1353" s="832">
        <v>398.77</v>
      </c>
      <c r="H1353" s="832"/>
      <c r="I1353" s="832">
        <v>265.84666666666664</v>
      </c>
      <c r="J1353" s="832"/>
      <c r="K1353" s="832"/>
      <c r="L1353" s="832"/>
      <c r="M1353" s="832"/>
      <c r="N1353" s="832"/>
      <c r="O1353" s="832"/>
      <c r="P1353" s="828"/>
      <c r="Q1353" s="833"/>
    </row>
    <row r="1354" spans="1:17" ht="14.45" customHeight="1" x14ac:dyDescent="0.2">
      <c r="A1354" s="822" t="s">
        <v>599</v>
      </c>
      <c r="B1354" s="823" t="s">
        <v>8024</v>
      </c>
      <c r="C1354" s="823" t="s">
        <v>7240</v>
      </c>
      <c r="D1354" s="823" t="s">
        <v>7928</v>
      </c>
      <c r="E1354" s="823" t="s">
        <v>1394</v>
      </c>
      <c r="F1354" s="832">
        <v>3</v>
      </c>
      <c r="G1354" s="832">
        <v>29772</v>
      </c>
      <c r="H1354" s="832"/>
      <c r="I1354" s="832">
        <v>9924</v>
      </c>
      <c r="J1354" s="832"/>
      <c r="K1354" s="832"/>
      <c r="L1354" s="832"/>
      <c r="M1354" s="832"/>
      <c r="N1354" s="832"/>
      <c r="O1354" s="832"/>
      <c r="P1354" s="828"/>
      <c r="Q1354" s="833"/>
    </row>
    <row r="1355" spans="1:17" ht="14.45" customHeight="1" x14ac:dyDescent="0.2">
      <c r="A1355" s="822" t="s">
        <v>599</v>
      </c>
      <c r="B1355" s="823" t="s">
        <v>8024</v>
      </c>
      <c r="C1355" s="823" t="s">
        <v>7240</v>
      </c>
      <c r="D1355" s="823" t="s">
        <v>8032</v>
      </c>
      <c r="E1355" s="823" t="s">
        <v>8033</v>
      </c>
      <c r="F1355" s="832"/>
      <c r="G1355" s="832"/>
      <c r="H1355" s="832"/>
      <c r="I1355" s="832"/>
      <c r="J1355" s="832">
        <v>0.1</v>
      </c>
      <c r="K1355" s="832">
        <v>2168.71</v>
      </c>
      <c r="L1355" s="832">
        <v>1</v>
      </c>
      <c r="M1355" s="832">
        <v>21687.1</v>
      </c>
      <c r="N1355" s="832"/>
      <c r="O1355" s="832"/>
      <c r="P1355" s="828"/>
      <c r="Q1355" s="833"/>
    </row>
    <row r="1356" spans="1:17" ht="14.45" customHeight="1" x14ac:dyDescent="0.2">
      <c r="A1356" s="822" t="s">
        <v>599</v>
      </c>
      <c r="B1356" s="823" t="s">
        <v>8024</v>
      </c>
      <c r="C1356" s="823" t="s">
        <v>7240</v>
      </c>
      <c r="D1356" s="823" t="s">
        <v>8034</v>
      </c>
      <c r="E1356" s="823" t="s">
        <v>8035</v>
      </c>
      <c r="F1356" s="832"/>
      <c r="G1356" s="832"/>
      <c r="H1356" s="832"/>
      <c r="I1356" s="832"/>
      <c r="J1356" s="832">
        <v>1.5</v>
      </c>
      <c r="K1356" s="832">
        <v>559.41</v>
      </c>
      <c r="L1356" s="832">
        <v>1</v>
      </c>
      <c r="M1356" s="832">
        <v>372.94</v>
      </c>
      <c r="N1356" s="832"/>
      <c r="O1356" s="832"/>
      <c r="P1356" s="828"/>
      <c r="Q1356" s="833"/>
    </row>
    <row r="1357" spans="1:17" ht="14.45" customHeight="1" x14ac:dyDescent="0.2">
      <c r="A1357" s="822" t="s">
        <v>599</v>
      </c>
      <c r="B1357" s="823" t="s">
        <v>8024</v>
      </c>
      <c r="C1357" s="823" t="s">
        <v>7240</v>
      </c>
      <c r="D1357" s="823" t="s">
        <v>7402</v>
      </c>
      <c r="E1357" s="823" t="s">
        <v>841</v>
      </c>
      <c r="F1357" s="832"/>
      <c r="G1357" s="832"/>
      <c r="H1357" s="832"/>
      <c r="I1357" s="832"/>
      <c r="J1357" s="832">
        <v>33.4</v>
      </c>
      <c r="K1357" s="832">
        <v>7120.2300000000005</v>
      </c>
      <c r="L1357" s="832">
        <v>1</v>
      </c>
      <c r="M1357" s="832">
        <v>213.1805389221557</v>
      </c>
      <c r="N1357" s="832">
        <v>0</v>
      </c>
      <c r="O1357" s="832">
        <v>0</v>
      </c>
      <c r="P1357" s="828">
        <v>0</v>
      </c>
      <c r="Q1357" s="833"/>
    </row>
    <row r="1358" spans="1:17" ht="14.45" customHeight="1" x14ac:dyDescent="0.2">
      <c r="A1358" s="822" t="s">
        <v>599</v>
      </c>
      <c r="B1358" s="823" t="s">
        <v>8024</v>
      </c>
      <c r="C1358" s="823" t="s">
        <v>7240</v>
      </c>
      <c r="D1358" s="823" t="s">
        <v>7403</v>
      </c>
      <c r="E1358" s="823" t="s">
        <v>841</v>
      </c>
      <c r="F1358" s="832"/>
      <c r="G1358" s="832"/>
      <c r="H1358" s="832"/>
      <c r="I1358" s="832"/>
      <c r="J1358" s="832">
        <v>18.5</v>
      </c>
      <c r="K1358" s="832">
        <v>1349.22</v>
      </c>
      <c r="L1358" s="832">
        <v>1</v>
      </c>
      <c r="M1358" s="832">
        <v>72.930810810810812</v>
      </c>
      <c r="N1358" s="832">
        <v>9</v>
      </c>
      <c r="O1358" s="832">
        <v>656.28</v>
      </c>
      <c r="P1358" s="828">
        <v>0.4864143727486992</v>
      </c>
      <c r="Q1358" s="833">
        <v>72.92</v>
      </c>
    </row>
    <row r="1359" spans="1:17" ht="14.45" customHeight="1" x14ac:dyDescent="0.2">
      <c r="A1359" s="822" t="s">
        <v>599</v>
      </c>
      <c r="B1359" s="823" t="s">
        <v>8024</v>
      </c>
      <c r="C1359" s="823" t="s">
        <v>7240</v>
      </c>
      <c r="D1359" s="823" t="s">
        <v>8036</v>
      </c>
      <c r="E1359" s="823"/>
      <c r="F1359" s="832">
        <v>8.5299999999999994</v>
      </c>
      <c r="G1359" s="832">
        <v>469150</v>
      </c>
      <c r="H1359" s="832">
        <v>1.2048022598870056</v>
      </c>
      <c r="I1359" s="832">
        <v>55000.000000000007</v>
      </c>
      <c r="J1359" s="832">
        <v>8.8499999999999979</v>
      </c>
      <c r="K1359" s="832">
        <v>389400</v>
      </c>
      <c r="L1359" s="832">
        <v>1</v>
      </c>
      <c r="M1359" s="832">
        <v>44000.000000000007</v>
      </c>
      <c r="N1359" s="832">
        <v>2.2400000000000002</v>
      </c>
      <c r="O1359" s="832">
        <v>98560</v>
      </c>
      <c r="P1359" s="828">
        <v>0.25310734463276835</v>
      </c>
      <c r="Q1359" s="833">
        <v>43999.999999999993</v>
      </c>
    </row>
    <row r="1360" spans="1:17" ht="14.45" customHeight="1" x14ac:dyDescent="0.2">
      <c r="A1360" s="822" t="s">
        <v>599</v>
      </c>
      <c r="B1360" s="823" t="s">
        <v>8024</v>
      </c>
      <c r="C1360" s="823" t="s">
        <v>7240</v>
      </c>
      <c r="D1360" s="823" t="s">
        <v>7937</v>
      </c>
      <c r="E1360" s="823" t="s">
        <v>7938</v>
      </c>
      <c r="F1360" s="832"/>
      <c r="G1360" s="832"/>
      <c r="H1360" s="832"/>
      <c r="I1360" s="832"/>
      <c r="J1360" s="832">
        <v>69.5</v>
      </c>
      <c r="K1360" s="832">
        <v>7832.4600000000009</v>
      </c>
      <c r="L1360" s="832">
        <v>1</v>
      </c>
      <c r="M1360" s="832">
        <v>112.69726618705037</v>
      </c>
      <c r="N1360" s="832">
        <v>52</v>
      </c>
      <c r="O1360" s="832">
        <v>5772</v>
      </c>
      <c r="P1360" s="828">
        <v>0.73693322404455297</v>
      </c>
      <c r="Q1360" s="833">
        <v>111</v>
      </c>
    </row>
    <row r="1361" spans="1:17" ht="14.45" customHeight="1" x14ac:dyDescent="0.2">
      <c r="A1361" s="822" t="s">
        <v>599</v>
      </c>
      <c r="B1361" s="823" t="s">
        <v>8024</v>
      </c>
      <c r="C1361" s="823" t="s">
        <v>7240</v>
      </c>
      <c r="D1361" s="823" t="s">
        <v>7424</v>
      </c>
      <c r="E1361" s="823" t="s">
        <v>7335</v>
      </c>
      <c r="F1361" s="832"/>
      <c r="G1361" s="832"/>
      <c r="H1361" s="832"/>
      <c r="I1361" s="832"/>
      <c r="J1361" s="832">
        <v>1</v>
      </c>
      <c r="K1361" s="832">
        <v>5710.43</v>
      </c>
      <c r="L1361" s="832">
        <v>1</v>
      </c>
      <c r="M1361" s="832">
        <v>5710.43</v>
      </c>
      <c r="N1361" s="832"/>
      <c r="O1361" s="832"/>
      <c r="P1361" s="828"/>
      <c r="Q1361" s="833"/>
    </row>
    <row r="1362" spans="1:17" ht="14.45" customHeight="1" x14ac:dyDescent="0.2">
      <c r="A1362" s="822" t="s">
        <v>599</v>
      </c>
      <c r="B1362" s="823" t="s">
        <v>8024</v>
      </c>
      <c r="C1362" s="823" t="s">
        <v>7240</v>
      </c>
      <c r="D1362" s="823" t="s">
        <v>7425</v>
      </c>
      <c r="E1362" s="823" t="s">
        <v>7335</v>
      </c>
      <c r="F1362" s="832"/>
      <c r="G1362" s="832"/>
      <c r="H1362" s="832"/>
      <c r="I1362" s="832"/>
      <c r="J1362" s="832">
        <v>30</v>
      </c>
      <c r="K1362" s="832">
        <v>718021.96</v>
      </c>
      <c r="L1362" s="832">
        <v>1</v>
      </c>
      <c r="M1362" s="832">
        <v>23934.065333333332</v>
      </c>
      <c r="N1362" s="832"/>
      <c r="O1362" s="832"/>
      <c r="P1362" s="828"/>
      <c r="Q1362" s="833"/>
    </row>
    <row r="1363" spans="1:17" ht="14.45" customHeight="1" x14ac:dyDescent="0.2">
      <c r="A1363" s="822" t="s">
        <v>599</v>
      </c>
      <c r="B1363" s="823" t="s">
        <v>8024</v>
      </c>
      <c r="C1363" s="823" t="s">
        <v>7240</v>
      </c>
      <c r="D1363" s="823" t="s">
        <v>7939</v>
      </c>
      <c r="E1363" s="823" t="s">
        <v>7840</v>
      </c>
      <c r="F1363" s="832"/>
      <c r="G1363" s="832"/>
      <c r="H1363" s="832"/>
      <c r="I1363" s="832"/>
      <c r="J1363" s="832"/>
      <c r="K1363" s="832"/>
      <c r="L1363" s="832"/>
      <c r="M1363" s="832"/>
      <c r="N1363" s="832">
        <v>3</v>
      </c>
      <c r="O1363" s="832">
        <v>28075.439999999999</v>
      </c>
      <c r="P1363" s="828"/>
      <c r="Q1363" s="833">
        <v>9358.48</v>
      </c>
    </row>
    <row r="1364" spans="1:17" ht="14.45" customHeight="1" x14ac:dyDescent="0.2">
      <c r="A1364" s="822" t="s">
        <v>599</v>
      </c>
      <c r="B1364" s="823" t="s">
        <v>8024</v>
      </c>
      <c r="C1364" s="823" t="s">
        <v>7240</v>
      </c>
      <c r="D1364" s="823" t="s">
        <v>7943</v>
      </c>
      <c r="E1364" s="823" t="s">
        <v>7840</v>
      </c>
      <c r="F1364" s="832"/>
      <c r="G1364" s="832"/>
      <c r="H1364" s="832"/>
      <c r="I1364" s="832"/>
      <c r="J1364" s="832"/>
      <c r="K1364" s="832"/>
      <c r="L1364" s="832"/>
      <c r="M1364" s="832"/>
      <c r="N1364" s="832">
        <v>0.6</v>
      </c>
      <c r="O1364" s="832">
        <v>2807.52</v>
      </c>
      <c r="P1364" s="828"/>
      <c r="Q1364" s="833">
        <v>4679.2</v>
      </c>
    </row>
    <row r="1365" spans="1:17" ht="14.45" customHeight="1" x14ac:dyDescent="0.2">
      <c r="A1365" s="822" t="s">
        <v>599</v>
      </c>
      <c r="B1365" s="823" t="s">
        <v>8024</v>
      </c>
      <c r="C1365" s="823" t="s">
        <v>7240</v>
      </c>
      <c r="D1365" s="823" t="s">
        <v>7945</v>
      </c>
      <c r="E1365" s="823"/>
      <c r="F1365" s="832"/>
      <c r="G1365" s="832"/>
      <c r="H1365" s="832"/>
      <c r="I1365" s="832"/>
      <c r="J1365" s="832">
        <v>75</v>
      </c>
      <c r="K1365" s="832">
        <v>52262.33</v>
      </c>
      <c r="L1365" s="832">
        <v>1</v>
      </c>
      <c r="M1365" s="832">
        <v>696.83106666666674</v>
      </c>
      <c r="N1365" s="832"/>
      <c r="O1365" s="832"/>
      <c r="P1365" s="828"/>
      <c r="Q1365" s="833"/>
    </row>
    <row r="1366" spans="1:17" ht="14.45" customHeight="1" x14ac:dyDescent="0.2">
      <c r="A1366" s="822" t="s">
        <v>599</v>
      </c>
      <c r="B1366" s="823" t="s">
        <v>8024</v>
      </c>
      <c r="C1366" s="823" t="s">
        <v>7240</v>
      </c>
      <c r="D1366" s="823" t="s">
        <v>7946</v>
      </c>
      <c r="E1366" s="823" t="s">
        <v>1382</v>
      </c>
      <c r="F1366" s="832"/>
      <c r="G1366" s="832"/>
      <c r="H1366" s="832"/>
      <c r="I1366" s="832"/>
      <c r="J1366" s="832"/>
      <c r="K1366" s="832"/>
      <c r="L1366" s="832"/>
      <c r="M1366" s="832"/>
      <c r="N1366" s="832">
        <v>107</v>
      </c>
      <c r="O1366" s="832">
        <v>678975.99</v>
      </c>
      <c r="P1366" s="828"/>
      <c r="Q1366" s="833">
        <v>6345.57</v>
      </c>
    </row>
    <row r="1367" spans="1:17" ht="14.45" customHeight="1" x14ac:dyDescent="0.2">
      <c r="A1367" s="822" t="s">
        <v>599</v>
      </c>
      <c r="B1367" s="823" t="s">
        <v>8024</v>
      </c>
      <c r="C1367" s="823" t="s">
        <v>7240</v>
      </c>
      <c r="D1367" s="823" t="s">
        <v>7947</v>
      </c>
      <c r="E1367" s="823" t="s">
        <v>7948</v>
      </c>
      <c r="F1367" s="832"/>
      <c r="G1367" s="832"/>
      <c r="H1367" s="832"/>
      <c r="I1367" s="832"/>
      <c r="J1367" s="832"/>
      <c r="K1367" s="832"/>
      <c r="L1367" s="832"/>
      <c r="M1367" s="832"/>
      <c r="N1367" s="832">
        <v>2.2000000000000002</v>
      </c>
      <c r="O1367" s="832">
        <v>46709.08</v>
      </c>
      <c r="P1367" s="828"/>
      <c r="Q1367" s="833">
        <v>21231.399999999998</v>
      </c>
    </row>
    <row r="1368" spans="1:17" ht="14.45" customHeight="1" x14ac:dyDescent="0.2">
      <c r="A1368" s="822" t="s">
        <v>599</v>
      </c>
      <c r="B1368" s="823" t="s">
        <v>8024</v>
      </c>
      <c r="C1368" s="823" t="s">
        <v>7240</v>
      </c>
      <c r="D1368" s="823" t="s">
        <v>7841</v>
      </c>
      <c r="E1368" s="823" t="s">
        <v>7842</v>
      </c>
      <c r="F1368" s="832"/>
      <c r="G1368" s="832"/>
      <c r="H1368" s="832"/>
      <c r="I1368" s="832"/>
      <c r="J1368" s="832">
        <v>0</v>
      </c>
      <c r="K1368" s="832">
        <v>0</v>
      </c>
      <c r="L1368" s="832"/>
      <c r="M1368" s="832"/>
      <c r="N1368" s="832"/>
      <c r="O1368" s="832"/>
      <c r="P1368" s="828"/>
      <c r="Q1368" s="833"/>
    </row>
    <row r="1369" spans="1:17" ht="14.45" customHeight="1" x14ac:dyDescent="0.2">
      <c r="A1369" s="822" t="s">
        <v>599</v>
      </c>
      <c r="B1369" s="823" t="s">
        <v>8024</v>
      </c>
      <c r="C1369" s="823" t="s">
        <v>7240</v>
      </c>
      <c r="D1369" s="823" t="s">
        <v>7429</v>
      </c>
      <c r="E1369" s="823" t="s">
        <v>7335</v>
      </c>
      <c r="F1369" s="832"/>
      <c r="G1369" s="832"/>
      <c r="H1369" s="832"/>
      <c r="I1369" s="832"/>
      <c r="J1369" s="832">
        <v>2</v>
      </c>
      <c r="K1369" s="832">
        <v>5710.44</v>
      </c>
      <c r="L1369" s="832">
        <v>1</v>
      </c>
      <c r="M1369" s="832">
        <v>2855.22</v>
      </c>
      <c r="N1369" s="832"/>
      <c r="O1369" s="832"/>
      <c r="P1369" s="828"/>
      <c r="Q1369" s="833"/>
    </row>
    <row r="1370" spans="1:17" ht="14.45" customHeight="1" x14ac:dyDescent="0.2">
      <c r="A1370" s="822" t="s">
        <v>599</v>
      </c>
      <c r="B1370" s="823" t="s">
        <v>8024</v>
      </c>
      <c r="C1370" s="823" t="s">
        <v>7240</v>
      </c>
      <c r="D1370" s="823" t="s">
        <v>7434</v>
      </c>
      <c r="E1370" s="823" t="s">
        <v>1397</v>
      </c>
      <c r="F1370" s="832"/>
      <c r="G1370" s="832"/>
      <c r="H1370" s="832"/>
      <c r="I1370" s="832"/>
      <c r="J1370" s="832">
        <v>178</v>
      </c>
      <c r="K1370" s="832">
        <v>229150.07999999993</v>
      </c>
      <c r="L1370" s="832">
        <v>1</v>
      </c>
      <c r="M1370" s="832">
        <v>1287.3599999999997</v>
      </c>
      <c r="N1370" s="832">
        <v>586</v>
      </c>
      <c r="O1370" s="832">
        <v>754392.95999999973</v>
      </c>
      <c r="P1370" s="828">
        <v>3.292134831460674</v>
      </c>
      <c r="Q1370" s="833">
        <v>1287.3599999999994</v>
      </c>
    </row>
    <row r="1371" spans="1:17" ht="14.45" customHeight="1" x14ac:dyDescent="0.2">
      <c r="A1371" s="822" t="s">
        <v>599</v>
      </c>
      <c r="B1371" s="823" t="s">
        <v>8024</v>
      </c>
      <c r="C1371" s="823" t="s">
        <v>7240</v>
      </c>
      <c r="D1371" s="823" t="s">
        <v>7435</v>
      </c>
      <c r="E1371" s="823" t="s">
        <v>1392</v>
      </c>
      <c r="F1371" s="832"/>
      <c r="G1371" s="832"/>
      <c r="H1371" s="832"/>
      <c r="I1371" s="832"/>
      <c r="J1371" s="832">
        <v>3</v>
      </c>
      <c r="K1371" s="832">
        <v>3862.08</v>
      </c>
      <c r="L1371" s="832">
        <v>1</v>
      </c>
      <c r="M1371" s="832">
        <v>1287.3599999999999</v>
      </c>
      <c r="N1371" s="832">
        <v>78</v>
      </c>
      <c r="O1371" s="832">
        <v>100414.08000000002</v>
      </c>
      <c r="P1371" s="828">
        <v>26.000000000000004</v>
      </c>
      <c r="Q1371" s="833">
        <v>1287.3600000000001</v>
      </c>
    </row>
    <row r="1372" spans="1:17" ht="14.45" customHeight="1" x14ac:dyDescent="0.2">
      <c r="A1372" s="822" t="s">
        <v>599</v>
      </c>
      <c r="B1372" s="823" t="s">
        <v>8024</v>
      </c>
      <c r="C1372" s="823" t="s">
        <v>7240</v>
      </c>
      <c r="D1372" s="823" t="s">
        <v>7436</v>
      </c>
      <c r="E1372" s="823" t="s">
        <v>2030</v>
      </c>
      <c r="F1372" s="832"/>
      <c r="G1372" s="832"/>
      <c r="H1372" s="832"/>
      <c r="I1372" s="832"/>
      <c r="J1372" s="832">
        <v>6</v>
      </c>
      <c r="K1372" s="832">
        <v>34262.58</v>
      </c>
      <c r="L1372" s="832">
        <v>1</v>
      </c>
      <c r="M1372" s="832">
        <v>5710.43</v>
      </c>
      <c r="N1372" s="832"/>
      <c r="O1372" s="832"/>
      <c r="P1372" s="828"/>
      <c r="Q1372" s="833"/>
    </row>
    <row r="1373" spans="1:17" ht="14.45" customHeight="1" x14ac:dyDescent="0.2">
      <c r="A1373" s="822" t="s">
        <v>599</v>
      </c>
      <c r="B1373" s="823" t="s">
        <v>8024</v>
      </c>
      <c r="C1373" s="823" t="s">
        <v>7240</v>
      </c>
      <c r="D1373" s="823" t="s">
        <v>7439</v>
      </c>
      <c r="E1373" s="823" t="s">
        <v>2030</v>
      </c>
      <c r="F1373" s="832"/>
      <c r="G1373" s="832"/>
      <c r="H1373" s="832"/>
      <c r="I1373" s="832"/>
      <c r="J1373" s="832">
        <v>12</v>
      </c>
      <c r="K1373" s="832">
        <v>136674.79999999999</v>
      </c>
      <c r="L1373" s="832">
        <v>1</v>
      </c>
      <c r="M1373" s="832">
        <v>11389.566666666666</v>
      </c>
      <c r="N1373" s="832"/>
      <c r="O1373" s="832"/>
      <c r="P1373" s="828"/>
      <c r="Q1373" s="833"/>
    </row>
    <row r="1374" spans="1:17" ht="14.45" customHeight="1" x14ac:dyDescent="0.2">
      <c r="A1374" s="822" t="s">
        <v>599</v>
      </c>
      <c r="B1374" s="823" t="s">
        <v>8024</v>
      </c>
      <c r="C1374" s="823" t="s">
        <v>7240</v>
      </c>
      <c r="D1374" s="823" t="s">
        <v>7440</v>
      </c>
      <c r="E1374" s="823" t="s">
        <v>2030</v>
      </c>
      <c r="F1374" s="832"/>
      <c r="G1374" s="832"/>
      <c r="H1374" s="832"/>
      <c r="I1374" s="832"/>
      <c r="J1374" s="832">
        <v>1</v>
      </c>
      <c r="K1374" s="832">
        <v>22841.74</v>
      </c>
      <c r="L1374" s="832">
        <v>1</v>
      </c>
      <c r="M1374" s="832">
        <v>22841.74</v>
      </c>
      <c r="N1374" s="832"/>
      <c r="O1374" s="832"/>
      <c r="P1374" s="828"/>
      <c r="Q1374" s="833"/>
    </row>
    <row r="1375" spans="1:17" ht="14.45" customHeight="1" x14ac:dyDescent="0.2">
      <c r="A1375" s="822" t="s">
        <v>599</v>
      </c>
      <c r="B1375" s="823" t="s">
        <v>8024</v>
      </c>
      <c r="C1375" s="823" t="s">
        <v>7240</v>
      </c>
      <c r="D1375" s="823" t="s">
        <v>7949</v>
      </c>
      <c r="E1375" s="823" t="s">
        <v>660</v>
      </c>
      <c r="F1375" s="832"/>
      <c r="G1375" s="832"/>
      <c r="H1375" s="832"/>
      <c r="I1375" s="832"/>
      <c r="J1375" s="832"/>
      <c r="K1375" s="832"/>
      <c r="L1375" s="832"/>
      <c r="M1375" s="832"/>
      <c r="N1375" s="832">
        <v>74</v>
      </c>
      <c r="O1375" s="832">
        <v>19733.07</v>
      </c>
      <c r="P1375" s="828"/>
      <c r="Q1375" s="833">
        <v>266.66310810810808</v>
      </c>
    </row>
    <row r="1376" spans="1:17" ht="14.45" customHeight="1" x14ac:dyDescent="0.2">
      <c r="A1376" s="822" t="s">
        <v>599</v>
      </c>
      <c r="B1376" s="823" t="s">
        <v>8024</v>
      </c>
      <c r="C1376" s="823" t="s">
        <v>7240</v>
      </c>
      <c r="D1376" s="823" t="s">
        <v>7951</v>
      </c>
      <c r="E1376" s="823" t="s">
        <v>2030</v>
      </c>
      <c r="F1376" s="832"/>
      <c r="G1376" s="832"/>
      <c r="H1376" s="832"/>
      <c r="I1376" s="832"/>
      <c r="J1376" s="832"/>
      <c r="K1376" s="832"/>
      <c r="L1376" s="832"/>
      <c r="M1376" s="832"/>
      <c r="N1376" s="832">
        <v>90</v>
      </c>
      <c r="O1376" s="832">
        <v>205575.3</v>
      </c>
      <c r="P1376" s="828"/>
      <c r="Q1376" s="833">
        <v>2284.17</v>
      </c>
    </row>
    <row r="1377" spans="1:17" ht="14.45" customHeight="1" x14ac:dyDescent="0.2">
      <c r="A1377" s="822" t="s">
        <v>599</v>
      </c>
      <c r="B1377" s="823" t="s">
        <v>8024</v>
      </c>
      <c r="C1377" s="823" t="s">
        <v>7240</v>
      </c>
      <c r="D1377" s="823" t="s">
        <v>7952</v>
      </c>
      <c r="E1377" s="823" t="s">
        <v>7953</v>
      </c>
      <c r="F1377" s="832"/>
      <c r="G1377" s="832"/>
      <c r="H1377" s="832"/>
      <c r="I1377" s="832"/>
      <c r="J1377" s="832"/>
      <c r="K1377" s="832"/>
      <c r="L1377" s="832"/>
      <c r="M1377" s="832"/>
      <c r="N1377" s="832">
        <v>0.6</v>
      </c>
      <c r="O1377" s="832">
        <v>410.52</v>
      </c>
      <c r="P1377" s="828"/>
      <c r="Q1377" s="833">
        <v>684.2</v>
      </c>
    </row>
    <row r="1378" spans="1:17" ht="14.45" customHeight="1" x14ac:dyDescent="0.2">
      <c r="A1378" s="822" t="s">
        <v>599</v>
      </c>
      <c r="B1378" s="823" t="s">
        <v>8024</v>
      </c>
      <c r="C1378" s="823" t="s">
        <v>7240</v>
      </c>
      <c r="D1378" s="823" t="s">
        <v>7954</v>
      </c>
      <c r="E1378" s="823" t="s">
        <v>1394</v>
      </c>
      <c r="F1378" s="832"/>
      <c r="G1378" s="832"/>
      <c r="H1378" s="832"/>
      <c r="I1378" s="832"/>
      <c r="J1378" s="832"/>
      <c r="K1378" s="832"/>
      <c r="L1378" s="832"/>
      <c r="M1378" s="832"/>
      <c r="N1378" s="832">
        <v>12</v>
      </c>
      <c r="O1378" s="832">
        <v>57757.62</v>
      </c>
      <c r="P1378" s="828"/>
      <c r="Q1378" s="833">
        <v>4813.1350000000002</v>
      </c>
    </row>
    <row r="1379" spans="1:17" ht="14.45" customHeight="1" x14ac:dyDescent="0.2">
      <c r="A1379" s="822" t="s">
        <v>599</v>
      </c>
      <c r="B1379" s="823" t="s">
        <v>8024</v>
      </c>
      <c r="C1379" s="823" t="s">
        <v>7240</v>
      </c>
      <c r="D1379" s="823" t="s">
        <v>7957</v>
      </c>
      <c r="E1379" s="823" t="s">
        <v>1659</v>
      </c>
      <c r="F1379" s="832"/>
      <c r="G1379" s="832"/>
      <c r="H1379" s="832"/>
      <c r="I1379" s="832"/>
      <c r="J1379" s="832"/>
      <c r="K1379" s="832"/>
      <c r="L1379" s="832"/>
      <c r="M1379" s="832"/>
      <c r="N1379" s="832">
        <v>52.730000000000004</v>
      </c>
      <c r="O1379" s="832">
        <v>28941.75</v>
      </c>
      <c r="P1379" s="828"/>
      <c r="Q1379" s="833">
        <v>548.86686895505397</v>
      </c>
    </row>
    <row r="1380" spans="1:17" ht="14.45" customHeight="1" x14ac:dyDescent="0.2">
      <c r="A1380" s="822" t="s">
        <v>599</v>
      </c>
      <c r="B1380" s="823" t="s">
        <v>8024</v>
      </c>
      <c r="C1380" s="823" t="s">
        <v>7240</v>
      </c>
      <c r="D1380" s="823" t="s">
        <v>7958</v>
      </c>
      <c r="E1380" s="823" t="s">
        <v>1447</v>
      </c>
      <c r="F1380" s="832"/>
      <c r="G1380" s="832"/>
      <c r="H1380" s="832"/>
      <c r="I1380" s="832"/>
      <c r="J1380" s="832"/>
      <c r="K1380" s="832"/>
      <c r="L1380" s="832"/>
      <c r="M1380" s="832"/>
      <c r="N1380" s="832">
        <v>16.5</v>
      </c>
      <c r="O1380" s="832">
        <v>13615.66</v>
      </c>
      <c r="P1380" s="828"/>
      <c r="Q1380" s="833">
        <v>825.19151515151509</v>
      </c>
    </row>
    <row r="1381" spans="1:17" ht="14.45" customHeight="1" x14ac:dyDescent="0.2">
      <c r="A1381" s="822" t="s">
        <v>599</v>
      </c>
      <c r="B1381" s="823" t="s">
        <v>8024</v>
      </c>
      <c r="C1381" s="823" t="s">
        <v>7240</v>
      </c>
      <c r="D1381" s="823" t="s">
        <v>7959</v>
      </c>
      <c r="E1381" s="823" t="s">
        <v>1628</v>
      </c>
      <c r="F1381" s="832"/>
      <c r="G1381" s="832"/>
      <c r="H1381" s="832"/>
      <c r="I1381" s="832"/>
      <c r="J1381" s="832"/>
      <c r="K1381" s="832"/>
      <c r="L1381" s="832"/>
      <c r="M1381" s="832"/>
      <c r="N1381" s="832">
        <v>3.33</v>
      </c>
      <c r="O1381" s="832">
        <v>2446.88</v>
      </c>
      <c r="P1381" s="828"/>
      <c r="Q1381" s="833">
        <v>734.79879879879877</v>
      </c>
    </row>
    <row r="1382" spans="1:17" ht="14.45" customHeight="1" x14ac:dyDescent="0.2">
      <c r="A1382" s="822" t="s">
        <v>599</v>
      </c>
      <c r="B1382" s="823" t="s">
        <v>8024</v>
      </c>
      <c r="C1382" s="823" t="s">
        <v>7240</v>
      </c>
      <c r="D1382" s="823" t="s">
        <v>7960</v>
      </c>
      <c r="E1382" s="823" t="s">
        <v>1382</v>
      </c>
      <c r="F1382" s="832"/>
      <c r="G1382" s="832"/>
      <c r="H1382" s="832"/>
      <c r="I1382" s="832"/>
      <c r="J1382" s="832"/>
      <c r="K1382" s="832"/>
      <c r="L1382" s="832"/>
      <c r="M1382" s="832"/>
      <c r="N1382" s="832">
        <v>30</v>
      </c>
      <c r="O1382" s="832">
        <v>95183.4</v>
      </c>
      <c r="P1382" s="828"/>
      <c r="Q1382" s="833">
        <v>3172.7799999999997</v>
      </c>
    </row>
    <row r="1383" spans="1:17" ht="14.45" customHeight="1" x14ac:dyDescent="0.2">
      <c r="A1383" s="822" t="s">
        <v>599</v>
      </c>
      <c r="B1383" s="823" t="s">
        <v>8024</v>
      </c>
      <c r="C1383" s="823" t="s">
        <v>7240</v>
      </c>
      <c r="D1383" s="823" t="s">
        <v>7961</v>
      </c>
      <c r="E1383" s="823" t="s">
        <v>1449</v>
      </c>
      <c r="F1383" s="832"/>
      <c r="G1383" s="832"/>
      <c r="H1383" s="832"/>
      <c r="I1383" s="832"/>
      <c r="J1383" s="832"/>
      <c r="K1383" s="832"/>
      <c r="L1383" s="832"/>
      <c r="M1383" s="832"/>
      <c r="N1383" s="832">
        <v>32.6</v>
      </c>
      <c r="O1383" s="832">
        <v>7739.2599999999993</v>
      </c>
      <c r="P1383" s="828"/>
      <c r="Q1383" s="833">
        <v>237.40061349693249</v>
      </c>
    </row>
    <row r="1384" spans="1:17" ht="14.45" customHeight="1" x14ac:dyDescent="0.2">
      <c r="A1384" s="822" t="s">
        <v>599</v>
      </c>
      <c r="B1384" s="823" t="s">
        <v>8024</v>
      </c>
      <c r="C1384" s="823" t="s">
        <v>7240</v>
      </c>
      <c r="D1384" s="823" t="s">
        <v>8037</v>
      </c>
      <c r="E1384" s="823" t="s">
        <v>1628</v>
      </c>
      <c r="F1384" s="832"/>
      <c r="G1384" s="832"/>
      <c r="H1384" s="832"/>
      <c r="I1384" s="832"/>
      <c r="J1384" s="832"/>
      <c r="K1384" s="832"/>
      <c r="L1384" s="832"/>
      <c r="M1384" s="832"/>
      <c r="N1384" s="832">
        <v>2</v>
      </c>
      <c r="O1384" s="832">
        <v>158.4</v>
      </c>
      <c r="P1384" s="828"/>
      <c r="Q1384" s="833">
        <v>79.2</v>
      </c>
    </row>
    <row r="1385" spans="1:17" ht="14.45" customHeight="1" x14ac:dyDescent="0.2">
      <c r="A1385" s="822" t="s">
        <v>599</v>
      </c>
      <c r="B1385" s="823" t="s">
        <v>8024</v>
      </c>
      <c r="C1385" s="823" t="s">
        <v>7240</v>
      </c>
      <c r="D1385" s="823" t="s">
        <v>8038</v>
      </c>
      <c r="E1385" s="823" t="s">
        <v>1628</v>
      </c>
      <c r="F1385" s="832"/>
      <c r="G1385" s="832"/>
      <c r="H1385" s="832"/>
      <c r="I1385" s="832"/>
      <c r="J1385" s="832"/>
      <c r="K1385" s="832"/>
      <c r="L1385" s="832"/>
      <c r="M1385" s="832"/>
      <c r="N1385" s="832">
        <v>7</v>
      </c>
      <c r="O1385" s="832">
        <v>1532.3000000000002</v>
      </c>
      <c r="P1385" s="828"/>
      <c r="Q1385" s="833">
        <v>218.90000000000003</v>
      </c>
    </row>
    <row r="1386" spans="1:17" ht="14.45" customHeight="1" x14ac:dyDescent="0.2">
      <c r="A1386" s="822" t="s">
        <v>599</v>
      </c>
      <c r="B1386" s="823" t="s">
        <v>8024</v>
      </c>
      <c r="C1386" s="823" t="s">
        <v>7240</v>
      </c>
      <c r="D1386" s="823" t="s">
        <v>7452</v>
      </c>
      <c r="E1386" s="823" t="s">
        <v>799</v>
      </c>
      <c r="F1386" s="832"/>
      <c r="G1386" s="832"/>
      <c r="H1386" s="832"/>
      <c r="I1386" s="832"/>
      <c r="J1386" s="832"/>
      <c r="K1386" s="832"/>
      <c r="L1386" s="832"/>
      <c r="M1386" s="832"/>
      <c r="N1386" s="832">
        <v>10.96</v>
      </c>
      <c r="O1386" s="832">
        <v>1777.8999999999996</v>
      </c>
      <c r="P1386" s="828"/>
      <c r="Q1386" s="833">
        <v>162.2171532846715</v>
      </c>
    </row>
    <row r="1387" spans="1:17" ht="14.45" customHeight="1" x14ac:dyDescent="0.2">
      <c r="A1387" s="822" t="s">
        <v>599</v>
      </c>
      <c r="B1387" s="823" t="s">
        <v>8024</v>
      </c>
      <c r="C1387" s="823" t="s">
        <v>7240</v>
      </c>
      <c r="D1387" s="823" t="s">
        <v>7453</v>
      </c>
      <c r="E1387" s="823" t="s">
        <v>799</v>
      </c>
      <c r="F1387" s="832"/>
      <c r="G1387" s="832"/>
      <c r="H1387" s="832"/>
      <c r="I1387" s="832"/>
      <c r="J1387" s="832"/>
      <c r="K1387" s="832"/>
      <c r="L1387" s="832"/>
      <c r="M1387" s="832"/>
      <c r="N1387" s="832">
        <v>17.599999999999998</v>
      </c>
      <c r="O1387" s="832">
        <v>4922.37</v>
      </c>
      <c r="P1387" s="828"/>
      <c r="Q1387" s="833">
        <v>279.68011363636367</v>
      </c>
    </row>
    <row r="1388" spans="1:17" ht="14.45" customHeight="1" x14ac:dyDescent="0.2">
      <c r="A1388" s="822" t="s">
        <v>599</v>
      </c>
      <c r="B1388" s="823" t="s">
        <v>8024</v>
      </c>
      <c r="C1388" s="823" t="s">
        <v>7240</v>
      </c>
      <c r="D1388" s="823" t="s">
        <v>8039</v>
      </c>
      <c r="E1388" s="823" t="s">
        <v>7965</v>
      </c>
      <c r="F1388" s="832">
        <v>4</v>
      </c>
      <c r="G1388" s="832">
        <v>13528.44</v>
      </c>
      <c r="H1388" s="832"/>
      <c r="I1388" s="832">
        <v>3382.11</v>
      </c>
      <c r="J1388" s="832"/>
      <c r="K1388" s="832"/>
      <c r="L1388" s="832"/>
      <c r="M1388" s="832"/>
      <c r="N1388" s="832"/>
      <c r="O1388" s="832"/>
      <c r="P1388" s="828"/>
      <c r="Q1388" s="833"/>
    </row>
    <row r="1389" spans="1:17" ht="14.45" customHeight="1" x14ac:dyDescent="0.2">
      <c r="A1389" s="822" t="s">
        <v>599</v>
      </c>
      <c r="B1389" s="823" t="s">
        <v>8024</v>
      </c>
      <c r="C1389" s="823" t="s">
        <v>7240</v>
      </c>
      <c r="D1389" s="823" t="s">
        <v>7964</v>
      </c>
      <c r="E1389" s="823" t="s">
        <v>7965</v>
      </c>
      <c r="F1389" s="832">
        <v>11</v>
      </c>
      <c r="G1389" s="832">
        <v>74406.42</v>
      </c>
      <c r="H1389" s="832"/>
      <c r="I1389" s="832">
        <v>6764.22</v>
      </c>
      <c r="J1389" s="832"/>
      <c r="K1389" s="832"/>
      <c r="L1389" s="832"/>
      <c r="M1389" s="832"/>
      <c r="N1389" s="832"/>
      <c r="O1389" s="832"/>
      <c r="P1389" s="828"/>
      <c r="Q1389" s="833"/>
    </row>
    <row r="1390" spans="1:17" ht="14.45" customHeight="1" x14ac:dyDescent="0.2">
      <c r="A1390" s="822" t="s">
        <v>599</v>
      </c>
      <c r="B1390" s="823" t="s">
        <v>8024</v>
      </c>
      <c r="C1390" s="823" t="s">
        <v>7469</v>
      </c>
      <c r="D1390" s="823" t="s">
        <v>7470</v>
      </c>
      <c r="E1390" s="823" t="s">
        <v>7471</v>
      </c>
      <c r="F1390" s="832"/>
      <c r="G1390" s="832"/>
      <c r="H1390" s="832"/>
      <c r="I1390" s="832"/>
      <c r="J1390" s="832">
        <v>1</v>
      </c>
      <c r="K1390" s="832">
        <v>2177.8000000000002</v>
      </c>
      <c r="L1390" s="832">
        <v>1</v>
      </c>
      <c r="M1390" s="832">
        <v>2177.8000000000002</v>
      </c>
      <c r="N1390" s="832"/>
      <c r="O1390" s="832"/>
      <c r="P1390" s="828"/>
      <c r="Q1390" s="833"/>
    </row>
    <row r="1391" spans="1:17" ht="14.45" customHeight="1" x14ac:dyDescent="0.2">
      <c r="A1391" s="822" t="s">
        <v>599</v>
      </c>
      <c r="B1391" s="823" t="s">
        <v>8024</v>
      </c>
      <c r="C1391" s="823" t="s">
        <v>7469</v>
      </c>
      <c r="D1391" s="823" t="s">
        <v>7472</v>
      </c>
      <c r="E1391" s="823" t="s">
        <v>7473</v>
      </c>
      <c r="F1391" s="832">
        <v>278</v>
      </c>
      <c r="G1391" s="832">
        <v>734239.7</v>
      </c>
      <c r="H1391" s="832">
        <v>1.085834077197416</v>
      </c>
      <c r="I1391" s="832">
        <v>2641.1499999999996</v>
      </c>
      <c r="J1391" s="832">
        <v>254</v>
      </c>
      <c r="K1391" s="832">
        <v>676198.79999999993</v>
      </c>
      <c r="L1391" s="832">
        <v>1</v>
      </c>
      <c r="M1391" s="832">
        <v>2662.2</v>
      </c>
      <c r="N1391" s="832">
        <v>263</v>
      </c>
      <c r="O1391" s="832">
        <v>709422.51999999979</v>
      </c>
      <c r="P1391" s="828">
        <v>1.0491330656014175</v>
      </c>
      <c r="Q1391" s="833">
        <v>2697.4240304182499</v>
      </c>
    </row>
    <row r="1392" spans="1:17" ht="14.45" customHeight="1" x14ac:dyDescent="0.2">
      <c r="A1392" s="822" t="s">
        <v>599</v>
      </c>
      <c r="B1392" s="823" t="s">
        <v>8024</v>
      </c>
      <c r="C1392" s="823" t="s">
        <v>7469</v>
      </c>
      <c r="D1392" s="823" t="s">
        <v>7478</v>
      </c>
      <c r="E1392" s="823" t="s">
        <v>7479</v>
      </c>
      <c r="F1392" s="832">
        <v>120</v>
      </c>
      <c r="G1392" s="832">
        <v>1068283.2</v>
      </c>
      <c r="H1392" s="832">
        <v>0.70115357756063246</v>
      </c>
      <c r="I1392" s="832">
        <v>8902.3599999999988</v>
      </c>
      <c r="J1392" s="832">
        <v>170</v>
      </c>
      <c r="K1392" s="832">
        <v>1523607.9999999998</v>
      </c>
      <c r="L1392" s="832">
        <v>1</v>
      </c>
      <c r="M1392" s="832">
        <v>8962.3999999999978</v>
      </c>
      <c r="N1392" s="832">
        <v>108</v>
      </c>
      <c r="O1392" s="832">
        <v>978330.6</v>
      </c>
      <c r="P1392" s="828">
        <v>0.64211437587620968</v>
      </c>
      <c r="Q1392" s="833">
        <v>9058.6166666666668</v>
      </c>
    </row>
    <row r="1393" spans="1:17" ht="14.45" customHeight="1" x14ac:dyDescent="0.2">
      <c r="A1393" s="822" t="s">
        <v>599</v>
      </c>
      <c r="B1393" s="823" t="s">
        <v>8024</v>
      </c>
      <c r="C1393" s="823" t="s">
        <v>7469</v>
      </c>
      <c r="D1393" s="823" t="s">
        <v>7480</v>
      </c>
      <c r="E1393" s="823" t="s">
        <v>7481</v>
      </c>
      <c r="F1393" s="832">
        <v>138</v>
      </c>
      <c r="G1393" s="832">
        <v>1422662.7</v>
      </c>
      <c r="H1393" s="832">
        <v>0.64870953712378354</v>
      </c>
      <c r="I1393" s="832">
        <v>10309.15</v>
      </c>
      <c r="J1393" s="832">
        <v>212</v>
      </c>
      <c r="K1393" s="832">
        <v>2193065.7999999998</v>
      </c>
      <c r="L1393" s="832">
        <v>1</v>
      </c>
      <c r="M1393" s="832">
        <v>10344.65</v>
      </c>
      <c r="N1393" s="832">
        <v>125</v>
      </c>
      <c r="O1393" s="832">
        <v>1297817.2500000002</v>
      </c>
      <c r="P1393" s="828">
        <v>0.59178217543677913</v>
      </c>
      <c r="Q1393" s="833">
        <v>10382.538000000002</v>
      </c>
    </row>
    <row r="1394" spans="1:17" ht="14.45" customHeight="1" x14ac:dyDescent="0.2">
      <c r="A1394" s="822" t="s">
        <v>599</v>
      </c>
      <c r="B1394" s="823" t="s">
        <v>8024</v>
      </c>
      <c r="C1394" s="823" t="s">
        <v>7469</v>
      </c>
      <c r="D1394" s="823" t="s">
        <v>7966</v>
      </c>
      <c r="E1394" s="823" t="s">
        <v>7967</v>
      </c>
      <c r="F1394" s="832">
        <v>84</v>
      </c>
      <c r="G1394" s="832">
        <v>101775.24</v>
      </c>
      <c r="H1394" s="832">
        <v>1.8472430269122393</v>
      </c>
      <c r="I1394" s="832">
        <v>1211.6100000000001</v>
      </c>
      <c r="J1394" s="832">
        <v>45</v>
      </c>
      <c r="K1394" s="832">
        <v>55095.75</v>
      </c>
      <c r="L1394" s="832">
        <v>1</v>
      </c>
      <c r="M1394" s="832">
        <v>1224.3499999999999</v>
      </c>
      <c r="N1394" s="832">
        <v>74</v>
      </c>
      <c r="O1394" s="832">
        <v>92010.65</v>
      </c>
      <c r="P1394" s="828">
        <v>1.6700135672896728</v>
      </c>
      <c r="Q1394" s="833">
        <v>1243.387162162162</v>
      </c>
    </row>
    <row r="1395" spans="1:17" ht="14.45" customHeight="1" x14ac:dyDescent="0.2">
      <c r="A1395" s="822" t="s">
        <v>599</v>
      </c>
      <c r="B1395" s="823" t="s">
        <v>8024</v>
      </c>
      <c r="C1395" s="823" t="s">
        <v>7469</v>
      </c>
      <c r="D1395" s="823" t="s">
        <v>7968</v>
      </c>
      <c r="E1395" s="823" t="s">
        <v>7969</v>
      </c>
      <c r="F1395" s="832">
        <v>2</v>
      </c>
      <c r="G1395" s="832">
        <v>29975.360000000001</v>
      </c>
      <c r="H1395" s="832"/>
      <c r="I1395" s="832">
        <v>14987.68</v>
      </c>
      <c r="J1395" s="832"/>
      <c r="K1395" s="832"/>
      <c r="L1395" s="832"/>
      <c r="M1395" s="832"/>
      <c r="N1395" s="832">
        <v>1</v>
      </c>
      <c r="O1395" s="832">
        <v>15141.51</v>
      </c>
      <c r="P1395" s="828"/>
      <c r="Q1395" s="833">
        <v>15141.51</v>
      </c>
    </row>
    <row r="1396" spans="1:17" ht="14.45" customHeight="1" x14ac:dyDescent="0.2">
      <c r="A1396" s="822" t="s">
        <v>599</v>
      </c>
      <c r="B1396" s="823" t="s">
        <v>8024</v>
      </c>
      <c r="C1396" s="823" t="s">
        <v>7469</v>
      </c>
      <c r="D1396" s="823" t="s">
        <v>7482</v>
      </c>
      <c r="E1396" s="823" t="s">
        <v>7483</v>
      </c>
      <c r="F1396" s="832">
        <v>604</v>
      </c>
      <c r="G1396" s="832">
        <v>148348.44</v>
      </c>
      <c r="H1396" s="832">
        <v>0.93315836194168411</v>
      </c>
      <c r="I1396" s="832">
        <v>245.61</v>
      </c>
      <c r="J1396" s="832">
        <v>636</v>
      </c>
      <c r="K1396" s="832">
        <v>158974.56000000003</v>
      </c>
      <c r="L1396" s="832">
        <v>1</v>
      </c>
      <c r="M1396" s="832">
        <v>249.96000000000004</v>
      </c>
      <c r="N1396" s="832">
        <v>495</v>
      </c>
      <c r="O1396" s="832">
        <v>124815.34</v>
      </c>
      <c r="P1396" s="828">
        <v>0.78512775880618868</v>
      </c>
      <c r="Q1396" s="833">
        <v>252.15220202020203</v>
      </c>
    </row>
    <row r="1397" spans="1:17" ht="14.45" customHeight="1" x14ac:dyDescent="0.2">
      <c r="A1397" s="822" t="s">
        <v>599</v>
      </c>
      <c r="B1397" s="823" t="s">
        <v>8024</v>
      </c>
      <c r="C1397" s="823" t="s">
        <v>7469</v>
      </c>
      <c r="D1397" s="823" t="s">
        <v>7484</v>
      </c>
      <c r="E1397" s="823" t="s">
        <v>7485</v>
      </c>
      <c r="F1397" s="832">
        <v>1</v>
      </c>
      <c r="G1397" s="832">
        <v>2641.15</v>
      </c>
      <c r="H1397" s="832"/>
      <c r="I1397" s="832">
        <v>2641.15</v>
      </c>
      <c r="J1397" s="832"/>
      <c r="K1397" s="832"/>
      <c r="L1397" s="832"/>
      <c r="M1397" s="832"/>
      <c r="N1397" s="832"/>
      <c r="O1397" s="832"/>
      <c r="P1397" s="828"/>
      <c r="Q1397" s="833"/>
    </row>
    <row r="1398" spans="1:17" ht="14.45" customHeight="1" x14ac:dyDescent="0.2">
      <c r="A1398" s="822" t="s">
        <v>599</v>
      </c>
      <c r="B1398" s="823" t="s">
        <v>8024</v>
      </c>
      <c r="C1398" s="823" t="s">
        <v>7469</v>
      </c>
      <c r="D1398" s="823" t="s">
        <v>8040</v>
      </c>
      <c r="E1398" s="823" t="s">
        <v>8041</v>
      </c>
      <c r="F1398" s="832">
        <v>70</v>
      </c>
      <c r="G1398" s="832">
        <v>101603.6</v>
      </c>
      <c r="H1398" s="832"/>
      <c r="I1398" s="832">
        <v>1451.48</v>
      </c>
      <c r="J1398" s="832"/>
      <c r="K1398" s="832"/>
      <c r="L1398" s="832"/>
      <c r="M1398" s="832"/>
      <c r="N1398" s="832"/>
      <c r="O1398" s="832"/>
      <c r="P1398" s="828"/>
      <c r="Q1398" s="833"/>
    </row>
    <row r="1399" spans="1:17" ht="14.45" customHeight="1" x14ac:dyDescent="0.2">
      <c r="A1399" s="822" t="s">
        <v>599</v>
      </c>
      <c r="B1399" s="823" t="s">
        <v>8024</v>
      </c>
      <c r="C1399" s="823" t="s">
        <v>7469</v>
      </c>
      <c r="D1399" s="823" t="s">
        <v>8042</v>
      </c>
      <c r="E1399" s="823" t="s">
        <v>8043</v>
      </c>
      <c r="F1399" s="832">
        <v>72</v>
      </c>
      <c r="G1399" s="832">
        <v>132148.07999999999</v>
      </c>
      <c r="H1399" s="832"/>
      <c r="I1399" s="832">
        <v>1835.3899999999999</v>
      </c>
      <c r="J1399" s="832"/>
      <c r="K1399" s="832"/>
      <c r="L1399" s="832"/>
      <c r="M1399" s="832"/>
      <c r="N1399" s="832"/>
      <c r="O1399" s="832"/>
      <c r="P1399" s="828"/>
      <c r="Q1399" s="833"/>
    </row>
    <row r="1400" spans="1:17" ht="14.45" customHeight="1" x14ac:dyDescent="0.2">
      <c r="A1400" s="822" t="s">
        <v>599</v>
      </c>
      <c r="B1400" s="823" t="s">
        <v>8024</v>
      </c>
      <c r="C1400" s="823" t="s">
        <v>7488</v>
      </c>
      <c r="D1400" s="823" t="s">
        <v>7497</v>
      </c>
      <c r="E1400" s="823" t="s">
        <v>7498</v>
      </c>
      <c r="F1400" s="832"/>
      <c r="G1400" s="832"/>
      <c r="H1400" s="832"/>
      <c r="I1400" s="832"/>
      <c r="J1400" s="832"/>
      <c r="K1400" s="832"/>
      <c r="L1400" s="832"/>
      <c r="M1400" s="832"/>
      <c r="N1400" s="832">
        <v>1</v>
      </c>
      <c r="O1400" s="832">
        <v>179.3</v>
      </c>
      <c r="P1400" s="828"/>
      <c r="Q1400" s="833">
        <v>179.3</v>
      </c>
    </row>
    <row r="1401" spans="1:17" ht="14.45" customHeight="1" x14ac:dyDescent="0.2">
      <c r="A1401" s="822" t="s">
        <v>599</v>
      </c>
      <c r="B1401" s="823" t="s">
        <v>8024</v>
      </c>
      <c r="C1401" s="823" t="s">
        <v>7488</v>
      </c>
      <c r="D1401" s="823" t="s">
        <v>7500</v>
      </c>
      <c r="E1401" s="823" t="s">
        <v>7498</v>
      </c>
      <c r="F1401" s="832"/>
      <c r="G1401" s="832"/>
      <c r="H1401" s="832"/>
      <c r="I1401" s="832"/>
      <c r="J1401" s="832"/>
      <c r="K1401" s="832"/>
      <c r="L1401" s="832"/>
      <c r="M1401" s="832"/>
      <c r="N1401" s="832">
        <v>2</v>
      </c>
      <c r="O1401" s="832">
        <v>417</v>
      </c>
      <c r="P1401" s="828"/>
      <c r="Q1401" s="833">
        <v>208.5</v>
      </c>
    </row>
    <row r="1402" spans="1:17" ht="14.45" customHeight="1" x14ac:dyDescent="0.2">
      <c r="A1402" s="822" t="s">
        <v>599</v>
      </c>
      <c r="B1402" s="823" t="s">
        <v>8024</v>
      </c>
      <c r="C1402" s="823" t="s">
        <v>7508</v>
      </c>
      <c r="D1402" s="823" t="s">
        <v>7983</v>
      </c>
      <c r="E1402" s="823" t="s">
        <v>7984</v>
      </c>
      <c r="F1402" s="832">
        <v>0</v>
      </c>
      <c r="G1402" s="832">
        <v>0</v>
      </c>
      <c r="H1402" s="832"/>
      <c r="I1402" s="832"/>
      <c r="J1402" s="832">
        <v>0</v>
      </c>
      <c r="K1402" s="832">
        <v>0</v>
      </c>
      <c r="L1402" s="832"/>
      <c r="M1402" s="832"/>
      <c r="N1402" s="832">
        <v>0</v>
      </c>
      <c r="O1402" s="832">
        <v>0</v>
      </c>
      <c r="P1402" s="828"/>
      <c r="Q1402" s="833"/>
    </row>
    <row r="1403" spans="1:17" ht="14.45" customHeight="1" x14ac:dyDescent="0.2">
      <c r="A1403" s="822" t="s">
        <v>599</v>
      </c>
      <c r="B1403" s="823" t="s">
        <v>8024</v>
      </c>
      <c r="C1403" s="823" t="s">
        <v>7508</v>
      </c>
      <c r="D1403" s="823" t="s">
        <v>7985</v>
      </c>
      <c r="E1403" s="823" t="s">
        <v>7986</v>
      </c>
      <c r="F1403" s="832">
        <v>5774</v>
      </c>
      <c r="G1403" s="832">
        <v>0</v>
      </c>
      <c r="H1403" s="832"/>
      <c r="I1403" s="832">
        <v>0</v>
      </c>
      <c r="J1403" s="832">
        <v>4447</v>
      </c>
      <c r="K1403" s="832">
        <v>0</v>
      </c>
      <c r="L1403" s="832"/>
      <c r="M1403" s="832">
        <v>0</v>
      </c>
      <c r="N1403" s="832">
        <v>3141</v>
      </c>
      <c r="O1403" s="832">
        <v>0</v>
      </c>
      <c r="P1403" s="828"/>
      <c r="Q1403" s="833">
        <v>0</v>
      </c>
    </row>
    <row r="1404" spans="1:17" ht="14.45" customHeight="1" x14ac:dyDescent="0.2">
      <c r="A1404" s="822" t="s">
        <v>599</v>
      </c>
      <c r="B1404" s="823" t="s">
        <v>8024</v>
      </c>
      <c r="C1404" s="823" t="s">
        <v>7508</v>
      </c>
      <c r="D1404" s="823" t="s">
        <v>7543</v>
      </c>
      <c r="E1404" s="823" t="s">
        <v>7544</v>
      </c>
      <c r="F1404" s="832">
        <v>39</v>
      </c>
      <c r="G1404" s="832">
        <v>13845</v>
      </c>
      <c r="H1404" s="832">
        <v>1.0745052386495926</v>
      </c>
      <c r="I1404" s="832">
        <v>355</v>
      </c>
      <c r="J1404" s="832">
        <v>36</v>
      </c>
      <c r="K1404" s="832">
        <v>12885</v>
      </c>
      <c r="L1404" s="832">
        <v>1</v>
      </c>
      <c r="M1404" s="832">
        <v>357.91666666666669</v>
      </c>
      <c r="N1404" s="832">
        <v>23</v>
      </c>
      <c r="O1404" s="832">
        <v>8280</v>
      </c>
      <c r="P1404" s="828">
        <v>0.64260768335273577</v>
      </c>
      <c r="Q1404" s="833">
        <v>360</v>
      </c>
    </row>
    <row r="1405" spans="1:17" ht="14.45" customHeight="1" x14ac:dyDescent="0.2">
      <c r="A1405" s="822" t="s">
        <v>599</v>
      </c>
      <c r="B1405" s="823" t="s">
        <v>8024</v>
      </c>
      <c r="C1405" s="823" t="s">
        <v>7508</v>
      </c>
      <c r="D1405" s="823" t="s">
        <v>8044</v>
      </c>
      <c r="E1405" s="823" t="s">
        <v>8045</v>
      </c>
      <c r="F1405" s="832">
        <v>743</v>
      </c>
      <c r="G1405" s="832">
        <v>4068668</v>
      </c>
      <c r="H1405" s="832">
        <v>0.91913047544542159</v>
      </c>
      <c r="I1405" s="832">
        <v>5476</v>
      </c>
      <c r="J1405" s="832">
        <v>808</v>
      </c>
      <c r="K1405" s="832">
        <v>4426649</v>
      </c>
      <c r="L1405" s="832">
        <v>1</v>
      </c>
      <c r="M1405" s="832">
        <v>5478.5259900990095</v>
      </c>
      <c r="N1405" s="832">
        <v>519</v>
      </c>
      <c r="O1405" s="832">
        <v>2847080</v>
      </c>
      <c r="P1405" s="828">
        <v>0.64316822951175934</v>
      </c>
      <c r="Q1405" s="833">
        <v>5485.7032755298651</v>
      </c>
    </row>
    <row r="1406" spans="1:17" ht="14.45" customHeight="1" x14ac:dyDescent="0.2">
      <c r="A1406" s="822" t="s">
        <v>599</v>
      </c>
      <c r="B1406" s="823" t="s">
        <v>8024</v>
      </c>
      <c r="C1406" s="823" t="s">
        <v>7508</v>
      </c>
      <c r="D1406" s="823" t="s">
        <v>8046</v>
      </c>
      <c r="E1406" s="823" t="s">
        <v>8047</v>
      </c>
      <c r="F1406" s="832">
        <v>369</v>
      </c>
      <c r="G1406" s="832">
        <v>2463444</v>
      </c>
      <c r="H1406" s="832">
        <v>0.910671231894291</v>
      </c>
      <c r="I1406" s="832">
        <v>6676</v>
      </c>
      <c r="J1406" s="832">
        <v>405</v>
      </c>
      <c r="K1406" s="832">
        <v>2705086</v>
      </c>
      <c r="L1406" s="832">
        <v>1</v>
      </c>
      <c r="M1406" s="832">
        <v>6679.2246913580248</v>
      </c>
      <c r="N1406" s="832">
        <v>357</v>
      </c>
      <c r="O1406" s="832">
        <v>2386816</v>
      </c>
      <c r="P1406" s="828">
        <v>0.88234385154483075</v>
      </c>
      <c r="Q1406" s="833">
        <v>6685.7591036414569</v>
      </c>
    </row>
    <row r="1407" spans="1:17" ht="14.45" customHeight="1" x14ac:dyDescent="0.2">
      <c r="A1407" s="822" t="s">
        <v>599</v>
      </c>
      <c r="B1407" s="823" t="s">
        <v>8024</v>
      </c>
      <c r="C1407" s="823" t="s">
        <v>7508</v>
      </c>
      <c r="D1407" s="823" t="s">
        <v>8048</v>
      </c>
      <c r="E1407" s="823" t="s">
        <v>8049</v>
      </c>
      <c r="F1407" s="832">
        <v>1</v>
      </c>
      <c r="G1407" s="832">
        <v>4120</v>
      </c>
      <c r="H1407" s="832"/>
      <c r="I1407" s="832">
        <v>4120</v>
      </c>
      <c r="J1407" s="832"/>
      <c r="K1407" s="832"/>
      <c r="L1407" s="832"/>
      <c r="M1407" s="832"/>
      <c r="N1407" s="832"/>
      <c r="O1407" s="832"/>
      <c r="P1407" s="828"/>
      <c r="Q1407" s="833"/>
    </row>
    <row r="1408" spans="1:17" ht="14.45" customHeight="1" x14ac:dyDescent="0.2">
      <c r="A1408" s="822" t="s">
        <v>599</v>
      </c>
      <c r="B1408" s="823" t="s">
        <v>8024</v>
      </c>
      <c r="C1408" s="823" t="s">
        <v>7508</v>
      </c>
      <c r="D1408" s="823" t="s">
        <v>8050</v>
      </c>
      <c r="E1408" s="823" t="s">
        <v>8051</v>
      </c>
      <c r="F1408" s="832">
        <v>496</v>
      </c>
      <c r="G1408" s="832">
        <v>3652027</v>
      </c>
      <c r="H1408" s="832">
        <v>0.69813081253644038</v>
      </c>
      <c r="I1408" s="832">
        <v>7362.9576612903229</v>
      </c>
      <c r="J1408" s="832">
        <v>710</v>
      </c>
      <c r="K1408" s="832">
        <v>5231150</v>
      </c>
      <c r="L1408" s="832">
        <v>1</v>
      </c>
      <c r="M1408" s="832">
        <v>7367.8169014084506</v>
      </c>
      <c r="N1408" s="832">
        <v>302</v>
      </c>
      <c r="O1408" s="832">
        <v>2226316</v>
      </c>
      <c r="P1408" s="828">
        <v>0.42558825497261599</v>
      </c>
      <c r="Q1408" s="833">
        <v>7371.9072847682119</v>
      </c>
    </row>
    <row r="1409" spans="1:17" ht="14.45" customHeight="1" x14ac:dyDescent="0.2">
      <c r="A1409" s="822" t="s">
        <v>599</v>
      </c>
      <c r="B1409" s="823" t="s">
        <v>8024</v>
      </c>
      <c r="C1409" s="823" t="s">
        <v>7508</v>
      </c>
      <c r="D1409" s="823" t="s">
        <v>7561</v>
      </c>
      <c r="E1409" s="823" t="s">
        <v>7562</v>
      </c>
      <c r="F1409" s="832">
        <v>3</v>
      </c>
      <c r="G1409" s="832">
        <v>2105</v>
      </c>
      <c r="H1409" s="832">
        <v>0.5954738330975955</v>
      </c>
      <c r="I1409" s="832">
        <v>701.66666666666663</v>
      </c>
      <c r="J1409" s="832">
        <v>5</v>
      </c>
      <c r="K1409" s="832">
        <v>3535</v>
      </c>
      <c r="L1409" s="832">
        <v>1</v>
      </c>
      <c r="M1409" s="832">
        <v>707</v>
      </c>
      <c r="N1409" s="832">
        <v>4</v>
      </c>
      <c r="O1409" s="832">
        <v>2844</v>
      </c>
      <c r="P1409" s="828">
        <v>0.80452616690240453</v>
      </c>
      <c r="Q1409" s="833">
        <v>711</v>
      </c>
    </row>
    <row r="1410" spans="1:17" ht="14.45" customHeight="1" x14ac:dyDescent="0.2">
      <c r="A1410" s="822" t="s">
        <v>599</v>
      </c>
      <c r="B1410" s="823" t="s">
        <v>8024</v>
      </c>
      <c r="C1410" s="823" t="s">
        <v>7508</v>
      </c>
      <c r="D1410" s="823" t="s">
        <v>8052</v>
      </c>
      <c r="E1410" s="823" t="s">
        <v>8053</v>
      </c>
      <c r="F1410" s="832">
        <v>367</v>
      </c>
      <c r="G1410" s="832">
        <v>4378271</v>
      </c>
      <c r="H1410" s="832">
        <v>1.1389595527896408</v>
      </c>
      <c r="I1410" s="832">
        <v>11929.893732970027</v>
      </c>
      <c r="J1410" s="832">
        <v>322</v>
      </c>
      <c r="K1410" s="832">
        <v>3844097</v>
      </c>
      <c r="L1410" s="832">
        <v>1</v>
      </c>
      <c r="M1410" s="832">
        <v>11938.189440993789</v>
      </c>
      <c r="N1410" s="832">
        <v>236</v>
      </c>
      <c r="O1410" s="832">
        <v>2819305</v>
      </c>
      <c r="P1410" s="828">
        <v>0.73341151380935499</v>
      </c>
      <c r="Q1410" s="833">
        <v>11946.207627118643</v>
      </c>
    </row>
    <row r="1411" spans="1:17" ht="14.45" customHeight="1" x14ac:dyDescent="0.2">
      <c r="A1411" s="822" t="s">
        <v>599</v>
      </c>
      <c r="B1411" s="823" t="s">
        <v>8024</v>
      </c>
      <c r="C1411" s="823" t="s">
        <v>7508</v>
      </c>
      <c r="D1411" s="823" t="s">
        <v>8054</v>
      </c>
      <c r="E1411" s="823" t="s">
        <v>8055</v>
      </c>
      <c r="F1411" s="832">
        <v>11</v>
      </c>
      <c r="G1411" s="832">
        <v>23485</v>
      </c>
      <c r="H1411" s="832">
        <v>0.47492416582406471</v>
      </c>
      <c r="I1411" s="832">
        <v>2135</v>
      </c>
      <c r="J1411" s="832">
        <v>23</v>
      </c>
      <c r="K1411" s="832">
        <v>49450</v>
      </c>
      <c r="L1411" s="832">
        <v>1</v>
      </c>
      <c r="M1411" s="832">
        <v>2150</v>
      </c>
      <c r="N1411" s="832">
        <v>9</v>
      </c>
      <c r="O1411" s="832">
        <v>19458</v>
      </c>
      <c r="P1411" s="828">
        <v>0.39348837209302323</v>
      </c>
      <c r="Q1411" s="833">
        <v>2162</v>
      </c>
    </row>
    <row r="1412" spans="1:17" ht="14.45" customHeight="1" x14ac:dyDescent="0.2">
      <c r="A1412" s="822" t="s">
        <v>599</v>
      </c>
      <c r="B1412" s="823" t="s">
        <v>8024</v>
      </c>
      <c r="C1412" s="823" t="s">
        <v>7508</v>
      </c>
      <c r="D1412" s="823" t="s">
        <v>8056</v>
      </c>
      <c r="E1412" s="823" t="s">
        <v>8057</v>
      </c>
      <c r="F1412" s="832">
        <v>13</v>
      </c>
      <c r="G1412" s="832">
        <v>34716</v>
      </c>
      <c r="H1412" s="832">
        <v>1.6099800584334276</v>
      </c>
      <c r="I1412" s="832">
        <v>2670.4615384615386</v>
      </c>
      <c r="J1412" s="832">
        <v>8</v>
      </c>
      <c r="K1412" s="832">
        <v>21563</v>
      </c>
      <c r="L1412" s="832">
        <v>1</v>
      </c>
      <c r="M1412" s="832">
        <v>2695.375</v>
      </c>
      <c r="N1412" s="832">
        <v>8</v>
      </c>
      <c r="O1412" s="832">
        <v>21767</v>
      </c>
      <c r="P1412" s="828">
        <v>1.0094606501878218</v>
      </c>
      <c r="Q1412" s="833">
        <v>2720.875</v>
      </c>
    </row>
    <row r="1413" spans="1:17" ht="14.45" customHeight="1" x14ac:dyDescent="0.2">
      <c r="A1413" s="822" t="s">
        <v>599</v>
      </c>
      <c r="B1413" s="823" t="s">
        <v>8024</v>
      </c>
      <c r="C1413" s="823" t="s">
        <v>7508</v>
      </c>
      <c r="D1413" s="823" t="s">
        <v>7998</v>
      </c>
      <c r="E1413" s="823" t="s">
        <v>7999</v>
      </c>
      <c r="F1413" s="832"/>
      <c r="G1413" s="832"/>
      <c r="H1413" s="832"/>
      <c r="I1413" s="832"/>
      <c r="J1413" s="832">
        <v>1</v>
      </c>
      <c r="K1413" s="832">
        <v>0</v>
      </c>
      <c r="L1413" s="832"/>
      <c r="M1413" s="832">
        <v>0</v>
      </c>
      <c r="N1413" s="832">
        <v>2</v>
      </c>
      <c r="O1413" s="832">
        <v>0</v>
      </c>
      <c r="P1413" s="828"/>
      <c r="Q1413" s="833">
        <v>0</v>
      </c>
    </row>
    <row r="1414" spans="1:17" ht="14.45" customHeight="1" x14ac:dyDescent="0.2">
      <c r="A1414" s="822" t="s">
        <v>599</v>
      </c>
      <c r="B1414" s="823" t="s">
        <v>8024</v>
      </c>
      <c r="C1414" s="823" t="s">
        <v>7508</v>
      </c>
      <c r="D1414" s="823" t="s">
        <v>8002</v>
      </c>
      <c r="E1414" s="823" t="s">
        <v>8003</v>
      </c>
      <c r="F1414" s="832"/>
      <c r="G1414" s="832"/>
      <c r="H1414" s="832"/>
      <c r="I1414" s="832"/>
      <c r="J1414" s="832">
        <v>2</v>
      </c>
      <c r="K1414" s="832">
        <v>0</v>
      </c>
      <c r="L1414" s="832"/>
      <c r="M1414" s="832">
        <v>0</v>
      </c>
      <c r="N1414" s="832"/>
      <c r="O1414" s="832"/>
      <c r="P1414" s="828"/>
      <c r="Q1414" s="833"/>
    </row>
    <row r="1415" spans="1:17" ht="14.45" customHeight="1" x14ac:dyDescent="0.2">
      <c r="A1415" s="822" t="s">
        <v>599</v>
      </c>
      <c r="B1415" s="823" t="s">
        <v>8024</v>
      </c>
      <c r="C1415" s="823" t="s">
        <v>7508</v>
      </c>
      <c r="D1415" s="823" t="s">
        <v>8010</v>
      </c>
      <c r="E1415" s="823" t="s">
        <v>8011</v>
      </c>
      <c r="F1415" s="832"/>
      <c r="G1415" s="832"/>
      <c r="H1415" s="832"/>
      <c r="I1415" s="832"/>
      <c r="J1415" s="832"/>
      <c r="K1415" s="832"/>
      <c r="L1415" s="832"/>
      <c r="M1415" s="832"/>
      <c r="N1415" s="832">
        <v>2</v>
      </c>
      <c r="O1415" s="832">
        <v>0</v>
      </c>
      <c r="P1415" s="828"/>
      <c r="Q1415" s="833">
        <v>0</v>
      </c>
    </row>
    <row r="1416" spans="1:17" ht="14.45" customHeight="1" x14ac:dyDescent="0.2">
      <c r="A1416" s="822" t="s">
        <v>599</v>
      </c>
      <c r="B1416" s="823" t="s">
        <v>8024</v>
      </c>
      <c r="C1416" s="823" t="s">
        <v>7508</v>
      </c>
      <c r="D1416" s="823" t="s">
        <v>8012</v>
      </c>
      <c r="E1416" s="823" t="s">
        <v>8013</v>
      </c>
      <c r="F1416" s="832"/>
      <c r="G1416" s="832"/>
      <c r="H1416" s="832"/>
      <c r="I1416" s="832"/>
      <c r="J1416" s="832">
        <v>2</v>
      </c>
      <c r="K1416" s="832">
        <v>0</v>
      </c>
      <c r="L1416" s="832"/>
      <c r="M1416" s="832">
        <v>0</v>
      </c>
      <c r="N1416" s="832"/>
      <c r="O1416" s="832"/>
      <c r="P1416" s="828"/>
      <c r="Q1416" s="833"/>
    </row>
    <row r="1417" spans="1:17" ht="14.45" customHeight="1" x14ac:dyDescent="0.2">
      <c r="A1417" s="822" t="s">
        <v>599</v>
      </c>
      <c r="B1417" s="823" t="s">
        <v>8024</v>
      </c>
      <c r="C1417" s="823" t="s">
        <v>7508</v>
      </c>
      <c r="D1417" s="823" t="s">
        <v>8014</v>
      </c>
      <c r="E1417" s="823" t="s">
        <v>8015</v>
      </c>
      <c r="F1417" s="832"/>
      <c r="G1417" s="832"/>
      <c r="H1417" s="832"/>
      <c r="I1417" s="832"/>
      <c r="J1417" s="832"/>
      <c r="K1417" s="832"/>
      <c r="L1417" s="832"/>
      <c r="M1417" s="832"/>
      <c r="N1417" s="832">
        <v>1</v>
      </c>
      <c r="O1417" s="832">
        <v>0</v>
      </c>
      <c r="P1417" s="828"/>
      <c r="Q1417" s="833">
        <v>0</v>
      </c>
    </row>
    <row r="1418" spans="1:17" ht="14.45" customHeight="1" x14ac:dyDescent="0.2">
      <c r="A1418" s="822" t="s">
        <v>599</v>
      </c>
      <c r="B1418" s="823" t="s">
        <v>8024</v>
      </c>
      <c r="C1418" s="823" t="s">
        <v>7508</v>
      </c>
      <c r="D1418" s="823" t="s">
        <v>8018</v>
      </c>
      <c r="E1418" s="823" t="s">
        <v>8019</v>
      </c>
      <c r="F1418" s="832"/>
      <c r="G1418" s="832"/>
      <c r="H1418" s="832"/>
      <c r="I1418" s="832"/>
      <c r="J1418" s="832"/>
      <c r="K1418" s="832"/>
      <c r="L1418" s="832"/>
      <c r="M1418" s="832"/>
      <c r="N1418" s="832">
        <v>5</v>
      </c>
      <c r="O1418" s="832">
        <v>0</v>
      </c>
      <c r="P1418" s="828"/>
      <c r="Q1418" s="833">
        <v>0</v>
      </c>
    </row>
    <row r="1419" spans="1:17" ht="14.45" customHeight="1" x14ac:dyDescent="0.2">
      <c r="A1419" s="822" t="s">
        <v>599</v>
      </c>
      <c r="B1419" s="823" t="s">
        <v>8024</v>
      </c>
      <c r="C1419" s="823" t="s">
        <v>7508</v>
      </c>
      <c r="D1419" s="823" t="s">
        <v>8020</v>
      </c>
      <c r="E1419" s="823" t="s">
        <v>8021</v>
      </c>
      <c r="F1419" s="832"/>
      <c r="G1419" s="832"/>
      <c r="H1419" s="832"/>
      <c r="I1419" s="832"/>
      <c r="J1419" s="832"/>
      <c r="K1419" s="832"/>
      <c r="L1419" s="832"/>
      <c r="M1419" s="832"/>
      <c r="N1419" s="832">
        <v>1</v>
      </c>
      <c r="O1419" s="832">
        <v>0</v>
      </c>
      <c r="P1419" s="828"/>
      <c r="Q1419" s="833">
        <v>0</v>
      </c>
    </row>
    <row r="1420" spans="1:17" ht="14.45" customHeight="1" x14ac:dyDescent="0.2">
      <c r="A1420" s="822" t="s">
        <v>599</v>
      </c>
      <c r="B1420" s="823" t="s">
        <v>8024</v>
      </c>
      <c r="C1420" s="823" t="s">
        <v>7508</v>
      </c>
      <c r="D1420" s="823" t="s">
        <v>8022</v>
      </c>
      <c r="E1420" s="823" t="s">
        <v>8023</v>
      </c>
      <c r="F1420" s="832"/>
      <c r="G1420" s="832"/>
      <c r="H1420" s="832"/>
      <c r="I1420" s="832"/>
      <c r="J1420" s="832"/>
      <c r="K1420" s="832"/>
      <c r="L1420" s="832"/>
      <c r="M1420" s="832"/>
      <c r="N1420" s="832">
        <v>2</v>
      </c>
      <c r="O1420" s="832">
        <v>0</v>
      </c>
      <c r="P1420" s="828"/>
      <c r="Q1420" s="833">
        <v>0</v>
      </c>
    </row>
    <row r="1421" spans="1:17" ht="14.45" customHeight="1" x14ac:dyDescent="0.2">
      <c r="A1421" s="822" t="s">
        <v>599</v>
      </c>
      <c r="B1421" s="823" t="s">
        <v>8058</v>
      </c>
      <c r="C1421" s="823" t="s">
        <v>7488</v>
      </c>
      <c r="D1421" s="823" t="s">
        <v>7831</v>
      </c>
      <c r="E1421" s="823" t="s">
        <v>7832</v>
      </c>
      <c r="F1421" s="832">
        <v>2</v>
      </c>
      <c r="G1421" s="832">
        <v>11769.78</v>
      </c>
      <c r="H1421" s="832">
        <v>0.4</v>
      </c>
      <c r="I1421" s="832">
        <v>5884.89</v>
      </c>
      <c r="J1421" s="832">
        <v>5</v>
      </c>
      <c r="K1421" s="832">
        <v>29424.45</v>
      </c>
      <c r="L1421" s="832">
        <v>1</v>
      </c>
      <c r="M1421" s="832">
        <v>5884.89</v>
      </c>
      <c r="N1421" s="832"/>
      <c r="O1421" s="832"/>
      <c r="P1421" s="828"/>
      <c r="Q1421" s="833"/>
    </row>
    <row r="1422" spans="1:17" ht="14.45" customHeight="1" x14ac:dyDescent="0.2">
      <c r="A1422" s="822" t="s">
        <v>599</v>
      </c>
      <c r="B1422" s="823" t="s">
        <v>8058</v>
      </c>
      <c r="C1422" s="823" t="s">
        <v>7488</v>
      </c>
      <c r="D1422" s="823" t="s">
        <v>7833</v>
      </c>
      <c r="E1422" s="823" t="s">
        <v>7832</v>
      </c>
      <c r="F1422" s="832">
        <v>2</v>
      </c>
      <c r="G1422" s="832">
        <v>9768.08</v>
      </c>
      <c r="H1422" s="832">
        <v>0.33333333333333337</v>
      </c>
      <c r="I1422" s="832">
        <v>4884.04</v>
      </c>
      <c r="J1422" s="832">
        <v>6</v>
      </c>
      <c r="K1422" s="832">
        <v>29304.239999999998</v>
      </c>
      <c r="L1422" s="832">
        <v>1</v>
      </c>
      <c r="M1422" s="832">
        <v>4884.04</v>
      </c>
      <c r="N1422" s="832"/>
      <c r="O1422" s="832"/>
      <c r="P1422" s="828"/>
      <c r="Q1422" s="833"/>
    </row>
    <row r="1423" spans="1:17" ht="14.45" customHeight="1" x14ac:dyDescent="0.2">
      <c r="A1423" s="822" t="s">
        <v>599</v>
      </c>
      <c r="B1423" s="823" t="s">
        <v>8058</v>
      </c>
      <c r="C1423" s="823" t="s">
        <v>7488</v>
      </c>
      <c r="D1423" s="823" t="s">
        <v>7835</v>
      </c>
      <c r="E1423" s="823" t="s">
        <v>7836</v>
      </c>
      <c r="F1423" s="832"/>
      <c r="G1423" s="832"/>
      <c r="H1423" s="832"/>
      <c r="I1423" s="832"/>
      <c r="J1423" s="832">
        <v>4</v>
      </c>
      <c r="K1423" s="832">
        <v>11396</v>
      </c>
      <c r="L1423" s="832">
        <v>1</v>
      </c>
      <c r="M1423" s="832">
        <v>2849</v>
      </c>
      <c r="N1423" s="832"/>
      <c r="O1423" s="832"/>
      <c r="P1423" s="828"/>
      <c r="Q1423" s="833"/>
    </row>
    <row r="1424" spans="1:17" ht="14.45" customHeight="1" x14ac:dyDescent="0.2">
      <c r="A1424" s="822" t="s">
        <v>599</v>
      </c>
      <c r="B1424" s="823" t="s">
        <v>8058</v>
      </c>
      <c r="C1424" s="823" t="s">
        <v>7508</v>
      </c>
      <c r="D1424" s="823" t="s">
        <v>7995</v>
      </c>
      <c r="E1424" s="823" t="s">
        <v>7996</v>
      </c>
      <c r="F1424" s="832">
        <v>4</v>
      </c>
      <c r="G1424" s="832">
        <v>2320</v>
      </c>
      <c r="H1424" s="832">
        <v>0.26438746438746441</v>
      </c>
      <c r="I1424" s="832">
        <v>580</v>
      </c>
      <c r="J1424" s="832">
        <v>15</v>
      </c>
      <c r="K1424" s="832">
        <v>8775</v>
      </c>
      <c r="L1424" s="832">
        <v>1</v>
      </c>
      <c r="M1424" s="832">
        <v>585</v>
      </c>
      <c r="N1424" s="832"/>
      <c r="O1424" s="832"/>
      <c r="P1424" s="828"/>
      <c r="Q1424" s="833"/>
    </row>
    <row r="1425" spans="1:17" ht="14.45" customHeight="1" x14ac:dyDescent="0.2">
      <c r="A1425" s="822" t="s">
        <v>599</v>
      </c>
      <c r="B1425" s="823" t="s">
        <v>7584</v>
      </c>
      <c r="C1425" s="823" t="s">
        <v>7508</v>
      </c>
      <c r="D1425" s="823" t="s">
        <v>7585</v>
      </c>
      <c r="E1425" s="823" t="s">
        <v>7586</v>
      </c>
      <c r="F1425" s="832">
        <v>7</v>
      </c>
      <c r="G1425" s="832">
        <v>82152</v>
      </c>
      <c r="H1425" s="832">
        <v>1.159258318516637</v>
      </c>
      <c r="I1425" s="832">
        <v>11736</v>
      </c>
      <c r="J1425" s="832">
        <v>6</v>
      </c>
      <c r="K1425" s="832">
        <v>70866</v>
      </c>
      <c r="L1425" s="832">
        <v>1</v>
      </c>
      <c r="M1425" s="832">
        <v>11811</v>
      </c>
      <c r="N1425" s="832">
        <v>7</v>
      </c>
      <c r="O1425" s="832">
        <v>83132</v>
      </c>
      <c r="P1425" s="828">
        <v>1.173087235063359</v>
      </c>
      <c r="Q1425" s="833">
        <v>11876</v>
      </c>
    </row>
    <row r="1426" spans="1:17" ht="14.45" customHeight="1" x14ac:dyDescent="0.2">
      <c r="A1426" s="822" t="s">
        <v>599</v>
      </c>
      <c r="B1426" s="823" t="s">
        <v>7584</v>
      </c>
      <c r="C1426" s="823" t="s">
        <v>7508</v>
      </c>
      <c r="D1426" s="823" t="s">
        <v>7587</v>
      </c>
      <c r="E1426" s="823" t="s">
        <v>7588</v>
      </c>
      <c r="F1426" s="832">
        <v>26</v>
      </c>
      <c r="G1426" s="832">
        <v>7774</v>
      </c>
      <c r="H1426" s="832">
        <v>0.85805739514348789</v>
      </c>
      <c r="I1426" s="832">
        <v>299</v>
      </c>
      <c r="J1426" s="832">
        <v>30</v>
      </c>
      <c r="K1426" s="832">
        <v>9060</v>
      </c>
      <c r="L1426" s="832">
        <v>1</v>
      </c>
      <c r="M1426" s="832">
        <v>302</v>
      </c>
      <c r="N1426" s="832">
        <v>18</v>
      </c>
      <c r="O1426" s="832">
        <v>5472</v>
      </c>
      <c r="P1426" s="828">
        <v>0.60397350993377485</v>
      </c>
      <c r="Q1426" s="833">
        <v>304</v>
      </c>
    </row>
    <row r="1427" spans="1:17" ht="14.45" customHeight="1" x14ac:dyDescent="0.2">
      <c r="A1427" s="822" t="s">
        <v>599</v>
      </c>
      <c r="B1427" s="823" t="s">
        <v>7584</v>
      </c>
      <c r="C1427" s="823" t="s">
        <v>7508</v>
      </c>
      <c r="D1427" s="823" t="s">
        <v>7591</v>
      </c>
      <c r="E1427" s="823" t="s">
        <v>7592</v>
      </c>
      <c r="F1427" s="832"/>
      <c r="G1427" s="832"/>
      <c r="H1427" s="832"/>
      <c r="I1427" s="832"/>
      <c r="J1427" s="832">
        <v>6</v>
      </c>
      <c r="K1427" s="832">
        <v>76824</v>
      </c>
      <c r="L1427" s="832">
        <v>1</v>
      </c>
      <c r="M1427" s="832">
        <v>12804</v>
      </c>
      <c r="N1427" s="832"/>
      <c r="O1427" s="832"/>
      <c r="P1427" s="828"/>
      <c r="Q1427" s="833"/>
    </row>
    <row r="1428" spans="1:17" ht="14.45" customHeight="1" x14ac:dyDescent="0.2">
      <c r="A1428" s="822" t="s">
        <v>599</v>
      </c>
      <c r="B1428" s="823" t="s">
        <v>7584</v>
      </c>
      <c r="C1428" s="823" t="s">
        <v>7508</v>
      </c>
      <c r="D1428" s="823" t="s">
        <v>7593</v>
      </c>
      <c r="E1428" s="823" t="s">
        <v>7594</v>
      </c>
      <c r="F1428" s="832">
        <v>291</v>
      </c>
      <c r="G1428" s="832">
        <v>3045897</v>
      </c>
      <c r="H1428" s="832">
        <v>1.1888747072599533</v>
      </c>
      <c r="I1428" s="832">
        <v>10467</v>
      </c>
      <c r="J1428" s="832">
        <v>244</v>
      </c>
      <c r="K1428" s="832">
        <v>2562000</v>
      </c>
      <c r="L1428" s="832">
        <v>1</v>
      </c>
      <c r="M1428" s="832">
        <v>10500</v>
      </c>
      <c r="N1428" s="832">
        <v>265</v>
      </c>
      <c r="O1428" s="832">
        <v>2790450</v>
      </c>
      <c r="P1428" s="828">
        <v>1.0891686182669789</v>
      </c>
      <c r="Q1428" s="833">
        <v>10530</v>
      </c>
    </row>
    <row r="1429" spans="1:17" ht="14.45" customHeight="1" x14ac:dyDescent="0.2">
      <c r="A1429" s="822" t="s">
        <v>599</v>
      </c>
      <c r="B1429" s="823" t="s">
        <v>7584</v>
      </c>
      <c r="C1429" s="823" t="s">
        <v>7508</v>
      </c>
      <c r="D1429" s="823" t="s">
        <v>7595</v>
      </c>
      <c r="E1429" s="823" t="s">
        <v>7596</v>
      </c>
      <c r="F1429" s="832">
        <v>34</v>
      </c>
      <c r="G1429" s="832">
        <v>387464</v>
      </c>
      <c r="H1429" s="832">
        <v>0.75081192109444639</v>
      </c>
      <c r="I1429" s="832">
        <v>11396</v>
      </c>
      <c r="J1429" s="832">
        <v>45</v>
      </c>
      <c r="K1429" s="832">
        <v>516060</v>
      </c>
      <c r="L1429" s="832">
        <v>1</v>
      </c>
      <c r="M1429" s="832">
        <v>11468</v>
      </c>
      <c r="N1429" s="832">
        <v>32</v>
      </c>
      <c r="O1429" s="832">
        <v>368992</v>
      </c>
      <c r="P1429" s="828">
        <v>0.71501763360849513</v>
      </c>
      <c r="Q1429" s="833">
        <v>11531</v>
      </c>
    </row>
    <row r="1430" spans="1:17" ht="14.45" customHeight="1" x14ac:dyDescent="0.2">
      <c r="A1430" s="822" t="s">
        <v>599</v>
      </c>
      <c r="B1430" s="823" t="s">
        <v>7584</v>
      </c>
      <c r="C1430" s="823" t="s">
        <v>7508</v>
      </c>
      <c r="D1430" s="823" t="s">
        <v>7599</v>
      </c>
      <c r="E1430" s="823" t="s">
        <v>7600</v>
      </c>
      <c r="F1430" s="832">
        <v>62</v>
      </c>
      <c r="G1430" s="832">
        <v>22258</v>
      </c>
      <c r="H1430" s="832">
        <v>0.87837411207576954</v>
      </c>
      <c r="I1430" s="832">
        <v>359</v>
      </c>
      <c r="J1430" s="832">
        <v>70</v>
      </c>
      <c r="K1430" s="832">
        <v>25340</v>
      </c>
      <c r="L1430" s="832">
        <v>1</v>
      </c>
      <c r="M1430" s="832">
        <v>362</v>
      </c>
      <c r="N1430" s="832">
        <v>79</v>
      </c>
      <c r="O1430" s="832">
        <v>28835</v>
      </c>
      <c r="P1430" s="828">
        <v>1.1379242304656669</v>
      </c>
      <c r="Q1430" s="833">
        <v>365</v>
      </c>
    </row>
    <row r="1431" spans="1:17" ht="14.45" customHeight="1" x14ac:dyDescent="0.2">
      <c r="A1431" s="822" t="s">
        <v>599</v>
      </c>
      <c r="B1431" s="823" t="s">
        <v>7584</v>
      </c>
      <c r="C1431" s="823" t="s">
        <v>7508</v>
      </c>
      <c r="D1431" s="823" t="s">
        <v>7601</v>
      </c>
      <c r="E1431" s="823" t="s">
        <v>7602</v>
      </c>
      <c r="F1431" s="832">
        <v>7</v>
      </c>
      <c r="G1431" s="832">
        <v>87059</v>
      </c>
      <c r="H1431" s="832">
        <v>3.4776304226252295</v>
      </c>
      <c r="I1431" s="832">
        <v>12437</v>
      </c>
      <c r="J1431" s="832">
        <v>2</v>
      </c>
      <c r="K1431" s="832">
        <v>25034</v>
      </c>
      <c r="L1431" s="832">
        <v>1</v>
      </c>
      <c r="M1431" s="832">
        <v>12517</v>
      </c>
      <c r="N1431" s="832">
        <v>3</v>
      </c>
      <c r="O1431" s="832">
        <v>37761</v>
      </c>
      <c r="P1431" s="828">
        <v>1.5083885915155388</v>
      </c>
      <c r="Q1431" s="833">
        <v>12587</v>
      </c>
    </row>
    <row r="1432" spans="1:17" ht="14.45" customHeight="1" x14ac:dyDescent="0.2">
      <c r="A1432" s="822" t="s">
        <v>599</v>
      </c>
      <c r="B1432" s="823" t="s">
        <v>7584</v>
      </c>
      <c r="C1432" s="823" t="s">
        <v>7508</v>
      </c>
      <c r="D1432" s="823" t="s">
        <v>7603</v>
      </c>
      <c r="E1432" s="823" t="s">
        <v>7604</v>
      </c>
      <c r="F1432" s="832">
        <v>331</v>
      </c>
      <c r="G1432" s="832">
        <v>366417</v>
      </c>
      <c r="H1432" s="832">
        <v>1.784353542731921</v>
      </c>
      <c r="I1432" s="832">
        <v>1107</v>
      </c>
      <c r="J1432" s="832">
        <v>185</v>
      </c>
      <c r="K1432" s="832">
        <v>205350</v>
      </c>
      <c r="L1432" s="832">
        <v>1</v>
      </c>
      <c r="M1432" s="832">
        <v>1110</v>
      </c>
      <c r="N1432" s="832">
        <v>211</v>
      </c>
      <c r="O1432" s="832">
        <v>235054</v>
      </c>
      <c r="P1432" s="828">
        <v>1.1446505965424885</v>
      </c>
      <c r="Q1432" s="833">
        <v>1114</v>
      </c>
    </row>
    <row r="1433" spans="1:17" ht="14.45" customHeight="1" x14ac:dyDescent="0.2">
      <c r="A1433" s="822" t="s">
        <v>599</v>
      </c>
      <c r="B1433" s="823" t="s">
        <v>7584</v>
      </c>
      <c r="C1433" s="823" t="s">
        <v>7508</v>
      </c>
      <c r="D1433" s="823" t="s">
        <v>7607</v>
      </c>
      <c r="E1433" s="823" t="s">
        <v>7608</v>
      </c>
      <c r="F1433" s="832">
        <v>1</v>
      </c>
      <c r="G1433" s="832">
        <v>2395</v>
      </c>
      <c r="H1433" s="832">
        <v>0.99833263859941646</v>
      </c>
      <c r="I1433" s="832">
        <v>2395</v>
      </c>
      <c r="J1433" s="832">
        <v>1</v>
      </c>
      <c r="K1433" s="832">
        <v>2399</v>
      </c>
      <c r="L1433" s="832">
        <v>1</v>
      </c>
      <c r="M1433" s="832">
        <v>2399</v>
      </c>
      <c r="N1433" s="832"/>
      <c r="O1433" s="832"/>
      <c r="P1433" s="828"/>
      <c r="Q1433" s="833"/>
    </row>
    <row r="1434" spans="1:17" ht="14.45" customHeight="1" x14ac:dyDescent="0.2">
      <c r="A1434" s="822" t="s">
        <v>599</v>
      </c>
      <c r="B1434" s="823" t="s">
        <v>7584</v>
      </c>
      <c r="C1434" s="823" t="s">
        <v>7508</v>
      </c>
      <c r="D1434" s="823" t="s">
        <v>7609</v>
      </c>
      <c r="E1434" s="823" t="s">
        <v>7610</v>
      </c>
      <c r="F1434" s="832">
        <v>9</v>
      </c>
      <c r="G1434" s="832">
        <v>79254</v>
      </c>
      <c r="H1434" s="832">
        <v>1.1241064336775219</v>
      </c>
      <c r="I1434" s="832">
        <v>8806</v>
      </c>
      <c r="J1434" s="832">
        <v>8</v>
      </c>
      <c r="K1434" s="832">
        <v>70504</v>
      </c>
      <c r="L1434" s="832">
        <v>1</v>
      </c>
      <c r="M1434" s="832">
        <v>8813</v>
      </c>
      <c r="N1434" s="832">
        <v>23</v>
      </c>
      <c r="O1434" s="832">
        <v>202860</v>
      </c>
      <c r="P1434" s="828">
        <v>2.8772835583796663</v>
      </c>
      <c r="Q1434" s="833">
        <v>8820</v>
      </c>
    </row>
    <row r="1435" spans="1:17" ht="14.45" customHeight="1" x14ac:dyDescent="0.2">
      <c r="A1435" s="822" t="s">
        <v>599</v>
      </c>
      <c r="B1435" s="823" t="s">
        <v>7584</v>
      </c>
      <c r="C1435" s="823" t="s">
        <v>7508</v>
      </c>
      <c r="D1435" s="823" t="s">
        <v>7611</v>
      </c>
      <c r="E1435" s="823" t="s">
        <v>7612</v>
      </c>
      <c r="F1435" s="832">
        <v>3</v>
      </c>
      <c r="G1435" s="832">
        <v>4830</v>
      </c>
      <c r="H1435" s="832">
        <v>3</v>
      </c>
      <c r="I1435" s="832">
        <v>1610</v>
      </c>
      <c r="J1435" s="832">
        <v>1</v>
      </c>
      <c r="K1435" s="832">
        <v>1610</v>
      </c>
      <c r="L1435" s="832">
        <v>1</v>
      </c>
      <c r="M1435" s="832">
        <v>1610</v>
      </c>
      <c r="N1435" s="832"/>
      <c r="O1435" s="832"/>
      <c r="P1435" s="828"/>
      <c r="Q1435" s="833"/>
    </row>
    <row r="1436" spans="1:17" ht="14.45" customHeight="1" x14ac:dyDescent="0.2">
      <c r="A1436" s="822" t="s">
        <v>599</v>
      </c>
      <c r="B1436" s="823" t="s">
        <v>7584</v>
      </c>
      <c r="C1436" s="823" t="s">
        <v>7508</v>
      </c>
      <c r="D1436" s="823" t="s">
        <v>7613</v>
      </c>
      <c r="E1436" s="823" t="s">
        <v>7614</v>
      </c>
      <c r="F1436" s="832">
        <v>231</v>
      </c>
      <c r="G1436" s="832">
        <v>376299</v>
      </c>
      <c r="H1436" s="832">
        <v>1.2135545665634675</v>
      </c>
      <c r="I1436" s="832">
        <v>1629</v>
      </c>
      <c r="J1436" s="832">
        <v>190</v>
      </c>
      <c r="K1436" s="832">
        <v>310080</v>
      </c>
      <c r="L1436" s="832">
        <v>1</v>
      </c>
      <c r="M1436" s="832">
        <v>1632</v>
      </c>
      <c r="N1436" s="832">
        <v>217</v>
      </c>
      <c r="O1436" s="832">
        <v>355012</v>
      </c>
      <c r="P1436" s="828">
        <v>1.144904540763674</v>
      </c>
      <c r="Q1436" s="833">
        <v>1636</v>
      </c>
    </row>
    <row r="1437" spans="1:17" ht="14.45" customHeight="1" x14ac:dyDescent="0.2">
      <c r="A1437" s="822" t="s">
        <v>599</v>
      </c>
      <c r="B1437" s="823" t="s">
        <v>7584</v>
      </c>
      <c r="C1437" s="823" t="s">
        <v>7508</v>
      </c>
      <c r="D1437" s="823" t="s">
        <v>7615</v>
      </c>
      <c r="E1437" s="823" t="s">
        <v>7616</v>
      </c>
      <c r="F1437" s="832">
        <v>86</v>
      </c>
      <c r="G1437" s="832">
        <v>329810</v>
      </c>
      <c r="H1437" s="832">
        <v>0.83408148865627929</v>
      </c>
      <c r="I1437" s="832">
        <v>3835</v>
      </c>
      <c r="J1437" s="832">
        <v>103</v>
      </c>
      <c r="K1437" s="832">
        <v>395417</v>
      </c>
      <c r="L1437" s="832">
        <v>1</v>
      </c>
      <c r="M1437" s="832">
        <v>3839</v>
      </c>
      <c r="N1437" s="832">
        <v>94</v>
      </c>
      <c r="O1437" s="832">
        <v>361242</v>
      </c>
      <c r="P1437" s="828">
        <v>0.91357225410136644</v>
      </c>
      <c r="Q1437" s="833">
        <v>3843</v>
      </c>
    </row>
    <row r="1438" spans="1:17" ht="14.45" customHeight="1" x14ac:dyDescent="0.2">
      <c r="A1438" s="822" t="s">
        <v>599</v>
      </c>
      <c r="B1438" s="823" t="s">
        <v>7584</v>
      </c>
      <c r="C1438" s="823" t="s">
        <v>7508</v>
      </c>
      <c r="D1438" s="823" t="s">
        <v>7617</v>
      </c>
      <c r="E1438" s="823" t="s">
        <v>7618</v>
      </c>
      <c r="F1438" s="832">
        <v>3</v>
      </c>
      <c r="G1438" s="832">
        <v>4830</v>
      </c>
      <c r="H1438" s="832">
        <v>3</v>
      </c>
      <c r="I1438" s="832">
        <v>1610</v>
      </c>
      <c r="J1438" s="832">
        <v>1</v>
      </c>
      <c r="K1438" s="832">
        <v>1610</v>
      </c>
      <c r="L1438" s="832">
        <v>1</v>
      </c>
      <c r="M1438" s="832">
        <v>1610</v>
      </c>
      <c r="N1438" s="832"/>
      <c r="O1438" s="832"/>
      <c r="P1438" s="828"/>
      <c r="Q1438" s="833"/>
    </row>
    <row r="1439" spans="1:17" ht="14.45" customHeight="1" x14ac:dyDescent="0.2">
      <c r="A1439" s="822" t="s">
        <v>599</v>
      </c>
      <c r="B1439" s="823" t="s">
        <v>7584</v>
      </c>
      <c r="C1439" s="823" t="s">
        <v>7508</v>
      </c>
      <c r="D1439" s="823" t="s">
        <v>7619</v>
      </c>
      <c r="E1439" s="823" t="s">
        <v>7620</v>
      </c>
      <c r="F1439" s="832">
        <v>12</v>
      </c>
      <c r="G1439" s="832">
        <v>476712</v>
      </c>
      <c r="H1439" s="832">
        <v>1.4973239188883585</v>
      </c>
      <c r="I1439" s="832">
        <v>39726</v>
      </c>
      <c r="J1439" s="832">
        <v>8</v>
      </c>
      <c r="K1439" s="832">
        <v>318376</v>
      </c>
      <c r="L1439" s="832">
        <v>1</v>
      </c>
      <c r="M1439" s="832">
        <v>39797</v>
      </c>
      <c r="N1439" s="832">
        <v>3</v>
      </c>
      <c r="O1439" s="832">
        <v>119580</v>
      </c>
      <c r="P1439" s="828">
        <v>0.37559363771138526</v>
      </c>
      <c r="Q1439" s="833">
        <v>39860</v>
      </c>
    </row>
    <row r="1440" spans="1:17" ht="14.45" customHeight="1" x14ac:dyDescent="0.2">
      <c r="A1440" s="822" t="s">
        <v>599</v>
      </c>
      <c r="B1440" s="823" t="s">
        <v>7584</v>
      </c>
      <c r="C1440" s="823" t="s">
        <v>7508</v>
      </c>
      <c r="D1440" s="823" t="s">
        <v>7621</v>
      </c>
      <c r="E1440" s="823" t="s">
        <v>7622</v>
      </c>
      <c r="F1440" s="832">
        <v>6</v>
      </c>
      <c r="G1440" s="832">
        <v>14370</v>
      </c>
      <c r="H1440" s="832">
        <v>1.1979991663192997</v>
      </c>
      <c r="I1440" s="832">
        <v>2395</v>
      </c>
      <c r="J1440" s="832">
        <v>5</v>
      </c>
      <c r="K1440" s="832">
        <v>11995</v>
      </c>
      <c r="L1440" s="832">
        <v>1</v>
      </c>
      <c r="M1440" s="832">
        <v>2399</v>
      </c>
      <c r="N1440" s="832">
        <v>4</v>
      </c>
      <c r="O1440" s="832">
        <v>9608</v>
      </c>
      <c r="P1440" s="828">
        <v>0.80100041684035017</v>
      </c>
      <c r="Q1440" s="833">
        <v>2402</v>
      </c>
    </row>
    <row r="1441" spans="1:17" ht="14.45" customHeight="1" x14ac:dyDescent="0.2">
      <c r="A1441" s="822" t="s">
        <v>599</v>
      </c>
      <c r="B1441" s="823" t="s">
        <v>7627</v>
      </c>
      <c r="C1441" s="823" t="s">
        <v>7508</v>
      </c>
      <c r="D1441" s="823" t="s">
        <v>7628</v>
      </c>
      <c r="E1441" s="823" t="s">
        <v>7629</v>
      </c>
      <c r="F1441" s="832">
        <v>146</v>
      </c>
      <c r="G1441" s="832">
        <v>32412</v>
      </c>
      <c r="H1441" s="832">
        <v>0.82582551977170815</v>
      </c>
      <c r="I1441" s="832">
        <v>222</v>
      </c>
      <c r="J1441" s="832">
        <v>176</v>
      </c>
      <c r="K1441" s="832">
        <v>39248</v>
      </c>
      <c r="L1441" s="832">
        <v>1</v>
      </c>
      <c r="M1441" s="832">
        <v>223</v>
      </c>
      <c r="N1441" s="832">
        <v>148</v>
      </c>
      <c r="O1441" s="832">
        <v>33152</v>
      </c>
      <c r="P1441" s="828">
        <v>0.84467998369343655</v>
      </c>
      <c r="Q1441" s="833">
        <v>224</v>
      </c>
    </row>
    <row r="1442" spans="1:17" ht="14.45" customHeight="1" x14ac:dyDescent="0.2">
      <c r="A1442" s="822" t="s">
        <v>599</v>
      </c>
      <c r="B1442" s="823" t="s">
        <v>7627</v>
      </c>
      <c r="C1442" s="823" t="s">
        <v>7508</v>
      </c>
      <c r="D1442" s="823" t="s">
        <v>7630</v>
      </c>
      <c r="E1442" s="823" t="s">
        <v>7631</v>
      </c>
      <c r="F1442" s="832">
        <v>146</v>
      </c>
      <c r="G1442" s="832">
        <v>74314</v>
      </c>
      <c r="H1442" s="832">
        <v>0.82307726386673752</v>
      </c>
      <c r="I1442" s="832">
        <v>509</v>
      </c>
      <c r="J1442" s="832">
        <v>176</v>
      </c>
      <c r="K1442" s="832">
        <v>90288</v>
      </c>
      <c r="L1442" s="832">
        <v>1</v>
      </c>
      <c r="M1442" s="832">
        <v>513</v>
      </c>
      <c r="N1442" s="832">
        <v>148</v>
      </c>
      <c r="O1442" s="832">
        <v>76516</v>
      </c>
      <c r="P1442" s="828">
        <v>0.84746588693957114</v>
      </c>
      <c r="Q1442" s="833">
        <v>517</v>
      </c>
    </row>
    <row r="1443" spans="1:17" ht="14.45" customHeight="1" x14ac:dyDescent="0.2">
      <c r="A1443" s="822" t="s">
        <v>599</v>
      </c>
      <c r="B1443" s="823" t="s">
        <v>7627</v>
      </c>
      <c r="C1443" s="823" t="s">
        <v>7508</v>
      </c>
      <c r="D1443" s="823" t="s">
        <v>7632</v>
      </c>
      <c r="E1443" s="823" t="s">
        <v>7633</v>
      </c>
      <c r="F1443" s="832">
        <v>184</v>
      </c>
      <c r="G1443" s="832">
        <v>65136</v>
      </c>
      <c r="H1443" s="832">
        <v>0.63930902488099328</v>
      </c>
      <c r="I1443" s="832">
        <v>354</v>
      </c>
      <c r="J1443" s="832">
        <v>287</v>
      </c>
      <c r="K1443" s="832">
        <v>101885</v>
      </c>
      <c r="L1443" s="832">
        <v>1</v>
      </c>
      <c r="M1443" s="832">
        <v>355</v>
      </c>
      <c r="N1443" s="832">
        <v>525</v>
      </c>
      <c r="O1443" s="832">
        <v>186375</v>
      </c>
      <c r="P1443" s="828">
        <v>1.8292682926829269</v>
      </c>
      <c r="Q1443" s="833">
        <v>355</v>
      </c>
    </row>
    <row r="1444" spans="1:17" ht="14.45" customHeight="1" x14ac:dyDescent="0.2">
      <c r="A1444" s="822" t="s">
        <v>599</v>
      </c>
      <c r="B1444" s="823" t="s">
        <v>7627</v>
      </c>
      <c r="C1444" s="823" t="s">
        <v>7508</v>
      </c>
      <c r="D1444" s="823" t="s">
        <v>7636</v>
      </c>
      <c r="E1444" s="823" t="s">
        <v>7637</v>
      </c>
      <c r="F1444" s="832">
        <v>4847</v>
      </c>
      <c r="G1444" s="832">
        <v>315055</v>
      </c>
      <c r="H1444" s="832">
        <v>0.96881870877473519</v>
      </c>
      <c r="I1444" s="832">
        <v>65</v>
      </c>
      <c r="J1444" s="832">
        <v>5003</v>
      </c>
      <c r="K1444" s="832">
        <v>325195</v>
      </c>
      <c r="L1444" s="832">
        <v>1</v>
      </c>
      <c r="M1444" s="832">
        <v>65</v>
      </c>
      <c r="N1444" s="832">
        <v>4167</v>
      </c>
      <c r="O1444" s="832">
        <v>275022</v>
      </c>
      <c r="P1444" s="828">
        <v>0.84571410999554109</v>
      </c>
      <c r="Q1444" s="833">
        <v>66</v>
      </c>
    </row>
    <row r="1445" spans="1:17" ht="14.45" customHeight="1" x14ac:dyDescent="0.2">
      <c r="A1445" s="822" t="s">
        <v>599</v>
      </c>
      <c r="B1445" s="823" t="s">
        <v>7627</v>
      </c>
      <c r="C1445" s="823" t="s">
        <v>7508</v>
      </c>
      <c r="D1445" s="823" t="s">
        <v>8059</v>
      </c>
      <c r="E1445" s="823" t="s">
        <v>8060</v>
      </c>
      <c r="F1445" s="832">
        <v>2</v>
      </c>
      <c r="G1445" s="832">
        <v>15390</v>
      </c>
      <c r="H1445" s="832"/>
      <c r="I1445" s="832">
        <v>7695</v>
      </c>
      <c r="J1445" s="832"/>
      <c r="K1445" s="832"/>
      <c r="L1445" s="832"/>
      <c r="M1445" s="832"/>
      <c r="N1445" s="832">
        <v>2</v>
      </c>
      <c r="O1445" s="832">
        <v>15426</v>
      </c>
      <c r="P1445" s="828"/>
      <c r="Q1445" s="833">
        <v>7713</v>
      </c>
    </row>
    <row r="1446" spans="1:17" ht="14.45" customHeight="1" x14ac:dyDescent="0.2">
      <c r="A1446" s="822" t="s">
        <v>599</v>
      </c>
      <c r="B1446" s="823" t="s">
        <v>7627</v>
      </c>
      <c r="C1446" s="823" t="s">
        <v>7508</v>
      </c>
      <c r="D1446" s="823" t="s">
        <v>7638</v>
      </c>
      <c r="E1446" s="823" t="s">
        <v>7639</v>
      </c>
      <c r="F1446" s="832"/>
      <c r="G1446" s="832"/>
      <c r="H1446" s="832"/>
      <c r="I1446" s="832"/>
      <c r="J1446" s="832">
        <v>2</v>
      </c>
      <c r="K1446" s="832">
        <v>1092</v>
      </c>
      <c r="L1446" s="832">
        <v>1</v>
      </c>
      <c r="M1446" s="832">
        <v>546</v>
      </c>
      <c r="N1446" s="832">
        <v>1</v>
      </c>
      <c r="O1446" s="832">
        <v>547</v>
      </c>
      <c r="P1446" s="828">
        <v>0.50091575091575091</v>
      </c>
      <c r="Q1446" s="833">
        <v>547</v>
      </c>
    </row>
    <row r="1447" spans="1:17" ht="14.45" customHeight="1" x14ac:dyDescent="0.2">
      <c r="A1447" s="822" t="s">
        <v>599</v>
      </c>
      <c r="B1447" s="823" t="s">
        <v>7627</v>
      </c>
      <c r="C1447" s="823" t="s">
        <v>7508</v>
      </c>
      <c r="D1447" s="823" t="s">
        <v>7640</v>
      </c>
      <c r="E1447" s="823" t="s">
        <v>7641</v>
      </c>
      <c r="F1447" s="832">
        <v>9</v>
      </c>
      <c r="G1447" s="832">
        <v>5328</v>
      </c>
      <c r="H1447" s="832">
        <v>0.74747474747474751</v>
      </c>
      <c r="I1447" s="832">
        <v>592</v>
      </c>
      <c r="J1447" s="832">
        <v>12</v>
      </c>
      <c r="K1447" s="832">
        <v>7128</v>
      </c>
      <c r="L1447" s="832">
        <v>1</v>
      </c>
      <c r="M1447" s="832">
        <v>594</v>
      </c>
      <c r="N1447" s="832">
        <v>5</v>
      </c>
      <c r="O1447" s="832">
        <v>2975</v>
      </c>
      <c r="P1447" s="828">
        <v>0.41736812570145904</v>
      </c>
      <c r="Q1447" s="833">
        <v>595</v>
      </c>
    </row>
    <row r="1448" spans="1:17" ht="14.45" customHeight="1" x14ac:dyDescent="0.2">
      <c r="A1448" s="822" t="s">
        <v>599</v>
      </c>
      <c r="B1448" s="823" t="s">
        <v>7627</v>
      </c>
      <c r="C1448" s="823" t="s">
        <v>7508</v>
      </c>
      <c r="D1448" s="823" t="s">
        <v>7642</v>
      </c>
      <c r="E1448" s="823" t="s">
        <v>7643</v>
      </c>
      <c r="F1448" s="832">
        <v>9</v>
      </c>
      <c r="G1448" s="832">
        <v>5553</v>
      </c>
      <c r="H1448" s="832">
        <v>1.7970873786407766</v>
      </c>
      <c r="I1448" s="832">
        <v>617</v>
      </c>
      <c r="J1448" s="832">
        <v>5</v>
      </c>
      <c r="K1448" s="832">
        <v>3090</v>
      </c>
      <c r="L1448" s="832">
        <v>1</v>
      </c>
      <c r="M1448" s="832">
        <v>618</v>
      </c>
      <c r="N1448" s="832">
        <v>7</v>
      </c>
      <c r="O1448" s="832">
        <v>4333</v>
      </c>
      <c r="P1448" s="828">
        <v>1.4022653721682847</v>
      </c>
      <c r="Q1448" s="833">
        <v>619</v>
      </c>
    </row>
    <row r="1449" spans="1:17" ht="14.45" customHeight="1" x14ac:dyDescent="0.2">
      <c r="A1449" s="822" t="s">
        <v>599</v>
      </c>
      <c r="B1449" s="823" t="s">
        <v>7627</v>
      </c>
      <c r="C1449" s="823" t="s">
        <v>7508</v>
      </c>
      <c r="D1449" s="823" t="s">
        <v>7644</v>
      </c>
      <c r="E1449" s="823" t="s">
        <v>7645</v>
      </c>
      <c r="F1449" s="832"/>
      <c r="G1449" s="832"/>
      <c r="H1449" s="832"/>
      <c r="I1449" s="832"/>
      <c r="J1449" s="832">
        <v>14</v>
      </c>
      <c r="K1449" s="832">
        <v>2156</v>
      </c>
      <c r="L1449" s="832">
        <v>1</v>
      </c>
      <c r="M1449" s="832">
        <v>154</v>
      </c>
      <c r="N1449" s="832">
        <v>18</v>
      </c>
      <c r="O1449" s="832">
        <v>2772</v>
      </c>
      <c r="P1449" s="828">
        <v>1.2857142857142858</v>
      </c>
      <c r="Q1449" s="833">
        <v>154</v>
      </c>
    </row>
    <row r="1450" spans="1:17" ht="14.45" customHeight="1" x14ac:dyDescent="0.2">
      <c r="A1450" s="822" t="s">
        <v>599</v>
      </c>
      <c r="B1450" s="823" t="s">
        <v>7627</v>
      </c>
      <c r="C1450" s="823" t="s">
        <v>7508</v>
      </c>
      <c r="D1450" s="823" t="s">
        <v>7646</v>
      </c>
      <c r="E1450" s="823" t="s">
        <v>7647</v>
      </c>
      <c r="F1450" s="832"/>
      <c r="G1450" s="832"/>
      <c r="H1450" s="832"/>
      <c r="I1450" s="832"/>
      <c r="J1450" s="832">
        <v>1</v>
      </c>
      <c r="K1450" s="832">
        <v>680</v>
      </c>
      <c r="L1450" s="832">
        <v>1</v>
      </c>
      <c r="M1450" s="832">
        <v>680</v>
      </c>
      <c r="N1450" s="832">
        <v>11</v>
      </c>
      <c r="O1450" s="832">
        <v>7480</v>
      </c>
      <c r="P1450" s="828">
        <v>11</v>
      </c>
      <c r="Q1450" s="833">
        <v>680</v>
      </c>
    </row>
    <row r="1451" spans="1:17" ht="14.45" customHeight="1" x14ac:dyDescent="0.2">
      <c r="A1451" s="822" t="s">
        <v>599</v>
      </c>
      <c r="B1451" s="823" t="s">
        <v>7627</v>
      </c>
      <c r="C1451" s="823" t="s">
        <v>7508</v>
      </c>
      <c r="D1451" s="823" t="s">
        <v>7648</v>
      </c>
      <c r="E1451" s="823" t="s">
        <v>7649</v>
      </c>
      <c r="F1451" s="832">
        <v>104</v>
      </c>
      <c r="G1451" s="832">
        <v>2496</v>
      </c>
      <c r="H1451" s="832">
        <v>0.94117647058823528</v>
      </c>
      <c r="I1451" s="832">
        <v>24</v>
      </c>
      <c r="J1451" s="832">
        <v>102</v>
      </c>
      <c r="K1451" s="832">
        <v>2652</v>
      </c>
      <c r="L1451" s="832">
        <v>1</v>
      </c>
      <c r="M1451" s="832">
        <v>26</v>
      </c>
      <c r="N1451" s="832">
        <v>69</v>
      </c>
      <c r="O1451" s="832">
        <v>1794</v>
      </c>
      <c r="P1451" s="828">
        <v>0.67647058823529416</v>
      </c>
      <c r="Q1451" s="833">
        <v>26</v>
      </c>
    </row>
    <row r="1452" spans="1:17" ht="14.45" customHeight="1" x14ac:dyDescent="0.2">
      <c r="A1452" s="822" t="s">
        <v>599</v>
      </c>
      <c r="B1452" s="823" t="s">
        <v>7627</v>
      </c>
      <c r="C1452" s="823" t="s">
        <v>7508</v>
      </c>
      <c r="D1452" s="823" t="s">
        <v>7652</v>
      </c>
      <c r="E1452" s="823" t="s">
        <v>7653</v>
      </c>
      <c r="F1452" s="832">
        <v>1549</v>
      </c>
      <c r="G1452" s="832">
        <v>85195</v>
      </c>
      <c r="H1452" s="832">
        <v>0.88161639157655092</v>
      </c>
      <c r="I1452" s="832">
        <v>55</v>
      </c>
      <c r="J1452" s="832">
        <v>1757</v>
      </c>
      <c r="K1452" s="832">
        <v>96635</v>
      </c>
      <c r="L1452" s="832">
        <v>1</v>
      </c>
      <c r="M1452" s="832">
        <v>55</v>
      </c>
      <c r="N1452" s="832">
        <v>1596</v>
      </c>
      <c r="O1452" s="832">
        <v>87780</v>
      </c>
      <c r="P1452" s="828">
        <v>0.9083665338645418</v>
      </c>
      <c r="Q1452" s="833">
        <v>55</v>
      </c>
    </row>
    <row r="1453" spans="1:17" ht="14.45" customHeight="1" x14ac:dyDescent="0.2">
      <c r="A1453" s="822" t="s">
        <v>599</v>
      </c>
      <c r="B1453" s="823" t="s">
        <v>7627</v>
      </c>
      <c r="C1453" s="823" t="s">
        <v>7508</v>
      </c>
      <c r="D1453" s="823" t="s">
        <v>7654</v>
      </c>
      <c r="E1453" s="823" t="s">
        <v>7655</v>
      </c>
      <c r="F1453" s="832">
        <v>1582</v>
      </c>
      <c r="G1453" s="832">
        <v>121814</v>
      </c>
      <c r="H1453" s="832">
        <v>0.86810336226678642</v>
      </c>
      <c r="I1453" s="832">
        <v>77</v>
      </c>
      <c r="J1453" s="832">
        <v>1799</v>
      </c>
      <c r="K1453" s="832">
        <v>140322</v>
      </c>
      <c r="L1453" s="832">
        <v>1</v>
      </c>
      <c r="M1453" s="832">
        <v>78</v>
      </c>
      <c r="N1453" s="832">
        <v>1641</v>
      </c>
      <c r="O1453" s="832">
        <v>127998</v>
      </c>
      <c r="P1453" s="828">
        <v>0.91217342968315729</v>
      </c>
      <c r="Q1453" s="833">
        <v>78</v>
      </c>
    </row>
    <row r="1454" spans="1:17" ht="14.45" customHeight="1" x14ac:dyDescent="0.2">
      <c r="A1454" s="822" t="s">
        <v>599</v>
      </c>
      <c r="B1454" s="823" t="s">
        <v>7627</v>
      </c>
      <c r="C1454" s="823" t="s">
        <v>7508</v>
      </c>
      <c r="D1454" s="823" t="s">
        <v>7656</v>
      </c>
      <c r="E1454" s="823" t="s">
        <v>7657</v>
      </c>
      <c r="F1454" s="832"/>
      <c r="G1454" s="832"/>
      <c r="H1454" s="832"/>
      <c r="I1454" s="832"/>
      <c r="J1454" s="832">
        <v>5</v>
      </c>
      <c r="K1454" s="832">
        <v>8165</v>
      </c>
      <c r="L1454" s="832">
        <v>1</v>
      </c>
      <c r="M1454" s="832">
        <v>1633</v>
      </c>
      <c r="N1454" s="832"/>
      <c r="O1454" s="832"/>
      <c r="P1454" s="828"/>
      <c r="Q1454" s="833"/>
    </row>
    <row r="1455" spans="1:17" ht="14.45" customHeight="1" x14ac:dyDescent="0.2">
      <c r="A1455" s="822" t="s">
        <v>599</v>
      </c>
      <c r="B1455" s="823" t="s">
        <v>7627</v>
      </c>
      <c r="C1455" s="823" t="s">
        <v>7508</v>
      </c>
      <c r="D1455" s="823" t="s">
        <v>7658</v>
      </c>
      <c r="E1455" s="823" t="s">
        <v>7659</v>
      </c>
      <c r="F1455" s="832">
        <v>719</v>
      </c>
      <c r="G1455" s="832">
        <v>17256</v>
      </c>
      <c r="H1455" s="832">
        <v>1.0070028011204482</v>
      </c>
      <c r="I1455" s="832">
        <v>24</v>
      </c>
      <c r="J1455" s="832">
        <v>714</v>
      </c>
      <c r="K1455" s="832">
        <v>17136</v>
      </c>
      <c r="L1455" s="832">
        <v>1</v>
      </c>
      <c r="M1455" s="832">
        <v>24</v>
      </c>
      <c r="N1455" s="832">
        <v>657</v>
      </c>
      <c r="O1455" s="832">
        <v>16425</v>
      </c>
      <c r="P1455" s="828">
        <v>0.95850840336134457</v>
      </c>
      <c r="Q1455" s="833">
        <v>25</v>
      </c>
    </row>
    <row r="1456" spans="1:17" ht="14.45" customHeight="1" x14ac:dyDescent="0.2">
      <c r="A1456" s="822" t="s">
        <v>599</v>
      </c>
      <c r="B1456" s="823" t="s">
        <v>7627</v>
      </c>
      <c r="C1456" s="823" t="s">
        <v>7508</v>
      </c>
      <c r="D1456" s="823" t="s">
        <v>7662</v>
      </c>
      <c r="E1456" s="823" t="s">
        <v>7663</v>
      </c>
      <c r="F1456" s="832">
        <v>1</v>
      </c>
      <c r="G1456" s="832">
        <v>180</v>
      </c>
      <c r="H1456" s="832"/>
      <c r="I1456" s="832">
        <v>180</v>
      </c>
      <c r="J1456" s="832"/>
      <c r="K1456" s="832"/>
      <c r="L1456" s="832"/>
      <c r="M1456" s="832"/>
      <c r="N1456" s="832"/>
      <c r="O1456" s="832"/>
      <c r="P1456" s="828"/>
      <c r="Q1456" s="833"/>
    </row>
    <row r="1457" spans="1:17" ht="14.45" customHeight="1" x14ac:dyDescent="0.2">
      <c r="A1457" s="822" t="s">
        <v>599</v>
      </c>
      <c r="B1457" s="823" t="s">
        <v>7627</v>
      </c>
      <c r="C1457" s="823" t="s">
        <v>7508</v>
      </c>
      <c r="D1457" s="823" t="s">
        <v>7664</v>
      </c>
      <c r="E1457" s="823" t="s">
        <v>7665</v>
      </c>
      <c r="F1457" s="832"/>
      <c r="G1457" s="832"/>
      <c r="H1457" s="832"/>
      <c r="I1457" s="832"/>
      <c r="J1457" s="832"/>
      <c r="K1457" s="832"/>
      <c r="L1457" s="832"/>
      <c r="M1457" s="832"/>
      <c r="N1457" s="832">
        <v>1</v>
      </c>
      <c r="O1457" s="832">
        <v>412</v>
      </c>
      <c r="P1457" s="828"/>
      <c r="Q1457" s="833">
        <v>412</v>
      </c>
    </row>
    <row r="1458" spans="1:17" ht="14.45" customHeight="1" x14ac:dyDescent="0.2">
      <c r="A1458" s="822" t="s">
        <v>599</v>
      </c>
      <c r="B1458" s="823" t="s">
        <v>7627</v>
      </c>
      <c r="C1458" s="823" t="s">
        <v>7508</v>
      </c>
      <c r="D1458" s="823" t="s">
        <v>7666</v>
      </c>
      <c r="E1458" s="823" t="s">
        <v>7667</v>
      </c>
      <c r="F1458" s="832">
        <v>6</v>
      </c>
      <c r="G1458" s="832">
        <v>3786</v>
      </c>
      <c r="H1458" s="832">
        <v>1</v>
      </c>
      <c r="I1458" s="832">
        <v>631</v>
      </c>
      <c r="J1458" s="832">
        <v>6</v>
      </c>
      <c r="K1458" s="832">
        <v>3786</v>
      </c>
      <c r="L1458" s="832">
        <v>1</v>
      </c>
      <c r="M1458" s="832">
        <v>631</v>
      </c>
      <c r="N1458" s="832">
        <v>4</v>
      </c>
      <c r="O1458" s="832">
        <v>2528</v>
      </c>
      <c r="P1458" s="828">
        <v>0.66772319070258845</v>
      </c>
      <c r="Q1458" s="833">
        <v>632</v>
      </c>
    </row>
    <row r="1459" spans="1:17" ht="14.45" customHeight="1" x14ac:dyDescent="0.2">
      <c r="A1459" s="822" t="s">
        <v>599</v>
      </c>
      <c r="B1459" s="823" t="s">
        <v>7627</v>
      </c>
      <c r="C1459" s="823" t="s">
        <v>7508</v>
      </c>
      <c r="D1459" s="823" t="s">
        <v>7670</v>
      </c>
      <c r="E1459" s="823" t="s">
        <v>7671</v>
      </c>
      <c r="F1459" s="832">
        <v>360</v>
      </c>
      <c r="G1459" s="832">
        <v>23760</v>
      </c>
      <c r="H1459" s="832">
        <v>1.1076923076923078</v>
      </c>
      <c r="I1459" s="832">
        <v>66</v>
      </c>
      <c r="J1459" s="832">
        <v>325</v>
      </c>
      <c r="K1459" s="832">
        <v>21450</v>
      </c>
      <c r="L1459" s="832">
        <v>1</v>
      </c>
      <c r="M1459" s="832">
        <v>66</v>
      </c>
      <c r="N1459" s="832">
        <v>362</v>
      </c>
      <c r="O1459" s="832">
        <v>23892</v>
      </c>
      <c r="P1459" s="828">
        <v>1.1138461538461539</v>
      </c>
      <c r="Q1459" s="833">
        <v>66</v>
      </c>
    </row>
    <row r="1460" spans="1:17" ht="14.45" customHeight="1" x14ac:dyDescent="0.2">
      <c r="A1460" s="822" t="s">
        <v>599</v>
      </c>
      <c r="B1460" s="823" t="s">
        <v>7627</v>
      </c>
      <c r="C1460" s="823" t="s">
        <v>7508</v>
      </c>
      <c r="D1460" s="823" t="s">
        <v>7672</v>
      </c>
      <c r="E1460" s="823" t="s">
        <v>7673</v>
      </c>
      <c r="F1460" s="832">
        <v>1</v>
      </c>
      <c r="G1460" s="832">
        <v>300</v>
      </c>
      <c r="H1460" s="832"/>
      <c r="I1460" s="832">
        <v>300</v>
      </c>
      <c r="J1460" s="832"/>
      <c r="K1460" s="832"/>
      <c r="L1460" s="832"/>
      <c r="M1460" s="832"/>
      <c r="N1460" s="832"/>
      <c r="O1460" s="832"/>
      <c r="P1460" s="828"/>
      <c r="Q1460" s="833"/>
    </row>
    <row r="1461" spans="1:17" ht="14.45" customHeight="1" x14ac:dyDescent="0.2">
      <c r="A1461" s="822" t="s">
        <v>599</v>
      </c>
      <c r="B1461" s="823" t="s">
        <v>7627</v>
      </c>
      <c r="C1461" s="823" t="s">
        <v>7508</v>
      </c>
      <c r="D1461" s="823" t="s">
        <v>7674</v>
      </c>
      <c r="E1461" s="823" t="s">
        <v>7675</v>
      </c>
      <c r="F1461" s="832">
        <v>1619</v>
      </c>
      <c r="G1461" s="832">
        <v>27523</v>
      </c>
      <c r="H1461" s="832">
        <v>0.86392742796157951</v>
      </c>
      <c r="I1461" s="832">
        <v>17</v>
      </c>
      <c r="J1461" s="832">
        <v>1874</v>
      </c>
      <c r="K1461" s="832">
        <v>31858</v>
      </c>
      <c r="L1461" s="832">
        <v>1</v>
      </c>
      <c r="M1461" s="832">
        <v>17</v>
      </c>
      <c r="N1461" s="832">
        <v>1733</v>
      </c>
      <c r="O1461" s="832">
        <v>29461</v>
      </c>
      <c r="P1461" s="828">
        <v>0.92475987193169695</v>
      </c>
      <c r="Q1461" s="833">
        <v>17</v>
      </c>
    </row>
    <row r="1462" spans="1:17" ht="14.45" customHeight="1" x14ac:dyDescent="0.2">
      <c r="A1462" s="822" t="s">
        <v>599</v>
      </c>
      <c r="B1462" s="823" t="s">
        <v>7627</v>
      </c>
      <c r="C1462" s="823" t="s">
        <v>7508</v>
      </c>
      <c r="D1462" s="823" t="s">
        <v>7678</v>
      </c>
      <c r="E1462" s="823" t="s">
        <v>7679</v>
      </c>
      <c r="F1462" s="832">
        <v>3731</v>
      </c>
      <c r="G1462" s="832">
        <v>1305850</v>
      </c>
      <c r="H1462" s="832">
        <v>0.83641420197175598</v>
      </c>
      <c r="I1462" s="832">
        <v>350</v>
      </c>
      <c r="J1462" s="832">
        <v>4448</v>
      </c>
      <c r="K1462" s="832">
        <v>1561248</v>
      </c>
      <c r="L1462" s="832">
        <v>1</v>
      </c>
      <c r="M1462" s="832">
        <v>351</v>
      </c>
      <c r="N1462" s="832">
        <v>2696</v>
      </c>
      <c r="O1462" s="832">
        <v>948992</v>
      </c>
      <c r="P1462" s="828">
        <v>0.60784193158293875</v>
      </c>
      <c r="Q1462" s="833">
        <v>352</v>
      </c>
    </row>
    <row r="1463" spans="1:17" ht="14.45" customHeight="1" x14ac:dyDescent="0.2">
      <c r="A1463" s="822" t="s">
        <v>599</v>
      </c>
      <c r="B1463" s="823" t="s">
        <v>7627</v>
      </c>
      <c r="C1463" s="823" t="s">
        <v>7508</v>
      </c>
      <c r="D1463" s="823" t="s">
        <v>7680</v>
      </c>
      <c r="E1463" s="823" t="s">
        <v>7681</v>
      </c>
      <c r="F1463" s="832">
        <v>416</v>
      </c>
      <c r="G1463" s="832">
        <v>10400</v>
      </c>
      <c r="H1463" s="832">
        <v>0.95412844036697253</v>
      </c>
      <c r="I1463" s="832">
        <v>25</v>
      </c>
      <c r="J1463" s="832">
        <v>436</v>
      </c>
      <c r="K1463" s="832">
        <v>10900</v>
      </c>
      <c r="L1463" s="832">
        <v>1</v>
      </c>
      <c r="M1463" s="832">
        <v>25</v>
      </c>
      <c r="N1463" s="832">
        <v>369</v>
      </c>
      <c r="O1463" s="832">
        <v>9594</v>
      </c>
      <c r="P1463" s="828">
        <v>0.88018348623853215</v>
      </c>
      <c r="Q1463" s="833">
        <v>26</v>
      </c>
    </row>
    <row r="1464" spans="1:17" ht="14.45" customHeight="1" x14ac:dyDescent="0.2">
      <c r="A1464" s="822" t="s">
        <v>599</v>
      </c>
      <c r="B1464" s="823" t="s">
        <v>7627</v>
      </c>
      <c r="C1464" s="823" t="s">
        <v>7508</v>
      </c>
      <c r="D1464" s="823" t="s">
        <v>7682</v>
      </c>
      <c r="E1464" s="823" t="s">
        <v>7683</v>
      </c>
      <c r="F1464" s="832">
        <v>7</v>
      </c>
      <c r="G1464" s="832">
        <v>5194</v>
      </c>
      <c r="H1464" s="832">
        <v>7</v>
      </c>
      <c r="I1464" s="832">
        <v>742</v>
      </c>
      <c r="J1464" s="832">
        <v>1</v>
      </c>
      <c r="K1464" s="832">
        <v>742</v>
      </c>
      <c r="L1464" s="832">
        <v>1</v>
      </c>
      <c r="M1464" s="832">
        <v>742</v>
      </c>
      <c r="N1464" s="832">
        <v>2</v>
      </c>
      <c r="O1464" s="832">
        <v>1486</v>
      </c>
      <c r="P1464" s="828">
        <v>2.0026954177897576</v>
      </c>
      <c r="Q1464" s="833">
        <v>743</v>
      </c>
    </row>
    <row r="1465" spans="1:17" ht="14.45" customHeight="1" x14ac:dyDescent="0.2">
      <c r="A1465" s="822" t="s">
        <v>599</v>
      </c>
      <c r="B1465" s="823" t="s">
        <v>7627</v>
      </c>
      <c r="C1465" s="823" t="s">
        <v>7508</v>
      </c>
      <c r="D1465" s="823" t="s">
        <v>7684</v>
      </c>
      <c r="E1465" s="823" t="s">
        <v>7685</v>
      </c>
      <c r="F1465" s="832">
        <v>1206</v>
      </c>
      <c r="G1465" s="832">
        <v>218286</v>
      </c>
      <c r="H1465" s="832">
        <v>0.92343032159264926</v>
      </c>
      <c r="I1465" s="832">
        <v>181</v>
      </c>
      <c r="J1465" s="832">
        <v>1306</v>
      </c>
      <c r="K1465" s="832">
        <v>236386</v>
      </c>
      <c r="L1465" s="832">
        <v>1</v>
      </c>
      <c r="M1465" s="832">
        <v>181</v>
      </c>
      <c r="N1465" s="832">
        <v>1314</v>
      </c>
      <c r="O1465" s="832">
        <v>237834</v>
      </c>
      <c r="P1465" s="828">
        <v>1.0061255742725881</v>
      </c>
      <c r="Q1465" s="833">
        <v>181</v>
      </c>
    </row>
    <row r="1466" spans="1:17" ht="14.45" customHeight="1" x14ac:dyDescent="0.2">
      <c r="A1466" s="822" t="s">
        <v>599</v>
      </c>
      <c r="B1466" s="823" t="s">
        <v>7627</v>
      </c>
      <c r="C1466" s="823" t="s">
        <v>7508</v>
      </c>
      <c r="D1466" s="823" t="s">
        <v>7690</v>
      </c>
      <c r="E1466" s="823" t="s">
        <v>7691</v>
      </c>
      <c r="F1466" s="832">
        <v>1798</v>
      </c>
      <c r="G1466" s="832">
        <v>456692</v>
      </c>
      <c r="H1466" s="832">
        <v>0.74022231370934544</v>
      </c>
      <c r="I1466" s="832">
        <v>254</v>
      </c>
      <c r="J1466" s="832">
        <v>2429</v>
      </c>
      <c r="K1466" s="832">
        <v>616966</v>
      </c>
      <c r="L1466" s="832">
        <v>1</v>
      </c>
      <c r="M1466" s="832">
        <v>254</v>
      </c>
      <c r="N1466" s="832">
        <v>2524</v>
      </c>
      <c r="O1466" s="832">
        <v>641096</v>
      </c>
      <c r="P1466" s="828">
        <v>1.0391107451626183</v>
      </c>
      <c r="Q1466" s="833">
        <v>254</v>
      </c>
    </row>
    <row r="1467" spans="1:17" ht="14.45" customHeight="1" x14ac:dyDescent="0.2">
      <c r="A1467" s="822" t="s">
        <v>599</v>
      </c>
      <c r="B1467" s="823" t="s">
        <v>7627</v>
      </c>
      <c r="C1467" s="823" t="s">
        <v>7508</v>
      </c>
      <c r="D1467" s="823" t="s">
        <v>7692</v>
      </c>
      <c r="E1467" s="823" t="s">
        <v>7693</v>
      </c>
      <c r="F1467" s="832">
        <v>8</v>
      </c>
      <c r="G1467" s="832">
        <v>2144</v>
      </c>
      <c r="H1467" s="832">
        <v>7.970260223048327</v>
      </c>
      <c r="I1467" s="832">
        <v>268</v>
      </c>
      <c r="J1467" s="832">
        <v>1</v>
      </c>
      <c r="K1467" s="832">
        <v>269</v>
      </c>
      <c r="L1467" s="832">
        <v>1</v>
      </c>
      <c r="M1467" s="832">
        <v>269</v>
      </c>
      <c r="N1467" s="832">
        <v>3</v>
      </c>
      <c r="O1467" s="832">
        <v>807</v>
      </c>
      <c r="P1467" s="828">
        <v>3</v>
      </c>
      <c r="Q1467" s="833">
        <v>269</v>
      </c>
    </row>
    <row r="1468" spans="1:17" ht="14.45" customHeight="1" x14ac:dyDescent="0.2">
      <c r="A1468" s="822" t="s">
        <v>599</v>
      </c>
      <c r="B1468" s="823" t="s">
        <v>7627</v>
      </c>
      <c r="C1468" s="823" t="s">
        <v>7508</v>
      </c>
      <c r="D1468" s="823" t="s">
        <v>7696</v>
      </c>
      <c r="E1468" s="823" t="s">
        <v>7697</v>
      </c>
      <c r="F1468" s="832">
        <v>1551</v>
      </c>
      <c r="G1468" s="832">
        <v>336567</v>
      </c>
      <c r="H1468" s="832">
        <v>0.88124999999999998</v>
      </c>
      <c r="I1468" s="832">
        <v>217</v>
      </c>
      <c r="J1468" s="832">
        <v>1760</v>
      </c>
      <c r="K1468" s="832">
        <v>381920</v>
      </c>
      <c r="L1468" s="832">
        <v>1</v>
      </c>
      <c r="M1468" s="832">
        <v>217</v>
      </c>
      <c r="N1468" s="832">
        <v>1597</v>
      </c>
      <c r="O1468" s="832">
        <v>346549</v>
      </c>
      <c r="P1468" s="828">
        <v>0.9073863636363636</v>
      </c>
      <c r="Q1468" s="833">
        <v>217</v>
      </c>
    </row>
    <row r="1469" spans="1:17" ht="14.45" customHeight="1" x14ac:dyDescent="0.2">
      <c r="A1469" s="822" t="s">
        <v>599</v>
      </c>
      <c r="B1469" s="823" t="s">
        <v>7627</v>
      </c>
      <c r="C1469" s="823" t="s">
        <v>7508</v>
      </c>
      <c r="D1469" s="823" t="s">
        <v>7698</v>
      </c>
      <c r="E1469" s="823" t="s">
        <v>7699</v>
      </c>
      <c r="F1469" s="832">
        <v>176</v>
      </c>
      <c r="G1469" s="832">
        <v>6512</v>
      </c>
      <c r="H1469" s="832">
        <v>1.1354838709677419</v>
      </c>
      <c r="I1469" s="832">
        <v>37</v>
      </c>
      <c r="J1469" s="832">
        <v>155</v>
      </c>
      <c r="K1469" s="832">
        <v>5735</v>
      </c>
      <c r="L1469" s="832">
        <v>1</v>
      </c>
      <c r="M1469" s="832">
        <v>37</v>
      </c>
      <c r="N1469" s="832">
        <v>199</v>
      </c>
      <c r="O1469" s="832">
        <v>7363</v>
      </c>
      <c r="P1469" s="828">
        <v>1.2838709677419355</v>
      </c>
      <c r="Q1469" s="833">
        <v>37</v>
      </c>
    </row>
    <row r="1470" spans="1:17" ht="14.45" customHeight="1" x14ac:dyDescent="0.2">
      <c r="A1470" s="822" t="s">
        <v>599</v>
      </c>
      <c r="B1470" s="823" t="s">
        <v>7627</v>
      </c>
      <c r="C1470" s="823" t="s">
        <v>7508</v>
      </c>
      <c r="D1470" s="823" t="s">
        <v>7700</v>
      </c>
      <c r="E1470" s="823" t="s">
        <v>7701</v>
      </c>
      <c r="F1470" s="832">
        <v>9</v>
      </c>
      <c r="G1470" s="832">
        <v>5328</v>
      </c>
      <c r="H1470" s="832">
        <v>1.7939393939393939</v>
      </c>
      <c r="I1470" s="832">
        <v>592</v>
      </c>
      <c r="J1470" s="832">
        <v>5</v>
      </c>
      <c r="K1470" s="832">
        <v>2970</v>
      </c>
      <c r="L1470" s="832">
        <v>1</v>
      </c>
      <c r="M1470" s="832">
        <v>594</v>
      </c>
      <c r="N1470" s="832">
        <v>6</v>
      </c>
      <c r="O1470" s="832">
        <v>3570</v>
      </c>
      <c r="P1470" s="828">
        <v>1.202020202020202</v>
      </c>
      <c r="Q1470" s="833">
        <v>595</v>
      </c>
    </row>
    <row r="1471" spans="1:17" ht="14.45" customHeight="1" x14ac:dyDescent="0.2">
      <c r="A1471" s="822" t="s">
        <v>599</v>
      </c>
      <c r="B1471" s="823" t="s">
        <v>7627</v>
      </c>
      <c r="C1471" s="823" t="s">
        <v>7508</v>
      </c>
      <c r="D1471" s="823" t="s">
        <v>7702</v>
      </c>
      <c r="E1471" s="823" t="s">
        <v>7703</v>
      </c>
      <c r="F1471" s="832">
        <v>106</v>
      </c>
      <c r="G1471" s="832">
        <v>5300</v>
      </c>
      <c r="H1471" s="832">
        <v>1.2771084337349397</v>
      </c>
      <c r="I1471" s="832">
        <v>50</v>
      </c>
      <c r="J1471" s="832">
        <v>83</v>
      </c>
      <c r="K1471" s="832">
        <v>4150</v>
      </c>
      <c r="L1471" s="832">
        <v>1</v>
      </c>
      <c r="M1471" s="832">
        <v>50</v>
      </c>
      <c r="N1471" s="832">
        <v>97</v>
      </c>
      <c r="O1471" s="832">
        <v>4850</v>
      </c>
      <c r="P1471" s="828">
        <v>1.1686746987951808</v>
      </c>
      <c r="Q1471" s="833">
        <v>50</v>
      </c>
    </row>
    <row r="1472" spans="1:17" ht="14.45" customHeight="1" x14ac:dyDescent="0.2">
      <c r="A1472" s="822" t="s">
        <v>599</v>
      </c>
      <c r="B1472" s="823" t="s">
        <v>7627</v>
      </c>
      <c r="C1472" s="823" t="s">
        <v>7508</v>
      </c>
      <c r="D1472" s="823" t="s">
        <v>7704</v>
      </c>
      <c r="E1472" s="823" t="s">
        <v>7705</v>
      </c>
      <c r="F1472" s="832">
        <v>8</v>
      </c>
      <c r="G1472" s="832">
        <v>4376</v>
      </c>
      <c r="H1472" s="832">
        <v>2.6618004866180049</v>
      </c>
      <c r="I1472" s="832">
        <v>547</v>
      </c>
      <c r="J1472" s="832">
        <v>3</v>
      </c>
      <c r="K1472" s="832">
        <v>1644</v>
      </c>
      <c r="L1472" s="832">
        <v>1</v>
      </c>
      <c r="M1472" s="832">
        <v>548</v>
      </c>
      <c r="N1472" s="832">
        <v>4</v>
      </c>
      <c r="O1472" s="832">
        <v>2196</v>
      </c>
      <c r="P1472" s="828">
        <v>1.3357664233576643</v>
      </c>
      <c r="Q1472" s="833">
        <v>549</v>
      </c>
    </row>
    <row r="1473" spans="1:17" ht="14.45" customHeight="1" x14ac:dyDescent="0.2">
      <c r="A1473" s="822" t="s">
        <v>599</v>
      </c>
      <c r="B1473" s="823" t="s">
        <v>7627</v>
      </c>
      <c r="C1473" s="823" t="s">
        <v>7508</v>
      </c>
      <c r="D1473" s="823" t="s">
        <v>7706</v>
      </c>
      <c r="E1473" s="823" t="s">
        <v>7707</v>
      </c>
      <c r="F1473" s="832">
        <v>87</v>
      </c>
      <c r="G1473" s="832">
        <v>45066</v>
      </c>
      <c r="H1473" s="832">
        <v>0.93009720760324444</v>
      </c>
      <c r="I1473" s="832">
        <v>518</v>
      </c>
      <c r="J1473" s="832">
        <v>93</v>
      </c>
      <c r="K1473" s="832">
        <v>48453</v>
      </c>
      <c r="L1473" s="832">
        <v>1</v>
      </c>
      <c r="M1473" s="832">
        <v>521</v>
      </c>
      <c r="N1473" s="832">
        <v>59</v>
      </c>
      <c r="O1473" s="832">
        <v>30975</v>
      </c>
      <c r="P1473" s="828">
        <v>0.6392793015912327</v>
      </c>
      <c r="Q1473" s="833">
        <v>525</v>
      </c>
    </row>
    <row r="1474" spans="1:17" ht="14.45" customHeight="1" x14ac:dyDescent="0.2">
      <c r="A1474" s="822" t="s">
        <v>599</v>
      </c>
      <c r="B1474" s="823" t="s">
        <v>7627</v>
      </c>
      <c r="C1474" s="823" t="s">
        <v>7508</v>
      </c>
      <c r="D1474" s="823" t="s">
        <v>7708</v>
      </c>
      <c r="E1474" s="823" t="s">
        <v>7709</v>
      </c>
      <c r="F1474" s="832">
        <v>8</v>
      </c>
      <c r="G1474" s="832">
        <v>5888</v>
      </c>
      <c r="H1474" s="832">
        <v>7.989145183175034</v>
      </c>
      <c r="I1474" s="832">
        <v>736</v>
      </c>
      <c r="J1474" s="832">
        <v>1</v>
      </c>
      <c r="K1474" s="832">
        <v>737</v>
      </c>
      <c r="L1474" s="832">
        <v>1</v>
      </c>
      <c r="M1474" s="832">
        <v>737</v>
      </c>
      <c r="N1474" s="832">
        <v>3</v>
      </c>
      <c r="O1474" s="832">
        <v>2211</v>
      </c>
      <c r="P1474" s="828">
        <v>3</v>
      </c>
      <c r="Q1474" s="833">
        <v>737</v>
      </c>
    </row>
    <row r="1475" spans="1:17" ht="14.45" customHeight="1" x14ac:dyDescent="0.2">
      <c r="A1475" s="822" t="s">
        <v>599</v>
      </c>
      <c r="B1475" s="823" t="s">
        <v>7627</v>
      </c>
      <c r="C1475" s="823" t="s">
        <v>7508</v>
      </c>
      <c r="D1475" s="823" t="s">
        <v>7710</v>
      </c>
      <c r="E1475" s="823" t="s">
        <v>7711</v>
      </c>
      <c r="F1475" s="832">
        <v>12</v>
      </c>
      <c r="G1475" s="832">
        <v>3948</v>
      </c>
      <c r="H1475" s="832">
        <v>1.1963636363636363</v>
      </c>
      <c r="I1475" s="832">
        <v>329</v>
      </c>
      <c r="J1475" s="832">
        <v>10</v>
      </c>
      <c r="K1475" s="832">
        <v>3300</v>
      </c>
      <c r="L1475" s="832">
        <v>1</v>
      </c>
      <c r="M1475" s="832">
        <v>330</v>
      </c>
      <c r="N1475" s="832">
        <v>4</v>
      </c>
      <c r="O1475" s="832">
        <v>1324</v>
      </c>
      <c r="P1475" s="828">
        <v>0.40121212121212119</v>
      </c>
      <c r="Q1475" s="833">
        <v>331</v>
      </c>
    </row>
    <row r="1476" spans="1:17" ht="14.45" customHeight="1" x14ac:dyDescent="0.2">
      <c r="A1476" s="822" t="s">
        <v>599</v>
      </c>
      <c r="B1476" s="823" t="s">
        <v>7627</v>
      </c>
      <c r="C1476" s="823" t="s">
        <v>7508</v>
      </c>
      <c r="D1476" s="823" t="s">
        <v>7712</v>
      </c>
      <c r="E1476" s="823" t="s">
        <v>7713</v>
      </c>
      <c r="F1476" s="832">
        <v>8</v>
      </c>
      <c r="G1476" s="832">
        <v>2768</v>
      </c>
      <c r="H1476" s="832">
        <v>7.9769452449567719</v>
      </c>
      <c r="I1476" s="832">
        <v>346</v>
      </c>
      <c r="J1476" s="832">
        <v>1</v>
      </c>
      <c r="K1476" s="832">
        <v>347</v>
      </c>
      <c r="L1476" s="832">
        <v>1</v>
      </c>
      <c r="M1476" s="832">
        <v>347</v>
      </c>
      <c r="N1476" s="832">
        <v>3</v>
      </c>
      <c r="O1476" s="832">
        <v>1044</v>
      </c>
      <c r="P1476" s="828">
        <v>3.0086455331412103</v>
      </c>
      <c r="Q1476" s="833">
        <v>348</v>
      </c>
    </row>
    <row r="1477" spans="1:17" ht="14.45" customHeight="1" x14ac:dyDescent="0.2">
      <c r="A1477" s="822" t="s">
        <v>599</v>
      </c>
      <c r="B1477" s="823" t="s">
        <v>7627</v>
      </c>
      <c r="C1477" s="823" t="s">
        <v>7508</v>
      </c>
      <c r="D1477" s="823" t="s">
        <v>7714</v>
      </c>
      <c r="E1477" s="823" t="s">
        <v>7715</v>
      </c>
      <c r="F1477" s="832">
        <v>1</v>
      </c>
      <c r="G1477" s="832">
        <v>753</v>
      </c>
      <c r="H1477" s="832">
        <v>0.24966843501326261</v>
      </c>
      <c r="I1477" s="832">
        <v>753</v>
      </c>
      <c r="J1477" s="832">
        <v>4</v>
      </c>
      <c r="K1477" s="832">
        <v>3016</v>
      </c>
      <c r="L1477" s="832">
        <v>1</v>
      </c>
      <c r="M1477" s="832">
        <v>754</v>
      </c>
      <c r="N1477" s="832">
        <v>3</v>
      </c>
      <c r="O1477" s="832">
        <v>2265</v>
      </c>
      <c r="P1477" s="828">
        <v>0.75099469496021221</v>
      </c>
      <c r="Q1477" s="833">
        <v>755</v>
      </c>
    </row>
    <row r="1478" spans="1:17" ht="14.45" customHeight="1" x14ac:dyDescent="0.2">
      <c r="A1478" s="822" t="s">
        <v>599</v>
      </c>
      <c r="B1478" s="823" t="s">
        <v>7627</v>
      </c>
      <c r="C1478" s="823" t="s">
        <v>7508</v>
      </c>
      <c r="D1478" s="823" t="s">
        <v>7716</v>
      </c>
      <c r="E1478" s="823" t="s">
        <v>7717</v>
      </c>
      <c r="F1478" s="832">
        <v>32</v>
      </c>
      <c r="G1478" s="832">
        <v>7424</v>
      </c>
      <c r="H1478" s="832">
        <v>1</v>
      </c>
      <c r="I1478" s="832">
        <v>232</v>
      </c>
      <c r="J1478" s="832">
        <v>32</v>
      </c>
      <c r="K1478" s="832">
        <v>7424</v>
      </c>
      <c r="L1478" s="832">
        <v>1</v>
      </c>
      <c r="M1478" s="832">
        <v>232</v>
      </c>
      <c r="N1478" s="832">
        <v>30</v>
      </c>
      <c r="O1478" s="832">
        <v>6990</v>
      </c>
      <c r="P1478" s="828">
        <v>0.9415409482758621</v>
      </c>
      <c r="Q1478" s="833">
        <v>233</v>
      </c>
    </row>
    <row r="1479" spans="1:17" ht="14.45" customHeight="1" x14ac:dyDescent="0.2">
      <c r="A1479" s="822" t="s">
        <v>599</v>
      </c>
      <c r="B1479" s="823" t="s">
        <v>7627</v>
      </c>
      <c r="C1479" s="823" t="s">
        <v>7508</v>
      </c>
      <c r="D1479" s="823" t="s">
        <v>7718</v>
      </c>
      <c r="E1479" s="823" t="s">
        <v>7719</v>
      </c>
      <c r="F1479" s="832"/>
      <c r="G1479" s="832"/>
      <c r="H1479" s="832"/>
      <c r="I1479" s="832"/>
      <c r="J1479" s="832">
        <v>7</v>
      </c>
      <c r="K1479" s="832">
        <v>1638</v>
      </c>
      <c r="L1479" s="832">
        <v>1</v>
      </c>
      <c r="M1479" s="832">
        <v>234</v>
      </c>
      <c r="N1479" s="832">
        <v>9</v>
      </c>
      <c r="O1479" s="832">
        <v>2106</v>
      </c>
      <c r="P1479" s="828">
        <v>1.2857142857142858</v>
      </c>
      <c r="Q1479" s="833">
        <v>234</v>
      </c>
    </row>
    <row r="1480" spans="1:17" ht="14.45" customHeight="1" x14ac:dyDescent="0.2">
      <c r="A1480" s="822" t="s">
        <v>599</v>
      </c>
      <c r="B1480" s="823" t="s">
        <v>7627</v>
      </c>
      <c r="C1480" s="823" t="s">
        <v>7508</v>
      </c>
      <c r="D1480" s="823" t="s">
        <v>7720</v>
      </c>
      <c r="E1480" s="823" t="s">
        <v>7721</v>
      </c>
      <c r="F1480" s="832">
        <v>1</v>
      </c>
      <c r="G1480" s="832">
        <v>410</v>
      </c>
      <c r="H1480" s="832">
        <v>0.49878345498783455</v>
      </c>
      <c r="I1480" s="832">
        <v>410</v>
      </c>
      <c r="J1480" s="832">
        <v>2</v>
      </c>
      <c r="K1480" s="832">
        <v>822</v>
      </c>
      <c r="L1480" s="832">
        <v>1</v>
      </c>
      <c r="M1480" s="832">
        <v>411</v>
      </c>
      <c r="N1480" s="832">
        <v>2</v>
      </c>
      <c r="O1480" s="832">
        <v>822</v>
      </c>
      <c r="P1480" s="828">
        <v>1</v>
      </c>
      <c r="Q1480" s="833">
        <v>411</v>
      </c>
    </row>
    <row r="1481" spans="1:17" ht="14.45" customHeight="1" x14ac:dyDescent="0.2">
      <c r="A1481" s="822" t="s">
        <v>599</v>
      </c>
      <c r="B1481" s="823" t="s">
        <v>7627</v>
      </c>
      <c r="C1481" s="823" t="s">
        <v>7508</v>
      </c>
      <c r="D1481" s="823" t="s">
        <v>7722</v>
      </c>
      <c r="E1481" s="823" t="s">
        <v>7723</v>
      </c>
      <c r="F1481" s="832">
        <v>1</v>
      </c>
      <c r="G1481" s="832">
        <v>652</v>
      </c>
      <c r="H1481" s="832">
        <v>0.19969372128637058</v>
      </c>
      <c r="I1481" s="832">
        <v>652</v>
      </c>
      <c r="J1481" s="832">
        <v>5</v>
      </c>
      <c r="K1481" s="832">
        <v>3265</v>
      </c>
      <c r="L1481" s="832">
        <v>1</v>
      </c>
      <c r="M1481" s="832">
        <v>653</v>
      </c>
      <c r="N1481" s="832">
        <v>1</v>
      </c>
      <c r="O1481" s="832">
        <v>654</v>
      </c>
      <c r="P1481" s="828">
        <v>0.20030627871362941</v>
      </c>
      <c r="Q1481" s="833">
        <v>654</v>
      </c>
    </row>
    <row r="1482" spans="1:17" ht="14.45" customHeight="1" x14ac:dyDescent="0.2">
      <c r="A1482" s="822" t="s">
        <v>599</v>
      </c>
      <c r="B1482" s="823" t="s">
        <v>7627</v>
      </c>
      <c r="C1482" s="823" t="s">
        <v>7508</v>
      </c>
      <c r="D1482" s="823" t="s">
        <v>7724</v>
      </c>
      <c r="E1482" s="823" t="s">
        <v>7725</v>
      </c>
      <c r="F1482" s="832">
        <v>1</v>
      </c>
      <c r="G1482" s="832">
        <v>590</v>
      </c>
      <c r="H1482" s="832">
        <v>0.49915397631133673</v>
      </c>
      <c r="I1482" s="832">
        <v>590</v>
      </c>
      <c r="J1482" s="832">
        <v>2</v>
      </c>
      <c r="K1482" s="832">
        <v>1182</v>
      </c>
      <c r="L1482" s="832">
        <v>1</v>
      </c>
      <c r="M1482" s="832">
        <v>591</v>
      </c>
      <c r="N1482" s="832">
        <v>2</v>
      </c>
      <c r="O1482" s="832">
        <v>1184</v>
      </c>
      <c r="P1482" s="828">
        <v>1.0016920473773265</v>
      </c>
      <c r="Q1482" s="833">
        <v>592</v>
      </c>
    </row>
    <row r="1483" spans="1:17" ht="14.45" customHeight="1" x14ac:dyDescent="0.2">
      <c r="A1483" s="822" t="s">
        <v>599</v>
      </c>
      <c r="B1483" s="823" t="s">
        <v>7627</v>
      </c>
      <c r="C1483" s="823" t="s">
        <v>7508</v>
      </c>
      <c r="D1483" s="823" t="s">
        <v>7726</v>
      </c>
      <c r="E1483" s="823" t="s">
        <v>7727</v>
      </c>
      <c r="F1483" s="832"/>
      <c r="G1483" s="832"/>
      <c r="H1483" s="832"/>
      <c r="I1483" s="832"/>
      <c r="J1483" s="832"/>
      <c r="K1483" s="832"/>
      <c r="L1483" s="832"/>
      <c r="M1483" s="832"/>
      <c r="N1483" s="832">
        <v>3</v>
      </c>
      <c r="O1483" s="832">
        <v>1167</v>
      </c>
      <c r="P1483" s="828"/>
      <c r="Q1483" s="833">
        <v>389</v>
      </c>
    </row>
    <row r="1484" spans="1:17" ht="14.45" customHeight="1" x14ac:dyDescent="0.2">
      <c r="A1484" s="822" t="s">
        <v>599</v>
      </c>
      <c r="B1484" s="823" t="s">
        <v>7627</v>
      </c>
      <c r="C1484" s="823" t="s">
        <v>7508</v>
      </c>
      <c r="D1484" s="823" t="s">
        <v>7730</v>
      </c>
      <c r="E1484" s="823" t="s">
        <v>7731</v>
      </c>
      <c r="F1484" s="832">
        <v>2</v>
      </c>
      <c r="G1484" s="832">
        <v>342</v>
      </c>
      <c r="H1484" s="832">
        <v>0.39767441860465114</v>
      </c>
      <c r="I1484" s="832">
        <v>171</v>
      </c>
      <c r="J1484" s="832">
        <v>5</v>
      </c>
      <c r="K1484" s="832">
        <v>860</v>
      </c>
      <c r="L1484" s="832">
        <v>1</v>
      </c>
      <c r="M1484" s="832">
        <v>172</v>
      </c>
      <c r="N1484" s="832">
        <v>7</v>
      </c>
      <c r="O1484" s="832">
        <v>1211</v>
      </c>
      <c r="P1484" s="828">
        <v>1.4081395348837209</v>
      </c>
      <c r="Q1484" s="833">
        <v>173</v>
      </c>
    </row>
    <row r="1485" spans="1:17" ht="14.45" customHeight="1" x14ac:dyDescent="0.2">
      <c r="A1485" s="822" t="s">
        <v>599</v>
      </c>
      <c r="B1485" s="823" t="s">
        <v>7627</v>
      </c>
      <c r="C1485" s="823" t="s">
        <v>7508</v>
      </c>
      <c r="D1485" s="823" t="s">
        <v>7732</v>
      </c>
      <c r="E1485" s="823" t="s">
        <v>7733</v>
      </c>
      <c r="F1485" s="832">
        <v>18</v>
      </c>
      <c r="G1485" s="832">
        <v>14202</v>
      </c>
      <c r="H1485" s="832">
        <v>0.81714614499424632</v>
      </c>
      <c r="I1485" s="832">
        <v>789</v>
      </c>
      <c r="J1485" s="832">
        <v>22</v>
      </c>
      <c r="K1485" s="832">
        <v>17380</v>
      </c>
      <c r="L1485" s="832">
        <v>1</v>
      </c>
      <c r="M1485" s="832">
        <v>790</v>
      </c>
      <c r="N1485" s="832">
        <v>48</v>
      </c>
      <c r="O1485" s="832">
        <v>37968</v>
      </c>
      <c r="P1485" s="828">
        <v>2.1845799769850403</v>
      </c>
      <c r="Q1485" s="833">
        <v>791</v>
      </c>
    </row>
    <row r="1486" spans="1:17" ht="14.45" customHeight="1" x14ac:dyDescent="0.2">
      <c r="A1486" s="822" t="s">
        <v>599</v>
      </c>
      <c r="B1486" s="823" t="s">
        <v>7627</v>
      </c>
      <c r="C1486" s="823" t="s">
        <v>7508</v>
      </c>
      <c r="D1486" s="823" t="s">
        <v>7734</v>
      </c>
      <c r="E1486" s="823" t="s">
        <v>7735</v>
      </c>
      <c r="F1486" s="832">
        <v>12</v>
      </c>
      <c r="G1486" s="832">
        <v>2688</v>
      </c>
      <c r="H1486" s="832">
        <v>1.1946666666666668</v>
      </c>
      <c r="I1486" s="832">
        <v>224</v>
      </c>
      <c r="J1486" s="832">
        <v>10</v>
      </c>
      <c r="K1486" s="832">
        <v>2250</v>
      </c>
      <c r="L1486" s="832">
        <v>1</v>
      </c>
      <c r="M1486" s="832">
        <v>225</v>
      </c>
      <c r="N1486" s="832">
        <v>3</v>
      </c>
      <c r="O1486" s="832">
        <v>678</v>
      </c>
      <c r="P1486" s="828">
        <v>0.30133333333333334</v>
      </c>
      <c r="Q1486" s="833">
        <v>226</v>
      </c>
    </row>
    <row r="1487" spans="1:17" ht="14.45" customHeight="1" x14ac:dyDescent="0.2">
      <c r="A1487" s="822" t="s">
        <v>599</v>
      </c>
      <c r="B1487" s="823" t="s">
        <v>7627</v>
      </c>
      <c r="C1487" s="823" t="s">
        <v>7508</v>
      </c>
      <c r="D1487" s="823" t="s">
        <v>7736</v>
      </c>
      <c r="E1487" s="823" t="s">
        <v>7737</v>
      </c>
      <c r="F1487" s="832">
        <v>1</v>
      </c>
      <c r="G1487" s="832">
        <v>566</v>
      </c>
      <c r="H1487" s="832">
        <v>0.33274544385655497</v>
      </c>
      <c r="I1487" s="832">
        <v>566</v>
      </c>
      <c r="J1487" s="832">
        <v>3</v>
      </c>
      <c r="K1487" s="832">
        <v>1701</v>
      </c>
      <c r="L1487" s="832">
        <v>1</v>
      </c>
      <c r="M1487" s="832">
        <v>567</v>
      </c>
      <c r="N1487" s="832">
        <v>3</v>
      </c>
      <c r="O1487" s="832">
        <v>1704</v>
      </c>
      <c r="P1487" s="828">
        <v>1.001763668430335</v>
      </c>
      <c r="Q1487" s="833">
        <v>568</v>
      </c>
    </row>
    <row r="1488" spans="1:17" ht="14.45" customHeight="1" x14ac:dyDescent="0.2">
      <c r="A1488" s="822" t="s">
        <v>599</v>
      </c>
      <c r="B1488" s="823" t="s">
        <v>7627</v>
      </c>
      <c r="C1488" s="823" t="s">
        <v>7508</v>
      </c>
      <c r="D1488" s="823" t="s">
        <v>7742</v>
      </c>
      <c r="E1488" s="823" t="s">
        <v>7743</v>
      </c>
      <c r="F1488" s="832">
        <v>2</v>
      </c>
      <c r="G1488" s="832">
        <v>692</v>
      </c>
      <c r="H1488" s="832"/>
      <c r="I1488" s="832">
        <v>346</v>
      </c>
      <c r="J1488" s="832"/>
      <c r="K1488" s="832"/>
      <c r="L1488" s="832"/>
      <c r="M1488" s="832"/>
      <c r="N1488" s="832"/>
      <c r="O1488" s="832"/>
      <c r="P1488" s="828"/>
      <c r="Q1488" s="833"/>
    </row>
    <row r="1489" spans="1:17" ht="14.45" customHeight="1" x14ac:dyDescent="0.2">
      <c r="A1489" s="822" t="s">
        <v>599</v>
      </c>
      <c r="B1489" s="823" t="s">
        <v>7627</v>
      </c>
      <c r="C1489" s="823" t="s">
        <v>7508</v>
      </c>
      <c r="D1489" s="823" t="s">
        <v>7744</v>
      </c>
      <c r="E1489" s="823" t="s">
        <v>7745</v>
      </c>
      <c r="F1489" s="832">
        <v>3</v>
      </c>
      <c r="G1489" s="832">
        <v>273</v>
      </c>
      <c r="H1489" s="832">
        <v>0.29673913043478262</v>
      </c>
      <c r="I1489" s="832">
        <v>91</v>
      </c>
      <c r="J1489" s="832">
        <v>10</v>
      </c>
      <c r="K1489" s="832">
        <v>920</v>
      </c>
      <c r="L1489" s="832">
        <v>1</v>
      </c>
      <c r="M1489" s="832">
        <v>92</v>
      </c>
      <c r="N1489" s="832">
        <v>11</v>
      </c>
      <c r="O1489" s="832">
        <v>1034</v>
      </c>
      <c r="P1489" s="828">
        <v>1.1239130434782609</v>
      </c>
      <c r="Q1489" s="833">
        <v>94</v>
      </c>
    </row>
    <row r="1490" spans="1:17" ht="14.45" customHeight="1" x14ac:dyDescent="0.2">
      <c r="A1490" s="822" t="s">
        <v>599</v>
      </c>
      <c r="B1490" s="823" t="s">
        <v>7627</v>
      </c>
      <c r="C1490" s="823" t="s">
        <v>7508</v>
      </c>
      <c r="D1490" s="823" t="s">
        <v>7746</v>
      </c>
      <c r="E1490" s="823" t="s">
        <v>7747</v>
      </c>
      <c r="F1490" s="832">
        <v>2</v>
      </c>
      <c r="G1490" s="832">
        <v>854</v>
      </c>
      <c r="H1490" s="832"/>
      <c r="I1490" s="832">
        <v>427</v>
      </c>
      <c r="J1490" s="832"/>
      <c r="K1490" s="832"/>
      <c r="L1490" s="832"/>
      <c r="M1490" s="832"/>
      <c r="N1490" s="832"/>
      <c r="O1490" s="832"/>
      <c r="P1490" s="828"/>
      <c r="Q1490" s="833"/>
    </row>
    <row r="1491" spans="1:17" ht="14.45" customHeight="1" x14ac:dyDescent="0.2">
      <c r="A1491" s="822" t="s">
        <v>599</v>
      </c>
      <c r="B1491" s="823" t="s">
        <v>7627</v>
      </c>
      <c r="C1491" s="823" t="s">
        <v>7508</v>
      </c>
      <c r="D1491" s="823" t="s">
        <v>7805</v>
      </c>
      <c r="E1491" s="823" t="s">
        <v>7806</v>
      </c>
      <c r="F1491" s="832"/>
      <c r="G1491" s="832"/>
      <c r="H1491" s="832"/>
      <c r="I1491" s="832"/>
      <c r="J1491" s="832"/>
      <c r="K1491" s="832"/>
      <c r="L1491" s="832"/>
      <c r="M1491" s="832"/>
      <c r="N1491" s="832">
        <v>7</v>
      </c>
      <c r="O1491" s="832">
        <v>1722</v>
      </c>
      <c r="P1491" s="828"/>
      <c r="Q1491" s="833">
        <v>246</v>
      </c>
    </row>
    <row r="1492" spans="1:17" ht="14.45" customHeight="1" x14ac:dyDescent="0.2">
      <c r="A1492" s="822" t="s">
        <v>599</v>
      </c>
      <c r="B1492" s="823" t="s">
        <v>7627</v>
      </c>
      <c r="C1492" s="823" t="s">
        <v>7508</v>
      </c>
      <c r="D1492" s="823" t="s">
        <v>7754</v>
      </c>
      <c r="E1492" s="823" t="s">
        <v>7755</v>
      </c>
      <c r="F1492" s="832"/>
      <c r="G1492" s="832"/>
      <c r="H1492" s="832"/>
      <c r="I1492" s="832"/>
      <c r="J1492" s="832">
        <v>31</v>
      </c>
      <c r="K1492" s="832">
        <v>6293</v>
      </c>
      <c r="L1492" s="832">
        <v>1</v>
      </c>
      <c r="M1492" s="832">
        <v>203</v>
      </c>
      <c r="N1492" s="832">
        <v>29</v>
      </c>
      <c r="O1492" s="832">
        <v>5916</v>
      </c>
      <c r="P1492" s="828">
        <v>0.94009216589861755</v>
      </c>
      <c r="Q1492" s="833">
        <v>204</v>
      </c>
    </row>
    <row r="1493" spans="1:17" ht="14.45" customHeight="1" x14ac:dyDescent="0.2">
      <c r="A1493" s="822" t="s">
        <v>599</v>
      </c>
      <c r="B1493" s="823" t="s">
        <v>7627</v>
      </c>
      <c r="C1493" s="823" t="s">
        <v>7508</v>
      </c>
      <c r="D1493" s="823" t="s">
        <v>7756</v>
      </c>
      <c r="E1493" s="823" t="s">
        <v>7757</v>
      </c>
      <c r="F1493" s="832">
        <v>197</v>
      </c>
      <c r="G1493" s="832">
        <v>660147</v>
      </c>
      <c r="H1493" s="832">
        <v>1.0093527819824779</v>
      </c>
      <c r="I1493" s="832">
        <v>3351</v>
      </c>
      <c r="J1493" s="832">
        <v>195</v>
      </c>
      <c r="K1493" s="832">
        <v>654030</v>
      </c>
      <c r="L1493" s="832">
        <v>1</v>
      </c>
      <c r="M1493" s="832">
        <v>3354</v>
      </c>
      <c r="N1493" s="832">
        <v>205</v>
      </c>
      <c r="O1493" s="832">
        <v>688390</v>
      </c>
      <c r="P1493" s="828">
        <v>1.0525358163998593</v>
      </c>
      <c r="Q1493" s="833">
        <v>3358</v>
      </c>
    </row>
    <row r="1494" spans="1:17" ht="14.45" customHeight="1" x14ac:dyDescent="0.2">
      <c r="A1494" s="822" t="s">
        <v>599</v>
      </c>
      <c r="B1494" s="823" t="s">
        <v>7627</v>
      </c>
      <c r="C1494" s="823" t="s">
        <v>7508</v>
      </c>
      <c r="D1494" s="823" t="s">
        <v>7758</v>
      </c>
      <c r="E1494" s="823" t="s">
        <v>7759</v>
      </c>
      <c r="F1494" s="832">
        <v>46</v>
      </c>
      <c r="G1494" s="832">
        <v>263948</v>
      </c>
      <c r="H1494" s="832">
        <v>1.2077899495739872</v>
      </c>
      <c r="I1494" s="832">
        <v>5738</v>
      </c>
      <c r="J1494" s="832">
        <v>38</v>
      </c>
      <c r="K1494" s="832">
        <v>218538</v>
      </c>
      <c r="L1494" s="832">
        <v>1</v>
      </c>
      <c r="M1494" s="832">
        <v>5751</v>
      </c>
      <c r="N1494" s="832">
        <v>43</v>
      </c>
      <c r="O1494" s="832">
        <v>247766</v>
      </c>
      <c r="P1494" s="828">
        <v>1.1337433306793328</v>
      </c>
      <c r="Q1494" s="833">
        <v>5762</v>
      </c>
    </row>
    <row r="1495" spans="1:17" ht="14.45" customHeight="1" x14ac:dyDescent="0.2">
      <c r="A1495" s="822" t="s">
        <v>599</v>
      </c>
      <c r="B1495" s="823" t="s">
        <v>7627</v>
      </c>
      <c r="C1495" s="823" t="s">
        <v>7508</v>
      </c>
      <c r="D1495" s="823" t="s">
        <v>7760</v>
      </c>
      <c r="E1495" s="823" t="s">
        <v>7761</v>
      </c>
      <c r="F1495" s="832"/>
      <c r="G1495" s="832"/>
      <c r="H1495" s="832"/>
      <c r="I1495" s="832"/>
      <c r="J1495" s="832"/>
      <c r="K1495" s="832"/>
      <c r="L1495" s="832"/>
      <c r="M1495" s="832"/>
      <c r="N1495" s="832">
        <v>6</v>
      </c>
      <c r="O1495" s="832">
        <v>2814</v>
      </c>
      <c r="P1495" s="828"/>
      <c r="Q1495" s="833">
        <v>469</v>
      </c>
    </row>
    <row r="1496" spans="1:17" ht="14.45" customHeight="1" x14ac:dyDescent="0.2">
      <c r="A1496" s="822" t="s">
        <v>599</v>
      </c>
      <c r="B1496" s="823" t="s">
        <v>7627</v>
      </c>
      <c r="C1496" s="823" t="s">
        <v>7508</v>
      </c>
      <c r="D1496" s="823" t="s">
        <v>7762</v>
      </c>
      <c r="E1496" s="823" t="s">
        <v>7763</v>
      </c>
      <c r="F1496" s="832"/>
      <c r="G1496" s="832"/>
      <c r="H1496" s="832"/>
      <c r="I1496" s="832"/>
      <c r="J1496" s="832"/>
      <c r="K1496" s="832"/>
      <c r="L1496" s="832"/>
      <c r="M1496" s="832"/>
      <c r="N1496" s="832">
        <v>2</v>
      </c>
      <c r="O1496" s="832">
        <v>1164</v>
      </c>
      <c r="P1496" s="828"/>
      <c r="Q1496" s="833">
        <v>582</v>
      </c>
    </row>
    <row r="1497" spans="1:17" ht="14.45" customHeight="1" x14ac:dyDescent="0.2">
      <c r="A1497" s="822" t="s">
        <v>599</v>
      </c>
      <c r="B1497" s="823" t="s">
        <v>7627</v>
      </c>
      <c r="C1497" s="823" t="s">
        <v>7508</v>
      </c>
      <c r="D1497" s="823" t="s">
        <v>7764</v>
      </c>
      <c r="E1497" s="823" t="s">
        <v>7765</v>
      </c>
      <c r="F1497" s="832"/>
      <c r="G1497" s="832"/>
      <c r="H1497" s="832"/>
      <c r="I1497" s="832"/>
      <c r="J1497" s="832"/>
      <c r="K1497" s="832"/>
      <c r="L1497" s="832"/>
      <c r="M1497" s="832"/>
      <c r="N1497" s="832">
        <v>2</v>
      </c>
      <c r="O1497" s="832">
        <v>6474</v>
      </c>
      <c r="P1497" s="828"/>
      <c r="Q1497" s="833">
        <v>3237</v>
      </c>
    </row>
    <row r="1498" spans="1:17" ht="14.45" customHeight="1" x14ac:dyDescent="0.2">
      <c r="A1498" s="822" t="s">
        <v>599</v>
      </c>
      <c r="B1498" s="823" t="s">
        <v>7627</v>
      </c>
      <c r="C1498" s="823" t="s">
        <v>7508</v>
      </c>
      <c r="D1498" s="823" t="s">
        <v>7766</v>
      </c>
      <c r="E1498" s="823" t="s">
        <v>7767</v>
      </c>
      <c r="F1498" s="832"/>
      <c r="G1498" s="832"/>
      <c r="H1498" s="832"/>
      <c r="I1498" s="832"/>
      <c r="J1498" s="832"/>
      <c r="K1498" s="832"/>
      <c r="L1498" s="832"/>
      <c r="M1498" s="832"/>
      <c r="N1498" s="832">
        <v>1</v>
      </c>
      <c r="O1498" s="832">
        <v>4538</v>
      </c>
      <c r="P1498" s="828"/>
      <c r="Q1498" s="833">
        <v>4538</v>
      </c>
    </row>
    <row r="1499" spans="1:17" ht="14.45" customHeight="1" x14ac:dyDescent="0.2">
      <c r="A1499" s="822" t="s">
        <v>599</v>
      </c>
      <c r="B1499" s="823" t="s">
        <v>7627</v>
      </c>
      <c r="C1499" s="823" t="s">
        <v>7508</v>
      </c>
      <c r="D1499" s="823" t="s">
        <v>7768</v>
      </c>
      <c r="E1499" s="823" t="s">
        <v>7769</v>
      </c>
      <c r="F1499" s="832"/>
      <c r="G1499" s="832"/>
      <c r="H1499" s="832"/>
      <c r="I1499" s="832"/>
      <c r="J1499" s="832"/>
      <c r="K1499" s="832"/>
      <c r="L1499" s="832"/>
      <c r="M1499" s="832"/>
      <c r="N1499" s="832">
        <v>1</v>
      </c>
      <c r="O1499" s="832">
        <v>3011</v>
      </c>
      <c r="P1499" s="828"/>
      <c r="Q1499" s="833">
        <v>3011</v>
      </c>
    </row>
    <row r="1500" spans="1:17" ht="14.45" customHeight="1" x14ac:dyDescent="0.2">
      <c r="A1500" s="822" t="s">
        <v>599</v>
      </c>
      <c r="B1500" s="823" t="s">
        <v>7627</v>
      </c>
      <c r="C1500" s="823" t="s">
        <v>7508</v>
      </c>
      <c r="D1500" s="823" t="s">
        <v>7770</v>
      </c>
      <c r="E1500" s="823" t="s">
        <v>7771</v>
      </c>
      <c r="F1500" s="832"/>
      <c r="G1500" s="832"/>
      <c r="H1500" s="832"/>
      <c r="I1500" s="832"/>
      <c r="J1500" s="832"/>
      <c r="K1500" s="832"/>
      <c r="L1500" s="832"/>
      <c r="M1500" s="832"/>
      <c r="N1500" s="832">
        <v>2</v>
      </c>
      <c r="O1500" s="832">
        <v>128</v>
      </c>
      <c r="P1500" s="828"/>
      <c r="Q1500" s="833">
        <v>64</v>
      </c>
    </row>
    <row r="1501" spans="1:17" ht="14.45" customHeight="1" x14ac:dyDescent="0.2">
      <c r="A1501" s="822" t="s">
        <v>599</v>
      </c>
      <c r="B1501" s="823" t="s">
        <v>7774</v>
      </c>
      <c r="C1501" s="823" t="s">
        <v>7240</v>
      </c>
      <c r="D1501" s="823" t="s">
        <v>7312</v>
      </c>
      <c r="E1501" s="823" t="s">
        <v>7313</v>
      </c>
      <c r="F1501" s="832"/>
      <c r="G1501" s="832"/>
      <c r="H1501" s="832"/>
      <c r="I1501" s="832"/>
      <c r="J1501" s="832"/>
      <c r="K1501" s="832"/>
      <c r="L1501" s="832"/>
      <c r="M1501" s="832"/>
      <c r="N1501" s="832">
        <v>-1.7763568394002505E-15</v>
      </c>
      <c r="O1501" s="832">
        <v>0</v>
      </c>
      <c r="P1501" s="828"/>
      <c r="Q1501" s="833">
        <v>0</v>
      </c>
    </row>
    <row r="1502" spans="1:17" ht="14.45" customHeight="1" x14ac:dyDescent="0.2">
      <c r="A1502" s="822" t="s">
        <v>599</v>
      </c>
      <c r="B1502" s="823" t="s">
        <v>7774</v>
      </c>
      <c r="C1502" s="823" t="s">
        <v>7240</v>
      </c>
      <c r="D1502" s="823" t="s">
        <v>7324</v>
      </c>
      <c r="E1502" s="823" t="s">
        <v>7325</v>
      </c>
      <c r="F1502" s="832"/>
      <c r="G1502" s="832"/>
      <c r="H1502" s="832"/>
      <c r="I1502" s="832"/>
      <c r="J1502" s="832"/>
      <c r="K1502" s="832"/>
      <c r="L1502" s="832"/>
      <c r="M1502" s="832"/>
      <c r="N1502" s="832">
        <v>0</v>
      </c>
      <c r="O1502" s="832">
        <v>0</v>
      </c>
      <c r="P1502" s="828"/>
      <c r="Q1502" s="833"/>
    </row>
    <row r="1503" spans="1:17" ht="14.45" customHeight="1" x14ac:dyDescent="0.2">
      <c r="A1503" s="822" t="s">
        <v>599</v>
      </c>
      <c r="B1503" s="823" t="s">
        <v>7774</v>
      </c>
      <c r="C1503" s="823" t="s">
        <v>7240</v>
      </c>
      <c r="D1503" s="823" t="s">
        <v>7378</v>
      </c>
      <c r="E1503" s="823" t="s">
        <v>7572</v>
      </c>
      <c r="F1503" s="832"/>
      <c r="G1503" s="832"/>
      <c r="H1503" s="832"/>
      <c r="I1503" s="832"/>
      <c r="J1503" s="832"/>
      <c r="K1503" s="832"/>
      <c r="L1503" s="832"/>
      <c r="M1503" s="832"/>
      <c r="N1503" s="832">
        <v>0</v>
      </c>
      <c r="O1503" s="832">
        <v>0</v>
      </c>
      <c r="P1503" s="828"/>
      <c r="Q1503" s="833"/>
    </row>
    <row r="1504" spans="1:17" ht="14.45" customHeight="1" x14ac:dyDescent="0.2">
      <c r="A1504" s="822" t="s">
        <v>599</v>
      </c>
      <c r="B1504" s="823" t="s">
        <v>7774</v>
      </c>
      <c r="C1504" s="823" t="s">
        <v>7240</v>
      </c>
      <c r="D1504" s="823" t="s">
        <v>7427</v>
      </c>
      <c r="E1504" s="823" t="s">
        <v>7576</v>
      </c>
      <c r="F1504" s="832"/>
      <c r="G1504" s="832"/>
      <c r="H1504" s="832"/>
      <c r="I1504" s="832"/>
      <c r="J1504" s="832"/>
      <c r="K1504" s="832"/>
      <c r="L1504" s="832"/>
      <c r="M1504" s="832"/>
      <c r="N1504" s="832">
        <v>0</v>
      </c>
      <c r="O1504" s="832">
        <v>0</v>
      </c>
      <c r="P1504" s="828"/>
      <c r="Q1504" s="833"/>
    </row>
    <row r="1505" spans="1:17" ht="14.45" customHeight="1" x14ac:dyDescent="0.2">
      <c r="A1505" s="822" t="s">
        <v>599</v>
      </c>
      <c r="B1505" s="823" t="s">
        <v>7774</v>
      </c>
      <c r="C1505" s="823" t="s">
        <v>7240</v>
      </c>
      <c r="D1505" s="823" t="s">
        <v>7431</v>
      </c>
      <c r="E1505" s="823" t="s">
        <v>7581</v>
      </c>
      <c r="F1505" s="832"/>
      <c r="G1505" s="832"/>
      <c r="H1505" s="832"/>
      <c r="I1505" s="832"/>
      <c r="J1505" s="832"/>
      <c r="K1505" s="832"/>
      <c r="L1505" s="832"/>
      <c r="M1505" s="832"/>
      <c r="N1505" s="832">
        <v>0</v>
      </c>
      <c r="O1505" s="832">
        <v>2.7284841053187847E-12</v>
      </c>
      <c r="P1505" s="828"/>
      <c r="Q1505" s="833"/>
    </row>
    <row r="1506" spans="1:17" ht="14.45" customHeight="1" x14ac:dyDescent="0.2">
      <c r="A1506" s="822" t="s">
        <v>599</v>
      </c>
      <c r="B1506" s="823" t="s">
        <v>7774</v>
      </c>
      <c r="C1506" s="823" t="s">
        <v>7240</v>
      </c>
      <c r="D1506" s="823" t="s">
        <v>7432</v>
      </c>
      <c r="E1506" s="823" t="s">
        <v>7581</v>
      </c>
      <c r="F1506" s="832"/>
      <c r="G1506" s="832"/>
      <c r="H1506" s="832"/>
      <c r="I1506" s="832"/>
      <c r="J1506" s="832"/>
      <c r="K1506" s="832"/>
      <c r="L1506" s="832"/>
      <c r="M1506" s="832"/>
      <c r="N1506" s="832">
        <v>-1.7763568394002505E-15</v>
      </c>
      <c r="O1506" s="832">
        <v>-1.4551915228366852E-11</v>
      </c>
      <c r="P1506" s="828"/>
      <c r="Q1506" s="833">
        <v>8192</v>
      </c>
    </row>
    <row r="1507" spans="1:17" ht="14.45" customHeight="1" x14ac:dyDescent="0.2">
      <c r="A1507" s="822" t="s">
        <v>8061</v>
      </c>
      <c r="B1507" s="823" t="s">
        <v>7239</v>
      </c>
      <c r="C1507" s="823" t="s">
        <v>7508</v>
      </c>
      <c r="D1507" s="823" t="s">
        <v>7513</v>
      </c>
      <c r="E1507" s="823" t="s">
        <v>7514</v>
      </c>
      <c r="F1507" s="832">
        <v>1</v>
      </c>
      <c r="G1507" s="832">
        <v>37</v>
      </c>
      <c r="H1507" s="832">
        <v>0.97368421052631582</v>
      </c>
      <c r="I1507" s="832">
        <v>37</v>
      </c>
      <c r="J1507" s="832">
        <v>1</v>
      </c>
      <c r="K1507" s="832">
        <v>38</v>
      </c>
      <c r="L1507" s="832">
        <v>1</v>
      </c>
      <c r="M1507" s="832">
        <v>38</v>
      </c>
      <c r="N1507" s="832">
        <v>2</v>
      </c>
      <c r="O1507" s="832">
        <v>76</v>
      </c>
      <c r="P1507" s="828">
        <v>2</v>
      </c>
      <c r="Q1507" s="833">
        <v>38</v>
      </c>
    </row>
    <row r="1508" spans="1:17" ht="14.45" customHeight="1" x14ac:dyDescent="0.2">
      <c r="A1508" s="822" t="s">
        <v>8061</v>
      </c>
      <c r="B1508" s="823" t="s">
        <v>7584</v>
      </c>
      <c r="C1508" s="823" t="s">
        <v>7508</v>
      </c>
      <c r="D1508" s="823" t="s">
        <v>7611</v>
      </c>
      <c r="E1508" s="823" t="s">
        <v>7612</v>
      </c>
      <c r="F1508" s="832">
        <v>1</v>
      </c>
      <c r="G1508" s="832">
        <v>1610</v>
      </c>
      <c r="H1508" s="832">
        <v>1</v>
      </c>
      <c r="I1508" s="832">
        <v>1610</v>
      </c>
      <c r="J1508" s="832">
        <v>1</v>
      </c>
      <c r="K1508" s="832">
        <v>1610</v>
      </c>
      <c r="L1508" s="832">
        <v>1</v>
      </c>
      <c r="M1508" s="832">
        <v>1610</v>
      </c>
      <c r="N1508" s="832"/>
      <c r="O1508" s="832"/>
      <c r="P1508" s="828"/>
      <c r="Q1508" s="833"/>
    </row>
    <row r="1509" spans="1:17" ht="14.45" customHeight="1" x14ac:dyDescent="0.2">
      <c r="A1509" s="822" t="s">
        <v>8061</v>
      </c>
      <c r="B1509" s="823" t="s">
        <v>7584</v>
      </c>
      <c r="C1509" s="823" t="s">
        <v>7508</v>
      </c>
      <c r="D1509" s="823" t="s">
        <v>7617</v>
      </c>
      <c r="E1509" s="823" t="s">
        <v>7618</v>
      </c>
      <c r="F1509" s="832">
        <v>1</v>
      </c>
      <c r="G1509" s="832">
        <v>1610</v>
      </c>
      <c r="H1509" s="832">
        <v>1</v>
      </c>
      <c r="I1509" s="832">
        <v>1610</v>
      </c>
      <c r="J1509" s="832">
        <v>1</v>
      </c>
      <c r="K1509" s="832">
        <v>1610</v>
      </c>
      <c r="L1509" s="832">
        <v>1</v>
      </c>
      <c r="M1509" s="832">
        <v>1610</v>
      </c>
      <c r="N1509" s="832"/>
      <c r="O1509" s="832"/>
      <c r="P1509" s="828"/>
      <c r="Q1509" s="833"/>
    </row>
    <row r="1510" spans="1:17" ht="14.45" customHeight="1" x14ac:dyDescent="0.2">
      <c r="A1510" s="822" t="s">
        <v>8061</v>
      </c>
      <c r="B1510" s="823" t="s">
        <v>7584</v>
      </c>
      <c r="C1510" s="823" t="s">
        <v>7508</v>
      </c>
      <c r="D1510" s="823" t="s">
        <v>7623</v>
      </c>
      <c r="E1510" s="823" t="s">
        <v>7624</v>
      </c>
      <c r="F1510" s="832">
        <v>1</v>
      </c>
      <c r="G1510" s="832">
        <v>1084.44</v>
      </c>
      <c r="H1510" s="832">
        <v>1</v>
      </c>
      <c r="I1510" s="832">
        <v>1084.44</v>
      </c>
      <c r="J1510" s="832">
        <v>1</v>
      </c>
      <c r="K1510" s="832">
        <v>1084.44</v>
      </c>
      <c r="L1510" s="832">
        <v>1</v>
      </c>
      <c r="M1510" s="832">
        <v>1084.44</v>
      </c>
      <c r="N1510" s="832"/>
      <c r="O1510" s="832"/>
      <c r="P1510" s="828"/>
      <c r="Q1510" s="833"/>
    </row>
    <row r="1511" spans="1:17" ht="14.45" customHeight="1" x14ac:dyDescent="0.2">
      <c r="A1511" s="822" t="s">
        <v>8061</v>
      </c>
      <c r="B1511" s="823" t="s">
        <v>7627</v>
      </c>
      <c r="C1511" s="823" t="s">
        <v>7508</v>
      </c>
      <c r="D1511" s="823" t="s">
        <v>7628</v>
      </c>
      <c r="E1511" s="823" t="s">
        <v>7629</v>
      </c>
      <c r="F1511" s="832"/>
      <c r="G1511" s="832"/>
      <c r="H1511" s="832"/>
      <c r="I1511" s="832"/>
      <c r="J1511" s="832">
        <v>13</v>
      </c>
      <c r="K1511" s="832">
        <v>2899</v>
      </c>
      <c r="L1511" s="832">
        <v>1</v>
      </c>
      <c r="M1511" s="832">
        <v>223</v>
      </c>
      <c r="N1511" s="832"/>
      <c r="O1511" s="832"/>
      <c r="P1511" s="828"/>
      <c r="Q1511" s="833"/>
    </row>
    <row r="1512" spans="1:17" ht="14.45" customHeight="1" x14ac:dyDescent="0.2">
      <c r="A1512" s="822" t="s">
        <v>8061</v>
      </c>
      <c r="B1512" s="823" t="s">
        <v>7627</v>
      </c>
      <c r="C1512" s="823" t="s">
        <v>7508</v>
      </c>
      <c r="D1512" s="823" t="s">
        <v>7630</v>
      </c>
      <c r="E1512" s="823" t="s">
        <v>7631</v>
      </c>
      <c r="F1512" s="832"/>
      <c r="G1512" s="832"/>
      <c r="H1512" s="832"/>
      <c r="I1512" s="832"/>
      <c r="J1512" s="832">
        <v>13</v>
      </c>
      <c r="K1512" s="832">
        <v>6669</v>
      </c>
      <c r="L1512" s="832">
        <v>1</v>
      </c>
      <c r="M1512" s="832">
        <v>513</v>
      </c>
      <c r="N1512" s="832"/>
      <c r="O1512" s="832"/>
      <c r="P1512" s="828"/>
      <c r="Q1512" s="833"/>
    </row>
    <row r="1513" spans="1:17" ht="14.45" customHeight="1" x14ac:dyDescent="0.2">
      <c r="A1513" s="822" t="s">
        <v>8061</v>
      </c>
      <c r="B1513" s="823" t="s">
        <v>7627</v>
      </c>
      <c r="C1513" s="823" t="s">
        <v>7508</v>
      </c>
      <c r="D1513" s="823" t="s">
        <v>7632</v>
      </c>
      <c r="E1513" s="823" t="s">
        <v>7633</v>
      </c>
      <c r="F1513" s="832">
        <v>12</v>
      </c>
      <c r="G1513" s="832">
        <v>4248</v>
      </c>
      <c r="H1513" s="832">
        <v>0.74788732394366197</v>
      </c>
      <c r="I1513" s="832">
        <v>354</v>
      </c>
      <c r="J1513" s="832">
        <v>16</v>
      </c>
      <c r="K1513" s="832">
        <v>5680</v>
      </c>
      <c r="L1513" s="832">
        <v>1</v>
      </c>
      <c r="M1513" s="832">
        <v>355</v>
      </c>
      <c r="N1513" s="832">
        <v>7</v>
      </c>
      <c r="O1513" s="832">
        <v>2485</v>
      </c>
      <c r="P1513" s="828">
        <v>0.4375</v>
      </c>
      <c r="Q1513" s="833">
        <v>355</v>
      </c>
    </row>
    <row r="1514" spans="1:17" ht="14.45" customHeight="1" x14ac:dyDescent="0.2">
      <c r="A1514" s="822" t="s">
        <v>8061</v>
      </c>
      <c r="B1514" s="823" t="s">
        <v>7627</v>
      </c>
      <c r="C1514" s="823" t="s">
        <v>7508</v>
      </c>
      <c r="D1514" s="823" t="s">
        <v>7636</v>
      </c>
      <c r="E1514" s="823" t="s">
        <v>7637</v>
      </c>
      <c r="F1514" s="832">
        <v>32</v>
      </c>
      <c r="G1514" s="832">
        <v>2080</v>
      </c>
      <c r="H1514" s="832">
        <v>0.72727272727272729</v>
      </c>
      <c r="I1514" s="832">
        <v>65</v>
      </c>
      <c r="J1514" s="832">
        <v>44</v>
      </c>
      <c r="K1514" s="832">
        <v>2860</v>
      </c>
      <c r="L1514" s="832">
        <v>1</v>
      </c>
      <c r="M1514" s="832">
        <v>65</v>
      </c>
      <c r="N1514" s="832">
        <v>36</v>
      </c>
      <c r="O1514" s="832">
        <v>2376</v>
      </c>
      <c r="P1514" s="828">
        <v>0.83076923076923082</v>
      </c>
      <c r="Q1514" s="833">
        <v>66</v>
      </c>
    </row>
    <row r="1515" spans="1:17" ht="14.45" customHeight="1" x14ac:dyDescent="0.2">
      <c r="A1515" s="822" t="s">
        <v>8061</v>
      </c>
      <c r="B1515" s="823" t="s">
        <v>7627</v>
      </c>
      <c r="C1515" s="823" t="s">
        <v>7508</v>
      </c>
      <c r="D1515" s="823" t="s">
        <v>7640</v>
      </c>
      <c r="E1515" s="823" t="s">
        <v>7641</v>
      </c>
      <c r="F1515" s="832">
        <v>1</v>
      </c>
      <c r="G1515" s="832">
        <v>592</v>
      </c>
      <c r="H1515" s="832">
        <v>0.99663299663299665</v>
      </c>
      <c r="I1515" s="832">
        <v>592</v>
      </c>
      <c r="J1515" s="832">
        <v>1</v>
      </c>
      <c r="K1515" s="832">
        <v>594</v>
      </c>
      <c r="L1515" s="832">
        <v>1</v>
      </c>
      <c r="M1515" s="832">
        <v>594</v>
      </c>
      <c r="N1515" s="832"/>
      <c r="O1515" s="832"/>
      <c r="P1515" s="828"/>
      <c r="Q1515" s="833"/>
    </row>
    <row r="1516" spans="1:17" ht="14.45" customHeight="1" x14ac:dyDescent="0.2">
      <c r="A1516" s="822" t="s">
        <v>8061</v>
      </c>
      <c r="B1516" s="823" t="s">
        <v>7627</v>
      </c>
      <c r="C1516" s="823" t="s">
        <v>7508</v>
      </c>
      <c r="D1516" s="823" t="s">
        <v>7642</v>
      </c>
      <c r="E1516" s="823" t="s">
        <v>7643</v>
      </c>
      <c r="F1516" s="832">
        <v>1</v>
      </c>
      <c r="G1516" s="832">
        <v>617</v>
      </c>
      <c r="H1516" s="832">
        <v>0.99838187702265369</v>
      </c>
      <c r="I1516" s="832">
        <v>617</v>
      </c>
      <c r="J1516" s="832">
        <v>1</v>
      </c>
      <c r="K1516" s="832">
        <v>618</v>
      </c>
      <c r="L1516" s="832">
        <v>1</v>
      </c>
      <c r="M1516" s="832">
        <v>618</v>
      </c>
      <c r="N1516" s="832"/>
      <c r="O1516" s="832"/>
      <c r="P1516" s="828"/>
      <c r="Q1516" s="833"/>
    </row>
    <row r="1517" spans="1:17" ht="14.45" customHeight="1" x14ac:dyDescent="0.2">
      <c r="A1517" s="822" t="s">
        <v>8061</v>
      </c>
      <c r="B1517" s="823" t="s">
        <v>7627</v>
      </c>
      <c r="C1517" s="823" t="s">
        <v>7508</v>
      </c>
      <c r="D1517" s="823" t="s">
        <v>7644</v>
      </c>
      <c r="E1517" s="823" t="s">
        <v>7645</v>
      </c>
      <c r="F1517" s="832">
        <v>44</v>
      </c>
      <c r="G1517" s="832">
        <v>6732</v>
      </c>
      <c r="H1517" s="832">
        <v>0.6428571428571429</v>
      </c>
      <c r="I1517" s="832">
        <v>153</v>
      </c>
      <c r="J1517" s="832">
        <v>68</v>
      </c>
      <c r="K1517" s="832">
        <v>10472</v>
      </c>
      <c r="L1517" s="832">
        <v>1</v>
      </c>
      <c r="M1517" s="832">
        <v>154</v>
      </c>
      <c r="N1517" s="832"/>
      <c r="O1517" s="832"/>
      <c r="P1517" s="828"/>
      <c r="Q1517" s="833"/>
    </row>
    <row r="1518" spans="1:17" ht="14.45" customHeight="1" x14ac:dyDescent="0.2">
      <c r="A1518" s="822" t="s">
        <v>8061</v>
      </c>
      <c r="B1518" s="823" t="s">
        <v>7627</v>
      </c>
      <c r="C1518" s="823" t="s">
        <v>7508</v>
      </c>
      <c r="D1518" s="823" t="s">
        <v>7648</v>
      </c>
      <c r="E1518" s="823" t="s">
        <v>7649</v>
      </c>
      <c r="F1518" s="832">
        <v>10</v>
      </c>
      <c r="G1518" s="832">
        <v>240</v>
      </c>
      <c r="H1518" s="832">
        <v>0.36923076923076925</v>
      </c>
      <c r="I1518" s="832">
        <v>24</v>
      </c>
      <c r="J1518" s="832">
        <v>25</v>
      </c>
      <c r="K1518" s="832">
        <v>650</v>
      </c>
      <c r="L1518" s="832">
        <v>1</v>
      </c>
      <c r="M1518" s="832">
        <v>26</v>
      </c>
      <c r="N1518" s="832">
        <v>14</v>
      </c>
      <c r="O1518" s="832">
        <v>364</v>
      </c>
      <c r="P1518" s="828">
        <v>0.56000000000000005</v>
      </c>
      <c r="Q1518" s="833">
        <v>26</v>
      </c>
    </row>
    <row r="1519" spans="1:17" ht="14.45" customHeight="1" x14ac:dyDescent="0.2">
      <c r="A1519" s="822" t="s">
        <v>8061</v>
      </c>
      <c r="B1519" s="823" t="s">
        <v>7627</v>
      </c>
      <c r="C1519" s="823" t="s">
        <v>7508</v>
      </c>
      <c r="D1519" s="823" t="s">
        <v>7652</v>
      </c>
      <c r="E1519" s="823" t="s">
        <v>7653</v>
      </c>
      <c r="F1519" s="832">
        <v>46</v>
      </c>
      <c r="G1519" s="832">
        <v>2530</v>
      </c>
      <c r="H1519" s="832">
        <v>0.63888888888888884</v>
      </c>
      <c r="I1519" s="832">
        <v>55</v>
      </c>
      <c r="J1519" s="832">
        <v>72</v>
      </c>
      <c r="K1519" s="832">
        <v>3960</v>
      </c>
      <c r="L1519" s="832">
        <v>1</v>
      </c>
      <c r="M1519" s="832">
        <v>55</v>
      </c>
      <c r="N1519" s="832">
        <v>41</v>
      </c>
      <c r="O1519" s="832">
        <v>2255</v>
      </c>
      <c r="P1519" s="828">
        <v>0.56944444444444442</v>
      </c>
      <c r="Q1519" s="833">
        <v>55</v>
      </c>
    </row>
    <row r="1520" spans="1:17" ht="14.45" customHeight="1" x14ac:dyDescent="0.2">
      <c r="A1520" s="822" t="s">
        <v>8061</v>
      </c>
      <c r="B1520" s="823" t="s">
        <v>7627</v>
      </c>
      <c r="C1520" s="823" t="s">
        <v>7508</v>
      </c>
      <c r="D1520" s="823" t="s">
        <v>7654</v>
      </c>
      <c r="E1520" s="823" t="s">
        <v>7655</v>
      </c>
      <c r="F1520" s="832">
        <v>1012</v>
      </c>
      <c r="G1520" s="832">
        <v>77924</v>
      </c>
      <c r="H1520" s="832">
        <v>0.9842617152961981</v>
      </c>
      <c r="I1520" s="832">
        <v>77</v>
      </c>
      <c r="J1520" s="832">
        <v>1015</v>
      </c>
      <c r="K1520" s="832">
        <v>79170</v>
      </c>
      <c r="L1520" s="832">
        <v>1</v>
      </c>
      <c r="M1520" s="832">
        <v>78</v>
      </c>
      <c r="N1520" s="832">
        <v>796</v>
      </c>
      <c r="O1520" s="832">
        <v>62088</v>
      </c>
      <c r="P1520" s="828">
        <v>0.78423645320197044</v>
      </c>
      <c r="Q1520" s="833">
        <v>78</v>
      </c>
    </row>
    <row r="1521" spans="1:17" ht="14.45" customHeight="1" x14ac:dyDescent="0.2">
      <c r="A1521" s="822" t="s">
        <v>8061</v>
      </c>
      <c r="B1521" s="823" t="s">
        <v>7627</v>
      </c>
      <c r="C1521" s="823" t="s">
        <v>7508</v>
      </c>
      <c r="D1521" s="823" t="s">
        <v>7658</v>
      </c>
      <c r="E1521" s="823" t="s">
        <v>7659</v>
      </c>
      <c r="F1521" s="832">
        <v>12</v>
      </c>
      <c r="G1521" s="832">
        <v>288</v>
      </c>
      <c r="H1521" s="832">
        <v>0.375</v>
      </c>
      <c r="I1521" s="832">
        <v>24</v>
      </c>
      <c r="J1521" s="832">
        <v>32</v>
      </c>
      <c r="K1521" s="832">
        <v>768</v>
      </c>
      <c r="L1521" s="832">
        <v>1</v>
      </c>
      <c r="M1521" s="832">
        <v>24</v>
      </c>
      <c r="N1521" s="832">
        <v>21</v>
      </c>
      <c r="O1521" s="832">
        <v>525</v>
      </c>
      <c r="P1521" s="828">
        <v>0.68359375</v>
      </c>
      <c r="Q1521" s="833">
        <v>25</v>
      </c>
    </row>
    <row r="1522" spans="1:17" ht="14.45" customHeight="1" x14ac:dyDescent="0.2">
      <c r="A1522" s="822" t="s">
        <v>8061</v>
      </c>
      <c r="B1522" s="823" t="s">
        <v>7627</v>
      </c>
      <c r="C1522" s="823" t="s">
        <v>7508</v>
      </c>
      <c r="D1522" s="823" t="s">
        <v>7670</v>
      </c>
      <c r="E1522" s="823" t="s">
        <v>7671</v>
      </c>
      <c r="F1522" s="832">
        <v>3</v>
      </c>
      <c r="G1522" s="832">
        <v>198</v>
      </c>
      <c r="H1522" s="832">
        <v>4.6153846153846156E-2</v>
      </c>
      <c r="I1522" s="832">
        <v>66</v>
      </c>
      <c r="J1522" s="832">
        <v>65</v>
      </c>
      <c r="K1522" s="832">
        <v>4290</v>
      </c>
      <c r="L1522" s="832">
        <v>1</v>
      </c>
      <c r="M1522" s="832">
        <v>66</v>
      </c>
      <c r="N1522" s="832">
        <v>35</v>
      </c>
      <c r="O1522" s="832">
        <v>2310</v>
      </c>
      <c r="P1522" s="828">
        <v>0.53846153846153844</v>
      </c>
      <c r="Q1522" s="833">
        <v>66</v>
      </c>
    </row>
    <row r="1523" spans="1:17" ht="14.45" customHeight="1" x14ac:dyDescent="0.2">
      <c r="A1523" s="822" t="s">
        <v>8061</v>
      </c>
      <c r="B1523" s="823" t="s">
        <v>7627</v>
      </c>
      <c r="C1523" s="823" t="s">
        <v>7508</v>
      </c>
      <c r="D1523" s="823" t="s">
        <v>7672</v>
      </c>
      <c r="E1523" s="823" t="s">
        <v>7673</v>
      </c>
      <c r="F1523" s="832"/>
      <c r="G1523" s="832"/>
      <c r="H1523" s="832"/>
      <c r="I1523" s="832"/>
      <c r="J1523" s="832">
        <v>2</v>
      </c>
      <c r="K1523" s="832">
        <v>602</v>
      </c>
      <c r="L1523" s="832">
        <v>1</v>
      </c>
      <c r="M1523" s="832">
        <v>301</v>
      </c>
      <c r="N1523" s="832"/>
      <c r="O1523" s="832"/>
      <c r="P1523" s="828"/>
      <c r="Q1523" s="833"/>
    </row>
    <row r="1524" spans="1:17" ht="14.45" customHeight="1" x14ac:dyDescent="0.2">
      <c r="A1524" s="822" t="s">
        <v>8061</v>
      </c>
      <c r="B1524" s="823" t="s">
        <v>7627</v>
      </c>
      <c r="C1524" s="823" t="s">
        <v>7508</v>
      </c>
      <c r="D1524" s="823" t="s">
        <v>7674</v>
      </c>
      <c r="E1524" s="823" t="s">
        <v>7675</v>
      </c>
      <c r="F1524" s="832">
        <v>1105</v>
      </c>
      <c r="G1524" s="832">
        <v>18785</v>
      </c>
      <c r="H1524" s="832">
        <v>1.0072926162260711</v>
      </c>
      <c r="I1524" s="832">
        <v>17</v>
      </c>
      <c r="J1524" s="832">
        <v>1097</v>
      </c>
      <c r="K1524" s="832">
        <v>18649</v>
      </c>
      <c r="L1524" s="832">
        <v>1</v>
      </c>
      <c r="M1524" s="832">
        <v>17</v>
      </c>
      <c r="N1524" s="832">
        <v>824</v>
      </c>
      <c r="O1524" s="832">
        <v>14008</v>
      </c>
      <c r="P1524" s="828">
        <v>0.75113947128532366</v>
      </c>
      <c r="Q1524" s="833">
        <v>17</v>
      </c>
    </row>
    <row r="1525" spans="1:17" ht="14.45" customHeight="1" x14ac:dyDescent="0.2">
      <c r="A1525" s="822" t="s">
        <v>8061</v>
      </c>
      <c r="B1525" s="823" t="s">
        <v>7627</v>
      </c>
      <c r="C1525" s="823" t="s">
        <v>7508</v>
      </c>
      <c r="D1525" s="823" t="s">
        <v>7678</v>
      </c>
      <c r="E1525" s="823" t="s">
        <v>7679</v>
      </c>
      <c r="F1525" s="832">
        <v>16</v>
      </c>
      <c r="G1525" s="832">
        <v>5600</v>
      </c>
      <c r="H1525" s="832">
        <v>7.5973409306742637E-2</v>
      </c>
      <c r="I1525" s="832">
        <v>350</v>
      </c>
      <c r="J1525" s="832">
        <v>210</v>
      </c>
      <c r="K1525" s="832">
        <v>73710</v>
      </c>
      <c r="L1525" s="832">
        <v>1</v>
      </c>
      <c r="M1525" s="832">
        <v>351</v>
      </c>
      <c r="N1525" s="832">
        <v>5</v>
      </c>
      <c r="O1525" s="832">
        <v>1760</v>
      </c>
      <c r="P1525" s="828">
        <v>2.3877357210690543E-2</v>
      </c>
      <c r="Q1525" s="833">
        <v>352</v>
      </c>
    </row>
    <row r="1526" spans="1:17" ht="14.45" customHeight="1" x14ac:dyDescent="0.2">
      <c r="A1526" s="822" t="s">
        <v>8061</v>
      </c>
      <c r="B1526" s="823" t="s">
        <v>7627</v>
      </c>
      <c r="C1526" s="823" t="s">
        <v>7508</v>
      </c>
      <c r="D1526" s="823" t="s">
        <v>7680</v>
      </c>
      <c r="E1526" s="823" t="s">
        <v>7681</v>
      </c>
      <c r="F1526" s="832">
        <v>2</v>
      </c>
      <c r="G1526" s="832">
        <v>50</v>
      </c>
      <c r="H1526" s="832">
        <v>0.33333333333333331</v>
      </c>
      <c r="I1526" s="832">
        <v>25</v>
      </c>
      <c r="J1526" s="832">
        <v>6</v>
      </c>
      <c r="K1526" s="832">
        <v>150</v>
      </c>
      <c r="L1526" s="832">
        <v>1</v>
      </c>
      <c r="M1526" s="832">
        <v>25</v>
      </c>
      <c r="N1526" s="832">
        <v>7</v>
      </c>
      <c r="O1526" s="832">
        <v>182</v>
      </c>
      <c r="P1526" s="828">
        <v>1.2133333333333334</v>
      </c>
      <c r="Q1526" s="833">
        <v>26</v>
      </c>
    </row>
    <row r="1527" spans="1:17" ht="14.45" customHeight="1" x14ac:dyDescent="0.2">
      <c r="A1527" s="822" t="s">
        <v>8061</v>
      </c>
      <c r="B1527" s="823" t="s">
        <v>7627</v>
      </c>
      <c r="C1527" s="823" t="s">
        <v>7508</v>
      </c>
      <c r="D1527" s="823" t="s">
        <v>7682</v>
      </c>
      <c r="E1527" s="823" t="s">
        <v>7683</v>
      </c>
      <c r="F1527" s="832">
        <v>1</v>
      </c>
      <c r="G1527" s="832">
        <v>742</v>
      </c>
      <c r="H1527" s="832">
        <v>1</v>
      </c>
      <c r="I1527" s="832">
        <v>742</v>
      </c>
      <c r="J1527" s="832">
        <v>1</v>
      </c>
      <c r="K1527" s="832">
        <v>742</v>
      </c>
      <c r="L1527" s="832">
        <v>1</v>
      </c>
      <c r="M1527" s="832">
        <v>742</v>
      </c>
      <c r="N1527" s="832"/>
      <c r="O1527" s="832"/>
      <c r="P1527" s="828"/>
      <c r="Q1527" s="833"/>
    </row>
    <row r="1528" spans="1:17" ht="14.45" customHeight="1" x14ac:dyDescent="0.2">
      <c r="A1528" s="822" t="s">
        <v>8061</v>
      </c>
      <c r="B1528" s="823" t="s">
        <v>7627</v>
      </c>
      <c r="C1528" s="823" t="s">
        <v>7508</v>
      </c>
      <c r="D1528" s="823" t="s">
        <v>7684</v>
      </c>
      <c r="E1528" s="823" t="s">
        <v>7685</v>
      </c>
      <c r="F1528" s="832">
        <v>54</v>
      </c>
      <c r="G1528" s="832">
        <v>9774</v>
      </c>
      <c r="H1528" s="832">
        <v>0.49090909090909091</v>
      </c>
      <c r="I1528" s="832">
        <v>181</v>
      </c>
      <c r="J1528" s="832">
        <v>110</v>
      </c>
      <c r="K1528" s="832">
        <v>19910</v>
      </c>
      <c r="L1528" s="832">
        <v>1</v>
      </c>
      <c r="M1528" s="832">
        <v>181</v>
      </c>
      <c r="N1528" s="832">
        <v>46</v>
      </c>
      <c r="O1528" s="832">
        <v>8326</v>
      </c>
      <c r="P1528" s="828">
        <v>0.41818181818181815</v>
      </c>
      <c r="Q1528" s="833">
        <v>181</v>
      </c>
    </row>
    <row r="1529" spans="1:17" ht="14.45" customHeight="1" x14ac:dyDescent="0.2">
      <c r="A1529" s="822" t="s">
        <v>8061</v>
      </c>
      <c r="B1529" s="823" t="s">
        <v>7627</v>
      </c>
      <c r="C1529" s="823" t="s">
        <v>7508</v>
      </c>
      <c r="D1529" s="823" t="s">
        <v>7690</v>
      </c>
      <c r="E1529" s="823" t="s">
        <v>7691</v>
      </c>
      <c r="F1529" s="832">
        <v>43</v>
      </c>
      <c r="G1529" s="832">
        <v>10922</v>
      </c>
      <c r="H1529" s="832">
        <v>0.82692307692307687</v>
      </c>
      <c r="I1529" s="832">
        <v>254</v>
      </c>
      <c r="J1529" s="832">
        <v>52</v>
      </c>
      <c r="K1529" s="832">
        <v>13208</v>
      </c>
      <c r="L1529" s="832">
        <v>1</v>
      </c>
      <c r="M1529" s="832">
        <v>254</v>
      </c>
      <c r="N1529" s="832">
        <v>37</v>
      </c>
      <c r="O1529" s="832">
        <v>9398</v>
      </c>
      <c r="P1529" s="828">
        <v>0.71153846153846156</v>
      </c>
      <c r="Q1529" s="833">
        <v>254</v>
      </c>
    </row>
    <row r="1530" spans="1:17" ht="14.45" customHeight="1" x14ac:dyDescent="0.2">
      <c r="A1530" s="822" t="s">
        <v>8061</v>
      </c>
      <c r="B1530" s="823" t="s">
        <v>7627</v>
      </c>
      <c r="C1530" s="823" t="s">
        <v>7508</v>
      </c>
      <c r="D1530" s="823" t="s">
        <v>7692</v>
      </c>
      <c r="E1530" s="823" t="s">
        <v>7693</v>
      </c>
      <c r="F1530" s="832">
        <v>1</v>
      </c>
      <c r="G1530" s="832">
        <v>268</v>
      </c>
      <c r="H1530" s="832">
        <v>0.99628252788104088</v>
      </c>
      <c r="I1530" s="832">
        <v>268</v>
      </c>
      <c r="J1530" s="832">
        <v>1</v>
      </c>
      <c r="K1530" s="832">
        <v>269</v>
      </c>
      <c r="L1530" s="832">
        <v>1</v>
      </c>
      <c r="M1530" s="832">
        <v>269</v>
      </c>
      <c r="N1530" s="832"/>
      <c r="O1530" s="832"/>
      <c r="P1530" s="828"/>
      <c r="Q1530" s="833"/>
    </row>
    <row r="1531" spans="1:17" ht="14.45" customHeight="1" x14ac:dyDescent="0.2">
      <c r="A1531" s="822" t="s">
        <v>8061</v>
      </c>
      <c r="B1531" s="823" t="s">
        <v>7627</v>
      </c>
      <c r="C1531" s="823" t="s">
        <v>7508</v>
      </c>
      <c r="D1531" s="823" t="s">
        <v>7696</v>
      </c>
      <c r="E1531" s="823" t="s">
        <v>7697</v>
      </c>
      <c r="F1531" s="832">
        <v>343</v>
      </c>
      <c r="G1531" s="832">
        <v>74431</v>
      </c>
      <c r="H1531" s="832">
        <v>0.84691358024691354</v>
      </c>
      <c r="I1531" s="832">
        <v>217</v>
      </c>
      <c r="J1531" s="832">
        <v>405</v>
      </c>
      <c r="K1531" s="832">
        <v>87885</v>
      </c>
      <c r="L1531" s="832">
        <v>1</v>
      </c>
      <c r="M1531" s="832">
        <v>217</v>
      </c>
      <c r="N1531" s="832">
        <v>303</v>
      </c>
      <c r="O1531" s="832">
        <v>65751</v>
      </c>
      <c r="P1531" s="828">
        <v>0.74814814814814812</v>
      </c>
      <c r="Q1531" s="833">
        <v>217</v>
      </c>
    </row>
    <row r="1532" spans="1:17" ht="14.45" customHeight="1" x14ac:dyDescent="0.2">
      <c r="A1532" s="822" t="s">
        <v>8061</v>
      </c>
      <c r="B1532" s="823" t="s">
        <v>7627</v>
      </c>
      <c r="C1532" s="823" t="s">
        <v>7508</v>
      </c>
      <c r="D1532" s="823" t="s">
        <v>7698</v>
      </c>
      <c r="E1532" s="823" t="s">
        <v>7699</v>
      </c>
      <c r="F1532" s="832"/>
      <c r="G1532" s="832"/>
      <c r="H1532" s="832"/>
      <c r="I1532" s="832"/>
      <c r="J1532" s="832">
        <v>1</v>
      </c>
      <c r="K1532" s="832">
        <v>37</v>
      </c>
      <c r="L1532" s="832">
        <v>1</v>
      </c>
      <c r="M1532" s="832">
        <v>37</v>
      </c>
      <c r="N1532" s="832"/>
      <c r="O1532" s="832"/>
      <c r="P1532" s="828"/>
      <c r="Q1532" s="833"/>
    </row>
    <row r="1533" spans="1:17" ht="14.45" customHeight="1" x14ac:dyDescent="0.2">
      <c r="A1533" s="822" t="s">
        <v>8061</v>
      </c>
      <c r="B1533" s="823" t="s">
        <v>7627</v>
      </c>
      <c r="C1533" s="823" t="s">
        <v>7508</v>
      </c>
      <c r="D1533" s="823" t="s">
        <v>7700</v>
      </c>
      <c r="E1533" s="823" t="s">
        <v>7701</v>
      </c>
      <c r="F1533" s="832">
        <v>1</v>
      </c>
      <c r="G1533" s="832">
        <v>592</v>
      </c>
      <c r="H1533" s="832">
        <v>0.99663299663299665</v>
      </c>
      <c r="I1533" s="832">
        <v>592</v>
      </c>
      <c r="J1533" s="832">
        <v>1</v>
      </c>
      <c r="K1533" s="832">
        <v>594</v>
      </c>
      <c r="L1533" s="832">
        <v>1</v>
      </c>
      <c r="M1533" s="832">
        <v>594</v>
      </c>
      <c r="N1533" s="832"/>
      <c r="O1533" s="832"/>
      <c r="P1533" s="828"/>
      <c r="Q1533" s="833"/>
    </row>
    <row r="1534" spans="1:17" ht="14.45" customHeight="1" x14ac:dyDescent="0.2">
      <c r="A1534" s="822" t="s">
        <v>8061</v>
      </c>
      <c r="B1534" s="823" t="s">
        <v>7627</v>
      </c>
      <c r="C1534" s="823" t="s">
        <v>7508</v>
      </c>
      <c r="D1534" s="823" t="s">
        <v>7702</v>
      </c>
      <c r="E1534" s="823" t="s">
        <v>7703</v>
      </c>
      <c r="F1534" s="832">
        <v>6</v>
      </c>
      <c r="G1534" s="832">
        <v>300</v>
      </c>
      <c r="H1534" s="832">
        <v>1.5</v>
      </c>
      <c r="I1534" s="832">
        <v>50</v>
      </c>
      <c r="J1534" s="832">
        <v>4</v>
      </c>
      <c r="K1534" s="832">
        <v>200</v>
      </c>
      <c r="L1534" s="832">
        <v>1</v>
      </c>
      <c r="M1534" s="832">
        <v>50</v>
      </c>
      <c r="N1534" s="832">
        <v>5</v>
      </c>
      <c r="O1534" s="832">
        <v>250</v>
      </c>
      <c r="P1534" s="828">
        <v>1.25</v>
      </c>
      <c r="Q1534" s="833">
        <v>50</v>
      </c>
    </row>
    <row r="1535" spans="1:17" ht="14.45" customHeight="1" x14ac:dyDescent="0.2">
      <c r="A1535" s="822" t="s">
        <v>8061</v>
      </c>
      <c r="B1535" s="823" t="s">
        <v>7627</v>
      </c>
      <c r="C1535" s="823" t="s">
        <v>7508</v>
      </c>
      <c r="D1535" s="823" t="s">
        <v>7704</v>
      </c>
      <c r="E1535" s="823" t="s">
        <v>7705</v>
      </c>
      <c r="F1535" s="832">
        <v>1</v>
      </c>
      <c r="G1535" s="832">
        <v>547</v>
      </c>
      <c r="H1535" s="832">
        <v>0.99817518248175185</v>
      </c>
      <c r="I1535" s="832">
        <v>547</v>
      </c>
      <c r="J1535" s="832">
        <v>1</v>
      </c>
      <c r="K1535" s="832">
        <v>548</v>
      </c>
      <c r="L1535" s="832">
        <v>1</v>
      </c>
      <c r="M1535" s="832">
        <v>548</v>
      </c>
      <c r="N1535" s="832"/>
      <c r="O1535" s="832"/>
      <c r="P1535" s="828"/>
      <c r="Q1535" s="833"/>
    </row>
    <row r="1536" spans="1:17" ht="14.45" customHeight="1" x14ac:dyDescent="0.2">
      <c r="A1536" s="822" t="s">
        <v>8061</v>
      </c>
      <c r="B1536" s="823" t="s">
        <v>7627</v>
      </c>
      <c r="C1536" s="823" t="s">
        <v>7508</v>
      </c>
      <c r="D1536" s="823" t="s">
        <v>7708</v>
      </c>
      <c r="E1536" s="823" t="s">
        <v>7709</v>
      </c>
      <c r="F1536" s="832">
        <v>1</v>
      </c>
      <c r="G1536" s="832">
        <v>736</v>
      </c>
      <c r="H1536" s="832">
        <v>0.99864314789687925</v>
      </c>
      <c r="I1536" s="832">
        <v>736</v>
      </c>
      <c r="J1536" s="832">
        <v>1</v>
      </c>
      <c r="K1536" s="832">
        <v>737</v>
      </c>
      <c r="L1536" s="832">
        <v>1</v>
      </c>
      <c r="M1536" s="832">
        <v>737</v>
      </c>
      <c r="N1536" s="832"/>
      <c r="O1536" s="832"/>
      <c r="P1536" s="828"/>
      <c r="Q1536" s="833"/>
    </row>
    <row r="1537" spans="1:17" ht="14.45" customHeight="1" x14ac:dyDescent="0.2">
      <c r="A1537" s="822" t="s">
        <v>8061</v>
      </c>
      <c r="B1537" s="823" t="s">
        <v>7627</v>
      </c>
      <c r="C1537" s="823" t="s">
        <v>7508</v>
      </c>
      <c r="D1537" s="823" t="s">
        <v>7712</v>
      </c>
      <c r="E1537" s="823" t="s">
        <v>7713</v>
      </c>
      <c r="F1537" s="832">
        <v>1</v>
      </c>
      <c r="G1537" s="832">
        <v>346</v>
      </c>
      <c r="H1537" s="832">
        <v>0.99711815561959649</v>
      </c>
      <c r="I1537" s="832">
        <v>346</v>
      </c>
      <c r="J1537" s="832">
        <v>1</v>
      </c>
      <c r="K1537" s="832">
        <v>347</v>
      </c>
      <c r="L1537" s="832">
        <v>1</v>
      </c>
      <c r="M1537" s="832">
        <v>347</v>
      </c>
      <c r="N1537" s="832"/>
      <c r="O1537" s="832"/>
      <c r="P1537" s="828"/>
      <c r="Q1537" s="833"/>
    </row>
    <row r="1538" spans="1:17" ht="14.45" customHeight="1" x14ac:dyDescent="0.2">
      <c r="A1538" s="822" t="s">
        <v>8061</v>
      </c>
      <c r="B1538" s="823" t="s">
        <v>7627</v>
      </c>
      <c r="C1538" s="823" t="s">
        <v>7508</v>
      </c>
      <c r="D1538" s="823" t="s">
        <v>7716</v>
      </c>
      <c r="E1538" s="823" t="s">
        <v>7717</v>
      </c>
      <c r="F1538" s="832">
        <v>1</v>
      </c>
      <c r="G1538" s="832">
        <v>232</v>
      </c>
      <c r="H1538" s="832">
        <v>0.5</v>
      </c>
      <c r="I1538" s="832">
        <v>232</v>
      </c>
      <c r="J1538" s="832">
        <v>2</v>
      </c>
      <c r="K1538" s="832">
        <v>464</v>
      </c>
      <c r="L1538" s="832">
        <v>1</v>
      </c>
      <c r="M1538" s="832">
        <v>232</v>
      </c>
      <c r="N1538" s="832"/>
      <c r="O1538" s="832"/>
      <c r="P1538" s="828"/>
      <c r="Q1538" s="833"/>
    </row>
    <row r="1539" spans="1:17" ht="14.45" customHeight="1" x14ac:dyDescent="0.2">
      <c r="A1539" s="822" t="s">
        <v>8061</v>
      </c>
      <c r="B1539" s="823" t="s">
        <v>7627</v>
      </c>
      <c r="C1539" s="823" t="s">
        <v>7508</v>
      </c>
      <c r="D1539" s="823" t="s">
        <v>7718</v>
      </c>
      <c r="E1539" s="823" t="s">
        <v>7719</v>
      </c>
      <c r="F1539" s="832">
        <v>22</v>
      </c>
      <c r="G1539" s="832">
        <v>5126</v>
      </c>
      <c r="H1539" s="832">
        <v>0.64429361488185022</v>
      </c>
      <c r="I1539" s="832">
        <v>233</v>
      </c>
      <c r="J1539" s="832">
        <v>34</v>
      </c>
      <c r="K1539" s="832">
        <v>7956</v>
      </c>
      <c r="L1539" s="832">
        <v>1</v>
      </c>
      <c r="M1539" s="832">
        <v>234</v>
      </c>
      <c r="N1539" s="832"/>
      <c r="O1539" s="832"/>
      <c r="P1539" s="828"/>
      <c r="Q1539" s="833"/>
    </row>
    <row r="1540" spans="1:17" ht="14.45" customHeight="1" x14ac:dyDescent="0.2">
      <c r="A1540" s="822" t="s">
        <v>8061</v>
      </c>
      <c r="B1540" s="823" t="s">
        <v>7627</v>
      </c>
      <c r="C1540" s="823" t="s">
        <v>7508</v>
      </c>
      <c r="D1540" s="823" t="s">
        <v>7738</v>
      </c>
      <c r="E1540" s="823" t="s">
        <v>7739</v>
      </c>
      <c r="F1540" s="832">
        <v>1</v>
      </c>
      <c r="G1540" s="832">
        <v>919</v>
      </c>
      <c r="H1540" s="832">
        <v>0.99891304347826082</v>
      </c>
      <c r="I1540" s="832">
        <v>919</v>
      </c>
      <c r="J1540" s="832">
        <v>1</v>
      </c>
      <c r="K1540" s="832">
        <v>920</v>
      </c>
      <c r="L1540" s="832">
        <v>1</v>
      </c>
      <c r="M1540" s="832">
        <v>920</v>
      </c>
      <c r="N1540" s="832"/>
      <c r="O1540" s="832"/>
      <c r="P1540" s="828"/>
      <c r="Q1540" s="833"/>
    </row>
    <row r="1541" spans="1:17" ht="14.45" customHeight="1" x14ac:dyDescent="0.2">
      <c r="A1541" s="822" t="s">
        <v>8061</v>
      </c>
      <c r="B1541" s="823" t="s">
        <v>7627</v>
      </c>
      <c r="C1541" s="823" t="s">
        <v>7508</v>
      </c>
      <c r="D1541" s="823" t="s">
        <v>7740</v>
      </c>
      <c r="E1541" s="823" t="s">
        <v>7741</v>
      </c>
      <c r="F1541" s="832">
        <v>1</v>
      </c>
      <c r="G1541" s="832">
        <v>896</v>
      </c>
      <c r="H1541" s="832">
        <v>0.99888517279821631</v>
      </c>
      <c r="I1541" s="832">
        <v>896</v>
      </c>
      <c r="J1541" s="832">
        <v>1</v>
      </c>
      <c r="K1541" s="832">
        <v>897</v>
      </c>
      <c r="L1541" s="832">
        <v>1</v>
      </c>
      <c r="M1541" s="832">
        <v>897</v>
      </c>
      <c r="N1541" s="832"/>
      <c r="O1541" s="832"/>
      <c r="P1541" s="828"/>
      <c r="Q1541" s="833"/>
    </row>
    <row r="1542" spans="1:17" ht="14.45" customHeight="1" x14ac:dyDescent="0.2">
      <c r="A1542" s="822" t="s">
        <v>8061</v>
      </c>
      <c r="B1542" s="823" t="s">
        <v>7627</v>
      </c>
      <c r="C1542" s="823" t="s">
        <v>7508</v>
      </c>
      <c r="D1542" s="823" t="s">
        <v>7754</v>
      </c>
      <c r="E1542" s="823" t="s">
        <v>7755</v>
      </c>
      <c r="F1542" s="832"/>
      <c r="G1542" s="832"/>
      <c r="H1542" s="832"/>
      <c r="I1542" s="832"/>
      <c r="J1542" s="832">
        <v>2</v>
      </c>
      <c r="K1542" s="832">
        <v>406</v>
      </c>
      <c r="L1542" s="832">
        <v>1</v>
      </c>
      <c r="M1542" s="832">
        <v>203</v>
      </c>
      <c r="N1542" s="832"/>
      <c r="O1542" s="832"/>
      <c r="P1542" s="828"/>
      <c r="Q1542" s="833"/>
    </row>
    <row r="1543" spans="1:17" ht="14.45" customHeight="1" x14ac:dyDescent="0.2">
      <c r="A1543" s="822" t="s">
        <v>8062</v>
      </c>
      <c r="B1543" s="823" t="s">
        <v>7239</v>
      </c>
      <c r="C1543" s="823" t="s">
        <v>7508</v>
      </c>
      <c r="D1543" s="823" t="s">
        <v>7513</v>
      </c>
      <c r="E1543" s="823" t="s">
        <v>7514</v>
      </c>
      <c r="F1543" s="832">
        <v>3</v>
      </c>
      <c r="G1543" s="832">
        <v>111</v>
      </c>
      <c r="H1543" s="832">
        <v>1.4605263157894737</v>
      </c>
      <c r="I1543" s="832">
        <v>37</v>
      </c>
      <c r="J1543" s="832">
        <v>2</v>
      </c>
      <c r="K1543" s="832">
        <v>76</v>
      </c>
      <c r="L1543" s="832">
        <v>1</v>
      </c>
      <c r="M1543" s="832">
        <v>38</v>
      </c>
      <c r="N1543" s="832">
        <v>1</v>
      </c>
      <c r="O1543" s="832">
        <v>38</v>
      </c>
      <c r="P1543" s="828">
        <v>0.5</v>
      </c>
      <c r="Q1543" s="833">
        <v>38</v>
      </c>
    </row>
    <row r="1544" spans="1:17" ht="14.45" customHeight="1" x14ac:dyDescent="0.2">
      <c r="A1544" s="822" t="s">
        <v>8062</v>
      </c>
      <c r="B1544" s="823" t="s">
        <v>7239</v>
      </c>
      <c r="C1544" s="823" t="s">
        <v>7508</v>
      </c>
      <c r="D1544" s="823" t="s">
        <v>7551</v>
      </c>
      <c r="E1544" s="823" t="s">
        <v>7552</v>
      </c>
      <c r="F1544" s="832">
        <v>2</v>
      </c>
      <c r="G1544" s="832">
        <v>348</v>
      </c>
      <c r="H1544" s="832">
        <v>0.39771428571428569</v>
      </c>
      <c r="I1544" s="832">
        <v>174</v>
      </c>
      <c r="J1544" s="832">
        <v>5</v>
      </c>
      <c r="K1544" s="832">
        <v>875</v>
      </c>
      <c r="L1544" s="832">
        <v>1</v>
      </c>
      <c r="M1544" s="832">
        <v>175</v>
      </c>
      <c r="N1544" s="832">
        <v>3</v>
      </c>
      <c r="O1544" s="832">
        <v>528</v>
      </c>
      <c r="P1544" s="828">
        <v>0.60342857142857143</v>
      </c>
      <c r="Q1544" s="833">
        <v>176</v>
      </c>
    </row>
    <row r="1545" spans="1:17" ht="14.45" customHeight="1" x14ac:dyDescent="0.2">
      <c r="A1545" s="822" t="s">
        <v>8062</v>
      </c>
      <c r="B1545" s="823" t="s">
        <v>7627</v>
      </c>
      <c r="C1545" s="823" t="s">
        <v>7508</v>
      </c>
      <c r="D1545" s="823" t="s">
        <v>7632</v>
      </c>
      <c r="E1545" s="823" t="s">
        <v>7633</v>
      </c>
      <c r="F1545" s="832">
        <v>91</v>
      </c>
      <c r="G1545" s="832">
        <v>32214</v>
      </c>
      <c r="H1545" s="832">
        <v>1.1784891165172855</v>
      </c>
      <c r="I1545" s="832">
        <v>354</v>
      </c>
      <c r="J1545" s="832">
        <v>77</v>
      </c>
      <c r="K1545" s="832">
        <v>27335</v>
      </c>
      <c r="L1545" s="832">
        <v>1</v>
      </c>
      <c r="M1545" s="832">
        <v>355</v>
      </c>
      <c r="N1545" s="832">
        <v>111</v>
      </c>
      <c r="O1545" s="832">
        <v>39405</v>
      </c>
      <c r="P1545" s="828">
        <v>1.4415584415584415</v>
      </c>
      <c r="Q1545" s="833">
        <v>355</v>
      </c>
    </row>
    <row r="1546" spans="1:17" ht="14.45" customHeight="1" x14ac:dyDescent="0.2">
      <c r="A1546" s="822" t="s">
        <v>8062</v>
      </c>
      <c r="B1546" s="823" t="s">
        <v>7627</v>
      </c>
      <c r="C1546" s="823" t="s">
        <v>7508</v>
      </c>
      <c r="D1546" s="823" t="s">
        <v>7636</v>
      </c>
      <c r="E1546" s="823" t="s">
        <v>7637</v>
      </c>
      <c r="F1546" s="832">
        <v>107</v>
      </c>
      <c r="G1546" s="832">
        <v>6955</v>
      </c>
      <c r="H1546" s="832">
        <v>0.86290322580645162</v>
      </c>
      <c r="I1546" s="832">
        <v>65</v>
      </c>
      <c r="J1546" s="832">
        <v>124</v>
      </c>
      <c r="K1546" s="832">
        <v>8060</v>
      </c>
      <c r="L1546" s="832">
        <v>1</v>
      </c>
      <c r="M1546" s="832">
        <v>65</v>
      </c>
      <c r="N1546" s="832">
        <v>121</v>
      </c>
      <c r="O1546" s="832">
        <v>7986</v>
      </c>
      <c r="P1546" s="828">
        <v>0.99081885856079399</v>
      </c>
      <c r="Q1546" s="833">
        <v>66</v>
      </c>
    </row>
    <row r="1547" spans="1:17" ht="14.45" customHeight="1" x14ac:dyDescent="0.2">
      <c r="A1547" s="822" t="s">
        <v>8062</v>
      </c>
      <c r="B1547" s="823" t="s">
        <v>7627</v>
      </c>
      <c r="C1547" s="823" t="s">
        <v>7508</v>
      </c>
      <c r="D1547" s="823" t="s">
        <v>7640</v>
      </c>
      <c r="E1547" s="823" t="s">
        <v>7641</v>
      </c>
      <c r="F1547" s="832"/>
      <c r="G1547" s="832"/>
      <c r="H1547" s="832"/>
      <c r="I1547" s="832"/>
      <c r="J1547" s="832"/>
      <c r="K1547" s="832"/>
      <c r="L1547" s="832"/>
      <c r="M1547" s="832"/>
      <c r="N1547" s="832">
        <v>3</v>
      </c>
      <c r="O1547" s="832">
        <v>1785</v>
      </c>
      <c r="P1547" s="828"/>
      <c r="Q1547" s="833">
        <v>595</v>
      </c>
    </row>
    <row r="1548" spans="1:17" ht="14.45" customHeight="1" x14ac:dyDescent="0.2">
      <c r="A1548" s="822" t="s">
        <v>8062</v>
      </c>
      <c r="B1548" s="823" t="s">
        <v>7627</v>
      </c>
      <c r="C1548" s="823" t="s">
        <v>7508</v>
      </c>
      <c r="D1548" s="823" t="s">
        <v>7642</v>
      </c>
      <c r="E1548" s="823" t="s">
        <v>7643</v>
      </c>
      <c r="F1548" s="832"/>
      <c r="G1548" s="832"/>
      <c r="H1548" s="832"/>
      <c r="I1548" s="832"/>
      <c r="J1548" s="832"/>
      <c r="K1548" s="832"/>
      <c r="L1548" s="832"/>
      <c r="M1548" s="832"/>
      <c r="N1548" s="832">
        <v>3</v>
      </c>
      <c r="O1548" s="832">
        <v>1857</v>
      </c>
      <c r="P1548" s="828"/>
      <c r="Q1548" s="833">
        <v>619</v>
      </c>
    </row>
    <row r="1549" spans="1:17" ht="14.45" customHeight="1" x14ac:dyDescent="0.2">
      <c r="A1549" s="822" t="s">
        <v>8062</v>
      </c>
      <c r="B1549" s="823" t="s">
        <v>7627</v>
      </c>
      <c r="C1549" s="823" t="s">
        <v>7508</v>
      </c>
      <c r="D1549" s="823" t="s">
        <v>7644</v>
      </c>
      <c r="E1549" s="823" t="s">
        <v>7645</v>
      </c>
      <c r="F1549" s="832">
        <v>4</v>
      </c>
      <c r="G1549" s="832">
        <v>612</v>
      </c>
      <c r="H1549" s="832"/>
      <c r="I1549" s="832">
        <v>153</v>
      </c>
      <c r="J1549" s="832"/>
      <c r="K1549" s="832"/>
      <c r="L1549" s="832"/>
      <c r="M1549" s="832"/>
      <c r="N1549" s="832"/>
      <c r="O1549" s="832"/>
      <c r="P1549" s="828"/>
      <c r="Q1549" s="833"/>
    </row>
    <row r="1550" spans="1:17" ht="14.45" customHeight="1" x14ac:dyDescent="0.2">
      <c r="A1550" s="822" t="s">
        <v>8062</v>
      </c>
      <c r="B1550" s="823" t="s">
        <v>7627</v>
      </c>
      <c r="C1550" s="823" t="s">
        <v>7508</v>
      </c>
      <c r="D1550" s="823" t="s">
        <v>7648</v>
      </c>
      <c r="E1550" s="823" t="s">
        <v>7649</v>
      </c>
      <c r="F1550" s="832">
        <v>17</v>
      </c>
      <c r="G1550" s="832">
        <v>408</v>
      </c>
      <c r="H1550" s="832">
        <v>0.82591093117408909</v>
      </c>
      <c r="I1550" s="832">
        <v>24</v>
      </c>
      <c r="J1550" s="832">
        <v>19</v>
      </c>
      <c r="K1550" s="832">
        <v>494</v>
      </c>
      <c r="L1550" s="832">
        <v>1</v>
      </c>
      <c r="M1550" s="832">
        <v>26</v>
      </c>
      <c r="N1550" s="832">
        <v>16</v>
      </c>
      <c r="O1550" s="832">
        <v>416</v>
      </c>
      <c r="P1550" s="828">
        <v>0.84210526315789469</v>
      </c>
      <c r="Q1550" s="833">
        <v>26</v>
      </c>
    </row>
    <row r="1551" spans="1:17" ht="14.45" customHeight="1" x14ac:dyDescent="0.2">
      <c r="A1551" s="822" t="s">
        <v>8062</v>
      </c>
      <c r="B1551" s="823" t="s">
        <v>7627</v>
      </c>
      <c r="C1551" s="823" t="s">
        <v>7508</v>
      </c>
      <c r="D1551" s="823" t="s">
        <v>7652</v>
      </c>
      <c r="E1551" s="823" t="s">
        <v>7653</v>
      </c>
      <c r="F1551" s="832">
        <v>44</v>
      </c>
      <c r="G1551" s="832">
        <v>2420</v>
      </c>
      <c r="H1551" s="832">
        <v>1.4193548387096775</v>
      </c>
      <c r="I1551" s="832">
        <v>55</v>
      </c>
      <c r="J1551" s="832">
        <v>31</v>
      </c>
      <c r="K1551" s="832">
        <v>1705</v>
      </c>
      <c r="L1551" s="832">
        <v>1</v>
      </c>
      <c r="M1551" s="832">
        <v>55</v>
      </c>
      <c r="N1551" s="832">
        <v>24</v>
      </c>
      <c r="O1551" s="832">
        <v>1320</v>
      </c>
      <c r="P1551" s="828">
        <v>0.77419354838709675</v>
      </c>
      <c r="Q1551" s="833">
        <v>55</v>
      </c>
    </row>
    <row r="1552" spans="1:17" ht="14.45" customHeight="1" x14ac:dyDescent="0.2">
      <c r="A1552" s="822" t="s">
        <v>8062</v>
      </c>
      <c r="B1552" s="823" t="s">
        <v>7627</v>
      </c>
      <c r="C1552" s="823" t="s">
        <v>7508</v>
      </c>
      <c r="D1552" s="823" t="s">
        <v>7654</v>
      </c>
      <c r="E1552" s="823" t="s">
        <v>7655</v>
      </c>
      <c r="F1552" s="832">
        <v>1249</v>
      </c>
      <c r="G1552" s="832">
        <v>96173</v>
      </c>
      <c r="H1552" s="832">
        <v>1.1128043136165879</v>
      </c>
      <c r="I1552" s="832">
        <v>77</v>
      </c>
      <c r="J1552" s="832">
        <v>1108</v>
      </c>
      <c r="K1552" s="832">
        <v>86424</v>
      </c>
      <c r="L1552" s="832">
        <v>1</v>
      </c>
      <c r="M1552" s="832">
        <v>78</v>
      </c>
      <c r="N1552" s="832">
        <v>1150</v>
      </c>
      <c r="O1552" s="832">
        <v>89700</v>
      </c>
      <c r="P1552" s="828">
        <v>1.0379061371841156</v>
      </c>
      <c r="Q1552" s="833">
        <v>78</v>
      </c>
    </row>
    <row r="1553" spans="1:17" ht="14.45" customHeight="1" x14ac:dyDescent="0.2">
      <c r="A1553" s="822" t="s">
        <v>8062</v>
      </c>
      <c r="B1553" s="823" t="s">
        <v>7627</v>
      </c>
      <c r="C1553" s="823" t="s">
        <v>7508</v>
      </c>
      <c r="D1553" s="823" t="s">
        <v>7658</v>
      </c>
      <c r="E1553" s="823" t="s">
        <v>7659</v>
      </c>
      <c r="F1553" s="832">
        <v>44</v>
      </c>
      <c r="G1553" s="832">
        <v>1056</v>
      </c>
      <c r="H1553" s="832">
        <v>0.91666666666666663</v>
      </c>
      <c r="I1553" s="832">
        <v>24</v>
      </c>
      <c r="J1553" s="832">
        <v>48</v>
      </c>
      <c r="K1553" s="832">
        <v>1152</v>
      </c>
      <c r="L1553" s="832">
        <v>1</v>
      </c>
      <c r="M1553" s="832">
        <v>24</v>
      </c>
      <c r="N1553" s="832">
        <v>50</v>
      </c>
      <c r="O1553" s="832">
        <v>1250</v>
      </c>
      <c r="P1553" s="828">
        <v>1.0850694444444444</v>
      </c>
      <c r="Q1553" s="833">
        <v>25</v>
      </c>
    </row>
    <row r="1554" spans="1:17" ht="14.45" customHeight="1" x14ac:dyDescent="0.2">
      <c r="A1554" s="822" t="s">
        <v>8062</v>
      </c>
      <c r="B1554" s="823" t="s">
        <v>7627</v>
      </c>
      <c r="C1554" s="823" t="s">
        <v>7508</v>
      </c>
      <c r="D1554" s="823" t="s">
        <v>7670</v>
      </c>
      <c r="E1554" s="823" t="s">
        <v>7671</v>
      </c>
      <c r="F1554" s="832">
        <v>8</v>
      </c>
      <c r="G1554" s="832">
        <v>528</v>
      </c>
      <c r="H1554" s="832">
        <v>0.88888888888888884</v>
      </c>
      <c r="I1554" s="832">
        <v>66</v>
      </c>
      <c r="J1554" s="832">
        <v>9</v>
      </c>
      <c r="K1554" s="832">
        <v>594</v>
      </c>
      <c r="L1554" s="832">
        <v>1</v>
      </c>
      <c r="M1554" s="832">
        <v>66</v>
      </c>
      <c r="N1554" s="832">
        <v>3</v>
      </c>
      <c r="O1554" s="832">
        <v>198</v>
      </c>
      <c r="P1554" s="828">
        <v>0.33333333333333331</v>
      </c>
      <c r="Q1554" s="833">
        <v>66</v>
      </c>
    </row>
    <row r="1555" spans="1:17" ht="14.45" customHeight="1" x14ac:dyDescent="0.2">
      <c r="A1555" s="822" t="s">
        <v>8062</v>
      </c>
      <c r="B1555" s="823" t="s">
        <v>7627</v>
      </c>
      <c r="C1555" s="823" t="s">
        <v>7508</v>
      </c>
      <c r="D1555" s="823" t="s">
        <v>7674</v>
      </c>
      <c r="E1555" s="823" t="s">
        <v>7675</v>
      </c>
      <c r="F1555" s="832">
        <v>1308</v>
      </c>
      <c r="G1555" s="832">
        <v>22236</v>
      </c>
      <c r="H1555" s="832">
        <v>1.1084745762711865</v>
      </c>
      <c r="I1555" s="832">
        <v>17</v>
      </c>
      <c r="J1555" s="832">
        <v>1180</v>
      </c>
      <c r="K1555" s="832">
        <v>20060</v>
      </c>
      <c r="L1555" s="832">
        <v>1</v>
      </c>
      <c r="M1555" s="832">
        <v>17</v>
      </c>
      <c r="N1555" s="832">
        <v>1229</v>
      </c>
      <c r="O1555" s="832">
        <v>20893</v>
      </c>
      <c r="P1555" s="828">
        <v>1.0415254237288136</v>
      </c>
      <c r="Q1555" s="833">
        <v>17</v>
      </c>
    </row>
    <row r="1556" spans="1:17" ht="14.45" customHeight="1" x14ac:dyDescent="0.2">
      <c r="A1556" s="822" t="s">
        <v>8062</v>
      </c>
      <c r="B1556" s="823" t="s">
        <v>7627</v>
      </c>
      <c r="C1556" s="823" t="s">
        <v>7508</v>
      </c>
      <c r="D1556" s="823" t="s">
        <v>7678</v>
      </c>
      <c r="E1556" s="823" t="s">
        <v>7679</v>
      </c>
      <c r="F1556" s="832"/>
      <c r="G1556" s="832"/>
      <c r="H1556" s="832"/>
      <c r="I1556" s="832"/>
      <c r="J1556" s="832">
        <v>35</v>
      </c>
      <c r="K1556" s="832">
        <v>12285</v>
      </c>
      <c r="L1556" s="832">
        <v>1</v>
      </c>
      <c r="M1556" s="832">
        <v>351</v>
      </c>
      <c r="N1556" s="832">
        <v>31</v>
      </c>
      <c r="O1556" s="832">
        <v>10912</v>
      </c>
      <c r="P1556" s="828">
        <v>0.88823768823768823</v>
      </c>
      <c r="Q1556" s="833">
        <v>352</v>
      </c>
    </row>
    <row r="1557" spans="1:17" ht="14.45" customHeight="1" x14ac:dyDescent="0.2">
      <c r="A1557" s="822" t="s">
        <v>8062</v>
      </c>
      <c r="B1557" s="823" t="s">
        <v>7627</v>
      </c>
      <c r="C1557" s="823" t="s">
        <v>7508</v>
      </c>
      <c r="D1557" s="823" t="s">
        <v>7680</v>
      </c>
      <c r="E1557" s="823" t="s">
        <v>7681</v>
      </c>
      <c r="F1557" s="832">
        <v>24</v>
      </c>
      <c r="G1557" s="832">
        <v>600</v>
      </c>
      <c r="H1557" s="832">
        <v>0.8571428571428571</v>
      </c>
      <c r="I1557" s="832">
        <v>25</v>
      </c>
      <c r="J1557" s="832">
        <v>28</v>
      </c>
      <c r="K1557" s="832">
        <v>700</v>
      </c>
      <c r="L1557" s="832">
        <v>1</v>
      </c>
      <c r="M1557" s="832">
        <v>25</v>
      </c>
      <c r="N1557" s="832">
        <v>32</v>
      </c>
      <c r="O1557" s="832">
        <v>832</v>
      </c>
      <c r="P1557" s="828">
        <v>1.1885714285714286</v>
      </c>
      <c r="Q1557" s="833">
        <v>26</v>
      </c>
    </row>
    <row r="1558" spans="1:17" ht="14.45" customHeight="1" x14ac:dyDescent="0.2">
      <c r="A1558" s="822" t="s">
        <v>8062</v>
      </c>
      <c r="B1558" s="823" t="s">
        <v>7627</v>
      </c>
      <c r="C1558" s="823" t="s">
        <v>7508</v>
      </c>
      <c r="D1558" s="823" t="s">
        <v>7682</v>
      </c>
      <c r="E1558" s="823" t="s">
        <v>7683</v>
      </c>
      <c r="F1558" s="832"/>
      <c r="G1558" s="832"/>
      <c r="H1558" s="832"/>
      <c r="I1558" s="832"/>
      <c r="J1558" s="832"/>
      <c r="K1558" s="832"/>
      <c r="L1558" s="832"/>
      <c r="M1558" s="832"/>
      <c r="N1558" s="832">
        <v>1</v>
      </c>
      <c r="O1558" s="832">
        <v>743</v>
      </c>
      <c r="P1558" s="828"/>
      <c r="Q1558" s="833">
        <v>743</v>
      </c>
    </row>
    <row r="1559" spans="1:17" ht="14.45" customHeight="1" x14ac:dyDescent="0.2">
      <c r="A1559" s="822" t="s">
        <v>8062</v>
      </c>
      <c r="B1559" s="823" t="s">
        <v>7627</v>
      </c>
      <c r="C1559" s="823" t="s">
        <v>7508</v>
      </c>
      <c r="D1559" s="823" t="s">
        <v>7684</v>
      </c>
      <c r="E1559" s="823" t="s">
        <v>7685</v>
      </c>
      <c r="F1559" s="832">
        <v>189</v>
      </c>
      <c r="G1559" s="832">
        <v>34209</v>
      </c>
      <c r="H1559" s="832">
        <v>1.5365853658536586</v>
      </c>
      <c r="I1559" s="832">
        <v>181</v>
      </c>
      <c r="J1559" s="832">
        <v>123</v>
      </c>
      <c r="K1559" s="832">
        <v>22263</v>
      </c>
      <c r="L1559" s="832">
        <v>1</v>
      </c>
      <c r="M1559" s="832">
        <v>181</v>
      </c>
      <c r="N1559" s="832">
        <v>150</v>
      </c>
      <c r="O1559" s="832">
        <v>27150</v>
      </c>
      <c r="P1559" s="828">
        <v>1.2195121951219512</v>
      </c>
      <c r="Q1559" s="833">
        <v>181</v>
      </c>
    </row>
    <row r="1560" spans="1:17" ht="14.45" customHeight="1" x14ac:dyDescent="0.2">
      <c r="A1560" s="822" t="s">
        <v>8062</v>
      </c>
      <c r="B1560" s="823" t="s">
        <v>7627</v>
      </c>
      <c r="C1560" s="823" t="s">
        <v>7508</v>
      </c>
      <c r="D1560" s="823" t="s">
        <v>7690</v>
      </c>
      <c r="E1560" s="823" t="s">
        <v>7691</v>
      </c>
      <c r="F1560" s="832">
        <v>48</v>
      </c>
      <c r="G1560" s="832">
        <v>12192</v>
      </c>
      <c r="H1560" s="832">
        <v>0.84210526315789469</v>
      </c>
      <c r="I1560" s="832">
        <v>254</v>
      </c>
      <c r="J1560" s="832">
        <v>57</v>
      </c>
      <c r="K1560" s="832">
        <v>14478</v>
      </c>
      <c r="L1560" s="832">
        <v>1</v>
      </c>
      <c r="M1560" s="832">
        <v>254</v>
      </c>
      <c r="N1560" s="832">
        <v>46</v>
      </c>
      <c r="O1560" s="832">
        <v>11684</v>
      </c>
      <c r="P1560" s="828">
        <v>0.80701754385964908</v>
      </c>
      <c r="Q1560" s="833">
        <v>254</v>
      </c>
    </row>
    <row r="1561" spans="1:17" ht="14.45" customHeight="1" x14ac:dyDescent="0.2">
      <c r="A1561" s="822" t="s">
        <v>8062</v>
      </c>
      <c r="B1561" s="823" t="s">
        <v>7627</v>
      </c>
      <c r="C1561" s="823" t="s">
        <v>7508</v>
      </c>
      <c r="D1561" s="823" t="s">
        <v>7692</v>
      </c>
      <c r="E1561" s="823" t="s">
        <v>7693</v>
      </c>
      <c r="F1561" s="832"/>
      <c r="G1561" s="832"/>
      <c r="H1561" s="832"/>
      <c r="I1561" s="832"/>
      <c r="J1561" s="832"/>
      <c r="K1561" s="832"/>
      <c r="L1561" s="832"/>
      <c r="M1561" s="832"/>
      <c r="N1561" s="832">
        <v>1</v>
      </c>
      <c r="O1561" s="832">
        <v>269</v>
      </c>
      <c r="P1561" s="828"/>
      <c r="Q1561" s="833">
        <v>269</v>
      </c>
    </row>
    <row r="1562" spans="1:17" ht="14.45" customHeight="1" x14ac:dyDescent="0.2">
      <c r="A1562" s="822" t="s">
        <v>8062</v>
      </c>
      <c r="B1562" s="823" t="s">
        <v>7627</v>
      </c>
      <c r="C1562" s="823" t="s">
        <v>7508</v>
      </c>
      <c r="D1562" s="823" t="s">
        <v>7696</v>
      </c>
      <c r="E1562" s="823" t="s">
        <v>7697</v>
      </c>
      <c r="F1562" s="832">
        <v>295</v>
      </c>
      <c r="G1562" s="832">
        <v>64015</v>
      </c>
      <c r="H1562" s="832">
        <v>1.1132075471698113</v>
      </c>
      <c r="I1562" s="832">
        <v>217</v>
      </c>
      <c r="J1562" s="832">
        <v>265</v>
      </c>
      <c r="K1562" s="832">
        <v>57505</v>
      </c>
      <c r="L1562" s="832">
        <v>1</v>
      </c>
      <c r="M1562" s="832">
        <v>217</v>
      </c>
      <c r="N1562" s="832">
        <v>287</v>
      </c>
      <c r="O1562" s="832">
        <v>62279</v>
      </c>
      <c r="P1562" s="828">
        <v>1.0830188679245283</v>
      </c>
      <c r="Q1562" s="833">
        <v>217</v>
      </c>
    </row>
    <row r="1563" spans="1:17" ht="14.45" customHeight="1" x14ac:dyDescent="0.2">
      <c r="A1563" s="822" t="s">
        <v>8062</v>
      </c>
      <c r="B1563" s="823" t="s">
        <v>7627</v>
      </c>
      <c r="C1563" s="823" t="s">
        <v>7508</v>
      </c>
      <c r="D1563" s="823" t="s">
        <v>7698</v>
      </c>
      <c r="E1563" s="823" t="s">
        <v>7699</v>
      </c>
      <c r="F1563" s="832">
        <v>1</v>
      </c>
      <c r="G1563" s="832">
        <v>37</v>
      </c>
      <c r="H1563" s="832">
        <v>1</v>
      </c>
      <c r="I1563" s="832">
        <v>37</v>
      </c>
      <c r="J1563" s="832">
        <v>1</v>
      </c>
      <c r="K1563" s="832">
        <v>37</v>
      </c>
      <c r="L1563" s="832">
        <v>1</v>
      </c>
      <c r="M1563" s="832">
        <v>37</v>
      </c>
      <c r="N1563" s="832">
        <v>1</v>
      </c>
      <c r="O1563" s="832">
        <v>37</v>
      </c>
      <c r="P1563" s="828">
        <v>1</v>
      </c>
      <c r="Q1563" s="833">
        <v>37</v>
      </c>
    </row>
    <row r="1564" spans="1:17" ht="14.45" customHeight="1" x14ac:dyDescent="0.2">
      <c r="A1564" s="822" t="s">
        <v>8062</v>
      </c>
      <c r="B1564" s="823" t="s">
        <v>7627</v>
      </c>
      <c r="C1564" s="823" t="s">
        <v>7508</v>
      </c>
      <c r="D1564" s="823" t="s">
        <v>7700</v>
      </c>
      <c r="E1564" s="823" t="s">
        <v>7701</v>
      </c>
      <c r="F1564" s="832"/>
      <c r="G1564" s="832"/>
      <c r="H1564" s="832"/>
      <c r="I1564" s="832"/>
      <c r="J1564" s="832"/>
      <c r="K1564" s="832"/>
      <c r="L1564" s="832"/>
      <c r="M1564" s="832"/>
      <c r="N1564" s="832">
        <v>3</v>
      </c>
      <c r="O1564" s="832">
        <v>1785</v>
      </c>
      <c r="P1564" s="828"/>
      <c r="Q1564" s="833">
        <v>595</v>
      </c>
    </row>
    <row r="1565" spans="1:17" ht="14.45" customHeight="1" x14ac:dyDescent="0.2">
      <c r="A1565" s="822" t="s">
        <v>8062</v>
      </c>
      <c r="B1565" s="823" t="s">
        <v>7627</v>
      </c>
      <c r="C1565" s="823" t="s">
        <v>7508</v>
      </c>
      <c r="D1565" s="823" t="s">
        <v>7702</v>
      </c>
      <c r="E1565" s="823" t="s">
        <v>7703</v>
      </c>
      <c r="F1565" s="832">
        <v>8</v>
      </c>
      <c r="G1565" s="832">
        <v>400</v>
      </c>
      <c r="H1565" s="832">
        <v>1</v>
      </c>
      <c r="I1565" s="832">
        <v>50</v>
      </c>
      <c r="J1565" s="832">
        <v>8</v>
      </c>
      <c r="K1565" s="832">
        <v>400</v>
      </c>
      <c r="L1565" s="832">
        <v>1</v>
      </c>
      <c r="M1565" s="832">
        <v>50</v>
      </c>
      <c r="N1565" s="832">
        <v>14</v>
      </c>
      <c r="O1565" s="832">
        <v>700</v>
      </c>
      <c r="P1565" s="828">
        <v>1.75</v>
      </c>
      <c r="Q1565" s="833">
        <v>50</v>
      </c>
    </row>
    <row r="1566" spans="1:17" ht="14.45" customHeight="1" x14ac:dyDescent="0.2">
      <c r="A1566" s="822" t="s">
        <v>8062</v>
      </c>
      <c r="B1566" s="823" t="s">
        <v>7627</v>
      </c>
      <c r="C1566" s="823" t="s">
        <v>7508</v>
      </c>
      <c r="D1566" s="823" t="s">
        <v>7704</v>
      </c>
      <c r="E1566" s="823" t="s">
        <v>7705</v>
      </c>
      <c r="F1566" s="832"/>
      <c r="G1566" s="832"/>
      <c r="H1566" s="832"/>
      <c r="I1566" s="832"/>
      <c r="J1566" s="832"/>
      <c r="K1566" s="832"/>
      <c r="L1566" s="832"/>
      <c r="M1566" s="832"/>
      <c r="N1566" s="832">
        <v>1</v>
      </c>
      <c r="O1566" s="832">
        <v>549</v>
      </c>
      <c r="P1566" s="828"/>
      <c r="Q1566" s="833">
        <v>549</v>
      </c>
    </row>
    <row r="1567" spans="1:17" ht="14.45" customHeight="1" x14ac:dyDescent="0.2">
      <c r="A1567" s="822" t="s">
        <v>8062</v>
      </c>
      <c r="B1567" s="823" t="s">
        <v>7627</v>
      </c>
      <c r="C1567" s="823" t="s">
        <v>7508</v>
      </c>
      <c r="D1567" s="823" t="s">
        <v>7708</v>
      </c>
      <c r="E1567" s="823" t="s">
        <v>7709</v>
      </c>
      <c r="F1567" s="832"/>
      <c r="G1567" s="832"/>
      <c r="H1567" s="832"/>
      <c r="I1567" s="832"/>
      <c r="J1567" s="832"/>
      <c r="K1567" s="832"/>
      <c r="L1567" s="832"/>
      <c r="M1567" s="832"/>
      <c r="N1567" s="832">
        <v>1</v>
      </c>
      <c r="O1567" s="832">
        <v>737</v>
      </c>
      <c r="P1567" s="828"/>
      <c r="Q1567" s="833">
        <v>737</v>
      </c>
    </row>
    <row r="1568" spans="1:17" ht="14.45" customHeight="1" x14ac:dyDescent="0.2">
      <c r="A1568" s="822" t="s">
        <v>8062</v>
      </c>
      <c r="B1568" s="823" t="s">
        <v>7627</v>
      </c>
      <c r="C1568" s="823" t="s">
        <v>7508</v>
      </c>
      <c r="D1568" s="823" t="s">
        <v>7710</v>
      </c>
      <c r="E1568" s="823" t="s">
        <v>7711</v>
      </c>
      <c r="F1568" s="832"/>
      <c r="G1568" s="832"/>
      <c r="H1568" s="832"/>
      <c r="I1568" s="832"/>
      <c r="J1568" s="832"/>
      <c r="K1568" s="832"/>
      <c r="L1568" s="832"/>
      <c r="M1568" s="832"/>
      <c r="N1568" s="832">
        <v>2</v>
      </c>
      <c r="O1568" s="832">
        <v>662</v>
      </c>
      <c r="P1568" s="828"/>
      <c r="Q1568" s="833">
        <v>331</v>
      </c>
    </row>
    <row r="1569" spans="1:17" ht="14.45" customHeight="1" x14ac:dyDescent="0.2">
      <c r="A1569" s="822" t="s">
        <v>8062</v>
      </c>
      <c r="B1569" s="823" t="s">
        <v>7627</v>
      </c>
      <c r="C1569" s="823" t="s">
        <v>7508</v>
      </c>
      <c r="D1569" s="823" t="s">
        <v>7712</v>
      </c>
      <c r="E1569" s="823" t="s">
        <v>7713</v>
      </c>
      <c r="F1569" s="832"/>
      <c r="G1569" s="832"/>
      <c r="H1569" s="832"/>
      <c r="I1569" s="832"/>
      <c r="J1569" s="832"/>
      <c r="K1569" s="832"/>
      <c r="L1569" s="832"/>
      <c r="M1569" s="832"/>
      <c r="N1569" s="832">
        <v>1</v>
      </c>
      <c r="O1569" s="832">
        <v>348</v>
      </c>
      <c r="P1569" s="828"/>
      <c r="Q1569" s="833">
        <v>348</v>
      </c>
    </row>
    <row r="1570" spans="1:17" ht="14.45" customHeight="1" x14ac:dyDescent="0.2">
      <c r="A1570" s="822" t="s">
        <v>8062</v>
      </c>
      <c r="B1570" s="823" t="s">
        <v>7627</v>
      </c>
      <c r="C1570" s="823" t="s">
        <v>7508</v>
      </c>
      <c r="D1570" s="823" t="s">
        <v>7714</v>
      </c>
      <c r="E1570" s="823" t="s">
        <v>7715</v>
      </c>
      <c r="F1570" s="832"/>
      <c r="G1570" s="832"/>
      <c r="H1570" s="832"/>
      <c r="I1570" s="832"/>
      <c r="J1570" s="832"/>
      <c r="K1570" s="832"/>
      <c r="L1570" s="832"/>
      <c r="M1570" s="832"/>
      <c r="N1570" s="832">
        <v>2</v>
      </c>
      <c r="O1570" s="832">
        <v>1510</v>
      </c>
      <c r="P1570" s="828"/>
      <c r="Q1570" s="833">
        <v>755</v>
      </c>
    </row>
    <row r="1571" spans="1:17" ht="14.45" customHeight="1" x14ac:dyDescent="0.2">
      <c r="A1571" s="822" t="s">
        <v>8062</v>
      </c>
      <c r="B1571" s="823" t="s">
        <v>7627</v>
      </c>
      <c r="C1571" s="823" t="s">
        <v>7508</v>
      </c>
      <c r="D1571" s="823" t="s">
        <v>7716</v>
      </c>
      <c r="E1571" s="823" t="s">
        <v>7717</v>
      </c>
      <c r="F1571" s="832"/>
      <c r="G1571" s="832"/>
      <c r="H1571" s="832"/>
      <c r="I1571" s="832"/>
      <c r="J1571" s="832"/>
      <c r="K1571" s="832"/>
      <c r="L1571" s="832"/>
      <c r="M1571" s="832"/>
      <c r="N1571" s="832">
        <v>3</v>
      </c>
      <c r="O1571" s="832">
        <v>699</v>
      </c>
      <c r="P1571" s="828"/>
      <c r="Q1571" s="833">
        <v>233</v>
      </c>
    </row>
    <row r="1572" spans="1:17" ht="14.45" customHeight="1" x14ac:dyDescent="0.2">
      <c r="A1572" s="822" t="s">
        <v>8062</v>
      </c>
      <c r="B1572" s="823" t="s">
        <v>7627</v>
      </c>
      <c r="C1572" s="823" t="s">
        <v>7508</v>
      </c>
      <c r="D1572" s="823" t="s">
        <v>7718</v>
      </c>
      <c r="E1572" s="823" t="s">
        <v>7719</v>
      </c>
      <c r="F1572" s="832">
        <v>2</v>
      </c>
      <c r="G1572" s="832">
        <v>466</v>
      </c>
      <c r="H1572" s="832"/>
      <c r="I1572" s="832">
        <v>233</v>
      </c>
      <c r="J1572" s="832"/>
      <c r="K1572" s="832"/>
      <c r="L1572" s="832"/>
      <c r="M1572" s="832"/>
      <c r="N1572" s="832"/>
      <c r="O1572" s="832"/>
      <c r="P1572" s="828"/>
      <c r="Q1572" s="833"/>
    </row>
    <row r="1573" spans="1:17" ht="14.45" customHeight="1" x14ac:dyDescent="0.2">
      <c r="A1573" s="822" t="s">
        <v>8062</v>
      </c>
      <c r="B1573" s="823" t="s">
        <v>7627</v>
      </c>
      <c r="C1573" s="823" t="s">
        <v>7508</v>
      </c>
      <c r="D1573" s="823" t="s">
        <v>7720</v>
      </c>
      <c r="E1573" s="823" t="s">
        <v>7721</v>
      </c>
      <c r="F1573" s="832">
        <v>5</v>
      </c>
      <c r="G1573" s="832">
        <v>2050</v>
      </c>
      <c r="H1573" s="832"/>
      <c r="I1573" s="832">
        <v>410</v>
      </c>
      <c r="J1573" s="832"/>
      <c r="K1573" s="832"/>
      <c r="L1573" s="832"/>
      <c r="M1573" s="832"/>
      <c r="N1573" s="832"/>
      <c r="O1573" s="832"/>
      <c r="P1573" s="828"/>
      <c r="Q1573" s="833"/>
    </row>
    <row r="1574" spans="1:17" ht="14.45" customHeight="1" x14ac:dyDescent="0.2">
      <c r="A1574" s="822" t="s">
        <v>8062</v>
      </c>
      <c r="B1574" s="823" t="s">
        <v>7627</v>
      </c>
      <c r="C1574" s="823" t="s">
        <v>7508</v>
      </c>
      <c r="D1574" s="823" t="s">
        <v>7722</v>
      </c>
      <c r="E1574" s="823" t="s">
        <v>7723</v>
      </c>
      <c r="F1574" s="832">
        <v>1</v>
      </c>
      <c r="G1574" s="832">
        <v>652</v>
      </c>
      <c r="H1574" s="832"/>
      <c r="I1574" s="832">
        <v>652</v>
      </c>
      <c r="J1574" s="832"/>
      <c r="K1574" s="832"/>
      <c r="L1574" s="832"/>
      <c r="M1574" s="832"/>
      <c r="N1574" s="832"/>
      <c r="O1574" s="832"/>
      <c r="P1574" s="828"/>
      <c r="Q1574" s="833"/>
    </row>
    <row r="1575" spans="1:17" ht="14.45" customHeight="1" x14ac:dyDescent="0.2">
      <c r="A1575" s="822" t="s">
        <v>8062</v>
      </c>
      <c r="B1575" s="823" t="s">
        <v>7627</v>
      </c>
      <c r="C1575" s="823" t="s">
        <v>7508</v>
      </c>
      <c r="D1575" s="823" t="s">
        <v>7724</v>
      </c>
      <c r="E1575" s="823" t="s">
        <v>7725</v>
      </c>
      <c r="F1575" s="832">
        <v>5</v>
      </c>
      <c r="G1575" s="832">
        <v>2950</v>
      </c>
      <c r="H1575" s="832"/>
      <c r="I1575" s="832">
        <v>590</v>
      </c>
      <c r="J1575" s="832"/>
      <c r="K1575" s="832"/>
      <c r="L1575" s="832"/>
      <c r="M1575" s="832"/>
      <c r="N1575" s="832"/>
      <c r="O1575" s="832"/>
      <c r="P1575" s="828"/>
      <c r="Q1575" s="833"/>
    </row>
    <row r="1576" spans="1:17" ht="14.45" customHeight="1" x14ac:dyDescent="0.2">
      <c r="A1576" s="822" t="s">
        <v>8062</v>
      </c>
      <c r="B1576" s="823" t="s">
        <v>7627</v>
      </c>
      <c r="C1576" s="823" t="s">
        <v>7508</v>
      </c>
      <c r="D1576" s="823" t="s">
        <v>7726</v>
      </c>
      <c r="E1576" s="823" t="s">
        <v>7727</v>
      </c>
      <c r="F1576" s="832">
        <v>5</v>
      </c>
      <c r="G1576" s="832">
        <v>1935</v>
      </c>
      <c r="H1576" s="832">
        <v>4.9871134020618557</v>
      </c>
      <c r="I1576" s="832">
        <v>387</v>
      </c>
      <c r="J1576" s="832">
        <v>1</v>
      </c>
      <c r="K1576" s="832">
        <v>388</v>
      </c>
      <c r="L1576" s="832">
        <v>1</v>
      </c>
      <c r="M1576" s="832">
        <v>388</v>
      </c>
      <c r="N1576" s="832">
        <v>4</v>
      </c>
      <c r="O1576" s="832">
        <v>1556</v>
      </c>
      <c r="P1576" s="828">
        <v>4.0103092783505154</v>
      </c>
      <c r="Q1576" s="833">
        <v>389</v>
      </c>
    </row>
    <row r="1577" spans="1:17" ht="14.45" customHeight="1" x14ac:dyDescent="0.2">
      <c r="A1577" s="822" t="s">
        <v>8062</v>
      </c>
      <c r="B1577" s="823" t="s">
        <v>7627</v>
      </c>
      <c r="C1577" s="823" t="s">
        <v>7508</v>
      </c>
      <c r="D1577" s="823" t="s">
        <v>7732</v>
      </c>
      <c r="E1577" s="823" t="s">
        <v>7733</v>
      </c>
      <c r="F1577" s="832"/>
      <c r="G1577" s="832"/>
      <c r="H1577" s="832"/>
      <c r="I1577" s="832"/>
      <c r="J1577" s="832"/>
      <c r="K1577" s="832"/>
      <c r="L1577" s="832"/>
      <c r="M1577" s="832"/>
      <c r="N1577" s="832">
        <v>5</v>
      </c>
      <c r="O1577" s="832">
        <v>3955</v>
      </c>
      <c r="P1577" s="828"/>
      <c r="Q1577" s="833">
        <v>791</v>
      </c>
    </row>
    <row r="1578" spans="1:17" ht="14.45" customHeight="1" x14ac:dyDescent="0.2">
      <c r="A1578" s="822" t="s">
        <v>8062</v>
      </c>
      <c r="B1578" s="823" t="s">
        <v>7627</v>
      </c>
      <c r="C1578" s="823" t="s">
        <v>7508</v>
      </c>
      <c r="D1578" s="823" t="s">
        <v>7734</v>
      </c>
      <c r="E1578" s="823" t="s">
        <v>7735</v>
      </c>
      <c r="F1578" s="832"/>
      <c r="G1578" s="832"/>
      <c r="H1578" s="832"/>
      <c r="I1578" s="832"/>
      <c r="J1578" s="832"/>
      <c r="K1578" s="832"/>
      <c r="L1578" s="832"/>
      <c r="M1578" s="832"/>
      <c r="N1578" s="832">
        <v>2</v>
      </c>
      <c r="O1578" s="832">
        <v>452</v>
      </c>
      <c r="P1578" s="828"/>
      <c r="Q1578" s="833">
        <v>226</v>
      </c>
    </row>
    <row r="1579" spans="1:17" ht="14.45" customHeight="1" x14ac:dyDescent="0.2">
      <c r="A1579" s="822" t="s">
        <v>8062</v>
      </c>
      <c r="B1579" s="823" t="s">
        <v>7627</v>
      </c>
      <c r="C1579" s="823" t="s">
        <v>7508</v>
      </c>
      <c r="D1579" s="823" t="s">
        <v>7805</v>
      </c>
      <c r="E1579" s="823" t="s">
        <v>7806</v>
      </c>
      <c r="F1579" s="832">
        <v>31</v>
      </c>
      <c r="G1579" s="832">
        <v>7564</v>
      </c>
      <c r="H1579" s="832">
        <v>3.0873469387755104</v>
      </c>
      <c r="I1579" s="832">
        <v>244</v>
      </c>
      <c r="J1579" s="832">
        <v>10</v>
      </c>
      <c r="K1579" s="832">
        <v>2450</v>
      </c>
      <c r="L1579" s="832">
        <v>1</v>
      </c>
      <c r="M1579" s="832">
        <v>245</v>
      </c>
      <c r="N1579" s="832">
        <v>50</v>
      </c>
      <c r="O1579" s="832">
        <v>12300</v>
      </c>
      <c r="P1579" s="828">
        <v>5.0204081632653059</v>
      </c>
      <c r="Q1579" s="833">
        <v>246</v>
      </c>
    </row>
    <row r="1580" spans="1:17" ht="14.45" customHeight="1" x14ac:dyDescent="0.2">
      <c r="A1580" s="822" t="s">
        <v>8062</v>
      </c>
      <c r="B1580" s="823" t="s">
        <v>7627</v>
      </c>
      <c r="C1580" s="823" t="s">
        <v>7508</v>
      </c>
      <c r="D1580" s="823" t="s">
        <v>7754</v>
      </c>
      <c r="E1580" s="823" t="s">
        <v>7755</v>
      </c>
      <c r="F1580" s="832"/>
      <c r="G1580" s="832"/>
      <c r="H1580" s="832"/>
      <c r="I1580" s="832"/>
      <c r="J1580" s="832"/>
      <c r="K1580" s="832"/>
      <c r="L1580" s="832"/>
      <c r="M1580" s="832"/>
      <c r="N1580" s="832">
        <v>3</v>
      </c>
      <c r="O1580" s="832">
        <v>612</v>
      </c>
      <c r="P1580" s="828"/>
      <c r="Q1580" s="833">
        <v>204</v>
      </c>
    </row>
    <row r="1581" spans="1:17" ht="14.45" customHeight="1" x14ac:dyDescent="0.2">
      <c r="A1581" s="822" t="s">
        <v>8062</v>
      </c>
      <c r="B1581" s="823" t="s">
        <v>7627</v>
      </c>
      <c r="C1581" s="823" t="s">
        <v>7508</v>
      </c>
      <c r="D1581" s="823" t="s">
        <v>7760</v>
      </c>
      <c r="E1581" s="823" t="s">
        <v>7761</v>
      </c>
      <c r="F1581" s="832"/>
      <c r="G1581" s="832"/>
      <c r="H1581" s="832"/>
      <c r="I1581" s="832"/>
      <c r="J1581" s="832"/>
      <c r="K1581" s="832"/>
      <c r="L1581" s="832"/>
      <c r="M1581" s="832"/>
      <c r="N1581" s="832">
        <v>2</v>
      </c>
      <c r="O1581" s="832">
        <v>938</v>
      </c>
      <c r="P1581" s="828"/>
      <c r="Q1581" s="833">
        <v>469</v>
      </c>
    </row>
    <row r="1582" spans="1:17" ht="14.45" customHeight="1" thickBot="1" x14ac:dyDescent="0.25">
      <c r="A1582" s="814" t="s">
        <v>8062</v>
      </c>
      <c r="B1582" s="815" t="s">
        <v>7627</v>
      </c>
      <c r="C1582" s="815" t="s">
        <v>7508</v>
      </c>
      <c r="D1582" s="815" t="s">
        <v>7762</v>
      </c>
      <c r="E1582" s="815" t="s">
        <v>7763</v>
      </c>
      <c r="F1582" s="834"/>
      <c r="G1582" s="834"/>
      <c r="H1582" s="834"/>
      <c r="I1582" s="834"/>
      <c r="J1582" s="834"/>
      <c r="K1582" s="834"/>
      <c r="L1582" s="834"/>
      <c r="M1582" s="834"/>
      <c r="N1582" s="834">
        <v>3</v>
      </c>
      <c r="O1582" s="834">
        <v>1746</v>
      </c>
      <c r="P1582" s="820"/>
      <c r="Q1582" s="835">
        <v>582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AB4FB5DE-08F5-40FC-89A1-C4BB5D2E058C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9.28515625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61" t="s">
        <v>134</v>
      </c>
      <c r="B1" s="661"/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1"/>
      <c r="O1" s="661"/>
      <c r="P1" s="661"/>
      <c r="Q1" s="661"/>
    </row>
    <row r="2" spans="1:17" ht="14.45" customHeight="1" thickBot="1" x14ac:dyDescent="0.25">
      <c r="A2" s="705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51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52"/>
      <c r="B4" s="124">
        <v>2018</v>
      </c>
      <c r="C4" s="125">
        <v>2019</v>
      </c>
      <c r="D4" s="125">
        <v>2020</v>
      </c>
      <c r="E4" s="418" t="s">
        <v>324</v>
      </c>
      <c r="F4" s="419" t="s">
        <v>2</v>
      </c>
      <c r="G4" s="124">
        <v>2018</v>
      </c>
      <c r="H4" s="125">
        <v>2019</v>
      </c>
      <c r="I4" s="125">
        <v>2020</v>
      </c>
      <c r="J4" s="508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40" t="s">
        <v>167</v>
      </c>
      <c r="B5" s="119">
        <v>698.41600000000005</v>
      </c>
      <c r="C5" s="114">
        <v>363.286</v>
      </c>
      <c r="D5" s="114">
        <v>346.07400000000001</v>
      </c>
      <c r="E5" s="424">
        <f>IF(OR(D5=0,B5=0),"",D5/B5)</f>
        <v>0.49551270303085837</v>
      </c>
      <c r="F5" s="129">
        <f>IF(OR(D5=0,C5=0),"",D5/C5)</f>
        <v>0.95262135067137188</v>
      </c>
      <c r="G5" s="130">
        <v>214</v>
      </c>
      <c r="H5" s="114">
        <v>173</v>
      </c>
      <c r="I5" s="114">
        <v>146</v>
      </c>
      <c r="J5" s="424">
        <f>IF(OR(I5=0,G5=0),"",I5/G5)</f>
        <v>0.68224299065420557</v>
      </c>
      <c r="K5" s="131">
        <f>IF(OR(I5=0,H5=0),"",I5/H5)</f>
        <v>0.84393063583815031</v>
      </c>
      <c r="L5" s="121"/>
      <c r="M5" s="121"/>
      <c r="N5" s="7">
        <f>D5-C5</f>
        <v>-17.211999999999989</v>
      </c>
      <c r="O5" s="8">
        <f>I5-H5</f>
        <v>-27</v>
      </c>
      <c r="P5" s="7">
        <f>D5-B5</f>
        <v>-352.34200000000004</v>
      </c>
      <c r="Q5" s="8">
        <f>I5-G5</f>
        <v>-68</v>
      </c>
    </row>
    <row r="6" spans="1:17" ht="14.45" hidden="1" customHeight="1" outlineLevel="1" x14ac:dyDescent="0.2">
      <c r="A6" s="441" t="s">
        <v>168</v>
      </c>
      <c r="B6" s="120">
        <v>94.801000000000002</v>
      </c>
      <c r="C6" s="113">
        <v>151.80000000000001</v>
      </c>
      <c r="D6" s="113">
        <v>79.427999999999997</v>
      </c>
      <c r="E6" s="424">
        <f t="shared" ref="E6:E12" si="0">IF(OR(D6=0,B6=0),"",D6/B6)</f>
        <v>0.83783926329891034</v>
      </c>
      <c r="F6" s="129">
        <f t="shared" ref="F6:F12" si="1">IF(OR(D6=0,C6=0),"",D6/C6)</f>
        <v>0.52324110671936752</v>
      </c>
      <c r="G6" s="133">
        <v>18</v>
      </c>
      <c r="H6" s="113">
        <v>34</v>
      </c>
      <c r="I6" s="113">
        <v>42</v>
      </c>
      <c r="J6" s="425">
        <f t="shared" ref="J6:J12" si="2">IF(OR(I6=0,G6=0),"",I6/G6)</f>
        <v>2.3333333333333335</v>
      </c>
      <c r="K6" s="134">
        <f t="shared" ref="K6:K12" si="3">IF(OR(I6=0,H6=0),"",I6/H6)</f>
        <v>1.2352941176470589</v>
      </c>
      <c r="L6" s="121"/>
      <c r="M6" s="121"/>
      <c r="N6" s="5">
        <f t="shared" ref="N6:N13" si="4">D6-C6</f>
        <v>-72.372000000000014</v>
      </c>
      <c r="O6" s="6">
        <f t="shared" ref="O6:O13" si="5">I6-H6</f>
        <v>8</v>
      </c>
      <c r="P6" s="5">
        <f t="shared" ref="P6:P13" si="6">D6-B6</f>
        <v>-15.373000000000005</v>
      </c>
      <c r="Q6" s="6">
        <f t="shared" ref="Q6:Q13" si="7">I6-G6</f>
        <v>24</v>
      </c>
    </row>
    <row r="7" spans="1:17" ht="14.45" hidden="1" customHeight="1" outlineLevel="1" x14ac:dyDescent="0.2">
      <c r="A7" s="441" t="s">
        <v>169</v>
      </c>
      <c r="B7" s="120">
        <v>236.62100000000001</v>
      </c>
      <c r="C7" s="113">
        <v>433.42399999999998</v>
      </c>
      <c r="D7" s="113">
        <v>298.17200000000003</v>
      </c>
      <c r="E7" s="424">
        <f t="shared" si="0"/>
        <v>1.2601248409904446</v>
      </c>
      <c r="F7" s="129">
        <f t="shared" si="1"/>
        <v>0.68794529144671279</v>
      </c>
      <c r="G7" s="133">
        <v>101</v>
      </c>
      <c r="H7" s="113">
        <v>93</v>
      </c>
      <c r="I7" s="113">
        <v>106</v>
      </c>
      <c r="J7" s="425">
        <f t="shared" si="2"/>
        <v>1.0495049504950495</v>
      </c>
      <c r="K7" s="134">
        <f t="shared" si="3"/>
        <v>1.1397849462365592</v>
      </c>
      <c r="L7" s="121"/>
      <c r="M7" s="121"/>
      <c r="N7" s="5">
        <f t="shared" si="4"/>
        <v>-135.25199999999995</v>
      </c>
      <c r="O7" s="6">
        <f t="shared" si="5"/>
        <v>13</v>
      </c>
      <c r="P7" s="5">
        <f t="shared" si="6"/>
        <v>61.551000000000016</v>
      </c>
      <c r="Q7" s="6">
        <f t="shared" si="7"/>
        <v>5</v>
      </c>
    </row>
    <row r="8" spans="1:17" ht="14.45" hidden="1" customHeight="1" outlineLevel="1" x14ac:dyDescent="0.2">
      <c r="A8" s="441" t="s">
        <v>170</v>
      </c>
      <c r="B8" s="120">
        <v>84.013999999999996</v>
      </c>
      <c r="C8" s="113">
        <v>61.201000000000001</v>
      </c>
      <c r="D8" s="113">
        <v>32.642000000000003</v>
      </c>
      <c r="E8" s="424">
        <f t="shared" si="0"/>
        <v>0.38853048301473569</v>
      </c>
      <c r="F8" s="129">
        <f t="shared" si="1"/>
        <v>0.53335729808336474</v>
      </c>
      <c r="G8" s="133">
        <v>16</v>
      </c>
      <c r="H8" s="113">
        <v>20</v>
      </c>
      <c r="I8" s="113">
        <v>22</v>
      </c>
      <c r="J8" s="425">
        <f t="shared" si="2"/>
        <v>1.375</v>
      </c>
      <c r="K8" s="134">
        <f t="shared" si="3"/>
        <v>1.1000000000000001</v>
      </c>
      <c r="L8" s="121"/>
      <c r="M8" s="121"/>
      <c r="N8" s="5">
        <f t="shared" si="4"/>
        <v>-28.558999999999997</v>
      </c>
      <c r="O8" s="6">
        <f t="shared" si="5"/>
        <v>2</v>
      </c>
      <c r="P8" s="5">
        <f t="shared" si="6"/>
        <v>-51.371999999999993</v>
      </c>
      <c r="Q8" s="6">
        <f t="shared" si="7"/>
        <v>6</v>
      </c>
    </row>
    <row r="9" spans="1:17" ht="14.45" hidden="1" customHeight="1" outlineLevel="1" x14ac:dyDescent="0.2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1" t="s">
        <v>172</v>
      </c>
      <c r="B10" s="120">
        <v>128.363</v>
      </c>
      <c r="C10" s="113">
        <v>123.74</v>
      </c>
      <c r="D10" s="113">
        <v>108.84699999999999</v>
      </c>
      <c r="E10" s="424">
        <f t="shared" si="0"/>
        <v>0.84796241907714831</v>
      </c>
      <c r="F10" s="129">
        <f t="shared" si="1"/>
        <v>0.87964279941813484</v>
      </c>
      <c r="G10" s="133">
        <v>39</v>
      </c>
      <c r="H10" s="113">
        <v>38</v>
      </c>
      <c r="I10" s="113">
        <v>46</v>
      </c>
      <c r="J10" s="425">
        <f t="shared" si="2"/>
        <v>1.1794871794871795</v>
      </c>
      <c r="K10" s="134">
        <f t="shared" si="3"/>
        <v>1.2105263157894737</v>
      </c>
      <c r="L10" s="121"/>
      <c r="M10" s="121"/>
      <c r="N10" s="5">
        <f t="shared" si="4"/>
        <v>-14.893000000000001</v>
      </c>
      <c r="O10" s="6">
        <f t="shared" si="5"/>
        <v>8</v>
      </c>
      <c r="P10" s="5">
        <f t="shared" si="6"/>
        <v>-19.516000000000005</v>
      </c>
      <c r="Q10" s="6">
        <f t="shared" si="7"/>
        <v>7</v>
      </c>
    </row>
    <row r="11" spans="1:17" ht="14.45" hidden="1" customHeight="1" outlineLevel="1" x14ac:dyDescent="0.2">
      <c r="A11" s="441" t="s">
        <v>173</v>
      </c>
      <c r="B11" s="120">
        <v>14.827</v>
      </c>
      <c r="C11" s="113">
        <v>141.774</v>
      </c>
      <c r="D11" s="113">
        <v>78.171999999999997</v>
      </c>
      <c r="E11" s="424">
        <f t="shared" si="0"/>
        <v>5.2722735550010116</v>
      </c>
      <c r="F11" s="129">
        <f t="shared" si="1"/>
        <v>0.5513845980222043</v>
      </c>
      <c r="G11" s="133">
        <v>10</v>
      </c>
      <c r="H11" s="113">
        <v>25</v>
      </c>
      <c r="I11" s="113">
        <v>18</v>
      </c>
      <c r="J11" s="425">
        <f t="shared" si="2"/>
        <v>1.8</v>
      </c>
      <c r="K11" s="134">
        <f t="shared" si="3"/>
        <v>0.72</v>
      </c>
      <c r="L11" s="121"/>
      <c r="M11" s="121"/>
      <c r="N11" s="5">
        <f t="shared" si="4"/>
        <v>-63.602000000000004</v>
      </c>
      <c r="O11" s="6">
        <f t="shared" si="5"/>
        <v>-7</v>
      </c>
      <c r="P11" s="5">
        <f t="shared" si="6"/>
        <v>63.344999999999999</v>
      </c>
      <c r="Q11" s="6">
        <f t="shared" si="7"/>
        <v>8</v>
      </c>
    </row>
    <row r="12" spans="1:17" ht="14.45" hidden="1" customHeight="1" outlineLevel="1" thickBot="1" x14ac:dyDescent="0.25">
      <c r="A12" s="442" t="s">
        <v>208</v>
      </c>
      <c r="B12" s="238">
        <v>0</v>
      </c>
      <c r="C12" s="239">
        <v>0</v>
      </c>
      <c r="D12" s="239">
        <v>1.19</v>
      </c>
      <c r="E12" s="424" t="str">
        <f t="shared" si="0"/>
        <v/>
      </c>
      <c r="F12" s="129" t="str">
        <f t="shared" si="1"/>
        <v/>
      </c>
      <c r="G12" s="241">
        <v>0</v>
      </c>
      <c r="H12" s="239">
        <v>0</v>
      </c>
      <c r="I12" s="239">
        <v>2</v>
      </c>
      <c r="J12" s="426" t="str">
        <f t="shared" si="2"/>
        <v/>
      </c>
      <c r="K12" s="242" t="str">
        <f t="shared" si="3"/>
        <v/>
      </c>
      <c r="L12" s="121"/>
      <c r="M12" s="121"/>
      <c r="N12" s="243">
        <f t="shared" si="4"/>
        <v>1.19</v>
      </c>
      <c r="O12" s="244">
        <f t="shared" si="5"/>
        <v>2</v>
      </c>
      <c r="P12" s="243">
        <f t="shared" si="6"/>
        <v>1.19</v>
      </c>
      <c r="Q12" s="244">
        <f t="shared" si="7"/>
        <v>2</v>
      </c>
    </row>
    <row r="13" spans="1:17" ht="14.45" customHeight="1" collapsed="1" thickBot="1" x14ac:dyDescent="0.25">
      <c r="A13" s="117" t="s">
        <v>3</v>
      </c>
      <c r="B13" s="115">
        <f>SUM(B5:B12)</f>
        <v>1257.0420000000001</v>
      </c>
      <c r="C13" s="116">
        <f>SUM(C5:C12)</f>
        <v>1275.2249999999999</v>
      </c>
      <c r="D13" s="116">
        <f>SUM(D5:D12)</f>
        <v>944.52500000000009</v>
      </c>
      <c r="E13" s="420">
        <f>IF(OR(D13=0,B13=0),0,D13/B13)</f>
        <v>0.75138698627412603</v>
      </c>
      <c r="F13" s="135">
        <f>IF(OR(D13=0,C13=0),0,D13/C13)</f>
        <v>0.74067321453076918</v>
      </c>
      <c r="G13" s="136">
        <f>SUM(G5:G12)</f>
        <v>398</v>
      </c>
      <c r="H13" s="116">
        <f>SUM(H5:H12)</f>
        <v>383</v>
      </c>
      <c r="I13" s="116">
        <f>SUM(I5:I12)</f>
        <v>382</v>
      </c>
      <c r="J13" s="420">
        <f>IF(OR(I13=0,G13=0),0,I13/G13)</f>
        <v>0.95979899497487442</v>
      </c>
      <c r="K13" s="137">
        <f>IF(OR(I13=0,H13=0),0,I13/H13)</f>
        <v>0.99738903394255873</v>
      </c>
      <c r="L13" s="121"/>
      <c r="M13" s="121"/>
      <c r="N13" s="127">
        <f t="shared" si="4"/>
        <v>-330.69999999999982</v>
      </c>
      <c r="O13" s="138">
        <f t="shared" si="5"/>
        <v>-1</v>
      </c>
      <c r="P13" s="127">
        <f t="shared" si="6"/>
        <v>-312.51700000000005</v>
      </c>
      <c r="Q13" s="138">
        <f t="shared" si="7"/>
        <v>-16</v>
      </c>
    </row>
    <row r="14" spans="1:17" ht="14.45" customHeight="1" x14ac:dyDescent="0.2">
      <c r="A14" s="139"/>
      <c r="B14" s="653"/>
      <c r="C14" s="653"/>
      <c r="D14" s="653"/>
      <c r="E14" s="654"/>
      <c r="F14" s="653"/>
      <c r="G14" s="653"/>
      <c r="H14" s="653"/>
      <c r="I14" s="653"/>
      <c r="J14" s="654"/>
      <c r="K14" s="653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5" t="s">
        <v>257</v>
      </c>
      <c r="B16" s="657" t="s">
        <v>70</v>
      </c>
      <c r="C16" s="658"/>
      <c r="D16" s="658"/>
      <c r="E16" s="659"/>
      <c r="F16" s="660"/>
      <c r="G16" s="657" t="s">
        <v>240</v>
      </c>
      <c r="H16" s="658"/>
      <c r="I16" s="658"/>
      <c r="J16" s="659"/>
      <c r="K16" s="660"/>
      <c r="L16" s="676" t="s">
        <v>178</v>
      </c>
      <c r="M16" s="677"/>
      <c r="N16" s="155"/>
      <c r="O16" s="155"/>
      <c r="P16" s="155"/>
      <c r="Q16" s="155"/>
    </row>
    <row r="17" spans="1:17" ht="14.45" customHeight="1" thickBot="1" x14ac:dyDescent="0.25">
      <c r="A17" s="656"/>
      <c r="B17" s="140">
        <v>2018</v>
      </c>
      <c r="C17" s="141">
        <v>2019</v>
      </c>
      <c r="D17" s="141">
        <v>2020</v>
      </c>
      <c r="E17" s="509" t="s">
        <v>324</v>
      </c>
      <c r="F17" s="142" t="s">
        <v>2</v>
      </c>
      <c r="G17" s="140">
        <v>2018</v>
      </c>
      <c r="H17" s="141">
        <v>2019</v>
      </c>
      <c r="I17" s="141">
        <v>2020</v>
      </c>
      <c r="J17" s="509" t="s">
        <v>324</v>
      </c>
      <c r="K17" s="142" t="s">
        <v>2</v>
      </c>
      <c r="L17" s="647" t="s">
        <v>179</v>
      </c>
      <c r="M17" s="64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40" t="s">
        <v>167</v>
      </c>
      <c r="B18" s="119">
        <v>698.41600000000005</v>
      </c>
      <c r="C18" s="114">
        <v>363.286</v>
      </c>
      <c r="D18" s="114">
        <v>346.07400000000001</v>
      </c>
      <c r="E18" s="424">
        <f>IF(OR(D18=0,B18=0),"",D18/B18)</f>
        <v>0.49551270303085837</v>
      </c>
      <c r="F18" s="129">
        <f>IF(OR(D18=0,C18=0),"",D18/C18)</f>
        <v>0.95262135067137188</v>
      </c>
      <c r="G18" s="119">
        <v>214</v>
      </c>
      <c r="H18" s="114">
        <v>173</v>
      </c>
      <c r="I18" s="114">
        <v>146</v>
      </c>
      <c r="J18" s="424">
        <f>IF(OR(I18=0,G18=0),"",I18/G18)</f>
        <v>0.68224299065420557</v>
      </c>
      <c r="K18" s="131">
        <f>IF(OR(I18=0,H18=0),"",I18/H18)</f>
        <v>0.84393063583815031</v>
      </c>
      <c r="L18" s="649">
        <v>0.91871999999999998</v>
      </c>
      <c r="M18" s="650"/>
      <c r="N18" s="145">
        <f t="shared" ref="N18:N26" si="8">D18-C18</f>
        <v>-17.211999999999989</v>
      </c>
      <c r="O18" s="146">
        <f t="shared" ref="O18:O26" si="9">I18-H18</f>
        <v>-27</v>
      </c>
      <c r="P18" s="145">
        <f t="shared" ref="P18:P26" si="10">D18-B18</f>
        <v>-352.34200000000004</v>
      </c>
      <c r="Q18" s="146">
        <f t="shared" ref="Q18:Q26" si="11">I18-G18</f>
        <v>-68</v>
      </c>
    </row>
    <row r="19" spans="1:17" ht="14.45" hidden="1" customHeight="1" outlineLevel="1" x14ac:dyDescent="0.2">
      <c r="A19" s="441" t="s">
        <v>168</v>
      </c>
      <c r="B19" s="120">
        <v>94.801000000000002</v>
      </c>
      <c r="C19" s="113">
        <v>151.80000000000001</v>
      </c>
      <c r="D19" s="113">
        <v>79.427999999999997</v>
      </c>
      <c r="E19" s="425">
        <f t="shared" ref="E19:E25" si="12">IF(OR(D19=0,B19=0),"",D19/B19)</f>
        <v>0.83783926329891034</v>
      </c>
      <c r="F19" s="132">
        <f t="shared" ref="F19:F25" si="13">IF(OR(D19=0,C19=0),"",D19/C19)</f>
        <v>0.52324110671936752</v>
      </c>
      <c r="G19" s="120">
        <v>18</v>
      </c>
      <c r="H19" s="113">
        <v>34</v>
      </c>
      <c r="I19" s="113">
        <v>42</v>
      </c>
      <c r="J19" s="425">
        <f t="shared" ref="J19:J25" si="14">IF(OR(I19=0,G19=0),"",I19/G19)</f>
        <v>2.3333333333333335</v>
      </c>
      <c r="K19" s="134">
        <f t="shared" ref="K19:K25" si="15">IF(OR(I19=0,H19=0),"",I19/H19)</f>
        <v>1.2352941176470589</v>
      </c>
      <c r="L19" s="649">
        <v>0.99456</v>
      </c>
      <c r="M19" s="650"/>
      <c r="N19" s="147">
        <f t="shared" si="8"/>
        <v>-72.372000000000014</v>
      </c>
      <c r="O19" s="148">
        <f t="shared" si="9"/>
        <v>8</v>
      </c>
      <c r="P19" s="147">
        <f t="shared" si="10"/>
        <v>-15.373000000000005</v>
      </c>
      <c r="Q19" s="148">
        <f t="shared" si="11"/>
        <v>24</v>
      </c>
    </row>
    <row r="20" spans="1:17" ht="14.45" hidden="1" customHeight="1" outlineLevel="1" x14ac:dyDescent="0.2">
      <c r="A20" s="441" t="s">
        <v>169</v>
      </c>
      <c r="B20" s="120">
        <v>236.62100000000001</v>
      </c>
      <c r="C20" s="113">
        <v>433.42399999999998</v>
      </c>
      <c r="D20" s="113">
        <v>298.17200000000003</v>
      </c>
      <c r="E20" s="425">
        <f t="shared" si="12"/>
        <v>1.2601248409904446</v>
      </c>
      <c r="F20" s="132">
        <f t="shared" si="13"/>
        <v>0.68794529144671279</v>
      </c>
      <c r="G20" s="120">
        <v>101</v>
      </c>
      <c r="H20" s="113">
        <v>93</v>
      </c>
      <c r="I20" s="113">
        <v>106</v>
      </c>
      <c r="J20" s="425">
        <f t="shared" si="14"/>
        <v>1.0495049504950495</v>
      </c>
      <c r="K20" s="134">
        <f t="shared" si="15"/>
        <v>1.1397849462365592</v>
      </c>
      <c r="L20" s="649">
        <v>0.96671999999999991</v>
      </c>
      <c r="M20" s="650"/>
      <c r="N20" s="147">
        <f t="shared" si="8"/>
        <v>-135.25199999999995</v>
      </c>
      <c r="O20" s="148">
        <f t="shared" si="9"/>
        <v>13</v>
      </c>
      <c r="P20" s="147">
        <f t="shared" si="10"/>
        <v>61.551000000000016</v>
      </c>
      <c r="Q20" s="148">
        <f t="shared" si="11"/>
        <v>5</v>
      </c>
    </row>
    <row r="21" spans="1:17" ht="14.45" hidden="1" customHeight="1" outlineLevel="1" x14ac:dyDescent="0.2">
      <c r="A21" s="441" t="s">
        <v>170</v>
      </c>
      <c r="B21" s="120">
        <v>84.013999999999996</v>
      </c>
      <c r="C21" s="113">
        <v>61.201000000000001</v>
      </c>
      <c r="D21" s="113">
        <v>32.642000000000003</v>
      </c>
      <c r="E21" s="425">
        <f t="shared" si="12"/>
        <v>0.38853048301473569</v>
      </c>
      <c r="F21" s="132">
        <f t="shared" si="13"/>
        <v>0.53335729808336474</v>
      </c>
      <c r="G21" s="120">
        <v>16</v>
      </c>
      <c r="H21" s="113">
        <v>20</v>
      </c>
      <c r="I21" s="113">
        <v>22</v>
      </c>
      <c r="J21" s="425">
        <f t="shared" si="14"/>
        <v>1.375</v>
      </c>
      <c r="K21" s="134">
        <f t="shared" si="15"/>
        <v>1.1000000000000001</v>
      </c>
      <c r="L21" s="649">
        <v>1.11744</v>
      </c>
      <c r="M21" s="650"/>
      <c r="N21" s="147">
        <f t="shared" si="8"/>
        <v>-28.558999999999997</v>
      </c>
      <c r="O21" s="148">
        <f t="shared" si="9"/>
        <v>2</v>
      </c>
      <c r="P21" s="147">
        <f t="shared" si="10"/>
        <v>-51.371999999999993</v>
      </c>
      <c r="Q21" s="148">
        <f t="shared" si="11"/>
        <v>6</v>
      </c>
    </row>
    <row r="22" spans="1:17" ht="14.45" hidden="1" customHeight="1" outlineLevel="1" x14ac:dyDescent="0.2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49">
        <v>0.96</v>
      </c>
      <c r="M22" s="650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1" t="s">
        <v>172</v>
      </c>
      <c r="B23" s="120">
        <v>128.363</v>
      </c>
      <c r="C23" s="113">
        <v>123.74</v>
      </c>
      <c r="D23" s="113">
        <v>108.84699999999999</v>
      </c>
      <c r="E23" s="425">
        <f t="shared" si="12"/>
        <v>0.84796241907714831</v>
      </c>
      <c r="F23" s="132">
        <f t="shared" si="13"/>
        <v>0.87964279941813484</v>
      </c>
      <c r="G23" s="120">
        <v>39</v>
      </c>
      <c r="H23" s="113">
        <v>38</v>
      </c>
      <c r="I23" s="113">
        <v>46</v>
      </c>
      <c r="J23" s="425">
        <f t="shared" si="14"/>
        <v>1.1794871794871795</v>
      </c>
      <c r="K23" s="134">
        <f t="shared" si="15"/>
        <v>1.2105263157894737</v>
      </c>
      <c r="L23" s="649">
        <v>0.98495999999999995</v>
      </c>
      <c r="M23" s="650"/>
      <c r="N23" s="147">
        <f t="shared" si="8"/>
        <v>-14.893000000000001</v>
      </c>
      <c r="O23" s="148">
        <f t="shared" si="9"/>
        <v>8</v>
      </c>
      <c r="P23" s="147">
        <f t="shared" si="10"/>
        <v>-19.516000000000005</v>
      </c>
      <c r="Q23" s="148">
        <f t="shared" si="11"/>
        <v>7</v>
      </c>
    </row>
    <row r="24" spans="1:17" ht="14.45" hidden="1" customHeight="1" outlineLevel="1" x14ac:dyDescent="0.2">
      <c r="A24" s="441" t="s">
        <v>173</v>
      </c>
      <c r="B24" s="120">
        <v>14.827</v>
      </c>
      <c r="C24" s="113">
        <v>141.774</v>
      </c>
      <c r="D24" s="113">
        <v>78.171999999999997</v>
      </c>
      <c r="E24" s="425">
        <f t="shared" si="12"/>
        <v>5.2722735550010116</v>
      </c>
      <c r="F24" s="132">
        <f t="shared" si="13"/>
        <v>0.5513845980222043</v>
      </c>
      <c r="G24" s="120">
        <v>10</v>
      </c>
      <c r="H24" s="113">
        <v>25</v>
      </c>
      <c r="I24" s="113">
        <v>18</v>
      </c>
      <c r="J24" s="425">
        <f t="shared" si="14"/>
        <v>1.8</v>
      </c>
      <c r="K24" s="134">
        <f t="shared" si="15"/>
        <v>0.72</v>
      </c>
      <c r="L24" s="649">
        <v>1.0147199999999998</v>
      </c>
      <c r="M24" s="650"/>
      <c r="N24" s="147">
        <f t="shared" si="8"/>
        <v>-63.602000000000004</v>
      </c>
      <c r="O24" s="148">
        <f t="shared" si="9"/>
        <v>-7</v>
      </c>
      <c r="P24" s="147">
        <f t="shared" si="10"/>
        <v>63.344999999999999</v>
      </c>
      <c r="Q24" s="148">
        <f t="shared" si="11"/>
        <v>8</v>
      </c>
    </row>
    <row r="25" spans="1:17" ht="14.45" hidden="1" customHeight="1" outlineLevel="1" thickBot="1" x14ac:dyDescent="0.25">
      <c r="A25" s="442" t="s">
        <v>208</v>
      </c>
      <c r="B25" s="238">
        <v>0</v>
      </c>
      <c r="C25" s="239">
        <v>0</v>
      </c>
      <c r="D25" s="239">
        <v>1.19</v>
      </c>
      <c r="E25" s="426" t="str">
        <f t="shared" si="12"/>
        <v/>
      </c>
      <c r="F25" s="240" t="str">
        <f t="shared" si="13"/>
        <v/>
      </c>
      <c r="G25" s="238">
        <v>0</v>
      </c>
      <c r="H25" s="239">
        <v>0</v>
      </c>
      <c r="I25" s="239">
        <v>2</v>
      </c>
      <c r="J25" s="426" t="str">
        <f t="shared" si="14"/>
        <v/>
      </c>
      <c r="K25" s="242" t="str">
        <f t="shared" si="15"/>
        <v/>
      </c>
      <c r="L25" s="356"/>
      <c r="M25" s="357"/>
      <c r="N25" s="245">
        <f t="shared" si="8"/>
        <v>1.19</v>
      </c>
      <c r="O25" s="246">
        <f t="shared" si="9"/>
        <v>2</v>
      </c>
      <c r="P25" s="245">
        <f t="shared" si="10"/>
        <v>1.19</v>
      </c>
      <c r="Q25" s="246">
        <f t="shared" si="11"/>
        <v>2</v>
      </c>
    </row>
    <row r="26" spans="1:17" ht="14.45" customHeight="1" collapsed="1" thickBot="1" x14ac:dyDescent="0.25">
      <c r="A26" s="445" t="s">
        <v>3</v>
      </c>
      <c r="B26" s="149">
        <f>SUM(B18:B25)</f>
        <v>1257.0420000000001</v>
      </c>
      <c r="C26" s="150">
        <f>SUM(C18:C25)</f>
        <v>1275.2249999999999</v>
      </c>
      <c r="D26" s="150">
        <f>SUM(D18:D25)</f>
        <v>944.52500000000009</v>
      </c>
      <c r="E26" s="421">
        <f>IF(OR(D26=0,B26=0),0,D26/B26)</f>
        <v>0.75138698627412603</v>
      </c>
      <c r="F26" s="151">
        <f>IF(OR(D26=0,C26=0),0,D26/C26)</f>
        <v>0.74067321453076918</v>
      </c>
      <c r="G26" s="149">
        <f>SUM(G18:G25)</f>
        <v>398</v>
      </c>
      <c r="H26" s="150">
        <f>SUM(H18:H25)</f>
        <v>383</v>
      </c>
      <c r="I26" s="150">
        <f>SUM(I18:I25)</f>
        <v>382</v>
      </c>
      <c r="J26" s="421">
        <f>IF(OR(I26=0,G26=0),0,I26/G26)</f>
        <v>0.95979899497487442</v>
      </c>
      <c r="K26" s="152">
        <f>IF(OR(I26=0,H26=0),0,I26/H26)</f>
        <v>0.99738903394255873</v>
      </c>
      <c r="L26" s="121"/>
      <c r="M26" s="121"/>
      <c r="N26" s="143">
        <f t="shared" si="8"/>
        <v>-330.69999999999982</v>
      </c>
      <c r="O26" s="153">
        <f t="shared" si="9"/>
        <v>-1</v>
      </c>
      <c r="P26" s="143">
        <f t="shared" si="10"/>
        <v>-312.51700000000005</v>
      </c>
      <c r="Q26" s="153">
        <f t="shared" si="11"/>
        <v>-16</v>
      </c>
    </row>
    <row r="27" spans="1:17" ht="14.45" customHeight="1" x14ac:dyDescent="0.2">
      <c r="A27" s="154"/>
      <c r="B27" s="653" t="s">
        <v>206</v>
      </c>
      <c r="C27" s="662"/>
      <c r="D27" s="662"/>
      <c r="E27" s="663"/>
      <c r="F27" s="662"/>
      <c r="G27" s="653" t="s">
        <v>207</v>
      </c>
      <c r="H27" s="662"/>
      <c r="I27" s="662"/>
      <c r="J27" s="663"/>
      <c r="K27" s="662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70" t="s">
        <v>258</v>
      </c>
      <c r="B29" s="672" t="s">
        <v>70</v>
      </c>
      <c r="C29" s="673"/>
      <c r="D29" s="673"/>
      <c r="E29" s="674"/>
      <c r="F29" s="675"/>
      <c r="G29" s="673" t="s">
        <v>240</v>
      </c>
      <c r="H29" s="673"/>
      <c r="I29" s="673"/>
      <c r="J29" s="674"/>
      <c r="K29" s="675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71"/>
      <c r="B30" s="157">
        <v>2018</v>
      </c>
      <c r="C30" s="158">
        <v>2019</v>
      </c>
      <c r="D30" s="158">
        <v>2020</v>
      </c>
      <c r="E30" s="510" t="s">
        <v>324</v>
      </c>
      <c r="F30" s="159" t="s">
        <v>2</v>
      </c>
      <c r="G30" s="158">
        <v>2018</v>
      </c>
      <c r="H30" s="158">
        <v>2019</v>
      </c>
      <c r="I30" s="158">
        <v>2020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4" t="s">
        <v>259</v>
      </c>
      <c r="B42" s="666" t="s">
        <v>70</v>
      </c>
      <c r="C42" s="667"/>
      <c r="D42" s="667"/>
      <c r="E42" s="668"/>
      <c r="F42" s="669"/>
      <c r="G42" s="667" t="s">
        <v>240</v>
      </c>
      <c r="H42" s="667"/>
      <c r="I42" s="667"/>
      <c r="J42" s="668"/>
      <c r="K42" s="669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5"/>
      <c r="B43" s="407">
        <v>2018</v>
      </c>
      <c r="C43" s="408">
        <v>2019</v>
      </c>
      <c r="D43" s="408">
        <v>2020</v>
      </c>
      <c r="E43" s="511" t="s">
        <v>324</v>
      </c>
      <c r="F43" s="409" t="s">
        <v>2</v>
      </c>
      <c r="G43" s="408">
        <v>2018</v>
      </c>
      <c r="H43" s="408">
        <v>2019</v>
      </c>
      <c r="I43" s="408">
        <v>2020</v>
      </c>
      <c r="J43" s="408" t="s">
        <v>324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325</v>
      </c>
      <c r="Q43" s="417" t="s">
        <v>326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296</v>
      </c>
    </row>
    <row r="56" spans="1:17" ht="14.45" customHeight="1" x14ac:dyDescent="0.2">
      <c r="A56" s="386" t="s">
        <v>297</v>
      </c>
    </row>
    <row r="57" spans="1:17" ht="14.45" customHeight="1" x14ac:dyDescent="0.2">
      <c r="A57" s="385" t="s">
        <v>298</v>
      </c>
    </row>
    <row r="58" spans="1:17" ht="14.45" customHeight="1" x14ac:dyDescent="0.2">
      <c r="A58" s="386" t="s">
        <v>299</v>
      </c>
    </row>
    <row r="59" spans="1:17" ht="14.45" customHeight="1" x14ac:dyDescent="0.2">
      <c r="A59" s="386" t="s">
        <v>262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64C6C833-FB4B-4285-B9AE-8DA6CF320D09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705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696</v>
      </c>
      <c r="C33" s="199">
        <v>932</v>
      </c>
      <c r="D33" s="84">
        <f>IF(C33="","",C33-B33)</f>
        <v>236</v>
      </c>
      <c r="E33" s="85">
        <f>IF(C33="","",C33/B33)</f>
        <v>1.3390804597701149</v>
      </c>
      <c r="F33" s="86">
        <v>368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1258</v>
      </c>
      <c r="C34" s="200">
        <v>1623</v>
      </c>
      <c r="D34" s="87">
        <f t="shared" ref="D34:D45" si="0">IF(C34="","",C34-B34)</f>
        <v>365</v>
      </c>
      <c r="E34" s="88">
        <f t="shared" ref="E34:E45" si="1">IF(C34="","",C34/B34)</f>
        <v>1.2901430842607313</v>
      </c>
      <c r="F34" s="89">
        <v>579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1865</v>
      </c>
      <c r="C35" s="200">
        <v>2327</v>
      </c>
      <c r="D35" s="87">
        <f t="shared" si="0"/>
        <v>462</v>
      </c>
      <c r="E35" s="88">
        <f t="shared" si="1"/>
        <v>1.2477211796246648</v>
      </c>
      <c r="F35" s="89">
        <v>768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2449</v>
      </c>
      <c r="C36" s="200">
        <v>3193</v>
      </c>
      <c r="D36" s="87">
        <f t="shared" si="0"/>
        <v>744</v>
      </c>
      <c r="E36" s="88">
        <f t="shared" si="1"/>
        <v>1.3037974683544304</v>
      </c>
      <c r="F36" s="89">
        <v>1145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3118</v>
      </c>
      <c r="C37" s="200">
        <v>4173</v>
      </c>
      <c r="D37" s="87">
        <f t="shared" si="0"/>
        <v>1055</v>
      </c>
      <c r="E37" s="88">
        <f t="shared" si="1"/>
        <v>1.3383579217447081</v>
      </c>
      <c r="F37" s="89">
        <v>1567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/>
      <c r="C38" s="200"/>
      <c r="D38" s="87" t="str">
        <f t="shared" si="0"/>
        <v/>
      </c>
      <c r="E38" s="88" t="str">
        <f t="shared" si="1"/>
        <v/>
      </c>
      <c r="F38" s="89"/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/>
      <c r="C39" s="200"/>
      <c r="D39" s="87" t="str">
        <f t="shared" si="0"/>
        <v/>
      </c>
      <c r="E39" s="88" t="str">
        <f t="shared" si="1"/>
        <v/>
      </c>
      <c r="F39" s="89"/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0FB19BA0-0711-481A-802E-2BC5480F861C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53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602" t="s">
        <v>8158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705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9" t="s">
        <v>74</v>
      </c>
      <c r="B3" s="691">
        <v>2018</v>
      </c>
      <c r="C3" s="692"/>
      <c r="D3" s="693"/>
      <c r="E3" s="691">
        <v>2019</v>
      </c>
      <c r="F3" s="692"/>
      <c r="G3" s="693"/>
      <c r="H3" s="691">
        <v>2020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5"/>
      <c r="L4" s="684"/>
      <c r="M4" s="684"/>
      <c r="N4" s="684"/>
      <c r="O4" s="450"/>
      <c r="P4" s="686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26" t="s">
        <v>8064</v>
      </c>
      <c r="B5" s="927">
        <v>14</v>
      </c>
      <c r="C5" s="928">
        <v>382.24</v>
      </c>
      <c r="D5" s="929">
        <v>45.4</v>
      </c>
      <c r="E5" s="930">
        <v>10</v>
      </c>
      <c r="F5" s="931">
        <v>253.14</v>
      </c>
      <c r="G5" s="932">
        <v>43.6</v>
      </c>
      <c r="H5" s="933">
        <v>8</v>
      </c>
      <c r="I5" s="931">
        <v>195.18</v>
      </c>
      <c r="J5" s="934">
        <v>42.5</v>
      </c>
      <c r="K5" s="935">
        <v>27.6</v>
      </c>
      <c r="L5" s="933">
        <v>13</v>
      </c>
      <c r="M5" s="933">
        <v>117</v>
      </c>
      <c r="N5" s="936">
        <v>39</v>
      </c>
      <c r="O5" s="933" t="s">
        <v>8065</v>
      </c>
      <c r="P5" s="937" t="s">
        <v>8066</v>
      </c>
      <c r="Q5" s="938">
        <f>H5-B5</f>
        <v>-6</v>
      </c>
      <c r="R5" s="954">
        <f>I5-C5</f>
        <v>-187.06</v>
      </c>
      <c r="S5" s="938">
        <f>H5-E5</f>
        <v>-2</v>
      </c>
      <c r="T5" s="954">
        <f>I5-F5</f>
        <v>-57.95999999999998</v>
      </c>
      <c r="U5" s="964">
        <v>312</v>
      </c>
      <c r="V5" s="965">
        <v>340</v>
      </c>
      <c r="W5" s="965">
        <v>28</v>
      </c>
      <c r="X5" s="966">
        <v>1.0897435897435896</v>
      </c>
      <c r="Y5" s="967">
        <v>55</v>
      </c>
    </row>
    <row r="6" spans="1:25" ht="14.45" customHeight="1" x14ac:dyDescent="0.2">
      <c r="A6" s="924" t="s">
        <v>8067</v>
      </c>
      <c r="B6" s="888">
        <v>1</v>
      </c>
      <c r="C6" s="889">
        <v>13.87</v>
      </c>
      <c r="D6" s="890">
        <v>37</v>
      </c>
      <c r="E6" s="905"/>
      <c r="F6" s="891"/>
      <c r="G6" s="892"/>
      <c r="H6" s="893"/>
      <c r="I6" s="891"/>
      <c r="J6" s="892"/>
      <c r="K6" s="895">
        <v>7.77</v>
      </c>
      <c r="L6" s="893">
        <v>5</v>
      </c>
      <c r="M6" s="893">
        <v>45</v>
      </c>
      <c r="N6" s="896">
        <v>15</v>
      </c>
      <c r="O6" s="893" t="s">
        <v>8065</v>
      </c>
      <c r="P6" s="906" t="s">
        <v>8068</v>
      </c>
      <c r="Q6" s="897">
        <f t="shared" ref="Q6:R53" si="0">H6-B6</f>
        <v>-1</v>
      </c>
      <c r="R6" s="955">
        <f t="shared" si="0"/>
        <v>-13.87</v>
      </c>
      <c r="S6" s="897">
        <f t="shared" ref="S6:S53" si="1">H6-E6</f>
        <v>0</v>
      </c>
      <c r="T6" s="955">
        <f t="shared" ref="T6:T53" si="2">I6-F6</f>
        <v>0</v>
      </c>
      <c r="U6" s="962" t="s">
        <v>329</v>
      </c>
      <c r="V6" s="907" t="s">
        <v>329</v>
      </c>
      <c r="W6" s="907" t="s">
        <v>329</v>
      </c>
      <c r="X6" s="960" t="s">
        <v>329</v>
      </c>
      <c r="Y6" s="958"/>
    </row>
    <row r="7" spans="1:25" ht="14.45" customHeight="1" x14ac:dyDescent="0.2">
      <c r="A7" s="924" t="s">
        <v>8069</v>
      </c>
      <c r="B7" s="888">
        <v>1</v>
      </c>
      <c r="C7" s="889">
        <v>13.4</v>
      </c>
      <c r="D7" s="890">
        <v>44</v>
      </c>
      <c r="E7" s="905"/>
      <c r="F7" s="891"/>
      <c r="G7" s="892"/>
      <c r="H7" s="893"/>
      <c r="I7" s="891"/>
      <c r="J7" s="892"/>
      <c r="K7" s="895">
        <v>12.65</v>
      </c>
      <c r="L7" s="893">
        <v>5</v>
      </c>
      <c r="M7" s="893">
        <v>60</v>
      </c>
      <c r="N7" s="896">
        <v>20</v>
      </c>
      <c r="O7" s="893" t="s">
        <v>8065</v>
      </c>
      <c r="P7" s="906" t="s">
        <v>8070</v>
      </c>
      <c r="Q7" s="897">
        <f t="shared" si="0"/>
        <v>-1</v>
      </c>
      <c r="R7" s="955">
        <f t="shared" si="0"/>
        <v>-13.4</v>
      </c>
      <c r="S7" s="897">
        <f t="shared" si="1"/>
        <v>0</v>
      </c>
      <c r="T7" s="955">
        <f t="shared" si="2"/>
        <v>0</v>
      </c>
      <c r="U7" s="962" t="s">
        <v>329</v>
      </c>
      <c r="V7" s="907" t="s">
        <v>329</v>
      </c>
      <c r="W7" s="907" t="s">
        <v>329</v>
      </c>
      <c r="X7" s="960" t="s">
        <v>329</v>
      </c>
      <c r="Y7" s="958"/>
    </row>
    <row r="8" spans="1:25" ht="14.45" customHeight="1" x14ac:dyDescent="0.2">
      <c r="A8" s="924" t="s">
        <v>8071</v>
      </c>
      <c r="B8" s="907"/>
      <c r="C8" s="908"/>
      <c r="D8" s="909"/>
      <c r="E8" s="898">
        <v>1</v>
      </c>
      <c r="F8" s="899">
        <v>5.82</v>
      </c>
      <c r="G8" s="900">
        <v>17</v>
      </c>
      <c r="H8" s="893">
        <v>2</v>
      </c>
      <c r="I8" s="891">
        <v>11.64</v>
      </c>
      <c r="J8" s="894">
        <v>19</v>
      </c>
      <c r="K8" s="895">
        <v>5.82</v>
      </c>
      <c r="L8" s="893">
        <v>5</v>
      </c>
      <c r="M8" s="893">
        <v>48</v>
      </c>
      <c r="N8" s="896">
        <v>16</v>
      </c>
      <c r="O8" s="893" t="s">
        <v>8065</v>
      </c>
      <c r="P8" s="906" t="s">
        <v>8072</v>
      </c>
      <c r="Q8" s="897">
        <f t="shared" si="0"/>
        <v>2</v>
      </c>
      <c r="R8" s="955">
        <f t="shared" si="0"/>
        <v>11.64</v>
      </c>
      <c r="S8" s="897">
        <f t="shared" si="1"/>
        <v>1</v>
      </c>
      <c r="T8" s="955">
        <f t="shared" si="2"/>
        <v>5.82</v>
      </c>
      <c r="U8" s="962">
        <v>32</v>
      </c>
      <c r="V8" s="907">
        <v>38</v>
      </c>
      <c r="W8" s="907">
        <v>6</v>
      </c>
      <c r="X8" s="960">
        <v>1.1875</v>
      </c>
      <c r="Y8" s="958">
        <v>6</v>
      </c>
    </row>
    <row r="9" spans="1:25" ht="14.45" customHeight="1" x14ac:dyDescent="0.2">
      <c r="A9" s="925" t="s">
        <v>8073</v>
      </c>
      <c r="B9" s="911">
        <v>10</v>
      </c>
      <c r="C9" s="912">
        <v>79.7</v>
      </c>
      <c r="D9" s="910">
        <v>23.3</v>
      </c>
      <c r="E9" s="913">
        <v>16</v>
      </c>
      <c r="F9" s="914">
        <v>115.44</v>
      </c>
      <c r="G9" s="901">
        <v>25.1</v>
      </c>
      <c r="H9" s="915">
        <v>6</v>
      </c>
      <c r="I9" s="916">
        <v>40.26</v>
      </c>
      <c r="J9" s="902">
        <v>21.3</v>
      </c>
      <c r="K9" s="917">
        <v>7.2</v>
      </c>
      <c r="L9" s="915">
        <v>7</v>
      </c>
      <c r="M9" s="915">
        <v>60</v>
      </c>
      <c r="N9" s="918">
        <v>20</v>
      </c>
      <c r="O9" s="915" t="s">
        <v>8065</v>
      </c>
      <c r="P9" s="919" t="s">
        <v>8074</v>
      </c>
      <c r="Q9" s="920">
        <f t="shared" si="0"/>
        <v>-4</v>
      </c>
      <c r="R9" s="956">
        <f t="shared" si="0"/>
        <v>-39.440000000000005</v>
      </c>
      <c r="S9" s="920">
        <f t="shared" si="1"/>
        <v>-10</v>
      </c>
      <c r="T9" s="956">
        <f t="shared" si="2"/>
        <v>-75.180000000000007</v>
      </c>
      <c r="U9" s="963">
        <v>120</v>
      </c>
      <c r="V9" s="911">
        <v>127.80000000000001</v>
      </c>
      <c r="W9" s="911">
        <v>7.8000000000000114</v>
      </c>
      <c r="X9" s="961">
        <v>1.0650000000000002</v>
      </c>
      <c r="Y9" s="959">
        <v>17</v>
      </c>
    </row>
    <row r="10" spans="1:25" ht="14.45" customHeight="1" x14ac:dyDescent="0.2">
      <c r="A10" s="924" t="s">
        <v>8075</v>
      </c>
      <c r="B10" s="907"/>
      <c r="C10" s="908"/>
      <c r="D10" s="909"/>
      <c r="E10" s="898">
        <v>3</v>
      </c>
      <c r="F10" s="899">
        <v>6.71</v>
      </c>
      <c r="G10" s="900">
        <v>3.7</v>
      </c>
      <c r="H10" s="893"/>
      <c r="I10" s="891"/>
      <c r="J10" s="892"/>
      <c r="K10" s="895">
        <v>2.2400000000000002</v>
      </c>
      <c r="L10" s="893">
        <v>2</v>
      </c>
      <c r="M10" s="893">
        <v>15</v>
      </c>
      <c r="N10" s="896">
        <v>5</v>
      </c>
      <c r="O10" s="893" t="s">
        <v>8065</v>
      </c>
      <c r="P10" s="906" t="s">
        <v>8076</v>
      </c>
      <c r="Q10" s="897">
        <f t="shared" si="0"/>
        <v>0</v>
      </c>
      <c r="R10" s="955">
        <f t="shared" si="0"/>
        <v>0</v>
      </c>
      <c r="S10" s="897">
        <f t="shared" si="1"/>
        <v>-3</v>
      </c>
      <c r="T10" s="955">
        <f t="shared" si="2"/>
        <v>-6.71</v>
      </c>
      <c r="U10" s="962" t="s">
        <v>329</v>
      </c>
      <c r="V10" s="907" t="s">
        <v>329</v>
      </c>
      <c r="W10" s="907" t="s">
        <v>329</v>
      </c>
      <c r="X10" s="960" t="s">
        <v>329</v>
      </c>
      <c r="Y10" s="958"/>
    </row>
    <row r="11" spans="1:25" ht="14.45" customHeight="1" x14ac:dyDescent="0.2">
      <c r="A11" s="925" t="s">
        <v>8077</v>
      </c>
      <c r="B11" s="911">
        <v>4</v>
      </c>
      <c r="C11" s="912">
        <v>12.2</v>
      </c>
      <c r="D11" s="910">
        <v>14.8</v>
      </c>
      <c r="E11" s="913">
        <v>2</v>
      </c>
      <c r="F11" s="914">
        <v>5.77</v>
      </c>
      <c r="G11" s="901">
        <v>7.5</v>
      </c>
      <c r="H11" s="915"/>
      <c r="I11" s="916"/>
      <c r="J11" s="903"/>
      <c r="K11" s="917">
        <v>2.88</v>
      </c>
      <c r="L11" s="915">
        <v>2</v>
      </c>
      <c r="M11" s="915">
        <v>18</v>
      </c>
      <c r="N11" s="918">
        <v>6</v>
      </c>
      <c r="O11" s="915" t="s">
        <v>8065</v>
      </c>
      <c r="P11" s="919" t="s">
        <v>8078</v>
      </c>
      <c r="Q11" s="920">
        <f t="shared" si="0"/>
        <v>-4</v>
      </c>
      <c r="R11" s="956">
        <f t="shared" si="0"/>
        <v>-12.2</v>
      </c>
      <c r="S11" s="920">
        <f t="shared" si="1"/>
        <v>-2</v>
      </c>
      <c r="T11" s="956">
        <f t="shared" si="2"/>
        <v>-5.77</v>
      </c>
      <c r="U11" s="963" t="s">
        <v>329</v>
      </c>
      <c r="V11" s="911" t="s">
        <v>329</v>
      </c>
      <c r="W11" s="911" t="s">
        <v>329</v>
      </c>
      <c r="X11" s="961" t="s">
        <v>329</v>
      </c>
      <c r="Y11" s="959"/>
    </row>
    <row r="12" spans="1:25" ht="14.45" customHeight="1" x14ac:dyDescent="0.2">
      <c r="A12" s="925" t="s">
        <v>8079</v>
      </c>
      <c r="B12" s="911">
        <v>7</v>
      </c>
      <c r="C12" s="912">
        <v>30.82</v>
      </c>
      <c r="D12" s="910">
        <v>16.100000000000001</v>
      </c>
      <c r="E12" s="913">
        <v>6</v>
      </c>
      <c r="F12" s="914">
        <v>26.41</v>
      </c>
      <c r="G12" s="901">
        <v>8.8000000000000007</v>
      </c>
      <c r="H12" s="915">
        <v>9</v>
      </c>
      <c r="I12" s="916">
        <v>39.619999999999997</v>
      </c>
      <c r="J12" s="902">
        <v>9.1</v>
      </c>
      <c r="K12" s="917">
        <v>4.4000000000000004</v>
      </c>
      <c r="L12" s="915">
        <v>3</v>
      </c>
      <c r="M12" s="915">
        <v>24</v>
      </c>
      <c r="N12" s="918">
        <v>8</v>
      </c>
      <c r="O12" s="915" t="s">
        <v>8065</v>
      </c>
      <c r="P12" s="919" t="s">
        <v>8080</v>
      </c>
      <c r="Q12" s="920">
        <f t="shared" si="0"/>
        <v>2</v>
      </c>
      <c r="R12" s="956">
        <f t="shared" si="0"/>
        <v>8.7999999999999972</v>
      </c>
      <c r="S12" s="920">
        <f t="shared" si="1"/>
        <v>3</v>
      </c>
      <c r="T12" s="956">
        <f t="shared" si="2"/>
        <v>13.209999999999997</v>
      </c>
      <c r="U12" s="963">
        <v>72</v>
      </c>
      <c r="V12" s="911">
        <v>81.899999999999991</v>
      </c>
      <c r="W12" s="911">
        <v>9.8999999999999915</v>
      </c>
      <c r="X12" s="961">
        <v>1.1375</v>
      </c>
      <c r="Y12" s="959">
        <v>21</v>
      </c>
    </row>
    <row r="13" spans="1:25" ht="14.45" customHeight="1" x14ac:dyDescent="0.2">
      <c r="A13" s="924" t="s">
        <v>8081</v>
      </c>
      <c r="B13" s="888">
        <v>1</v>
      </c>
      <c r="C13" s="889">
        <v>0.62</v>
      </c>
      <c r="D13" s="890">
        <v>8</v>
      </c>
      <c r="E13" s="905"/>
      <c r="F13" s="891"/>
      <c r="G13" s="892"/>
      <c r="H13" s="893"/>
      <c r="I13" s="891"/>
      <c r="J13" s="892"/>
      <c r="K13" s="895">
        <v>0.48</v>
      </c>
      <c r="L13" s="893">
        <v>2</v>
      </c>
      <c r="M13" s="893">
        <v>18</v>
      </c>
      <c r="N13" s="896">
        <v>6</v>
      </c>
      <c r="O13" s="893" t="s">
        <v>8065</v>
      </c>
      <c r="P13" s="906" t="s">
        <v>8082</v>
      </c>
      <c r="Q13" s="897">
        <f t="shared" si="0"/>
        <v>-1</v>
      </c>
      <c r="R13" s="955">
        <f t="shared" si="0"/>
        <v>-0.62</v>
      </c>
      <c r="S13" s="897">
        <f t="shared" si="1"/>
        <v>0</v>
      </c>
      <c r="T13" s="955">
        <f t="shared" si="2"/>
        <v>0</v>
      </c>
      <c r="U13" s="962" t="s">
        <v>329</v>
      </c>
      <c r="V13" s="907" t="s">
        <v>329</v>
      </c>
      <c r="W13" s="907" t="s">
        <v>329</v>
      </c>
      <c r="X13" s="960" t="s">
        <v>329</v>
      </c>
      <c r="Y13" s="958"/>
    </row>
    <row r="14" spans="1:25" ht="14.45" customHeight="1" x14ac:dyDescent="0.2">
      <c r="A14" s="924" t="s">
        <v>8083</v>
      </c>
      <c r="B14" s="907"/>
      <c r="C14" s="908"/>
      <c r="D14" s="909"/>
      <c r="E14" s="898">
        <v>1</v>
      </c>
      <c r="F14" s="899">
        <v>0.77</v>
      </c>
      <c r="G14" s="900">
        <v>5</v>
      </c>
      <c r="H14" s="893"/>
      <c r="I14" s="891"/>
      <c r="J14" s="892"/>
      <c r="K14" s="895">
        <v>0.77</v>
      </c>
      <c r="L14" s="893">
        <v>3</v>
      </c>
      <c r="M14" s="893">
        <v>30</v>
      </c>
      <c r="N14" s="896">
        <v>10</v>
      </c>
      <c r="O14" s="893" t="s">
        <v>8065</v>
      </c>
      <c r="P14" s="906" t="s">
        <v>8084</v>
      </c>
      <c r="Q14" s="897">
        <f t="shared" si="0"/>
        <v>0</v>
      </c>
      <c r="R14" s="955">
        <f t="shared" si="0"/>
        <v>0</v>
      </c>
      <c r="S14" s="897">
        <f t="shared" si="1"/>
        <v>-1</v>
      </c>
      <c r="T14" s="955">
        <f t="shared" si="2"/>
        <v>-0.77</v>
      </c>
      <c r="U14" s="962" t="s">
        <v>329</v>
      </c>
      <c r="V14" s="907" t="s">
        <v>329</v>
      </c>
      <c r="W14" s="907" t="s">
        <v>329</v>
      </c>
      <c r="X14" s="960" t="s">
        <v>329</v>
      </c>
      <c r="Y14" s="958"/>
    </row>
    <row r="15" spans="1:25" ht="14.45" customHeight="1" x14ac:dyDescent="0.2">
      <c r="A15" s="924" t="s">
        <v>8085</v>
      </c>
      <c r="B15" s="888">
        <v>1</v>
      </c>
      <c r="C15" s="889">
        <v>2.59</v>
      </c>
      <c r="D15" s="890">
        <v>9</v>
      </c>
      <c r="E15" s="905"/>
      <c r="F15" s="891"/>
      <c r="G15" s="892"/>
      <c r="H15" s="893"/>
      <c r="I15" s="891"/>
      <c r="J15" s="892"/>
      <c r="K15" s="895">
        <v>1.39</v>
      </c>
      <c r="L15" s="893">
        <v>3</v>
      </c>
      <c r="M15" s="893">
        <v>27</v>
      </c>
      <c r="N15" s="896">
        <v>9</v>
      </c>
      <c r="O15" s="893" t="s">
        <v>8065</v>
      </c>
      <c r="P15" s="906" t="s">
        <v>8086</v>
      </c>
      <c r="Q15" s="897">
        <f t="shared" si="0"/>
        <v>-1</v>
      </c>
      <c r="R15" s="955">
        <f t="shared" si="0"/>
        <v>-2.59</v>
      </c>
      <c r="S15" s="897">
        <f t="shared" si="1"/>
        <v>0</v>
      </c>
      <c r="T15" s="955">
        <f t="shared" si="2"/>
        <v>0</v>
      </c>
      <c r="U15" s="962" t="s">
        <v>329</v>
      </c>
      <c r="V15" s="907" t="s">
        <v>329</v>
      </c>
      <c r="W15" s="907" t="s">
        <v>329</v>
      </c>
      <c r="X15" s="960" t="s">
        <v>329</v>
      </c>
      <c r="Y15" s="958"/>
    </row>
    <row r="16" spans="1:25" ht="14.45" customHeight="1" x14ac:dyDescent="0.2">
      <c r="A16" s="924" t="s">
        <v>8087</v>
      </c>
      <c r="B16" s="907">
        <v>8</v>
      </c>
      <c r="C16" s="908">
        <v>19.02</v>
      </c>
      <c r="D16" s="909">
        <v>6</v>
      </c>
      <c r="E16" s="905">
        <v>4</v>
      </c>
      <c r="F16" s="891">
        <v>10.48</v>
      </c>
      <c r="G16" s="892">
        <v>6.3</v>
      </c>
      <c r="H16" s="898">
        <v>10</v>
      </c>
      <c r="I16" s="899">
        <v>27.96</v>
      </c>
      <c r="J16" s="894">
        <v>6.1</v>
      </c>
      <c r="K16" s="895">
        <v>0.56999999999999995</v>
      </c>
      <c r="L16" s="893">
        <v>2</v>
      </c>
      <c r="M16" s="893">
        <v>18</v>
      </c>
      <c r="N16" s="896">
        <v>6</v>
      </c>
      <c r="O16" s="893" t="s">
        <v>8065</v>
      </c>
      <c r="P16" s="906" t="s">
        <v>8088</v>
      </c>
      <c r="Q16" s="897">
        <f t="shared" si="0"/>
        <v>2</v>
      </c>
      <c r="R16" s="955">
        <f t="shared" si="0"/>
        <v>8.9400000000000013</v>
      </c>
      <c r="S16" s="897">
        <f t="shared" si="1"/>
        <v>6</v>
      </c>
      <c r="T16" s="955">
        <f t="shared" si="2"/>
        <v>17.48</v>
      </c>
      <c r="U16" s="962">
        <v>60</v>
      </c>
      <c r="V16" s="907">
        <v>61</v>
      </c>
      <c r="W16" s="907">
        <v>1</v>
      </c>
      <c r="X16" s="960">
        <v>1.0166666666666666</v>
      </c>
      <c r="Y16" s="958">
        <v>13</v>
      </c>
    </row>
    <row r="17" spans="1:25" ht="14.45" customHeight="1" x14ac:dyDescent="0.2">
      <c r="A17" s="925" t="s">
        <v>8089</v>
      </c>
      <c r="B17" s="911"/>
      <c r="C17" s="912"/>
      <c r="D17" s="910"/>
      <c r="E17" s="921">
        <v>4</v>
      </c>
      <c r="F17" s="916">
        <v>9.69</v>
      </c>
      <c r="G17" s="903">
        <v>7.8</v>
      </c>
      <c r="H17" s="913">
        <v>1</v>
      </c>
      <c r="I17" s="914">
        <v>4.33</v>
      </c>
      <c r="J17" s="901">
        <v>6</v>
      </c>
      <c r="K17" s="917">
        <v>0.72</v>
      </c>
      <c r="L17" s="915">
        <v>3</v>
      </c>
      <c r="M17" s="915">
        <v>24</v>
      </c>
      <c r="N17" s="918">
        <v>8</v>
      </c>
      <c r="O17" s="915" t="s">
        <v>8065</v>
      </c>
      <c r="P17" s="919" t="s">
        <v>8090</v>
      </c>
      <c r="Q17" s="920">
        <f t="shared" si="0"/>
        <v>1</v>
      </c>
      <c r="R17" s="956">
        <f t="shared" si="0"/>
        <v>4.33</v>
      </c>
      <c r="S17" s="920">
        <f t="shared" si="1"/>
        <v>-3</v>
      </c>
      <c r="T17" s="956">
        <f t="shared" si="2"/>
        <v>-5.3599999999999994</v>
      </c>
      <c r="U17" s="963">
        <v>8</v>
      </c>
      <c r="V17" s="911">
        <v>6</v>
      </c>
      <c r="W17" s="911">
        <v>-2</v>
      </c>
      <c r="X17" s="961">
        <v>0.75</v>
      </c>
      <c r="Y17" s="959"/>
    </row>
    <row r="18" spans="1:25" ht="14.45" customHeight="1" x14ac:dyDescent="0.2">
      <c r="A18" s="925" t="s">
        <v>8091</v>
      </c>
      <c r="B18" s="911"/>
      <c r="C18" s="912"/>
      <c r="D18" s="910"/>
      <c r="E18" s="921">
        <v>1</v>
      </c>
      <c r="F18" s="916">
        <v>24.19</v>
      </c>
      <c r="G18" s="903">
        <v>62</v>
      </c>
      <c r="H18" s="913">
        <v>2</v>
      </c>
      <c r="I18" s="914">
        <v>2.4700000000000002</v>
      </c>
      <c r="J18" s="902">
        <v>11.5</v>
      </c>
      <c r="K18" s="917">
        <v>1.24</v>
      </c>
      <c r="L18" s="915">
        <v>3</v>
      </c>
      <c r="M18" s="915">
        <v>30</v>
      </c>
      <c r="N18" s="918">
        <v>10</v>
      </c>
      <c r="O18" s="915" t="s">
        <v>8065</v>
      </c>
      <c r="P18" s="919" t="s">
        <v>8092</v>
      </c>
      <c r="Q18" s="920">
        <f t="shared" si="0"/>
        <v>2</v>
      </c>
      <c r="R18" s="956">
        <f t="shared" si="0"/>
        <v>2.4700000000000002</v>
      </c>
      <c r="S18" s="920">
        <f t="shared" si="1"/>
        <v>1</v>
      </c>
      <c r="T18" s="956">
        <f t="shared" si="2"/>
        <v>-21.720000000000002</v>
      </c>
      <c r="U18" s="963">
        <v>20</v>
      </c>
      <c r="V18" s="911">
        <v>23</v>
      </c>
      <c r="W18" s="911">
        <v>3</v>
      </c>
      <c r="X18" s="961">
        <v>1.1499999999999999</v>
      </c>
      <c r="Y18" s="959">
        <v>10</v>
      </c>
    </row>
    <row r="19" spans="1:25" ht="14.45" customHeight="1" x14ac:dyDescent="0.2">
      <c r="A19" s="924" t="s">
        <v>8093</v>
      </c>
      <c r="B19" s="888">
        <v>4</v>
      </c>
      <c r="C19" s="889">
        <v>2.2599999999999998</v>
      </c>
      <c r="D19" s="890">
        <v>5.3</v>
      </c>
      <c r="E19" s="905">
        <v>3</v>
      </c>
      <c r="F19" s="891">
        <v>1.78</v>
      </c>
      <c r="G19" s="892">
        <v>6.7</v>
      </c>
      <c r="H19" s="893">
        <v>3</v>
      </c>
      <c r="I19" s="891">
        <v>7.85</v>
      </c>
      <c r="J19" s="894">
        <v>8.3000000000000007</v>
      </c>
      <c r="K19" s="895">
        <v>0.56000000000000005</v>
      </c>
      <c r="L19" s="893">
        <v>2</v>
      </c>
      <c r="M19" s="893">
        <v>15</v>
      </c>
      <c r="N19" s="896">
        <v>5</v>
      </c>
      <c r="O19" s="893" t="s">
        <v>8065</v>
      </c>
      <c r="P19" s="906" t="s">
        <v>8094</v>
      </c>
      <c r="Q19" s="897">
        <f t="shared" si="0"/>
        <v>-1</v>
      </c>
      <c r="R19" s="955">
        <f t="shared" si="0"/>
        <v>5.59</v>
      </c>
      <c r="S19" s="897">
        <f t="shared" si="1"/>
        <v>0</v>
      </c>
      <c r="T19" s="955">
        <f t="shared" si="2"/>
        <v>6.0699999999999994</v>
      </c>
      <c r="U19" s="962">
        <v>15</v>
      </c>
      <c r="V19" s="907">
        <v>24.900000000000002</v>
      </c>
      <c r="W19" s="907">
        <v>9.9000000000000021</v>
      </c>
      <c r="X19" s="960">
        <v>1.6600000000000001</v>
      </c>
      <c r="Y19" s="958">
        <v>14</v>
      </c>
    </row>
    <row r="20" spans="1:25" ht="14.45" customHeight="1" x14ac:dyDescent="0.2">
      <c r="A20" s="925" t="s">
        <v>8095</v>
      </c>
      <c r="B20" s="922">
        <v>3</v>
      </c>
      <c r="C20" s="923">
        <v>2.29</v>
      </c>
      <c r="D20" s="904">
        <v>4.3</v>
      </c>
      <c r="E20" s="921">
        <v>4</v>
      </c>
      <c r="F20" s="916">
        <v>5.54</v>
      </c>
      <c r="G20" s="903">
        <v>6.3</v>
      </c>
      <c r="H20" s="915">
        <v>1</v>
      </c>
      <c r="I20" s="916">
        <v>0.72</v>
      </c>
      <c r="J20" s="902">
        <v>13</v>
      </c>
      <c r="K20" s="917">
        <v>0.72</v>
      </c>
      <c r="L20" s="915">
        <v>2</v>
      </c>
      <c r="M20" s="915">
        <v>21</v>
      </c>
      <c r="N20" s="918">
        <v>7</v>
      </c>
      <c r="O20" s="915" t="s">
        <v>8065</v>
      </c>
      <c r="P20" s="919" t="s">
        <v>8096</v>
      </c>
      <c r="Q20" s="920">
        <f t="shared" si="0"/>
        <v>-2</v>
      </c>
      <c r="R20" s="956">
        <f t="shared" si="0"/>
        <v>-1.57</v>
      </c>
      <c r="S20" s="920">
        <f t="shared" si="1"/>
        <v>-3</v>
      </c>
      <c r="T20" s="956">
        <f t="shared" si="2"/>
        <v>-4.82</v>
      </c>
      <c r="U20" s="963">
        <v>7</v>
      </c>
      <c r="V20" s="911">
        <v>13</v>
      </c>
      <c r="W20" s="911">
        <v>6</v>
      </c>
      <c r="X20" s="961">
        <v>1.8571428571428572</v>
      </c>
      <c r="Y20" s="959">
        <v>6</v>
      </c>
    </row>
    <row r="21" spans="1:25" ht="14.45" customHeight="1" x14ac:dyDescent="0.2">
      <c r="A21" s="925" t="s">
        <v>8097</v>
      </c>
      <c r="B21" s="922">
        <v>7</v>
      </c>
      <c r="C21" s="923">
        <v>11.75</v>
      </c>
      <c r="D21" s="904">
        <v>8.9</v>
      </c>
      <c r="E21" s="921">
        <v>5</v>
      </c>
      <c r="F21" s="916">
        <v>20.39</v>
      </c>
      <c r="G21" s="903">
        <v>26.2</v>
      </c>
      <c r="H21" s="915">
        <v>6</v>
      </c>
      <c r="I21" s="916">
        <v>7.93</v>
      </c>
      <c r="J21" s="903">
        <v>8.3000000000000007</v>
      </c>
      <c r="K21" s="917">
        <v>1.04</v>
      </c>
      <c r="L21" s="915">
        <v>3</v>
      </c>
      <c r="M21" s="915">
        <v>27</v>
      </c>
      <c r="N21" s="918">
        <v>9</v>
      </c>
      <c r="O21" s="915" t="s">
        <v>8065</v>
      </c>
      <c r="P21" s="919" t="s">
        <v>8098</v>
      </c>
      <c r="Q21" s="920">
        <f t="shared" si="0"/>
        <v>-1</v>
      </c>
      <c r="R21" s="956">
        <f t="shared" si="0"/>
        <v>-3.8200000000000003</v>
      </c>
      <c r="S21" s="920">
        <f t="shared" si="1"/>
        <v>1</v>
      </c>
      <c r="T21" s="956">
        <f t="shared" si="2"/>
        <v>-12.46</v>
      </c>
      <c r="U21" s="963">
        <v>54</v>
      </c>
      <c r="V21" s="911">
        <v>49.800000000000004</v>
      </c>
      <c r="W21" s="911">
        <v>-4.1999999999999957</v>
      </c>
      <c r="X21" s="961">
        <v>0.92222222222222228</v>
      </c>
      <c r="Y21" s="959">
        <v>16</v>
      </c>
    </row>
    <row r="22" spans="1:25" ht="14.45" customHeight="1" x14ac:dyDescent="0.2">
      <c r="A22" s="924" t="s">
        <v>8099</v>
      </c>
      <c r="B22" s="907"/>
      <c r="C22" s="908"/>
      <c r="D22" s="909"/>
      <c r="E22" s="905">
        <v>1</v>
      </c>
      <c r="F22" s="891">
        <v>0.49</v>
      </c>
      <c r="G22" s="892">
        <v>2</v>
      </c>
      <c r="H22" s="898">
        <v>1</v>
      </c>
      <c r="I22" s="899">
        <v>0.49</v>
      </c>
      <c r="J22" s="900">
        <v>5</v>
      </c>
      <c r="K22" s="895">
        <v>0.49</v>
      </c>
      <c r="L22" s="893">
        <v>2</v>
      </c>
      <c r="M22" s="893">
        <v>15</v>
      </c>
      <c r="N22" s="896">
        <v>5</v>
      </c>
      <c r="O22" s="893" t="s">
        <v>8065</v>
      </c>
      <c r="P22" s="906" t="s">
        <v>8100</v>
      </c>
      <c r="Q22" s="897">
        <f t="shared" si="0"/>
        <v>1</v>
      </c>
      <c r="R22" s="955">
        <f t="shared" si="0"/>
        <v>0.49</v>
      </c>
      <c r="S22" s="897">
        <f t="shared" si="1"/>
        <v>0</v>
      </c>
      <c r="T22" s="955">
        <f t="shared" si="2"/>
        <v>0</v>
      </c>
      <c r="U22" s="962">
        <v>5</v>
      </c>
      <c r="V22" s="907">
        <v>5</v>
      </c>
      <c r="W22" s="907">
        <v>0</v>
      </c>
      <c r="X22" s="960">
        <v>1</v>
      </c>
      <c r="Y22" s="958"/>
    </row>
    <row r="23" spans="1:25" ht="14.45" customHeight="1" x14ac:dyDescent="0.2">
      <c r="A23" s="925" t="s">
        <v>8101</v>
      </c>
      <c r="B23" s="911">
        <v>1</v>
      </c>
      <c r="C23" s="912">
        <v>0.67</v>
      </c>
      <c r="D23" s="910">
        <v>2</v>
      </c>
      <c r="E23" s="921"/>
      <c r="F23" s="916"/>
      <c r="G23" s="903"/>
      <c r="H23" s="913"/>
      <c r="I23" s="914"/>
      <c r="J23" s="901"/>
      <c r="K23" s="917">
        <v>0.67</v>
      </c>
      <c r="L23" s="915">
        <v>2</v>
      </c>
      <c r="M23" s="915">
        <v>18</v>
      </c>
      <c r="N23" s="918">
        <v>6</v>
      </c>
      <c r="O23" s="915" t="s">
        <v>8065</v>
      </c>
      <c r="P23" s="919" t="s">
        <v>8102</v>
      </c>
      <c r="Q23" s="920">
        <f t="shared" si="0"/>
        <v>-1</v>
      </c>
      <c r="R23" s="956">
        <f t="shared" si="0"/>
        <v>-0.67</v>
      </c>
      <c r="S23" s="920">
        <f t="shared" si="1"/>
        <v>0</v>
      </c>
      <c r="T23" s="956">
        <f t="shared" si="2"/>
        <v>0</v>
      </c>
      <c r="U23" s="963" t="s">
        <v>329</v>
      </c>
      <c r="V23" s="911" t="s">
        <v>329</v>
      </c>
      <c r="W23" s="911" t="s">
        <v>329</v>
      </c>
      <c r="X23" s="961" t="s">
        <v>329</v>
      </c>
      <c r="Y23" s="959"/>
    </row>
    <row r="24" spans="1:25" ht="14.45" customHeight="1" x14ac:dyDescent="0.2">
      <c r="A24" s="924" t="s">
        <v>8103</v>
      </c>
      <c r="B24" s="907">
        <v>1</v>
      </c>
      <c r="C24" s="908">
        <v>1.84</v>
      </c>
      <c r="D24" s="909">
        <v>9</v>
      </c>
      <c r="E24" s="905"/>
      <c r="F24" s="891"/>
      <c r="G24" s="892"/>
      <c r="H24" s="898"/>
      <c r="I24" s="899"/>
      <c r="J24" s="900"/>
      <c r="K24" s="895">
        <v>1.79</v>
      </c>
      <c r="L24" s="893">
        <v>3</v>
      </c>
      <c r="M24" s="893">
        <v>24</v>
      </c>
      <c r="N24" s="896">
        <v>8</v>
      </c>
      <c r="O24" s="893" t="s">
        <v>8065</v>
      </c>
      <c r="P24" s="906" t="s">
        <v>8104</v>
      </c>
      <c r="Q24" s="897">
        <f t="shared" si="0"/>
        <v>-1</v>
      </c>
      <c r="R24" s="955">
        <f t="shared" si="0"/>
        <v>-1.84</v>
      </c>
      <c r="S24" s="897">
        <f t="shared" si="1"/>
        <v>0</v>
      </c>
      <c r="T24" s="955">
        <f t="shared" si="2"/>
        <v>0</v>
      </c>
      <c r="U24" s="962" t="s">
        <v>329</v>
      </c>
      <c r="V24" s="907" t="s">
        <v>329</v>
      </c>
      <c r="W24" s="907" t="s">
        <v>329</v>
      </c>
      <c r="X24" s="960" t="s">
        <v>329</v>
      </c>
      <c r="Y24" s="958"/>
    </row>
    <row r="25" spans="1:25" ht="14.45" customHeight="1" x14ac:dyDescent="0.2">
      <c r="A25" s="925" t="s">
        <v>8105</v>
      </c>
      <c r="B25" s="911"/>
      <c r="C25" s="912"/>
      <c r="D25" s="910"/>
      <c r="E25" s="921">
        <v>1</v>
      </c>
      <c r="F25" s="916">
        <v>3.37</v>
      </c>
      <c r="G25" s="903">
        <v>17</v>
      </c>
      <c r="H25" s="913">
        <v>2</v>
      </c>
      <c r="I25" s="914">
        <v>6.84</v>
      </c>
      <c r="J25" s="902">
        <v>28</v>
      </c>
      <c r="K25" s="917">
        <v>3.37</v>
      </c>
      <c r="L25" s="915">
        <v>5</v>
      </c>
      <c r="M25" s="915">
        <v>45</v>
      </c>
      <c r="N25" s="918">
        <v>15</v>
      </c>
      <c r="O25" s="915" t="s">
        <v>8065</v>
      </c>
      <c r="P25" s="919" t="s">
        <v>8106</v>
      </c>
      <c r="Q25" s="920">
        <f t="shared" si="0"/>
        <v>2</v>
      </c>
      <c r="R25" s="956">
        <f t="shared" si="0"/>
        <v>6.84</v>
      </c>
      <c r="S25" s="920">
        <f t="shared" si="1"/>
        <v>1</v>
      </c>
      <c r="T25" s="956">
        <f t="shared" si="2"/>
        <v>3.4699999999999998</v>
      </c>
      <c r="U25" s="963">
        <v>30</v>
      </c>
      <c r="V25" s="911">
        <v>56</v>
      </c>
      <c r="W25" s="911">
        <v>26</v>
      </c>
      <c r="X25" s="961">
        <v>1.8666666666666667</v>
      </c>
      <c r="Y25" s="959">
        <v>26</v>
      </c>
    </row>
    <row r="26" spans="1:25" ht="14.45" customHeight="1" x14ac:dyDescent="0.2">
      <c r="A26" s="925" t="s">
        <v>8107</v>
      </c>
      <c r="B26" s="911"/>
      <c r="C26" s="912"/>
      <c r="D26" s="910"/>
      <c r="E26" s="921">
        <v>1</v>
      </c>
      <c r="F26" s="916">
        <v>7.85</v>
      </c>
      <c r="G26" s="903">
        <v>35</v>
      </c>
      <c r="H26" s="913"/>
      <c r="I26" s="914"/>
      <c r="J26" s="901"/>
      <c r="K26" s="917">
        <v>7.85</v>
      </c>
      <c r="L26" s="915">
        <v>8</v>
      </c>
      <c r="M26" s="915">
        <v>72</v>
      </c>
      <c r="N26" s="918">
        <v>24</v>
      </c>
      <c r="O26" s="915" t="s">
        <v>8065</v>
      </c>
      <c r="P26" s="919" t="s">
        <v>8108</v>
      </c>
      <c r="Q26" s="920">
        <f t="shared" si="0"/>
        <v>0</v>
      </c>
      <c r="R26" s="956">
        <f t="shared" si="0"/>
        <v>0</v>
      </c>
      <c r="S26" s="920">
        <f t="shared" si="1"/>
        <v>-1</v>
      </c>
      <c r="T26" s="956">
        <f t="shared" si="2"/>
        <v>-7.85</v>
      </c>
      <c r="U26" s="963" t="s">
        <v>329</v>
      </c>
      <c r="V26" s="911" t="s">
        <v>329</v>
      </c>
      <c r="W26" s="911" t="s">
        <v>329</v>
      </c>
      <c r="X26" s="961" t="s">
        <v>329</v>
      </c>
      <c r="Y26" s="959"/>
    </row>
    <row r="27" spans="1:25" ht="14.45" customHeight="1" x14ac:dyDescent="0.2">
      <c r="A27" s="924" t="s">
        <v>8109</v>
      </c>
      <c r="B27" s="888">
        <v>1</v>
      </c>
      <c r="C27" s="889">
        <v>1.77</v>
      </c>
      <c r="D27" s="890">
        <v>4</v>
      </c>
      <c r="E27" s="905"/>
      <c r="F27" s="891"/>
      <c r="G27" s="892"/>
      <c r="H27" s="893"/>
      <c r="I27" s="891"/>
      <c r="J27" s="892"/>
      <c r="K27" s="895">
        <v>1.77</v>
      </c>
      <c r="L27" s="893">
        <v>4</v>
      </c>
      <c r="M27" s="893">
        <v>33</v>
      </c>
      <c r="N27" s="896">
        <v>11</v>
      </c>
      <c r="O27" s="893" t="s">
        <v>8065</v>
      </c>
      <c r="P27" s="906" t="s">
        <v>8110</v>
      </c>
      <c r="Q27" s="897">
        <f t="shared" si="0"/>
        <v>-1</v>
      </c>
      <c r="R27" s="955">
        <f t="shared" si="0"/>
        <v>-1.77</v>
      </c>
      <c r="S27" s="897">
        <f t="shared" si="1"/>
        <v>0</v>
      </c>
      <c r="T27" s="955">
        <f t="shared" si="2"/>
        <v>0</v>
      </c>
      <c r="U27" s="962" t="s">
        <v>329</v>
      </c>
      <c r="V27" s="907" t="s">
        <v>329</v>
      </c>
      <c r="W27" s="907" t="s">
        <v>329</v>
      </c>
      <c r="X27" s="960" t="s">
        <v>329</v>
      </c>
      <c r="Y27" s="958"/>
    </row>
    <row r="28" spans="1:25" ht="14.45" customHeight="1" x14ac:dyDescent="0.2">
      <c r="A28" s="924" t="s">
        <v>8111</v>
      </c>
      <c r="B28" s="907"/>
      <c r="C28" s="908"/>
      <c r="D28" s="909"/>
      <c r="E28" s="898"/>
      <c r="F28" s="899"/>
      <c r="G28" s="900"/>
      <c r="H28" s="893">
        <v>1</v>
      </c>
      <c r="I28" s="891">
        <v>6.19</v>
      </c>
      <c r="J28" s="894">
        <v>25</v>
      </c>
      <c r="K28" s="895">
        <v>4.82</v>
      </c>
      <c r="L28" s="893">
        <v>6</v>
      </c>
      <c r="M28" s="893">
        <v>57</v>
      </c>
      <c r="N28" s="896">
        <v>19</v>
      </c>
      <c r="O28" s="893" t="s">
        <v>8065</v>
      </c>
      <c r="P28" s="906" t="s">
        <v>8112</v>
      </c>
      <c r="Q28" s="897">
        <f t="shared" si="0"/>
        <v>1</v>
      </c>
      <c r="R28" s="955">
        <f t="shared" si="0"/>
        <v>6.19</v>
      </c>
      <c r="S28" s="897">
        <f t="shared" si="1"/>
        <v>1</v>
      </c>
      <c r="T28" s="955">
        <f t="shared" si="2"/>
        <v>6.19</v>
      </c>
      <c r="U28" s="962">
        <v>19</v>
      </c>
      <c r="V28" s="907">
        <v>25</v>
      </c>
      <c r="W28" s="907">
        <v>6</v>
      </c>
      <c r="X28" s="960">
        <v>1.3157894736842106</v>
      </c>
      <c r="Y28" s="958">
        <v>6</v>
      </c>
    </row>
    <row r="29" spans="1:25" ht="14.45" customHeight="1" x14ac:dyDescent="0.2">
      <c r="A29" s="925" t="s">
        <v>8113</v>
      </c>
      <c r="B29" s="911">
        <v>2</v>
      </c>
      <c r="C29" s="912">
        <v>27.81</v>
      </c>
      <c r="D29" s="910">
        <v>38.5</v>
      </c>
      <c r="E29" s="913">
        <v>3</v>
      </c>
      <c r="F29" s="914">
        <v>38.49</v>
      </c>
      <c r="G29" s="901">
        <v>34</v>
      </c>
      <c r="H29" s="915">
        <v>1</v>
      </c>
      <c r="I29" s="916">
        <v>8.11</v>
      </c>
      <c r="J29" s="902">
        <v>36</v>
      </c>
      <c r="K29" s="917">
        <v>8.11</v>
      </c>
      <c r="L29" s="915">
        <v>7</v>
      </c>
      <c r="M29" s="915">
        <v>63</v>
      </c>
      <c r="N29" s="918">
        <v>21</v>
      </c>
      <c r="O29" s="915" t="s">
        <v>8065</v>
      </c>
      <c r="P29" s="919" t="s">
        <v>8112</v>
      </c>
      <c r="Q29" s="920">
        <f t="shared" si="0"/>
        <v>-1</v>
      </c>
      <c r="R29" s="956">
        <f t="shared" si="0"/>
        <v>-19.7</v>
      </c>
      <c r="S29" s="920">
        <f t="shared" si="1"/>
        <v>-2</v>
      </c>
      <c r="T29" s="956">
        <f t="shared" si="2"/>
        <v>-30.380000000000003</v>
      </c>
      <c r="U29" s="963">
        <v>21</v>
      </c>
      <c r="V29" s="911">
        <v>36</v>
      </c>
      <c r="W29" s="911">
        <v>15</v>
      </c>
      <c r="X29" s="961">
        <v>1.7142857142857142</v>
      </c>
      <c r="Y29" s="959">
        <v>15</v>
      </c>
    </row>
    <row r="30" spans="1:25" ht="14.45" customHeight="1" x14ac:dyDescent="0.2">
      <c r="A30" s="924" t="s">
        <v>8114</v>
      </c>
      <c r="B30" s="907">
        <v>2</v>
      </c>
      <c r="C30" s="908">
        <v>2.13</v>
      </c>
      <c r="D30" s="909">
        <v>6</v>
      </c>
      <c r="E30" s="898">
        <v>1</v>
      </c>
      <c r="F30" s="899">
        <v>1.03</v>
      </c>
      <c r="G30" s="900">
        <v>7</v>
      </c>
      <c r="H30" s="893"/>
      <c r="I30" s="891"/>
      <c r="J30" s="892"/>
      <c r="K30" s="895">
        <v>1.03</v>
      </c>
      <c r="L30" s="893">
        <v>2</v>
      </c>
      <c r="M30" s="893">
        <v>18</v>
      </c>
      <c r="N30" s="896">
        <v>6</v>
      </c>
      <c r="O30" s="893" t="s">
        <v>8065</v>
      </c>
      <c r="P30" s="906" t="s">
        <v>8115</v>
      </c>
      <c r="Q30" s="897">
        <f t="shared" si="0"/>
        <v>-2</v>
      </c>
      <c r="R30" s="955">
        <f t="shared" si="0"/>
        <v>-2.13</v>
      </c>
      <c r="S30" s="897">
        <f t="shared" si="1"/>
        <v>-1</v>
      </c>
      <c r="T30" s="955">
        <f t="shared" si="2"/>
        <v>-1.03</v>
      </c>
      <c r="U30" s="962" t="s">
        <v>329</v>
      </c>
      <c r="V30" s="907" t="s">
        <v>329</v>
      </c>
      <c r="W30" s="907" t="s">
        <v>329</v>
      </c>
      <c r="X30" s="960" t="s">
        <v>329</v>
      </c>
      <c r="Y30" s="958"/>
    </row>
    <row r="31" spans="1:25" ht="14.45" customHeight="1" x14ac:dyDescent="0.2">
      <c r="A31" s="925" t="s">
        <v>8116</v>
      </c>
      <c r="B31" s="911"/>
      <c r="C31" s="912"/>
      <c r="D31" s="910"/>
      <c r="E31" s="913">
        <v>2</v>
      </c>
      <c r="F31" s="914">
        <v>3.73</v>
      </c>
      <c r="G31" s="901">
        <v>14.5</v>
      </c>
      <c r="H31" s="915">
        <v>1</v>
      </c>
      <c r="I31" s="916">
        <v>2.94</v>
      </c>
      <c r="J31" s="902">
        <v>13</v>
      </c>
      <c r="K31" s="917">
        <v>1.73</v>
      </c>
      <c r="L31" s="915">
        <v>3</v>
      </c>
      <c r="M31" s="915">
        <v>30</v>
      </c>
      <c r="N31" s="918">
        <v>10</v>
      </c>
      <c r="O31" s="915" t="s">
        <v>8065</v>
      </c>
      <c r="P31" s="919" t="s">
        <v>8115</v>
      </c>
      <c r="Q31" s="920">
        <f t="shared" si="0"/>
        <v>1</v>
      </c>
      <c r="R31" s="956">
        <f t="shared" si="0"/>
        <v>2.94</v>
      </c>
      <c r="S31" s="920">
        <f t="shared" si="1"/>
        <v>-1</v>
      </c>
      <c r="T31" s="956">
        <f t="shared" si="2"/>
        <v>-0.79</v>
      </c>
      <c r="U31" s="963">
        <v>10</v>
      </c>
      <c r="V31" s="911">
        <v>13</v>
      </c>
      <c r="W31" s="911">
        <v>3</v>
      </c>
      <c r="X31" s="961">
        <v>1.3</v>
      </c>
      <c r="Y31" s="959">
        <v>3</v>
      </c>
    </row>
    <row r="32" spans="1:25" ht="14.45" customHeight="1" x14ac:dyDescent="0.2">
      <c r="A32" s="925" t="s">
        <v>8117</v>
      </c>
      <c r="B32" s="911">
        <v>2</v>
      </c>
      <c r="C32" s="912">
        <v>14.91</v>
      </c>
      <c r="D32" s="910">
        <v>22</v>
      </c>
      <c r="E32" s="913">
        <v>1</v>
      </c>
      <c r="F32" s="914">
        <v>3.67</v>
      </c>
      <c r="G32" s="901">
        <v>21</v>
      </c>
      <c r="H32" s="915"/>
      <c r="I32" s="916"/>
      <c r="J32" s="903"/>
      <c r="K32" s="917">
        <v>3.67</v>
      </c>
      <c r="L32" s="915">
        <v>6</v>
      </c>
      <c r="M32" s="915">
        <v>51</v>
      </c>
      <c r="N32" s="918">
        <v>17</v>
      </c>
      <c r="O32" s="915" t="s">
        <v>8065</v>
      </c>
      <c r="P32" s="919" t="s">
        <v>8115</v>
      </c>
      <c r="Q32" s="920">
        <f t="shared" si="0"/>
        <v>-2</v>
      </c>
      <c r="R32" s="956">
        <f t="shared" si="0"/>
        <v>-14.91</v>
      </c>
      <c r="S32" s="920">
        <f t="shared" si="1"/>
        <v>-1</v>
      </c>
      <c r="T32" s="956">
        <f t="shared" si="2"/>
        <v>-3.67</v>
      </c>
      <c r="U32" s="963" t="s">
        <v>329</v>
      </c>
      <c r="V32" s="911" t="s">
        <v>329</v>
      </c>
      <c r="W32" s="911" t="s">
        <v>329</v>
      </c>
      <c r="X32" s="961" t="s">
        <v>329</v>
      </c>
      <c r="Y32" s="959"/>
    </row>
    <row r="33" spans="1:25" ht="14.45" customHeight="1" x14ac:dyDescent="0.2">
      <c r="A33" s="924" t="s">
        <v>8118</v>
      </c>
      <c r="B33" s="907">
        <v>4</v>
      </c>
      <c r="C33" s="908">
        <v>4.79</v>
      </c>
      <c r="D33" s="909">
        <v>8.8000000000000007</v>
      </c>
      <c r="E33" s="905">
        <v>6</v>
      </c>
      <c r="F33" s="891">
        <v>5.46</v>
      </c>
      <c r="G33" s="892">
        <v>3.3</v>
      </c>
      <c r="H33" s="898">
        <v>2</v>
      </c>
      <c r="I33" s="899">
        <v>2.83</v>
      </c>
      <c r="J33" s="900">
        <v>3</v>
      </c>
      <c r="K33" s="895">
        <v>0.91</v>
      </c>
      <c r="L33" s="893">
        <v>2</v>
      </c>
      <c r="M33" s="893">
        <v>15</v>
      </c>
      <c r="N33" s="896">
        <v>5</v>
      </c>
      <c r="O33" s="893" t="s">
        <v>8065</v>
      </c>
      <c r="P33" s="906" t="s">
        <v>8119</v>
      </c>
      <c r="Q33" s="897">
        <f t="shared" si="0"/>
        <v>-2</v>
      </c>
      <c r="R33" s="955">
        <f t="shared" si="0"/>
        <v>-1.96</v>
      </c>
      <c r="S33" s="897">
        <f t="shared" si="1"/>
        <v>-4</v>
      </c>
      <c r="T33" s="955">
        <f t="shared" si="2"/>
        <v>-2.63</v>
      </c>
      <c r="U33" s="962">
        <v>10</v>
      </c>
      <c r="V33" s="907">
        <v>6</v>
      </c>
      <c r="W33" s="907">
        <v>-4</v>
      </c>
      <c r="X33" s="960">
        <v>0.6</v>
      </c>
      <c r="Y33" s="958"/>
    </row>
    <row r="34" spans="1:25" ht="14.45" customHeight="1" x14ac:dyDescent="0.2">
      <c r="A34" s="925" t="s">
        <v>8120</v>
      </c>
      <c r="B34" s="911">
        <v>3</v>
      </c>
      <c r="C34" s="912">
        <v>3.38</v>
      </c>
      <c r="D34" s="910">
        <v>3</v>
      </c>
      <c r="E34" s="921">
        <v>6</v>
      </c>
      <c r="F34" s="916">
        <v>5.53</v>
      </c>
      <c r="G34" s="903">
        <v>3</v>
      </c>
      <c r="H34" s="913">
        <v>4</v>
      </c>
      <c r="I34" s="914">
        <v>6.46</v>
      </c>
      <c r="J34" s="902">
        <v>12.5</v>
      </c>
      <c r="K34" s="917">
        <v>0.92</v>
      </c>
      <c r="L34" s="915">
        <v>2</v>
      </c>
      <c r="M34" s="915">
        <v>18</v>
      </c>
      <c r="N34" s="918">
        <v>6</v>
      </c>
      <c r="O34" s="915" t="s">
        <v>8065</v>
      </c>
      <c r="P34" s="919" t="s">
        <v>8121</v>
      </c>
      <c r="Q34" s="920">
        <f t="shared" si="0"/>
        <v>1</v>
      </c>
      <c r="R34" s="956">
        <f t="shared" si="0"/>
        <v>3.08</v>
      </c>
      <c r="S34" s="920">
        <f t="shared" si="1"/>
        <v>-2</v>
      </c>
      <c r="T34" s="956">
        <f t="shared" si="2"/>
        <v>0.92999999999999972</v>
      </c>
      <c r="U34" s="963">
        <v>24</v>
      </c>
      <c r="V34" s="911">
        <v>50</v>
      </c>
      <c r="W34" s="911">
        <v>26</v>
      </c>
      <c r="X34" s="961">
        <v>2.0833333333333335</v>
      </c>
      <c r="Y34" s="959">
        <v>30</v>
      </c>
    </row>
    <row r="35" spans="1:25" ht="14.45" customHeight="1" x14ac:dyDescent="0.2">
      <c r="A35" s="925" t="s">
        <v>8122</v>
      </c>
      <c r="B35" s="911">
        <v>8</v>
      </c>
      <c r="C35" s="912">
        <v>40.65</v>
      </c>
      <c r="D35" s="910">
        <v>17.3</v>
      </c>
      <c r="E35" s="921">
        <v>10</v>
      </c>
      <c r="F35" s="916">
        <v>30.92</v>
      </c>
      <c r="G35" s="903">
        <v>10.4</v>
      </c>
      <c r="H35" s="913">
        <v>17</v>
      </c>
      <c r="I35" s="914">
        <v>118.7</v>
      </c>
      <c r="J35" s="902">
        <v>28.4</v>
      </c>
      <c r="K35" s="917">
        <v>3.09</v>
      </c>
      <c r="L35" s="915">
        <v>3</v>
      </c>
      <c r="M35" s="915">
        <v>30</v>
      </c>
      <c r="N35" s="918">
        <v>10</v>
      </c>
      <c r="O35" s="915" t="s">
        <v>8065</v>
      </c>
      <c r="P35" s="919" t="s">
        <v>8123</v>
      </c>
      <c r="Q35" s="920">
        <f t="shared" si="0"/>
        <v>9</v>
      </c>
      <c r="R35" s="956">
        <f t="shared" si="0"/>
        <v>78.050000000000011</v>
      </c>
      <c r="S35" s="920">
        <f t="shared" si="1"/>
        <v>7</v>
      </c>
      <c r="T35" s="956">
        <f t="shared" si="2"/>
        <v>87.78</v>
      </c>
      <c r="U35" s="963">
        <v>170</v>
      </c>
      <c r="V35" s="911">
        <v>482.79999999999995</v>
      </c>
      <c r="W35" s="911">
        <v>312.79999999999995</v>
      </c>
      <c r="X35" s="961">
        <v>2.84</v>
      </c>
      <c r="Y35" s="959">
        <v>344</v>
      </c>
    </row>
    <row r="36" spans="1:25" ht="14.45" customHeight="1" x14ac:dyDescent="0.2">
      <c r="A36" s="924" t="s">
        <v>8124</v>
      </c>
      <c r="B36" s="888">
        <v>29</v>
      </c>
      <c r="C36" s="889">
        <v>20.260000000000002</v>
      </c>
      <c r="D36" s="890">
        <v>4.5</v>
      </c>
      <c r="E36" s="905">
        <v>26</v>
      </c>
      <c r="F36" s="891">
        <v>18.489999999999998</v>
      </c>
      <c r="G36" s="892">
        <v>4.8</v>
      </c>
      <c r="H36" s="893">
        <v>21</v>
      </c>
      <c r="I36" s="891">
        <v>13.66</v>
      </c>
      <c r="J36" s="892">
        <v>4.4000000000000004</v>
      </c>
      <c r="K36" s="895">
        <v>0.66</v>
      </c>
      <c r="L36" s="893">
        <v>2</v>
      </c>
      <c r="M36" s="893">
        <v>18</v>
      </c>
      <c r="N36" s="896">
        <v>6</v>
      </c>
      <c r="O36" s="893" t="s">
        <v>8065</v>
      </c>
      <c r="P36" s="906" t="s">
        <v>8125</v>
      </c>
      <c r="Q36" s="897">
        <f t="shared" si="0"/>
        <v>-8</v>
      </c>
      <c r="R36" s="955">
        <f t="shared" si="0"/>
        <v>-6.6000000000000014</v>
      </c>
      <c r="S36" s="897">
        <f t="shared" si="1"/>
        <v>-5</v>
      </c>
      <c r="T36" s="955">
        <f t="shared" si="2"/>
        <v>-4.8299999999999983</v>
      </c>
      <c r="U36" s="962">
        <v>126</v>
      </c>
      <c r="V36" s="907">
        <v>92.4</v>
      </c>
      <c r="W36" s="907">
        <v>-33.599999999999994</v>
      </c>
      <c r="X36" s="960">
        <v>0.73333333333333339</v>
      </c>
      <c r="Y36" s="958">
        <v>12</v>
      </c>
    </row>
    <row r="37" spans="1:25" ht="14.45" customHeight="1" x14ac:dyDescent="0.2">
      <c r="A37" s="925" t="s">
        <v>8126</v>
      </c>
      <c r="B37" s="922">
        <v>33</v>
      </c>
      <c r="C37" s="923">
        <v>26.81</v>
      </c>
      <c r="D37" s="904">
        <v>6.5</v>
      </c>
      <c r="E37" s="921">
        <v>38</v>
      </c>
      <c r="F37" s="916">
        <v>33.35</v>
      </c>
      <c r="G37" s="903">
        <v>6.3</v>
      </c>
      <c r="H37" s="915">
        <v>40</v>
      </c>
      <c r="I37" s="916">
        <v>30.33</v>
      </c>
      <c r="J37" s="903">
        <v>5.5</v>
      </c>
      <c r="K37" s="917">
        <v>0.76</v>
      </c>
      <c r="L37" s="915">
        <v>2</v>
      </c>
      <c r="M37" s="915">
        <v>18</v>
      </c>
      <c r="N37" s="918">
        <v>6</v>
      </c>
      <c r="O37" s="915" t="s">
        <v>8065</v>
      </c>
      <c r="P37" s="919" t="s">
        <v>8127</v>
      </c>
      <c r="Q37" s="920">
        <f t="shared" si="0"/>
        <v>7</v>
      </c>
      <c r="R37" s="956">
        <f t="shared" si="0"/>
        <v>3.5199999999999996</v>
      </c>
      <c r="S37" s="920">
        <f t="shared" si="1"/>
        <v>2</v>
      </c>
      <c r="T37" s="956">
        <f t="shared" si="2"/>
        <v>-3.0200000000000031</v>
      </c>
      <c r="U37" s="963">
        <v>240</v>
      </c>
      <c r="V37" s="911">
        <v>220</v>
      </c>
      <c r="W37" s="911">
        <v>-20</v>
      </c>
      <c r="X37" s="961">
        <v>0.91666666666666663</v>
      </c>
      <c r="Y37" s="959">
        <v>56</v>
      </c>
    </row>
    <row r="38" spans="1:25" ht="14.45" customHeight="1" x14ac:dyDescent="0.2">
      <c r="A38" s="925" t="s">
        <v>8128</v>
      </c>
      <c r="B38" s="922">
        <v>48</v>
      </c>
      <c r="C38" s="923">
        <v>113.48</v>
      </c>
      <c r="D38" s="904">
        <v>10.5</v>
      </c>
      <c r="E38" s="921">
        <v>44</v>
      </c>
      <c r="F38" s="916">
        <v>88.07</v>
      </c>
      <c r="G38" s="903">
        <v>8.5</v>
      </c>
      <c r="H38" s="915">
        <v>37</v>
      </c>
      <c r="I38" s="916">
        <v>76.489999999999995</v>
      </c>
      <c r="J38" s="902">
        <v>10.5</v>
      </c>
      <c r="K38" s="917">
        <v>1.83</v>
      </c>
      <c r="L38" s="915">
        <v>3</v>
      </c>
      <c r="M38" s="915">
        <v>30</v>
      </c>
      <c r="N38" s="918">
        <v>10</v>
      </c>
      <c r="O38" s="915" t="s">
        <v>8065</v>
      </c>
      <c r="P38" s="919" t="s">
        <v>8129</v>
      </c>
      <c r="Q38" s="920">
        <f t="shared" si="0"/>
        <v>-11</v>
      </c>
      <c r="R38" s="956">
        <f t="shared" si="0"/>
        <v>-36.990000000000009</v>
      </c>
      <c r="S38" s="920">
        <f t="shared" si="1"/>
        <v>-7</v>
      </c>
      <c r="T38" s="956">
        <f t="shared" si="2"/>
        <v>-11.579999999999998</v>
      </c>
      <c r="U38" s="963">
        <v>370</v>
      </c>
      <c r="V38" s="911">
        <v>388.5</v>
      </c>
      <c r="W38" s="911">
        <v>18.5</v>
      </c>
      <c r="X38" s="961">
        <v>1.05</v>
      </c>
      <c r="Y38" s="959">
        <v>88</v>
      </c>
    </row>
    <row r="39" spans="1:25" ht="14.45" customHeight="1" x14ac:dyDescent="0.2">
      <c r="A39" s="924" t="s">
        <v>8130</v>
      </c>
      <c r="B39" s="907">
        <v>101</v>
      </c>
      <c r="C39" s="908">
        <v>50.55</v>
      </c>
      <c r="D39" s="909">
        <v>4.4000000000000004</v>
      </c>
      <c r="E39" s="905">
        <v>68</v>
      </c>
      <c r="F39" s="891">
        <v>34.53</v>
      </c>
      <c r="G39" s="892">
        <v>4.0999999999999996</v>
      </c>
      <c r="H39" s="898">
        <v>114</v>
      </c>
      <c r="I39" s="899">
        <v>59.7</v>
      </c>
      <c r="J39" s="894">
        <v>5.0999999999999996</v>
      </c>
      <c r="K39" s="895">
        <v>0.49</v>
      </c>
      <c r="L39" s="893">
        <v>1</v>
      </c>
      <c r="M39" s="893">
        <v>12</v>
      </c>
      <c r="N39" s="896">
        <v>4</v>
      </c>
      <c r="O39" s="893" t="s">
        <v>8065</v>
      </c>
      <c r="P39" s="906" t="s">
        <v>8131</v>
      </c>
      <c r="Q39" s="897">
        <f t="shared" si="0"/>
        <v>13</v>
      </c>
      <c r="R39" s="955">
        <f t="shared" si="0"/>
        <v>9.1500000000000057</v>
      </c>
      <c r="S39" s="897">
        <f t="shared" si="1"/>
        <v>46</v>
      </c>
      <c r="T39" s="955">
        <f t="shared" si="2"/>
        <v>25.17</v>
      </c>
      <c r="U39" s="962">
        <v>456</v>
      </c>
      <c r="V39" s="907">
        <v>581.4</v>
      </c>
      <c r="W39" s="907">
        <v>125.39999999999998</v>
      </c>
      <c r="X39" s="960">
        <v>1.2749999999999999</v>
      </c>
      <c r="Y39" s="958">
        <v>180</v>
      </c>
    </row>
    <row r="40" spans="1:25" ht="14.45" customHeight="1" x14ac:dyDescent="0.2">
      <c r="A40" s="925" t="s">
        <v>8132</v>
      </c>
      <c r="B40" s="911">
        <v>28</v>
      </c>
      <c r="C40" s="912">
        <v>19.690000000000001</v>
      </c>
      <c r="D40" s="910">
        <v>7.9</v>
      </c>
      <c r="E40" s="921">
        <v>31</v>
      </c>
      <c r="F40" s="916">
        <v>18.760000000000002</v>
      </c>
      <c r="G40" s="903">
        <v>6.9</v>
      </c>
      <c r="H40" s="913">
        <v>23</v>
      </c>
      <c r="I40" s="914">
        <v>15.91</v>
      </c>
      <c r="J40" s="902">
        <v>8.4</v>
      </c>
      <c r="K40" s="917">
        <v>0.55000000000000004</v>
      </c>
      <c r="L40" s="915">
        <v>1</v>
      </c>
      <c r="M40" s="915">
        <v>12</v>
      </c>
      <c r="N40" s="918">
        <v>4</v>
      </c>
      <c r="O40" s="915" t="s">
        <v>8065</v>
      </c>
      <c r="P40" s="919" t="s">
        <v>8133</v>
      </c>
      <c r="Q40" s="920">
        <f t="shared" si="0"/>
        <v>-5</v>
      </c>
      <c r="R40" s="956">
        <f t="shared" si="0"/>
        <v>-3.7800000000000011</v>
      </c>
      <c r="S40" s="920">
        <f t="shared" si="1"/>
        <v>-8</v>
      </c>
      <c r="T40" s="956">
        <f t="shared" si="2"/>
        <v>-2.8500000000000014</v>
      </c>
      <c r="U40" s="963">
        <v>92</v>
      </c>
      <c r="V40" s="911">
        <v>193.20000000000002</v>
      </c>
      <c r="W40" s="911">
        <v>101.20000000000002</v>
      </c>
      <c r="X40" s="961">
        <v>2.1</v>
      </c>
      <c r="Y40" s="959">
        <v>110</v>
      </c>
    </row>
    <row r="41" spans="1:25" ht="14.45" customHeight="1" x14ac:dyDescent="0.2">
      <c r="A41" s="925" t="s">
        <v>8134</v>
      </c>
      <c r="B41" s="911">
        <v>39</v>
      </c>
      <c r="C41" s="912">
        <v>56.72</v>
      </c>
      <c r="D41" s="910">
        <v>17.100000000000001</v>
      </c>
      <c r="E41" s="921">
        <v>29</v>
      </c>
      <c r="F41" s="916">
        <v>47.45</v>
      </c>
      <c r="G41" s="903">
        <v>18.100000000000001</v>
      </c>
      <c r="H41" s="913">
        <v>34</v>
      </c>
      <c r="I41" s="914">
        <v>40.33</v>
      </c>
      <c r="J41" s="902">
        <v>17.5</v>
      </c>
      <c r="K41" s="917">
        <v>0.69</v>
      </c>
      <c r="L41" s="915">
        <v>2</v>
      </c>
      <c r="M41" s="915">
        <v>15</v>
      </c>
      <c r="N41" s="918">
        <v>5</v>
      </c>
      <c r="O41" s="915" t="s">
        <v>8065</v>
      </c>
      <c r="P41" s="919" t="s">
        <v>8135</v>
      </c>
      <c r="Q41" s="920">
        <f t="shared" si="0"/>
        <v>-5</v>
      </c>
      <c r="R41" s="956">
        <f t="shared" si="0"/>
        <v>-16.39</v>
      </c>
      <c r="S41" s="920">
        <f t="shared" si="1"/>
        <v>5</v>
      </c>
      <c r="T41" s="956">
        <f t="shared" si="2"/>
        <v>-7.1200000000000045</v>
      </c>
      <c r="U41" s="963">
        <v>170</v>
      </c>
      <c r="V41" s="911">
        <v>595</v>
      </c>
      <c r="W41" s="911">
        <v>425</v>
      </c>
      <c r="X41" s="961">
        <v>3.5</v>
      </c>
      <c r="Y41" s="959">
        <v>426</v>
      </c>
    </row>
    <row r="42" spans="1:25" ht="14.45" customHeight="1" x14ac:dyDescent="0.2">
      <c r="A42" s="924" t="s">
        <v>8136</v>
      </c>
      <c r="B42" s="907">
        <v>1</v>
      </c>
      <c r="C42" s="908">
        <v>0.83</v>
      </c>
      <c r="D42" s="909">
        <v>3</v>
      </c>
      <c r="E42" s="898">
        <v>4</v>
      </c>
      <c r="F42" s="899">
        <v>2.2599999999999998</v>
      </c>
      <c r="G42" s="900">
        <v>3.8</v>
      </c>
      <c r="H42" s="893">
        <v>3</v>
      </c>
      <c r="I42" s="891">
        <v>1.63</v>
      </c>
      <c r="J42" s="894">
        <v>6.3</v>
      </c>
      <c r="K42" s="895">
        <v>0.54</v>
      </c>
      <c r="L42" s="893">
        <v>2</v>
      </c>
      <c r="M42" s="893">
        <v>15</v>
      </c>
      <c r="N42" s="896">
        <v>5</v>
      </c>
      <c r="O42" s="893" t="s">
        <v>8065</v>
      </c>
      <c r="P42" s="906" t="s">
        <v>8137</v>
      </c>
      <c r="Q42" s="897">
        <f t="shared" si="0"/>
        <v>2</v>
      </c>
      <c r="R42" s="955">
        <f t="shared" si="0"/>
        <v>0.79999999999999993</v>
      </c>
      <c r="S42" s="897">
        <f t="shared" si="1"/>
        <v>-1</v>
      </c>
      <c r="T42" s="955">
        <f t="shared" si="2"/>
        <v>-0.62999999999999989</v>
      </c>
      <c r="U42" s="962">
        <v>15</v>
      </c>
      <c r="V42" s="907">
        <v>18.899999999999999</v>
      </c>
      <c r="W42" s="907">
        <v>3.8999999999999986</v>
      </c>
      <c r="X42" s="960">
        <v>1.26</v>
      </c>
      <c r="Y42" s="958">
        <v>4</v>
      </c>
    </row>
    <row r="43" spans="1:25" ht="14.45" customHeight="1" x14ac:dyDescent="0.2">
      <c r="A43" s="925" t="s">
        <v>8138</v>
      </c>
      <c r="B43" s="911">
        <v>1</v>
      </c>
      <c r="C43" s="912">
        <v>0.86</v>
      </c>
      <c r="D43" s="910">
        <v>2</v>
      </c>
      <c r="E43" s="913">
        <v>2</v>
      </c>
      <c r="F43" s="914">
        <v>1.34</v>
      </c>
      <c r="G43" s="901">
        <v>7.5</v>
      </c>
      <c r="H43" s="915">
        <v>1</v>
      </c>
      <c r="I43" s="916">
        <v>0.39</v>
      </c>
      <c r="J43" s="903">
        <v>1</v>
      </c>
      <c r="K43" s="917">
        <v>0.66</v>
      </c>
      <c r="L43" s="915">
        <v>2</v>
      </c>
      <c r="M43" s="915">
        <v>21</v>
      </c>
      <c r="N43" s="918">
        <v>7</v>
      </c>
      <c r="O43" s="915" t="s">
        <v>8065</v>
      </c>
      <c r="P43" s="919" t="s">
        <v>8137</v>
      </c>
      <c r="Q43" s="920">
        <f t="shared" si="0"/>
        <v>0</v>
      </c>
      <c r="R43" s="956">
        <f t="shared" si="0"/>
        <v>-0.47</v>
      </c>
      <c r="S43" s="920">
        <f t="shared" si="1"/>
        <v>-1</v>
      </c>
      <c r="T43" s="956">
        <f t="shared" si="2"/>
        <v>-0.95000000000000007</v>
      </c>
      <c r="U43" s="963">
        <v>7</v>
      </c>
      <c r="V43" s="911">
        <v>1</v>
      </c>
      <c r="W43" s="911">
        <v>-6</v>
      </c>
      <c r="X43" s="961">
        <v>0.14285714285714285</v>
      </c>
      <c r="Y43" s="959"/>
    </row>
    <row r="44" spans="1:25" ht="14.45" customHeight="1" x14ac:dyDescent="0.2">
      <c r="A44" s="925" t="s">
        <v>8139</v>
      </c>
      <c r="B44" s="911">
        <v>2</v>
      </c>
      <c r="C44" s="912">
        <v>7.27</v>
      </c>
      <c r="D44" s="910">
        <v>20</v>
      </c>
      <c r="E44" s="913">
        <v>4</v>
      </c>
      <c r="F44" s="914">
        <v>15.75</v>
      </c>
      <c r="G44" s="901">
        <v>20.5</v>
      </c>
      <c r="H44" s="915">
        <v>1</v>
      </c>
      <c r="I44" s="916">
        <v>1.05</v>
      </c>
      <c r="J44" s="903">
        <v>8</v>
      </c>
      <c r="K44" s="917">
        <v>1.05</v>
      </c>
      <c r="L44" s="915">
        <v>3</v>
      </c>
      <c r="M44" s="915">
        <v>27</v>
      </c>
      <c r="N44" s="918">
        <v>9</v>
      </c>
      <c r="O44" s="915" t="s">
        <v>8065</v>
      </c>
      <c r="P44" s="919" t="s">
        <v>8137</v>
      </c>
      <c r="Q44" s="920">
        <f t="shared" si="0"/>
        <v>-1</v>
      </c>
      <c r="R44" s="956">
        <f t="shared" si="0"/>
        <v>-6.22</v>
      </c>
      <c r="S44" s="920">
        <f t="shared" si="1"/>
        <v>-3</v>
      </c>
      <c r="T44" s="956">
        <f t="shared" si="2"/>
        <v>-14.7</v>
      </c>
      <c r="U44" s="963">
        <v>9</v>
      </c>
      <c r="V44" s="911">
        <v>8</v>
      </c>
      <c r="W44" s="911">
        <v>-1</v>
      </c>
      <c r="X44" s="961">
        <v>0.88888888888888884</v>
      </c>
      <c r="Y44" s="959"/>
    </row>
    <row r="45" spans="1:25" ht="14.45" customHeight="1" x14ac:dyDescent="0.2">
      <c r="A45" s="924" t="s">
        <v>8140</v>
      </c>
      <c r="B45" s="907">
        <v>2</v>
      </c>
      <c r="C45" s="908">
        <v>1.82</v>
      </c>
      <c r="D45" s="909">
        <v>7.5</v>
      </c>
      <c r="E45" s="898">
        <v>2</v>
      </c>
      <c r="F45" s="899">
        <v>1.73</v>
      </c>
      <c r="G45" s="900">
        <v>3.5</v>
      </c>
      <c r="H45" s="893">
        <v>3</v>
      </c>
      <c r="I45" s="891">
        <v>5.32</v>
      </c>
      <c r="J45" s="894">
        <v>10</v>
      </c>
      <c r="K45" s="895">
        <v>0.86</v>
      </c>
      <c r="L45" s="893">
        <v>1</v>
      </c>
      <c r="M45" s="893">
        <v>12</v>
      </c>
      <c r="N45" s="896">
        <v>4</v>
      </c>
      <c r="O45" s="893" t="s">
        <v>8065</v>
      </c>
      <c r="P45" s="906" t="s">
        <v>8141</v>
      </c>
      <c r="Q45" s="897">
        <f t="shared" si="0"/>
        <v>1</v>
      </c>
      <c r="R45" s="955">
        <f t="shared" si="0"/>
        <v>3.5</v>
      </c>
      <c r="S45" s="897">
        <f t="shared" si="1"/>
        <v>1</v>
      </c>
      <c r="T45" s="955">
        <f t="shared" si="2"/>
        <v>3.5900000000000003</v>
      </c>
      <c r="U45" s="962">
        <v>12</v>
      </c>
      <c r="V45" s="907">
        <v>30</v>
      </c>
      <c r="W45" s="907">
        <v>18</v>
      </c>
      <c r="X45" s="960">
        <v>2.5</v>
      </c>
      <c r="Y45" s="958">
        <v>21</v>
      </c>
    </row>
    <row r="46" spans="1:25" ht="14.45" customHeight="1" x14ac:dyDescent="0.2">
      <c r="A46" s="925" t="s">
        <v>8142</v>
      </c>
      <c r="B46" s="911">
        <v>1</v>
      </c>
      <c r="C46" s="912">
        <v>2.63</v>
      </c>
      <c r="D46" s="910">
        <v>30</v>
      </c>
      <c r="E46" s="913">
        <v>3</v>
      </c>
      <c r="F46" s="914">
        <v>6.06</v>
      </c>
      <c r="G46" s="901">
        <v>6.7</v>
      </c>
      <c r="H46" s="915">
        <v>2</v>
      </c>
      <c r="I46" s="916">
        <v>5.26</v>
      </c>
      <c r="J46" s="902">
        <v>22.5</v>
      </c>
      <c r="K46" s="917">
        <v>2.02</v>
      </c>
      <c r="L46" s="915">
        <v>3</v>
      </c>
      <c r="M46" s="915">
        <v>24</v>
      </c>
      <c r="N46" s="918">
        <v>8</v>
      </c>
      <c r="O46" s="915" t="s">
        <v>8065</v>
      </c>
      <c r="P46" s="919" t="s">
        <v>8143</v>
      </c>
      <c r="Q46" s="920">
        <f t="shared" si="0"/>
        <v>1</v>
      </c>
      <c r="R46" s="956">
        <f t="shared" si="0"/>
        <v>2.63</v>
      </c>
      <c r="S46" s="920">
        <f t="shared" si="1"/>
        <v>-1</v>
      </c>
      <c r="T46" s="956">
        <f t="shared" si="2"/>
        <v>-0.79999999999999982</v>
      </c>
      <c r="U46" s="963">
        <v>16</v>
      </c>
      <c r="V46" s="911">
        <v>45</v>
      </c>
      <c r="W46" s="911">
        <v>29</v>
      </c>
      <c r="X46" s="961">
        <v>2.8125</v>
      </c>
      <c r="Y46" s="959">
        <v>29</v>
      </c>
    </row>
    <row r="47" spans="1:25" ht="14.45" customHeight="1" x14ac:dyDescent="0.2">
      <c r="A47" s="925" t="s">
        <v>8144</v>
      </c>
      <c r="B47" s="911">
        <v>28</v>
      </c>
      <c r="C47" s="912">
        <v>287.41000000000003</v>
      </c>
      <c r="D47" s="910">
        <v>27.8</v>
      </c>
      <c r="E47" s="913">
        <v>37</v>
      </c>
      <c r="F47" s="914">
        <v>412.57</v>
      </c>
      <c r="G47" s="901">
        <v>30.1</v>
      </c>
      <c r="H47" s="915">
        <v>22</v>
      </c>
      <c r="I47" s="916">
        <v>200.22</v>
      </c>
      <c r="J47" s="903">
        <v>24.5</v>
      </c>
      <c r="K47" s="917">
        <v>10.61</v>
      </c>
      <c r="L47" s="915">
        <v>9</v>
      </c>
      <c r="M47" s="915">
        <v>78</v>
      </c>
      <c r="N47" s="918">
        <v>26</v>
      </c>
      <c r="O47" s="915" t="s">
        <v>8065</v>
      </c>
      <c r="P47" s="919" t="s">
        <v>8145</v>
      </c>
      <c r="Q47" s="920">
        <f t="shared" si="0"/>
        <v>-6</v>
      </c>
      <c r="R47" s="956">
        <f t="shared" si="0"/>
        <v>-87.190000000000026</v>
      </c>
      <c r="S47" s="920">
        <f t="shared" si="1"/>
        <v>-15</v>
      </c>
      <c r="T47" s="956">
        <f t="shared" si="2"/>
        <v>-212.35</v>
      </c>
      <c r="U47" s="963">
        <v>572</v>
      </c>
      <c r="V47" s="911">
        <v>539</v>
      </c>
      <c r="W47" s="911">
        <v>-33</v>
      </c>
      <c r="X47" s="961">
        <v>0.94230769230769229</v>
      </c>
      <c r="Y47" s="959">
        <v>50</v>
      </c>
    </row>
    <row r="48" spans="1:25" ht="14.45" customHeight="1" x14ac:dyDescent="0.2">
      <c r="A48" s="924" t="s">
        <v>8146</v>
      </c>
      <c r="B48" s="907"/>
      <c r="C48" s="908"/>
      <c r="D48" s="909"/>
      <c r="E48" s="905"/>
      <c r="F48" s="891"/>
      <c r="G48" s="892"/>
      <c r="H48" s="898">
        <v>1</v>
      </c>
      <c r="I48" s="899">
        <v>0.68</v>
      </c>
      <c r="J48" s="894">
        <v>14</v>
      </c>
      <c r="K48" s="895">
        <v>0.68</v>
      </c>
      <c r="L48" s="893">
        <v>2</v>
      </c>
      <c r="M48" s="893">
        <v>21</v>
      </c>
      <c r="N48" s="896">
        <v>7</v>
      </c>
      <c r="O48" s="893" t="s">
        <v>8065</v>
      </c>
      <c r="P48" s="906" t="s">
        <v>8147</v>
      </c>
      <c r="Q48" s="897">
        <f t="shared" si="0"/>
        <v>1</v>
      </c>
      <c r="R48" s="955">
        <f t="shared" si="0"/>
        <v>0.68</v>
      </c>
      <c r="S48" s="897">
        <f t="shared" si="1"/>
        <v>1</v>
      </c>
      <c r="T48" s="955">
        <f t="shared" si="2"/>
        <v>0.68</v>
      </c>
      <c r="U48" s="962">
        <v>7</v>
      </c>
      <c r="V48" s="907">
        <v>14</v>
      </c>
      <c r="W48" s="907">
        <v>7</v>
      </c>
      <c r="X48" s="960">
        <v>2</v>
      </c>
      <c r="Y48" s="958">
        <v>7</v>
      </c>
    </row>
    <row r="49" spans="1:25" ht="14.45" customHeight="1" x14ac:dyDescent="0.2">
      <c r="A49" s="924" t="s">
        <v>8148</v>
      </c>
      <c r="B49" s="907"/>
      <c r="C49" s="908"/>
      <c r="D49" s="909"/>
      <c r="E49" s="898">
        <v>1</v>
      </c>
      <c r="F49" s="899">
        <v>0.95</v>
      </c>
      <c r="G49" s="900">
        <v>10</v>
      </c>
      <c r="H49" s="893"/>
      <c r="I49" s="891"/>
      <c r="J49" s="892"/>
      <c r="K49" s="895">
        <v>0.82</v>
      </c>
      <c r="L49" s="893">
        <v>3</v>
      </c>
      <c r="M49" s="893">
        <v>30</v>
      </c>
      <c r="N49" s="896">
        <v>10</v>
      </c>
      <c r="O49" s="893" t="s">
        <v>8065</v>
      </c>
      <c r="P49" s="906" t="s">
        <v>8149</v>
      </c>
      <c r="Q49" s="897">
        <f t="shared" si="0"/>
        <v>0</v>
      </c>
      <c r="R49" s="955">
        <f t="shared" si="0"/>
        <v>0</v>
      </c>
      <c r="S49" s="897">
        <f t="shared" si="1"/>
        <v>-1</v>
      </c>
      <c r="T49" s="955">
        <f t="shared" si="2"/>
        <v>-0.95</v>
      </c>
      <c r="U49" s="962" t="s">
        <v>329</v>
      </c>
      <c r="V49" s="907" t="s">
        <v>329</v>
      </c>
      <c r="W49" s="907" t="s">
        <v>329</v>
      </c>
      <c r="X49" s="960" t="s">
        <v>329</v>
      </c>
      <c r="Y49" s="958"/>
    </row>
    <row r="50" spans="1:25" ht="14.45" customHeight="1" x14ac:dyDescent="0.2">
      <c r="A50" s="924" t="s">
        <v>8150</v>
      </c>
      <c r="B50" s="907"/>
      <c r="C50" s="908"/>
      <c r="D50" s="909"/>
      <c r="E50" s="905"/>
      <c r="F50" s="891"/>
      <c r="G50" s="892"/>
      <c r="H50" s="898">
        <v>1</v>
      </c>
      <c r="I50" s="899">
        <v>0.46</v>
      </c>
      <c r="J50" s="900">
        <v>2</v>
      </c>
      <c r="K50" s="895">
        <v>1.38</v>
      </c>
      <c r="L50" s="893">
        <v>6</v>
      </c>
      <c r="M50" s="893">
        <v>57</v>
      </c>
      <c r="N50" s="896">
        <v>19</v>
      </c>
      <c r="O50" s="893" t="s">
        <v>8065</v>
      </c>
      <c r="P50" s="906" t="s">
        <v>8151</v>
      </c>
      <c r="Q50" s="897">
        <f t="shared" si="0"/>
        <v>1</v>
      </c>
      <c r="R50" s="955">
        <f t="shared" si="0"/>
        <v>0.46</v>
      </c>
      <c r="S50" s="897">
        <f t="shared" si="1"/>
        <v>1</v>
      </c>
      <c r="T50" s="955">
        <f t="shared" si="2"/>
        <v>0.46</v>
      </c>
      <c r="U50" s="962">
        <v>19</v>
      </c>
      <c r="V50" s="907">
        <v>2</v>
      </c>
      <c r="W50" s="907">
        <v>-17</v>
      </c>
      <c r="X50" s="960">
        <v>0.10526315789473684</v>
      </c>
      <c r="Y50" s="958"/>
    </row>
    <row r="51" spans="1:25" ht="14.45" customHeight="1" x14ac:dyDescent="0.2">
      <c r="A51" s="924" t="s">
        <v>8152</v>
      </c>
      <c r="B51" s="907"/>
      <c r="C51" s="908"/>
      <c r="D51" s="909"/>
      <c r="E51" s="905">
        <v>1</v>
      </c>
      <c r="F51" s="891">
        <v>0.59</v>
      </c>
      <c r="G51" s="892">
        <v>2</v>
      </c>
      <c r="H51" s="898">
        <v>1</v>
      </c>
      <c r="I51" s="899">
        <v>0.26</v>
      </c>
      <c r="J51" s="894">
        <v>5</v>
      </c>
      <c r="K51" s="895">
        <v>0.26</v>
      </c>
      <c r="L51" s="893">
        <v>1</v>
      </c>
      <c r="M51" s="893">
        <v>9</v>
      </c>
      <c r="N51" s="896">
        <v>3</v>
      </c>
      <c r="O51" s="893" t="s">
        <v>8065</v>
      </c>
      <c r="P51" s="906" t="s">
        <v>8153</v>
      </c>
      <c r="Q51" s="897">
        <f t="shared" si="0"/>
        <v>1</v>
      </c>
      <c r="R51" s="955">
        <f t="shared" si="0"/>
        <v>0.26</v>
      </c>
      <c r="S51" s="897">
        <f t="shared" si="1"/>
        <v>0</v>
      </c>
      <c r="T51" s="955">
        <f t="shared" si="2"/>
        <v>-0.32999999999999996</v>
      </c>
      <c r="U51" s="962">
        <v>3</v>
      </c>
      <c r="V51" s="907">
        <v>5</v>
      </c>
      <c r="W51" s="907">
        <v>2</v>
      </c>
      <c r="X51" s="960">
        <v>1.6666666666666667</v>
      </c>
      <c r="Y51" s="958">
        <v>2</v>
      </c>
    </row>
    <row r="52" spans="1:25" ht="14.45" customHeight="1" x14ac:dyDescent="0.2">
      <c r="A52" s="924" t="s">
        <v>8154</v>
      </c>
      <c r="B52" s="907"/>
      <c r="C52" s="908"/>
      <c r="D52" s="909"/>
      <c r="E52" s="898">
        <v>1</v>
      </c>
      <c r="F52" s="899">
        <v>6.66</v>
      </c>
      <c r="G52" s="900">
        <v>31</v>
      </c>
      <c r="H52" s="893"/>
      <c r="I52" s="891"/>
      <c r="J52" s="892"/>
      <c r="K52" s="895">
        <v>4.42</v>
      </c>
      <c r="L52" s="893">
        <v>6</v>
      </c>
      <c r="M52" s="893">
        <v>57</v>
      </c>
      <c r="N52" s="896">
        <v>19</v>
      </c>
      <c r="O52" s="893" t="s">
        <v>8065</v>
      </c>
      <c r="P52" s="906" t="s">
        <v>8155</v>
      </c>
      <c r="Q52" s="897">
        <f t="shared" si="0"/>
        <v>0</v>
      </c>
      <c r="R52" s="955">
        <f t="shared" si="0"/>
        <v>0</v>
      </c>
      <c r="S52" s="897">
        <f t="shared" si="1"/>
        <v>-1</v>
      </c>
      <c r="T52" s="955">
        <f t="shared" si="2"/>
        <v>-6.66</v>
      </c>
      <c r="U52" s="962" t="s">
        <v>329</v>
      </c>
      <c r="V52" s="907" t="s">
        <v>329</v>
      </c>
      <c r="W52" s="907" t="s">
        <v>329</v>
      </c>
      <c r="X52" s="960" t="s">
        <v>329</v>
      </c>
      <c r="Y52" s="958"/>
    </row>
    <row r="53" spans="1:25" ht="14.45" customHeight="1" thickBot="1" x14ac:dyDescent="0.25">
      <c r="A53" s="939" t="s">
        <v>8156</v>
      </c>
      <c r="B53" s="940"/>
      <c r="C53" s="941"/>
      <c r="D53" s="942"/>
      <c r="E53" s="943"/>
      <c r="F53" s="944"/>
      <c r="G53" s="945"/>
      <c r="H53" s="946">
        <v>1</v>
      </c>
      <c r="I53" s="947">
        <v>2.33</v>
      </c>
      <c r="J53" s="948">
        <v>4</v>
      </c>
      <c r="K53" s="949">
        <v>2.44</v>
      </c>
      <c r="L53" s="950">
        <v>5</v>
      </c>
      <c r="M53" s="950">
        <v>45</v>
      </c>
      <c r="N53" s="951">
        <v>15</v>
      </c>
      <c r="O53" s="950" t="s">
        <v>8065</v>
      </c>
      <c r="P53" s="952" t="s">
        <v>8157</v>
      </c>
      <c r="Q53" s="953">
        <f t="shared" si="0"/>
        <v>1</v>
      </c>
      <c r="R53" s="957">
        <f t="shared" si="0"/>
        <v>2.33</v>
      </c>
      <c r="S53" s="953">
        <f t="shared" si="1"/>
        <v>1</v>
      </c>
      <c r="T53" s="957">
        <f t="shared" si="2"/>
        <v>2.33</v>
      </c>
      <c r="U53" s="968">
        <v>15</v>
      </c>
      <c r="V53" s="940">
        <v>4</v>
      </c>
      <c r="W53" s="940">
        <v>-11</v>
      </c>
      <c r="X53" s="969">
        <v>0.26666666666666666</v>
      </c>
      <c r="Y53" s="970"/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54:Q1048576">
    <cfRule type="cellIs" dxfId="14" priority="11" stopIfTrue="1" operator="lessThan">
      <formula>0</formula>
    </cfRule>
  </conditionalFormatting>
  <conditionalFormatting sqref="W54:W1048576">
    <cfRule type="cellIs" dxfId="13" priority="10" stopIfTrue="1" operator="greaterThan">
      <formula>0</formula>
    </cfRule>
  </conditionalFormatting>
  <conditionalFormatting sqref="X54:X1048576">
    <cfRule type="cellIs" dxfId="12" priority="9" stopIfTrue="1" operator="greaterThan">
      <formula>1</formula>
    </cfRule>
  </conditionalFormatting>
  <conditionalFormatting sqref="X54:X1048576">
    <cfRule type="cellIs" dxfId="11" priority="6" stopIfTrue="1" operator="greaterThan">
      <formula>1</formula>
    </cfRule>
  </conditionalFormatting>
  <conditionalFormatting sqref="W54:W1048576">
    <cfRule type="cellIs" dxfId="10" priority="7" stopIfTrue="1" operator="greaterThan">
      <formula>0</formula>
    </cfRule>
  </conditionalFormatting>
  <conditionalFormatting sqref="Q54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53">
    <cfRule type="cellIs" dxfId="7" priority="4" stopIfTrue="1" operator="lessThan">
      <formula>0</formula>
    </cfRule>
  </conditionalFormatting>
  <conditionalFormatting sqref="X5:X53">
    <cfRule type="cellIs" dxfId="6" priority="2" stopIfTrue="1" operator="greaterThan">
      <formula>1</formula>
    </cfRule>
  </conditionalFormatting>
  <conditionalFormatting sqref="W5:W53">
    <cfRule type="cellIs" dxfId="5" priority="3" stopIfTrue="1" operator="greaterThan">
      <formula>0</formula>
    </cfRule>
  </conditionalFormatting>
  <conditionalFormatting sqref="S5:S53">
    <cfRule type="cellIs" dxfId="4" priority="1" stopIfTrue="1" operator="lessThan">
      <formula>0</formula>
    </cfRule>
  </conditionalFormatting>
  <hyperlinks>
    <hyperlink ref="A2" location="Obsah!A1" display="Zpět na Obsah  KL 01  1.-4.měsíc" xr:uid="{D74777F4-1D61-41FE-9342-CC7F0F0319E5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705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2018</v>
      </c>
      <c r="C3" s="44">
        <v>2019</v>
      </c>
      <c r="D3" s="11"/>
      <c r="E3" s="522">
        <v>2020</v>
      </c>
      <c r="F3" s="523"/>
      <c r="G3" s="523"/>
      <c r="H3" s="524"/>
      <c r="I3" s="525">
        <v>2017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322</v>
      </c>
      <c r="J4" s="434" t="s">
        <v>323</v>
      </c>
    </row>
    <row r="5" spans="1:10" ht="14.45" customHeight="1" x14ac:dyDescent="0.2">
      <c r="A5" s="221" t="str">
        <f>HYPERLINK("#'Léky Žádanky'!A1","Léky (Kč)")</f>
        <v>Léky (Kč)</v>
      </c>
      <c r="B5" s="31">
        <v>139535.04884000006</v>
      </c>
      <c r="C5" s="33">
        <v>146221.74073000005</v>
      </c>
      <c r="D5" s="12"/>
      <c r="E5" s="226">
        <v>148784.23753000001</v>
      </c>
      <c r="F5" s="32">
        <v>0</v>
      </c>
      <c r="G5" s="225">
        <f>E5-F5</f>
        <v>148784.23753000001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15076.474059999997</v>
      </c>
      <c r="C6" s="35">
        <v>16184.205159999998</v>
      </c>
      <c r="D6" s="12"/>
      <c r="E6" s="227">
        <v>14615.397929999999</v>
      </c>
      <c r="F6" s="34">
        <v>0</v>
      </c>
      <c r="G6" s="228">
        <f>E6-F6</f>
        <v>14615.397929999999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44947.200499999999</v>
      </c>
      <c r="C7" s="35">
        <v>50341.92364999999</v>
      </c>
      <c r="D7" s="12"/>
      <c r="E7" s="227">
        <v>51212.985689999994</v>
      </c>
      <c r="F7" s="34">
        <v>0</v>
      </c>
      <c r="G7" s="228">
        <f>E7-F7</f>
        <v>51212.985689999994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19442.018579999985</v>
      </c>
      <c r="C8" s="37">
        <v>20011.326620000051</v>
      </c>
      <c r="D8" s="12"/>
      <c r="E8" s="229">
        <v>18698.983419999953</v>
      </c>
      <c r="F8" s="36">
        <v>0</v>
      </c>
      <c r="G8" s="230">
        <f>E8-F8</f>
        <v>18698.983419999953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219000.74198000005</v>
      </c>
      <c r="C9" s="39">
        <v>232759.19616000005</v>
      </c>
      <c r="D9" s="12"/>
      <c r="E9" s="3">
        <v>233311.60456999997</v>
      </c>
      <c r="F9" s="38">
        <v>0</v>
      </c>
      <c r="G9" s="38">
        <f>E9-F9</f>
        <v>233311.60456999997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36667.520430000004</v>
      </c>
      <c r="C11" s="33">
        <f>IF(ISERROR(VLOOKUP("Celkem:",'ZV Vykáz.-A'!A:H,5,0)),0,VLOOKUP("Celkem:",'ZV Vykáz.-A'!A:H,5,0)/1000)</f>
        <v>37618.013639999997</v>
      </c>
      <c r="D11" s="12"/>
      <c r="E11" s="226">
        <f>IF(ISERROR(VLOOKUP("Celkem:",'ZV Vykáz.-A'!A:H,8,0)),0,VLOOKUP("Celkem:",'ZV Vykáz.-A'!A:H,8,0)/1000)</f>
        <v>35358.780400000003</v>
      </c>
      <c r="F11" s="32">
        <f>C11</f>
        <v>37618.013639999997</v>
      </c>
      <c r="G11" s="225">
        <f>E11-F11</f>
        <v>-2259.2332399999941</v>
      </c>
      <c r="H11" s="231">
        <f>IF(F11&lt;0.00000001,"",E11/F11)</f>
        <v>0.93994278215695826</v>
      </c>
      <c r="I11" s="225">
        <f>E11-B11</f>
        <v>-1308.7400300000008</v>
      </c>
      <c r="J11" s="231">
        <f>IF(B11&lt;0.00000001,"",E11/B11)</f>
        <v>0.96430792116149644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37711.26</v>
      </c>
      <c r="C12" s="37">
        <f>IF(ISERROR(VLOOKUP("Celkem",CaseMix!A:D,3,0)),0,VLOOKUP("Celkem",CaseMix!A:D,3,0)*30)</f>
        <v>38256.75</v>
      </c>
      <c r="D12" s="12"/>
      <c r="E12" s="229">
        <f>IF(ISERROR(VLOOKUP("Celkem",CaseMix!A:D,4,0)),0,VLOOKUP("Celkem",CaseMix!A:D,4,0)*30)</f>
        <v>28335.750000000004</v>
      </c>
      <c r="F12" s="36">
        <f>C12</f>
        <v>38256.75</v>
      </c>
      <c r="G12" s="230">
        <f>E12-F12</f>
        <v>-9920.9999999999964</v>
      </c>
      <c r="H12" s="233">
        <f>IF(F12&lt;0.00000001,"",E12/F12)</f>
        <v>0.74067321453076918</v>
      </c>
      <c r="I12" s="230">
        <f>E12-B12</f>
        <v>-9375.5099999999984</v>
      </c>
      <c r="J12" s="233">
        <f>IF(B12&lt;0.00000001,"",E12/B12)</f>
        <v>0.75138698627412615</v>
      </c>
    </row>
    <row r="13" spans="1:10" ht="14.45" customHeight="1" thickBot="1" x14ac:dyDescent="0.25">
      <c r="A13" s="4" t="s">
        <v>100</v>
      </c>
      <c r="B13" s="9">
        <f>SUM(B11:B12)</f>
        <v>74378.780430000013</v>
      </c>
      <c r="C13" s="41">
        <f>SUM(C11:C12)</f>
        <v>75874.76363999999</v>
      </c>
      <c r="D13" s="12"/>
      <c r="E13" s="9">
        <f>SUM(E11:E12)</f>
        <v>63694.530400000003</v>
      </c>
      <c r="F13" s="40">
        <f>SUM(F11:F12)</f>
        <v>75874.76363999999</v>
      </c>
      <c r="G13" s="40">
        <f>E13-F13</f>
        <v>-12180.233239999987</v>
      </c>
      <c r="H13" s="235">
        <f>IF(F13&lt;0.00000001,"",E13/F13)</f>
        <v>0.83946924305700565</v>
      </c>
      <c r="I13" s="40">
        <f>SUM(I11:I12)</f>
        <v>-10684.250029999999</v>
      </c>
      <c r="J13" s="235">
        <f>IF(B13&lt;0.00000001,"",E13/B13)</f>
        <v>0.8563535195356522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0.33962798371154629</v>
      </c>
      <c r="C15" s="43">
        <f>IF(C9=0,"",C13/C9)</f>
        <v>0.32597966005967483</v>
      </c>
      <c r="D15" s="12"/>
      <c r="E15" s="10">
        <f>IF(E9=0,"",E13/E9)</f>
        <v>0.27300198169478479</v>
      </c>
      <c r="F15" s="42" t="str">
        <f>IF(F9=0,"",F13/F9)</f>
        <v/>
      </c>
      <c r="G15" s="42" t="str">
        <f>IF(ISERROR(F15-E15),"",E15-F15)</f>
        <v/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301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0C0B8BB6-BED8-44A8-A03F-3BBFDC2F22E6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6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705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21358469</v>
      </c>
      <c r="C3" s="344">
        <f t="shared" ref="C3:L3" si="0">SUBTOTAL(9,C6:C1048576)</f>
        <v>12.849296054620126</v>
      </c>
      <c r="D3" s="344">
        <f t="shared" si="0"/>
        <v>21308007</v>
      </c>
      <c r="E3" s="344">
        <f t="shared" si="0"/>
        <v>9</v>
      </c>
      <c r="F3" s="344">
        <f t="shared" si="0"/>
        <v>18957412</v>
      </c>
      <c r="G3" s="347">
        <f>IF(D3&lt;&gt;0,F3/D3,"")</f>
        <v>0.88968489638660242</v>
      </c>
      <c r="H3" s="343">
        <f t="shared" si="0"/>
        <v>270807.41000000003</v>
      </c>
      <c r="I3" s="344">
        <f t="shared" si="0"/>
        <v>1.631865346172825</v>
      </c>
      <c r="J3" s="344">
        <f t="shared" si="0"/>
        <v>287653.82000000007</v>
      </c>
      <c r="K3" s="344">
        <f t="shared" si="0"/>
        <v>2</v>
      </c>
      <c r="L3" s="344">
        <f t="shared" si="0"/>
        <v>364689.60000000009</v>
      </c>
      <c r="M3" s="345">
        <f>IF(J3&lt;&gt;0,L3/J3,"")</f>
        <v>1.2678072552625932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30" customFormat="1" ht="14.45" customHeight="1" thickBot="1" x14ac:dyDescent="0.25">
      <c r="A5" s="971"/>
      <c r="B5" s="972">
        <v>2018</v>
      </c>
      <c r="C5" s="973"/>
      <c r="D5" s="973">
        <v>2019</v>
      </c>
      <c r="E5" s="973"/>
      <c r="F5" s="973">
        <v>2020</v>
      </c>
      <c r="G5" s="882" t="s">
        <v>2</v>
      </c>
      <c r="H5" s="972">
        <v>2018</v>
      </c>
      <c r="I5" s="973"/>
      <c r="J5" s="973">
        <v>2019</v>
      </c>
      <c r="K5" s="973"/>
      <c r="L5" s="973">
        <v>2020</v>
      </c>
      <c r="M5" s="882" t="s">
        <v>2</v>
      </c>
    </row>
    <row r="6" spans="1:13" ht="14.45" customHeight="1" x14ac:dyDescent="0.2">
      <c r="A6" s="836" t="s">
        <v>7789</v>
      </c>
      <c r="B6" s="864">
        <v>487</v>
      </c>
      <c r="C6" s="808"/>
      <c r="D6" s="864"/>
      <c r="E6" s="808"/>
      <c r="F6" s="864">
        <v>2556</v>
      </c>
      <c r="G6" s="813"/>
      <c r="H6" s="864"/>
      <c r="I6" s="808"/>
      <c r="J6" s="864"/>
      <c r="K6" s="808"/>
      <c r="L6" s="864"/>
      <c r="M6" s="231"/>
    </row>
    <row r="7" spans="1:13" ht="14.45" customHeight="1" x14ac:dyDescent="0.2">
      <c r="A7" s="837" t="s">
        <v>7792</v>
      </c>
      <c r="B7" s="866">
        <v>21842</v>
      </c>
      <c r="C7" s="823">
        <v>4.4250405186385739</v>
      </c>
      <c r="D7" s="866">
        <v>4936</v>
      </c>
      <c r="E7" s="823">
        <v>1</v>
      </c>
      <c r="F7" s="866">
        <v>3081</v>
      </c>
      <c r="G7" s="828">
        <v>0.62418962722852511</v>
      </c>
      <c r="H7" s="866"/>
      <c r="I7" s="823"/>
      <c r="J7" s="866"/>
      <c r="K7" s="823"/>
      <c r="L7" s="866"/>
      <c r="M7" s="829"/>
    </row>
    <row r="8" spans="1:13" ht="14.45" customHeight="1" x14ac:dyDescent="0.2">
      <c r="A8" s="837" t="s">
        <v>7797</v>
      </c>
      <c r="B8" s="866">
        <v>379490</v>
      </c>
      <c r="C8" s="823">
        <v>1.3632918168003649</v>
      </c>
      <c r="D8" s="866">
        <v>278363</v>
      </c>
      <c r="E8" s="823">
        <v>1</v>
      </c>
      <c r="F8" s="866">
        <v>511879</v>
      </c>
      <c r="G8" s="828">
        <v>1.8388902260717122</v>
      </c>
      <c r="H8" s="866">
        <v>246093</v>
      </c>
      <c r="I8" s="823">
        <v>0.98702817177249325</v>
      </c>
      <c r="J8" s="866">
        <v>249327.23000000007</v>
      </c>
      <c r="K8" s="823">
        <v>1</v>
      </c>
      <c r="L8" s="866">
        <v>344590.31000000011</v>
      </c>
      <c r="M8" s="829">
        <v>1.3820805292707099</v>
      </c>
    </row>
    <row r="9" spans="1:13" ht="14.45" customHeight="1" x14ac:dyDescent="0.2">
      <c r="A9" s="837" t="s">
        <v>2763</v>
      </c>
      <c r="B9" s="866">
        <v>9668784</v>
      </c>
      <c r="C9" s="823">
        <v>1.0005493882894094</v>
      </c>
      <c r="D9" s="866">
        <v>9663475</v>
      </c>
      <c r="E9" s="823">
        <v>1</v>
      </c>
      <c r="F9" s="866">
        <v>8916246</v>
      </c>
      <c r="G9" s="828">
        <v>0.92267491766678134</v>
      </c>
      <c r="H9" s="866"/>
      <c r="I9" s="823"/>
      <c r="J9" s="866"/>
      <c r="K9" s="823"/>
      <c r="L9" s="866"/>
      <c r="M9" s="829"/>
    </row>
    <row r="10" spans="1:13" ht="14.45" customHeight="1" x14ac:dyDescent="0.2">
      <c r="A10" s="837" t="s">
        <v>8159</v>
      </c>
      <c r="B10" s="866">
        <v>3453630</v>
      </c>
      <c r="C10" s="823">
        <v>0.96045125465781167</v>
      </c>
      <c r="D10" s="866">
        <v>3595841</v>
      </c>
      <c r="E10" s="823">
        <v>1</v>
      </c>
      <c r="F10" s="866">
        <v>3527329</v>
      </c>
      <c r="G10" s="828">
        <v>0.98094687723956653</v>
      </c>
      <c r="H10" s="866"/>
      <c r="I10" s="823"/>
      <c r="J10" s="866"/>
      <c r="K10" s="823"/>
      <c r="L10" s="866"/>
      <c r="M10" s="829"/>
    </row>
    <row r="11" spans="1:13" ht="14.45" customHeight="1" x14ac:dyDescent="0.2">
      <c r="A11" s="837" t="s">
        <v>8160</v>
      </c>
      <c r="B11" s="866">
        <v>537832</v>
      </c>
      <c r="C11" s="823">
        <v>0.88776938516796955</v>
      </c>
      <c r="D11" s="866">
        <v>605824</v>
      </c>
      <c r="E11" s="823">
        <v>1</v>
      </c>
      <c r="F11" s="866">
        <v>458494</v>
      </c>
      <c r="G11" s="828">
        <v>0.75681055884217197</v>
      </c>
      <c r="H11" s="866">
        <v>24714.410000000003</v>
      </c>
      <c r="I11" s="823">
        <v>0.64483717440033173</v>
      </c>
      <c r="J11" s="866">
        <v>38326.589999999989</v>
      </c>
      <c r="K11" s="823">
        <v>1</v>
      </c>
      <c r="L11" s="866">
        <v>20099.29</v>
      </c>
      <c r="M11" s="829">
        <v>0.52442155693997317</v>
      </c>
    </row>
    <row r="12" spans="1:13" ht="14.45" customHeight="1" x14ac:dyDescent="0.2">
      <c r="A12" s="837" t="s">
        <v>8161</v>
      </c>
      <c r="B12" s="866">
        <v>1056549</v>
      </c>
      <c r="C12" s="823">
        <v>1.2061419631176267</v>
      </c>
      <c r="D12" s="866">
        <v>875974</v>
      </c>
      <c r="E12" s="823">
        <v>1</v>
      </c>
      <c r="F12" s="866">
        <v>942839</v>
      </c>
      <c r="G12" s="828">
        <v>1.0763321742426144</v>
      </c>
      <c r="H12" s="866"/>
      <c r="I12" s="823"/>
      <c r="J12" s="866"/>
      <c r="K12" s="823"/>
      <c r="L12" s="866"/>
      <c r="M12" s="829"/>
    </row>
    <row r="13" spans="1:13" ht="14.45" customHeight="1" x14ac:dyDescent="0.2">
      <c r="A13" s="837" t="s">
        <v>8162</v>
      </c>
      <c r="B13" s="866">
        <v>624444</v>
      </c>
      <c r="C13" s="823">
        <v>1.0670006646925241</v>
      </c>
      <c r="D13" s="866">
        <v>585233</v>
      </c>
      <c r="E13" s="823">
        <v>1</v>
      </c>
      <c r="F13" s="866">
        <v>524037</v>
      </c>
      <c r="G13" s="828">
        <v>0.89543310100421547</v>
      </c>
      <c r="H13" s="866"/>
      <c r="I13" s="823"/>
      <c r="J13" s="866"/>
      <c r="K13" s="823"/>
      <c r="L13" s="866"/>
      <c r="M13" s="829"/>
    </row>
    <row r="14" spans="1:13" ht="14.45" customHeight="1" x14ac:dyDescent="0.2">
      <c r="A14" s="837" t="s">
        <v>8163</v>
      </c>
      <c r="B14" s="866">
        <v>3518336</v>
      </c>
      <c r="C14" s="823">
        <v>1.1051643437291996</v>
      </c>
      <c r="D14" s="866">
        <v>3183541</v>
      </c>
      <c r="E14" s="823">
        <v>1</v>
      </c>
      <c r="F14" s="866">
        <v>2072497</v>
      </c>
      <c r="G14" s="828">
        <v>0.65100370939152341</v>
      </c>
      <c r="H14" s="866"/>
      <c r="I14" s="823"/>
      <c r="J14" s="866"/>
      <c r="K14" s="823"/>
      <c r="L14" s="866"/>
      <c r="M14" s="829"/>
    </row>
    <row r="15" spans="1:13" ht="14.45" customHeight="1" x14ac:dyDescent="0.2">
      <c r="A15" s="837" t="s">
        <v>8164</v>
      </c>
      <c r="B15" s="866">
        <v>2097075</v>
      </c>
      <c r="C15" s="823">
        <v>0.83388671952664606</v>
      </c>
      <c r="D15" s="866">
        <v>2514820</v>
      </c>
      <c r="E15" s="823">
        <v>1</v>
      </c>
      <c r="F15" s="866">
        <v>1693119</v>
      </c>
      <c r="G15" s="828">
        <v>0.67325653525898477</v>
      </c>
      <c r="H15" s="866"/>
      <c r="I15" s="823"/>
      <c r="J15" s="866"/>
      <c r="K15" s="823"/>
      <c r="L15" s="866"/>
      <c r="M15" s="829"/>
    </row>
    <row r="16" spans="1:13" ht="14.45" customHeight="1" thickBot="1" x14ac:dyDescent="0.25">
      <c r="A16" s="870" t="s">
        <v>8165</v>
      </c>
      <c r="B16" s="868"/>
      <c r="C16" s="815"/>
      <c r="D16" s="868"/>
      <c r="E16" s="815"/>
      <c r="F16" s="868">
        <v>305335</v>
      </c>
      <c r="G16" s="820"/>
      <c r="H16" s="868"/>
      <c r="I16" s="815"/>
      <c r="J16" s="868"/>
      <c r="K16" s="815"/>
      <c r="L16" s="868"/>
      <c r="M16" s="821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B1ACF064-2624-4DB4-8263-F5DD787F64BF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490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8" t="s">
        <v>8872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705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112440.73999999999</v>
      </c>
      <c r="G3" s="211">
        <f t="shared" si="0"/>
        <v>21629276.409999996</v>
      </c>
      <c r="H3" s="212"/>
      <c r="I3" s="212"/>
      <c r="J3" s="207">
        <f t="shared" si="0"/>
        <v>114750.6</v>
      </c>
      <c r="K3" s="211">
        <f t="shared" si="0"/>
        <v>21595660.82</v>
      </c>
      <c r="L3" s="212"/>
      <c r="M3" s="212"/>
      <c r="N3" s="207">
        <f t="shared" si="0"/>
        <v>105831.93000000001</v>
      </c>
      <c r="O3" s="211">
        <f t="shared" si="0"/>
        <v>19322101.600000001</v>
      </c>
      <c r="P3" s="177">
        <f>IF(K3=0,"",O3/K3)</f>
        <v>0.89472147951617997</v>
      </c>
      <c r="Q3" s="209">
        <f>IF(N3=0,"",O3/N3)</f>
        <v>182.57345963548053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3"/>
      <c r="B5" s="871"/>
      <c r="C5" s="873"/>
      <c r="D5" s="883"/>
      <c r="E5" s="875"/>
      <c r="F5" s="884" t="s">
        <v>90</v>
      </c>
      <c r="G5" s="885" t="s">
        <v>14</v>
      </c>
      <c r="H5" s="886"/>
      <c r="I5" s="886"/>
      <c r="J5" s="884" t="s">
        <v>90</v>
      </c>
      <c r="K5" s="885" t="s">
        <v>14</v>
      </c>
      <c r="L5" s="886"/>
      <c r="M5" s="886"/>
      <c r="N5" s="884" t="s">
        <v>90</v>
      </c>
      <c r="O5" s="885" t="s">
        <v>14</v>
      </c>
      <c r="P5" s="887"/>
      <c r="Q5" s="880"/>
    </row>
    <row r="6" spans="1:17" ht="14.45" customHeight="1" x14ac:dyDescent="0.2">
      <c r="A6" s="807" t="s">
        <v>7815</v>
      </c>
      <c r="B6" s="808" t="s">
        <v>8166</v>
      </c>
      <c r="C6" s="808" t="s">
        <v>7508</v>
      </c>
      <c r="D6" s="808" t="s">
        <v>8167</v>
      </c>
      <c r="E6" s="808" t="s">
        <v>8168</v>
      </c>
      <c r="F6" s="225"/>
      <c r="G6" s="225"/>
      <c r="H6" s="225"/>
      <c r="I6" s="225"/>
      <c r="J6" s="225"/>
      <c r="K6" s="225"/>
      <c r="L6" s="225"/>
      <c r="M6" s="225"/>
      <c r="N6" s="225">
        <v>2</v>
      </c>
      <c r="O6" s="225">
        <v>2288</v>
      </c>
      <c r="P6" s="813"/>
      <c r="Q6" s="831">
        <v>1144</v>
      </c>
    </row>
    <row r="7" spans="1:17" ht="14.45" customHeight="1" x14ac:dyDescent="0.2">
      <c r="A7" s="822" t="s">
        <v>7815</v>
      </c>
      <c r="B7" s="823" t="s">
        <v>8166</v>
      </c>
      <c r="C7" s="823" t="s">
        <v>7508</v>
      </c>
      <c r="D7" s="823" t="s">
        <v>8169</v>
      </c>
      <c r="E7" s="823" t="s">
        <v>8170</v>
      </c>
      <c r="F7" s="832"/>
      <c r="G7" s="832"/>
      <c r="H7" s="832"/>
      <c r="I7" s="832"/>
      <c r="J7" s="832"/>
      <c r="K7" s="832"/>
      <c r="L7" s="832"/>
      <c r="M7" s="832"/>
      <c r="N7" s="832">
        <v>1</v>
      </c>
      <c r="O7" s="832">
        <v>268</v>
      </c>
      <c r="P7" s="828"/>
      <c r="Q7" s="833">
        <v>268</v>
      </c>
    </row>
    <row r="8" spans="1:17" ht="14.45" customHeight="1" x14ac:dyDescent="0.2">
      <c r="A8" s="822" t="s">
        <v>7815</v>
      </c>
      <c r="B8" s="823" t="s">
        <v>8166</v>
      </c>
      <c r="C8" s="823" t="s">
        <v>7508</v>
      </c>
      <c r="D8" s="823" t="s">
        <v>8171</v>
      </c>
      <c r="E8" s="823" t="s">
        <v>8172</v>
      </c>
      <c r="F8" s="832">
        <v>1</v>
      </c>
      <c r="G8" s="832">
        <v>487</v>
      </c>
      <c r="H8" s="832"/>
      <c r="I8" s="832">
        <v>487</v>
      </c>
      <c r="J8" s="832"/>
      <c r="K8" s="832"/>
      <c r="L8" s="832"/>
      <c r="M8" s="832"/>
      <c r="N8" s="832"/>
      <c r="O8" s="832"/>
      <c r="P8" s="828"/>
      <c r="Q8" s="833"/>
    </row>
    <row r="9" spans="1:17" ht="14.45" customHeight="1" x14ac:dyDescent="0.2">
      <c r="A9" s="822" t="s">
        <v>7818</v>
      </c>
      <c r="B9" s="823" t="s">
        <v>8173</v>
      </c>
      <c r="C9" s="823" t="s">
        <v>7508</v>
      </c>
      <c r="D9" s="823" t="s">
        <v>8174</v>
      </c>
      <c r="E9" s="823" t="s">
        <v>8175</v>
      </c>
      <c r="F9" s="832">
        <v>6</v>
      </c>
      <c r="G9" s="832">
        <v>702</v>
      </c>
      <c r="H9" s="832"/>
      <c r="I9" s="832">
        <v>117</v>
      </c>
      <c r="J9" s="832"/>
      <c r="K9" s="832"/>
      <c r="L9" s="832"/>
      <c r="M9" s="832"/>
      <c r="N9" s="832"/>
      <c r="O9" s="832"/>
      <c r="P9" s="828"/>
      <c r="Q9" s="833"/>
    </row>
    <row r="10" spans="1:17" ht="14.45" customHeight="1" x14ac:dyDescent="0.2">
      <c r="A10" s="822" t="s">
        <v>7818</v>
      </c>
      <c r="B10" s="823" t="s">
        <v>8173</v>
      </c>
      <c r="C10" s="823" t="s">
        <v>7508</v>
      </c>
      <c r="D10" s="823" t="s">
        <v>8176</v>
      </c>
      <c r="E10" s="823" t="s">
        <v>8177</v>
      </c>
      <c r="F10" s="832"/>
      <c r="G10" s="832"/>
      <c r="H10" s="832"/>
      <c r="I10" s="832"/>
      <c r="J10" s="832">
        <v>2</v>
      </c>
      <c r="K10" s="832">
        <v>278</v>
      </c>
      <c r="L10" s="832">
        <v>1</v>
      </c>
      <c r="M10" s="832">
        <v>139</v>
      </c>
      <c r="N10" s="832"/>
      <c r="O10" s="832"/>
      <c r="P10" s="828"/>
      <c r="Q10" s="833"/>
    </row>
    <row r="11" spans="1:17" ht="14.45" customHeight="1" x14ac:dyDescent="0.2">
      <c r="A11" s="822" t="s">
        <v>7818</v>
      </c>
      <c r="B11" s="823" t="s">
        <v>8173</v>
      </c>
      <c r="C11" s="823" t="s">
        <v>7508</v>
      </c>
      <c r="D11" s="823" t="s">
        <v>8178</v>
      </c>
      <c r="E11" s="823" t="s">
        <v>8179</v>
      </c>
      <c r="F11" s="832">
        <v>1</v>
      </c>
      <c r="G11" s="832">
        <v>38</v>
      </c>
      <c r="H11" s="832"/>
      <c r="I11" s="832">
        <v>38</v>
      </c>
      <c r="J11" s="832"/>
      <c r="K11" s="832"/>
      <c r="L11" s="832"/>
      <c r="M11" s="832"/>
      <c r="N11" s="832"/>
      <c r="O11" s="832"/>
      <c r="P11" s="828"/>
      <c r="Q11" s="833"/>
    </row>
    <row r="12" spans="1:17" ht="14.45" customHeight="1" x14ac:dyDescent="0.2">
      <c r="A12" s="822" t="s">
        <v>7818</v>
      </c>
      <c r="B12" s="823" t="s">
        <v>8173</v>
      </c>
      <c r="C12" s="823" t="s">
        <v>7508</v>
      </c>
      <c r="D12" s="823" t="s">
        <v>8180</v>
      </c>
      <c r="E12" s="823" t="s">
        <v>8181</v>
      </c>
      <c r="F12" s="832">
        <v>10</v>
      </c>
      <c r="G12" s="832">
        <v>7070</v>
      </c>
      <c r="H12" s="832">
        <v>4.9579242636746139</v>
      </c>
      <c r="I12" s="832">
        <v>707</v>
      </c>
      <c r="J12" s="832">
        <v>2</v>
      </c>
      <c r="K12" s="832">
        <v>1426</v>
      </c>
      <c r="L12" s="832">
        <v>1</v>
      </c>
      <c r="M12" s="832">
        <v>713</v>
      </c>
      <c r="N12" s="832"/>
      <c r="O12" s="832"/>
      <c r="P12" s="828"/>
      <c r="Q12" s="833"/>
    </row>
    <row r="13" spans="1:17" ht="14.45" customHeight="1" x14ac:dyDescent="0.2">
      <c r="A13" s="822" t="s">
        <v>7818</v>
      </c>
      <c r="B13" s="823" t="s">
        <v>8173</v>
      </c>
      <c r="C13" s="823" t="s">
        <v>7508</v>
      </c>
      <c r="D13" s="823" t="s">
        <v>8182</v>
      </c>
      <c r="E13" s="823" t="s">
        <v>8183</v>
      </c>
      <c r="F13" s="832">
        <v>20</v>
      </c>
      <c r="G13" s="832">
        <v>9920</v>
      </c>
      <c r="H13" s="832">
        <v>4.96</v>
      </c>
      <c r="I13" s="832">
        <v>496</v>
      </c>
      <c r="J13" s="832">
        <v>4</v>
      </c>
      <c r="K13" s="832">
        <v>2000</v>
      </c>
      <c r="L13" s="832">
        <v>1</v>
      </c>
      <c r="M13" s="832">
        <v>500</v>
      </c>
      <c r="N13" s="832">
        <v>4</v>
      </c>
      <c r="O13" s="832">
        <v>2016</v>
      </c>
      <c r="P13" s="828">
        <v>1.008</v>
      </c>
      <c r="Q13" s="833">
        <v>504</v>
      </c>
    </row>
    <row r="14" spans="1:17" ht="14.45" customHeight="1" x14ac:dyDescent="0.2">
      <c r="A14" s="822" t="s">
        <v>7818</v>
      </c>
      <c r="B14" s="823" t="s">
        <v>8173</v>
      </c>
      <c r="C14" s="823" t="s">
        <v>7508</v>
      </c>
      <c r="D14" s="823" t="s">
        <v>8184</v>
      </c>
      <c r="E14" s="823" t="s">
        <v>8185</v>
      </c>
      <c r="F14" s="832">
        <v>10</v>
      </c>
      <c r="G14" s="832">
        <v>2540</v>
      </c>
      <c r="H14" s="832"/>
      <c r="I14" s="832">
        <v>254</v>
      </c>
      <c r="J14" s="832"/>
      <c r="K14" s="832"/>
      <c r="L14" s="832"/>
      <c r="M14" s="832"/>
      <c r="N14" s="832"/>
      <c r="O14" s="832"/>
      <c r="P14" s="828"/>
      <c r="Q14" s="833"/>
    </row>
    <row r="15" spans="1:17" ht="14.45" customHeight="1" x14ac:dyDescent="0.2">
      <c r="A15" s="822" t="s">
        <v>7818</v>
      </c>
      <c r="B15" s="823" t="s">
        <v>8173</v>
      </c>
      <c r="C15" s="823" t="s">
        <v>7508</v>
      </c>
      <c r="D15" s="823" t="s">
        <v>8186</v>
      </c>
      <c r="E15" s="823" t="s">
        <v>8187</v>
      </c>
      <c r="F15" s="832">
        <v>8</v>
      </c>
      <c r="G15" s="832">
        <v>688</v>
      </c>
      <c r="H15" s="832">
        <v>0.9885057471264368</v>
      </c>
      <c r="I15" s="832">
        <v>86</v>
      </c>
      <c r="J15" s="832">
        <v>8</v>
      </c>
      <c r="K15" s="832">
        <v>696</v>
      </c>
      <c r="L15" s="832">
        <v>1</v>
      </c>
      <c r="M15" s="832">
        <v>87</v>
      </c>
      <c r="N15" s="832">
        <v>8</v>
      </c>
      <c r="O15" s="832">
        <v>704</v>
      </c>
      <c r="P15" s="828">
        <v>1.0114942528735633</v>
      </c>
      <c r="Q15" s="833">
        <v>88</v>
      </c>
    </row>
    <row r="16" spans="1:17" ht="14.45" customHeight="1" x14ac:dyDescent="0.2">
      <c r="A16" s="822" t="s">
        <v>7818</v>
      </c>
      <c r="B16" s="823" t="s">
        <v>8173</v>
      </c>
      <c r="C16" s="823" t="s">
        <v>7508</v>
      </c>
      <c r="D16" s="823" t="s">
        <v>8188</v>
      </c>
      <c r="E16" s="823" t="s">
        <v>8189</v>
      </c>
      <c r="F16" s="832">
        <v>1</v>
      </c>
      <c r="G16" s="832">
        <v>179</v>
      </c>
      <c r="H16" s="832">
        <v>0.99444444444444446</v>
      </c>
      <c r="I16" s="832">
        <v>179</v>
      </c>
      <c r="J16" s="832">
        <v>1</v>
      </c>
      <c r="K16" s="832">
        <v>180</v>
      </c>
      <c r="L16" s="832">
        <v>1</v>
      </c>
      <c r="M16" s="832">
        <v>180</v>
      </c>
      <c r="N16" s="832">
        <v>1</v>
      </c>
      <c r="O16" s="832">
        <v>181</v>
      </c>
      <c r="P16" s="828">
        <v>1.0055555555555555</v>
      </c>
      <c r="Q16" s="833">
        <v>181</v>
      </c>
    </row>
    <row r="17" spans="1:17" ht="14.45" customHeight="1" x14ac:dyDescent="0.2">
      <c r="A17" s="822" t="s">
        <v>7818</v>
      </c>
      <c r="B17" s="823" t="s">
        <v>8173</v>
      </c>
      <c r="C17" s="823" t="s">
        <v>7508</v>
      </c>
      <c r="D17" s="823" t="s">
        <v>8190</v>
      </c>
      <c r="E17" s="823" t="s">
        <v>8191</v>
      </c>
      <c r="F17" s="832">
        <v>1</v>
      </c>
      <c r="G17" s="832">
        <v>177</v>
      </c>
      <c r="H17" s="832">
        <v>0.49719101123595505</v>
      </c>
      <c r="I17" s="832">
        <v>177</v>
      </c>
      <c r="J17" s="832">
        <v>2</v>
      </c>
      <c r="K17" s="832">
        <v>356</v>
      </c>
      <c r="L17" s="832">
        <v>1</v>
      </c>
      <c r="M17" s="832">
        <v>178</v>
      </c>
      <c r="N17" s="832">
        <v>1</v>
      </c>
      <c r="O17" s="832">
        <v>180</v>
      </c>
      <c r="P17" s="828">
        <v>0.5056179775280899</v>
      </c>
      <c r="Q17" s="833">
        <v>180</v>
      </c>
    </row>
    <row r="18" spans="1:17" ht="14.45" customHeight="1" x14ac:dyDescent="0.2">
      <c r="A18" s="822" t="s">
        <v>7818</v>
      </c>
      <c r="B18" s="823" t="s">
        <v>8173</v>
      </c>
      <c r="C18" s="823" t="s">
        <v>7508</v>
      </c>
      <c r="D18" s="823" t="s">
        <v>8192</v>
      </c>
      <c r="E18" s="823" t="s">
        <v>8193</v>
      </c>
      <c r="F18" s="832">
        <v>2</v>
      </c>
      <c r="G18" s="832">
        <v>528</v>
      </c>
      <c r="H18" s="832"/>
      <c r="I18" s="832">
        <v>264</v>
      </c>
      <c r="J18" s="832"/>
      <c r="K18" s="832"/>
      <c r="L18" s="832"/>
      <c r="M18" s="832"/>
      <c r="N18" s="832"/>
      <c r="O18" s="832"/>
      <c r="P18" s="828"/>
      <c r="Q18" s="833"/>
    </row>
    <row r="19" spans="1:17" ht="14.45" customHeight="1" x14ac:dyDescent="0.2">
      <c r="A19" s="822" t="s">
        <v>7825</v>
      </c>
      <c r="B19" s="823" t="s">
        <v>8194</v>
      </c>
      <c r="C19" s="823" t="s">
        <v>7240</v>
      </c>
      <c r="D19" s="823" t="s">
        <v>8195</v>
      </c>
      <c r="E19" s="823" t="s">
        <v>8196</v>
      </c>
      <c r="F19" s="832">
        <v>10.3</v>
      </c>
      <c r="G19" s="832">
        <v>18736.13</v>
      </c>
      <c r="H19" s="832"/>
      <c r="I19" s="832">
        <v>1819.0417475728154</v>
      </c>
      <c r="J19" s="832"/>
      <c r="K19" s="832"/>
      <c r="L19" s="832"/>
      <c r="M19" s="832"/>
      <c r="N19" s="832"/>
      <c r="O19" s="832"/>
      <c r="P19" s="828"/>
      <c r="Q19" s="833"/>
    </row>
    <row r="20" spans="1:17" ht="14.45" customHeight="1" x14ac:dyDescent="0.2">
      <c r="A20" s="822" t="s">
        <v>7825</v>
      </c>
      <c r="B20" s="823" t="s">
        <v>8194</v>
      </c>
      <c r="C20" s="823" t="s">
        <v>7240</v>
      </c>
      <c r="D20" s="823" t="s">
        <v>8197</v>
      </c>
      <c r="E20" s="823" t="s">
        <v>8196</v>
      </c>
      <c r="F20" s="832"/>
      <c r="G20" s="832"/>
      <c r="H20" s="832"/>
      <c r="I20" s="832"/>
      <c r="J20" s="832">
        <v>8.75</v>
      </c>
      <c r="K20" s="832">
        <v>5735.7900000000009</v>
      </c>
      <c r="L20" s="832">
        <v>1</v>
      </c>
      <c r="M20" s="832">
        <v>655.5188571428572</v>
      </c>
      <c r="N20" s="832">
        <v>0.75</v>
      </c>
      <c r="O20" s="832">
        <v>491.64</v>
      </c>
      <c r="P20" s="828">
        <v>8.5714435151914542E-2</v>
      </c>
      <c r="Q20" s="833">
        <v>655.52</v>
      </c>
    </row>
    <row r="21" spans="1:17" ht="14.45" customHeight="1" x14ac:dyDescent="0.2">
      <c r="A21" s="822" t="s">
        <v>7825</v>
      </c>
      <c r="B21" s="823" t="s">
        <v>8194</v>
      </c>
      <c r="C21" s="823" t="s">
        <v>7469</v>
      </c>
      <c r="D21" s="823" t="s">
        <v>8198</v>
      </c>
      <c r="E21" s="823" t="s">
        <v>8199</v>
      </c>
      <c r="F21" s="832"/>
      <c r="G21" s="832"/>
      <c r="H21" s="832"/>
      <c r="I21" s="832"/>
      <c r="J21" s="832"/>
      <c r="K21" s="832"/>
      <c r="L21" s="832"/>
      <c r="M21" s="832"/>
      <c r="N21" s="832">
        <v>141</v>
      </c>
      <c r="O21" s="832">
        <v>1008.15</v>
      </c>
      <c r="P21" s="828"/>
      <c r="Q21" s="833">
        <v>7.1499999999999995</v>
      </c>
    </row>
    <row r="22" spans="1:17" ht="14.45" customHeight="1" x14ac:dyDescent="0.2">
      <c r="A22" s="822" t="s">
        <v>7825</v>
      </c>
      <c r="B22" s="823" t="s">
        <v>8194</v>
      </c>
      <c r="C22" s="823" t="s">
        <v>7469</v>
      </c>
      <c r="D22" s="823" t="s">
        <v>8200</v>
      </c>
      <c r="E22" s="823" t="s">
        <v>8201</v>
      </c>
      <c r="F22" s="832">
        <v>281</v>
      </c>
      <c r="G22" s="832">
        <v>1497.73</v>
      </c>
      <c r="H22" s="832"/>
      <c r="I22" s="832">
        <v>5.33</v>
      </c>
      <c r="J22" s="832"/>
      <c r="K22" s="832"/>
      <c r="L22" s="832"/>
      <c r="M22" s="832"/>
      <c r="N22" s="832"/>
      <c r="O22" s="832"/>
      <c r="P22" s="828"/>
      <c r="Q22" s="833"/>
    </row>
    <row r="23" spans="1:17" ht="14.45" customHeight="1" x14ac:dyDescent="0.2">
      <c r="A23" s="822" t="s">
        <v>7825</v>
      </c>
      <c r="B23" s="823" t="s">
        <v>8194</v>
      </c>
      <c r="C23" s="823" t="s">
        <v>7469</v>
      </c>
      <c r="D23" s="823" t="s">
        <v>8202</v>
      </c>
      <c r="E23" s="823" t="s">
        <v>8203</v>
      </c>
      <c r="F23" s="832">
        <v>6606</v>
      </c>
      <c r="G23" s="832">
        <v>225859.14</v>
      </c>
      <c r="H23" s="832">
        <v>1.2008718662819355</v>
      </c>
      <c r="I23" s="832">
        <v>34.190000000000005</v>
      </c>
      <c r="J23" s="832">
        <v>5535</v>
      </c>
      <c r="K23" s="832">
        <v>188079.3</v>
      </c>
      <c r="L23" s="832">
        <v>1</v>
      </c>
      <c r="M23" s="832">
        <v>33.979999999999997</v>
      </c>
      <c r="N23" s="832">
        <v>9278</v>
      </c>
      <c r="O23" s="832">
        <v>316637.9200000001</v>
      </c>
      <c r="P23" s="828">
        <v>1.6835341262967276</v>
      </c>
      <c r="Q23" s="833">
        <v>34.127820651002381</v>
      </c>
    </row>
    <row r="24" spans="1:17" ht="14.45" customHeight="1" x14ac:dyDescent="0.2">
      <c r="A24" s="822" t="s">
        <v>7825</v>
      </c>
      <c r="B24" s="823" t="s">
        <v>8194</v>
      </c>
      <c r="C24" s="823" t="s">
        <v>7469</v>
      </c>
      <c r="D24" s="823" t="s">
        <v>8204</v>
      </c>
      <c r="E24" s="823" t="s">
        <v>8205</v>
      </c>
      <c r="F24" s="832"/>
      <c r="G24" s="832"/>
      <c r="H24" s="832"/>
      <c r="I24" s="832"/>
      <c r="J24" s="832">
        <v>21.5</v>
      </c>
      <c r="K24" s="832">
        <v>55512.14</v>
      </c>
      <c r="L24" s="832">
        <v>1</v>
      </c>
      <c r="M24" s="832">
        <v>2581.96</v>
      </c>
      <c r="N24" s="832">
        <v>9.86</v>
      </c>
      <c r="O24" s="832">
        <v>26452.6</v>
      </c>
      <c r="P24" s="828">
        <v>0.47651919021677058</v>
      </c>
      <c r="Q24" s="833">
        <v>2682.819472616633</v>
      </c>
    </row>
    <row r="25" spans="1:17" ht="14.45" customHeight="1" x14ac:dyDescent="0.2">
      <c r="A25" s="822" t="s">
        <v>7825</v>
      </c>
      <c r="B25" s="823" t="s">
        <v>8194</v>
      </c>
      <c r="C25" s="823" t="s">
        <v>7508</v>
      </c>
      <c r="D25" s="823" t="s">
        <v>8206</v>
      </c>
      <c r="E25" s="823" t="s">
        <v>8207</v>
      </c>
      <c r="F25" s="832"/>
      <c r="G25" s="832"/>
      <c r="H25" s="832"/>
      <c r="I25" s="832"/>
      <c r="J25" s="832">
        <v>2</v>
      </c>
      <c r="K25" s="832">
        <v>2578</v>
      </c>
      <c r="L25" s="832">
        <v>1</v>
      </c>
      <c r="M25" s="832">
        <v>1289</v>
      </c>
      <c r="N25" s="832">
        <v>1</v>
      </c>
      <c r="O25" s="832">
        <v>1295</v>
      </c>
      <c r="P25" s="828">
        <v>0.50232738557020951</v>
      </c>
      <c r="Q25" s="833">
        <v>1295</v>
      </c>
    </row>
    <row r="26" spans="1:17" ht="14.45" customHeight="1" x14ac:dyDescent="0.2">
      <c r="A26" s="822" t="s">
        <v>7825</v>
      </c>
      <c r="B26" s="823" t="s">
        <v>8194</v>
      </c>
      <c r="C26" s="823" t="s">
        <v>7508</v>
      </c>
      <c r="D26" s="823" t="s">
        <v>8208</v>
      </c>
      <c r="E26" s="823" t="s">
        <v>8209</v>
      </c>
      <c r="F26" s="832">
        <v>1</v>
      </c>
      <c r="G26" s="832">
        <v>1826</v>
      </c>
      <c r="H26" s="832"/>
      <c r="I26" s="832">
        <v>1826</v>
      </c>
      <c r="J26" s="832"/>
      <c r="K26" s="832"/>
      <c r="L26" s="832"/>
      <c r="M26" s="832"/>
      <c r="N26" s="832">
        <v>1</v>
      </c>
      <c r="O26" s="832">
        <v>1835</v>
      </c>
      <c r="P26" s="828"/>
      <c r="Q26" s="833">
        <v>1835</v>
      </c>
    </row>
    <row r="27" spans="1:17" ht="14.45" customHeight="1" x14ac:dyDescent="0.2">
      <c r="A27" s="822" t="s">
        <v>7825</v>
      </c>
      <c r="B27" s="823" t="s">
        <v>8194</v>
      </c>
      <c r="C27" s="823" t="s">
        <v>7508</v>
      </c>
      <c r="D27" s="823" t="s">
        <v>8210</v>
      </c>
      <c r="E27" s="823" t="s">
        <v>8211</v>
      </c>
      <c r="F27" s="832">
        <v>1</v>
      </c>
      <c r="G27" s="832">
        <v>430</v>
      </c>
      <c r="H27" s="832"/>
      <c r="I27" s="832">
        <v>430</v>
      </c>
      <c r="J27" s="832"/>
      <c r="K27" s="832"/>
      <c r="L27" s="832"/>
      <c r="M27" s="832"/>
      <c r="N27" s="832"/>
      <c r="O27" s="832"/>
      <c r="P27" s="828"/>
      <c r="Q27" s="833"/>
    </row>
    <row r="28" spans="1:17" ht="14.45" customHeight="1" x14ac:dyDescent="0.2">
      <c r="A28" s="822" t="s">
        <v>7825</v>
      </c>
      <c r="B28" s="823" t="s">
        <v>8194</v>
      </c>
      <c r="C28" s="823" t="s">
        <v>7508</v>
      </c>
      <c r="D28" s="823" t="s">
        <v>8212</v>
      </c>
      <c r="E28" s="823" t="s">
        <v>8213</v>
      </c>
      <c r="F28" s="832">
        <v>26</v>
      </c>
      <c r="G28" s="832">
        <v>377234</v>
      </c>
      <c r="H28" s="832">
        <v>1.3678553946008667</v>
      </c>
      <c r="I28" s="832">
        <v>14509</v>
      </c>
      <c r="J28" s="832">
        <v>19</v>
      </c>
      <c r="K28" s="832">
        <v>275785</v>
      </c>
      <c r="L28" s="832">
        <v>1</v>
      </c>
      <c r="M28" s="832">
        <v>14515</v>
      </c>
      <c r="N28" s="832">
        <v>35</v>
      </c>
      <c r="O28" s="832">
        <v>508235</v>
      </c>
      <c r="P28" s="828">
        <v>1.8428667258915459</v>
      </c>
      <c r="Q28" s="833">
        <v>14521</v>
      </c>
    </row>
    <row r="29" spans="1:17" ht="14.45" customHeight="1" x14ac:dyDescent="0.2">
      <c r="A29" s="822" t="s">
        <v>7825</v>
      </c>
      <c r="B29" s="823" t="s">
        <v>8194</v>
      </c>
      <c r="C29" s="823" t="s">
        <v>7508</v>
      </c>
      <c r="D29" s="823" t="s">
        <v>8214</v>
      </c>
      <c r="E29" s="823" t="s">
        <v>8215</v>
      </c>
      <c r="F29" s="832"/>
      <c r="G29" s="832"/>
      <c r="H29" s="832"/>
      <c r="I29" s="832"/>
      <c r="J29" s="832"/>
      <c r="K29" s="832"/>
      <c r="L29" s="832"/>
      <c r="M29" s="832"/>
      <c r="N29" s="832">
        <v>1</v>
      </c>
      <c r="O29" s="832">
        <v>514</v>
      </c>
      <c r="P29" s="828"/>
      <c r="Q29" s="833">
        <v>514</v>
      </c>
    </row>
    <row r="30" spans="1:17" ht="14.45" customHeight="1" x14ac:dyDescent="0.2">
      <c r="A30" s="822" t="s">
        <v>599</v>
      </c>
      <c r="B30" s="823" t="s">
        <v>7239</v>
      </c>
      <c r="C30" s="823" t="s">
        <v>7508</v>
      </c>
      <c r="D30" s="823" t="s">
        <v>7521</v>
      </c>
      <c r="E30" s="823" t="s">
        <v>7522</v>
      </c>
      <c r="F30" s="832"/>
      <c r="G30" s="832"/>
      <c r="H30" s="832"/>
      <c r="I30" s="832"/>
      <c r="J30" s="832"/>
      <c r="K30" s="832"/>
      <c r="L30" s="832"/>
      <c r="M30" s="832"/>
      <c r="N30" s="832">
        <v>1</v>
      </c>
      <c r="O30" s="832">
        <v>51</v>
      </c>
      <c r="P30" s="828"/>
      <c r="Q30" s="833">
        <v>51</v>
      </c>
    </row>
    <row r="31" spans="1:17" ht="14.45" customHeight="1" x14ac:dyDescent="0.2">
      <c r="A31" s="822" t="s">
        <v>599</v>
      </c>
      <c r="B31" s="823" t="s">
        <v>7844</v>
      </c>
      <c r="C31" s="823" t="s">
        <v>7508</v>
      </c>
      <c r="D31" s="823" t="s">
        <v>7977</v>
      </c>
      <c r="E31" s="823" t="s">
        <v>7978</v>
      </c>
      <c r="F31" s="832">
        <v>23</v>
      </c>
      <c r="G31" s="832">
        <v>242880</v>
      </c>
      <c r="H31" s="832">
        <v>0.60371955675530564</v>
      </c>
      <c r="I31" s="832">
        <v>10560</v>
      </c>
      <c r="J31" s="832">
        <v>38</v>
      </c>
      <c r="K31" s="832">
        <v>402306</v>
      </c>
      <c r="L31" s="832">
        <v>1</v>
      </c>
      <c r="M31" s="832">
        <v>10587</v>
      </c>
      <c r="N31" s="832">
        <v>18</v>
      </c>
      <c r="O31" s="832">
        <v>190980</v>
      </c>
      <c r="P31" s="828">
        <v>0.47471327795260326</v>
      </c>
      <c r="Q31" s="833">
        <v>10610</v>
      </c>
    </row>
    <row r="32" spans="1:17" ht="14.45" customHeight="1" x14ac:dyDescent="0.2">
      <c r="A32" s="822" t="s">
        <v>599</v>
      </c>
      <c r="B32" s="823" t="s">
        <v>7844</v>
      </c>
      <c r="C32" s="823" t="s">
        <v>7508</v>
      </c>
      <c r="D32" s="823" t="s">
        <v>7521</v>
      </c>
      <c r="E32" s="823" t="s">
        <v>7522</v>
      </c>
      <c r="F32" s="832">
        <v>52</v>
      </c>
      <c r="G32" s="832">
        <v>2548</v>
      </c>
      <c r="H32" s="832">
        <v>0.96150943396226418</v>
      </c>
      <c r="I32" s="832">
        <v>49</v>
      </c>
      <c r="J32" s="832">
        <v>53</v>
      </c>
      <c r="K32" s="832">
        <v>2650</v>
      </c>
      <c r="L32" s="832">
        <v>1</v>
      </c>
      <c r="M32" s="832">
        <v>50</v>
      </c>
      <c r="N32" s="832">
        <v>43</v>
      </c>
      <c r="O32" s="832">
        <v>2193</v>
      </c>
      <c r="P32" s="828">
        <v>0.8275471698113207</v>
      </c>
      <c r="Q32" s="833">
        <v>51</v>
      </c>
    </row>
    <row r="33" spans="1:17" ht="14.45" customHeight="1" x14ac:dyDescent="0.2">
      <c r="A33" s="822" t="s">
        <v>599</v>
      </c>
      <c r="B33" s="823" t="s">
        <v>7584</v>
      </c>
      <c r="C33" s="823" t="s">
        <v>7508</v>
      </c>
      <c r="D33" s="823" t="s">
        <v>7585</v>
      </c>
      <c r="E33" s="823" t="s">
        <v>7586</v>
      </c>
      <c r="F33" s="832">
        <v>7</v>
      </c>
      <c r="G33" s="832">
        <v>82152</v>
      </c>
      <c r="H33" s="832">
        <v>1.159258318516637</v>
      </c>
      <c r="I33" s="832">
        <v>11736</v>
      </c>
      <c r="J33" s="832">
        <v>6</v>
      </c>
      <c r="K33" s="832">
        <v>70866</v>
      </c>
      <c r="L33" s="832">
        <v>1</v>
      </c>
      <c r="M33" s="832">
        <v>11811</v>
      </c>
      <c r="N33" s="832">
        <v>7</v>
      </c>
      <c r="O33" s="832">
        <v>83132</v>
      </c>
      <c r="P33" s="828">
        <v>1.173087235063359</v>
      </c>
      <c r="Q33" s="833">
        <v>11876</v>
      </c>
    </row>
    <row r="34" spans="1:17" ht="14.45" customHeight="1" x14ac:dyDescent="0.2">
      <c r="A34" s="822" t="s">
        <v>599</v>
      </c>
      <c r="B34" s="823" t="s">
        <v>7584</v>
      </c>
      <c r="C34" s="823" t="s">
        <v>7508</v>
      </c>
      <c r="D34" s="823" t="s">
        <v>7587</v>
      </c>
      <c r="E34" s="823" t="s">
        <v>7588</v>
      </c>
      <c r="F34" s="832">
        <v>26</v>
      </c>
      <c r="G34" s="832">
        <v>7774</v>
      </c>
      <c r="H34" s="832">
        <v>0.85805739514348789</v>
      </c>
      <c r="I34" s="832">
        <v>299</v>
      </c>
      <c r="J34" s="832">
        <v>30</v>
      </c>
      <c r="K34" s="832">
        <v>9060</v>
      </c>
      <c r="L34" s="832">
        <v>1</v>
      </c>
      <c r="M34" s="832">
        <v>302</v>
      </c>
      <c r="N34" s="832">
        <v>18</v>
      </c>
      <c r="O34" s="832">
        <v>5472</v>
      </c>
      <c r="P34" s="828">
        <v>0.60397350993377485</v>
      </c>
      <c r="Q34" s="833">
        <v>304</v>
      </c>
    </row>
    <row r="35" spans="1:17" ht="14.45" customHeight="1" x14ac:dyDescent="0.2">
      <c r="A35" s="822" t="s">
        <v>599</v>
      </c>
      <c r="B35" s="823" t="s">
        <v>7584</v>
      </c>
      <c r="C35" s="823" t="s">
        <v>7508</v>
      </c>
      <c r="D35" s="823" t="s">
        <v>7591</v>
      </c>
      <c r="E35" s="823" t="s">
        <v>7592</v>
      </c>
      <c r="F35" s="832"/>
      <c r="G35" s="832"/>
      <c r="H35" s="832"/>
      <c r="I35" s="832"/>
      <c r="J35" s="832">
        <v>6</v>
      </c>
      <c r="K35" s="832">
        <v>76824</v>
      </c>
      <c r="L35" s="832">
        <v>1</v>
      </c>
      <c r="M35" s="832">
        <v>12804</v>
      </c>
      <c r="N35" s="832"/>
      <c r="O35" s="832"/>
      <c r="P35" s="828"/>
      <c r="Q35" s="833"/>
    </row>
    <row r="36" spans="1:17" ht="14.45" customHeight="1" x14ac:dyDescent="0.2">
      <c r="A36" s="822" t="s">
        <v>599</v>
      </c>
      <c r="B36" s="823" t="s">
        <v>7584</v>
      </c>
      <c r="C36" s="823" t="s">
        <v>7508</v>
      </c>
      <c r="D36" s="823" t="s">
        <v>7593</v>
      </c>
      <c r="E36" s="823" t="s">
        <v>7594</v>
      </c>
      <c r="F36" s="832">
        <v>291</v>
      </c>
      <c r="G36" s="832">
        <v>3045897</v>
      </c>
      <c r="H36" s="832">
        <v>1.1888747072599533</v>
      </c>
      <c r="I36" s="832">
        <v>10467</v>
      </c>
      <c r="J36" s="832">
        <v>244</v>
      </c>
      <c r="K36" s="832">
        <v>2562000</v>
      </c>
      <c r="L36" s="832">
        <v>1</v>
      </c>
      <c r="M36" s="832">
        <v>10500</v>
      </c>
      <c r="N36" s="832">
        <v>265</v>
      </c>
      <c r="O36" s="832">
        <v>2790450</v>
      </c>
      <c r="P36" s="828">
        <v>1.0891686182669789</v>
      </c>
      <c r="Q36" s="833">
        <v>10530</v>
      </c>
    </row>
    <row r="37" spans="1:17" ht="14.45" customHeight="1" x14ac:dyDescent="0.2">
      <c r="A37" s="822" t="s">
        <v>599</v>
      </c>
      <c r="B37" s="823" t="s">
        <v>7584</v>
      </c>
      <c r="C37" s="823" t="s">
        <v>7508</v>
      </c>
      <c r="D37" s="823" t="s">
        <v>7595</v>
      </c>
      <c r="E37" s="823" t="s">
        <v>7596</v>
      </c>
      <c r="F37" s="832">
        <v>34</v>
      </c>
      <c r="G37" s="832">
        <v>387464</v>
      </c>
      <c r="H37" s="832">
        <v>0.75081192109444639</v>
      </c>
      <c r="I37" s="832">
        <v>11396</v>
      </c>
      <c r="J37" s="832">
        <v>45</v>
      </c>
      <c r="K37" s="832">
        <v>516060</v>
      </c>
      <c r="L37" s="832">
        <v>1</v>
      </c>
      <c r="M37" s="832">
        <v>11468</v>
      </c>
      <c r="N37" s="832">
        <v>32</v>
      </c>
      <c r="O37" s="832">
        <v>368992</v>
      </c>
      <c r="P37" s="828">
        <v>0.71501763360849513</v>
      </c>
      <c r="Q37" s="833">
        <v>11531</v>
      </c>
    </row>
    <row r="38" spans="1:17" ht="14.45" customHeight="1" x14ac:dyDescent="0.2">
      <c r="A38" s="822" t="s">
        <v>599</v>
      </c>
      <c r="B38" s="823" t="s">
        <v>7584</v>
      </c>
      <c r="C38" s="823" t="s">
        <v>7508</v>
      </c>
      <c r="D38" s="823" t="s">
        <v>7599</v>
      </c>
      <c r="E38" s="823" t="s">
        <v>7600</v>
      </c>
      <c r="F38" s="832">
        <v>62</v>
      </c>
      <c r="G38" s="832">
        <v>22258</v>
      </c>
      <c r="H38" s="832">
        <v>0.87837411207576954</v>
      </c>
      <c r="I38" s="832">
        <v>359</v>
      </c>
      <c r="J38" s="832">
        <v>70</v>
      </c>
      <c r="K38" s="832">
        <v>25340</v>
      </c>
      <c r="L38" s="832">
        <v>1</v>
      </c>
      <c r="M38" s="832">
        <v>362</v>
      </c>
      <c r="N38" s="832">
        <v>79</v>
      </c>
      <c r="O38" s="832">
        <v>28835</v>
      </c>
      <c r="P38" s="828">
        <v>1.1379242304656669</v>
      </c>
      <c r="Q38" s="833">
        <v>365</v>
      </c>
    </row>
    <row r="39" spans="1:17" ht="14.45" customHeight="1" x14ac:dyDescent="0.2">
      <c r="A39" s="822" t="s">
        <v>599</v>
      </c>
      <c r="B39" s="823" t="s">
        <v>7584</v>
      </c>
      <c r="C39" s="823" t="s">
        <v>7508</v>
      </c>
      <c r="D39" s="823" t="s">
        <v>7601</v>
      </c>
      <c r="E39" s="823" t="s">
        <v>7602</v>
      </c>
      <c r="F39" s="832">
        <v>7</v>
      </c>
      <c r="G39" s="832">
        <v>87059</v>
      </c>
      <c r="H39" s="832">
        <v>3.4776304226252295</v>
      </c>
      <c r="I39" s="832">
        <v>12437</v>
      </c>
      <c r="J39" s="832">
        <v>2</v>
      </c>
      <c r="K39" s="832">
        <v>25034</v>
      </c>
      <c r="L39" s="832">
        <v>1</v>
      </c>
      <c r="M39" s="832">
        <v>12517</v>
      </c>
      <c r="N39" s="832">
        <v>3</v>
      </c>
      <c r="O39" s="832">
        <v>37761</v>
      </c>
      <c r="P39" s="828">
        <v>1.5083885915155388</v>
      </c>
      <c r="Q39" s="833">
        <v>12587</v>
      </c>
    </row>
    <row r="40" spans="1:17" ht="14.45" customHeight="1" x14ac:dyDescent="0.2">
      <c r="A40" s="822" t="s">
        <v>599</v>
      </c>
      <c r="B40" s="823" t="s">
        <v>7584</v>
      </c>
      <c r="C40" s="823" t="s">
        <v>7508</v>
      </c>
      <c r="D40" s="823" t="s">
        <v>7603</v>
      </c>
      <c r="E40" s="823" t="s">
        <v>7604</v>
      </c>
      <c r="F40" s="832">
        <v>331</v>
      </c>
      <c r="G40" s="832">
        <v>366417</v>
      </c>
      <c r="H40" s="832">
        <v>1.784353542731921</v>
      </c>
      <c r="I40" s="832">
        <v>1107</v>
      </c>
      <c r="J40" s="832">
        <v>185</v>
      </c>
      <c r="K40" s="832">
        <v>205350</v>
      </c>
      <c r="L40" s="832">
        <v>1</v>
      </c>
      <c r="M40" s="832">
        <v>1110</v>
      </c>
      <c r="N40" s="832">
        <v>211</v>
      </c>
      <c r="O40" s="832">
        <v>235054</v>
      </c>
      <c r="P40" s="828">
        <v>1.1446505965424885</v>
      </c>
      <c r="Q40" s="833">
        <v>1114</v>
      </c>
    </row>
    <row r="41" spans="1:17" ht="14.45" customHeight="1" x14ac:dyDescent="0.2">
      <c r="A41" s="822" t="s">
        <v>599</v>
      </c>
      <c r="B41" s="823" t="s">
        <v>7584</v>
      </c>
      <c r="C41" s="823" t="s">
        <v>7508</v>
      </c>
      <c r="D41" s="823" t="s">
        <v>7607</v>
      </c>
      <c r="E41" s="823" t="s">
        <v>7608</v>
      </c>
      <c r="F41" s="832">
        <v>1</v>
      </c>
      <c r="G41" s="832">
        <v>2395</v>
      </c>
      <c r="H41" s="832">
        <v>0.99833263859941646</v>
      </c>
      <c r="I41" s="832">
        <v>2395</v>
      </c>
      <c r="J41" s="832">
        <v>1</v>
      </c>
      <c r="K41" s="832">
        <v>2399</v>
      </c>
      <c r="L41" s="832">
        <v>1</v>
      </c>
      <c r="M41" s="832">
        <v>2399</v>
      </c>
      <c r="N41" s="832"/>
      <c r="O41" s="832"/>
      <c r="P41" s="828"/>
      <c r="Q41" s="833"/>
    </row>
    <row r="42" spans="1:17" ht="14.45" customHeight="1" x14ac:dyDescent="0.2">
      <c r="A42" s="822" t="s">
        <v>599</v>
      </c>
      <c r="B42" s="823" t="s">
        <v>7584</v>
      </c>
      <c r="C42" s="823" t="s">
        <v>7508</v>
      </c>
      <c r="D42" s="823" t="s">
        <v>7609</v>
      </c>
      <c r="E42" s="823" t="s">
        <v>7610</v>
      </c>
      <c r="F42" s="832">
        <v>9</v>
      </c>
      <c r="G42" s="832">
        <v>79254</v>
      </c>
      <c r="H42" s="832">
        <v>1.1241064336775219</v>
      </c>
      <c r="I42" s="832">
        <v>8806</v>
      </c>
      <c r="J42" s="832">
        <v>8</v>
      </c>
      <c r="K42" s="832">
        <v>70504</v>
      </c>
      <c r="L42" s="832">
        <v>1</v>
      </c>
      <c r="M42" s="832">
        <v>8813</v>
      </c>
      <c r="N42" s="832">
        <v>23</v>
      </c>
      <c r="O42" s="832">
        <v>202860</v>
      </c>
      <c r="P42" s="828">
        <v>2.8772835583796663</v>
      </c>
      <c r="Q42" s="833">
        <v>8820</v>
      </c>
    </row>
    <row r="43" spans="1:17" ht="14.45" customHeight="1" x14ac:dyDescent="0.2">
      <c r="A43" s="822" t="s">
        <v>599</v>
      </c>
      <c r="B43" s="823" t="s">
        <v>7584</v>
      </c>
      <c r="C43" s="823" t="s">
        <v>7508</v>
      </c>
      <c r="D43" s="823" t="s">
        <v>7611</v>
      </c>
      <c r="E43" s="823" t="s">
        <v>7612</v>
      </c>
      <c r="F43" s="832">
        <v>3</v>
      </c>
      <c r="G43" s="832">
        <v>4830</v>
      </c>
      <c r="H43" s="832">
        <v>3</v>
      </c>
      <c r="I43" s="832">
        <v>1610</v>
      </c>
      <c r="J43" s="832">
        <v>1</v>
      </c>
      <c r="K43" s="832">
        <v>1610</v>
      </c>
      <c r="L43" s="832">
        <v>1</v>
      </c>
      <c r="M43" s="832">
        <v>1610</v>
      </c>
      <c r="N43" s="832"/>
      <c r="O43" s="832"/>
      <c r="P43" s="828"/>
      <c r="Q43" s="833"/>
    </row>
    <row r="44" spans="1:17" ht="14.45" customHeight="1" x14ac:dyDescent="0.2">
      <c r="A44" s="822" t="s">
        <v>599</v>
      </c>
      <c r="B44" s="823" t="s">
        <v>7584</v>
      </c>
      <c r="C44" s="823" t="s">
        <v>7508</v>
      </c>
      <c r="D44" s="823" t="s">
        <v>7613</v>
      </c>
      <c r="E44" s="823" t="s">
        <v>7614</v>
      </c>
      <c r="F44" s="832">
        <v>231</v>
      </c>
      <c r="G44" s="832">
        <v>376299</v>
      </c>
      <c r="H44" s="832">
        <v>1.2135545665634675</v>
      </c>
      <c r="I44" s="832">
        <v>1629</v>
      </c>
      <c r="J44" s="832">
        <v>190</v>
      </c>
      <c r="K44" s="832">
        <v>310080</v>
      </c>
      <c r="L44" s="832">
        <v>1</v>
      </c>
      <c r="M44" s="832">
        <v>1632</v>
      </c>
      <c r="N44" s="832">
        <v>217</v>
      </c>
      <c r="O44" s="832">
        <v>355012</v>
      </c>
      <c r="P44" s="828">
        <v>1.144904540763674</v>
      </c>
      <c r="Q44" s="833">
        <v>1636</v>
      </c>
    </row>
    <row r="45" spans="1:17" ht="14.45" customHeight="1" x14ac:dyDescent="0.2">
      <c r="A45" s="822" t="s">
        <v>599</v>
      </c>
      <c r="B45" s="823" t="s">
        <v>7584</v>
      </c>
      <c r="C45" s="823" t="s">
        <v>7508</v>
      </c>
      <c r="D45" s="823" t="s">
        <v>7615</v>
      </c>
      <c r="E45" s="823" t="s">
        <v>7616</v>
      </c>
      <c r="F45" s="832">
        <v>86</v>
      </c>
      <c r="G45" s="832">
        <v>329810</v>
      </c>
      <c r="H45" s="832">
        <v>0.83408148865627929</v>
      </c>
      <c r="I45" s="832">
        <v>3835</v>
      </c>
      <c r="J45" s="832">
        <v>103</v>
      </c>
      <c r="K45" s="832">
        <v>395417</v>
      </c>
      <c r="L45" s="832">
        <v>1</v>
      </c>
      <c r="M45" s="832">
        <v>3839</v>
      </c>
      <c r="N45" s="832">
        <v>94</v>
      </c>
      <c r="O45" s="832">
        <v>361242</v>
      </c>
      <c r="P45" s="828">
        <v>0.91357225410136644</v>
      </c>
      <c r="Q45" s="833">
        <v>3843</v>
      </c>
    </row>
    <row r="46" spans="1:17" ht="14.45" customHeight="1" x14ac:dyDescent="0.2">
      <c r="A46" s="822" t="s">
        <v>599</v>
      </c>
      <c r="B46" s="823" t="s">
        <v>7584</v>
      </c>
      <c r="C46" s="823" t="s">
        <v>7508</v>
      </c>
      <c r="D46" s="823" t="s">
        <v>7617</v>
      </c>
      <c r="E46" s="823" t="s">
        <v>7618</v>
      </c>
      <c r="F46" s="832">
        <v>3</v>
      </c>
      <c r="G46" s="832">
        <v>4830</v>
      </c>
      <c r="H46" s="832">
        <v>3</v>
      </c>
      <c r="I46" s="832">
        <v>1610</v>
      </c>
      <c r="J46" s="832">
        <v>1</v>
      </c>
      <c r="K46" s="832">
        <v>1610</v>
      </c>
      <c r="L46" s="832">
        <v>1</v>
      </c>
      <c r="M46" s="832">
        <v>1610</v>
      </c>
      <c r="N46" s="832"/>
      <c r="O46" s="832"/>
      <c r="P46" s="828"/>
      <c r="Q46" s="833"/>
    </row>
    <row r="47" spans="1:17" ht="14.45" customHeight="1" x14ac:dyDescent="0.2">
      <c r="A47" s="822" t="s">
        <v>599</v>
      </c>
      <c r="B47" s="823" t="s">
        <v>7584</v>
      </c>
      <c r="C47" s="823" t="s">
        <v>7508</v>
      </c>
      <c r="D47" s="823" t="s">
        <v>7619</v>
      </c>
      <c r="E47" s="823" t="s">
        <v>7620</v>
      </c>
      <c r="F47" s="832">
        <v>12</v>
      </c>
      <c r="G47" s="832">
        <v>476712</v>
      </c>
      <c r="H47" s="832">
        <v>1.4973239188883585</v>
      </c>
      <c r="I47" s="832">
        <v>39726</v>
      </c>
      <c r="J47" s="832">
        <v>8</v>
      </c>
      <c r="K47" s="832">
        <v>318376</v>
      </c>
      <c r="L47" s="832">
        <v>1</v>
      </c>
      <c r="M47" s="832">
        <v>39797</v>
      </c>
      <c r="N47" s="832">
        <v>3</v>
      </c>
      <c r="O47" s="832">
        <v>119580</v>
      </c>
      <c r="P47" s="828">
        <v>0.37559363771138526</v>
      </c>
      <c r="Q47" s="833">
        <v>39860</v>
      </c>
    </row>
    <row r="48" spans="1:17" ht="14.45" customHeight="1" x14ac:dyDescent="0.2">
      <c r="A48" s="822" t="s">
        <v>599</v>
      </c>
      <c r="B48" s="823" t="s">
        <v>7584</v>
      </c>
      <c r="C48" s="823" t="s">
        <v>7508</v>
      </c>
      <c r="D48" s="823" t="s">
        <v>7621</v>
      </c>
      <c r="E48" s="823" t="s">
        <v>7622</v>
      </c>
      <c r="F48" s="832">
        <v>6</v>
      </c>
      <c r="G48" s="832">
        <v>14370</v>
      </c>
      <c r="H48" s="832">
        <v>1.1979991663192997</v>
      </c>
      <c r="I48" s="832">
        <v>2395</v>
      </c>
      <c r="J48" s="832">
        <v>5</v>
      </c>
      <c r="K48" s="832">
        <v>11995</v>
      </c>
      <c r="L48" s="832">
        <v>1</v>
      </c>
      <c r="M48" s="832">
        <v>2399</v>
      </c>
      <c r="N48" s="832">
        <v>4</v>
      </c>
      <c r="O48" s="832">
        <v>9608</v>
      </c>
      <c r="P48" s="828">
        <v>0.80100041684035017</v>
      </c>
      <c r="Q48" s="833">
        <v>2402</v>
      </c>
    </row>
    <row r="49" spans="1:17" ht="14.45" customHeight="1" x14ac:dyDescent="0.2">
      <c r="A49" s="822" t="s">
        <v>599</v>
      </c>
      <c r="B49" s="823" t="s">
        <v>7627</v>
      </c>
      <c r="C49" s="823" t="s">
        <v>7508</v>
      </c>
      <c r="D49" s="823" t="s">
        <v>7628</v>
      </c>
      <c r="E49" s="823" t="s">
        <v>7629</v>
      </c>
      <c r="F49" s="832">
        <v>146</v>
      </c>
      <c r="G49" s="832">
        <v>32412</v>
      </c>
      <c r="H49" s="832">
        <v>0.82582551977170815</v>
      </c>
      <c r="I49" s="832">
        <v>222</v>
      </c>
      <c r="J49" s="832">
        <v>176</v>
      </c>
      <c r="K49" s="832">
        <v>39248</v>
      </c>
      <c r="L49" s="832">
        <v>1</v>
      </c>
      <c r="M49" s="832">
        <v>223</v>
      </c>
      <c r="N49" s="832">
        <v>148</v>
      </c>
      <c r="O49" s="832">
        <v>33152</v>
      </c>
      <c r="P49" s="828">
        <v>0.84467998369343655</v>
      </c>
      <c r="Q49" s="833">
        <v>224</v>
      </c>
    </row>
    <row r="50" spans="1:17" ht="14.45" customHeight="1" x14ac:dyDescent="0.2">
      <c r="A50" s="822" t="s">
        <v>599</v>
      </c>
      <c r="B50" s="823" t="s">
        <v>7627</v>
      </c>
      <c r="C50" s="823" t="s">
        <v>7508</v>
      </c>
      <c r="D50" s="823" t="s">
        <v>7630</v>
      </c>
      <c r="E50" s="823" t="s">
        <v>7631</v>
      </c>
      <c r="F50" s="832">
        <v>146</v>
      </c>
      <c r="G50" s="832">
        <v>74314</v>
      </c>
      <c r="H50" s="832">
        <v>0.82307726386673752</v>
      </c>
      <c r="I50" s="832">
        <v>509</v>
      </c>
      <c r="J50" s="832">
        <v>176</v>
      </c>
      <c r="K50" s="832">
        <v>90288</v>
      </c>
      <c r="L50" s="832">
        <v>1</v>
      </c>
      <c r="M50" s="832">
        <v>513</v>
      </c>
      <c r="N50" s="832">
        <v>148</v>
      </c>
      <c r="O50" s="832">
        <v>76516</v>
      </c>
      <c r="P50" s="828">
        <v>0.84746588693957114</v>
      </c>
      <c r="Q50" s="833">
        <v>517</v>
      </c>
    </row>
    <row r="51" spans="1:17" ht="14.45" customHeight="1" x14ac:dyDescent="0.2">
      <c r="A51" s="822" t="s">
        <v>599</v>
      </c>
      <c r="B51" s="823" t="s">
        <v>7627</v>
      </c>
      <c r="C51" s="823" t="s">
        <v>7508</v>
      </c>
      <c r="D51" s="823" t="s">
        <v>7632</v>
      </c>
      <c r="E51" s="823" t="s">
        <v>7633</v>
      </c>
      <c r="F51" s="832">
        <v>184</v>
      </c>
      <c r="G51" s="832">
        <v>65136</v>
      </c>
      <c r="H51" s="832">
        <v>0.63930902488099328</v>
      </c>
      <c r="I51" s="832">
        <v>354</v>
      </c>
      <c r="J51" s="832">
        <v>287</v>
      </c>
      <c r="K51" s="832">
        <v>101885</v>
      </c>
      <c r="L51" s="832">
        <v>1</v>
      </c>
      <c r="M51" s="832">
        <v>355</v>
      </c>
      <c r="N51" s="832">
        <v>525</v>
      </c>
      <c r="O51" s="832">
        <v>186375</v>
      </c>
      <c r="P51" s="828">
        <v>1.8292682926829269</v>
      </c>
      <c r="Q51" s="833">
        <v>355</v>
      </c>
    </row>
    <row r="52" spans="1:17" ht="14.45" customHeight="1" x14ac:dyDescent="0.2">
      <c r="A52" s="822" t="s">
        <v>599</v>
      </c>
      <c r="B52" s="823" t="s">
        <v>7627</v>
      </c>
      <c r="C52" s="823" t="s">
        <v>7508</v>
      </c>
      <c r="D52" s="823" t="s">
        <v>7636</v>
      </c>
      <c r="E52" s="823" t="s">
        <v>7637</v>
      </c>
      <c r="F52" s="832">
        <v>4847</v>
      </c>
      <c r="G52" s="832">
        <v>315055</v>
      </c>
      <c r="H52" s="832">
        <v>0.96881870877473519</v>
      </c>
      <c r="I52" s="832">
        <v>65</v>
      </c>
      <c r="J52" s="832">
        <v>5003</v>
      </c>
      <c r="K52" s="832">
        <v>325195</v>
      </c>
      <c r="L52" s="832">
        <v>1</v>
      </c>
      <c r="M52" s="832">
        <v>65</v>
      </c>
      <c r="N52" s="832">
        <v>4167</v>
      </c>
      <c r="O52" s="832">
        <v>275022</v>
      </c>
      <c r="P52" s="828">
        <v>0.84571410999554109</v>
      </c>
      <c r="Q52" s="833">
        <v>66</v>
      </c>
    </row>
    <row r="53" spans="1:17" ht="14.45" customHeight="1" x14ac:dyDescent="0.2">
      <c r="A53" s="822" t="s">
        <v>599</v>
      </c>
      <c r="B53" s="823" t="s">
        <v>7627</v>
      </c>
      <c r="C53" s="823" t="s">
        <v>7508</v>
      </c>
      <c r="D53" s="823" t="s">
        <v>8059</v>
      </c>
      <c r="E53" s="823" t="s">
        <v>8060</v>
      </c>
      <c r="F53" s="832">
        <v>2</v>
      </c>
      <c r="G53" s="832">
        <v>15390</v>
      </c>
      <c r="H53" s="832"/>
      <c r="I53" s="832">
        <v>7695</v>
      </c>
      <c r="J53" s="832"/>
      <c r="K53" s="832"/>
      <c r="L53" s="832"/>
      <c r="M53" s="832"/>
      <c r="N53" s="832">
        <v>2</v>
      </c>
      <c r="O53" s="832">
        <v>15426</v>
      </c>
      <c r="P53" s="828"/>
      <c r="Q53" s="833">
        <v>7713</v>
      </c>
    </row>
    <row r="54" spans="1:17" ht="14.45" customHeight="1" x14ac:dyDescent="0.2">
      <c r="A54" s="822" t="s">
        <v>599</v>
      </c>
      <c r="B54" s="823" t="s">
        <v>7627</v>
      </c>
      <c r="C54" s="823" t="s">
        <v>7508</v>
      </c>
      <c r="D54" s="823" t="s">
        <v>7638</v>
      </c>
      <c r="E54" s="823" t="s">
        <v>7639</v>
      </c>
      <c r="F54" s="832"/>
      <c r="G54" s="832"/>
      <c r="H54" s="832"/>
      <c r="I54" s="832"/>
      <c r="J54" s="832">
        <v>2</v>
      </c>
      <c r="K54" s="832">
        <v>1092</v>
      </c>
      <c r="L54" s="832">
        <v>1</v>
      </c>
      <c r="M54" s="832">
        <v>546</v>
      </c>
      <c r="N54" s="832">
        <v>1</v>
      </c>
      <c r="O54" s="832">
        <v>547</v>
      </c>
      <c r="P54" s="828">
        <v>0.50091575091575091</v>
      </c>
      <c r="Q54" s="833">
        <v>547</v>
      </c>
    </row>
    <row r="55" spans="1:17" ht="14.45" customHeight="1" x14ac:dyDescent="0.2">
      <c r="A55" s="822" t="s">
        <v>599</v>
      </c>
      <c r="B55" s="823" t="s">
        <v>7627</v>
      </c>
      <c r="C55" s="823" t="s">
        <v>7508</v>
      </c>
      <c r="D55" s="823" t="s">
        <v>7640</v>
      </c>
      <c r="E55" s="823" t="s">
        <v>7641</v>
      </c>
      <c r="F55" s="832">
        <v>9</v>
      </c>
      <c r="G55" s="832">
        <v>5328</v>
      </c>
      <c r="H55" s="832">
        <v>0.74747474747474751</v>
      </c>
      <c r="I55" s="832">
        <v>592</v>
      </c>
      <c r="J55" s="832">
        <v>12</v>
      </c>
      <c r="K55" s="832">
        <v>7128</v>
      </c>
      <c r="L55" s="832">
        <v>1</v>
      </c>
      <c r="M55" s="832">
        <v>594</v>
      </c>
      <c r="N55" s="832">
        <v>5</v>
      </c>
      <c r="O55" s="832">
        <v>2975</v>
      </c>
      <c r="P55" s="828">
        <v>0.41736812570145904</v>
      </c>
      <c r="Q55" s="833">
        <v>595</v>
      </c>
    </row>
    <row r="56" spans="1:17" ht="14.45" customHeight="1" x14ac:dyDescent="0.2">
      <c r="A56" s="822" t="s">
        <v>599</v>
      </c>
      <c r="B56" s="823" t="s">
        <v>7627</v>
      </c>
      <c r="C56" s="823" t="s">
        <v>7508</v>
      </c>
      <c r="D56" s="823" t="s">
        <v>7642</v>
      </c>
      <c r="E56" s="823" t="s">
        <v>7643</v>
      </c>
      <c r="F56" s="832">
        <v>9</v>
      </c>
      <c r="G56" s="832">
        <v>5553</v>
      </c>
      <c r="H56" s="832">
        <v>1.7970873786407766</v>
      </c>
      <c r="I56" s="832">
        <v>617</v>
      </c>
      <c r="J56" s="832">
        <v>5</v>
      </c>
      <c r="K56" s="832">
        <v>3090</v>
      </c>
      <c r="L56" s="832">
        <v>1</v>
      </c>
      <c r="M56" s="832">
        <v>618</v>
      </c>
      <c r="N56" s="832">
        <v>7</v>
      </c>
      <c r="O56" s="832">
        <v>4333</v>
      </c>
      <c r="P56" s="828">
        <v>1.4022653721682847</v>
      </c>
      <c r="Q56" s="833">
        <v>619</v>
      </c>
    </row>
    <row r="57" spans="1:17" ht="14.45" customHeight="1" x14ac:dyDescent="0.2">
      <c r="A57" s="822" t="s">
        <v>599</v>
      </c>
      <c r="B57" s="823" t="s">
        <v>7627</v>
      </c>
      <c r="C57" s="823" t="s">
        <v>7508</v>
      </c>
      <c r="D57" s="823" t="s">
        <v>7644</v>
      </c>
      <c r="E57" s="823" t="s">
        <v>7645</v>
      </c>
      <c r="F57" s="832"/>
      <c r="G57" s="832"/>
      <c r="H57" s="832"/>
      <c r="I57" s="832"/>
      <c r="J57" s="832">
        <v>14</v>
      </c>
      <c r="K57" s="832">
        <v>2156</v>
      </c>
      <c r="L57" s="832">
        <v>1</v>
      </c>
      <c r="M57" s="832">
        <v>154</v>
      </c>
      <c r="N57" s="832">
        <v>18</v>
      </c>
      <c r="O57" s="832">
        <v>2772</v>
      </c>
      <c r="P57" s="828">
        <v>1.2857142857142858</v>
      </c>
      <c r="Q57" s="833">
        <v>154</v>
      </c>
    </row>
    <row r="58" spans="1:17" ht="14.45" customHeight="1" x14ac:dyDescent="0.2">
      <c r="A58" s="822" t="s">
        <v>599</v>
      </c>
      <c r="B58" s="823" t="s">
        <v>7627</v>
      </c>
      <c r="C58" s="823" t="s">
        <v>7508</v>
      </c>
      <c r="D58" s="823" t="s">
        <v>7646</v>
      </c>
      <c r="E58" s="823" t="s">
        <v>7647</v>
      </c>
      <c r="F58" s="832"/>
      <c r="G58" s="832"/>
      <c r="H58" s="832"/>
      <c r="I58" s="832"/>
      <c r="J58" s="832">
        <v>1</v>
      </c>
      <c r="K58" s="832">
        <v>680</v>
      </c>
      <c r="L58" s="832">
        <v>1</v>
      </c>
      <c r="M58" s="832">
        <v>680</v>
      </c>
      <c r="N58" s="832">
        <v>11</v>
      </c>
      <c r="O58" s="832">
        <v>7480</v>
      </c>
      <c r="P58" s="828">
        <v>11</v>
      </c>
      <c r="Q58" s="833">
        <v>680</v>
      </c>
    </row>
    <row r="59" spans="1:17" ht="14.45" customHeight="1" x14ac:dyDescent="0.2">
      <c r="A59" s="822" t="s">
        <v>599</v>
      </c>
      <c r="B59" s="823" t="s">
        <v>7627</v>
      </c>
      <c r="C59" s="823" t="s">
        <v>7508</v>
      </c>
      <c r="D59" s="823" t="s">
        <v>7648</v>
      </c>
      <c r="E59" s="823" t="s">
        <v>7649</v>
      </c>
      <c r="F59" s="832">
        <v>104</v>
      </c>
      <c r="G59" s="832">
        <v>2496</v>
      </c>
      <c r="H59" s="832">
        <v>0.94117647058823528</v>
      </c>
      <c r="I59" s="832">
        <v>24</v>
      </c>
      <c r="J59" s="832">
        <v>102</v>
      </c>
      <c r="K59" s="832">
        <v>2652</v>
      </c>
      <c r="L59" s="832">
        <v>1</v>
      </c>
      <c r="M59" s="832">
        <v>26</v>
      </c>
      <c r="N59" s="832">
        <v>69</v>
      </c>
      <c r="O59" s="832">
        <v>1794</v>
      </c>
      <c r="P59" s="828">
        <v>0.67647058823529416</v>
      </c>
      <c r="Q59" s="833">
        <v>26</v>
      </c>
    </row>
    <row r="60" spans="1:17" ht="14.45" customHeight="1" x14ac:dyDescent="0.2">
      <c r="A60" s="822" t="s">
        <v>599</v>
      </c>
      <c r="B60" s="823" t="s">
        <v>7627</v>
      </c>
      <c r="C60" s="823" t="s">
        <v>7508</v>
      </c>
      <c r="D60" s="823" t="s">
        <v>7652</v>
      </c>
      <c r="E60" s="823" t="s">
        <v>7653</v>
      </c>
      <c r="F60" s="832">
        <v>1549</v>
      </c>
      <c r="G60" s="832">
        <v>85195</v>
      </c>
      <c r="H60" s="832">
        <v>0.88161639157655092</v>
      </c>
      <c r="I60" s="832">
        <v>55</v>
      </c>
      <c r="J60" s="832">
        <v>1757</v>
      </c>
      <c r="K60" s="832">
        <v>96635</v>
      </c>
      <c r="L60" s="832">
        <v>1</v>
      </c>
      <c r="M60" s="832">
        <v>55</v>
      </c>
      <c r="N60" s="832">
        <v>1596</v>
      </c>
      <c r="O60" s="832">
        <v>87780</v>
      </c>
      <c r="P60" s="828">
        <v>0.9083665338645418</v>
      </c>
      <c r="Q60" s="833">
        <v>55</v>
      </c>
    </row>
    <row r="61" spans="1:17" ht="14.45" customHeight="1" x14ac:dyDescent="0.2">
      <c r="A61" s="822" t="s">
        <v>599</v>
      </c>
      <c r="B61" s="823" t="s">
        <v>7627</v>
      </c>
      <c r="C61" s="823" t="s">
        <v>7508</v>
      </c>
      <c r="D61" s="823" t="s">
        <v>7654</v>
      </c>
      <c r="E61" s="823" t="s">
        <v>7655</v>
      </c>
      <c r="F61" s="832">
        <v>1582</v>
      </c>
      <c r="G61" s="832">
        <v>121814</v>
      </c>
      <c r="H61" s="832">
        <v>0.86810336226678642</v>
      </c>
      <c r="I61" s="832">
        <v>77</v>
      </c>
      <c r="J61" s="832">
        <v>1799</v>
      </c>
      <c r="K61" s="832">
        <v>140322</v>
      </c>
      <c r="L61" s="832">
        <v>1</v>
      </c>
      <c r="M61" s="832">
        <v>78</v>
      </c>
      <c r="N61" s="832">
        <v>1641</v>
      </c>
      <c r="O61" s="832">
        <v>127998</v>
      </c>
      <c r="P61" s="828">
        <v>0.91217342968315729</v>
      </c>
      <c r="Q61" s="833">
        <v>78</v>
      </c>
    </row>
    <row r="62" spans="1:17" ht="14.45" customHeight="1" x14ac:dyDescent="0.2">
      <c r="A62" s="822" t="s">
        <v>599</v>
      </c>
      <c r="B62" s="823" t="s">
        <v>7627</v>
      </c>
      <c r="C62" s="823" t="s">
        <v>7508</v>
      </c>
      <c r="D62" s="823" t="s">
        <v>7656</v>
      </c>
      <c r="E62" s="823" t="s">
        <v>7657</v>
      </c>
      <c r="F62" s="832"/>
      <c r="G62" s="832"/>
      <c r="H62" s="832"/>
      <c r="I62" s="832"/>
      <c r="J62" s="832">
        <v>5</v>
      </c>
      <c r="K62" s="832">
        <v>8165</v>
      </c>
      <c r="L62" s="832">
        <v>1</v>
      </c>
      <c r="M62" s="832">
        <v>1633</v>
      </c>
      <c r="N62" s="832"/>
      <c r="O62" s="832"/>
      <c r="P62" s="828"/>
      <c r="Q62" s="833"/>
    </row>
    <row r="63" spans="1:17" ht="14.45" customHeight="1" x14ac:dyDescent="0.2">
      <c r="A63" s="822" t="s">
        <v>599</v>
      </c>
      <c r="B63" s="823" t="s">
        <v>7627</v>
      </c>
      <c r="C63" s="823" t="s">
        <v>7508</v>
      </c>
      <c r="D63" s="823" t="s">
        <v>7658</v>
      </c>
      <c r="E63" s="823" t="s">
        <v>7659</v>
      </c>
      <c r="F63" s="832">
        <v>719</v>
      </c>
      <c r="G63" s="832">
        <v>17256</v>
      </c>
      <c r="H63" s="832">
        <v>1.0070028011204482</v>
      </c>
      <c r="I63" s="832">
        <v>24</v>
      </c>
      <c r="J63" s="832">
        <v>714</v>
      </c>
      <c r="K63" s="832">
        <v>17136</v>
      </c>
      <c r="L63" s="832">
        <v>1</v>
      </c>
      <c r="M63" s="832">
        <v>24</v>
      </c>
      <c r="N63" s="832">
        <v>657</v>
      </c>
      <c r="O63" s="832">
        <v>16425</v>
      </c>
      <c r="P63" s="828">
        <v>0.95850840336134457</v>
      </c>
      <c r="Q63" s="833">
        <v>25</v>
      </c>
    </row>
    <row r="64" spans="1:17" ht="14.45" customHeight="1" x14ac:dyDescent="0.2">
      <c r="A64" s="822" t="s">
        <v>599</v>
      </c>
      <c r="B64" s="823" t="s">
        <v>7627</v>
      </c>
      <c r="C64" s="823" t="s">
        <v>7508</v>
      </c>
      <c r="D64" s="823" t="s">
        <v>7662</v>
      </c>
      <c r="E64" s="823" t="s">
        <v>7663</v>
      </c>
      <c r="F64" s="832">
        <v>1</v>
      </c>
      <c r="G64" s="832">
        <v>180</v>
      </c>
      <c r="H64" s="832"/>
      <c r="I64" s="832">
        <v>180</v>
      </c>
      <c r="J64" s="832"/>
      <c r="K64" s="832"/>
      <c r="L64" s="832"/>
      <c r="M64" s="832"/>
      <c r="N64" s="832"/>
      <c r="O64" s="832"/>
      <c r="P64" s="828"/>
      <c r="Q64" s="833"/>
    </row>
    <row r="65" spans="1:17" ht="14.45" customHeight="1" x14ac:dyDescent="0.2">
      <c r="A65" s="822" t="s">
        <v>599</v>
      </c>
      <c r="B65" s="823" t="s">
        <v>7627</v>
      </c>
      <c r="C65" s="823" t="s">
        <v>7508</v>
      </c>
      <c r="D65" s="823" t="s">
        <v>7664</v>
      </c>
      <c r="E65" s="823" t="s">
        <v>7665</v>
      </c>
      <c r="F65" s="832"/>
      <c r="G65" s="832"/>
      <c r="H65" s="832"/>
      <c r="I65" s="832"/>
      <c r="J65" s="832"/>
      <c r="K65" s="832"/>
      <c r="L65" s="832"/>
      <c r="M65" s="832"/>
      <c r="N65" s="832">
        <v>1</v>
      </c>
      <c r="O65" s="832">
        <v>412</v>
      </c>
      <c r="P65" s="828"/>
      <c r="Q65" s="833">
        <v>412</v>
      </c>
    </row>
    <row r="66" spans="1:17" ht="14.45" customHeight="1" x14ac:dyDescent="0.2">
      <c r="A66" s="822" t="s">
        <v>599</v>
      </c>
      <c r="B66" s="823" t="s">
        <v>7627</v>
      </c>
      <c r="C66" s="823" t="s">
        <v>7508</v>
      </c>
      <c r="D66" s="823" t="s">
        <v>7666</v>
      </c>
      <c r="E66" s="823" t="s">
        <v>7667</v>
      </c>
      <c r="F66" s="832">
        <v>6</v>
      </c>
      <c r="G66" s="832">
        <v>3786</v>
      </c>
      <c r="H66" s="832">
        <v>1</v>
      </c>
      <c r="I66" s="832">
        <v>631</v>
      </c>
      <c r="J66" s="832">
        <v>6</v>
      </c>
      <c r="K66" s="832">
        <v>3786</v>
      </c>
      <c r="L66" s="832">
        <v>1</v>
      </c>
      <c r="M66" s="832">
        <v>631</v>
      </c>
      <c r="N66" s="832">
        <v>4</v>
      </c>
      <c r="O66" s="832">
        <v>2528</v>
      </c>
      <c r="P66" s="828">
        <v>0.66772319070258845</v>
      </c>
      <c r="Q66" s="833">
        <v>632</v>
      </c>
    </row>
    <row r="67" spans="1:17" ht="14.45" customHeight="1" x14ac:dyDescent="0.2">
      <c r="A67" s="822" t="s">
        <v>599</v>
      </c>
      <c r="B67" s="823" t="s">
        <v>7627</v>
      </c>
      <c r="C67" s="823" t="s">
        <v>7508</v>
      </c>
      <c r="D67" s="823" t="s">
        <v>7670</v>
      </c>
      <c r="E67" s="823" t="s">
        <v>7671</v>
      </c>
      <c r="F67" s="832">
        <v>360</v>
      </c>
      <c r="G67" s="832">
        <v>23760</v>
      </c>
      <c r="H67" s="832">
        <v>1.1076923076923078</v>
      </c>
      <c r="I67" s="832">
        <v>66</v>
      </c>
      <c r="J67" s="832">
        <v>325</v>
      </c>
      <c r="K67" s="832">
        <v>21450</v>
      </c>
      <c r="L67" s="832">
        <v>1</v>
      </c>
      <c r="M67" s="832">
        <v>66</v>
      </c>
      <c r="N67" s="832">
        <v>362</v>
      </c>
      <c r="O67" s="832">
        <v>23892</v>
      </c>
      <c r="P67" s="828">
        <v>1.1138461538461539</v>
      </c>
      <c r="Q67" s="833">
        <v>66</v>
      </c>
    </row>
    <row r="68" spans="1:17" ht="14.45" customHeight="1" x14ac:dyDescent="0.2">
      <c r="A68" s="822" t="s">
        <v>599</v>
      </c>
      <c r="B68" s="823" t="s">
        <v>7627</v>
      </c>
      <c r="C68" s="823" t="s">
        <v>7508</v>
      </c>
      <c r="D68" s="823" t="s">
        <v>7672</v>
      </c>
      <c r="E68" s="823" t="s">
        <v>7673</v>
      </c>
      <c r="F68" s="832">
        <v>1</v>
      </c>
      <c r="G68" s="832">
        <v>300</v>
      </c>
      <c r="H68" s="832"/>
      <c r="I68" s="832">
        <v>300</v>
      </c>
      <c r="J68" s="832"/>
      <c r="K68" s="832"/>
      <c r="L68" s="832"/>
      <c r="M68" s="832"/>
      <c r="N68" s="832"/>
      <c r="O68" s="832"/>
      <c r="P68" s="828"/>
      <c r="Q68" s="833"/>
    </row>
    <row r="69" spans="1:17" ht="14.45" customHeight="1" x14ac:dyDescent="0.2">
      <c r="A69" s="822" t="s">
        <v>599</v>
      </c>
      <c r="B69" s="823" t="s">
        <v>7627</v>
      </c>
      <c r="C69" s="823" t="s">
        <v>7508</v>
      </c>
      <c r="D69" s="823" t="s">
        <v>7678</v>
      </c>
      <c r="E69" s="823" t="s">
        <v>7679</v>
      </c>
      <c r="F69" s="832">
        <v>3731</v>
      </c>
      <c r="G69" s="832">
        <v>1305850</v>
      </c>
      <c r="H69" s="832">
        <v>0.83641420197175598</v>
      </c>
      <c r="I69" s="832">
        <v>350</v>
      </c>
      <c r="J69" s="832">
        <v>4448</v>
      </c>
      <c r="K69" s="832">
        <v>1561248</v>
      </c>
      <c r="L69" s="832">
        <v>1</v>
      </c>
      <c r="M69" s="832">
        <v>351</v>
      </c>
      <c r="N69" s="832">
        <v>2696</v>
      </c>
      <c r="O69" s="832">
        <v>948992</v>
      </c>
      <c r="P69" s="828">
        <v>0.60784193158293875</v>
      </c>
      <c r="Q69" s="833">
        <v>352</v>
      </c>
    </row>
    <row r="70" spans="1:17" ht="14.45" customHeight="1" x14ac:dyDescent="0.2">
      <c r="A70" s="822" t="s">
        <v>599</v>
      </c>
      <c r="B70" s="823" t="s">
        <v>7627</v>
      </c>
      <c r="C70" s="823" t="s">
        <v>7508</v>
      </c>
      <c r="D70" s="823" t="s">
        <v>7680</v>
      </c>
      <c r="E70" s="823" t="s">
        <v>7681</v>
      </c>
      <c r="F70" s="832">
        <v>416</v>
      </c>
      <c r="G70" s="832">
        <v>10400</v>
      </c>
      <c r="H70" s="832">
        <v>0.95412844036697253</v>
      </c>
      <c r="I70" s="832">
        <v>25</v>
      </c>
      <c r="J70" s="832">
        <v>436</v>
      </c>
      <c r="K70" s="832">
        <v>10900</v>
      </c>
      <c r="L70" s="832">
        <v>1</v>
      </c>
      <c r="M70" s="832">
        <v>25</v>
      </c>
      <c r="N70" s="832">
        <v>369</v>
      </c>
      <c r="O70" s="832">
        <v>9594</v>
      </c>
      <c r="P70" s="828">
        <v>0.88018348623853215</v>
      </c>
      <c r="Q70" s="833">
        <v>26</v>
      </c>
    </row>
    <row r="71" spans="1:17" ht="14.45" customHeight="1" x14ac:dyDescent="0.2">
      <c r="A71" s="822" t="s">
        <v>599</v>
      </c>
      <c r="B71" s="823" t="s">
        <v>7627</v>
      </c>
      <c r="C71" s="823" t="s">
        <v>7508</v>
      </c>
      <c r="D71" s="823" t="s">
        <v>7682</v>
      </c>
      <c r="E71" s="823" t="s">
        <v>7683</v>
      </c>
      <c r="F71" s="832">
        <v>7</v>
      </c>
      <c r="G71" s="832">
        <v>5194</v>
      </c>
      <c r="H71" s="832">
        <v>7</v>
      </c>
      <c r="I71" s="832">
        <v>742</v>
      </c>
      <c r="J71" s="832">
        <v>1</v>
      </c>
      <c r="K71" s="832">
        <v>742</v>
      </c>
      <c r="L71" s="832">
        <v>1</v>
      </c>
      <c r="M71" s="832">
        <v>742</v>
      </c>
      <c r="N71" s="832">
        <v>2</v>
      </c>
      <c r="O71" s="832">
        <v>1486</v>
      </c>
      <c r="P71" s="828">
        <v>2.0026954177897576</v>
      </c>
      <c r="Q71" s="833">
        <v>743</v>
      </c>
    </row>
    <row r="72" spans="1:17" ht="14.45" customHeight="1" x14ac:dyDescent="0.2">
      <c r="A72" s="822" t="s">
        <v>599</v>
      </c>
      <c r="B72" s="823" t="s">
        <v>7627</v>
      </c>
      <c r="C72" s="823" t="s">
        <v>7508</v>
      </c>
      <c r="D72" s="823" t="s">
        <v>7684</v>
      </c>
      <c r="E72" s="823" t="s">
        <v>7685</v>
      </c>
      <c r="F72" s="832">
        <v>1206</v>
      </c>
      <c r="G72" s="832">
        <v>218286</v>
      </c>
      <c r="H72" s="832">
        <v>0.92343032159264926</v>
      </c>
      <c r="I72" s="832">
        <v>181</v>
      </c>
      <c r="J72" s="832">
        <v>1306</v>
      </c>
      <c r="K72" s="832">
        <v>236386</v>
      </c>
      <c r="L72" s="832">
        <v>1</v>
      </c>
      <c r="M72" s="832">
        <v>181</v>
      </c>
      <c r="N72" s="832">
        <v>1314</v>
      </c>
      <c r="O72" s="832">
        <v>237834</v>
      </c>
      <c r="P72" s="828">
        <v>1.0061255742725881</v>
      </c>
      <c r="Q72" s="833">
        <v>181</v>
      </c>
    </row>
    <row r="73" spans="1:17" ht="14.45" customHeight="1" x14ac:dyDescent="0.2">
      <c r="A73" s="822" t="s">
        <v>599</v>
      </c>
      <c r="B73" s="823" t="s">
        <v>7627</v>
      </c>
      <c r="C73" s="823" t="s">
        <v>7508</v>
      </c>
      <c r="D73" s="823" t="s">
        <v>7690</v>
      </c>
      <c r="E73" s="823" t="s">
        <v>7691</v>
      </c>
      <c r="F73" s="832">
        <v>1798</v>
      </c>
      <c r="G73" s="832">
        <v>456692</v>
      </c>
      <c r="H73" s="832">
        <v>0.74022231370934544</v>
      </c>
      <c r="I73" s="832">
        <v>254</v>
      </c>
      <c r="J73" s="832">
        <v>2429</v>
      </c>
      <c r="K73" s="832">
        <v>616966</v>
      </c>
      <c r="L73" s="832">
        <v>1</v>
      </c>
      <c r="M73" s="832">
        <v>254</v>
      </c>
      <c r="N73" s="832">
        <v>2524</v>
      </c>
      <c r="O73" s="832">
        <v>641096</v>
      </c>
      <c r="P73" s="828">
        <v>1.0391107451626183</v>
      </c>
      <c r="Q73" s="833">
        <v>254</v>
      </c>
    </row>
    <row r="74" spans="1:17" ht="14.45" customHeight="1" x14ac:dyDescent="0.2">
      <c r="A74" s="822" t="s">
        <v>599</v>
      </c>
      <c r="B74" s="823" t="s">
        <v>7627</v>
      </c>
      <c r="C74" s="823" t="s">
        <v>7508</v>
      </c>
      <c r="D74" s="823" t="s">
        <v>7692</v>
      </c>
      <c r="E74" s="823" t="s">
        <v>7693</v>
      </c>
      <c r="F74" s="832">
        <v>8</v>
      </c>
      <c r="G74" s="832">
        <v>2144</v>
      </c>
      <c r="H74" s="832">
        <v>7.970260223048327</v>
      </c>
      <c r="I74" s="832">
        <v>268</v>
      </c>
      <c r="J74" s="832">
        <v>1</v>
      </c>
      <c r="K74" s="832">
        <v>269</v>
      </c>
      <c r="L74" s="832">
        <v>1</v>
      </c>
      <c r="M74" s="832">
        <v>269</v>
      </c>
      <c r="N74" s="832">
        <v>3</v>
      </c>
      <c r="O74" s="832">
        <v>807</v>
      </c>
      <c r="P74" s="828">
        <v>3</v>
      </c>
      <c r="Q74" s="833">
        <v>269</v>
      </c>
    </row>
    <row r="75" spans="1:17" ht="14.45" customHeight="1" x14ac:dyDescent="0.2">
      <c r="A75" s="822" t="s">
        <v>599</v>
      </c>
      <c r="B75" s="823" t="s">
        <v>7627</v>
      </c>
      <c r="C75" s="823" t="s">
        <v>7508</v>
      </c>
      <c r="D75" s="823" t="s">
        <v>7696</v>
      </c>
      <c r="E75" s="823" t="s">
        <v>7697</v>
      </c>
      <c r="F75" s="832">
        <v>1551</v>
      </c>
      <c r="G75" s="832">
        <v>336567</v>
      </c>
      <c r="H75" s="832">
        <v>0.88124999999999998</v>
      </c>
      <c r="I75" s="832">
        <v>217</v>
      </c>
      <c r="J75" s="832">
        <v>1760</v>
      </c>
      <c r="K75" s="832">
        <v>381920</v>
      </c>
      <c r="L75" s="832">
        <v>1</v>
      </c>
      <c r="M75" s="832">
        <v>217</v>
      </c>
      <c r="N75" s="832">
        <v>1597</v>
      </c>
      <c r="O75" s="832">
        <v>346549</v>
      </c>
      <c r="P75" s="828">
        <v>0.9073863636363636</v>
      </c>
      <c r="Q75" s="833">
        <v>217</v>
      </c>
    </row>
    <row r="76" spans="1:17" ht="14.45" customHeight="1" x14ac:dyDescent="0.2">
      <c r="A76" s="822" t="s">
        <v>599</v>
      </c>
      <c r="B76" s="823" t="s">
        <v>7627</v>
      </c>
      <c r="C76" s="823" t="s">
        <v>7508</v>
      </c>
      <c r="D76" s="823" t="s">
        <v>7698</v>
      </c>
      <c r="E76" s="823" t="s">
        <v>7699</v>
      </c>
      <c r="F76" s="832">
        <v>176</v>
      </c>
      <c r="G76" s="832">
        <v>6512</v>
      </c>
      <c r="H76" s="832">
        <v>1.1354838709677419</v>
      </c>
      <c r="I76" s="832">
        <v>37</v>
      </c>
      <c r="J76" s="832">
        <v>155</v>
      </c>
      <c r="K76" s="832">
        <v>5735</v>
      </c>
      <c r="L76" s="832">
        <v>1</v>
      </c>
      <c r="M76" s="832">
        <v>37</v>
      </c>
      <c r="N76" s="832">
        <v>199</v>
      </c>
      <c r="O76" s="832">
        <v>7363</v>
      </c>
      <c r="P76" s="828">
        <v>1.2838709677419355</v>
      </c>
      <c r="Q76" s="833">
        <v>37</v>
      </c>
    </row>
    <row r="77" spans="1:17" ht="14.45" customHeight="1" x14ac:dyDescent="0.2">
      <c r="A77" s="822" t="s">
        <v>599</v>
      </c>
      <c r="B77" s="823" t="s">
        <v>7627</v>
      </c>
      <c r="C77" s="823" t="s">
        <v>7508</v>
      </c>
      <c r="D77" s="823" t="s">
        <v>7700</v>
      </c>
      <c r="E77" s="823" t="s">
        <v>7701</v>
      </c>
      <c r="F77" s="832">
        <v>9</v>
      </c>
      <c r="G77" s="832">
        <v>5328</v>
      </c>
      <c r="H77" s="832">
        <v>1.7939393939393939</v>
      </c>
      <c r="I77" s="832">
        <v>592</v>
      </c>
      <c r="J77" s="832">
        <v>5</v>
      </c>
      <c r="K77" s="832">
        <v>2970</v>
      </c>
      <c r="L77" s="832">
        <v>1</v>
      </c>
      <c r="M77" s="832">
        <v>594</v>
      </c>
      <c r="N77" s="832">
        <v>6</v>
      </c>
      <c r="O77" s="832">
        <v>3570</v>
      </c>
      <c r="P77" s="828">
        <v>1.202020202020202</v>
      </c>
      <c r="Q77" s="833">
        <v>595</v>
      </c>
    </row>
    <row r="78" spans="1:17" ht="14.45" customHeight="1" x14ac:dyDescent="0.2">
      <c r="A78" s="822" t="s">
        <v>599</v>
      </c>
      <c r="B78" s="823" t="s">
        <v>7627</v>
      </c>
      <c r="C78" s="823" t="s">
        <v>7508</v>
      </c>
      <c r="D78" s="823" t="s">
        <v>7702</v>
      </c>
      <c r="E78" s="823" t="s">
        <v>7703</v>
      </c>
      <c r="F78" s="832">
        <v>106</v>
      </c>
      <c r="G78" s="832">
        <v>5300</v>
      </c>
      <c r="H78" s="832">
        <v>1.2771084337349397</v>
      </c>
      <c r="I78" s="832">
        <v>50</v>
      </c>
      <c r="J78" s="832">
        <v>83</v>
      </c>
      <c r="K78" s="832">
        <v>4150</v>
      </c>
      <c r="L78" s="832">
        <v>1</v>
      </c>
      <c r="M78" s="832">
        <v>50</v>
      </c>
      <c r="N78" s="832">
        <v>97</v>
      </c>
      <c r="O78" s="832">
        <v>4850</v>
      </c>
      <c r="P78" s="828">
        <v>1.1686746987951808</v>
      </c>
      <c r="Q78" s="833">
        <v>50</v>
      </c>
    </row>
    <row r="79" spans="1:17" ht="14.45" customHeight="1" x14ac:dyDescent="0.2">
      <c r="A79" s="822" t="s">
        <v>599</v>
      </c>
      <c r="B79" s="823" t="s">
        <v>7627</v>
      </c>
      <c r="C79" s="823" t="s">
        <v>7508</v>
      </c>
      <c r="D79" s="823" t="s">
        <v>7704</v>
      </c>
      <c r="E79" s="823" t="s">
        <v>7705</v>
      </c>
      <c r="F79" s="832">
        <v>8</v>
      </c>
      <c r="G79" s="832">
        <v>4376</v>
      </c>
      <c r="H79" s="832">
        <v>2.6618004866180049</v>
      </c>
      <c r="I79" s="832">
        <v>547</v>
      </c>
      <c r="J79" s="832">
        <v>3</v>
      </c>
      <c r="K79" s="832">
        <v>1644</v>
      </c>
      <c r="L79" s="832">
        <v>1</v>
      </c>
      <c r="M79" s="832">
        <v>548</v>
      </c>
      <c r="N79" s="832">
        <v>4</v>
      </c>
      <c r="O79" s="832">
        <v>2196</v>
      </c>
      <c r="P79" s="828">
        <v>1.3357664233576643</v>
      </c>
      <c r="Q79" s="833">
        <v>549</v>
      </c>
    </row>
    <row r="80" spans="1:17" ht="14.45" customHeight="1" x14ac:dyDescent="0.2">
      <c r="A80" s="822" t="s">
        <v>599</v>
      </c>
      <c r="B80" s="823" t="s">
        <v>7627</v>
      </c>
      <c r="C80" s="823" t="s">
        <v>7508</v>
      </c>
      <c r="D80" s="823" t="s">
        <v>7706</v>
      </c>
      <c r="E80" s="823" t="s">
        <v>7707</v>
      </c>
      <c r="F80" s="832">
        <v>87</v>
      </c>
      <c r="G80" s="832">
        <v>45066</v>
      </c>
      <c r="H80" s="832">
        <v>0.93009720760324444</v>
      </c>
      <c r="I80" s="832">
        <v>518</v>
      </c>
      <c r="J80" s="832">
        <v>93</v>
      </c>
      <c r="K80" s="832">
        <v>48453</v>
      </c>
      <c r="L80" s="832">
        <v>1</v>
      </c>
      <c r="M80" s="832">
        <v>521</v>
      </c>
      <c r="N80" s="832">
        <v>59</v>
      </c>
      <c r="O80" s="832">
        <v>30975</v>
      </c>
      <c r="P80" s="828">
        <v>0.6392793015912327</v>
      </c>
      <c r="Q80" s="833">
        <v>525</v>
      </c>
    </row>
    <row r="81" spans="1:17" ht="14.45" customHeight="1" x14ac:dyDescent="0.2">
      <c r="A81" s="822" t="s">
        <v>599</v>
      </c>
      <c r="B81" s="823" t="s">
        <v>7627</v>
      </c>
      <c r="C81" s="823" t="s">
        <v>7508</v>
      </c>
      <c r="D81" s="823" t="s">
        <v>7708</v>
      </c>
      <c r="E81" s="823" t="s">
        <v>7709</v>
      </c>
      <c r="F81" s="832">
        <v>8</v>
      </c>
      <c r="G81" s="832">
        <v>5888</v>
      </c>
      <c r="H81" s="832">
        <v>7.989145183175034</v>
      </c>
      <c r="I81" s="832">
        <v>736</v>
      </c>
      <c r="J81" s="832">
        <v>1</v>
      </c>
      <c r="K81" s="832">
        <v>737</v>
      </c>
      <c r="L81" s="832">
        <v>1</v>
      </c>
      <c r="M81" s="832">
        <v>737</v>
      </c>
      <c r="N81" s="832">
        <v>3</v>
      </c>
      <c r="O81" s="832">
        <v>2211</v>
      </c>
      <c r="P81" s="828">
        <v>3</v>
      </c>
      <c r="Q81" s="833">
        <v>737</v>
      </c>
    </row>
    <row r="82" spans="1:17" ht="14.45" customHeight="1" x14ac:dyDescent="0.2">
      <c r="A82" s="822" t="s">
        <v>599</v>
      </c>
      <c r="B82" s="823" t="s">
        <v>7627</v>
      </c>
      <c r="C82" s="823" t="s">
        <v>7508</v>
      </c>
      <c r="D82" s="823" t="s">
        <v>7710</v>
      </c>
      <c r="E82" s="823" t="s">
        <v>7711</v>
      </c>
      <c r="F82" s="832">
        <v>12</v>
      </c>
      <c r="G82" s="832">
        <v>3948</v>
      </c>
      <c r="H82" s="832">
        <v>1.1963636363636363</v>
      </c>
      <c r="I82" s="832">
        <v>329</v>
      </c>
      <c r="J82" s="832">
        <v>10</v>
      </c>
      <c r="K82" s="832">
        <v>3300</v>
      </c>
      <c r="L82" s="832">
        <v>1</v>
      </c>
      <c r="M82" s="832">
        <v>330</v>
      </c>
      <c r="N82" s="832">
        <v>4</v>
      </c>
      <c r="O82" s="832">
        <v>1324</v>
      </c>
      <c r="P82" s="828">
        <v>0.40121212121212119</v>
      </c>
      <c r="Q82" s="833">
        <v>331</v>
      </c>
    </row>
    <row r="83" spans="1:17" ht="14.45" customHeight="1" x14ac:dyDescent="0.2">
      <c r="A83" s="822" t="s">
        <v>599</v>
      </c>
      <c r="B83" s="823" t="s">
        <v>7627</v>
      </c>
      <c r="C83" s="823" t="s">
        <v>7508</v>
      </c>
      <c r="D83" s="823" t="s">
        <v>7712</v>
      </c>
      <c r="E83" s="823" t="s">
        <v>7713</v>
      </c>
      <c r="F83" s="832">
        <v>8</v>
      </c>
      <c r="G83" s="832">
        <v>2768</v>
      </c>
      <c r="H83" s="832">
        <v>7.9769452449567719</v>
      </c>
      <c r="I83" s="832">
        <v>346</v>
      </c>
      <c r="J83" s="832">
        <v>1</v>
      </c>
      <c r="K83" s="832">
        <v>347</v>
      </c>
      <c r="L83" s="832">
        <v>1</v>
      </c>
      <c r="M83" s="832">
        <v>347</v>
      </c>
      <c r="N83" s="832">
        <v>3</v>
      </c>
      <c r="O83" s="832">
        <v>1044</v>
      </c>
      <c r="P83" s="828">
        <v>3.0086455331412103</v>
      </c>
      <c r="Q83" s="833">
        <v>348</v>
      </c>
    </row>
    <row r="84" spans="1:17" ht="14.45" customHeight="1" x14ac:dyDescent="0.2">
      <c r="A84" s="822" t="s">
        <v>599</v>
      </c>
      <c r="B84" s="823" t="s">
        <v>7627</v>
      </c>
      <c r="C84" s="823" t="s">
        <v>7508</v>
      </c>
      <c r="D84" s="823" t="s">
        <v>7714</v>
      </c>
      <c r="E84" s="823" t="s">
        <v>7715</v>
      </c>
      <c r="F84" s="832">
        <v>1</v>
      </c>
      <c r="G84" s="832">
        <v>753</v>
      </c>
      <c r="H84" s="832">
        <v>0.24966843501326261</v>
      </c>
      <c r="I84" s="832">
        <v>753</v>
      </c>
      <c r="J84" s="832">
        <v>4</v>
      </c>
      <c r="K84" s="832">
        <v>3016</v>
      </c>
      <c r="L84" s="832">
        <v>1</v>
      </c>
      <c r="M84" s="832">
        <v>754</v>
      </c>
      <c r="N84" s="832">
        <v>3</v>
      </c>
      <c r="O84" s="832">
        <v>2265</v>
      </c>
      <c r="P84" s="828">
        <v>0.75099469496021221</v>
      </c>
      <c r="Q84" s="833">
        <v>755</v>
      </c>
    </row>
    <row r="85" spans="1:17" ht="14.45" customHeight="1" x14ac:dyDescent="0.2">
      <c r="A85" s="822" t="s">
        <v>599</v>
      </c>
      <c r="B85" s="823" t="s">
        <v>7627</v>
      </c>
      <c r="C85" s="823" t="s">
        <v>7508</v>
      </c>
      <c r="D85" s="823" t="s">
        <v>7716</v>
      </c>
      <c r="E85" s="823" t="s">
        <v>7717</v>
      </c>
      <c r="F85" s="832">
        <v>32</v>
      </c>
      <c r="G85" s="832">
        <v>7424</v>
      </c>
      <c r="H85" s="832">
        <v>1</v>
      </c>
      <c r="I85" s="832">
        <v>232</v>
      </c>
      <c r="J85" s="832">
        <v>32</v>
      </c>
      <c r="K85" s="832">
        <v>7424</v>
      </c>
      <c r="L85" s="832">
        <v>1</v>
      </c>
      <c r="M85" s="832">
        <v>232</v>
      </c>
      <c r="N85" s="832">
        <v>30</v>
      </c>
      <c r="O85" s="832">
        <v>6990</v>
      </c>
      <c r="P85" s="828">
        <v>0.9415409482758621</v>
      </c>
      <c r="Q85" s="833">
        <v>233</v>
      </c>
    </row>
    <row r="86" spans="1:17" ht="14.45" customHeight="1" x14ac:dyDescent="0.2">
      <c r="A86" s="822" t="s">
        <v>599</v>
      </c>
      <c r="B86" s="823" t="s">
        <v>7627</v>
      </c>
      <c r="C86" s="823" t="s">
        <v>7508</v>
      </c>
      <c r="D86" s="823" t="s">
        <v>7718</v>
      </c>
      <c r="E86" s="823" t="s">
        <v>7719</v>
      </c>
      <c r="F86" s="832"/>
      <c r="G86" s="832"/>
      <c r="H86" s="832"/>
      <c r="I86" s="832"/>
      <c r="J86" s="832">
        <v>7</v>
      </c>
      <c r="K86" s="832">
        <v>1638</v>
      </c>
      <c r="L86" s="832">
        <v>1</v>
      </c>
      <c r="M86" s="832">
        <v>234</v>
      </c>
      <c r="N86" s="832">
        <v>9</v>
      </c>
      <c r="O86" s="832">
        <v>2106</v>
      </c>
      <c r="P86" s="828">
        <v>1.2857142857142858</v>
      </c>
      <c r="Q86" s="833">
        <v>234</v>
      </c>
    </row>
    <row r="87" spans="1:17" ht="14.45" customHeight="1" x14ac:dyDescent="0.2">
      <c r="A87" s="822" t="s">
        <v>599</v>
      </c>
      <c r="B87" s="823" t="s">
        <v>7627</v>
      </c>
      <c r="C87" s="823" t="s">
        <v>7508</v>
      </c>
      <c r="D87" s="823" t="s">
        <v>7720</v>
      </c>
      <c r="E87" s="823" t="s">
        <v>7721</v>
      </c>
      <c r="F87" s="832">
        <v>1</v>
      </c>
      <c r="G87" s="832">
        <v>410</v>
      </c>
      <c r="H87" s="832">
        <v>0.49878345498783455</v>
      </c>
      <c r="I87" s="832">
        <v>410</v>
      </c>
      <c r="J87" s="832">
        <v>2</v>
      </c>
      <c r="K87" s="832">
        <v>822</v>
      </c>
      <c r="L87" s="832">
        <v>1</v>
      </c>
      <c r="M87" s="832">
        <v>411</v>
      </c>
      <c r="N87" s="832">
        <v>2</v>
      </c>
      <c r="O87" s="832">
        <v>822</v>
      </c>
      <c r="P87" s="828">
        <v>1</v>
      </c>
      <c r="Q87" s="833">
        <v>411</v>
      </c>
    </row>
    <row r="88" spans="1:17" ht="14.45" customHeight="1" x14ac:dyDescent="0.2">
      <c r="A88" s="822" t="s">
        <v>599</v>
      </c>
      <c r="B88" s="823" t="s">
        <v>7627</v>
      </c>
      <c r="C88" s="823" t="s">
        <v>7508</v>
      </c>
      <c r="D88" s="823" t="s">
        <v>7722</v>
      </c>
      <c r="E88" s="823" t="s">
        <v>7723</v>
      </c>
      <c r="F88" s="832">
        <v>1</v>
      </c>
      <c r="G88" s="832">
        <v>652</v>
      </c>
      <c r="H88" s="832">
        <v>0.19969372128637058</v>
      </c>
      <c r="I88" s="832">
        <v>652</v>
      </c>
      <c r="J88" s="832">
        <v>5</v>
      </c>
      <c r="K88" s="832">
        <v>3265</v>
      </c>
      <c r="L88" s="832">
        <v>1</v>
      </c>
      <c r="M88" s="832">
        <v>653</v>
      </c>
      <c r="N88" s="832">
        <v>1</v>
      </c>
      <c r="O88" s="832">
        <v>654</v>
      </c>
      <c r="P88" s="828">
        <v>0.20030627871362941</v>
      </c>
      <c r="Q88" s="833">
        <v>654</v>
      </c>
    </row>
    <row r="89" spans="1:17" ht="14.45" customHeight="1" x14ac:dyDescent="0.2">
      <c r="A89" s="822" t="s">
        <v>599</v>
      </c>
      <c r="B89" s="823" t="s">
        <v>7627</v>
      </c>
      <c r="C89" s="823" t="s">
        <v>7508</v>
      </c>
      <c r="D89" s="823" t="s">
        <v>7724</v>
      </c>
      <c r="E89" s="823" t="s">
        <v>7725</v>
      </c>
      <c r="F89" s="832">
        <v>1</v>
      </c>
      <c r="G89" s="832">
        <v>590</v>
      </c>
      <c r="H89" s="832">
        <v>0.49915397631133673</v>
      </c>
      <c r="I89" s="832">
        <v>590</v>
      </c>
      <c r="J89" s="832">
        <v>2</v>
      </c>
      <c r="K89" s="832">
        <v>1182</v>
      </c>
      <c r="L89" s="832">
        <v>1</v>
      </c>
      <c r="M89" s="832">
        <v>591</v>
      </c>
      <c r="N89" s="832">
        <v>2</v>
      </c>
      <c r="O89" s="832">
        <v>1184</v>
      </c>
      <c r="P89" s="828">
        <v>1.0016920473773265</v>
      </c>
      <c r="Q89" s="833">
        <v>592</v>
      </c>
    </row>
    <row r="90" spans="1:17" ht="14.45" customHeight="1" x14ac:dyDescent="0.2">
      <c r="A90" s="822" t="s">
        <v>599</v>
      </c>
      <c r="B90" s="823" t="s">
        <v>7627</v>
      </c>
      <c r="C90" s="823" t="s">
        <v>7508</v>
      </c>
      <c r="D90" s="823" t="s">
        <v>7726</v>
      </c>
      <c r="E90" s="823" t="s">
        <v>7727</v>
      </c>
      <c r="F90" s="832"/>
      <c r="G90" s="832"/>
      <c r="H90" s="832"/>
      <c r="I90" s="832"/>
      <c r="J90" s="832"/>
      <c r="K90" s="832"/>
      <c r="L90" s="832"/>
      <c r="M90" s="832"/>
      <c r="N90" s="832">
        <v>3</v>
      </c>
      <c r="O90" s="832">
        <v>1167</v>
      </c>
      <c r="P90" s="828"/>
      <c r="Q90" s="833">
        <v>389</v>
      </c>
    </row>
    <row r="91" spans="1:17" ht="14.45" customHeight="1" x14ac:dyDescent="0.2">
      <c r="A91" s="822" t="s">
        <v>599</v>
      </c>
      <c r="B91" s="823" t="s">
        <v>7627</v>
      </c>
      <c r="C91" s="823" t="s">
        <v>7508</v>
      </c>
      <c r="D91" s="823" t="s">
        <v>7730</v>
      </c>
      <c r="E91" s="823" t="s">
        <v>7731</v>
      </c>
      <c r="F91" s="832">
        <v>2</v>
      </c>
      <c r="G91" s="832">
        <v>342</v>
      </c>
      <c r="H91" s="832">
        <v>0.39767441860465114</v>
      </c>
      <c r="I91" s="832">
        <v>171</v>
      </c>
      <c r="J91" s="832">
        <v>5</v>
      </c>
      <c r="K91" s="832">
        <v>860</v>
      </c>
      <c r="L91" s="832">
        <v>1</v>
      </c>
      <c r="M91" s="832">
        <v>172</v>
      </c>
      <c r="N91" s="832">
        <v>7</v>
      </c>
      <c r="O91" s="832">
        <v>1211</v>
      </c>
      <c r="P91" s="828">
        <v>1.4081395348837209</v>
      </c>
      <c r="Q91" s="833">
        <v>173</v>
      </c>
    </row>
    <row r="92" spans="1:17" ht="14.45" customHeight="1" x14ac:dyDescent="0.2">
      <c r="A92" s="822" t="s">
        <v>599</v>
      </c>
      <c r="B92" s="823" t="s">
        <v>7627</v>
      </c>
      <c r="C92" s="823" t="s">
        <v>7508</v>
      </c>
      <c r="D92" s="823" t="s">
        <v>7732</v>
      </c>
      <c r="E92" s="823" t="s">
        <v>7733</v>
      </c>
      <c r="F92" s="832">
        <v>18</v>
      </c>
      <c r="G92" s="832">
        <v>14202</v>
      </c>
      <c r="H92" s="832">
        <v>0.81714614499424632</v>
      </c>
      <c r="I92" s="832">
        <v>789</v>
      </c>
      <c r="J92" s="832">
        <v>22</v>
      </c>
      <c r="K92" s="832">
        <v>17380</v>
      </c>
      <c r="L92" s="832">
        <v>1</v>
      </c>
      <c r="M92" s="832">
        <v>790</v>
      </c>
      <c r="N92" s="832">
        <v>48</v>
      </c>
      <c r="O92" s="832">
        <v>37968</v>
      </c>
      <c r="P92" s="828">
        <v>2.1845799769850403</v>
      </c>
      <c r="Q92" s="833">
        <v>791</v>
      </c>
    </row>
    <row r="93" spans="1:17" ht="14.45" customHeight="1" x14ac:dyDescent="0.2">
      <c r="A93" s="822" t="s">
        <v>599</v>
      </c>
      <c r="B93" s="823" t="s">
        <v>7627</v>
      </c>
      <c r="C93" s="823" t="s">
        <v>7508</v>
      </c>
      <c r="D93" s="823" t="s">
        <v>7734</v>
      </c>
      <c r="E93" s="823" t="s">
        <v>7735</v>
      </c>
      <c r="F93" s="832">
        <v>12</v>
      </c>
      <c r="G93" s="832">
        <v>2688</v>
      </c>
      <c r="H93" s="832">
        <v>1.1946666666666668</v>
      </c>
      <c r="I93" s="832">
        <v>224</v>
      </c>
      <c r="J93" s="832">
        <v>10</v>
      </c>
      <c r="K93" s="832">
        <v>2250</v>
      </c>
      <c r="L93" s="832">
        <v>1</v>
      </c>
      <c r="M93" s="832">
        <v>225</v>
      </c>
      <c r="N93" s="832">
        <v>3</v>
      </c>
      <c r="O93" s="832">
        <v>678</v>
      </c>
      <c r="P93" s="828">
        <v>0.30133333333333334</v>
      </c>
      <c r="Q93" s="833">
        <v>226</v>
      </c>
    </row>
    <row r="94" spans="1:17" ht="14.45" customHeight="1" x14ac:dyDescent="0.2">
      <c r="A94" s="822" t="s">
        <v>599</v>
      </c>
      <c r="B94" s="823" t="s">
        <v>7627</v>
      </c>
      <c r="C94" s="823" t="s">
        <v>7508</v>
      </c>
      <c r="D94" s="823" t="s">
        <v>7736</v>
      </c>
      <c r="E94" s="823" t="s">
        <v>7737</v>
      </c>
      <c r="F94" s="832">
        <v>1</v>
      </c>
      <c r="G94" s="832">
        <v>566</v>
      </c>
      <c r="H94" s="832">
        <v>0.33274544385655497</v>
      </c>
      <c r="I94" s="832">
        <v>566</v>
      </c>
      <c r="J94" s="832">
        <v>3</v>
      </c>
      <c r="K94" s="832">
        <v>1701</v>
      </c>
      <c r="L94" s="832">
        <v>1</v>
      </c>
      <c r="M94" s="832">
        <v>567</v>
      </c>
      <c r="N94" s="832">
        <v>3</v>
      </c>
      <c r="O94" s="832">
        <v>1704</v>
      </c>
      <c r="P94" s="828">
        <v>1.001763668430335</v>
      </c>
      <c r="Q94" s="833">
        <v>568</v>
      </c>
    </row>
    <row r="95" spans="1:17" ht="14.45" customHeight="1" x14ac:dyDescent="0.2">
      <c r="A95" s="822" t="s">
        <v>599</v>
      </c>
      <c r="B95" s="823" t="s">
        <v>7627</v>
      </c>
      <c r="C95" s="823" t="s">
        <v>7508</v>
      </c>
      <c r="D95" s="823" t="s">
        <v>7742</v>
      </c>
      <c r="E95" s="823" t="s">
        <v>7743</v>
      </c>
      <c r="F95" s="832">
        <v>2</v>
      </c>
      <c r="G95" s="832">
        <v>692</v>
      </c>
      <c r="H95" s="832"/>
      <c r="I95" s="832">
        <v>346</v>
      </c>
      <c r="J95" s="832"/>
      <c r="K95" s="832"/>
      <c r="L95" s="832"/>
      <c r="M95" s="832"/>
      <c r="N95" s="832"/>
      <c r="O95" s="832"/>
      <c r="P95" s="828"/>
      <c r="Q95" s="833"/>
    </row>
    <row r="96" spans="1:17" ht="14.45" customHeight="1" x14ac:dyDescent="0.2">
      <c r="A96" s="822" t="s">
        <v>599</v>
      </c>
      <c r="B96" s="823" t="s">
        <v>7627</v>
      </c>
      <c r="C96" s="823" t="s">
        <v>7508</v>
      </c>
      <c r="D96" s="823" t="s">
        <v>7744</v>
      </c>
      <c r="E96" s="823" t="s">
        <v>7745</v>
      </c>
      <c r="F96" s="832">
        <v>3</v>
      </c>
      <c r="G96" s="832">
        <v>273</v>
      </c>
      <c r="H96" s="832">
        <v>0.29673913043478262</v>
      </c>
      <c r="I96" s="832">
        <v>91</v>
      </c>
      <c r="J96" s="832">
        <v>10</v>
      </c>
      <c r="K96" s="832">
        <v>920</v>
      </c>
      <c r="L96" s="832">
        <v>1</v>
      </c>
      <c r="M96" s="832">
        <v>92</v>
      </c>
      <c r="N96" s="832">
        <v>11</v>
      </c>
      <c r="O96" s="832">
        <v>1034</v>
      </c>
      <c r="P96" s="828">
        <v>1.1239130434782609</v>
      </c>
      <c r="Q96" s="833">
        <v>94</v>
      </c>
    </row>
    <row r="97" spans="1:17" ht="14.45" customHeight="1" x14ac:dyDescent="0.2">
      <c r="A97" s="822" t="s">
        <v>599</v>
      </c>
      <c r="B97" s="823" t="s">
        <v>7627</v>
      </c>
      <c r="C97" s="823" t="s">
        <v>7508</v>
      </c>
      <c r="D97" s="823" t="s">
        <v>7746</v>
      </c>
      <c r="E97" s="823" t="s">
        <v>7747</v>
      </c>
      <c r="F97" s="832">
        <v>2</v>
      </c>
      <c r="G97" s="832">
        <v>854</v>
      </c>
      <c r="H97" s="832"/>
      <c r="I97" s="832">
        <v>427</v>
      </c>
      <c r="J97" s="832"/>
      <c r="K97" s="832"/>
      <c r="L97" s="832"/>
      <c r="M97" s="832"/>
      <c r="N97" s="832"/>
      <c r="O97" s="832"/>
      <c r="P97" s="828"/>
      <c r="Q97" s="833"/>
    </row>
    <row r="98" spans="1:17" ht="14.45" customHeight="1" x14ac:dyDescent="0.2">
      <c r="A98" s="822" t="s">
        <v>599</v>
      </c>
      <c r="B98" s="823" t="s">
        <v>7627</v>
      </c>
      <c r="C98" s="823" t="s">
        <v>7508</v>
      </c>
      <c r="D98" s="823" t="s">
        <v>7805</v>
      </c>
      <c r="E98" s="823" t="s">
        <v>7806</v>
      </c>
      <c r="F98" s="832"/>
      <c r="G98" s="832"/>
      <c r="H98" s="832"/>
      <c r="I98" s="832"/>
      <c r="J98" s="832"/>
      <c r="K98" s="832"/>
      <c r="L98" s="832"/>
      <c r="M98" s="832"/>
      <c r="N98" s="832">
        <v>7</v>
      </c>
      <c r="O98" s="832">
        <v>1722</v>
      </c>
      <c r="P98" s="828"/>
      <c r="Q98" s="833">
        <v>246</v>
      </c>
    </row>
    <row r="99" spans="1:17" ht="14.45" customHeight="1" x14ac:dyDescent="0.2">
      <c r="A99" s="822" t="s">
        <v>599</v>
      </c>
      <c r="B99" s="823" t="s">
        <v>7627</v>
      </c>
      <c r="C99" s="823" t="s">
        <v>7508</v>
      </c>
      <c r="D99" s="823" t="s">
        <v>7754</v>
      </c>
      <c r="E99" s="823" t="s">
        <v>7755</v>
      </c>
      <c r="F99" s="832"/>
      <c r="G99" s="832"/>
      <c r="H99" s="832"/>
      <c r="I99" s="832"/>
      <c r="J99" s="832">
        <v>31</v>
      </c>
      <c r="K99" s="832">
        <v>6293</v>
      </c>
      <c r="L99" s="832">
        <v>1</v>
      </c>
      <c r="M99" s="832">
        <v>203</v>
      </c>
      <c r="N99" s="832">
        <v>29</v>
      </c>
      <c r="O99" s="832">
        <v>5916</v>
      </c>
      <c r="P99" s="828">
        <v>0.94009216589861755</v>
      </c>
      <c r="Q99" s="833">
        <v>204</v>
      </c>
    </row>
    <row r="100" spans="1:17" ht="14.45" customHeight="1" x14ac:dyDescent="0.2">
      <c r="A100" s="822" t="s">
        <v>599</v>
      </c>
      <c r="B100" s="823" t="s">
        <v>7627</v>
      </c>
      <c r="C100" s="823" t="s">
        <v>7508</v>
      </c>
      <c r="D100" s="823" t="s">
        <v>7756</v>
      </c>
      <c r="E100" s="823" t="s">
        <v>7757</v>
      </c>
      <c r="F100" s="832">
        <v>197</v>
      </c>
      <c r="G100" s="832">
        <v>660147</v>
      </c>
      <c r="H100" s="832">
        <v>1.0093527819824779</v>
      </c>
      <c r="I100" s="832">
        <v>3351</v>
      </c>
      <c r="J100" s="832">
        <v>195</v>
      </c>
      <c r="K100" s="832">
        <v>654030</v>
      </c>
      <c r="L100" s="832">
        <v>1</v>
      </c>
      <c r="M100" s="832">
        <v>3354</v>
      </c>
      <c r="N100" s="832">
        <v>205</v>
      </c>
      <c r="O100" s="832">
        <v>688390</v>
      </c>
      <c r="P100" s="828">
        <v>1.0525358163998593</v>
      </c>
      <c r="Q100" s="833">
        <v>3358</v>
      </c>
    </row>
    <row r="101" spans="1:17" ht="14.45" customHeight="1" x14ac:dyDescent="0.2">
      <c r="A101" s="822" t="s">
        <v>599</v>
      </c>
      <c r="B101" s="823" t="s">
        <v>7627</v>
      </c>
      <c r="C101" s="823" t="s">
        <v>7508</v>
      </c>
      <c r="D101" s="823" t="s">
        <v>7758</v>
      </c>
      <c r="E101" s="823" t="s">
        <v>7759</v>
      </c>
      <c r="F101" s="832">
        <v>46</v>
      </c>
      <c r="G101" s="832">
        <v>263948</v>
      </c>
      <c r="H101" s="832">
        <v>1.2077899495739872</v>
      </c>
      <c r="I101" s="832">
        <v>5738</v>
      </c>
      <c r="J101" s="832">
        <v>38</v>
      </c>
      <c r="K101" s="832">
        <v>218538</v>
      </c>
      <c r="L101" s="832">
        <v>1</v>
      </c>
      <c r="M101" s="832">
        <v>5751</v>
      </c>
      <c r="N101" s="832">
        <v>43</v>
      </c>
      <c r="O101" s="832">
        <v>247766</v>
      </c>
      <c r="P101" s="828">
        <v>1.1337433306793328</v>
      </c>
      <c r="Q101" s="833">
        <v>5762</v>
      </c>
    </row>
    <row r="102" spans="1:17" ht="14.45" customHeight="1" x14ac:dyDescent="0.2">
      <c r="A102" s="822" t="s">
        <v>599</v>
      </c>
      <c r="B102" s="823" t="s">
        <v>7627</v>
      </c>
      <c r="C102" s="823" t="s">
        <v>7508</v>
      </c>
      <c r="D102" s="823" t="s">
        <v>7760</v>
      </c>
      <c r="E102" s="823" t="s">
        <v>7761</v>
      </c>
      <c r="F102" s="832"/>
      <c r="G102" s="832"/>
      <c r="H102" s="832"/>
      <c r="I102" s="832"/>
      <c r="J102" s="832"/>
      <c r="K102" s="832"/>
      <c r="L102" s="832"/>
      <c r="M102" s="832"/>
      <c r="N102" s="832">
        <v>6</v>
      </c>
      <c r="O102" s="832">
        <v>2814</v>
      </c>
      <c r="P102" s="828"/>
      <c r="Q102" s="833">
        <v>469</v>
      </c>
    </row>
    <row r="103" spans="1:17" ht="14.45" customHeight="1" x14ac:dyDescent="0.2">
      <c r="A103" s="822" t="s">
        <v>599</v>
      </c>
      <c r="B103" s="823" t="s">
        <v>7627</v>
      </c>
      <c r="C103" s="823" t="s">
        <v>7508</v>
      </c>
      <c r="D103" s="823" t="s">
        <v>7762</v>
      </c>
      <c r="E103" s="823" t="s">
        <v>7763</v>
      </c>
      <c r="F103" s="832"/>
      <c r="G103" s="832"/>
      <c r="H103" s="832"/>
      <c r="I103" s="832"/>
      <c r="J103" s="832"/>
      <c r="K103" s="832"/>
      <c r="L103" s="832"/>
      <c r="M103" s="832"/>
      <c r="N103" s="832">
        <v>2</v>
      </c>
      <c r="O103" s="832">
        <v>1164</v>
      </c>
      <c r="P103" s="828"/>
      <c r="Q103" s="833">
        <v>582</v>
      </c>
    </row>
    <row r="104" spans="1:17" ht="14.45" customHeight="1" x14ac:dyDescent="0.2">
      <c r="A104" s="822" t="s">
        <v>599</v>
      </c>
      <c r="B104" s="823" t="s">
        <v>7627</v>
      </c>
      <c r="C104" s="823" t="s">
        <v>7508</v>
      </c>
      <c r="D104" s="823" t="s">
        <v>7764</v>
      </c>
      <c r="E104" s="823" t="s">
        <v>7765</v>
      </c>
      <c r="F104" s="832"/>
      <c r="G104" s="832"/>
      <c r="H104" s="832"/>
      <c r="I104" s="832"/>
      <c r="J104" s="832"/>
      <c r="K104" s="832"/>
      <c r="L104" s="832"/>
      <c r="M104" s="832"/>
      <c r="N104" s="832">
        <v>2</v>
      </c>
      <c r="O104" s="832">
        <v>6474</v>
      </c>
      <c r="P104" s="828"/>
      <c r="Q104" s="833">
        <v>3237</v>
      </c>
    </row>
    <row r="105" spans="1:17" ht="14.45" customHeight="1" x14ac:dyDescent="0.2">
      <c r="A105" s="822" t="s">
        <v>599</v>
      </c>
      <c r="B105" s="823" t="s">
        <v>7627</v>
      </c>
      <c r="C105" s="823" t="s">
        <v>7508</v>
      </c>
      <c r="D105" s="823" t="s">
        <v>7766</v>
      </c>
      <c r="E105" s="823" t="s">
        <v>7767</v>
      </c>
      <c r="F105" s="832"/>
      <c r="G105" s="832"/>
      <c r="H105" s="832"/>
      <c r="I105" s="832"/>
      <c r="J105" s="832"/>
      <c r="K105" s="832"/>
      <c r="L105" s="832"/>
      <c r="M105" s="832"/>
      <c r="N105" s="832">
        <v>1</v>
      </c>
      <c r="O105" s="832">
        <v>4538</v>
      </c>
      <c r="P105" s="828"/>
      <c r="Q105" s="833">
        <v>4538</v>
      </c>
    </row>
    <row r="106" spans="1:17" ht="14.45" customHeight="1" x14ac:dyDescent="0.2">
      <c r="A106" s="822" t="s">
        <v>599</v>
      </c>
      <c r="B106" s="823" t="s">
        <v>7627</v>
      </c>
      <c r="C106" s="823" t="s">
        <v>7508</v>
      </c>
      <c r="D106" s="823" t="s">
        <v>7768</v>
      </c>
      <c r="E106" s="823" t="s">
        <v>7769</v>
      </c>
      <c r="F106" s="832"/>
      <c r="G106" s="832"/>
      <c r="H106" s="832"/>
      <c r="I106" s="832"/>
      <c r="J106" s="832"/>
      <c r="K106" s="832"/>
      <c r="L106" s="832"/>
      <c r="M106" s="832"/>
      <c r="N106" s="832">
        <v>1</v>
      </c>
      <c r="O106" s="832">
        <v>3011</v>
      </c>
      <c r="P106" s="828"/>
      <c r="Q106" s="833">
        <v>3011</v>
      </c>
    </row>
    <row r="107" spans="1:17" ht="14.45" customHeight="1" x14ac:dyDescent="0.2">
      <c r="A107" s="822" t="s">
        <v>599</v>
      </c>
      <c r="B107" s="823" t="s">
        <v>7627</v>
      </c>
      <c r="C107" s="823" t="s">
        <v>7508</v>
      </c>
      <c r="D107" s="823" t="s">
        <v>7770</v>
      </c>
      <c r="E107" s="823" t="s">
        <v>7771</v>
      </c>
      <c r="F107" s="832"/>
      <c r="G107" s="832"/>
      <c r="H107" s="832"/>
      <c r="I107" s="832"/>
      <c r="J107" s="832"/>
      <c r="K107" s="832"/>
      <c r="L107" s="832"/>
      <c r="M107" s="832"/>
      <c r="N107" s="832">
        <v>2</v>
      </c>
      <c r="O107" s="832">
        <v>128</v>
      </c>
      <c r="P107" s="828"/>
      <c r="Q107" s="833">
        <v>64</v>
      </c>
    </row>
    <row r="108" spans="1:17" ht="14.45" customHeight="1" x14ac:dyDescent="0.2">
      <c r="A108" s="822" t="s">
        <v>8216</v>
      </c>
      <c r="B108" s="823" t="s">
        <v>8217</v>
      </c>
      <c r="C108" s="823" t="s">
        <v>7508</v>
      </c>
      <c r="D108" s="823" t="s">
        <v>8218</v>
      </c>
      <c r="E108" s="823" t="s">
        <v>8219</v>
      </c>
      <c r="F108" s="832">
        <v>1723</v>
      </c>
      <c r="G108" s="832">
        <v>46521</v>
      </c>
      <c r="H108" s="832">
        <v>0.89326036866359448</v>
      </c>
      <c r="I108" s="832">
        <v>27</v>
      </c>
      <c r="J108" s="832">
        <v>1860</v>
      </c>
      <c r="K108" s="832">
        <v>52080</v>
      </c>
      <c r="L108" s="832">
        <v>1</v>
      </c>
      <c r="M108" s="832">
        <v>28</v>
      </c>
      <c r="N108" s="832">
        <v>1796</v>
      </c>
      <c r="O108" s="832">
        <v>50288</v>
      </c>
      <c r="P108" s="828">
        <v>0.96559139784946235</v>
      </c>
      <c r="Q108" s="833">
        <v>28</v>
      </c>
    </row>
    <row r="109" spans="1:17" ht="14.45" customHeight="1" x14ac:dyDescent="0.2">
      <c r="A109" s="822" t="s">
        <v>8216</v>
      </c>
      <c r="B109" s="823" t="s">
        <v>8217</v>
      </c>
      <c r="C109" s="823" t="s">
        <v>7508</v>
      </c>
      <c r="D109" s="823" t="s">
        <v>8220</v>
      </c>
      <c r="E109" s="823" t="s">
        <v>8221</v>
      </c>
      <c r="F109" s="832">
        <v>1211</v>
      </c>
      <c r="G109" s="832">
        <v>65394</v>
      </c>
      <c r="H109" s="832">
        <v>0.7</v>
      </c>
      <c r="I109" s="832">
        <v>54</v>
      </c>
      <c r="J109" s="832">
        <v>1730</v>
      </c>
      <c r="K109" s="832">
        <v>93420</v>
      </c>
      <c r="L109" s="832">
        <v>1</v>
      </c>
      <c r="M109" s="832">
        <v>54</v>
      </c>
      <c r="N109" s="832">
        <v>1748</v>
      </c>
      <c r="O109" s="832">
        <v>94392</v>
      </c>
      <c r="P109" s="828">
        <v>1.0104046242774567</v>
      </c>
      <c r="Q109" s="833">
        <v>54</v>
      </c>
    </row>
    <row r="110" spans="1:17" ht="14.45" customHeight="1" x14ac:dyDescent="0.2">
      <c r="A110" s="822" t="s">
        <v>8216</v>
      </c>
      <c r="B110" s="823" t="s">
        <v>8217</v>
      </c>
      <c r="C110" s="823" t="s">
        <v>7508</v>
      </c>
      <c r="D110" s="823" t="s">
        <v>8222</v>
      </c>
      <c r="E110" s="823" t="s">
        <v>8223</v>
      </c>
      <c r="F110" s="832">
        <v>2050</v>
      </c>
      <c r="G110" s="832">
        <v>49200</v>
      </c>
      <c r="H110" s="832">
        <v>0.99273607748184023</v>
      </c>
      <c r="I110" s="832">
        <v>24</v>
      </c>
      <c r="J110" s="832">
        <v>2065</v>
      </c>
      <c r="K110" s="832">
        <v>49560</v>
      </c>
      <c r="L110" s="832">
        <v>1</v>
      </c>
      <c r="M110" s="832">
        <v>24</v>
      </c>
      <c r="N110" s="832">
        <v>2025</v>
      </c>
      <c r="O110" s="832">
        <v>48600</v>
      </c>
      <c r="P110" s="828">
        <v>0.98062953995157387</v>
      </c>
      <c r="Q110" s="833">
        <v>24</v>
      </c>
    </row>
    <row r="111" spans="1:17" ht="14.45" customHeight="1" x14ac:dyDescent="0.2">
      <c r="A111" s="822" t="s">
        <v>8216</v>
      </c>
      <c r="B111" s="823" t="s">
        <v>8217</v>
      </c>
      <c r="C111" s="823" t="s">
        <v>7508</v>
      </c>
      <c r="D111" s="823" t="s">
        <v>8224</v>
      </c>
      <c r="E111" s="823" t="s">
        <v>8225</v>
      </c>
      <c r="F111" s="832">
        <v>3638</v>
      </c>
      <c r="G111" s="832">
        <v>98226</v>
      </c>
      <c r="H111" s="832">
        <v>0.9790096878363832</v>
      </c>
      <c r="I111" s="832">
        <v>27</v>
      </c>
      <c r="J111" s="832">
        <v>3716</v>
      </c>
      <c r="K111" s="832">
        <v>100332</v>
      </c>
      <c r="L111" s="832">
        <v>1</v>
      </c>
      <c r="M111" s="832">
        <v>27</v>
      </c>
      <c r="N111" s="832">
        <v>3103</v>
      </c>
      <c r="O111" s="832">
        <v>83781</v>
      </c>
      <c r="P111" s="828">
        <v>0.83503767491926806</v>
      </c>
      <c r="Q111" s="833">
        <v>27</v>
      </c>
    </row>
    <row r="112" spans="1:17" ht="14.45" customHeight="1" x14ac:dyDescent="0.2">
      <c r="A112" s="822" t="s">
        <v>8216</v>
      </c>
      <c r="B112" s="823" t="s">
        <v>8217</v>
      </c>
      <c r="C112" s="823" t="s">
        <v>7508</v>
      </c>
      <c r="D112" s="823" t="s">
        <v>8226</v>
      </c>
      <c r="E112" s="823" t="s">
        <v>8227</v>
      </c>
      <c r="F112" s="832">
        <v>2</v>
      </c>
      <c r="G112" s="832">
        <v>114</v>
      </c>
      <c r="H112" s="832">
        <v>0.2</v>
      </c>
      <c r="I112" s="832">
        <v>57</v>
      </c>
      <c r="J112" s="832">
        <v>10</v>
      </c>
      <c r="K112" s="832">
        <v>570</v>
      </c>
      <c r="L112" s="832">
        <v>1</v>
      </c>
      <c r="M112" s="832">
        <v>57</v>
      </c>
      <c r="N112" s="832">
        <v>1</v>
      </c>
      <c r="O112" s="832">
        <v>58</v>
      </c>
      <c r="P112" s="828">
        <v>0.10175438596491228</v>
      </c>
      <c r="Q112" s="833">
        <v>58</v>
      </c>
    </row>
    <row r="113" spans="1:17" ht="14.45" customHeight="1" x14ac:dyDescent="0.2">
      <c r="A113" s="822" t="s">
        <v>8216</v>
      </c>
      <c r="B113" s="823" t="s">
        <v>8217</v>
      </c>
      <c r="C113" s="823" t="s">
        <v>7508</v>
      </c>
      <c r="D113" s="823" t="s">
        <v>8228</v>
      </c>
      <c r="E113" s="823" t="s">
        <v>8229</v>
      </c>
      <c r="F113" s="832">
        <v>1672</v>
      </c>
      <c r="G113" s="832">
        <v>45144</v>
      </c>
      <c r="H113" s="832">
        <v>0.90918977705274606</v>
      </c>
      <c r="I113" s="832">
        <v>27</v>
      </c>
      <c r="J113" s="832">
        <v>1839</v>
      </c>
      <c r="K113" s="832">
        <v>49653</v>
      </c>
      <c r="L113" s="832">
        <v>1</v>
      </c>
      <c r="M113" s="832">
        <v>27</v>
      </c>
      <c r="N113" s="832">
        <v>1756</v>
      </c>
      <c r="O113" s="832">
        <v>47412</v>
      </c>
      <c r="P113" s="828">
        <v>0.95486677542142473</v>
      </c>
      <c r="Q113" s="833">
        <v>27</v>
      </c>
    </row>
    <row r="114" spans="1:17" ht="14.45" customHeight="1" x14ac:dyDescent="0.2">
      <c r="A114" s="822" t="s">
        <v>8216</v>
      </c>
      <c r="B114" s="823" t="s">
        <v>8217</v>
      </c>
      <c r="C114" s="823" t="s">
        <v>7508</v>
      </c>
      <c r="D114" s="823" t="s">
        <v>8230</v>
      </c>
      <c r="E114" s="823" t="s">
        <v>8231</v>
      </c>
      <c r="F114" s="832">
        <v>3172</v>
      </c>
      <c r="G114" s="832">
        <v>69784</v>
      </c>
      <c r="H114" s="832">
        <v>0.81451998832798367</v>
      </c>
      <c r="I114" s="832">
        <v>22</v>
      </c>
      <c r="J114" s="832">
        <v>3725</v>
      </c>
      <c r="K114" s="832">
        <v>85675</v>
      </c>
      <c r="L114" s="832">
        <v>1</v>
      </c>
      <c r="M114" s="832">
        <v>23</v>
      </c>
      <c r="N114" s="832">
        <v>3125</v>
      </c>
      <c r="O114" s="832">
        <v>71875</v>
      </c>
      <c r="P114" s="828">
        <v>0.83892617449664431</v>
      </c>
      <c r="Q114" s="833">
        <v>23</v>
      </c>
    </row>
    <row r="115" spans="1:17" ht="14.45" customHeight="1" x14ac:dyDescent="0.2">
      <c r="A115" s="822" t="s">
        <v>8216</v>
      </c>
      <c r="B115" s="823" t="s">
        <v>8217</v>
      </c>
      <c r="C115" s="823" t="s">
        <v>7508</v>
      </c>
      <c r="D115" s="823" t="s">
        <v>8232</v>
      </c>
      <c r="E115" s="823" t="s">
        <v>8233</v>
      </c>
      <c r="F115" s="832">
        <v>78</v>
      </c>
      <c r="G115" s="832">
        <v>5304</v>
      </c>
      <c r="H115" s="832">
        <v>10.981366459627329</v>
      </c>
      <c r="I115" s="832">
        <v>68</v>
      </c>
      <c r="J115" s="832">
        <v>7</v>
      </c>
      <c r="K115" s="832">
        <v>483</v>
      </c>
      <c r="L115" s="832">
        <v>1</v>
      </c>
      <c r="M115" s="832">
        <v>69</v>
      </c>
      <c r="N115" s="832">
        <v>2</v>
      </c>
      <c r="O115" s="832">
        <v>138</v>
      </c>
      <c r="P115" s="828">
        <v>0.2857142857142857</v>
      </c>
      <c r="Q115" s="833">
        <v>69</v>
      </c>
    </row>
    <row r="116" spans="1:17" ht="14.45" customHeight="1" x14ac:dyDescent="0.2">
      <c r="A116" s="822" t="s">
        <v>8216</v>
      </c>
      <c r="B116" s="823" t="s">
        <v>8217</v>
      </c>
      <c r="C116" s="823" t="s">
        <v>7508</v>
      </c>
      <c r="D116" s="823" t="s">
        <v>8234</v>
      </c>
      <c r="E116" s="823" t="s">
        <v>8235</v>
      </c>
      <c r="F116" s="832">
        <v>141</v>
      </c>
      <c r="G116" s="832">
        <v>8742</v>
      </c>
      <c r="H116" s="832">
        <v>0.77472527472527475</v>
      </c>
      <c r="I116" s="832">
        <v>62</v>
      </c>
      <c r="J116" s="832">
        <v>182</v>
      </c>
      <c r="K116" s="832">
        <v>11284</v>
      </c>
      <c r="L116" s="832">
        <v>1</v>
      </c>
      <c r="M116" s="832">
        <v>62</v>
      </c>
      <c r="N116" s="832">
        <v>290</v>
      </c>
      <c r="O116" s="832">
        <v>18270</v>
      </c>
      <c r="P116" s="828">
        <v>1.6191066997518611</v>
      </c>
      <c r="Q116" s="833">
        <v>63</v>
      </c>
    </row>
    <row r="117" spans="1:17" ht="14.45" customHeight="1" x14ac:dyDescent="0.2">
      <c r="A117" s="822" t="s">
        <v>8216</v>
      </c>
      <c r="B117" s="823" t="s">
        <v>8217</v>
      </c>
      <c r="C117" s="823" t="s">
        <v>7508</v>
      </c>
      <c r="D117" s="823" t="s">
        <v>8236</v>
      </c>
      <c r="E117" s="823" t="s">
        <v>8237</v>
      </c>
      <c r="F117" s="832">
        <v>5</v>
      </c>
      <c r="G117" s="832">
        <v>1970</v>
      </c>
      <c r="H117" s="832">
        <v>0.62341772151898733</v>
      </c>
      <c r="I117" s="832">
        <v>394</v>
      </c>
      <c r="J117" s="832">
        <v>8</v>
      </c>
      <c r="K117" s="832">
        <v>3160</v>
      </c>
      <c r="L117" s="832">
        <v>1</v>
      </c>
      <c r="M117" s="832">
        <v>395</v>
      </c>
      <c r="N117" s="832">
        <v>5</v>
      </c>
      <c r="O117" s="832">
        <v>1975</v>
      </c>
      <c r="P117" s="828">
        <v>0.625</v>
      </c>
      <c r="Q117" s="833">
        <v>395</v>
      </c>
    </row>
    <row r="118" spans="1:17" ht="14.45" customHeight="1" x14ac:dyDescent="0.2">
      <c r="A118" s="822" t="s">
        <v>8216</v>
      </c>
      <c r="B118" s="823" t="s">
        <v>8217</v>
      </c>
      <c r="C118" s="823" t="s">
        <v>7508</v>
      </c>
      <c r="D118" s="823" t="s">
        <v>8238</v>
      </c>
      <c r="E118" s="823" t="s">
        <v>8239</v>
      </c>
      <c r="F118" s="832">
        <v>85</v>
      </c>
      <c r="G118" s="832">
        <v>6970</v>
      </c>
      <c r="H118" s="832">
        <v>1.3170823885109599</v>
      </c>
      <c r="I118" s="832">
        <v>82</v>
      </c>
      <c r="J118" s="832">
        <v>63</v>
      </c>
      <c r="K118" s="832">
        <v>5292</v>
      </c>
      <c r="L118" s="832">
        <v>1</v>
      </c>
      <c r="M118" s="832">
        <v>84</v>
      </c>
      <c r="N118" s="832">
        <v>231</v>
      </c>
      <c r="O118" s="832">
        <v>19635</v>
      </c>
      <c r="P118" s="828">
        <v>3.7103174603174605</v>
      </c>
      <c r="Q118" s="833">
        <v>85</v>
      </c>
    </row>
    <row r="119" spans="1:17" ht="14.45" customHeight="1" x14ac:dyDescent="0.2">
      <c r="A119" s="822" t="s">
        <v>8216</v>
      </c>
      <c r="B119" s="823" t="s">
        <v>8217</v>
      </c>
      <c r="C119" s="823" t="s">
        <v>7508</v>
      </c>
      <c r="D119" s="823" t="s">
        <v>8240</v>
      </c>
      <c r="E119" s="823" t="s">
        <v>8241</v>
      </c>
      <c r="F119" s="832">
        <v>43</v>
      </c>
      <c r="G119" s="832">
        <v>42484</v>
      </c>
      <c r="H119" s="832">
        <v>0.97727272727272729</v>
      </c>
      <c r="I119" s="832">
        <v>988</v>
      </c>
      <c r="J119" s="832">
        <v>44</v>
      </c>
      <c r="K119" s="832">
        <v>43472</v>
      </c>
      <c r="L119" s="832">
        <v>1</v>
      </c>
      <c r="M119" s="832">
        <v>988</v>
      </c>
      <c r="N119" s="832">
        <v>152</v>
      </c>
      <c r="O119" s="832">
        <v>150176</v>
      </c>
      <c r="P119" s="828">
        <v>3.4545454545454546</v>
      </c>
      <c r="Q119" s="833">
        <v>988</v>
      </c>
    </row>
    <row r="120" spans="1:17" ht="14.45" customHeight="1" x14ac:dyDescent="0.2">
      <c r="A120" s="822" t="s">
        <v>8216</v>
      </c>
      <c r="B120" s="823" t="s">
        <v>8217</v>
      </c>
      <c r="C120" s="823" t="s">
        <v>7508</v>
      </c>
      <c r="D120" s="823" t="s">
        <v>8242</v>
      </c>
      <c r="E120" s="823" t="s">
        <v>8243</v>
      </c>
      <c r="F120" s="832">
        <v>2</v>
      </c>
      <c r="G120" s="832">
        <v>382</v>
      </c>
      <c r="H120" s="832">
        <v>0.66666666666666663</v>
      </c>
      <c r="I120" s="832">
        <v>191</v>
      </c>
      <c r="J120" s="832">
        <v>3</v>
      </c>
      <c r="K120" s="832">
        <v>573</v>
      </c>
      <c r="L120" s="832">
        <v>1</v>
      </c>
      <c r="M120" s="832">
        <v>191</v>
      </c>
      <c r="N120" s="832">
        <v>1</v>
      </c>
      <c r="O120" s="832">
        <v>191</v>
      </c>
      <c r="P120" s="828">
        <v>0.33333333333333331</v>
      </c>
      <c r="Q120" s="833">
        <v>191</v>
      </c>
    </row>
    <row r="121" spans="1:17" ht="14.45" customHeight="1" x14ac:dyDescent="0.2">
      <c r="A121" s="822" t="s">
        <v>8216</v>
      </c>
      <c r="B121" s="823" t="s">
        <v>8217</v>
      </c>
      <c r="C121" s="823" t="s">
        <v>7508</v>
      </c>
      <c r="D121" s="823" t="s">
        <v>8244</v>
      </c>
      <c r="E121" s="823" t="s">
        <v>8245</v>
      </c>
      <c r="F121" s="832">
        <v>1</v>
      </c>
      <c r="G121" s="832">
        <v>82</v>
      </c>
      <c r="H121" s="832"/>
      <c r="I121" s="832">
        <v>82</v>
      </c>
      <c r="J121" s="832"/>
      <c r="K121" s="832"/>
      <c r="L121" s="832"/>
      <c r="M121" s="832"/>
      <c r="N121" s="832"/>
      <c r="O121" s="832"/>
      <c r="P121" s="828"/>
      <c r="Q121" s="833"/>
    </row>
    <row r="122" spans="1:17" ht="14.45" customHeight="1" x14ac:dyDescent="0.2">
      <c r="A122" s="822" t="s">
        <v>8216</v>
      </c>
      <c r="B122" s="823" t="s">
        <v>8217</v>
      </c>
      <c r="C122" s="823" t="s">
        <v>7508</v>
      </c>
      <c r="D122" s="823" t="s">
        <v>8246</v>
      </c>
      <c r="E122" s="823" t="s">
        <v>8247</v>
      </c>
      <c r="F122" s="832">
        <v>112</v>
      </c>
      <c r="G122" s="832">
        <v>7056</v>
      </c>
      <c r="H122" s="832">
        <v>0.82894736842105265</v>
      </c>
      <c r="I122" s="832">
        <v>63</v>
      </c>
      <c r="J122" s="832">
        <v>133</v>
      </c>
      <c r="K122" s="832">
        <v>8512</v>
      </c>
      <c r="L122" s="832">
        <v>1</v>
      </c>
      <c r="M122" s="832">
        <v>64</v>
      </c>
      <c r="N122" s="832">
        <v>105</v>
      </c>
      <c r="O122" s="832">
        <v>6720</v>
      </c>
      <c r="P122" s="828">
        <v>0.78947368421052633</v>
      </c>
      <c r="Q122" s="833">
        <v>64</v>
      </c>
    </row>
    <row r="123" spans="1:17" ht="14.45" customHeight="1" x14ac:dyDescent="0.2">
      <c r="A123" s="822" t="s">
        <v>8216</v>
      </c>
      <c r="B123" s="823" t="s">
        <v>8217</v>
      </c>
      <c r="C123" s="823" t="s">
        <v>7508</v>
      </c>
      <c r="D123" s="823" t="s">
        <v>8248</v>
      </c>
      <c r="E123" s="823" t="s">
        <v>8249</v>
      </c>
      <c r="F123" s="832">
        <v>906</v>
      </c>
      <c r="G123" s="832">
        <v>15402</v>
      </c>
      <c r="H123" s="832">
        <v>1.002212389380531</v>
      </c>
      <c r="I123" s="832">
        <v>17</v>
      </c>
      <c r="J123" s="832">
        <v>904</v>
      </c>
      <c r="K123" s="832">
        <v>15368</v>
      </c>
      <c r="L123" s="832">
        <v>1</v>
      </c>
      <c r="M123" s="832">
        <v>17</v>
      </c>
      <c r="N123" s="832">
        <v>925</v>
      </c>
      <c r="O123" s="832">
        <v>15725</v>
      </c>
      <c r="P123" s="828">
        <v>1.0232300884955752</v>
      </c>
      <c r="Q123" s="833">
        <v>17</v>
      </c>
    </row>
    <row r="124" spans="1:17" ht="14.45" customHeight="1" x14ac:dyDescent="0.2">
      <c r="A124" s="822" t="s">
        <v>8216</v>
      </c>
      <c r="B124" s="823" t="s">
        <v>8217</v>
      </c>
      <c r="C124" s="823" t="s">
        <v>7508</v>
      </c>
      <c r="D124" s="823" t="s">
        <v>8250</v>
      </c>
      <c r="E124" s="823" t="s">
        <v>8251</v>
      </c>
      <c r="F124" s="832">
        <v>47</v>
      </c>
      <c r="G124" s="832">
        <v>3008</v>
      </c>
      <c r="H124" s="832">
        <v>0.88994082840236688</v>
      </c>
      <c r="I124" s="832">
        <v>64</v>
      </c>
      <c r="J124" s="832">
        <v>52</v>
      </c>
      <c r="K124" s="832">
        <v>3380</v>
      </c>
      <c r="L124" s="832">
        <v>1</v>
      </c>
      <c r="M124" s="832">
        <v>65</v>
      </c>
      <c r="N124" s="832">
        <v>23</v>
      </c>
      <c r="O124" s="832">
        <v>1518</v>
      </c>
      <c r="P124" s="828">
        <v>0.44911242603550294</v>
      </c>
      <c r="Q124" s="833">
        <v>66</v>
      </c>
    </row>
    <row r="125" spans="1:17" ht="14.45" customHeight="1" x14ac:dyDescent="0.2">
      <c r="A125" s="822" t="s">
        <v>8216</v>
      </c>
      <c r="B125" s="823" t="s">
        <v>8217</v>
      </c>
      <c r="C125" s="823" t="s">
        <v>7508</v>
      </c>
      <c r="D125" s="823" t="s">
        <v>8252</v>
      </c>
      <c r="E125" s="823" t="s">
        <v>8253</v>
      </c>
      <c r="F125" s="832">
        <v>1</v>
      </c>
      <c r="G125" s="832">
        <v>483</v>
      </c>
      <c r="H125" s="832">
        <v>0.99382716049382713</v>
      </c>
      <c r="I125" s="832">
        <v>483</v>
      </c>
      <c r="J125" s="832">
        <v>1</v>
      </c>
      <c r="K125" s="832">
        <v>486</v>
      </c>
      <c r="L125" s="832">
        <v>1</v>
      </c>
      <c r="M125" s="832">
        <v>486</v>
      </c>
      <c r="N125" s="832">
        <v>3</v>
      </c>
      <c r="O125" s="832">
        <v>1464</v>
      </c>
      <c r="P125" s="828">
        <v>3.0123456790123457</v>
      </c>
      <c r="Q125" s="833">
        <v>488</v>
      </c>
    </row>
    <row r="126" spans="1:17" ht="14.45" customHeight="1" x14ac:dyDescent="0.2">
      <c r="A126" s="822" t="s">
        <v>8216</v>
      </c>
      <c r="B126" s="823" t="s">
        <v>8217</v>
      </c>
      <c r="C126" s="823" t="s">
        <v>7508</v>
      </c>
      <c r="D126" s="823" t="s">
        <v>8254</v>
      </c>
      <c r="E126" s="823" t="s">
        <v>8255</v>
      </c>
      <c r="F126" s="832">
        <v>3</v>
      </c>
      <c r="G126" s="832">
        <v>141</v>
      </c>
      <c r="H126" s="832">
        <v>1</v>
      </c>
      <c r="I126" s="832">
        <v>47</v>
      </c>
      <c r="J126" s="832">
        <v>3</v>
      </c>
      <c r="K126" s="832">
        <v>141</v>
      </c>
      <c r="L126" s="832">
        <v>1</v>
      </c>
      <c r="M126" s="832">
        <v>47</v>
      </c>
      <c r="N126" s="832">
        <v>4</v>
      </c>
      <c r="O126" s="832">
        <v>188</v>
      </c>
      <c r="P126" s="828">
        <v>1.3333333333333333</v>
      </c>
      <c r="Q126" s="833">
        <v>47</v>
      </c>
    </row>
    <row r="127" spans="1:17" ht="14.45" customHeight="1" x14ac:dyDescent="0.2">
      <c r="A127" s="822" t="s">
        <v>8216</v>
      </c>
      <c r="B127" s="823" t="s">
        <v>8217</v>
      </c>
      <c r="C127" s="823" t="s">
        <v>7508</v>
      </c>
      <c r="D127" s="823" t="s">
        <v>8256</v>
      </c>
      <c r="E127" s="823" t="s">
        <v>8257</v>
      </c>
      <c r="F127" s="832"/>
      <c r="G127" s="832"/>
      <c r="H127" s="832"/>
      <c r="I127" s="832"/>
      <c r="J127" s="832">
        <v>2</v>
      </c>
      <c r="K127" s="832">
        <v>106</v>
      </c>
      <c r="L127" s="832">
        <v>1</v>
      </c>
      <c r="M127" s="832">
        <v>53</v>
      </c>
      <c r="N127" s="832"/>
      <c r="O127" s="832"/>
      <c r="P127" s="828"/>
      <c r="Q127" s="833"/>
    </row>
    <row r="128" spans="1:17" ht="14.45" customHeight="1" x14ac:dyDescent="0.2">
      <c r="A128" s="822" t="s">
        <v>8216</v>
      </c>
      <c r="B128" s="823" t="s">
        <v>8217</v>
      </c>
      <c r="C128" s="823" t="s">
        <v>7508</v>
      </c>
      <c r="D128" s="823" t="s">
        <v>8258</v>
      </c>
      <c r="E128" s="823" t="s">
        <v>8259</v>
      </c>
      <c r="F128" s="832">
        <v>5</v>
      </c>
      <c r="G128" s="832">
        <v>300</v>
      </c>
      <c r="H128" s="832">
        <v>1.639344262295082</v>
      </c>
      <c r="I128" s="832">
        <v>60</v>
      </c>
      <c r="J128" s="832">
        <v>3</v>
      </c>
      <c r="K128" s="832">
        <v>183</v>
      </c>
      <c r="L128" s="832">
        <v>1</v>
      </c>
      <c r="M128" s="832">
        <v>61</v>
      </c>
      <c r="N128" s="832">
        <v>1</v>
      </c>
      <c r="O128" s="832">
        <v>61</v>
      </c>
      <c r="P128" s="828">
        <v>0.33333333333333331</v>
      </c>
      <c r="Q128" s="833">
        <v>61</v>
      </c>
    </row>
    <row r="129" spans="1:17" ht="14.45" customHeight="1" x14ac:dyDescent="0.2">
      <c r="A129" s="822" t="s">
        <v>8216</v>
      </c>
      <c r="B129" s="823" t="s">
        <v>8217</v>
      </c>
      <c r="C129" s="823" t="s">
        <v>7508</v>
      </c>
      <c r="D129" s="823" t="s">
        <v>8260</v>
      </c>
      <c r="E129" s="823" t="s">
        <v>8261</v>
      </c>
      <c r="F129" s="832">
        <v>1</v>
      </c>
      <c r="G129" s="832">
        <v>61</v>
      </c>
      <c r="H129" s="832"/>
      <c r="I129" s="832">
        <v>61</v>
      </c>
      <c r="J129" s="832"/>
      <c r="K129" s="832"/>
      <c r="L129" s="832"/>
      <c r="M129" s="832"/>
      <c r="N129" s="832"/>
      <c r="O129" s="832"/>
      <c r="P129" s="828"/>
      <c r="Q129" s="833"/>
    </row>
    <row r="130" spans="1:17" ht="14.45" customHeight="1" x14ac:dyDescent="0.2">
      <c r="A130" s="822" t="s">
        <v>8216</v>
      </c>
      <c r="B130" s="823" t="s">
        <v>8217</v>
      </c>
      <c r="C130" s="823" t="s">
        <v>7508</v>
      </c>
      <c r="D130" s="823" t="s">
        <v>8262</v>
      </c>
      <c r="E130" s="823" t="s">
        <v>8263</v>
      </c>
      <c r="F130" s="832">
        <v>59</v>
      </c>
      <c r="G130" s="832">
        <v>1121</v>
      </c>
      <c r="H130" s="832">
        <v>1.3409090909090908</v>
      </c>
      <c r="I130" s="832">
        <v>19</v>
      </c>
      <c r="J130" s="832">
        <v>44</v>
      </c>
      <c r="K130" s="832">
        <v>836</v>
      </c>
      <c r="L130" s="832">
        <v>1</v>
      </c>
      <c r="M130" s="832">
        <v>19</v>
      </c>
      <c r="N130" s="832">
        <v>55</v>
      </c>
      <c r="O130" s="832">
        <v>1045</v>
      </c>
      <c r="P130" s="828">
        <v>1.25</v>
      </c>
      <c r="Q130" s="833">
        <v>19</v>
      </c>
    </row>
    <row r="131" spans="1:17" ht="14.45" customHeight="1" x14ac:dyDescent="0.2">
      <c r="A131" s="822" t="s">
        <v>8216</v>
      </c>
      <c r="B131" s="823" t="s">
        <v>8217</v>
      </c>
      <c r="C131" s="823" t="s">
        <v>7508</v>
      </c>
      <c r="D131" s="823" t="s">
        <v>8264</v>
      </c>
      <c r="E131" s="823" t="s">
        <v>8265</v>
      </c>
      <c r="F131" s="832">
        <v>2</v>
      </c>
      <c r="G131" s="832">
        <v>216</v>
      </c>
      <c r="H131" s="832"/>
      <c r="I131" s="832">
        <v>108</v>
      </c>
      <c r="J131" s="832"/>
      <c r="K131" s="832"/>
      <c r="L131" s="832"/>
      <c r="M131" s="832"/>
      <c r="N131" s="832"/>
      <c r="O131" s="832"/>
      <c r="P131" s="828"/>
      <c r="Q131" s="833"/>
    </row>
    <row r="132" spans="1:17" ht="14.45" customHeight="1" x14ac:dyDescent="0.2">
      <c r="A132" s="822" t="s">
        <v>8216</v>
      </c>
      <c r="B132" s="823" t="s">
        <v>8217</v>
      </c>
      <c r="C132" s="823" t="s">
        <v>7508</v>
      </c>
      <c r="D132" s="823" t="s">
        <v>8266</v>
      </c>
      <c r="E132" s="823" t="s">
        <v>8267</v>
      </c>
      <c r="F132" s="832">
        <v>13</v>
      </c>
      <c r="G132" s="832">
        <v>19045</v>
      </c>
      <c r="H132" s="832">
        <v>1.8508260447035958</v>
      </c>
      <c r="I132" s="832">
        <v>1465</v>
      </c>
      <c r="J132" s="832">
        <v>7</v>
      </c>
      <c r="K132" s="832">
        <v>10290</v>
      </c>
      <c r="L132" s="832">
        <v>1</v>
      </c>
      <c r="M132" s="832">
        <v>1470</v>
      </c>
      <c r="N132" s="832">
        <v>3</v>
      </c>
      <c r="O132" s="832">
        <v>4422</v>
      </c>
      <c r="P132" s="828">
        <v>0.42973760932944605</v>
      </c>
      <c r="Q132" s="833">
        <v>1474</v>
      </c>
    </row>
    <row r="133" spans="1:17" ht="14.45" customHeight="1" x14ac:dyDescent="0.2">
      <c r="A133" s="822" t="s">
        <v>8216</v>
      </c>
      <c r="B133" s="823" t="s">
        <v>8217</v>
      </c>
      <c r="C133" s="823" t="s">
        <v>7508</v>
      </c>
      <c r="D133" s="823" t="s">
        <v>8268</v>
      </c>
      <c r="E133" s="823" t="s">
        <v>8269</v>
      </c>
      <c r="F133" s="832">
        <v>3</v>
      </c>
      <c r="G133" s="832">
        <v>1176</v>
      </c>
      <c r="H133" s="832">
        <v>3</v>
      </c>
      <c r="I133" s="832">
        <v>392</v>
      </c>
      <c r="J133" s="832">
        <v>1</v>
      </c>
      <c r="K133" s="832">
        <v>392</v>
      </c>
      <c r="L133" s="832">
        <v>1</v>
      </c>
      <c r="M133" s="832">
        <v>392</v>
      </c>
      <c r="N133" s="832">
        <v>3</v>
      </c>
      <c r="O133" s="832">
        <v>1176</v>
      </c>
      <c r="P133" s="828">
        <v>3</v>
      </c>
      <c r="Q133" s="833">
        <v>392</v>
      </c>
    </row>
    <row r="134" spans="1:17" ht="14.45" customHeight="1" x14ac:dyDescent="0.2">
      <c r="A134" s="822" t="s">
        <v>8216</v>
      </c>
      <c r="B134" s="823" t="s">
        <v>8217</v>
      </c>
      <c r="C134" s="823" t="s">
        <v>7508</v>
      </c>
      <c r="D134" s="823" t="s">
        <v>8270</v>
      </c>
      <c r="E134" s="823" t="s">
        <v>8271</v>
      </c>
      <c r="F134" s="832">
        <v>2</v>
      </c>
      <c r="G134" s="832">
        <v>928</v>
      </c>
      <c r="H134" s="832">
        <v>0.2</v>
      </c>
      <c r="I134" s="832">
        <v>464</v>
      </c>
      <c r="J134" s="832">
        <v>10</v>
      </c>
      <c r="K134" s="832">
        <v>4640</v>
      </c>
      <c r="L134" s="832">
        <v>1</v>
      </c>
      <c r="M134" s="832">
        <v>464</v>
      </c>
      <c r="N134" s="832">
        <v>12</v>
      </c>
      <c r="O134" s="832">
        <v>5580</v>
      </c>
      <c r="P134" s="828">
        <v>1.2025862068965518</v>
      </c>
      <c r="Q134" s="833">
        <v>465</v>
      </c>
    </row>
    <row r="135" spans="1:17" ht="14.45" customHeight="1" x14ac:dyDescent="0.2">
      <c r="A135" s="822" t="s">
        <v>8216</v>
      </c>
      <c r="B135" s="823" t="s">
        <v>8217</v>
      </c>
      <c r="C135" s="823" t="s">
        <v>7508</v>
      </c>
      <c r="D135" s="823" t="s">
        <v>8272</v>
      </c>
      <c r="E135" s="823" t="s">
        <v>8273</v>
      </c>
      <c r="F135" s="832">
        <v>49</v>
      </c>
      <c r="G135" s="832">
        <v>15337</v>
      </c>
      <c r="H135" s="832">
        <v>1.1395348837209303</v>
      </c>
      <c r="I135" s="832">
        <v>313</v>
      </c>
      <c r="J135" s="832">
        <v>43</v>
      </c>
      <c r="K135" s="832">
        <v>13459</v>
      </c>
      <c r="L135" s="832">
        <v>1</v>
      </c>
      <c r="M135" s="832">
        <v>313</v>
      </c>
      <c r="N135" s="832">
        <v>46</v>
      </c>
      <c r="O135" s="832">
        <v>14398</v>
      </c>
      <c r="P135" s="828">
        <v>1.069767441860465</v>
      </c>
      <c r="Q135" s="833">
        <v>313</v>
      </c>
    </row>
    <row r="136" spans="1:17" ht="14.45" customHeight="1" x14ac:dyDescent="0.2">
      <c r="A136" s="822" t="s">
        <v>8216</v>
      </c>
      <c r="B136" s="823" t="s">
        <v>8217</v>
      </c>
      <c r="C136" s="823" t="s">
        <v>7508</v>
      </c>
      <c r="D136" s="823" t="s">
        <v>8274</v>
      </c>
      <c r="E136" s="823" t="s">
        <v>8275</v>
      </c>
      <c r="F136" s="832">
        <v>60</v>
      </c>
      <c r="G136" s="832">
        <v>51180</v>
      </c>
      <c r="H136" s="832">
        <v>0.66588602654176421</v>
      </c>
      <c r="I136" s="832">
        <v>853</v>
      </c>
      <c r="J136" s="832">
        <v>90</v>
      </c>
      <c r="K136" s="832">
        <v>76860</v>
      </c>
      <c r="L136" s="832">
        <v>1</v>
      </c>
      <c r="M136" s="832">
        <v>854</v>
      </c>
      <c r="N136" s="832">
        <v>128</v>
      </c>
      <c r="O136" s="832">
        <v>109440</v>
      </c>
      <c r="P136" s="828">
        <v>1.4238875878220141</v>
      </c>
      <c r="Q136" s="833">
        <v>855</v>
      </c>
    </row>
    <row r="137" spans="1:17" ht="14.45" customHeight="1" x14ac:dyDescent="0.2">
      <c r="A137" s="822" t="s">
        <v>8216</v>
      </c>
      <c r="B137" s="823" t="s">
        <v>8217</v>
      </c>
      <c r="C137" s="823" t="s">
        <v>7508</v>
      </c>
      <c r="D137" s="823" t="s">
        <v>8276</v>
      </c>
      <c r="E137" s="823" t="s">
        <v>8277</v>
      </c>
      <c r="F137" s="832">
        <v>33</v>
      </c>
      <c r="G137" s="832">
        <v>6171</v>
      </c>
      <c r="H137" s="832">
        <v>1.4920212765957446</v>
      </c>
      <c r="I137" s="832">
        <v>187</v>
      </c>
      <c r="J137" s="832">
        <v>22</v>
      </c>
      <c r="K137" s="832">
        <v>4136</v>
      </c>
      <c r="L137" s="832">
        <v>1</v>
      </c>
      <c r="M137" s="832">
        <v>188</v>
      </c>
      <c r="N137" s="832">
        <v>24</v>
      </c>
      <c r="O137" s="832">
        <v>4512</v>
      </c>
      <c r="P137" s="828">
        <v>1.0909090909090908</v>
      </c>
      <c r="Q137" s="833">
        <v>188</v>
      </c>
    </row>
    <row r="138" spans="1:17" ht="14.45" customHeight="1" x14ac:dyDescent="0.2">
      <c r="A138" s="822" t="s">
        <v>8216</v>
      </c>
      <c r="B138" s="823" t="s">
        <v>8217</v>
      </c>
      <c r="C138" s="823" t="s">
        <v>7508</v>
      </c>
      <c r="D138" s="823" t="s">
        <v>8278</v>
      </c>
      <c r="E138" s="823" t="s">
        <v>8279</v>
      </c>
      <c r="F138" s="832">
        <v>184</v>
      </c>
      <c r="G138" s="832">
        <v>30912</v>
      </c>
      <c r="H138" s="832">
        <v>0.84792626728110598</v>
      </c>
      <c r="I138" s="832">
        <v>168</v>
      </c>
      <c r="J138" s="832">
        <v>217</v>
      </c>
      <c r="K138" s="832">
        <v>36456</v>
      </c>
      <c r="L138" s="832">
        <v>1</v>
      </c>
      <c r="M138" s="832">
        <v>168</v>
      </c>
      <c r="N138" s="832">
        <v>198</v>
      </c>
      <c r="O138" s="832">
        <v>33264</v>
      </c>
      <c r="P138" s="828">
        <v>0.9124423963133641</v>
      </c>
      <c r="Q138" s="833">
        <v>168</v>
      </c>
    </row>
    <row r="139" spans="1:17" ht="14.45" customHeight="1" x14ac:dyDescent="0.2">
      <c r="A139" s="822" t="s">
        <v>8216</v>
      </c>
      <c r="B139" s="823" t="s">
        <v>8217</v>
      </c>
      <c r="C139" s="823" t="s">
        <v>7508</v>
      </c>
      <c r="D139" s="823" t="s">
        <v>8280</v>
      </c>
      <c r="E139" s="823" t="s">
        <v>8281</v>
      </c>
      <c r="F139" s="832">
        <v>2</v>
      </c>
      <c r="G139" s="832">
        <v>334</v>
      </c>
      <c r="H139" s="832">
        <v>0.66666666666666663</v>
      </c>
      <c r="I139" s="832">
        <v>167</v>
      </c>
      <c r="J139" s="832">
        <v>3</v>
      </c>
      <c r="K139" s="832">
        <v>501</v>
      </c>
      <c r="L139" s="832">
        <v>1</v>
      </c>
      <c r="M139" s="832">
        <v>167</v>
      </c>
      <c r="N139" s="832">
        <v>2</v>
      </c>
      <c r="O139" s="832">
        <v>334</v>
      </c>
      <c r="P139" s="828">
        <v>0.66666666666666663</v>
      </c>
      <c r="Q139" s="833">
        <v>167</v>
      </c>
    </row>
    <row r="140" spans="1:17" ht="14.45" customHeight="1" x14ac:dyDescent="0.2">
      <c r="A140" s="822" t="s">
        <v>8216</v>
      </c>
      <c r="B140" s="823" t="s">
        <v>8217</v>
      </c>
      <c r="C140" s="823" t="s">
        <v>7508</v>
      </c>
      <c r="D140" s="823" t="s">
        <v>8282</v>
      </c>
      <c r="E140" s="823" t="s">
        <v>8283</v>
      </c>
      <c r="F140" s="832">
        <v>2</v>
      </c>
      <c r="G140" s="832">
        <v>348</v>
      </c>
      <c r="H140" s="832">
        <v>0.99428571428571433</v>
      </c>
      <c r="I140" s="832">
        <v>174</v>
      </c>
      <c r="J140" s="832">
        <v>2</v>
      </c>
      <c r="K140" s="832">
        <v>350</v>
      </c>
      <c r="L140" s="832">
        <v>1</v>
      </c>
      <c r="M140" s="832">
        <v>175</v>
      </c>
      <c r="N140" s="832"/>
      <c r="O140" s="832"/>
      <c r="P140" s="828"/>
      <c r="Q140" s="833"/>
    </row>
    <row r="141" spans="1:17" ht="14.45" customHeight="1" x14ac:dyDescent="0.2">
      <c r="A141" s="822" t="s">
        <v>8216</v>
      </c>
      <c r="B141" s="823" t="s">
        <v>8217</v>
      </c>
      <c r="C141" s="823" t="s">
        <v>7508</v>
      </c>
      <c r="D141" s="823" t="s">
        <v>8284</v>
      </c>
      <c r="E141" s="823" t="s">
        <v>8285</v>
      </c>
      <c r="F141" s="832">
        <v>73</v>
      </c>
      <c r="G141" s="832">
        <v>22630</v>
      </c>
      <c r="H141" s="832">
        <v>1.2372881355932204</v>
      </c>
      <c r="I141" s="832">
        <v>310</v>
      </c>
      <c r="J141" s="832">
        <v>59</v>
      </c>
      <c r="K141" s="832">
        <v>18290</v>
      </c>
      <c r="L141" s="832">
        <v>1</v>
      </c>
      <c r="M141" s="832">
        <v>310</v>
      </c>
      <c r="N141" s="832">
        <v>34</v>
      </c>
      <c r="O141" s="832">
        <v>10540</v>
      </c>
      <c r="P141" s="828">
        <v>0.57627118644067798</v>
      </c>
      <c r="Q141" s="833">
        <v>310</v>
      </c>
    </row>
    <row r="142" spans="1:17" ht="14.45" customHeight="1" x14ac:dyDescent="0.2">
      <c r="A142" s="822" t="s">
        <v>8216</v>
      </c>
      <c r="B142" s="823" t="s">
        <v>8217</v>
      </c>
      <c r="C142" s="823" t="s">
        <v>7508</v>
      </c>
      <c r="D142" s="823" t="s">
        <v>8286</v>
      </c>
      <c r="E142" s="823" t="s">
        <v>8287</v>
      </c>
      <c r="F142" s="832">
        <v>11</v>
      </c>
      <c r="G142" s="832">
        <v>3872</v>
      </c>
      <c r="H142" s="832">
        <v>1.8281397544853635</v>
      </c>
      <c r="I142" s="832">
        <v>352</v>
      </c>
      <c r="J142" s="832">
        <v>6</v>
      </c>
      <c r="K142" s="832">
        <v>2118</v>
      </c>
      <c r="L142" s="832">
        <v>1</v>
      </c>
      <c r="M142" s="832">
        <v>353</v>
      </c>
      <c r="N142" s="832">
        <v>4</v>
      </c>
      <c r="O142" s="832">
        <v>1416</v>
      </c>
      <c r="P142" s="828">
        <v>0.66855524079320117</v>
      </c>
      <c r="Q142" s="833">
        <v>354</v>
      </c>
    </row>
    <row r="143" spans="1:17" ht="14.45" customHeight="1" x14ac:dyDescent="0.2">
      <c r="A143" s="822" t="s">
        <v>8216</v>
      </c>
      <c r="B143" s="823" t="s">
        <v>8217</v>
      </c>
      <c r="C143" s="823" t="s">
        <v>7508</v>
      </c>
      <c r="D143" s="823" t="s">
        <v>8288</v>
      </c>
      <c r="E143" s="823" t="s">
        <v>8289</v>
      </c>
      <c r="F143" s="832">
        <v>11</v>
      </c>
      <c r="G143" s="832">
        <v>3872</v>
      </c>
      <c r="H143" s="832">
        <v>1.2187598363235757</v>
      </c>
      <c r="I143" s="832">
        <v>352</v>
      </c>
      <c r="J143" s="832">
        <v>9</v>
      </c>
      <c r="K143" s="832">
        <v>3177</v>
      </c>
      <c r="L143" s="832">
        <v>1</v>
      </c>
      <c r="M143" s="832">
        <v>353</v>
      </c>
      <c r="N143" s="832">
        <v>6</v>
      </c>
      <c r="O143" s="832">
        <v>2124</v>
      </c>
      <c r="P143" s="828">
        <v>0.66855524079320117</v>
      </c>
      <c r="Q143" s="833">
        <v>354</v>
      </c>
    </row>
    <row r="144" spans="1:17" ht="14.45" customHeight="1" x14ac:dyDescent="0.2">
      <c r="A144" s="822" t="s">
        <v>8216</v>
      </c>
      <c r="B144" s="823" t="s">
        <v>8217</v>
      </c>
      <c r="C144" s="823" t="s">
        <v>7508</v>
      </c>
      <c r="D144" s="823" t="s">
        <v>8290</v>
      </c>
      <c r="E144" s="823" t="s">
        <v>8291</v>
      </c>
      <c r="F144" s="832">
        <v>68</v>
      </c>
      <c r="G144" s="832">
        <v>83164</v>
      </c>
      <c r="H144" s="832">
        <v>0.96826173011992078</v>
      </c>
      <c r="I144" s="832">
        <v>1223</v>
      </c>
      <c r="J144" s="832">
        <v>70</v>
      </c>
      <c r="K144" s="832">
        <v>85890</v>
      </c>
      <c r="L144" s="832">
        <v>1</v>
      </c>
      <c r="M144" s="832">
        <v>1227</v>
      </c>
      <c r="N144" s="832">
        <v>57</v>
      </c>
      <c r="O144" s="832">
        <v>70110</v>
      </c>
      <c r="P144" s="828">
        <v>0.81627663290254981</v>
      </c>
      <c r="Q144" s="833">
        <v>1230</v>
      </c>
    </row>
    <row r="145" spans="1:17" ht="14.45" customHeight="1" x14ac:dyDescent="0.2">
      <c r="A145" s="822" t="s">
        <v>8216</v>
      </c>
      <c r="B145" s="823" t="s">
        <v>8217</v>
      </c>
      <c r="C145" s="823" t="s">
        <v>7508</v>
      </c>
      <c r="D145" s="823" t="s">
        <v>8292</v>
      </c>
      <c r="E145" s="823" t="s">
        <v>8293</v>
      </c>
      <c r="F145" s="832">
        <v>459</v>
      </c>
      <c r="G145" s="832">
        <v>361692</v>
      </c>
      <c r="H145" s="832">
        <v>1.3135193436979093</v>
      </c>
      <c r="I145" s="832">
        <v>788</v>
      </c>
      <c r="J145" s="832">
        <v>349</v>
      </c>
      <c r="K145" s="832">
        <v>275361</v>
      </c>
      <c r="L145" s="832">
        <v>1</v>
      </c>
      <c r="M145" s="832">
        <v>789</v>
      </c>
      <c r="N145" s="832">
        <v>477</v>
      </c>
      <c r="O145" s="832">
        <v>377307</v>
      </c>
      <c r="P145" s="828">
        <v>1.3702267205595564</v>
      </c>
      <c r="Q145" s="833">
        <v>791</v>
      </c>
    </row>
    <row r="146" spans="1:17" ht="14.45" customHeight="1" x14ac:dyDescent="0.2">
      <c r="A146" s="822" t="s">
        <v>8216</v>
      </c>
      <c r="B146" s="823" t="s">
        <v>8217</v>
      </c>
      <c r="C146" s="823" t="s">
        <v>7508</v>
      </c>
      <c r="D146" s="823" t="s">
        <v>8294</v>
      </c>
      <c r="E146" s="823" t="s">
        <v>8295</v>
      </c>
      <c r="F146" s="832">
        <v>4</v>
      </c>
      <c r="G146" s="832">
        <v>756</v>
      </c>
      <c r="H146" s="832">
        <v>3.9789473684210526</v>
      </c>
      <c r="I146" s="832">
        <v>189</v>
      </c>
      <c r="J146" s="832">
        <v>1</v>
      </c>
      <c r="K146" s="832">
        <v>190</v>
      </c>
      <c r="L146" s="832">
        <v>1</v>
      </c>
      <c r="M146" s="832">
        <v>190</v>
      </c>
      <c r="N146" s="832">
        <v>4</v>
      </c>
      <c r="O146" s="832">
        <v>764</v>
      </c>
      <c r="P146" s="828">
        <v>4.0210526315789474</v>
      </c>
      <c r="Q146" s="833">
        <v>191</v>
      </c>
    </row>
    <row r="147" spans="1:17" ht="14.45" customHeight="1" x14ac:dyDescent="0.2">
      <c r="A147" s="822" t="s">
        <v>8216</v>
      </c>
      <c r="B147" s="823" t="s">
        <v>8217</v>
      </c>
      <c r="C147" s="823" t="s">
        <v>7508</v>
      </c>
      <c r="D147" s="823" t="s">
        <v>8296</v>
      </c>
      <c r="E147" s="823" t="s">
        <v>8297</v>
      </c>
      <c r="F147" s="832">
        <v>2</v>
      </c>
      <c r="G147" s="832">
        <v>728</v>
      </c>
      <c r="H147" s="832"/>
      <c r="I147" s="832">
        <v>364</v>
      </c>
      <c r="J147" s="832"/>
      <c r="K147" s="832"/>
      <c r="L147" s="832"/>
      <c r="M147" s="832"/>
      <c r="N147" s="832"/>
      <c r="O147" s="832"/>
      <c r="P147" s="828"/>
      <c r="Q147" s="833"/>
    </row>
    <row r="148" spans="1:17" ht="14.45" customHeight="1" x14ac:dyDescent="0.2">
      <c r="A148" s="822" t="s">
        <v>8216</v>
      </c>
      <c r="B148" s="823" t="s">
        <v>8217</v>
      </c>
      <c r="C148" s="823" t="s">
        <v>7508</v>
      </c>
      <c r="D148" s="823" t="s">
        <v>8298</v>
      </c>
      <c r="E148" s="823" t="s">
        <v>8299</v>
      </c>
      <c r="F148" s="832">
        <v>100</v>
      </c>
      <c r="G148" s="832">
        <v>22900</v>
      </c>
      <c r="H148" s="832">
        <v>0.96153846153846156</v>
      </c>
      <c r="I148" s="832">
        <v>229</v>
      </c>
      <c r="J148" s="832">
        <v>104</v>
      </c>
      <c r="K148" s="832">
        <v>23816</v>
      </c>
      <c r="L148" s="832">
        <v>1</v>
      </c>
      <c r="M148" s="832">
        <v>229</v>
      </c>
      <c r="N148" s="832">
        <v>92</v>
      </c>
      <c r="O148" s="832">
        <v>21160</v>
      </c>
      <c r="P148" s="828">
        <v>0.88847833389318109</v>
      </c>
      <c r="Q148" s="833">
        <v>230</v>
      </c>
    </row>
    <row r="149" spans="1:17" ht="14.45" customHeight="1" x14ac:dyDescent="0.2">
      <c r="A149" s="822" t="s">
        <v>8216</v>
      </c>
      <c r="B149" s="823" t="s">
        <v>8217</v>
      </c>
      <c r="C149" s="823" t="s">
        <v>7508</v>
      </c>
      <c r="D149" s="823" t="s">
        <v>8300</v>
      </c>
      <c r="E149" s="823" t="s">
        <v>8301</v>
      </c>
      <c r="F149" s="832">
        <v>12</v>
      </c>
      <c r="G149" s="832">
        <v>5544</v>
      </c>
      <c r="H149" s="832">
        <v>0.66522678185745143</v>
      </c>
      <c r="I149" s="832">
        <v>462</v>
      </c>
      <c r="J149" s="832">
        <v>18</v>
      </c>
      <c r="K149" s="832">
        <v>8334</v>
      </c>
      <c r="L149" s="832">
        <v>1</v>
      </c>
      <c r="M149" s="832">
        <v>463</v>
      </c>
      <c r="N149" s="832">
        <v>21</v>
      </c>
      <c r="O149" s="832">
        <v>9744</v>
      </c>
      <c r="P149" s="828">
        <v>1.1691864650827934</v>
      </c>
      <c r="Q149" s="833">
        <v>464</v>
      </c>
    </row>
    <row r="150" spans="1:17" ht="14.45" customHeight="1" x14ac:dyDescent="0.2">
      <c r="A150" s="822" t="s">
        <v>8216</v>
      </c>
      <c r="B150" s="823" t="s">
        <v>8217</v>
      </c>
      <c r="C150" s="823" t="s">
        <v>7508</v>
      </c>
      <c r="D150" s="823" t="s">
        <v>8302</v>
      </c>
      <c r="E150" s="823" t="s">
        <v>8303</v>
      </c>
      <c r="F150" s="832">
        <v>4</v>
      </c>
      <c r="G150" s="832">
        <v>2248</v>
      </c>
      <c r="H150" s="832">
        <v>3.9928952042628776</v>
      </c>
      <c r="I150" s="832">
        <v>562</v>
      </c>
      <c r="J150" s="832">
        <v>1</v>
      </c>
      <c r="K150" s="832">
        <v>563</v>
      </c>
      <c r="L150" s="832">
        <v>1</v>
      </c>
      <c r="M150" s="832">
        <v>563</v>
      </c>
      <c r="N150" s="832">
        <v>3</v>
      </c>
      <c r="O150" s="832">
        <v>1692</v>
      </c>
      <c r="P150" s="828">
        <v>3.0053285968028418</v>
      </c>
      <c r="Q150" s="833">
        <v>564</v>
      </c>
    </row>
    <row r="151" spans="1:17" ht="14.45" customHeight="1" x14ac:dyDescent="0.2">
      <c r="A151" s="822" t="s">
        <v>8216</v>
      </c>
      <c r="B151" s="823" t="s">
        <v>8217</v>
      </c>
      <c r="C151" s="823" t="s">
        <v>7508</v>
      </c>
      <c r="D151" s="823" t="s">
        <v>8304</v>
      </c>
      <c r="E151" s="823" t="s">
        <v>8305</v>
      </c>
      <c r="F151" s="832"/>
      <c r="G151" s="832"/>
      <c r="H151" s="832"/>
      <c r="I151" s="832"/>
      <c r="J151" s="832">
        <v>1</v>
      </c>
      <c r="K151" s="832">
        <v>173</v>
      </c>
      <c r="L151" s="832">
        <v>1</v>
      </c>
      <c r="M151" s="832">
        <v>173</v>
      </c>
      <c r="N151" s="832"/>
      <c r="O151" s="832"/>
      <c r="P151" s="828"/>
      <c r="Q151" s="833"/>
    </row>
    <row r="152" spans="1:17" ht="14.45" customHeight="1" x14ac:dyDescent="0.2">
      <c r="A152" s="822" t="s">
        <v>8216</v>
      </c>
      <c r="B152" s="823" t="s">
        <v>8217</v>
      </c>
      <c r="C152" s="823" t="s">
        <v>7508</v>
      </c>
      <c r="D152" s="823" t="s">
        <v>8306</v>
      </c>
      <c r="E152" s="823" t="s">
        <v>8307</v>
      </c>
      <c r="F152" s="832">
        <v>1</v>
      </c>
      <c r="G152" s="832">
        <v>133</v>
      </c>
      <c r="H152" s="832">
        <v>0.4962686567164179</v>
      </c>
      <c r="I152" s="832">
        <v>133</v>
      </c>
      <c r="J152" s="832">
        <v>2</v>
      </c>
      <c r="K152" s="832">
        <v>268</v>
      </c>
      <c r="L152" s="832">
        <v>1</v>
      </c>
      <c r="M152" s="832">
        <v>134</v>
      </c>
      <c r="N152" s="832">
        <v>1</v>
      </c>
      <c r="O152" s="832">
        <v>135</v>
      </c>
      <c r="P152" s="828">
        <v>0.50373134328358204</v>
      </c>
      <c r="Q152" s="833">
        <v>135</v>
      </c>
    </row>
    <row r="153" spans="1:17" ht="14.45" customHeight="1" x14ac:dyDescent="0.2">
      <c r="A153" s="822" t="s">
        <v>8216</v>
      </c>
      <c r="B153" s="823" t="s">
        <v>8217</v>
      </c>
      <c r="C153" s="823" t="s">
        <v>7508</v>
      </c>
      <c r="D153" s="823" t="s">
        <v>8308</v>
      </c>
      <c r="E153" s="823" t="s">
        <v>8309</v>
      </c>
      <c r="F153" s="832"/>
      <c r="G153" s="832"/>
      <c r="H153" s="832"/>
      <c r="I153" s="832"/>
      <c r="J153" s="832">
        <v>2</v>
      </c>
      <c r="K153" s="832">
        <v>358</v>
      </c>
      <c r="L153" s="832">
        <v>1</v>
      </c>
      <c r="M153" s="832">
        <v>179</v>
      </c>
      <c r="N153" s="832"/>
      <c r="O153" s="832"/>
      <c r="P153" s="828"/>
      <c r="Q153" s="833"/>
    </row>
    <row r="154" spans="1:17" ht="14.45" customHeight="1" x14ac:dyDescent="0.2">
      <c r="A154" s="822" t="s">
        <v>8216</v>
      </c>
      <c r="B154" s="823" t="s">
        <v>8217</v>
      </c>
      <c r="C154" s="823" t="s">
        <v>7508</v>
      </c>
      <c r="D154" s="823" t="s">
        <v>8310</v>
      </c>
      <c r="E154" s="823" t="s">
        <v>8311</v>
      </c>
      <c r="F154" s="832">
        <v>7</v>
      </c>
      <c r="G154" s="832">
        <v>2898</v>
      </c>
      <c r="H154" s="832">
        <v>0.63483023001095296</v>
      </c>
      <c r="I154" s="832">
        <v>414</v>
      </c>
      <c r="J154" s="832">
        <v>11</v>
      </c>
      <c r="K154" s="832">
        <v>4565</v>
      </c>
      <c r="L154" s="832">
        <v>1</v>
      </c>
      <c r="M154" s="832">
        <v>415</v>
      </c>
      <c r="N154" s="832">
        <v>9</v>
      </c>
      <c r="O154" s="832">
        <v>3744</v>
      </c>
      <c r="P154" s="828">
        <v>0.82015334063526835</v>
      </c>
      <c r="Q154" s="833">
        <v>416</v>
      </c>
    </row>
    <row r="155" spans="1:17" ht="14.45" customHeight="1" x14ac:dyDescent="0.2">
      <c r="A155" s="822" t="s">
        <v>8216</v>
      </c>
      <c r="B155" s="823" t="s">
        <v>8217</v>
      </c>
      <c r="C155" s="823" t="s">
        <v>7508</v>
      </c>
      <c r="D155" s="823" t="s">
        <v>8312</v>
      </c>
      <c r="E155" s="823" t="s">
        <v>8313</v>
      </c>
      <c r="F155" s="832">
        <v>2</v>
      </c>
      <c r="G155" s="832">
        <v>1882</v>
      </c>
      <c r="H155" s="832">
        <v>0.3329794762915782</v>
      </c>
      <c r="I155" s="832">
        <v>941</v>
      </c>
      <c r="J155" s="832">
        <v>6</v>
      </c>
      <c r="K155" s="832">
        <v>5652</v>
      </c>
      <c r="L155" s="832">
        <v>1</v>
      </c>
      <c r="M155" s="832">
        <v>942</v>
      </c>
      <c r="N155" s="832">
        <v>11</v>
      </c>
      <c r="O155" s="832">
        <v>10373</v>
      </c>
      <c r="P155" s="828">
        <v>1.8352795470629866</v>
      </c>
      <c r="Q155" s="833">
        <v>943</v>
      </c>
    </row>
    <row r="156" spans="1:17" ht="14.45" customHeight="1" x14ac:dyDescent="0.2">
      <c r="A156" s="822" t="s">
        <v>8216</v>
      </c>
      <c r="B156" s="823" t="s">
        <v>8217</v>
      </c>
      <c r="C156" s="823" t="s">
        <v>7508</v>
      </c>
      <c r="D156" s="823" t="s">
        <v>8314</v>
      </c>
      <c r="E156" s="823" t="s">
        <v>8315</v>
      </c>
      <c r="F156" s="832">
        <v>7</v>
      </c>
      <c r="G156" s="832">
        <v>2772</v>
      </c>
      <c r="H156" s="832">
        <v>3.491183879093199</v>
      </c>
      <c r="I156" s="832">
        <v>396</v>
      </c>
      <c r="J156" s="832">
        <v>2</v>
      </c>
      <c r="K156" s="832">
        <v>794</v>
      </c>
      <c r="L156" s="832">
        <v>1</v>
      </c>
      <c r="M156" s="832">
        <v>397</v>
      </c>
      <c r="N156" s="832">
        <v>8</v>
      </c>
      <c r="O156" s="832">
        <v>3184</v>
      </c>
      <c r="P156" s="828">
        <v>4.01007556675063</v>
      </c>
      <c r="Q156" s="833">
        <v>398</v>
      </c>
    </row>
    <row r="157" spans="1:17" ht="14.45" customHeight="1" x14ac:dyDescent="0.2">
      <c r="A157" s="822" t="s">
        <v>8216</v>
      </c>
      <c r="B157" s="823" t="s">
        <v>8217</v>
      </c>
      <c r="C157" s="823" t="s">
        <v>7508</v>
      </c>
      <c r="D157" s="823" t="s">
        <v>8316</v>
      </c>
      <c r="E157" s="823" t="s">
        <v>8317</v>
      </c>
      <c r="F157" s="832">
        <v>5</v>
      </c>
      <c r="G157" s="832">
        <v>2875</v>
      </c>
      <c r="H157" s="832">
        <v>4.9913194444444446</v>
      </c>
      <c r="I157" s="832">
        <v>575</v>
      </c>
      <c r="J157" s="832">
        <v>1</v>
      </c>
      <c r="K157" s="832">
        <v>576</v>
      </c>
      <c r="L157" s="832">
        <v>1</v>
      </c>
      <c r="M157" s="832">
        <v>576</v>
      </c>
      <c r="N157" s="832">
        <v>1</v>
      </c>
      <c r="O157" s="832">
        <v>577</v>
      </c>
      <c r="P157" s="828">
        <v>1.0017361111111112</v>
      </c>
      <c r="Q157" s="833">
        <v>577</v>
      </c>
    </row>
    <row r="158" spans="1:17" ht="14.45" customHeight="1" x14ac:dyDescent="0.2">
      <c r="A158" s="822" t="s">
        <v>8216</v>
      </c>
      <c r="B158" s="823" t="s">
        <v>8217</v>
      </c>
      <c r="C158" s="823" t="s">
        <v>7508</v>
      </c>
      <c r="D158" s="823" t="s">
        <v>8318</v>
      </c>
      <c r="E158" s="823" t="s">
        <v>8319</v>
      </c>
      <c r="F158" s="832"/>
      <c r="G158" s="832"/>
      <c r="H158" s="832"/>
      <c r="I158" s="832"/>
      <c r="J158" s="832">
        <v>1</v>
      </c>
      <c r="K158" s="832">
        <v>312</v>
      </c>
      <c r="L158" s="832">
        <v>1</v>
      </c>
      <c r="M158" s="832">
        <v>312</v>
      </c>
      <c r="N158" s="832"/>
      <c r="O158" s="832"/>
      <c r="P158" s="828"/>
      <c r="Q158" s="833"/>
    </row>
    <row r="159" spans="1:17" ht="14.45" customHeight="1" x14ac:dyDescent="0.2">
      <c r="A159" s="822" t="s">
        <v>8216</v>
      </c>
      <c r="B159" s="823" t="s">
        <v>8217</v>
      </c>
      <c r="C159" s="823" t="s">
        <v>7508</v>
      </c>
      <c r="D159" s="823" t="s">
        <v>8320</v>
      </c>
      <c r="E159" s="823" t="s">
        <v>8321</v>
      </c>
      <c r="F159" s="832">
        <v>1</v>
      </c>
      <c r="G159" s="832">
        <v>89</v>
      </c>
      <c r="H159" s="832">
        <v>1</v>
      </c>
      <c r="I159" s="832">
        <v>89</v>
      </c>
      <c r="J159" s="832">
        <v>1</v>
      </c>
      <c r="K159" s="832">
        <v>89</v>
      </c>
      <c r="L159" s="832">
        <v>1</v>
      </c>
      <c r="M159" s="832">
        <v>89</v>
      </c>
      <c r="N159" s="832">
        <v>1</v>
      </c>
      <c r="O159" s="832">
        <v>90</v>
      </c>
      <c r="P159" s="828">
        <v>1.0112359550561798</v>
      </c>
      <c r="Q159" s="833">
        <v>90</v>
      </c>
    </row>
    <row r="160" spans="1:17" ht="14.45" customHeight="1" x14ac:dyDescent="0.2">
      <c r="A160" s="822" t="s">
        <v>8216</v>
      </c>
      <c r="B160" s="823" t="s">
        <v>8217</v>
      </c>
      <c r="C160" s="823" t="s">
        <v>7508</v>
      </c>
      <c r="D160" s="823" t="s">
        <v>8322</v>
      </c>
      <c r="E160" s="823" t="s">
        <v>8323</v>
      </c>
      <c r="F160" s="832">
        <v>3173</v>
      </c>
      <c r="G160" s="832">
        <v>95190</v>
      </c>
      <c r="H160" s="832">
        <v>0.85204081632653061</v>
      </c>
      <c r="I160" s="832">
        <v>30</v>
      </c>
      <c r="J160" s="832">
        <v>3724</v>
      </c>
      <c r="K160" s="832">
        <v>111720</v>
      </c>
      <c r="L160" s="832">
        <v>1</v>
      </c>
      <c r="M160" s="832">
        <v>30</v>
      </c>
      <c r="N160" s="832">
        <v>3126</v>
      </c>
      <c r="O160" s="832">
        <v>96906</v>
      </c>
      <c r="P160" s="828">
        <v>0.86740064446831366</v>
      </c>
      <c r="Q160" s="833">
        <v>31</v>
      </c>
    </row>
    <row r="161" spans="1:17" ht="14.45" customHeight="1" x14ac:dyDescent="0.2">
      <c r="A161" s="822" t="s">
        <v>8216</v>
      </c>
      <c r="B161" s="823" t="s">
        <v>8217</v>
      </c>
      <c r="C161" s="823" t="s">
        <v>7508</v>
      </c>
      <c r="D161" s="823" t="s">
        <v>8324</v>
      </c>
      <c r="E161" s="823" t="s">
        <v>8325</v>
      </c>
      <c r="F161" s="832">
        <v>6</v>
      </c>
      <c r="G161" s="832">
        <v>300</v>
      </c>
      <c r="H161" s="832">
        <v>2</v>
      </c>
      <c r="I161" s="832">
        <v>50</v>
      </c>
      <c r="J161" s="832">
        <v>3</v>
      </c>
      <c r="K161" s="832">
        <v>150</v>
      </c>
      <c r="L161" s="832">
        <v>1</v>
      </c>
      <c r="M161" s="832">
        <v>50</v>
      </c>
      <c r="N161" s="832">
        <v>2</v>
      </c>
      <c r="O161" s="832">
        <v>100</v>
      </c>
      <c r="P161" s="828">
        <v>0.66666666666666663</v>
      </c>
      <c r="Q161" s="833">
        <v>50</v>
      </c>
    </row>
    <row r="162" spans="1:17" ht="14.45" customHeight="1" x14ac:dyDescent="0.2">
      <c r="A162" s="822" t="s">
        <v>8216</v>
      </c>
      <c r="B162" s="823" t="s">
        <v>8217</v>
      </c>
      <c r="C162" s="823" t="s">
        <v>7508</v>
      </c>
      <c r="D162" s="823" t="s">
        <v>8326</v>
      </c>
      <c r="E162" s="823" t="s">
        <v>8327</v>
      </c>
      <c r="F162" s="832">
        <v>101</v>
      </c>
      <c r="G162" s="832">
        <v>1212</v>
      </c>
      <c r="H162" s="832">
        <v>0.87953555878084178</v>
      </c>
      <c r="I162" s="832">
        <v>12</v>
      </c>
      <c r="J162" s="832">
        <v>106</v>
      </c>
      <c r="K162" s="832">
        <v>1378</v>
      </c>
      <c r="L162" s="832">
        <v>1</v>
      </c>
      <c r="M162" s="832">
        <v>13</v>
      </c>
      <c r="N162" s="832">
        <v>187</v>
      </c>
      <c r="O162" s="832">
        <v>2431</v>
      </c>
      <c r="P162" s="828">
        <v>1.7641509433962264</v>
      </c>
      <c r="Q162" s="833">
        <v>13</v>
      </c>
    </row>
    <row r="163" spans="1:17" ht="14.45" customHeight="1" x14ac:dyDescent="0.2">
      <c r="A163" s="822" t="s">
        <v>8216</v>
      </c>
      <c r="B163" s="823" t="s">
        <v>8217</v>
      </c>
      <c r="C163" s="823" t="s">
        <v>7508</v>
      </c>
      <c r="D163" s="823" t="s">
        <v>8328</v>
      </c>
      <c r="E163" s="823" t="s">
        <v>8329</v>
      </c>
      <c r="F163" s="832">
        <v>76</v>
      </c>
      <c r="G163" s="832">
        <v>13908</v>
      </c>
      <c r="H163" s="832">
        <v>0.91068622315348347</v>
      </c>
      <c r="I163" s="832">
        <v>183</v>
      </c>
      <c r="J163" s="832">
        <v>83</v>
      </c>
      <c r="K163" s="832">
        <v>15272</v>
      </c>
      <c r="L163" s="832">
        <v>1</v>
      </c>
      <c r="M163" s="832">
        <v>184</v>
      </c>
      <c r="N163" s="832">
        <v>91</v>
      </c>
      <c r="O163" s="832">
        <v>16835</v>
      </c>
      <c r="P163" s="828">
        <v>1.1023441592456784</v>
      </c>
      <c r="Q163" s="833">
        <v>185</v>
      </c>
    </row>
    <row r="164" spans="1:17" ht="14.45" customHeight="1" x14ac:dyDescent="0.2">
      <c r="A164" s="822" t="s">
        <v>8216</v>
      </c>
      <c r="B164" s="823" t="s">
        <v>8217</v>
      </c>
      <c r="C164" s="823" t="s">
        <v>7508</v>
      </c>
      <c r="D164" s="823" t="s">
        <v>8330</v>
      </c>
      <c r="E164" s="823" t="s">
        <v>8331</v>
      </c>
      <c r="F164" s="832">
        <v>165</v>
      </c>
      <c r="G164" s="832">
        <v>12045</v>
      </c>
      <c r="H164" s="832">
        <v>0.86842105263157898</v>
      </c>
      <c r="I164" s="832">
        <v>73</v>
      </c>
      <c r="J164" s="832">
        <v>190</v>
      </c>
      <c r="K164" s="832">
        <v>13870</v>
      </c>
      <c r="L164" s="832">
        <v>1</v>
      </c>
      <c r="M164" s="832">
        <v>73</v>
      </c>
      <c r="N164" s="832">
        <v>349</v>
      </c>
      <c r="O164" s="832">
        <v>25826</v>
      </c>
      <c r="P164" s="828">
        <v>1.8620043258832011</v>
      </c>
      <c r="Q164" s="833">
        <v>74</v>
      </c>
    </row>
    <row r="165" spans="1:17" ht="14.45" customHeight="1" x14ac:dyDescent="0.2">
      <c r="A165" s="822" t="s">
        <v>8216</v>
      </c>
      <c r="B165" s="823" t="s">
        <v>8217</v>
      </c>
      <c r="C165" s="823" t="s">
        <v>7508</v>
      </c>
      <c r="D165" s="823" t="s">
        <v>8332</v>
      </c>
      <c r="E165" s="823" t="s">
        <v>8333</v>
      </c>
      <c r="F165" s="832">
        <v>59</v>
      </c>
      <c r="G165" s="832">
        <v>10856</v>
      </c>
      <c r="H165" s="832">
        <v>0.91689189189189191</v>
      </c>
      <c r="I165" s="832">
        <v>184</v>
      </c>
      <c r="J165" s="832">
        <v>64</v>
      </c>
      <c r="K165" s="832">
        <v>11840</v>
      </c>
      <c r="L165" s="832">
        <v>1</v>
      </c>
      <c r="M165" s="832">
        <v>185</v>
      </c>
      <c r="N165" s="832">
        <v>74</v>
      </c>
      <c r="O165" s="832">
        <v>13764</v>
      </c>
      <c r="P165" s="828">
        <v>1.1625000000000001</v>
      </c>
      <c r="Q165" s="833">
        <v>186</v>
      </c>
    </row>
    <row r="166" spans="1:17" ht="14.45" customHeight="1" x14ac:dyDescent="0.2">
      <c r="A166" s="822" t="s">
        <v>8216</v>
      </c>
      <c r="B166" s="823" t="s">
        <v>8217</v>
      </c>
      <c r="C166" s="823" t="s">
        <v>7508</v>
      </c>
      <c r="D166" s="823" t="s">
        <v>8334</v>
      </c>
      <c r="E166" s="823" t="s">
        <v>8335</v>
      </c>
      <c r="F166" s="832">
        <v>5042</v>
      </c>
      <c r="G166" s="832">
        <v>751258</v>
      </c>
      <c r="H166" s="832">
        <v>0.97915672857608338</v>
      </c>
      <c r="I166" s="832">
        <v>149</v>
      </c>
      <c r="J166" s="832">
        <v>5115</v>
      </c>
      <c r="K166" s="832">
        <v>767250</v>
      </c>
      <c r="L166" s="832">
        <v>1</v>
      </c>
      <c r="M166" s="832">
        <v>150</v>
      </c>
      <c r="N166" s="832">
        <v>4215</v>
      </c>
      <c r="O166" s="832">
        <v>632250</v>
      </c>
      <c r="P166" s="828">
        <v>0.82404692082111441</v>
      </c>
      <c r="Q166" s="833">
        <v>150</v>
      </c>
    </row>
    <row r="167" spans="1:17" ht="14.45" customHeight="1" x14ac:dyDescent="0.2">
      <c r="A167" s="822" t="s">
        <v>8216</v>
      </c>
      <c r="B167" s="823" t="s">
        <v>8217</v>
      </c>
      <c r="C167" s="823" t="s">
        <v>7508</v>
      </c>
      <c r="D167" s="823" t="s">
        <v>8336</v>
      </c>
      <c r="E167" s="823" t="s">
        <v>8337</v>
      </c>
      <c r="F167" s="832">
        <v>3708</v>
      </c>
      <c r="G167" s="832">
        <v>111240</v>
      </c>
      <c r="H167" s="832">
        <v>0.99170901310510828</v>
      </c>
      <c r="I167" s="832">
        <v>30</v>
      </c>
      <c r="J167" s="832">
        <v>3739</v>
      </c>
      <c r="K167" s="832">
        <v>112170</v>
      </c>
      <c r="L167" s="832">
        <v>1</v>
      </c>
      <c r="M167" s="832">
        <v>30</v>
      </c>
      <c r="N167" s="832">
        <v>3136</v>
      </c>
      <c r="O167" s="832">
        <v>97216</v>
      </c>
      <c r="P167" s="828">
        <v>0.86668449674601056</v>
      </c>
      <c r="Q167" s="833">
        <v>31</v>
      </c>
    </row>
    <row r="168" spans="1:17" ht="14.45" customHeight="1" x14ac:dyDescent="0.2">
      <c r="A168" s="822" t="s">
        <v>8216</v>
      </c>
      <c r="B168" s="823" t="s">
        <v>8217</v>
      </c>
      <c r="C168" s="823" t="s">
        <v>7508</v>
      </c>
      <c r="D168" s="823" t="s">
        <v>8338</v>
      </c>
      <c r="E168" s="823" t="s">
        <v>8339</v>
      </c>
      <c r="F168" s="832">
        <v>1715</v>
      </c>
      <c r="G168" s="832">
        <v>53165</v>
      </c>
      <c r="H168" s="832">
        <v>0.92552617377226121</v>
      </c>
      <c r="I168" s="832">
        <v>31</v>
      </c>
      <c r="J168" s="832">
        <v>1853</v>
      </c>
      <c r="K168" s="832">
        <v>57443</v>
      </c>
      <c r="L168" s="832">
        <v>1</v>
      </c>
      <c r="M168" s="832">
        <v>31</v>
      </c>
      <c r="N168" s="832">
        <v>1789</v>
      </c>
      <c r="O168" s="832">
        <v>55459</v>
      </c>
      <c r="P168" s="828">
        <v>0.96546141392336748</v>
      </c>
      <c r="Q168" s="833">
        <v>31</v>
      </c>
    </row>
    <row r="169" spans="1:17" ht="14.45" customHeight="1" x14ac:dyDescent="0.2">
      <c r="A169" s="822" t="s">
        <v>8216</v>
      </c>
      <c r="B169" s="823" t="s">
        <v>8217</v>
      </c>
      <c r="C169" s="823" t="s">
        <v>7508</v>
      </c>
      <c r="D169" s="823" t="s">
        <v>8340</v>
      </c>
      <c r="E169" s="823" t="s">
        <v>8341</v>
      </c>
      <c r="F169" s="832">
        <v>1719</v>
      </c>
      <c r="G169" s="832">
        <v>46413</v>
      </c>
      <c r="H169" s="832">
        <v>0.89118663594470049</v>
      </c>
      <c r="I169" s="832">
        <v>27</v>
      </c>
      <c r="J169" s="832">
        <v>1860</v>
      </c>
      <c r="K169" s="832">
        <v>52080</v>
      </c>
      <c r="L169" s="832">
        <v>1</v>
      </c>
      <c r="M169" s="832">
        <v>28</v>
      </c>
      <c r="N169" s="832">
        <v>1797</v>
      </c>
      <c r="O169" s="832">
        <v>50316</v>
      </c>
      <c r="P169" s="828">
        <v>0.96612903225806457</v>
      </c>
      <c r="Q169" s="833">
        <v>28</v>
      </c>
    </row>
    <row r="170" spans="1:17" ht="14.45" customHeight="1" x14ac:dyDescent="0.2">
      <c r="A170" s="822" t="s">
        <v>8216</v>
      </c>
      <c r="B170" s="823" t="s">
        <v>8217</v>
      </c>
      <c r="C170" s="823" t="s">
        <v>7508</v>
      </c>
      <c r="D170" s="823" t="s">
        <v>8342</v>
      </c>
      <c r="E170" s="823" t="s">
        <v>8343</v>
      </c>
      <c r="F170" s="832">
        <v>13</v>
      </c>
      <c r="G170" s="832">
        <v>3328</v>
      </c>
      <c r="H170" s="832">
        <v>0.8632944228274968</v>
      </c>
      <c r="I170" s="832">
        <v>256</v>
      </c>
      <c r="J170" s="832">
        <v>15</v>
      </c>
      <c r="K170" s="832">
        <v>3855</v>
      </c>
      <c r="L170" s="832">
        <v>1</v>
      </c>
      <c r="M170" s="832">
        <v>257</v>
      </c>
      <c r="N170" s="832">
        <v>13</v>
      </c>
      <c r="O170" s="832">
        <v>3354</v>
      </c>
      <c r="P170" s="828">
        <v>0.87003891050583659</v>
      </c>
      <c r="Q170" s="833">
        <v>258</v>
      </c>
    </row>
    <row r="171" spans="1:17" ht="14.45" customHeight="1" x14ac:dyDescent="0.2">
      <c r="A171" s="822" t="s">
        <v>8216</v>
      </c>
      <c r="B171" s="823" t="s">
        <v>8217</v>
      </c>
      <c r="C171" s="823" t="s">
        <v>7508</v>
      </c>
      <c r="D171" s="823" t="s">
        <v>8344</v>
      </c>
      <c r="E171" s="823" t="s">
        <v>8345</v>
      </c>
      <c r="F171" s="832"/>
      <c r="G171" s="832"/>
      <c r="H171" s="832"/>
      <c r="I171" s="832"/>
      <c r="J171" s="832">
        <v>2</v>
      </c>
      <c r="K171" s="832">
        <v>326</v>
      </c>
      <c r="L171" s="832">
        <v>1</v>
      </c>
      <c r="M171" s="832">
        <v>163</v>
      </c>
      <c r="N171" s="832">
        <v>1</v>
      </c>
      <c r="O171" s="832">
        <v>164</v>
      </c>
      <c r="P171" s="828">
        <v>0.50306748466257667</v>
      </c>
      <c r="Q171" s="833">
        <v>164</v>
      </c>
    </row>
    <row r="172" spans="1:17" ht="14.45" customHeight="1" x14ac:dyDescent="0.2">
      <c r="A172" s="822" t="s">
        <v>8216</v>
      </c>
      <c r="B172" s="823" t="s">
        <v>8217</v>
      </c>
      <c r="C172" s="823" t="s">
        <v>7508</v>
      </c>
      <c r="D172" s="823" t="s">
        <v>8346</v>
      </c>
      <c r="E172" s="823" t="s">
        <v>8347</v>
      </c>
      <c r="F172" s="832">
        <v>1360</v>
      </c>
      <c r="G172" s="832">
        <v>29920</v>
      </c>
      <c r="H172" s="832">
        <v>0.98476121515321069</v>
      </c>
      <c r="I172" s="832">
        <v>22</v>
      </c>
      <c r="J172" s="832">
        <v>1321</v>
      </c>
      <c r="K172" s="832">
        <v>30383</v>
      </c>
      <c r="L172" s="832">
        <v>1</v>
      </c>
      <c r="M172" s="832">
        <v>23</v>
      </c>
      <c r="N172" s="832">
        <v>851</v>
      </c>
      <c r="O172" s="832">
        <v>19573</v>
      </c>
      <c r="P172" s="828">
        <v>0.6442089326267979</v>
      </c>
      <c r="Q172" s="833">
        <v>23</v>
      </c>
    </row>
    <row r="173" spans="1:17" ht="14.45" customHeight="1" x14ac:dyDescent="0.2">
      <c r="A173" s="822" t="s">
        <v>8216</v>
      </c>
      <c r="B173" s="823" t="s">
        <v>8217</v>
      </c>
      <c r="C173" s="823" t="s">
        <v>7508</v>
      </c>
      <c r="D173" s="823" t="s">
        <v>8348</v>
      </c>
      <c r="E173" s="823" t="s">
        <v>8349</v>
      </c>
      <c r="F173" s="832">
        <v>3652</v>
      </c>
      <c r="G173" s="832">
        <v>91300</v>
      </c>
      <c r="H173" s="832">
        <v>0.9432013058121036</v>
      </c>
      <c r="I173" s="832">
        <v>25</v>
      </c>
      <c r="J173" s="832">
        <v>3723</v>
      </c>
      <c r="K173" s="832">
        <v>96798</v>
      </c>
      <c r="L173" s="832">
        <v>1</v>
      </c>
      <c r="M173" s="832">
        <v>26</v>
      </c>
      <c r="N173" s="832">
        <v>3106</v>
      </c>
      <c r="O173" s="832">
        <v>80756</v>
      </c>
      <c r="P173" s="828">
        <v>0.83427343540155785</v>
      </c>
      <c r="Q173" s="833">
        <v>26</v>
      </c>
    </row>
    <row r="174" spans="1:17" ht="14.45" customHeight="1" x14ac:dyDescent="0.2">
      <c r="A174" s="822" t="s">
        <v>8216</v>
      </c>
      <c r="B174" s="823" t="s">
        <v>8217</v>
      </c>
      <c r="C174" s="823" t="s">
        <v>7508</v>
      </c>
      <c r="D174" s="823" t="s">
        <v>8350</v>
      </c>
      <c r="E174" s="823" t="s">
        <v>8351</v>
      </c>
      <c r="F174" s="832">
        <v>3067</v>
      </c>
      <c r="G174" s="832">
        <v>101211</v>
      </c>
      <c r="H174" s="832">
        <v>0.86200112422709385</v>
      </c>
      <c r="I174" s="832">
        <v>33</v>
      </c>
      <c r="J174" s="832">
        <v>3558</v>
      </c>
      <c r="K174" s="832">
        <v>117414</v>
      </c>
      <c r="L174" s="832">
        <v>1</v>
      </c>
      <c r="M174" s="832">
        <v>33</v>
      </c>
      <c r="N174" s="832">
        <v>1806</v>
      </c>
      <c r="O174" s="832">
        <v>59598</v>
      </c>
      <c r="P174" s="828">
        <v>0.50758853288364247</v>
      </c>
      <c r="Q174" s="833">
        <v>33</v>
      </c>
    </row>
    <row r="175" spans="1:17" ht="14.45" customHeight="1" x14ac:dyDescent="0.2">
      <c r="A175" s="822" t="s">
        <v>8216</v>
      </c>
      <c r="B175" s="823" t="s">
        <v>8217</v>
      </c>
      <c r="C175" s="823" t="s">
        <v>7508</v>
      </c>
      <c r="D175" s="823" t="s">
        <v>8352</v>
      </c>
      <c r="E175" s="823" t="s">
        <v>8353</v>
      </c>
      <c r="F175" s="832">
        <v>2</v>
      </c>
      <c r="G175" s="832">
        <v>60</v>
      </c>
      <c r="H175" s="832"/>
      <c r="I175" s="832">
        <v>30</v>
      </c>
      <c r="J175" s="832"/>
      <c r="K175" s="832"/>
      <c r="L175" s="832"/>
      <c r="M175" s="832"/>
      <c r="N175" s="832">
        <v>2</v>
      </c>
      <c r="O175" s="832">
        <v>60</v>
      </c>
      <c r="P175" s="828"/>
      <c r="Q175" s="833">
        <v>30</v>
      </c>
    </row>
    <row r="176" spans="1:17" ht="14.45" customHeight="1" x14ac:dyDescent="0.2">
      <c r="A176" s="822" t="s">
        <v>8216</v>
      </c>
      <c r="B176" s="823" t="s">
        <v>8217</v>
      </c>
      <c r="C176" s="823" t="s">
        <v>7508</v>
      </c>
      <c r="D176" s="823" t="s">
        <v>8354</v>
      </c>
      <c r="E176" s="823" t="s">
        <v>8355</v>
      </c>
      <c r="F176" s="832">
        <v>2</v>
      </c>
      <c r="G176" s="832">
        <v>410</v>
      </c>
      <c r="H176" s="832">
        <v>2.0098039215686274</v>
      </c>
      <c r="I176" s="832">
        <v>205</v>
      </c>
      <c r="J176" s="832">
        <v>1</v>
      </c>
      <c r="K176" s="832">
        <v>204</v>
      </c>
      <c r="L176" s="832">
        <v>1</v>
      </c>
      <c r="M176" s="832">
        <v>204</v>
      </c>
      <c r="N176" s="832"/>
      <c r="O176" s="832"/>
      <c r="P176" s="828"/>
      <c r="Q176" s="833"/>
    </row>
    <row r="177" spans="1:17" ht="14.45" customHeight="1" x14ac:dyDescent="0.2">
      <c r="A177" s="822" t="s">
        <v>8216</v>
      </c>
      <c r="B177" s="823" t="s">
        <v>8217</v>
      </c>
      <c r="C177" s="823" t="s">
        <v>7508</v>
      </c>
      <c r="D177" s="823" t="s">
        <v>8356</v>
      </c>
      <c r="E177" s="823" t="s">
        <v>8357</v>
      </c>
      <c r="F177" s="832">
        <v>3212</v>
      </c>
      <c r="G177" s="832">
        <v>83512</v>
      </c>
      <c r="H177" s="832">
        <v>1.0161341347674786</v>
      </c>
      <c r="I177" s="832">
        <v>26</v>
      </c>
      <c r="J177" s="832">
        <v>3161</v>
      </c>
      <c r="K177" s="832">
        <v>82186</v>
      </c>
      <c r="L177" s="832">
        <v>1</v>
      </c>
      <c r="M177" s="832">
        <v>26</v>
      </c>
      <c r="N177" s="832">
        <v>2349</v>
      </c>
      <c r="O177" s="832">
        <v>61074</v>
      </c>
      <c r="P177" s="828">
        <v>0.74311926605504586</v>
      </c>
      <c r="Q177" s="833">
        <v>26</v>
      </c>
    </row>
    <row r="178" spans="1:17" ht="14.45" customHeight="1" x14ac:dyDescent="0.2">
      <c r="A178" s="822" t="s">
        <v>8216</v>
      </c>
      <c r="B178" s="823" t="s">
        <v>8217</v>
      </c>
      <c r="C178" s="823" t="s">
        <v>7508</v>
      </c>
      <c r="D178" s="823" t="s">
        <v>8358</v>
      </c>
      <c r="E178" s="823" t="s">
        <v>8359</v>
      </c>
      <c r="F178" s="832">
        <v>1257</v>
      </c>
      <c r="G178" s="832">
        <v>105588</v>
      </c>
      <c r="H178" s="832">
        <v>0.72700983227299021</v>
      </c>
      <c r="I178" s="832">
        <v>84</v>
      </c>
      <c r="J178" s="832">
        <v>1729</v>
      </c>
      <c r="K178" s="832">
        <v>145236</v>
      </c>
      <c r="L178" s="832">
        <v>1</v>
      </c>
      <c r="M178" s="832">
        <v>84</v>
      </c>
      <c r="N178" s="832">
        <v>1746</v>
      </c>
      <c r="O178" s="832">
        <v>146664</v>
      </c>
      <c r="P178" s="828">
        <v>1.0098322729901676</v>
      </c>
      <c r="Q178" s="833">
        <v>84</v>
      </c>
    </row>
    <row r="179" spans="1:17" ht="14.45" customHeight="1" x14ac:dyDescent="0.2">
      <c r="A179" s="822" t="s">
        <v>8216</v>
      </c>
      <c r="B179" s="823" t="s">
        <v>8217</v>
      </c>
      <c r="C179" s="823" t="s">
        <v>7508</v>
      </c>
      <c r="D179" s="823" t="s">
        <v>8360</v>
      </c>
      <c r="E179" s="823" t="s">
        <v>8361</v>
      </c>
      <c r="F179" s="832">
        <v>109</v>
      </c>
      <c r="G179" s="832">
        <v>19184</v>
      </c>
      <c r="H179" s="832">
        <v>0.87406597412064879</v>
      </c>
      <c r="I179" s="832">
        <v>176</v>
      </c>
      <c r="J179" s="832">
        <v>124</v>
      </c>
      <c r="K179" s="832">
        <v>21948</v>
      </c>
      <c r="L179" s="832">
        <v>1</v>
      </c>
      <c r="M179" s="832">
        <v>177</v>
      </c>
      <c r="N179" s="832">
        <v>123</v>
      </c>
      <c r="O179" s="832">
        <v>21894</v>
      </c>
      <c r="P179" s="828">
        <v>0.99753963914707489</v>
      </c>
      <c r="Q179" s="833">
        <v>178</v>
      </c>
    </row>
    <row r="180" spans="1:17" ht="14.45" customHeight="1" x14ac:dyDescent="0.2">
      <c r="A180" s="822" t="s">
        <v>8216</v>
      </c>
      <c r="B180" s="823" t="s">
        <v>8217</v>
      </c>
      <c r="C180" s="823" t="s">
        <v>7508</v>
      </c>
      <c r="D180" s="823" t="s">
        <v>8362</v>
      </c>
      <c r="E180" s="823" t="s">
        <v>8363</v>
      </c>
      <c r="F180" s="832">
        <v>101</v>
      </c>
      <c r="G180" s="832">
        <v>25553</v>
      </c>
      <c r="H180" s="832">
        <v>0.88247686144495097</v>
      </c>
      <c r="I180" s="832">
        <v>253</v>
      </c>
      <c r="J180" s="832">
        <v>114</v>
      </c>
      <c r="K180" s="832">
        <v>28956</v>
      </c>
      <c r="L180" s="832">
        <v>1</v>
      </c>
      <c r="M180" s="832">
        <v>254</v>
      </c>
      <c r="N180" s="832">
        <v>96</v>
      </c>
      <c r="O180" s="832">
        <v>24480</v>
      </c>
      <c r="P180" s="828">
        <v>0.84542063820969748</v>
      </c>
      <c r="Q180" s="833">
        <v>255</v>
      </c>
    </row>
    <row r="181" spans="1:17" ht="14.45" customHeight="1" x14ac:dyDescent="0.2">
      <c r="A181" s="822" t="s">
        <v>8216</v>
      </c>
      <c r="B181" s="823" t="s">
        <v>8217</v>
      </c>
      <c r="C181" s="823" t="s">
        <v>7508</v>
      </c>
      <c r="D181" s="823" t="s">
        <v>8364</v>
      </c>
      <c r="E181" s="823" t="s">
        <v>8365</v>
      </c>
      <c r="F181" s="832">
        <v>747</v>
      </c>
      <c r="G181" s="832">
        <v>11205</v>
      </c>
      <c r="H181" s="832">
        <v>0.93624665775401072</v>
      </c>
      <c r="I181" s="832">
        <v>15</v>
      </c>
      <c r="J181" s="832">
        <v>748</v>
      </c>
      <c r="K181" s="832">
        <v>11968</v>
      </c>
      <c r="L181" s="832">
        <v>1</v>
      </c>
      <c r="M181" s="832">
        <v>16</v>
      </c>
      <c r="N181" s="832">
        <v>818</v>
      </c>
      <c r="O181" s="832">
        <v>13088</v>
      </c>
      <c r="P181" s="828">
        <v>1.0935828877005347</v>
      </c>
      <c r="Q181" s="833">
        <v>16</v>
      </c>
    </row>
    <row r="182" spans="1:17" ht="14.45" customHeight="1" x14ac:dyDescent="0.2">
      <c r="A182" s="822" t="s">
        <v>8216</v>
      </c>
      <c r="B182" s="823" t="s">
        <v>8217</v>
      </c>
      <c r="C182" s="823" t="s">
        <v>7508</v>
      </c>
      <c r="D182" s="823" t="s">
        <v>8366</v>
      </c>
      <c r="E182" s="823" t="s">
        <v>8367</v>
      </c>
      <c r="F182" s="832">
        <v>2000</v>
      </c>
      <c r="G182" s="832">
        <v>46000</v>
      </c>
      <c r="H182" s="832">
        <v>0.97991180793728561</v>
      </c>
      <c r="I182" s="832">
        <v>23</v>
      </c>
      <c r="J182" s="832">
        <v>2041</v>
      </c>
      <c r="K182" s="832">
        <v>46943</v>
      </c>
      <c r="L182" s="832">
        <v>1</v>
      </c>
      <c r="M182" s="832">
        <v>23</v>
      </c>
      <c r="N182" s="832">
        <v>2015</v>
      </c>
      <c r="O182" s="832">
        <v>46345</v>
      </c>
      <c r="P182" s="828">
        <v>0.98726114649681529</v>
      </c>
      <c r="Q182" s="833">
        <v>23</v>
      </c>
    </row>
    <row r="183" spans="1:17" ht="14.45" customHeight="1" x14ac:dyDescent="0.2">
      <c r="A183" s="822" t="s">
        <v>8216</v>
      </c>
      <c r="B183" s="823" t="s">
        <v>8217</v>
      </c>
      <c r="C183" s="823" t="s">
        <v>7508</v>
      </c>
      <c r="D183" s="823" t="s">
        <v>8368</v>
      </c>
      <c r="E183" s="823" t="s">
        <v>8369</v>
      </c>
      <c r="F183" s="832">
        <v>91</v>
      </c>
      <c r="G183" s="832">
        <v>22932</v>
      </c>
      <c r="H183" s="832">
        <v>0.79509049303099644</v>
      </c>
      <c r="I183" s="832">
        <v>252</v>
      </c>
      <c r="J183" s="832">
        <v>114</v>
      </c>
      <c r="K183" s="832">
        <v>28842</v>
      </c>
      <c r="L183" s="832">
        <v>1</v>
      </c>
      <c r="M183" s="832">
        <v>253</v>
      </c>
      <c r="N183" s="832">
        <v>93</v>
      </c>
      <c r="O183" s="832">
        <v>23622</v>
      </c>
      <c r="P183" s="828">
        <v>0.81901393800707301</v>
      </c>
      <c r="Q183" s="833">
        <v>254</v>
      </c>
    </row>
    <row r="184" spans="1:17" ht="14.45" customHeight="1" x14ac:dyDescent="0.2">
      <c r="A184" s="822" t="s">
        <v>8216</v>
      </c>
      <c r="B184" s="823" t="s">
        <v>8217</v>
      </c>
      <c r="C184" s="823" t="s">
        <v>7508</v>
      </c>
      <c r="D184" s="823" t="s">
        <v>8370</v>
      </c>
      <c r="E184" s="823" t="s">
        <v>8371</v>
      </c>
      <c r="F184" s="832">
        <v>679</v>
      </c>
      <c r="G184" s="832">
        <v>25123</v>
      </c>
      <c r="H184" s="832">
        <v>0.98835516739446871</v>
      </c>
      <c r="I184" s="832">
        <v>37</v>
      </c>
      <c r="J184" s="832">
        <v>687</v>
      </c>
      <c r="K184" s="832">
        <v>25419</v>
      </c>
      <c r="L184" s="832">
        <v>1</v>
      </c>
      <c r="M184" s="832">
        <v>37</v>
      </c>
      <c r="N184" s="832">
        <v>790</v>
      </c>
      <c r="O184" s="832">
        <v>29230</v>
      </c>
      <c r="P184" s="828">
        <v>1.1499272197962154</v>
      </c>
      <c r="Q184" s="833">
        <v>37</v>
      </c>
    </row>
    <row r="185" spans="1:17" ht="14.45" customHeight="1" x14ac:dyDescent="0.2">
      <c r="A185" s="822" t="s">
        <v>8216</v>
      </c>
      <c r="B185" s="823" t="s">
        <v>8217</v>
      </c>
      <c r="C185" s="823" t="s">
        <v>7508</v>
      </c>
      <c r="D185" s="823" t="s">
        <v>8372</v>
      </c>
      <c r="E185" s="823" t="s">
        <v>8373</v>
      </c>
      <c r="F185" s="832">
        <v>3285</v>
      </c>
      <c r="G185" s="832">
        <v>75555</v>
      </c>
      <c r="H185" s="832">
        <v>0.92691873589164786</v>
      </c>
      <c r="I185" s="832">
        <v>23</v>
      </c>
      <c r="J185" s="832">
        <v>3544</v>
      </c>
      <c r="K185" s="832">
        <v>81512</v>
      </c>
      <c r="L185" s="832">
        <v>1</v>
      </c>
      <c r="M185" s="832">
        <v>23</v>
      </c>
      <c r="N185" s="832">
        <v>3022</v>
      </c>
      <c r="O185" s="832">
        <v>69506</v>
      </c>
      <c r="P185" s="828">
        <v>0.85270880361173818</v>
      </c>
      <c r="Q185" s="833">
        <v>23</v>
      </c>
    </row>
    <row r="186" spans="1:17" ht="14.45" customHeight="1" x14ac:dyDescent="0.2">
      <c r="A186" s="822" t="s">
        <v>8216</v>
      </c>
      <c r="B186" s="823" t="s">
        <v>8217</v>
      </c>
      <c r="C186" s="823" t="s">
        <v>7508</v>
      </c>
      <c r="D186" s="823" t="s">
        <v>8374</v>
      </c>
      <c r="E186" s="823" t="s">
        <v>8375</v>
      </c>
      <c r="F186" s="832">
        <v>1</v>
      </c>
      <c r="G186" s="832">
        <v>216</v>
      </c>
      <c r="H186" s="832">
        <v>0.25</v>
      </c>
      <c r="I186" s="832">
        <v>216</v>
      </c>
      <c r="J186" s="832">
        <v>4</v>
      </c>
      <c r="K186" s="832">
        <v>864</v>
      </c>
      <c r="L186" s="832">
        <v>1</v>
      </c>
      <c r="M186" s="832">
        <v>216</v>
      </c>
      <c r="N186" s="832">
        <v>2</v>
      </c>
      <c r="O186" s="832">
        <v>432</v>
      </c>
      <c r="P186" s="828">
        <v>0.5</v>
      </c>
      <c r="Q186" s="833">
        <v>216</v>
      </c>
    </row>
    <row r="187" spans="1:17" ht="14.45" customHeight="1" x14ac:dyDescent="0.2">
      <c r="A187" s="822" t="s">
        <v>8216</v>
      </c>
      <c r="B187" s="823" t="s">
        <v>8217</v>
      </c>
      <c r="C187" s="823" t="s">
        <v>7508</v>
      </c>
      <c r="D187" s="823" t="s">
        <v>8376</v>
      </c>
      <c r="E187" s="823" t="s">
        <v>8377</v>
      </c>
      <c r="F187" s="832">
        <v>185</v>
      </c>
      <c r="G187" s="832">
        <v>31635</v>
      </c>
      <c r="H187" s="832">
        <v>0.84090909090909094</v>
      </c>
      <c r="I187" s="832">
        <v>171</v>
      </c>
      <c r="J187" s="832">
        <v>220</v>
      </c>
      <c r="K187" s="832">
        <v>37620</v>
      </c>
      <c r="L187" s="832">
        <v>1</v>
      </c>
      <c r="M187" s="832">
        <v>171</v>
      </c>
      <c r="N187" s="832">
        <v>202</v>
      </c>
      <c r="O187" s="832">
        <v>34542</v>
      </c>
      <c r="P187" s="828">
        <v>0.91818181818181821</v>
      </c>
      <c r="Q187" s="833">
        <v>171</v>
      </c>
    </row>
    <row r="188" spans="1:17" ht="14.45" customHeight="1" x14ac:dyDescent="0.2">
      <c r="A188" s="822" t="s">
        <v>8216</v>
      </c>
      <c r="B188" s="823" t="s">
        <v>8217</v>
      </c>
      <c r="C188" s="823" t="s">
        <v>7508</v>
      </c>
      <c r="D188" s="823" t="s">
        <v>8378</v>
      </c>
      <c r="E188" s="823" t="s">
        <v>8379</v>
      </c>
      <c r="F188" s="832">
        <v>4</v>
      </c>
      <c r="G188" s="832">
        <v>2352</v>
      </c>
      <c r="H188" s="832">
        <v>3.9932088285229201</v>
      </c>
      <c r="I188" s="832">
        <v>588</v>
      </c>
      <c r="J188" s="832">
        <v>1</v>
      </c>
      <c r="K188" s="832">
        <v>589</v>
      </c>
      <c r="L188" s="832">
        <v>1</v>
      </c>
      <c r="M188" s="832">
        <v>589</v>
      </c>
      <c r="N188" s="832">
        <v>1</v>
      </c>
      <c r="O188" s="832">
        <v>590</v>
      </c>
      <c r="P188" s="828">
        <v>1.0016977928692699</v>
      </c>
      <c r="Q188" s="833">
        <v>590</v>
      </c>
    </row>
    <row r="189" spans="1:17" ht="14.45" customHeight="1" x14ac:dyDescent="0.2">
      <c r="A189" s="822" t="s">
        <v>8216</v>
      </c>
      <c r="B189" s="823" t="s">
        <v>8217</v>
      </c>
      <c r="C189" s="823" t="s">
        <v>7508</v>
      </c>
      <c r="D189" s="823" t="s">
        <v>8380</v>
      </c>
      <c r="E189" s="823" t="s">
        <v>8381</v>
      </c>
      <c r="F189" s="832">
        <v>1</v>
      </c>
      <c r="G189" s="832">
        <v>327</v>
      </c>
      <c r="H189" s="832">
        <v>0.49847560975609756</v>
      </c>
      <c r="I189" s="832">
        <v>327</v>
      </c>
      <c r="J189" s="832">
        <v>2</v>
      </c>
      <c r="K189" s="832">
        <v>656</v>
      </c>
      <c r="L189" s="832">
        <v>1</v>
      </c>
      <c r="M189" s="832">
        <v>328</v>
      </c>
      <c r="N189" s="832">
        <v>1</v>
      </c>
      <c r="O189" s="832">
        <v>329</v>
      </c>
      <c r="P189" s="828">
        <v>0.50152439024390238</v>
      </c>
      <c r="Q189" s="833">
        <v>329</v>
      </c>
    </row>
    <row r="190" spans="1:17" ht="14.45" customHeight="1" x14ac:dyDescent="0.2">
      <c r="A190" s="822" t="s">
        <v>8216</v>
      </c>
      <c r="B190" s="823" t="s">
        <v>8217</v>
      </c>
      <c r="C190" s="823" t="s">
        <v>7508</v>
      </c>
      <c r="D190" s="823" t="s">
        <v>8382</v>
      </c>
      <c r="E190" s="823" t="s">
        <v>8383</v>
      </c>
      <c r="F190" s="832">
        <v>24</v>
      </c>
      <c r="G190" s="832">
        <v>7944</v>
      </c>
      <c r="H190" s="832">
        <v>1</v>
      </c>
      <c r="I190" s="832">
        <v>331</v>
      </c>
      <c r="J190" s="832">
        <v>24</v>
      </c>
      <c r="K190" s="832">
        <v>7944</v>
      </c>
      <c r="L190" s="832">
        <v>1</v>
      </c>
      <c r="M190" s="832">
        <v>331</v>
      </c>
      <c r="N190" s="832">
        <v>29</v>
      </c>
      <c r="O190" s="832">
        <v>9599</v>
      </c>
      <c r="P190" s="828">
        <v>1.2083333333333333</v>
      </c>
      <c r="Q190" s="833">
        <v>331</v>
      </c>
    </row>
    <row r="191" spans="1:17" ht="14.45" customHeight="1" x14ac:dyDescent="0.2">
      <c r="A191" s="822" t="s">
        <v>8216</v>
      </c>
      <c r="B191" s="823" t="s">
        <v>8217</v>
      </c>
      <c r="C191" s="823" t="s">
        <v>7508</v>
      </c>
      <c r="D191" s="823" t="s">
        <v>8384</v>
      </c>
      <c r="E191" s="823" t="s">
        <v>8385</v>
      </c>
      <c r="F191" s="832">
        <v>3109</v>
      </c>
      <c r="G191" s="832">
        <v>90161</v>
      </c>
      <c r="H191" s="832">
        <v>0.99903598971722363</v>
      </c>
      <c r="I191" s="832">
        <v>29</v>
      </c>
      <c r="J191" s="832">
        <v>3112</v>
      </c>
      <c r="K191" s="832">
        <v>90248</v>
      </c>
      <c r="L191" s="832">
        <v>1</v>
      </c>
      <c r="M191" s="832">
        <v>29</v>
      </c>
      <c r="N191" s="832">
        <v>2112</v>
      </c>
      <c r="O191" s="832">
        <v>61248</v>
      </c>
      <c r="P191" s="828">
        <v>0.67866323907455017</v>
      </c>
      <c r="Q191" s="833">
        <v>29</v>
      </c>
    </row>
    <row r="192" spans="1:17" ht="14.45" customHeight="1" x14ac:dyDescent="0.2">
      <c r="A192" s="822" t="s">
        <v>8216</v>
      </c>
      <c r="B192" s="823" t="s">
        <v>8217</v>
      </c>
      <c r="C192" s="823" t="s">
        <v>7508</v>
      </c>
      <c r="D192" s="823" t="s">
        <v>8386</v>
      </c>
      <c r="E192" s="823" t="s">
        <v>8387</v>
      </c>
      <c r="F192" s="832">
        <v>3</v>
      </c>
      <c r="G192" s="832">
        <v>534</v>
      </c>
      <c r="H192" s="832">
        <v>1.4916201117318435</v>
      </c>
      <c r="I192" s="832">
        <v>178</v>
      </c>
      <c r="J192" s="832">
        <v>2</v>
      </c>
      <c r="K192" s="832">
        <v>358</v>
      </c>
      <c r="L192" s="832">
        <v>1</v>
      </c>
      <c r="M192" s="832">
        <v>179</v>
      </c>
      <c r="N192" s="832">
        <v>11</v>
      </c>
      <c r="O192" s="832">
        <v>1969</v>
      </c>
      <c r="P192" s="828">
        <v>5.5</v>
      </c>
      <c r="Q192" s="833">
        <v>179</v>
      </c>
    </row>
    <row r="193" spans="1:17" ht="14.45" customHeight="1" x14ac:dyDescent="0.2">
      <c r="A193" s="822" t="s">
        <v>8216</v>
      </c>
      <c r="B193" s="823" t="s">
        <v>8217</v>
      </c>
      <c r="C193" s="823" t="s">
        <v>7508</v>
      </c>
      <c r="D193" s="823" t="s">
        <v>8388</v>
      </c>
      <c r="E193" s="823" t="s">
        <v>8389</v>
      </c>
      <c r="F193" s="832">
        <v>31</v>
      </c>
      <c r="G193" s="832">
        <v>465</v>
      </c>
      <c r="H193" s="832">
        <v>0.96875</v>
      </c>
      <c r="I193" s="832">
        <v>15</v>
      </c>
      <c r="J193" s="832">
        <v>30</v>
      </c>
      <c r="K193" s="832">
        <v>480</v>
      </c>
      <c r="L193" s="832">
        <v>1</v>
      </c>
      <c r="M193" s="832">
        <v>16</v>
      </c>
      <c r="N193" s="832">
        <v>810</v>
      </c>
      <c r="O193" s="832">
        <v>12960</v>
      </c>
      <c r="P193" s="828">
        <v>27</v>
      </c>
      <c r="Q193" s="833">
        <v>16</v>
      </c>
    </row>
    <row r="194" spans="1:17" ht="14.45" customHeight="1" x14ac:dyDescent="0.2">
      <c r="A194" s="822" t="s">
        <v>8216</v>
      </c>
      <c r="B194" s="823" t="s">
        <v>8217</v>
      </c>
      <c r="C194" s="823" t="s">
        <v>7508</v>
      </c>
      <c r="D194" s="823" t="s">
        <v>8390</v>
      </c>
      <c r="E194" s="823" t="s">
        <v>8391</v>
      </c>
      <c r="F194" s="832">
        <v>754</v>
      </c>
      <c r="G194" s="832">
        <v>14326</v>
      </c>
      <c r="H194" s="832">
        <v>0.83582263710618432</v>
      </c>
      <c r="I194" s="832">
        <v>19</v>
      </c>
      <c r="J194" s="832">
        <v>857</v>
      </c>
      <c r="K194" s="832">
        <v>17140</v>
      </c>
      <c r="L194" s="832">
        <v>1</v>
      </c>
      <c r="M194" s="832">
        <v>20</v>
      </c>
      <c r="N194" s="832">
        <v>892</v>
      </c>
      <c r="O194" s="832">
        <v>17840</v>
      </c>
      <c r="P194" s="828">
        <v>1.0408401400233371</v>
      </c>
      <c r="Q194" s="833">
        <v>20</v>
      </c>
    </row>
    <row r="195" spans="1:17" ht="14.45" customHeight="1" x14ac:dyDescent="0.2">
      <c r="A195" s="822" t="s">
        <v>8216</v>
      </c>
      <c r="B195" s="823" t="s">
        <v>8217</v>
      </c>
      <c r="C195" s="823" t="s">
        <v>7508</v>
      </c>
      <c r="D195" s="823" t="s">
        <v>8392</v>
      </c>
      <c r="E195" s="823" t="s">
        <v>3424</v>
      </c>
      <c r="F195" s="832">
        <v>5002</v>
      </c>
      <c r="G195" s="832">
        <v>100040</v>
      </c>
      <c r="H195" s="832">
        <v>0.98971111990502569</v>
      </c>
      <c r="I195" s="832">
        <v>20</v>
      </c>
      <c r="J195" s="832">
        <v>5054</v>
      </c>
      <c r="K195" s="832">
        <v>101080</v>
      </c>
      <c r="L195" s="832">
        <v>1</v>
      </c>
      <c r="M195" s="832">
        <v>20</v>
      </c>
      <c r="N195" s="832">
        <v>3641</v>
      </c>
      <c r="O195" s="832">
        <v>72820</v>
      </c>
      <c r="P195" s="828">
        <v>0.72041946972694892</v>
      </c>
      <c r="Q195" s="833">
        <v>20</v>
      </c>
    </row>
    <row r="196" spans="1:17" ht="14.45" customHeight="1" x14ac:dyDescent="0.2">
      <c r="A196" s="822" t="s">
        <v>8216</v>
      </c>
      <c r="B196" s="823" t="s">
        <v>8217</v>
      </c>
      <c r="C196" s="823" t="s">
        <v>7508</v>
      </c>
      <c r="D196" s="823" t="s">
        <v>8393</v>
      </c>
      <c r="E196" s="823" t="s">
        <v>8394</v>
      </c>
      <c r="F196" s="832">
        <v>16</v>
      </c>
      <c r="G196" s="832">
        <v>2976</v>
      </c>
      <c r="H196" s="832">
        <v>0.99465240641711228</v>
      </c>
      <c r="I196" s="832">
        <v>186</v>
      </c>
      <c r="J196" s="832">
        <v>16</v>
      </c>
      <c r="K196" s="832">
        <v>2992</v>
      </c>
      <c r="L196" s="832">
        <v>1</v>
      </c>
      <c r="M196" s="832">
        <v>187</v>
      </c>
      <c r="N196" s="832">
        <v>25</v>
      </c>
      <c r="O196" s="832">
        <v>4700</v>
      </c>
      <c r="P196" s="828">
        <v>1.570855614973262</v>
      </c>
      <c r="Q196" s="833">
        <v>188</v>
      </c>
    </row>
    <row r="197" spans="1:17" ht="14.45" customHeight="1" x14ac:dyDescent="0.2">
      <c r="A197" s="822" t="s">
        <v>8216</v>
      </c>
      <c r="B197" s="823" t="s">
        <v>8217</v>
      </c>
      <c r="C197" s="823" t="s">
        <v>7508</v>
      </c>
      <c r="D197" s="823" t="s">
        <v>8395</v>
      </c>
      <c r="E197" s="823" t="s">
        <v>8396</v>
      </c>
      <c r="F197" s="832">
        <v>3</v>
      </c>
      <c r="G197" s="832">
        <v>567</v>
      </c>
      <c r="H197" s="832">
        <v>1.4921052631578948</v>
      </c>
      <c r="I197" s="832">
        <v>189</v>
      </c>
      <c r="J197" s="832">
        <v>2</v>
      </c>
      <c r="K197" s="832">
        <v>380</v>
      </c>
      <c r="L197" s="832">
        <v>1</v>
      </c>
      <c r="M197" s="832">
        <v>190</v>
      </c>
      <c r="N197" s="832">
        <v>1</v>
      </c>
      <c r="O197" s="832">
        <v>190</v>
      </c>
      <c r="P197" s="828">
        <v>0.5</v>
      </c>
      <c r="Q197" s="833">
        <v>190</v>
      </c>
    </row>
    <row r="198" spans="1:17" ht="14.45" customHeight="1" x14ac:dyDescent="0.2">
      <c r="A198" s="822" t="s">
        <v>8216</v>
      </c>
      <c r="B198" s="823" t="s">
        <v>8217</v>
      </c>
      <c r="C198" s="823" t="s">
        <v>7508</v>
      </c>
      <c r="D198" s="823" t="s">
        <v>8397</v>
      </c>
      <c r="E198" s="823" t="s">
        <v>8398</v>
      </c>
      <c r="F198" s="832">
        <v>57</v>
      </c>
      <c r="G198" s="832">
        <v>15276</v>
      </c>
      <c r="H198" s="832">
        <v>0.90139847760665603</v>
      </c>
      <c r="I198" s="832">
        <v>268</v>
      </c>
      <c r="J198" s="832">
        <v>63</v>
      </c>
      <c r="K198" s="832">
        <v>16947</v>
      </c>
      <c r="L198" s="832">
        <v>1</v>
      </c>
      <c r="M198" s="832">
        <v>269</v>
      </c>
      <c r="N198" s="832">
        <v>63</v>
      </c>
      <c r="O198" s="832">
        <v>16947</v>
      </c>
      <c r="P198" s="828">
        <v>1</v>
      </c>
      <c r="Q198" s="833">
        <v>269</v>
      </c>
    </row>
    <row r="199" spans="1:17" ht="14.45" customHeight="1" x14ac:dyDescent="0.2">
      <c r="A199" s="822" t="s">
        <v>8216</v>
      </c>
      <c r="B199" s="823" t="s">
        <v>8217</v>
      </c>
      <c r="C199" s="823" t="s">
        <v>7508</v>
      </c>
      <c r="D199" s="823" t="s">
        <v>8399</v>
      </c>
      <c r="E199" s="823" t="s">
        <v>8400</v>
      </c>
      <c r="F199" s="832"/>
      <c r="G199" s="832"/>
      <c r="H199" s="832"/>
      <c r="I199" s="832"/>
      <c r="J199" s="832">
        <v>2</v>
      </c>
      <c r="K199" s="832">
        <v>326</v>
      </c>
      <c r="L199" s="832">
        <v>1</v>
      </c>
      <c r="M199" s="832">
        <v>163</v>
      </c>
      <c r="N199" s="832"/>
      <c r="O199" s="832"/>
      <c r="P199" s="828"/>
      <c r="Q199" s="833"/>
    </row>
    <row r="200" spans="1:17" ht="14.45" customHeight="1" x14ac:dyDescent="0.2">
      <c r="A200" s="822" t="s">
        <v>8216</v>
      </c>
      <c r="B200" s="823" t="s">
        <v>8217</v>
      </c>
      <c r="C200" s="823" t="s">
        <v>7508</v>
      </c>
      <c r="D200" s="823" t="s">
        <v>8401</v>
      </c>
      <c r="E200" s="823" t="s">
        <v>8402</v>
      </c>
      <c r="F200" s="832">
        <v>185</v>
      </c>
      <c r="G200" s="832">
        <v>32190</v>
      </c>
      <c r="H200" s="832">
        <v>0.85253456221198154</v>
      </c>
      <c r="I200" s="832">
        <v>174</v>
      </c>
      <c r="J200" s="832">
        <v>217</v>
      </c>
      <c r="K200" s="832">
        <v>37758</v>
      </c>
      <c r="L200" s="832">
        <v>1</v>
      </c>
      <c r="M200" s="832">
        <v>174</v>
      </c>
      <c r="N200" s="832">
        <v>200</v>
      </c>
      <c r="O200" s="832">
        <v>34800</v>
      </c>
      <c r="P200" s="828">
        <v>0.92165898617511521</v>
      </c>
      <c r="Q200" s="833">
        <v>174</v>
      </c>
    </row>
    <row r="201" spans="1:17" ht="14.45" customHeight="1" x14ac:dyDescent="0.2">
      <c r="A201" s="822" t="s">
        <v>8216</v>
      </c>
      <c r="B201" s="823" t="s">
        <v>8217</v>
      </c>
      <c r="C201" s="823" t="s">
        <v>7508</v>
      </c>
      <c r="D201" s="823" t="s">
        <v>8403</v>
      </c>
      <c r="E201" s="823" t="s">
        <v>8404</v>
      </c>
      <c r="F201" s="832">
        <v>677</v>
      </c>
      <c r="G201" s="832">
        <v>56868</v>
      </c>
      <c r="H201" s="832">
        <v>0.98258345428156746</v>
      </c>
      <c r="I201" s="832">
        <v>84</v>
      </c>
      <c r="J201" s="832">
        <v>689</v>
      </c>
      <c r="K201" s="832">
        <v>57876</v>
      </c>
      <c r="L201" s="832">
        <v>1</v>
      </c>
      <c r="M201" s="832">
        <v>84</v>
      </c>
      <c r="N201" s="832">
        <v>790</v>
      </c>
      <c r="O201" s="832">
        <v>66360</v>
      </c>
      <c r="P201" s="828">
        <v>1.146589259796807</v>
      </c>
      <c r="Q201" s="833">
        <v>84</v>
      </c>
    </row>
    <row r="202" spans="1:17" ht="14.45" customHeight="1" x14ac:dyDescent="0.2">
      <c r="A202" s="822" t="s">
        <v>8216</v>
      </c>
      <c r="B202" s="823" t="s">
        <v>8217</v>
      </c>
      <c r="C202" s="823" t="s">
        <v>7508</v>
      </c>
      <c r="D202" s="823" t="s">
        <v>8405</v>
      </c>
      <c r="E202" s="823" t="s">
        <v>8406</v>
      </c>
      <c r="F202" s="832">
        <v>3</v>
      </c>
      <c r="G202" s="832">
        <v>795</v>
      </c>
      <c r="H202" s="832">
        <v>1.494360902255639</v>
      </c>
      <c r="I202" s="832">
        <v>265</v>
      </c>
      <c r="J202" s="832">
        <v>2</v>
      </c>
      <c r="K202" s="832">
        <v>532</v>
      </c>
      <c r="L202" s="832">
        <v>1</v>
      </c>
      <c r="M202" s="832">
        <v>266</v>
      </c>
      <c r="N202" s="832">
        <v>2</v>
      </c>
      <c r="O202" s="832">
        <v>534</v>
      </c>
      <c r="P202" s="828">
        <v>1.0037593984962405</v>
      </c>
      <c r="Q202" s="833">
        <v>267</v>
      </c>
    </row>
    <row r="203" spans="1:17" ht="14.45" customHeight="1" x14ac:dyDescent="0.2">
      <c r="A203" s="822" t="s">
        <v>8216</v>
      </c>
      <c r="B203" s="823" t="s">
        <v>8217</v>
      </c>
      <c r="C203" s="823" t="s">
        <v>7508</v>
      </c>
      <c r="D203" s="823" t="s">
        <v>8407</v>
      </c>
      <c r="E203" s="823" t="s">
        <v>8408</v>
      </c>
      <c r="F203" s="832">
        <v>57</v>
      </c>
      <c r="G203" s="832">
        <v>4446</v>
      </c>
      <c r="H203" s="832">
        <v>1.2234452394056137</v>
      </c>
      <c r="I203" s="832">
        <v>78</v>
      </c>
      <c r="J203" s="832">
        <v>46</v>
      </c>
      <c r="K203" s="832">
        <v>3634</v>
      </c>
      <c r="L203" s="832">
        <v>1</v>
      </c>
      <c r="M203" s="832">
        <v>79</v>
      </c>
      <c r="N203" s="832">
        <v>53</v>
      </c>
      <c r="O203" s="832">
        <v>4187</v>
      </c>
      <c r="P203" s="828">
        <v>1.1521739130434783</v>
      </c>
      <c r="Q203" s="833">
        <v>79</v>
      </c>
    </row>
    <row r="204" spans="1:17" ht="14.45" customHeight="1" x14ac:dyDescent="0.2">
      <c r="A204" s="822" t="s">
        <v>8216</v>
      </c>
      <c r="B204" s="823" t="s">
        <v>8217</v>
      </c>
      <c r="C204" s="823" t="s">
        <v>7508</v>
      </c>
      <c r="D204" s="823" t="s">
        <v>8409</v>
      </c>
      <c r="E204" s="823" t="s">
        <v>8410</v>
      </c>
      <c r="F204" s="832">
        <v>7</v>
      </c>
      <c r="G204" s="832">
        <v>2107</v>
      </c>
      <c r="H204" s="832">
        <v>0.77520235467255338</v>
      </c>
      <c r="I204" s="832">
        <v>301</v>
      </c>
      <c r="J204" s="832">
        <v>9</v>
      </c>
      <c r="K204" s="832">
        <v>2718</v>
      </c>
      <c r="L204" s="832">
        <v>1</v>
      </c>
      <c r="M204" s="832">
        <v>302</v>
      </c>
      <c r="N204" s="832">
        <v>2</v>
      </c>
      <c r="O204" s="832">
        <v>606</v>
      </c>
      <c r="P204" s="828">
        <v>0.22295805739514349</v>
      </c>
      <c r="Q204" s="833">
        <v>303</v>
      </c>
    </row>
    <row r="205" spans="1:17" ht="14.45" customHeight="1" x14ac:dyDescent="0.2">
      <c r="A205" s="822" t="s">
        <v>8216</v>
      </c>
      <c r="B205" s="823" t="s">
        <v>8217</v>
      </c>
      <c r="C205" s="823" t="s">
        <v>7508</v>
      </c>
      <c r="D205" s="823" t="s">
        <v>8411</v>
      </c>
      <c r="E205" s="823" t="s">
        <v>8412</v>
      </c>
      <c r="F205" s="832">
        <v>23</v>
      </c>
      <c r="G205" s="832">
        <v>483</v>
      </c>
      <c r="H205" s="832">
        <v>1.1555023923444976</v>
      </c>
      <c r="I205" s="832">
        <v>21</v>
      </c>
      <c r="J205" s="832">
        <v>19</v>
      </c>
      <c r="K205" s="832">
        <v>418</v>
      </c>
      <c r="L205" s="832">
        <v>1</v>
      </c>
      <c r="M205" s="832">
        <v>22</v>
      </c>
      <c r="N205" s="832">
        <v>20</v>
      </c>
      <c r="O205" s="832">
        <v>440</v>
      </c>
      <c r="P205" s="828">
        <v>1.0526315789473684</v>
      </c>
      <c r="Q205" s="833">
        <v>22</v>
      </c>
    </row>
    <row r="206" spans="1:17" ht="14.45" customHeight="1" x14ac:dyDescent="0.2">
      <c r="A206" s="822" t="s">
        <v>8216</v>
      </c>
      <c r="B206" s="823" t="s">
        <v>8217</v>
      </c>
      <c r="C206" s="823" t="s">
        <v>7508</v>
      </c>
      <c r="D206" s="823" t="s">
        <v>8413</v>
      </c>
      <c r="E206" s="823" t="s">
        <v>8414</v>
      </c>
      <c r="F206" s="832">
        <v>1072</v>
      </c>
      <c r="G206" s="832">
        <v>23584</v>
      </c>
      <c r="H206" s="832">
        <v>0.60258572231590779</v>
      </c>
      <c r="I206" s="832">
        <v>22</v>
      </c>
      <c r="J206" s="832">
        <v>1779</v>
      </c>
      <c r="K206" s="832">
        <v>39138</v>
      </c>
      <c r="L206" s="832">
        <v>1</v>
      </c>
      <c r="M206" s="832">
        <v>22</v>
      </c>
      <c r="N206" s="832">
        <v>1762</v>
      </c>
      <c r="O206" s="832">
        <v>38764</v>
      </c>
      <c r="P206" s="828">
        <v>0.99044406970207977</v>
      </c>
      <c r="Q206" s="833">
        <v>22</v>
      </c>
    </row>
    <row r="207" spans="1:17" ht="14.45" customHeight="1" x14ac:dyDescent="0.2">
      <c r="A207" s="822" t="s">
        <v>8216</v>
      </c>
      <c r="B207" s="823" t="s">
        <v>8217</v>
      </c>
      <c r="C207" s="823" t="s">
        <v>7508</v>
      </c>
      <c r="D207" s="823" t="s">
        <v>8415</v>
      </c>
      <c r="E207" s="823" t="s">
        <v>8416</v>
      </c>
      <c r="F207" s="832">
        <v>1</v>
      </c>
      <c r="G207" s="832">
        <v>569</v>
      </c>
      <c r="H207" s="832"/>
      <c r="I207" s="832">
        <v>569</v>
      </c>
      <c r="J207" s="832"/>
      <c r="K207" s="832"/>
      <c r="L207" s="832"/>
      <c r="M207" s="832"/>
      <c r="N207" s="832"/>
      <c r="O207" s="832"/>
      <c r="P207" s="828"/>
      <c r="Q207" s="833"/>
    </row>
    <row r="208" spans="1:17" ht="14.45" customHeight="1" x14ac:dyDescent="0.2">
      <c r="A208" s="822" t="s">
        <v>8216</v>
      </c>
      <c r="B208" s="823" t="s">
        <v>8217</v>
      </c>
      <c r="C208" s="823" t="s">
        <v>7508</v>
      </c>
      <c r="D208" s="823" t="s">
        <v>8417</v>
      </c>
      <c r="E208" s="823" t="s">
        <v>8418</v>
      </c>
      <c r="F208" s="832">
        <v>1</v>
      </c>
      <c r="G208" s="832">
        <v>172</v>
      </c>
      <c r="H208" s="832"/>
      <c r="I208" s="832">
        <v>172</v>
      </c>
      <c r="J208" s="832"/>
      <c r="K208" s="832"/>
      <c r="L208" s="832"/>
      <c r="M208" s="832"/>
      <c r="N208" s="832"/>
      <c r="O208" s="832"/>
      <c r="P208" s="828"/>
      <c r="Q208" s="833"/>
    </row>
    <row r="209" spans="1:17" ht="14.45" customHeight="1" x14ac:dyDescent="0.2">
      <c r="A209" s="822" t="s">
        <v>8216</v>
      </c>
      <c r="B209" s="823" t="s">
        <v>8217</v>
      </c>
      <c r="C209" s="823" t="s">
        <v>7508</v>
      </c>
      <c r="D209" s="823" t="s">
        <v>8419</v>
      </c>
      <c r="E209" s="823" t="s">
        <v>8420</v>
      </c>
      <c r="F209" s="832">
        <v>83</v>
      </c>
      <c r="G209" s="832">
        <v>41085</v>
      </c>
      <c r="H209" s="832">
        <v>0.92222222222222228</v>
      </c>
      <c r="I209" s="832">
        <v>495</v>
      </c>
      <c r="J209" s="832">
        <v>90</v>
      </c>
      <c r="K209" s="832">
        <v>44550</v>
      </c>
      <c r="L209" s="832">
        <v>1</v>
      </c>
      <c r="M209" s="832">
        <v>495</v>
      </c>
      <c r="N209" s="832">
        <v>131</v>
      </c>
      <c r="O209" s="832">
        <v>64845</v>
      </c>
      <c r="P209" s="828">
        <v>1.4555555555555555</v>
      </c>
      <c r="Q209" s="833">
        <v>495</v>
      </c>
    </row>
    <row r="210" spans="1:17" ht="14.45" customHeight="1" x14ac:dyDescent="0.2">
      <c r="A210" s="822" t="s">
        <v>8216</v>
      </c>
      <c r="B210" s="823" t="s">
        <v>8217</v>
      </c>
      <c r="C210" s="823" t="s">
        <v>7508</v>
      </c>
      <c r="D210" s="823" t="s">
        <v>8421</v>
      </c>
      <c r="E210" s="823" t="s">
        <v>8422</v>
      </c>
      <c r="F210" s="832">
        <v>2</v>
      </c>
      <c r="G210" s="832">
        <v>410</v>
      </c>
      <c r="H210" s="832"/>
      <c r="I210" s="832">
        <v>205</v>
      </c>
      <c r="J210" s="832"/>
      <c r="K210" s="832"/>
      <c r="L210" s="832"/>
      <c r="M210" s="832"/>
      <c r="N210" s="832"/>
      <c r="O210" s="832"/>
      <c r="P210" s="828"/>
      <c r="Q210" s="833"/>
    </row>
    <row r="211" spans="1:17" ht="14.45" customHeight="1" x14ac:dyDescent="0.2">
      <c r="A211" s="822" t="s">
        <v>8216</v>
      </c>
      <c r="B211" s="823" t="s">
        <v>8217</v>
      </c>
      <c r="C211" s="823" t="s">
        <v>7508</v>
      </c>
      <c r="D211" s="823" t="s">
        <v>8423</v>
      </c>
      <c r="E211" s="823" t="s">
        <v>8424</v>
      </c>
      <c r="F211" s="832">
        <v>37</v>
      </c>
      <c r="G211" s="832">
        <v>6216</v>
      </c>
      <c r="H211" s="832">
        <v>1</v>
      </c>
      <c r="I211" s="832">
        <v>168</v>
      </c>
      <c r="J211" s="832">
        <v>37</v>
      </c>
      <c r="K211" s="832">
        <v>6216</v>
      </c>
      <c r="L211" s="832">
        <v>1</v>
      </c>
      <c r="M211" s="832">
        <v>168</v>
      </c>
      <c r="N211" s="832">
        <v>18</v>
      </c>
      <c r="O211" s="832">
        <v>3024</v>
      </c>
      <c r="P211" s="828">
        <v>0.48648648648648651</v>
      </c>
      <c r="Q211" s="833">
        <v>168</v>
      </c>
    </row>
    <row r="212" spans="1:17" ht="14.45" customHeight="1" x14ac:dyDescent="0.2">
      <c r="A212" s="822" t="s">
        <v>8216</v>
      </c>
      <c r="B212" s="823" t="s">
        <v>8217</v>
      </c>
      <c r="C212" s="823" t="s">
        <v>7508</v>
      </c>
      <c r="D212" s="823" t="s">
        <v>8425</v>
      </c>
      <c r="E212" s="823" t="s">
        <v>8426</v>
      </c>
      <c r="F212" s="832"/>
      <c r="G212" s="832"/>
      <c r="H212" s="832"/>
      <c r="I212" s="832"/>
      <c r="J212" s="832">
        <v>1</v>
      </c>
      <c r="K212" s="832">
        <v>1698</v>
      </c>
      <c r="L212" s="832">
        <v>1</v>
      </c>
      <c r="M212" s="832">
        <v>1698</v>
      </c>
      <c r="N212" s="832"/>
      <c r="O212" s="832"/>
      <c r="P212" s="828"/>
      <c r="Q212" s="833"/>
    </row>
    <row r="213" spans="1:17" ht="14.45" customHeight="1" x14ac:dyDescent="0.2">
      <c r="A213" s="822" t="s">
        <v>8216</v>
      </c>
      <c r="B213" s="823" t="s">
        <v>8217</v>
      </c>
      <c r="C213" s="823" t="s">
        <v>7508</v>
      </c>
      <c r="D213" s="823" t="s">
        <v>8427</v>
      </c>
      <c r="E213" s="823" t="s">
        <v>8428</v>
      </c>
      <c r="F213" s="832">
        <v>51</v>
      </c>
      <c r="G213" s="832">
        <v>13566</v>
      </c>
      <c r="H213" s="832">
        <v>0.84681647940074911</v>
      </c>
      <c r="I213" s="832">
        <v>266</v>
      </c>
      <c r="J213" s="832">
        <v>60</v>
      </c>
      <c r="K213" s="832">
        <v>16020</v>
      </c>
      <c r="L213" s="832">
        <v>1</v>
      </c>
      <c r="M213" s="832">
        <v>267</v>
      </c>
      <c r="N213" s="832">
        <v>64</v>
      </c>
      <c r="O213" s="832">
        <v>17216</v>
      </c>
      <c r="P213" s="828">
        <v>1.0746566791510612</v>
      </c>
      <c r="Q213" s="833">
        <v>269</v>
      </c>
    </row>
    <row r="214" spans="1:17" ht="14.45" customHeight="1" x14ac:dyDescent="0.2">
      <c r="A214" s="822" t="s">
        <v>8216</v>
      </c>
      <c r="B214" s="823" t="s">
        <v>8217</v>
      </c>
      <c r="C214" s="823" t="s">
        <v>7508</v>
      </c>
      <c r="D214" s="823" t="s">
        <v>8429</v>
      </c>
      <c r="E214" s="823" t="s">
        <v>8430</v>
      </c>
      <c r="F214" s="832">
        <v>11</v>
      </c>
      <c r="G214" s="832">
        <v>1397</v>
      </c>
      <c r="H214" s="832">
        <v>1.5714285714285714</v>
      </c>
      <c r="I214" s="832">
        <v>127</v>
      </c>
      <c r="J214" s="832">
        <v>7</v>
      </c>
      <c r="K214" s="832">
        <v>889</v>
      </c>
      <c r="L214" s="832">
        <v>1</v>
      </c>
      <c r="M214" s="832">
        <v>127</v>
      </c>
      <c r="N214" s="832">
        <v>10</v>
      </c>
      <c r="O214" s="832">
        <v>1270</v>
      </c>
      <c r="P214" s="828">
        <v>1.4285714285714286</v>
      </c>
      <c r="Q214" s="833">
        <v>127</v>
      </c>
    </row>
    <row r="215" spans="1:17" ht="14.45" customHeight="1" x14ac:dyDescent="0.2">
      <c r="A215" s="822" t="s">
        <v>8216</v>
      </c>
      <c r="B215" s="823" t="s">
        <v>8217</v>
      </c>
      <c r="C215" s="823" t="s">
        <v>7508</v>
      </c>
      <c r="D215" s="823" t="s">
        <v>8431</v>
      </c>
      <c r="E215" s="823" t="s">
        <v>8432</v>
      </c>
      <c r="F215" s="832">
        <v>1</v>
      </c>
      <c r="G215" s="832">
        <v>310</v>
      </c>
      <c r="H215" s="832"/>
      <c r="I215" s="832">
        <v>310</v>
      </c>
      <c r="J215" s="832"/>
      <c r="K215" s="832"/>
      <c r="L215" s="832"/>
      <c r="M215" s="832"/>
      <c r="N215" s="832"/>
      <c r="O215" s="832"/>
      <c r="P215" s="828"/>
      <c r="Q215" s="833"/>
    </row>
    <row r="216" spans="1:17" ht="14.45" customHeight="1" x14ac:dyDescent="0.2">
      <c r="A216" s="822" t="s">
        <v>8216</v>
      </c>
      <c r="B216" s="823" t="s">
        <v>8217</v>
      </c>
      <c r="C216" s="823" t="s">
        <v>7508</v>
      </c>
      <c r="D216" s="823" t="s">
        <v>8433</v>
      </c>
      <c r="E216" s="823" t="s">
        <v>8434</v>
      </c>
      <c r="F216" s="832">
        <v>623</v>
      </c>
      <c r="G216" s="832">
        <v>14329</v>
      </c>
      <c r="H216" s="832">
        <v>1.2662601626016261</v>
      </c>
      <c r="I216" s="832">
        <v>23</v>
      </c>
      <c r="J216" s="832">
        <v>492</v>
      </c>
      <c r="K216" s="832">
        <v>11316</v>
      </c>
      <c r="L216" s="832">
        <v>1</v>
      </c>
      <c r="M216" s="832">
        <v>23</v>
      </c>
      <c r="N216" s="832">
        <v>1979</v>
      </c>
      <c r="O216" s="832">
        <v>45517</v>
      </c>
      <c r="P216" s="828">
        <v>4.0223577235772359</v>
      </c>
      <c r="Q216" s="833">
        <v>23</v>
      </c>
    </row>
    <row r="217" spans="1:17" ht="14.45" customHeight="1" x14ac:dyDescent="0.2">
      <c r="A217" s="822" t="s">
        <v>8216</v>
      </c>
      <c r="B217" s="823" t="s">
        <v>8217</v>
      </c>
      <c r="C217" s="823" t="s">
        <v>7508</v>
      </c>
      <c r="D217" s="823" t="s">
        <v>8435</v>
      </c>
      <c r="E217" s="823" t="s">
        <v>8436</v>
      </c>
      <c r="F217" s="832">
        <v>2</v>
      </c>
      <c r="G217" s="832">
        <v>336</v>
      </c>
      <c r="H217" s="832">
        <v>1</v>
      </c>
      <c r="I217" s="832">
        <v>168</v>
      </c>
      <c r="J217" s="832">
        <v>2</v>
      </c>
      <c r="K217" s="832">
        <v>336</v>
      </c>
      <c r="L217" s="832">
        <v>1</v>
      </c>
      <c r="M217" s="832">
        <v>168</v>
      </c>
      <c r="N217" s="832"/>
      <c r="O217" s="832"/>
      <c r="P217" s="828"/>
      <c r="Q217" s="833"/>
    </row>
    <row r="218" spans="1:17" ht="14.45" customHeight="1" x14ac:dyDescent="0.2">
      <c r="A218" s="822" t="s">
        <v>8216</v>
      </c>
      <c r="B218" s="823" t="s">
        <v>8217</v>
      </c>
      <c r="C218" s="823" t="s">
        <v>7508</v>
      </c>
      <c r="D218" s="823" t="s">
        <v>8437</v>
      </c>
      <c r="E218" s="823" t="s">
        <v>8438</v>
      </c>
      <c r="F218" s="832">
        <v>1</v>
      </c>
      <c r="G218" s="832">
        <v>133</v>
      </c>
      <c r="H218" s="832">
        <v>0.9925373134328358</v>
      </c>
      <c r="I218" s="832">
        <v>133</v>
      </c>
      <c r="J218" s="832">
        <v>1</v>
      </c>
      <c r="K218" s="832">
        <v>134</v>
      </c>
      <c r="L218" s="832">
        <v>1</v>
      </c>
      <c r="M218" s="832">
        <v>134</v>
      </c>
      <c r="N218" s="832">
        <v>1</v>
      </c>
      <c r="O218" s="832">
        <v>135</v>
      </c>
      <c r="P218" s="828">
        <v>1.0074626865671641</v>
      </c>
      <c r="Q218" s="833">
        <v>135</v>
      </c>
    </row>
    <row r="219" spans="1:17" ht="14.45" customHeight="1" x14ac:dyDescent="0.2">
      <c r="A219" s="822" t="s">
        <v>8216</v>
      </c>
      <c r="B219" s="823" t="s">
        <v>8217</v>
      </c>
      <c r="C219" s="823" t="s">
        <v>7508</v>
      </c>
      <c r="D219" s="823" t="s">
        <v>8439</v>
      </c>
      <c r="E219" s="823" t="s">
        <v>8440</v>
      </c>
      <c r="F219" s="832">
        <v>13</v>
      </c>
      <c r="G219" s="832">
        <v>8463</v>
      </c>
      <c r="H219" s="832">
        <v>0.76353302057019123</v>
      </c>
      <c r="I219" s="832">
        <v>651</v>
      </c>
      <c r="J219" s="832">
        <v>17</v>
      </c>
      <c r="K219" s="832">
        <v>11084</v>
      </c>
      <c r="L219" s="832">
        <v>1</v>
      </c>
      <c r="M219" s="832">
        <v>652</v>
      </c>
      <c r="N219" s="832">
        <v>29</v>
      </c>
      <c r="O219" s="832">
        <v>18908</v>
      </c>
      <c r="P219" s="828">
        <v>1.7058823529411764</v>
      </c>
      <c r="Q219" s="833">
        <v>652</v>
      </c>
    </row>
    <row r="220" spans="1:17" ht="14.45" customHeight="1" x14ac:dyDescent="0.2">
      <c r="A220" s="822" t="s">
        <v>8216</v>
      </c>
      <c r="B220" s="823" t="s">
        <v>8217</v>
      </c>
      <c r="C220" s="823" t="s">
        <v>7508</v>
      </c>
      <c r="D220" s="823" t="s">
        <v>8441</v>
      </c>
      <c r="E220" s="823" t="s">
        <v>8442</v>
      </c>
      <c r="F220" s="832">
        <v>2</v>
      </c>
      <c r="G220" s="832">
        <v>888</v>
      </c>
      <c r="H220" s="832">
        <v>0.66516853932584274</v>
      </c>
      <c r="I220" s="832">
        <v>444</v>
      </c>
      <c r="J220" s="832">
        <v>3</v>
      </c>
      <c r="K220" s="832">
        <v>1335</v>
      </c>
      <c r="L220" s="832">
        <v>1</v>
      </c>
      <c r="M220" s="832">
        <v>445</v>
      </c>
      <c r="N220" s="832"/>
      <c r="O220" s="832"/>
      <c r="P220" s="828"/>
      <c r="Q220" s="833"/>
    </row>
    <row r="221" spans="1:17" ht="14.45" customHeight="1" x14ac:dyDescent="0.2">
      <c r="A221" s="822" t="s">
        <v>8216</v>
      </c>
      <c r="B221" s="823" t="s">
        <v>8217</v>
      </c>
      <c r="C221" s="823" t="s">
        <v>7508</v>
      </c>
      <c r="D221" s="823" t="s">
        <v>8443</v>
      </c>
      <c r="E221" s="823" t="s">
        <v>8444</v>
      </c>
      <c r="F221" s="832">
        <v>13</v>
      </c>
      <c r="G221" s="832">
        <v>3835</v>
      </c>
      <c r="H221" s="832">
        <v>0.80975506756756754</v>
      </c>
      <c r="I221" s="832">
        <v>295</v>
      </c>
      <c r="J221" s="832">
        <v>16</v>
      </c>
      <c r="K221" s="832">
        <v>4736</v>
      </c>
      <c r="L221" s="832">
        <v>1</v>
      </c>
      <c r="M221" s="832">
        <v>296</v>
      </c>
      <c r="N221" s="832">
        <v>13</v>
      </c>
      <c r="O221" s="832">
        <v>3848</v>
      </c>
      <c r="P221" s="828">
        <v>0.8125</v>
      </c>
      <c r="Q221" s="833">
        <v>296</v>
      </c>
    </row>
    <row r="222" spans="1:17" ht="14.45" customHeight="1" x14ac:dyDescent="0.2">
      <c r="A222" s="822" t="s">
        <v>8216</v>
      </c>
      <c r="B222" s="823" t="s">
        <v>8217</v>
      </c>
      <c r="C222" s="823" t="s">
        <v>7508</v>
      </c>
      <c r="D222" s="823" t="s">
        <v>8445</v>
      </c>
      <c r="E222" s="823" t="s">
        <v>8446</v>
      </c>
      <c r="F222" s="832">
        <v>2</v>
      </c>
      <c r="G222" s="832">
        <v>56</v>
      </c>
      <c r="H222" s="832">
        <v>0.64367816091954022</v>
      </c>
      <c r="I222" s="832">
        <v>28</v>
      </c>
      <c r="J222" s="832">
        <v>3</v>
      </c>
      <c r="K222" s="832">
        <v>87</v>
      </c>
      <c r="L222" s="832">
        <v>1</v>
      </c>
      <c r="M222" s="832">
        <v>29</v>
      </c>
      <c r="N222" s="832"/>
      <c r="O222" s="832"/>
      <c r="P222" s="828"/>
      <c r="Q222" s="833"/>
    </row>
    <row r="223" spans="1:17" ht="14.45" customHeight="1" x14ac:dyDescent="0.2">
      <c r="A223" s="822" t="s">
        <v>8216</v>
      </c>
      <c r="B223" s="823" t="s">
        <v>8217</v>
      </c>
      <c r="C223" s="823" t="s">
        <v>7508</v>
      </c>
      <c r="D223" s="823" t="s">
        <v>8447</v>
      </c>
      <c r="E223" s="823" t="s">
        <v>8448</v>
      </c>
      <c r="F223" s="832">
        <v>3</v>
      </c>
      <c r="G223" s="832">
        <v>135</v>
      </c>
      <c r="H223" s="832">
        <v>3</v>
      </c>
      <c r="I223" s="832">
        <v>45</v>
      </c>
      <c r="J223" s="832">
        <v>1</v>
      </c>
      <c r="K223" s="832">
        <v>45</v>
      </c>
      <c r="L223" s="832">
        <v>1</v>
      </c>
      <c r="M223" s="832">
        <v>45</v>
      </c>
      <c r="N223" s="832">
        <v>1</v>
      </c>
      <c r="O223" s="832">
        <v>45</v>
      </c>
      <c r="P223" s="828">
        <v>1</v>
      </c>
      <c r="Q223" s="833">
        <v>45</v>
      </c>
    </row>
    <row r="224" spans="1:17" ht="14.45" customHeight="1" x14ac:dyDescent="0.2">
      <c r="A224" s="822" t="s">
        <v>8216</v>
      </c>
      <c r="B224" s="823" t="s">
        <v>8217</v>
      </c>
      <c r="C224" s="823" t="s">
        <v>7508</v>
      </c>
      <c r="D224" s="823" t="s">
        <v>8449</v>
      </c>
      <c r="E224" s="823" t="s">
        <v>8450</v>
      </c>
      <c r="F224" s="832">
        <v>2</v>
      </c>
      <c r="G224" s="832">
        <v>1182</v>
      </c>
      <c r="H224" s="832">
        <v>0.66554054054054057</v>
      </c>
      <c r="I224" s="832">
        <v>591</v>
      </c>
      <c r="J224" s="832">
        <v>3</v>
      </c>
      <c r="K224" s="832">
        <v>1776</v>
      </c>
      <c r="L224" s="832">
        <v>1</v>
      </c>
      <c r="M224" s="832">
        <v>592</v>
      </c>
      <c r="N224" s="832"/>
      <c r="O224" s="832"/>
      <c r="P224" s="828"/>
      <c r="Q224" s="833"/>
    </row>
    <row r="225" spans="1:17" ht="14.45" customHeight="1" x14ac:dyDescent="0.2">
      <c r="A225" s="822" t="s">
        <v>8216</v>
      </c>
      <c r="B225" s="823" t="s">
        <v>8217</v>
      </c>
      <c r="C225" s="823" t="s">
        <v>7508</v>
      </c>
      <c r="D225" s="823" t="s">
        <v>8451</v>
      </c>
      <c r="E225" s="823" t="s">
        <v>8452</v>
      </c>
      <c r="F225" s="832">
        <v>4</v>
      </c>
      <c r="G225" s="832">
        <v>4420</v>
      </c>
      <c r="H225" s="832"/>
      <c r="I225" s="832">
        <v>1105</v>
      </c>
      <c r="J225" s="832"/>
      <c r="K225" s="832"/>
      <c r="L225" s="832"/>
      <c r="M225" s="832"/>
      <c r="N225" s="832">
        <v>4</v>
      </c>
      <c r="O225" s="832">
        <v>4456</v>
      </c>
      <c r="P225" s="828"/>
      <c r="Q225" s="833">
        <v>1114</v>
      </c>
    </row>
    <row r="226" spans="1:17" ht="14.45" customHeight="1" x14ac:dyDescent="0.2">
      <c r="A226" s="822" t="s">
        <v>8216</v>
      </c>
      <c r="B226" s="823" t="s">
        <v>8217</v>
      </c>
      <c r="C226" s="823" t="s">
        <v>7508</v>
      </c>
      <c r="D226" s="823" t="s">
        <v>8453</v>
      </c>
      <c r="E226" s="823" t="s">
        <v>8454</v>
      </c>
      <c r="F226" s="832">
        <v>86</v>
      </c>
      <c r="G226" s="832">
        <v>3956</v>
      </c>
      <c r="H226" s="832">
        <v>1.3650793650793651</v>
      </c>
      <c r="I226" s="832">
        <v>46</v>
      </c>
      <c r="J226" s="832">
        <v>63</v>
      </c>
      <c r="K226" s="832">
        <v>2898</v>
      </c>
      <c r="L226" s="832">
        <v>1</v>
      </c>
      <c r="M226" s="832">
        <v>46</v>
      </c>
      <c r="N226" s="832">
        <v>232</v>
      </c>
      <c r="O226" s="832">
        <v>10672</v>
      </c>
      <c r="P226" s="828">
        <v>3.6825396825396823</v>
      </c>
      <c r="Q226" s="833">
        <v>46</v>
      </c>
    </row>
    <row r="227" spans="1:17" ht="14.45" customHeight="1" x14ac:dyDescent="0.2">
      <c r="A227" s="822" t="s">
        <v>8216</v>
      </c>
      <c r="B227" s="823" t="s">
        <v>8217</v>
      </c>
      <c r="C227" s="823" t="s">
        <v>7508</v>
      </c>
      <c r="D227" s="823" t="s">
        <v>8455</v>
      </c>
      <c r="E227" s="823" t="s">
        <v>8456</v>
      </c>
      <c r="F227" s="832">
        <v>98</v>
      </c>
      <c r="G227" s="832">
        <v>30380</v>
      </c>
      <c r="H227" s="832">
        <v>1.6610169491525424</v>
      </c>
      <c r="I227" s="832">
        <v>310</v>
      </c>
      <c r="J227" s="832">
        <v>59</v>
      </c>
      <c r="K227" s="832">
        <v>18290</v>
      </c>
      <c r="L227" s="832">
        <v>1</v>
      </c>
      <c r="M227" s="832">
        <v>310</v>
      </c>
      <c r="N227" s="832">
        <v>35</v>
      </c>
      <c r="O227" s="832">
        <v>10850</v>
      </c>
      <c r="P227" s="828">
        <v>0.59322033898305082</v>
      </c>
      <c r="Q227" s="833">
        <v>310</v>
      </c>
    </row>
    <row r="228" spans="1:17" ht="14.45" customHeight="1" x14ac:dyDescent="0.2">
      <c r="A228" s="822" t="s">
        <v>8216</v>
      </c>
      <c r="B228" s="823" t="s">
        <v>8217</v>
      </c>
      <c r="C228" s="823" t="s">
        <v>7508</v>
      </c>
      <c r="D228" s="823" t="s">
        <v>8457</v>
      </c>
      <c r="E228" s="823" t="s">
        <v>8458</v>
      </c>
      <c r="F228" s="832">
        <v>3</v>
      </c>
      <c r="G228" s="832">
        <v>1590</v>
      </c>
      <c r="H228" s="832">
        <v>0.99811676082862522</v>
      </c>
      <c r="I228" s="832">
        <v>530</v>
      </c>
      <c r="J228" s="832">
        <v>3</v>
      </c>
      <c r="K228" s="832">
        <v>1593</v>
      </c>
      <c r="L228" s="832">
        <v>1</v>
      </c>
      <c r="M228" s="832">
        <v>531</v>
      </c>
      <c r="N228" s="832"/>
      <c r="O228" s="832"/>
      <c r="P228" s="828"/>
      <c r="Q228" s="833"/>
    </row>
    <row r="229" spans="1:17" ht="14.45" customHeight="1" x14ac:dyDescent="0.2">
      <c r="A229" s="822" t="s">
        <v>8216</v>
      </c>
      <c r="B229" s="823" t="s">
        <v>8217</v>
      </c>
      <c r="C229" s="823" t="s">
        <v>7508</v>
      </c>
      <c r="D229" s="823" t="s">
        <v>8459</v>
      </c>
      <c r="E229" s="823" t="s">
        <v>8460</v>
      </c>
      <c r="F229" s="832"/>
      <c r="G229" s="832"/>
      <c r="H229" s="832"/>
      <c r="I229" s="832"/>
      <c r="J229" s="832">
        <v>2</v>
      </c>
      <c r="K229" s="832">
        <v>1058</v>
      </c>
      <c r="L229" s="832">
        <v>1</v>
      </c>
      <c r="M229" s="832">
        <v>529</v>
      </c>
      <c r="N229" s="832"/>
      <c r="O229" s="832"/>
      <c r="P229" s="828"/>
      <c r="Q229" s="833"/>
    </row>
    <row r="230" spans="1:17" ht="14.45" customHeight="1" x14ac:dyDescent="0.2">
      <c r="A230" s="822" t="s">
        <v>8216</v>
      </c>
      <c r="B230" s="823" t="s">
        <v>8217</v>
      </c>
      <c r="C230" s="823" t="s">
        <v>7508</v>
      </c>
      <c r="D230" s="823" t="s">
        <v>8461</v>
      </c>
      <c r="E230" s="823" t="s">
        <v>8462</v>
      </c>
      <c r="F230" s="832">
        <v>5</v>
      </c>
      <c r="G230" s="832">
        <v>155</v>
      </c>
      <c r="H230" s="832">
        <v>1.6666666666666667</v>
      </c>
      <c r="I230" s="832">
        <v>31</v>
      </c>
      <c r="J230" s="832">
        <v>3</v>
      </c>
      <c r="K230" s="832">
        <v>93</v>
      </c>
      <c r="L230" s="832">
        <v>1</v>
      </c>
      <c r="M230" s="832">
        <v>31</v>
      </c>
      <c r="N230" s="832"/>
      <c r="O230" s="832"/>
      <c r="P230" s="828"/>
      <c r="Q230" s="833"/>
    </row>
    <row r="231" spans="1:17" ht="14.45" customHeight="1" x14ac:dyDescent="0.2">
      <c r="A231" s="822" t="s">
        <v>8216</v>
      </c>
      <c r="B231" s="823" t="s">
        <v>8217</v>
      </c>
      <c r="C231" s="823" t="s">
        <v>7508</v>
      </c>
      <c r="D231" s="823" t="s">
        <v>8463</v>
      </c>
      <c r="E231" s="823" t="s">
        <v>8464</v>
      </c>
      <c r="F231" s="832">
        <v>1</v>
      </c>
      <c r="G231" s="832">
        <v>26</v>
      </c>
      <c r="H231" s="832"/>
      <c r="I231" s="832">
        <v>26</v>
      </c>
      <c r="J231" s="832"/>
      <c r="K231" s="832"/>
      <c r="L231" s="832"/>
      <c r="M231" s="832"/>
      <c r="N231" s="832"/>
      <c r="O231" s="832"/>
      <c r="P231" s="828"/>
      <c r="Q231" s="833"/>
    </row>
    <row r="232" spans="1:17" ht="14.45" customHeight="1" x14ac:dyDescent="0.2">
      <c r="A232" s="822" t="s">
        <v>8216</v>
      </c>
      <c r="B232" s="823" t="s">
        <v>8217</v>
      </c>
      <c r="C232" s="823" t="s">
        <v>7508</v>
      </c>
      <c r="D232" s="823" t="s">
        <v>8465</v>
      </c>
      <c r="E232" s="823" t="s">
        <v>8466</v>
      </c>
      <c r="F232" s="832">
        <v>18</v>
      </c>
      <c r="G232" s="832">
        <v>6390</v>
      </c>
      <c r="H232" s="832">
        <v>1.6317671092951991</v>
      </c>
      <c r="I232" s="832">
        <v>355</v>
      </c>
      <c r="J232" s="832">
        <v>11</v>
      </c>
      <c r="K232" s="832">
        <v>3916</v>
      </c>
      <c r="L232" s="832">
        <v>1</v>
      </c>
      <c r="M232" s="832">
        <v>356</v>
      </c>
      <c r="N232" s="832">
        <v>11</v>
      </c>
      <c r="O232" s="832">
        <v>3916</v>
      </c>
      <c r="P232" s="828">
        <v>1</v>
      </c>
      <c r="Q232" s="833">
        <v>356</v>
      </c>
    </row>
    <row r="233" spans="1:17" ht="14.45" customHeight="1" x14ac:dyDescent="0.2">
      <c r="A233" s="822" t="s">
        <v>8216</v>
      </c>
      <c r="B233" s="823" t="s">
        <v>8217</v>
      </c>
      <c r="C233" s="823" t="s">
        <v>7508</v>
      </c>
      <c r="D233" s="823" t="s">
        <v>8467</v>
      </c>
      <c r="E233" s="823" t="s">
        <v>8468</v>
      </c>
      <c r="F233" s="832">
        <v>1</v>
      </c>
      <c r="G233" s="832">
        <v>356</v>
      </c>
      <c r="H233" s="832"/>
      <c r="I233" s="832">
        <v>356</v>
      </c>
      <c r="J233" s="832"/>
      <c r="K233" s="832"/>
      <c r="L233" s="832"/>
      <c r="M233" s="832"/>
      <c r="N233" s="832">
        <v>1</v>
      </c>
      <c r="O233" s="832">
        <v>359</v>
      </c>
      <c r="P233" s="828"/>
      <c r="Q233" s="833">
        <v>359</v>
      </c>
    </row>
    <row r="234" spans="1:17" ht="14.45" customHeight="1" x14ac:dyDescent="0.2">
      <c r="A234" s="822" t="s">
        <v>8216</v>
      </c>
      <c r="B234" s="823" t="s">
        <v>8217</v>
      </c>
      <c r="C234" s="823" t="s">
        <v>7508</v>
      </c>
      <c r="D234" s="823" t="s">
        <v>8469</v>
      </c>
      <c r="E234" s="823" t="s">
        <v>8470</v>
      </c>
      <c r="F234" s="832">
        <v>2</v>
      </c>
      <c r="G234" s="832">
        <v>888</v>
      </c>
      <c r="H234" s="832">
        <v>0.66516853932584274</v>
      </c>
      <c r="I234" s="832">
        <v>444</v>
      </c>
      <c r="J234" s="832">
        <v>3</v>
      </c>
      <c r="K234" s="832">
        <v>1335</v>
      </c>
      <c r="L234" s="832">
        <v>1</v>
      </c>
      <c r="M234" s="832">
        <v>445</v>
      </c>
      <c r="N234" s="832"/>
      <c r="O234" s="832"/>
      <c r="P234" s="828"/>
      <c r="Q234" s="833"/>
    </row>
    <row r="235" spans="1:17" ht="14.45" customHeight="1" x14ac:dyDescent="0.2">
      <c r="A235" s="822" t="s">
        <v>8216</v>
      </c>
      <c r="B235" s="823" t="s">
        <v>8217</v>
      </c>
      <c r="C235" s="823" t="s">
        <v>7508</v>
      </c>
      <c r="D235" s="823" t="s">
        <v>8471</v>
      </c>
      <c r="E235" s="823" t="s">
        <v>8472</v>
      </c>
      <c r="F235" s="832">
        <v>1</v>
      </c>
      <c r="G235" s="832">
        <v>528</v>
      </c>
      <c r="H235" s="832">
        <v>0.99810964083175802</v>
      </c>
      <c r="I235" s="832">
        <v>528</v>
      </c>
      <c r="J235" s="832">
        <v>1</v>
      </c>
      <c r="K235" s="832">
        <v>529</v>
      </c>
      <c r="L235" s="832">
        <v>1</v>
      </c>
      <c r="M235" s="832">
        <v>529</v>
      </c>
      <c r="N235" s="832"/>
      <c r="O235" s="832"/>
      <c r="P235" s="828"/>
      <c r="Q235" s="833"/>
    </row>
    <row r="236" spans="1:17" ht="14.45" customHeight="1" x14ac:dyDescent="0.2">
      <c r="A236" s="822" t="s">
        <v>8216</v>
      </c>
      <c r="B236" s="823" t="s">
        <v>8217</v>
      </c>
      <c r="C236" s="823" t="s">
        <v>7508</v>
      </c>
      <c r="D236" s="823" t="s">
        <v>8473</v>
      </c>
      <c r="E236" s="823" t="s">
        <v>8474</v>
      </c>
      <c r="F236" s="832">
        <v>2</v>
      </c>
      <c r="G236" s="832">
        <v>3540</v>
      </c>
      <c r="H236" s="832">
        <v>0.49859154929577465</v>
      </c>
      <c r="I236" s="832">
        <v>1770</v>
      </c>
      <c r="J236" s="832">
        <v>4</v>
      </c>
      <c r="K236" s="832">
        <v>7100</v>
      </c>
      <c r="L236" s="832">
        <v>1</v>
      </c>
      <c r="M236" s="832">
        <v>1775</v>
      </c>
      <c r="N236" s="832">
        <v>3</v>
      </c>
      <c r="O236" s="832">
        <v>5337</v>
      </c>
      <c r="P236" s="828">
        <v>0.75169014084507046</v>
      </c>
      <c r="Q236" s="833">
        <v>1779</v>
      </c>
    </row>
    <row r="237" spans="1:17" ht="14.45" customHeight="1" x14ac:dyDescent="0.2">
      <c r="A237" s="822" t="s">
        <v>8216</v>
      </c>
      <c r="B237" s="823" t="s">
        <v>8217</v>
      </c>
      <c r="C237" s="823" t="s">
        <v>7508</v>
      </c>
      <c r="D237" s="823" t="s">
        <v>8475</v>
      </c>
      <c r="E237" s="823" t="s">
        <v>8476</v>
      </c>
      <c r="F237" s="832"/>
      <c r="G237" s="832"/>
      <c r="H237" s="832"/>
      <c r="I237" s="832"/>
      <c r="J237" s="832">
        <v>1</v>
      </c>
      <c r="K237" s="832">
        <v>408</v>
      </c>
      <c r="L237" s="832">
        <v>1</v>
      </c>
      <c r="M237" s="832">
        <v>408</v>
      </c>
      <c r="N237" s="832">
        <v>13</v>
      </c>
      <c r="O237" s="832">
        <v>5317</v>
      </c>
      <c r="P237" s="828">
        <v>13.031862745098039</v>
      </c>
      <c r="Q237" s="833">
        <v>409</v>
      </c>
    </row>
    <row r="238" spans="1:17" ht="14.45" customHeight="1" x14ac:dyDescent="0.2">
      <c r="A238" s="822" t="s">
        <v>8216</v>
      </c>
      <c r="B238" s="823" t="s">
        <v>8217</v>
      </c>
      <c r="C238" s="823" t="s">
        <v>7508</v>
      </c>
      <c r="D238" s="823" t="s">
        <v>8477</v>
      </c>
      <c r="E238" s="823" t="s">
        <v>8478</v>
      </c>
      <c r="F238" s="832">
        <v>1</v>
      </c>
      <c r="G238" s="832">
        <v>805</v>
      </c>
      <c r="H238" s="832">
        <v>0.99137931034482762</v>
      </c>
      <c r="I238" s="832">
        <v>805</v>
      </c>
      <c r="J238" s="832">
        <v>1</v>
      </c>
      <c r="K238" s="832">
        <v>812</v>
      </c>
      <c r="L238" s="832">
        <v>1</v>
      </c>
      <c r="M238" s="832">
        <v>812</v>
      </c>
      <c r="N238" s="832">
        <v>1</v>
      </c>
      <c r="O238" s="832">
        <v>817</v>
      </c>
      <c r="P238" s="828">
        <v>1.0061576354679802</v>
      </c>
      <c r="Q238" s="833">
        <v>817</v>
      </c>
    </row>
    <row r="239" spans="1:17" ht="14.45" customHeight="1" x14ac:dyDescent="0.2">
      <c r="A239" s="822" t="s">
        <v>8216</v>
      </c>
      <c r="B239" s="823" t="s">
        <v>8217</v>
      </c>
      <c r="C239" s="823" t="s">
        <v>7508</v>
      </c>
      <c r="D239" s="823" t="s">
        <v>8479</v>
      </c>
      <c r="E239" s="823" t="s">
        <v>8480</v>
      </c>
      <c r="F239" s="832">
        <v>3</v>
      </c>
      <c r="G239" s="832">
        <v>570</v>
      </c>
      <c r="H239" s="832">
        <v>1.5</v>
      </c>
      <c r="I239" s="832">
        <v>190</v>
      </c>
      <c r="J239" s="832">
        <v>2</v>
      </c>
      <c r="K239" s="832">
        <v>380</v>
      </c>
      <c r="L239" s="832">
        <v>1</v>
      </c>
      <c r="M239" s="832">
        <v>190</v>
      </c>
      <c r="N239" s="832"/>
      <c r="O239" s="832"/>
      <c r="P239" s="828"/>
      <c r="Q239" s="833"/>
    </row>
    <row r="240" spans="1:17" ht="14.45" customHeight="1" x14ac:dyDescent="0.2">
      <c r="A240" s="822" t="s">
        <v>8216</v>
      </c>
      <c r="B240" s="823" t="s">
        <v>8217</v>
      </c>
      <c r="C240" s="823" t="s">
        <v>7508</v>
      </c>
      <c r="D240" s="823" t="s">
        <v>8481</v>
      </c>
      <c r="E240" s="823" t="s">
        <v>8482</v>
      </c>
      <c r="F240" s="832">
        <v>1</v>
      </c>
      <c r="G240" s="832">
        <v>274</v>
      </c>
      <c r="H240" s="832">
        <v>1</v>
      </c>
      <c r="I240" s="832">
        <v>274</v>
      </c>
      <c r="J240" s="832">
        <v>1</v>
      </c>
      <c r="K240" s="832">
        <v>274</v>
      </c>
      <c r="L240" s="832">
        <v>1</v>
      </c>
      <c r="M240" s="832">
        <v>274</v>
      </c>
      <c r="N240" s="832"/>
      <c r="O240" s="832"/>
      <c r="P240" s="828"/>
      <c r="Q240" s="833"/>
    </row>
    <row r="241" spans="1:17" ht="14.45" customHeight="1" x14ac:dyDescent="0.2">
      <c r="A241" s="822" t="s">
        <v>8216</v>
      </c>
      <c r="B241" s="823" t="s">
        <v>8217</v>
      </c>
      <c r="C241" s="823" t="s">
        <v>7508</v>
      </c>
      <c r="D241" s="823" t="s">
        <v>8483</v>
      </c>
      <c r="E241" s="823" t="s">
        <v>8484</v>
      </c>
      <c r="F241" s="832">
        <v>9</v>
      </c>
      <c r="G241" s="832">
        <v>1197</v>
      </c>
      <c r="H241" s="832">
        <v>1.5</v>
      </c>
      <c r="I241" s="832">
        <v>133</v>
      </c>
      <c r="J241" s="832">
        <v>6</v>
      </c>
      <c r="K241" s="832">
        <v>798</v>
      </c>
      <c r="L241" s="832">
        <v>1</v>
      </c>
      <c r="M241" s="832">
        <v>133</v>
      </c>
      <c r="N241" s="832">
        <v>3</v>
      </c>
      <c r="O241" s="832">
        <v>399</v>
      </c>
      <c r="P241" s="828">
        <v>0.5</v>
      </c>
      <c r="Q241" s="833">
        <v>133</v>
      </c>
    </row>
    <row r="242" spans="1:17" ht="14.45" customHeight="1" x14ac:dyDescent="0.2">
      <c r="A242" s="822" t="s">
        <v>8216</v>
      </c>
      <c r="B242" s="823" t="s">
        <v>8217</v>
      </c>
      <c r="C242" s="823" t="s">
        <v>7508</v>
      </c>
      <c r="D242" s="823" t="s">
        <v>8485</v>
      </c>
      <c r="E242" s="823" t="s">
        <v>8486</v>
      </c>
      <c r="F242" s="832">
        <v>728</v>
      </c>
      <c r="G242" s="832">
        <v>26936</v>
      </c>
      <c r="H242" s="832">
        <v>1.0705882352941176</v>
      </c>
      <c r="I242" s="832">
        <v>37</v>
      </c>
      <c r="J242" s="832">
        <v>680</v>
      </c>
      <c r="K242" s="832">
        <v>25160</v>
      </c>
      <c r="L242" s="832">
        <v>1</v>
      </c>
      <c r="M242" s="832">
        <v>37</v>
      </c>
      <c r="N242" s="832">
        <v>632</v>
      </c>
      <c r="O242" s="832">
        <v>23384</v>
      </c>
      <c r="P242" s="828">
        <v>0.92941176470588238</v>
      </c>
      <c r="Q242" s="833">
        <v>37</v>
      </c>
    </row>
    <row r="243" spans="1:17" ht="14.45" customHeight="1" x14ac:dyDescent="0.2">
      <c r="A243" s="822" t="s">
        <v>8216</v>
      </c>
      <c r="B243" s="823" t="s">
        <v>8217</v>
      </c>
      <c r="C243" s="823" t="s">
        <v>7508</v>
      </c>
      <c r="D243" s="823" t="s">
        <v>8487</v>
      </c>
      <c r="E243" s="823" t="s">
        <v>8488</v>
      </c>
      <c r="F243" s="832"/>
      <c r="G243" s="832"/>
      <c r="H243" s="832"/>
      <c r="I243" s="832"/>
      <c r="J243" s="832">
        <v>2</v>
      </c>
      <c r="K243" s="832">
        <v>342</v>
      </c>
      <c r="L243" s="832">
        <v>1</v>
      </c>
      <c r="M243" s="832">
        <v>171</v>
      </c>
      <c r="N243" s="832">
        <v>1</v>
      </c>
      <c r="O243" s="832">
        <v>171</v>
      </c>
      <c r="P243" s="828">
        <v>0.5</v>
      </c>
      <c r="Q243" s="833">
        <v>171</v>
      </c>
    </row>
    <row r="244" spans="1:17" ht="14.45" customHeight="1" x14ac:dyDescent="0.2">
      <c r="A244" s="822" t="s">
        <v>8216</v>
      </c>
      <c r="B244" s="823" t="s">
        <v>8217</v>
      </c>
      <c r="C244" s="823" t="s">
        <v>7508</v>
      </c>
      <c r="D244" s="823" t="s">
        <v>8489</v>
      </c>
      <c r="E244" s="823" t="s">
        <v>8490</v>
      </c>
      <c r="F244" s="832">
        <v>1</v>
      </c>
      <c r="G244" s="832">
        <v>174</v>
      </c>
      <c r="H244" s="832"/>
      <c r="I244" s="832">
        <v>174</v>
      </c>
      <c r="J244" s="832"/>
      <c r="K244" s="832"/>
      <c r="L244" s="832"/>
      <c r="M244" s="832"/>
      <c r="N244" s="832"/>
      <c r="O244" s="832"/>
      <c r="P244" s="828"/>
      <c r="Q244" s="833"/>
    </row>
    <row r="245" spans="1:17" ht="14.45" customHeight="1" x14ac:dyDescent="0.2">
      <c r="A245" s="822" t="s">
        <v>8216</v>
      </c>
      <c r="B245" s="823" t="s">
        <v>8217</v>
      </c>
      <c r="C245" s="823" t="s">
        <v>7508</v>
      </c>
      <c r="D245" s="823" t="s">
        <v>8491</v>
      </c>
      <c r="E245" s="823" t="s">
        <v>8492</v>
      </c>
      <c r="F245" s="832">
        <v>32</v>
      </c>
      <c r="G245" s="832">
        <v>2976</v>
      </c>
      <c r="H245" s="832">
        <v>1.5075987841945289</v>
      </c>
      <c r="I245" s="832">
        <v>93</v>
      </c>
      <c r="J245" s="832">
        <v>21</v>
      </c>
      <c r="K245" s="832">
        <v>1974</v>
      </c>
      <c r="L245" s="832">
        <v>1</v>
      </c>
      <c r="M245" s="832">
        <v>94</v>
      </c>
      <c r="N245" s="832">
        <v>22</v>
      </c>
      <c r="O245" s="832">
        <v>2068</v>
      </c>
      <c r="P245" s="828">
        <v>1.0476190476190477</v>
      </c>
      <c r="Q245" s="833">
        <v>94</v>
      </c>
    </row>
    <row r="246" spans="1:17" ht="14.45" customHeight="1" x14ac:dyDescent="0.2">
      <c r="A246" s="822" t="s">
        <v>8216</v>
      </c>
      <c r="B246" s="823" t="s">
        <v>8217</v>
      </c>
      <c r="C246" s="823" t="s">
        <v>7508</v>
      </c>
      <c r="D246" s="823" t="s">
        <v>8493</v>
      </c>
      <c r="E246" s="823" t="s">
        <v>8494</v>
      </c>
      <c r="F246" s="832">
        <v>1</v>
      </c>
      <c r="G246" s="832">
        <v>93</v>
      </c>
      <c r="H246" s="832"/>
      <c r="I246" s="832">
        <v>93</v>
      </c>
      <c r="J246" s="832"/>
      <c r="K246" s="832"/>
      <c r="L246" s="832"/>
      <c r="M246" s="832"/>
      <c r="N246" s="832"/>
      <c r="O246" s="832"/>
      <c r="P246" s="828"/>
      <c r="Q246" s="833"/>
    </row>
    <row r="247" spans="1:17" ht="14.45" customHeight="1" x14ac:dyDescent="0.2">
      <c r="A247" s="822" t="s">
        <v>8216</v>
      </c>
      <c r="B247" s="823" t="s">
        <v>8217</v>
      </c>
      <c r="C247" s="823" t="s">
        <v>7508</v>
      </c>
      <c r="D247" s="823" t="s">
        <v>8495</v>
      </c>
      <c r="E247" s="823" t="s">
        <v>8496</v>
      </c>
      <c r="F247" s="832">
        <v>1</v>
      </c>
      <c r="G247" s="832">
        <v>396</v>
      </c>
      <c r="H247" s="832">
        <v>0.5</v>
      </c>
      <c r="I247" s="832">
        <v>396</v>
      </c>
      <c r="J247" s="832">
        <v>2</v>
      </c>
      <c r="K247" s="832">
        <v>792</v>
      </c>
      <c r="L247" s="832">
        <v>1</v>
      </c>
      <c r="M247" s="832">
        <v>396</v>
      </c>
      <c r="N247" s="832">
        <v>1</v>
      </c>
      <c r="O247" s="832">
        <v>396</v>
      </c>
      <c r="P247" s="828">
        <v>0.5</v>
      </c>
      <c r="Q247" s="833">
        <v>396</v>
      </c>
    </row>
    <row r="248" spans="1:17" ht="14.45" customHeight="1" x14ac:dyDescent="0.2">
      <c r="A248" s="822" t="s">
        <v>8216</v>
      </c>
      <c r="B248" s="823" t="s">
        <v>8217</v>
      </c>
      <c r="C248" s="823" t="s">
        <v>7508</v>
      </c>
      <c r="D248" s="823" t="s">
        <v>8497</v>
      </c>
      <c r="E248" s="823" t="s">
        <v>8498</v>
      </c>
      <c r="F248" s="832">
        <v>1</v>
      </c>
      <c r="G248" s="832">
        <v>103</v>
      </c>
      <c r="H248" s="832">
        <v>0.33333333333333331</v>
      </c>
      <c r="I248" s="832">
        <v>103</v>
      </c>
      <c r="J248" s="832">
        <v>3</v>
      </c>
      <c r="K248" s="832">
        <v>309</v>
      </c>
      <c r="L248" s="832">
        <v>1</v>
      </c>
      <c r="M248" s="832">
        <v>103</v>
      </c>
      <c r="N248" s="832">
        <v>11</v>
      </c>
      <c r="O248" s="832">
        <v>1133</v>
      </c>
      <c r="P248" s="828">
        <v>3.6666666666666665</v>
      </c>
      <c r="Q248" s="833">
        <v>103</v>
      </c>
    </row>
    <row r="249" spans="1:17" ht="14.45" customHeight="1" x14ac:dyDescent="0.2">
      <c r="A249" s="822" t="s">
        <v>8216</v>
      </c>
      <c r="B249" s="823" t="s">
        <v>8499</v>
      </c>
      <c r="C249" s="823" t="s">
        <v>7508</v>
      </c>
      <c r="D249" s="823" t="s">
        <v>8500</v>
      </c>
      <c r="E249" s="823" t="s">
        <v>8501</v>
      </c>
      <c r="F249" s="832">
        <v>38</v>
      </c>
      <c r="G249" s="832">
        <v>39444</v>
      </c>
      <c r="H249" s="832">
        <v>0.97342118901310437</v>
      </c>
      <c r="I249" s="832">
        <v>1038</v>
      </c>
      <c r="J249" s="832">
        <v>39</v>
      </c>
      <c r="K249" s="832">
        <v>40521</v>
      </c>
      <c r="L249" s="832">
        <v>1</v>
      </c>
      <c r="M249" s="832">
        <v>1039</v>
      </c>
      <c r="N249" s="832">
        <v>32</v>
      </c>
      <c r="O249" s="832">
        <v>33280</v>
      </c>
      <c r="P249" s="828">
        <v>0.82130253448829005</v>
      </c>
      <c r="Q249" s="833">
        <v>1040</v>
      </c>
    </row>
    <row r="250" spans="1:17" ht="14.45" customHeight="1" x14ac:dyDescent="0.2">
      <c r="A250" s="822" t="s">
        <v>8502</v>
      </c>
      <c r="B250" s="823" t="s">
        <v>8166</v>
      </c>
      <c r="C250" s="823" t="s">
        <v>7240</v>
      </c>
      <c r="D250" s="823" t="s">
        <v>8503</v>
      </c>
      <c r="E250" s="823" t="s">
        <v>8504</v>
      </c>
      <c r="F250" s="832">
        <v>0.84000000000000008</v>
      </c>
      <c r="G250" s="832">
        <v>2176.04</v>
      </c>
      <c r="H250" s="832"/>
      <c r="I250" s="832">
        <v>2590.5238095238092</v>
      </c>
      <c r="J250" s="832"/>
      <c r="K250" s="832"/>
      <c r="L250" s="832"/>
      <c r="M250" s="832"/>
      <c r="N250" s="832"/>
      <c r="O250" s="832"/>
      <c r="P250" s="828"/>
      <c r="Q250" s="833"/>
    </row>
    <row r="251" spans="1:17" ht="14.45" customHeight="1" x14ac:dyDescent="0.2">
      <c r="A251" s="822" t="s">
        <v>8502</v>
      </c>
      <c r="B251" s="823" t="s">
        <v>8166</v>
      </c>
      <c r="C251" s="823" t="s">
        <v>7240</v>
      </c>
      <c r="D251" s="823" t="s">
        <v>8505</v>
      </c>
      <c r="E251" s="823" t="s">
        <v>8504</v>
      </c>
      <c r="F251" s="832">
        <v>0.4</v>
      </c>
      <c r="G251" s="832">
        <v>2590.52</v>
      </c>
      <c r="H251" s="832"/>
      <c r="I251" s="832">
        <v>6476.2999999999993</v>
      </c>
      <c r="J251" s="832"/>
      <c r="K251" s="832"/>
      <c r="L251" s="832"/>
      <c r="M251" s="832"/>
      <c r="N251" s="832"/>
      <c r="O251" s="832"/>
      <c r="P251" s="828"/>
      <c r="Q251" s="833"/>
    </row>
    <row r="252" spans="1:17" ht="14.45" customHeight="1" x14ac:dyDescent="0.2">
      <c r="A252" s="822" t="s">
        <v>8502</v>
      </c>
      <c r="B252" s="823" t="s">
        <v>8166</v>
      </c>
      <c r="C252" s="823" t="s">
        <v>7240</v>
      </c>
      <c r="D252" s="823" t="s">
        <v>8506</v>
      </c>
      <c r="E252" s="823" t="s">
        <v>8507</v>
      </c>
      <c r="F252" s="832">
        <v>6.0000000000000005E-2</v>
      </c>
      <c r="G252" s="832">
        <v>593.26</v>
      </c>
      <c r="H252" s="832">
        <v>3.3904446222425419</v>
      </c>
      <c r="I252" s="832">
        <v>9887.6666666666661</v>
      </c>
      <c r="J252" s="832">
        <v>0.02</v>
      </c>
      <c r="K252" s="832">
        <v>174.98</v>
      </c>
      <c r="L252" s="832">
        <v>1</v>
      </c>
      <c r="M252" s="832">
        <v>8749</v>
      </c>
      <c r="N252" s="832">
        <v>7.0000000000000007E-2</v>
      </c>
      <c r="O252" s="832">
        <v>612.44000000000005</v>
      </c>
      <c r="P252" s="828">
        <v>3.500057149388502</v>
      </c>
      <c r="Q252" s="833">
        <v>8749.1428571428569</v>
      </c>
    </row>
    <row r="253" spans="1:17" ht="14.45" customHeight="1" x14ac:dyDescent="0.2">
      <c r="A253" s="822" t="s">
        <v>8502</v>
      </c>
      <c r="B253" s="823" t="s">
        <v>8166</v>
      </c>
      <c r="C253" s="823" t="s">
        <v>7240</v>
      </c>
      <c r="D253" s="823" t="s">
        <v>8508</v>
      </c>
      <c r="E253" s="823" t="s">
        <v>8509</v>
      </c>
      <c r="F253" s="832">
        <v>7</v>
      </c>
      <c r="G253" s="832">
        <v>5904.22</v>
      </c>
      <c r="H253" s="832">
        <v>1.4641224024202748</v>
      </c>
      <c r="I253" s="832">
        <v>843.46</v>
      </c>
      <c r="J253" s="832">
        <v>7.8</v>
      </c>
      <c r="K253" s="832">
        <v>4032.6</v>
      </c>
      <c r="L253" s="832">
        <v>1</v>
      </c>
      <c r="M253" s="832">
        <v>517</v>
      </c>
      <c r="N253" s="832">
        <v>5</v>
      </c>
      <c r="O253" s="832">
        <v>2585</v>
      </c>
      <c r="P253" s="828">
        <v>0.64102564102564108</v>
      </c>
      <c r="Q253" s="833">
        <v>517</v>
      </c>
    </row>
    <row r="254" spans="1:17" ht="14.45" customHeight="1" x14ac:dyDescent="0.2">
      <c r="A254" s="822" t="s">
        <v>8502</v>
      </c>
      <c r="B254" s="823" t="s">
        <v>8166</v>
      </c>
      <c r="C254" s="823" t="s">
        <v>7240</v>
      </c>
      <c r="D254" s="823" t="s">
        <v>8510</v>
      </c>
      <c r="E254" s="823" t="s">
        <v>8511</v>
      </c>
      <c r="F254" s="832">
        <v>0.1</v>
      </c>
      <c r="G254" s="832">
        <v>194.93</v>
      </c>
      <c r="H254" s="832"/>
      <c r="I254" s="832">
        <v>1949.3</v>
      </c>
      <c r="J254" s="832"/>
      <c r="K254" s="832"/>
      <c r="L254" s="832"/>
      <c r="M254" s="832"/>
      <c r="N254" s="832"/>
      <c r="O254" s="832"/>
      <c r="P254" s="828"/>
      <c r="Q254" s="833"/>
    </row>
    <row r="255" spans="1:17" ht="14.45" customHeight="1" x14ac:dyDescent="0.2">
      <c r="A255" s="822" t="s">
        <v>8502</v>
      </c>
      <c r="B255" s="823" t="s">
        <v>8166</v>
      </c>
      <c r="C255" s="823" t="s">
        <v>7240</v>
      </c>
      <c r="D255" s="823" t="s">
        <v>8195</v>
      </c>
      <c r="E255" s="823" t="s">
        <v>8196</v>
      </c>
      <c r="F255" s="832">
        <v>2.9</v>
      </c>
      <c r="G255" s="832">
        <v>5275.19</v>
      </c>
      <c r="H255" s="832"/>
      <c r="I255" s="832">
        <v>1819.0310344827585</v>
      </c>
      <c r="J255" s="832"/>
      <c r="K255" s="832"/>
      <c r="L255" s="832"/>
      <c r="M255" s="832"/>
      <c r="N255" s="832"/>
      <c r="O255" s="832"/>
      <c r="P255" s="828"/>
      <c r="Q255" s="833"/>
    </row>
    <row r="256" spans="1:17" ht="14.45" customHeight="1" x14ac:dyDescent="0.2">
      <c r="A256" s="822" t="s">
        <v>8502</v>
      </c>
      <c r="B256" s="823" t="s">
        <v>8166</v>
      </c>
      <c r="C256" s="823" t="s">
        <v>7240</v>
      </c>
      <c r="D256" s="823" t="s">
        <v>8512</v>
      </c>
      <c r="E256" s="823" t="s">
        <v>8513</v>
      </c>
      <c r="F256" s="832">
        <v>0.05</v>
      </c>
      <c r="G256" s="832">
        <v>45.19</v>
      </c>
      <c r="H256" s="832"/>
      <c r="I256" s="832">
        <v>903.8</v>
      </c>
      <c r="J256" s="832"/>
      <c r="K256" s="832"/>
      <c r="L256" s="832"/>
      <c r="M256" s="832"/>
      <c r="N256" s="832">
        <v>0.1</v>
      </c>
      <c r="O256" s="832">
        <v>71.819999999999993</v>
      </c>
      <c r="P256" s="828"/>
      <c r="Q256" s="833">
        <v>718.19999999999993</v>
      </c>
    </row>
    <row r="257" spans="1:17" ht="14.45" customHeight="1" x14ac:dyDescent="0.2">
      <c r="A257" s="822" t="s">
        <v>8502</v>
      </c>
      <c r="B257" s="823" t="s">
        <v>8166</v>
      </c>
      <c r="C257" s="823" t="s">
        <v>7240</v>
      </c>
      <c r="D257" s="823" t="s">
        <v>8514</v>
      </c>
      <c r="E257" s="823" t="s">
        <v>8196</v>
      </c>
      <c r="F257" s="832">
        <v>0.09</v>
      </c>
      <c r="G257" s="832">
        <v>3274.2599999999998</v>
      </c>
      <c r="H257" s="832"/>
      <c r="I257" s="832">
        <v>36380.666666666664</v>
      </c>
      <c r="J257" s="832"/>
      <c r="K257" s="832"/>
      <c r="L257" s="832"/>
      <c r="M257" s="832"/>
      <c r="N257" s="832"/>
      <c r="O257" s="832"/>
      <c r="P257" s="828"/>
      <c r="Q257" s="833"/>
    </row>
    <row r="258" spans="1:17" ht="14.45" customHeight="1" x14ac:dyDescent="0.2">
      <c r="A258" s="822" t="s">
        <v>8502</v>
      </c>
      <c r="B258" s="823" t="s">
        <v>8166</v>
      </c>
      <c r="C258" s="823" t="s">
        <v>7240</v>
      </c>
      <c r="D258" s="823" t="s">
        <v>8197</v>
      </c>
      <c r="E258" s="823" t="s">
        <v>8196</v>
      </c>
      <c r="F258" s="832"/>
      <c r="G258" s="832"/>
      <c r="H258" s="832"/>
      <c r="I258" s="832"/>
      <c r="J258" s="832">
        <v>3.85</v>
      </c>
      <c r="K258" s="832">
        <v>2523.7500000000005</v>
      </c>
      <c r="L258" s="832">
        <v>1</v>
      </c>
      <c r="M258" s="832">
        <v>655.51948051948057</v>
      </c>
      <c r="N258" s="832">
        <v>1.2999999999999998</v>
      </c>
      <c r="O258" s="832">
        <v>852.17000000000007</v>
      </c>
      <c r="P258" s="828">
        <v>0.33766022783556215</v>
      </c>
      <c r="Q258" s="833">
        <v>655.51538461538473</v>
      </c>
    </row>
    <row r="259" spans="1:17" ht="14.45" customHeight="1" x14ac:dyDescent="0.2">
      <c r="A259" s="822" t="s">
        <v>8502</v>
      </c>
      <c r="B259" s="823" t="s">
        <v>8166</v>
      </c>
      <c r="C259" s="823" t="s">
        <v>7240</v>
      </c>
      <c r="D259" s="823" t="s">
        <v>8515</v>
      </c>
      <c r="E259" s="823" t="s">
        <v>8196</v>
      </c>
      <c r="F259" s="832"/>
      <c r="G259" s="832"/>
      <c r="H259" s="832"/>
      <c r="I259" s="832"/>
      <c r="J259" s="832">
        <v>0.03</v>
      </c>
      <c r="K259" s="832">
        <v>398.69</v>
      </c>
      <c r="L259" s="832">
        <v>1</v>
      </c>
      <c r="M259" s="832">
        <v>13289.666666666668</v>
      </c>
      <c r="N259" s="832">
        <v>0.25</v>
      </c>
      <c r="O259" s="832">
        <v>3291.01</v>
      </c>
      <c r="P259" s="828">
        <v>8.2545586796759398</v>
      </c>
      <c r="Q259" s="833">
        <v>13164.04</v>
      </c>
    </row>
    <row r="260" spans="1:17" ht="14.45" customHeight="1" x14ac:dyDescent="0.2">
      <c r="A260" s="822" t="s">
        <v>8502</v>
      </c>
      <c r="B260" s="823" t="s">
        <v>8166</v>
      </c>
      <c r="C260" s="823" t="s">
        <v>7240</v>
      </c>
      <c r="D260" s="823" t="s">
        <v>8516</v>
      </c>
      <c r="E260" s="823" t="s">
        <v>8504</v>
      </c>
      <c r="F260" s="832"/>
      <c r="G260" s="832"/>
      <c r="H260" s="832"/>
      <c r="I260" s="832"/>
      <c r="J260" s="832">
        <v>3.0500000000000003</v>
      </c>
      <c r="K260" s="832">
        <v>4442.5700000000006</v>
      </c>
      <c r="L260" s="832">
        <v>1</v>
      </c>
      <c r="M260" s="832">
        <v>1456.5803278688525</v>
      </c>
      <c r="N260" s="832">
        <v>1.67</v>
      </c>
      <c r="O260" s="832">
        <v>2432.4899999999998</v>
      </c>
      <c r="P260" s="828">
        <v>0.54754117549076309</v>
      </c>
      <c r="Q260" s="833">
        <v>1456.5808383233532</v>
      </c>
    </row>
    <row r="261" spans="1:17" ht="14.45" customHeight="1" x14ac:dyDescent="0.2">
      <c r="A261" s="822" t="s">
        <v>8502</v>
      </c>
      <c r="B261" s="823" t="s">
        <v>8166</v>
      </c>
      <c r="C261" s="823" t="s">
        <v>7240</v>
      </c>
      <c r="D261" s="823" t="s">
        <v>8517</v>
      </c>
      <c r="E261" s="823" t="s">
        <v>8504</v>
      </c>
      <c r="F261" s="832"/>
      <c r="G261" s="832"/>
      <c r="H261" s="832"/>
      <c r="I261" s="832"/>
      <c r="J261" s="832">
        <v>0.2</v>
      </c>
      <c r="K261" s="832">
        <v>728.21</v>
      </c>
      <c r="L261" s="832">
        <v>1</v>
      </c>
      <c r="M261" s="832">
        <v>3641.05</v>
      </c>
      <c r="N261" s="832">
        <v>0.53</v>
      </c>
      <c r="O261" s="832">
        <v>1940.68</v>
      </c>
      <c r="P261" s="828">
        <v>2.6650004806305874</v>
      </c>
      <c r="Q261" s="833">
        <v>3661.6603773584907</v>
      </c>
    </row>
    <row r="262" spans="1:17" ht="14.45" customHeight="1" x14ac:dyDescent="0.2">
      <c r="A262" s="822" t="s">
        <v>8502</v>
      </c>
      <c r="B262" s="823" t="s">
        <v>8166</v>
      </c>
      <c r="C262" s="823" t="s">
        <v>7240</v>
      </c>
      <c r="D262" s="823" t="s">
        <v>8518</v>
      </c>
      <c r="E262" s="823" t="s">
        <v>8511</v>
      </c>
      <c r="F262" s="832"/>
      <c r="G262" s="832"/>
      <c r="H262" s="832"/>
      <c r="I262" s="832"/>
      <c r="J262" s="832">
        <v>0.4</v>
      </c>
      <c r="K262" s="832">
        <v>212.92</v>
      </c>
      <c r="L262" s="832">
        <v>1</v>
      </c>
      <c r="M262" s="832">
        <v>532.29999999999995</v>
      </c>
      <c r="N262" s="832">
        <v>0.4</v>
      </c>
      <c r="O262" s="832">
        <v>212.92</v>
      </c>
      <c r="P262" s="828">
        <v>1</v>
      </c>
      <c r="Q262" s="833">
        <v>532.29999999999995</v>
      </c>
    </row>
    <row r="263" spans="1:17" ht="14.45" customHeight="1" x14ac:dyDescent="0.2">
      <c r="A263" s="822" t="s">
        <v>8502</v>
      </c>
      <c r="B263" s="823" t="s">
        <v>8166</v>
      </c>
      <c r="C263" s="823" t="s">
        <v>7488</v>
      </c>
      <c r="D263" s="823" t="s">
        <v>8519</v>
      </c>
      <c r="E263" s="823" t="s">
        <v>8520</v>
      </c>
      <c r="F263" s="832"/>
      <c r="G263" s="832"/>
      <c r="H263" s="832"/>
      <c r="I263" s="832"/>
      <c r="J263" s="832">
        <v>1</v>
      </c>
      <c r="K263" s="832">
        <v>907.5</v>
      </c>
      <c r="L263" s="832">
        <v>1</v>
      </c>
      <c r="M263" s="832">
        <v>907.5</v>
      </c>
      <c r="N263" s="832"/>
      <c r="O263" s="832"/>
      <c r="P263" s="828"/>
      <c r="Q263" s="833"/>
    </row>
    <row r="264" spans="1:17" ht="14.45" customHeight="1" x14ac:dyDescent="0.2">
      <c r="A264" s="822" t="s">
        <v>8502</v>
      </c>
      <c r="B264" s="823" t="s">
        <v>8166</v>
      </c>
      <c r="C264" s="823" t="s">
        <v>7488</v>
      </c>
      <c r="D264" s="823" t="s">
        <v>8521</v>
      </c>
      <c r="E264" s="823" t="s">
        <v>8522</v>
      </c>
      <c r="F264" s="832"/>
      <c r="G264" s="832"/>
      <c r="H264" s="832"/>
      <c r="I264" s="832"/>
      <c r="J264" s="832">
        <v>1</v>
      </c>
      <c r="K264" s="832">
        <v>939.14</v>
      </c>
      <c r="L264" s="832">
        <v>1</v>
      </c>
      <c r="M264" s="832">
        <v>939.14</v>
      </c>
      <c r="N264" s="832"/>
      <c r="O264" s="832"/>
      <c r="P264" s="828"/>
      <c r="Q264" s="833"/>
    </row>
    <row r="265" spans="1:17" ht="14.45" customHeight="1" x14ac:dyDescent="0.2">
      <c r="A265" s="822" t="s">
        <v>8502</v>
      </c>
      <c r="B265" s="823" t="s">
        <v>8166</v>
      </c>
      <c r="C265" s="823" t="s">
        <v>7488</v>
      </c>
      <c r="D265" s="823" t="s">
        <v>8523</v>
      </c>
      <c r="E265" s="823" t="s">
        <v>8522</v>
      </c>
      <c r="F265" s="832"/>
      <c r="G265" s="832"/>
      <c r="H265" s="832"/>
      <c r="I265" s="832"/>
      <c r="J265" s="832">
        <v>1</v>
      </c>
      <c r="K265" s="832">
        <v>998.25</v>
      </c>
      <c r="L265" s="832">
        <v>1</v>
      </c>
      <c r="M265" s="832">
        <v>998.25</v>
      </c>
      <c r="N265" s="832"/>
      <c r="O265" s="832"/>
      <c r="P265" s="828"/>
      <c r="Q265" s="833"/>
    </row>
    <row r="266" spans="1:17" ht="14.45" customHeight="1" x14ac:dyDescent="0.2">
      <c r="A266" s="822" t="s">
        <v>8502</v>
      </c>
      <c r="B266" s="823" t="s">
        <v>8166</v>
      </c>
      <c r="C266" s="823" t="s">
        <v>7488</v>
      </c>
      <c r="D266" s="823" t="s">
        <v>8524</v>
      </c>
      <c r="E266" s="823" t="s">
        <v>8525</v>
      </c>
      <c r="F266" s="832"/>
      <c r="G266" s="832"/>
      <c r="H266" s="832"/>
      <c r="I266" s="832"/>
      <c r="J266" s="832">
        <v>1</v>
      </c>
      <c r="K266" s="832">
        <v>15489.6</v>
      </c>
      <c r="L266" s="832">
        <v>1</v>
      </c>
      <c r="M266" s="832">
        <v>15489.6</v>
      </c>
      <c r="N266" s="832"/>
      <c r="O266" s="832"/>
      <c r="P266" s="828"/>
      <c r="Q266" s="833"/>
    </row>
    <row r="267" spans="1:17" ht="14.45" customHeight="1" x14ac:dyDescent="0.2">
      <c r="A267" s="822" t="s">
        <v>8502</v>
      </c>
      <c r="B267" s="823" t="s">
        <v>8166</v>
      </c>
      <c r="C267" s="823" t="s">
        <v>7488</v>
      </c>
      <c r="D267" s="823" t="s">
        <v>8526</v>
      </c>
      <c r="E267" s="823" t="s">
        <v>8527</v>
      </c>
      <c r="F267" s="832">
        <v>3</v>
      </c>
      <c r="G267" s="832">
        <v>2681.7</v>
      </c>
      <c r="H267" s="832">
        <v>0.6</v>
      </c>
      <c r="I267" s="832">
        <v>893.9</v>
      </c>
      <c r="J267" s="832">
        <v>5</v>
      </c>
      <c r="K267" s="832">
        <v>4469.5</v>
      </c>
      <c r="L267" s="832">
        <v>1</v>
      </c>
      <c r="M267" s="832">
        <v>893.9</v>
      </c>
      <c r="N267" s="832">
        <v>2</v>
      </c>
      <c r="O267" s="832">
        <v>822.8</v>
      </c>
      <c r="P267" s="828">
        <v>0.1840921803333706</v>
      </c>
      <c r="Q267" s="833">
        <v>411.4</v>
      </c>
    </row>
    <row r="268" spans="1:17" ht="14.45" customHeight="1" x14ac:dyDescent="0.2">
      <c r="A268" s="822" t="s">
        <v>8502</v>
      </c>
      <c r="B268" s="823" t="s">
        <v>8166</v>
      </c>
      <c r="C268" s="823" t="s">
        <v>7488</v>
      </c>
      <c r="D268" s="823" t="s">
        <v>8528</v>
      </c>
      <c r="E268" s="823" t="s">
        <v>8529</v>
      </c>
      <c r="F268" s="832"/>
      <c r="G268" s="832"/>
      <c r="H268" s="832"/>
      <c r="I268" s="832"/>
      <c r="J268" s="832">
        <v>1</v>
      </c>
      <c r="K268" s="832">
        <v>838.48</v>
      </c>
      <c r="L268" s="832">
        <v>1</v>
      </c>
      <c r="M268" s="832">
        <v>838.48</v>
      </c>
      <c r="N268" s="832">
        <v>4</v>
      </c>
      <c r="O268" s="832">
        <v>1645.6</v>
      </c>
      <c r="P268" s="828">
        <v>1.9625989886461215</v>
      </c>
      <c r="Q268" s="833">
        <v>411.4</v>
      </c>
    </row>
    <row r="269" spans="1:17" ht="14.45" customHeight="1" x14ac:dyDescent="0.2">
      <c r="A269" s="822" t="s">
        <v>8502</v>
      </c>
      <c r="B269" s="823" t="s">
        <v>8166</v>
      </c>
      <c r="C269" s="823" t="s">
        <v>7488</v>
      </c>
      <c r="D269" s="823" t="s">
        <v>8530</v>
      </c>
      <c r="E269" s="823" t="s">
        <v>8531</v>
      </c>
      <c r="F269" s="832">
        <v>1</v>
      </c>
      <c r="G269" s="832">
        <v>893.9</v>
      </c>
      <c r="H269" s="832"/>
      <c r="I269" s="832">
        <v>893.9</v>
      </c>
      <c r="J269" s="832"/>
      <c r="K269" s="832"/>
      <c r="L269" s="832"/>
      <c r="M269" s="832"/>
      <c r="N269" s="832"/>
      <c r="O269" s="832"/>
      <c r="P269" s="828"/>
      <c r="Q269" s="833"/>
    </row>
    <row r="270" spans="1:17" ht="14.45" customHeight="1" x14ac:dyDescent="0.2">
      <c r="A270" s="822" t="s">
        <v>8502</v>
      </c>
      <c r="B270" s="823" t="s">
        <v>8166</v>
      </c>
      <c r="C270" s="823" t="s">
        <v>7488</v>
      </c>
      <c r="D270" s="823" t="s">
        <v>8532</v>
      </c>
      <c r="E270" s="823" t="s">
        <v>8533</v>
      </c>
      <c r="F270" s="832"/>
      <c r="G270" s="832"/>
      <c r="H270" s="832"/>
      <c r="I270" s="832"/>
      <c r="J270" s="832"/>
      <c r="K270" s="832"/>
      <c r="L270" s="832"/>
      <c r="M270" s="832"/>
      <c r="N270" s="832">
        <v>1</v>
      </c>
      <c r="O270" s="832">
        <v>1726.4</v>
      </c>
      <c r="P270" s="828"/>
      <c r="Q270" s="833">
        <v>1726.4</v>
      </c>
    </row>
    <row r="271" spans="1:17" ht="14.45" customHeight="1" x14ac:dyDescent="0.2">
      <c r="A271" s="822" t="s">
        <v>8502</v>
      </c>
      <c r="B271" s="823" t="s">
        <v>8166</v>
      </c>
      <c r="C271" s="823" t="s">
        <v>7488</v>
      </c>
      <c r="D271" s="823" t="s">
        <v>8534</v>
      </c>
      <c r="E271" s="823" t="s">
        <v>8535</v>
      </c>
      <c r="F271" s="832">
        <v>1</v>
      </c>
      <c r="G271" s="832">
        <v>1085.2</v>
      </c>
      <c r="H271" s="832">
        <v>0.5</v>
      </c>
      <c r="I271" s="832">
        <v>1085.2</v>
      </c>
      <c r="J271" s="832">
        <v>2</v>
      </c>
      <c r="K271" s="832">
        <v>2170.4</v>
      </c>
      <c r="L271" s="832">
        <v>1</v>
      </c>
      <c r="M271" s="832">
        <v>1085.2</v>
      </c>
      <c r="N271" s="832">
        <v>4</v>
      </c>
      <c r="O271" s="832">
        <v>3905.96</v>
      </c>
      <c r="P271" s="828">
        <v>1.7996498341319571</v>
      </c>
      <c r="Q271" s="833">
        <v>976.49</v>
      </c>
    </row>
    <row r="272" spans="1:17" ht="14.45" customHeight="1" x14ac:dyDescent="0.2">
      <c r="A272" s="822" t="s">
        <v>8502</v>
      </c>
      <c r="B272" s="823" t="s">
        <v>8166</v>
      </c>
      <c r="C272" s="823" t="s">
        <v>7508</v>
      </c>
      <c r="D272" s="823" t="s">
        <v>8536</v>
      </c>
      <c r="E272" s="823" t="s">
        <v>8537</v>
      </c>
      <c r="F272" s="832">
        <v>18</v>
      </c>
      <c r="G272" s="832">
        <v>3852</v>
      </c>
      <c r="H272" s="832">
        <v>0.74651162790697678</v>
      </c>
      <c r="I272" s="832">
        <v>214</v>
      </c>
      <c r="J272" s="832">
        <v>24</v>
      </c>
      <c r="K272" s="832">
        <v>5160</v>
      </c>
      <c r="L272" s="832">
        <v>1</v>
      </c>
      <c r="M272" s="832">
        <v>215</v>
      </c>
      <c r="N272" s="832">
        <v>8</v>
      </c>
      <c r="O272" s="832">
        <v>1728</v>
      </c>
      <c r="P272" s="828">
        <v>0.33488372093023255</v>
      </c>
      <c r="Q272" s="833">
        <v>216</v>
      </c>
    </row>
    <row r="273" spans="1:17" ht="14.45" customHeight="1" x14ac:dyDescent="0.2">
      <c r="A273" s="822" t="s">
        <v>8502</v>
      </c>
      <c r="B273" s="823" t="s">
        <v>8166</v>
      </c>
      <c r="C273" s="823" t="s">
        <v>7508</v>
      </c>
      <c r="D273" s="823" t="s">
        <v>8538</v>
      </c>
      <c r="E273" s="823" t="s">
        <v>8539</v>
      </c>
      <c r="F273" s="832">
        <v>1</v>
      </c>
      <c r="G273" s="832">
        <v>155</v>
      </c>
      <c r="H273" s="832">
        <v>0.49679487179487181</v>
      </c>
      <c r="I273" s="832">
        <v>155</v>
      </c>
      <c r="J273" s="832">
        <v>2</v>
      </c>
      <c r="K273" s="832">
        <v>312</v>
      </c>
      <c r="L273" s="832">
        <v>1</v>
      </c>
      <c r="M273" s="832">
        <v>156</v>
      </c>
      <c r="N273" s="832">
        <v>3</v>
      </c>
      <c r="O273" s="832">
        <v>471</v>
      </c>
      <c r="P273" s="828">
        <v>1.5096153846153846</v>
      </c>
      <c r="Q273" s="833">
        <v>157</v>
      </c>
    </row>
    <row r="274" spans="1:17" ht="14.45" customHeight="1" x14ac:dyDescent="0.2">
      <c r="A274" s="822" t="s">
        <v>8502</v>
      </c>
      <c r="B274" s="823" t="s">
        <v>8166</v>
      </c>
      <c r="C274" s="823" t="s">
        <v>7508</v>
      </c>
      <c r="D274" s="823" t="s">
        <v>8540</v>
      </c>
      <c r="E274" s="823" t="s">
        <v>8541</v>
      </c>
      <c r="F274" s="832">
        <v>7</v>
      </c>
      <c r="G274" s="832">
        <v>1309</v>
      </c>
      <c r="H274" s="832">
        <v>0.63297872340425532</v>
      </c>
      <c r="I274" s="832">
        <v>187</v>
      </c>
      <c r="J274" s="832">
        <v>11</v>
      </c>
      <c r="K274" s="832">
        <v>2068</v>
      </c>
      <c r="L274" s="832">
        <v>1</v>
      </c>
      <c r="M274" s="832">
        <v>188</v>
      </c>
      <c r="N274" s="832">
        <v>5</v>
      </c>
      <c r="O274" s="832">
        <v>945</v>
      </c>
      <c r="P274" s="828">
        <v>0.45696324951644102</v>
      </c>
      <c r="Q274" s="833">
        <v>189</v>
      </c>
    </row>
    <row r="275" spans="1:17" ht="14.45" customHeight="1" x14ac:dyDescent="0.2">
      <c r="A275" s="822" t="s">
        <v>8502</v>
      </c>
      <c r="B275" s="823" t="s">
        <v>8166</v>
      </c>
      <c r="C275" s="823" t="s">
        <v>7508</v>
      </c>
      <c r="D275" s="823" t="s">
        <v>8542</v>
      </c>
      <c r="E275" s="823" t="s">
        <v>8543</v>
      </c>
      <c r="F275" s="832">
        <v>1</v>
      </c>
      <c r="G275" s="832">
        <v>128</v>
      </c>
      <c r="H275" s="832">
        <v>0.19844961240310077</v>
      </c>
      <c r="I275" s="832">
        <v>128</v>
      </c>
      <c r="J275" s="832">
        <v>5</v>
      </c>
      <c r="K275" s="832">
        <v>645</v>
      </c>
      <c r="L275" s="832">
        <v>1</v>
      </c>
      <c r="M275" s="832">
        <v>129</v>
      </c>
      <c r="N275" s="832">
        <v>3</v>
      </c>
      <c r="O275" s="832">
        <v>390</v>
      </c>
      <c r="P275" s="828">
        <v>0.60465116279069764</v>
      </c>
      <c r="Q275" s="833">
        <v>130</v>
      </c>
    </row>
    <row r="276" spans="1:17" ht="14.45" customHeight="1" x14ac:dyDescent="0.2">
      <c r="A276" s="822" t="s">
        <v>8502</v>
      </c>
      <c r="B276" s="823" t="s">
        <v>8166</v>
      </c>
      <c r="C276" s="823" t="s">
        <v>7508</v>
      </c>
      <c r="D276" s="823" t="s">
        <v>8544</v>
      </c>
      <c r="E276" s="823" t="s">
        <v>8545</v>
      </c>
      <c r="F276" s="832">
        <v>4</v>
      </c>
      <c r="G276" s="832">
        <v>896</v>
      </c>
      <c r="H276" s="832">
        <v>0.3982222222222222</v>
      </c>
      <c r="I276" s="832">
        <v>224</v>
      </c>
      <c r="J276" s="832">
        <v>10</v>
      </c>
      <c r="K276" s="832">
        <v>2250</v>
      </c>
      <c r="L276" s="832">
        <v>1</v>
      </c>
      <c r="M276" s="832">
        <v>225</v>
      </c>
      <c r="N276" s="832">
        <v>8</v>
      </c>
      <c r="O276" s="832">
        <v>1808</v>
      </c>
      <c r="P276" s="828">
        <v>0.80355555555555558</v>
      </c>
      <c r="Q276" s="833">
        <v>226</v>
      </c>
    </row>
    <row r="277" spans="1:17" ht="14.45" customHeight="1" x14ac:dyDescent="0.2">
      <c r="A277" s="822" t="s">
        <v>8502</v>
      </c>
      <c r="B277" s="823" t="s">
        <v>8166</v>
      </c>
      <c r="C277" s="823" t="s">
        <v>7508</v>
      </c>
      <c r="D277" s="823" t="s">
        <v>8546</v>
      </c>
      <c r="E277" s="823" t="s">
        <v>8547</v>
      </c>
      <c r="F277" s="832"/>
      <c r="G277" s="832"/>
      <c r="H277" s="832"/>
      <c r="I277" s="832"/>
      <c r="J277" s="832">
        <v>1</v>
      </c>
      <c r="K277" s="832">
        <v>225</v>
      </c>
      <c r="L277" s="832">
        <v>1</v>
      </c>
      <c r="M277" s="832">
        <v>225</v>
      </c>
      <c r="N277" s="832">
        <v>1</v>
      </c>
      <c r="O277" s="832">
        <v>226</v>
      </c>
      <c r="P277" s="828">
        <v>1.0044444444444445</v>
      </c>
      <c r="Q277" s="833">
        <v>226</v>
      </c>
    </row>
    <row r="278" spans="1:17" ht="14.45" customHeight="1" x14ac:dyDescent="0.2">
      <c r="A278" s="822" t="s">
        <v>8502</v>
      </c>
      <c r="B278" s="823" t="s">
        <v>8166</v>
      </c>
      <c r="C278" s="823" t="s">
        <v>7508</v>
      </c>
      <c r="D278" s="823" t="s">
        <v>8548</v>
      </c>
      <c r="E278" s="823" t="s">
        <v>8549</v>
      </c>
      <c r="F278" s="832">
        <v>11</v>
      </c>
      <c r="G278" s="832">
        <v>2486</v>
      </c>
      <c r="H278" s="832">
        <v>2.1903083700440527</v>
      </c>
      <c r="I278" s="832">
        <v>226</v>
      </c>
      <c r="J278" s="832">
        <v>5</v>
      </c>
      <c r="K278" s="832">
        <v>1135</v>
      </c>
      <c r="L278" s="832">
        <v>1</v>
      </c>
      <c r="M278" s="832">
        <v>227</v>
      </c>
      <c r="N278" s="832">
        <v>14</v>
      </c>
      <c r="O278" s="832">
        <v>3192</v>
      </c>
      <c r="P278" s="828">
        <v>2.8123348017621144</v>
      </c>
      <c r="Q278" s="833">
        <v>228</v>
      </c>
    </row>
    <row r="279" spans="1:17" ht="14.45" customHeight="1" x14ac:dyDescent="0.2">
      <c r="A279" s="822" t="s">
        <v>8502</v>
      </c>
      <c r="B279" s="823" t="s">
        <v>8166</v>
      </c>
      <c r="C279" s="823" t="s">
        <v>7508</v>
      </c>
      <c r="D279" s="823" t="s">
        <v>8550</v>
      </c>
      <c r="E279" s="823" t="s">
        <v>8551</v>
      </c>
      <c r="F279" s="832">
        <v>4</v>
      </c>
      <c r="G279" s="832">
        <v>1400</v>
      </c>
      <c r="H279" s="832">
        <v>0.56497175141242939</v>
      </c>
      <c r="I279" s="832">
        <v>350</v>
      </c>
      <c r="J279" s="832">
        <v>7</v>
      </c>
      <c r="K279" s="832">
        <v>2478</v>
      </c>
      <c r="L279" s="832">
        <v>1</v>
      </c>
      <c r="M279" s="832">
        <v>354</v>
      </c>
      <c r="N279" s="832">
        <v>7</v>
      </c>
      <c r="O279" s="832">
        <v>2492</v>
      </c>
      <c r="P279" s="828">
        <v>1.0056497175141244</v>
      </c>
      <c r="Q279" s="833">
        <v>356</v>
      </c>
    </row>
    <row r="280" spans="1:17" ht="14.45" customHeight="1" x14ac:dyDescent="0.2">
      <c r="A280" s="822" t="s">
        <v>8502</v>
      </c>
      <c r="B280" s="823" t="s">
        <v>8166</v>
      </c>
      <c r="C280" s="823" t="s">
        <v>7508</v>
      </c>
      <c r="D280" s="823" t="s">
        <v>8552</v>
      </c>
      <c r="E280" s="823" t="s">
        <v>8553</v>
      </c>
      <c r="F280" s="832">
        <v>1</v>
      </c>
      <c r="G280" s="832">
        <v>5212</v>
      </c>
      <c r="H280" s="832"/>
      <c r="I280" s="832">
        <v>5212</v>
      </c>
      <c r="J280" s="832"/>
      <c r="K280" s="832"/>
      <c r="L280" s="832"/>
      <c r="M280" s="832"/>
      <c r="N280" s="832"/>
      <c r="O280" s="832"/>
      <c r="P280" s="828"/>
      <c r="Q280" s="833"/>
    </row>
    <row r="281" spans="1:17" ht="14.45" customHeight="1" x14ac:dyDescent="0.2">
      <c r="A281" s="822" t="s">
        <v>8502</v>
      </c>
      <c r="B281" s="823" t="s">
        <v>8166</v>
      </c>
      <c r="C281" s="823" t="s">
        <v>7508</v>
      </c>
      <c r="D281" s="823" t="s">
        <v>8554</v>
      </c>
      <c r="E281" s="823" t="s">
        <v>8555</v>
      </c>
      <c r="F281" s="832">
        <v>4</v>
      </c>
      <c r="G281" s="832">
        <v>5176</v>
      </c>
      <c r="H281" s="832">
        <v>0.79814957594448732</v>
      </c>
      <c r="I281" s="832">
        <v>1294</v>
      </c>
      <c r="J281" s="832">
        <v>5</v>
      </c>
      <c r="K281" s="832">
        <v>6485</v>
      </c>
      <c r="L281" s="832">
        <v>1</v>
      </c>
      <c r="M281" s="832">
        <v>1297</v>
      </c>
      <c r="N281" s="832">
        <v>9</v>
      </c>
      <c r="O281" s="832">
        <v>11691</v>
      </c>
      <c r="P281" s="828">
        <v>1.8027756360832692</v>
      </c>
      <c r="Q281" s="833">
        <v>1299</v>
      </c>
    </row>
    <row r="282" spans="1:17" ht="14.45" customHeight="1" x14ac:dyDescent="0.2">
      <c r="A282" s="822" t="s">
        <v>8502</v>
      </c>
      <c r="B282" s="823" t="s">
        <v>8166</v>
      </c>
      <c r="C282" s="823" t="s">
        <v>7508</v>
      </c>
      <c r="D282" s="823" t="s">
        <v>8556</v>
      </c>
      <c r="E282" s="823" t="s">
        <v>8557</v>
      </c>
      <c r="F282" s="832">
        <v>2</v>
      </c>
      <c r="G282" s="832">
        <v>2356</v>
      </c>
      <c r="H282" s="832">
        <v>0.39932203389830506</v>
      </c>
      <c r="I282" s="832">
        <v>1178</v>
      </c>
      <c r="J282" s="832">
        <v>5</v>
      </c>
      <c r="K282" s="832">
        <v>5900</v>
      </c>
      <c r="L282" s="832">
        <v>1</v>
      </c>
      <c r="M282" s="832">
        <v>1180</v>
      </c>
      <c r="N282" s="832">
        <v>6</v>
      </c>
      <c r="O282" s="832">
        <v>7092</v>
      </c>
      <c r="P282" s="828">
        <v>1.2020338983050847</v>
      </c>
      <c r="Q282" s="833">
        <v>1182</v>
      </c>
    </row>
    <row r="283" spans="1:17" ht="14.45" customHeight="1" x14ac:dyDescent="0.2">
      <c r="A283" s="822" t="s">
        <v>8502</v>
      </c>
      <c r="B283" s="823" t="s">
        <v>8166</v>
      </c>
      <c r="C283" s="823" t="s">
        <v>7508</v>
      </c>
      <c r="D283" s="823" t="s">
        <v>8558</v>
      </c>
      <c r="E283" s="823" t="s">
        <v>8559</v>
      </c>
      <c r="F283" s="832">
        <v>42</v>
      </c>
      <c r="G283" s="832">
        <v>216636</v>
      </c>
      <c r="H283" s="832">
        <v>0.87432196822936847</v>
      </c>
      <c r="I283" s="832">
        <v>5158</v>
      </c>
      <c r="J283" s="832">
        <v>48</v>
      </c>
      <c r="K283" s="832">
        <v>247776</v>
      </c>
      <c r="L283" s="832">
        <v>1</v>
      </c>
      <c r="M283" s="832">
        <v>5162</v>
      </c>
      <c r="N283" s="832">
        <v>33</v>
      </c>
      <c r="O283" s="832">
        <v>170478</v>
      </c>
      <c r="P283" s="828">
        <v>0.6880327392483534</v>
      </c>
      <c r="Q283" s="833">
        <v>5166</v>
      </c>
    </row>
    <row r="284" spans="1:17" ht="14.45" customHeight="1" x14ac:dyDescent="0.2">
      <c r="A284" s="822" t="s">
        <v>8502</v>
      </c>
      <c r="B284" s="823" t="s">
        <v>8166</v>
      </c>
      <c r="C284" s="823" t="s">
        <v>7508</v>
      </c>
      <c r="D284" s="823" t="s">
        <v>8560</v>
      </c>
      <c r="E284" s="823" t="s">
        <v>8561</v>
      </c>
      <c r="F284" s="832"/>
      <c r="G284" s="832"/>
      <c r="H284" s="832"/>
      <c r="I284" s="832"/>
      <c r="J284" s="832">
        <v>2</v>
      </c>
      <c r="K284" s="832">
        <v>15632</v>
      </c>
      <c r="L284" s="832">
        <v>1</v>
      </c>
      <c r="M284" s="832">
        <v>7816</v>
      </c>
      <c r="N284" s="832">
        <v>2</v>
      </c>
      <c r="O284" s="832">
        <v>15644</v>
      </c>
      <c r="P284" s="828">
        <v>1.0007676560900716</v>
      </c>
      <c r="Q284" s="833">
        <v>7822</v>
      </c>
    </row>
    <row r="285" spans="1:17" ht="14.45" customHeight="1" x14ac:dyDescent="0.2">
      <c r="A285" s="822" t="s">
        <v>8502</v>
      </c>
      <c r="B285" s="823" t="s">
        <v>8166</v>
      </c>
      <c r="C285" s="823" t="s">
        <v>7508</v>
      </c>
      <c r="D285" s="823" t="s">
        <v>8562</v>
      </c>
      <c r="E285" s="823" t="s">
        <v>8563</v>
      </c>
      <c r="F285" s="832">
        <v>1</v>
      </c>
      <c r="G285" s="832">
        <v>5621</v>
      </c>
      <c r="H285" s="832"/>
      <c r="I285" s="832">
        <v>5621</v>
      </c>
      <c r="J285" s="832"/>
      <c r="K285" s="832"/>
      <c r="L285" s="832"/>
      <c r="M285" s="832"/>
      <c r="N285" s="832">
        <v>1</v>
      </c>
      <c r="O285" s="832">
        <v>5630</v>
      </c>
      <c r="P285" s="828"/>
      <c r="Q285" s="833">
        <v>5630</v>
      </c>
    </row>
    <row r="286" spans="1:17" ht="14.45" customHeight="1" x14ac:dyDescent="0.2">
      <c r="A286" s="822" t="s">
        <v>8502</v>
      </c>
      <c r="B286" s="823" t="s">
        <v>8166</v>
      </c>
      <c r="C286" s="823" t="s">
        <v>7508</v>
      </c>
      <c r="D286" s="823" t="s">
        <v>8564</v>
      </c>
      <c r="E286" s="823" t="s">
        <v>8565</v>
      </c>
      <c r="F286" s="832"/>
      <c r="G286" s="832"/>
      <c r="H286" s="832"/>
      <c r="I286" s="832"/>
      <c r="J286" s="832">
        <v>1</v>
      </c>
      <c r="K286" s="832">
        <v>808</v>
      </c>
      <c r="L286" s="832">
        <v>1</v>
      </c>
      <c r="M286" s="832">
        <v>808</v>
      </c>
      <c r="N286" s="832"/>
      <c r="O286" s="832"/>
      <c r="P286" s="828"/>
      <c r="Q286" s="833"/>
    </row>
    <row r="287" spans="1:17" ht="14.45" customHeight="1" x14ac:dyDescent="0.2">
      <c r="A287" s="822" t="s">
        <v>8502</v>
      </c>
      <c r="B287" s="823" t="s">
        <v>8166</v>
      </c>
      <c r="C287" s="823" t="s">
        <v>7508</v>
      </c>
      <c r="D287" s="823" t="s">
        <v>8566</v>
      </c>
      <c r="E287" s="823" t="s">
        <v>8567</v>
      </c>
      <c r="F287" s="832">
        <v>361</v>
      </c>
      <c r="G287" s="832">
        <v>64258</v>
      </c>
      <c r="H287" s="832">
        <v>1.204641745716321</v>
      </c>
      <c r="I287" s="832">
        <v>178</v>
      </c>
      <c r="J287" s="832">
        <v>298</v>
      </c>
      <c r="K287" s="832">
        <v>53342</v>
      </c>
      <c r="L287" s="832">
        <v>1</v>
      </c>
      <c r="M287" s="832">
        <v>179</v>
      </c>
      <c r="N287" s="832">
        <v>246</v>
      </c>
      <c r="O287" s="832">
        <v>44280</v>
      </c>
      <c r="P287" s="828">
        <v>0.830115106295227</v>
      </c>
      <c r="Q287" s="833">
        <v>180</v>
      </c>
    </row>
    <row r="288" spans="1:17" ht="14.45" customHeight="1" x14ac:dyDescent="0.2">
      <c r="A288" s="822" t="s">
        <v>8502</v>
      </c>
      <c r="B288" s="823" t="s">
        <v>8166</v>
      </c>
      <c r="C288" s="823" t="s">
        <v>7508</v>
      </c>
      <c r="D288" s="823" t="s">
        <v>8568</v>
      </c>
      <c r="E288" s="823" t="s">
        <v>8569</v>
      </c>
      <c r="F288" s="832">
        <v>65</v>
      </c>
      <c r="G288" s="832">
        <v>133250</v>
      </c>
      <c r="H288" s="832">
        <v>0.90145857011419606</v>
      </c>
      <c r="I288" s="832">
        <v>2050</v>
      </c>
      <c r="J288" s="832">
        <v>72</v>
      </c>
      <c r="K288" s="832">
        <v>147816</v>
      </c>
      <c r="L288" s="832">
        <v>1</v>
      </c>
      <c r="M288" s="832">
        <v>2053</v>
      </c>
      <c r="N288" s="832">
        <v>50</v>
      </c>
      <c r="O288" s="832">
        <v>102800</v>
      </c>
      <c r="P288" s="828">
        <v>0.69545921957027657</v>
      </c>
      <c r="Q288" s="833">
        <v>2056</v>
      </c>
    </row>
    <row r="289" spans="1:17" ht="14.45" customHeight="1" x14ac:dyDescent="0.2">
      <c r="A289" s="822" t="s">
        <v>8502</v>
      </c>
      <c r="B289" s="823" t="s">
        <v>8166</v>
      </c>
      <c r="C289" s="823" t="s">
        <v>7508</v>
      </c>
      <c r="D289" s="823" t="s">
        <v>8570</v>
      </c>
      <c r="E289" s="823" t="s">
        <v>8571</v>
      </c>
      <c r="F289" s="832">
        <v>12</v>
      </c>
      <c r="G289" s="832">
        <v>32844</v>
      </c>
      <c r="H289" s="832">
        <v>0.66593673965936739</v>
      </c>
      <c r="I289" s="832">
        <v>2737</v>
      </c>
      <c r="J289" s="832">
        <v>18</v>
      </c>
      <c r="K289" s="832">
        <v>49320</v>
      </c>
      <c r="L289" s="832">
        <v>1</v>
      </c>
      <c r="M289" s="832">
        <v>2740</v>
      </c>
      <c r="N289" s="832">
        <v>13</v>
      </c>
      <c r="O289" s="832">
        <v>35646</v>
      </c>
      <c r="P289" s="828">
        <v>0.72274939172749386</v>
      </c>
      <c r="Q289" s="833">
        <v>2742</v>
      </c>
    </row>
    <row r="290" spans="1:17" ht="14.45" customHeight="1" x14ac:dyDescent="0.2">
      <c r="A290" s="822" t="s">
        <v>8502</v>
      </c>
      <c r="B290" s="823" t="s">
        <v>8166</v>
      </c>
      <c r="C290" s="823" t="s">
        <v>7508</v>
      </c>
      <c r="D290" s="823" t="s">
        <v>8572</v>
      </c>
      <c r="E290" s="823" t="s">
        <v>8573</v>
      </c>
      <c r="F290" s="832">
        <v>3</v>
      </c>
      <c r="G290" s="832">
        <v>15810</v>
      </c>
      <c r="H290" s="832">
        <v>2.9977246871444825</v>
      </c>
      <c r="I290" s="832">
        <v>5270</v>
      </c>
      <c r="J290" s="832">
        <v>1</v>
      </c>
      <c r="K290" s="832">
        <v>5274</v>
      </c>
      <c r="L290" s="832">
        <v>1</v>
      </c>
      <c r="M290" s="832">
        <v>5274</v>
      </c>
      <c r="N290" s="832">
        <v>2</v>
      </c>
      <c r="O290" s="832">
        <v>10556</v>
      </c>
      <c r="P290" s="828">
        <v>2.0015168752370118</v>
      </c>
      <c r="Q290" s="833">
        <v>5278</v>
      </c>
    </row>
    <row r="291" spans="1:17" ht="14.45" customHeight="1" x14ac:dyDescent="0.2">
      <c r="A291" s="822" t="s">
        <v>8502</v>
      </c>
      <c r="B291" s="823" t="s">
        <v>8166</v>
      </c>
      <c r="C291" s="823" t="s">
        <v>7508</v>
      </c>
      <c r="D291" s="823" t="s">
        <v>8574</v>
      </c>
      <c r="E291" s="823" t="s">
        <v>8575</v>
      </c>
      <c r="F291" s="832">
        <v>1</v>
      </c>
      <c r="G291" s="832">
        <v>155</v>
      </c>
      <c r="H291" s="832"/>
      <c r="I291" s="832">
        <v>155</v>
      </c>
      <c r="J291" s="832"/>
      <c r="K291" s="832"/>
      <c r="L291" s="832"/>
      <c r="M291" s="832"/>
      <c r="N291" s="832"/>
      <c r="O291" s="832"/>
      <c r="P291" s="828"/>
      <c r="Q291" s="833"/>
    </row>
    <row r="292" spans="1:17" ht="14.45" customHeight="1" x14ac:dyDescent="0.2">
      <c r="A292" s="822" t="s">
        <v>8502</v>
      </c>
      <c r="B292" s="823" t="s">
        <v>8166</v>
      </c>
      <c r="C292" s="823" t="s">
        <v>7508</v>
      </c>
      <c r="D292" s="823" t="s">
        <v>8576</v>
      </c>
      <c r="E292" s="823" t="s">
        <v>8577</v>
      </c>
      <c r="F292" s="832">
        <v>1</v>
      </c>
      <c r="G292" s="832">
        <v>200</v>
      </c>
      <c r="H292" s="832"/>
      <c r="I292" s="832">
        <v>200</v>
      </c>
      <c r="J292" s="832"/>
      <c r="K292" s="832"/>
      <c r="L292" s="832"/>
      <c r="M292" s="832"/>
      <c r="N292" s="832">
        <v>2</v>
      </c>
      <c r="O292" s="832">
        <v>404</v>
      </c>
      <c r="P292" s="828"/>
      <c r="Q292" s="833">
        <v>202</v>
      </c>
    </row>
    <row r="293" spans="1:17" ht="14.45" customHeight="1" x14ac:dyDescent="0.2">
      <c r="A293" s="822" t="s">
        <v>8502</v>
      </c>
      <c r="B293" s="823" t="s">
        <v>8166</v>
      </c>
      <c r="C293" s="823" t="s">
        <v>7508</v>
      </c>
      <c r="D293" s="823" t="s">
        <v>8578</v>
      </c>
      <c r="E293" s="823" t="s">
        <v>8579</v>
      </c>
      <c r="F293" s="832">
        <v>6</v>
      </c>
      <c r="G293" s="832">
        <v>1230</v>
      </c>
      <c r="H293" s="832"/>
      <c r="I293" s="832">
        <v>205</v>
      </c>
      <c r="J293" s="832"/>
      <c r="K293" s="832"/>
      <c r="L293" s="832"/>
      <c r="M293" s="832"/>
      <c r="N293" s="832">
        <v>9</v>
      </c>
      <c r="O293" s="832">
        <v>1872</v>
      </c>
      <c r="P293" s="828"/>
      <c r="Q293" s="833">
        <v>208</v>
      </c>
    </row>
    <row r="294" spans="1:17" ht="14.45" customHeight="1" x14ac:dyDescent="0.2">
      <c r="A294" s="822" t="s">
        <v>8502</v>
      </c>
      <c r="B294" s="823" t="s">
        <v>8166</v>
      </c>
      <c r="C294" s="823" t="s">
        <v>7508</v>
      </c>
      <c r="D294" s="823" t="s">
        <v>8580</v>
      </c>
      <c r="E294" s="823" t="s">
        <v>8581</v>
      </c>
      <c r="F294" s="832">
        <v>1</v>
      </c>
      <c r="G294" s="832">
        <v>163</v>
      </c>
      <c r="H294" s="832">
        <v>0.99390243902439024</v>
      </c>
      <c r="I294" s="832">
        <v>163</v>
      </c>
      <c r="J294" s="832">
        <v>1</v>
      </c>
      <c r="K294" s="832">
        <v>164</v>
      </c>
      <c r="L294" s="832">
        <v>1</v>
      </c>
      <c r="M294" s="832">
        <v>164</v>
      </c>
      <c r="N294" s="832">
        <v>1</v>
      </c>
      <c r="O294" s="832">
        <v>165</v>
      </c>
      <c r="P294" s="828">
        <v>1.0060975609756098</v>
      </c>
      <c r="Q294" s="833">
        <v>165</v>
      </c>
    </row>
    <row r="295" spans="1:17" ht="14.45" customHeight="1" x14ac:dyDescent="0.2">
      <c r="A295" s="822" t="s">
        <v>8502</v>
      </c>
      <c r="B295" s="823" t="s">
        <v>8166</v>
      </c>
      <c r="C295" s="823" t="s">
        <v>7508</v>
      </c>
      <c r="D295" s="823" t="s">
        <v>8582</v>
      </c>
      <c r="E295" s="823" t="s">
        <v>8583</v>
      </c>
      <c r="F295" s="832">
        <v>20</v>
      </c>
      <c r="G295" s="832">
        <v>43120</v>
      </c>
      <c r="H295" s="832">
        <v>1.3314806237455612</v>
      </c>
      <c r="I295" s="832">
        <v>2156</v>
      </c>
      <c r="J295" s="832">
        <v>15</v>
      </c>
      <c r="K295" s="832">
        <v>32385</v>
      </c>
      <c r="L295" s="832">
        <v>1</v>
      </c>
      <c r="M295" s="832">
        <v>2159</v>
      </c>
      <c r="N295" s="832">
        <v>18</v>
      </c>
      <c r="O295" s="832">
        <v>38916</v>
      </c>
      <c r="P295" s="828">
        <v>1.2016674386289949</v>
      </c>
      <c r="Q295" s="833">
        <v>2162</v>
      </c>
    </row>
    <row r="296" spans="1:17" ht="14.45" customHeight="1" x14ac:dyDescent="0.2">
      <c r="A296" s="822" t="s">
        <v>8502</v>
      </c>
      <c r="B296" s="823" t="s">
        <v>8166</v>
      </c>
      <c r="C296" s="823" t="s">
        <v>7508</v>
      </c>
      <c r="D296" s="823" t="s">
        <v>8584</v>
      </c>
      <c r="E296" s="823" t="s">
        <v>8585</v>
      </c>
      <c r="F296" s="832"/>
      <c r="G296" s="832"/>
      <c r="H296" s="832"/>
      <c r="I296" s="832"/>
      <c r="J296" s="832">
        <v>2</v>
      </c>
      <c r="K296" s="832">
        <v>3784</v>
      </c>
      <c r="L296" s="832">
        <v>1</v>
      </c>
      <c r="M296" s="832">
        <v>1892</v>
      </c>
      <c r="N296" s="832"/>
      <c r="O296" s="832"/>
      <c r="P296" s="828"/>
      <c r="Q296" s="833"/>
    </row>
    <row r="297" spans="1:17" ht="14.45" customHeight="1" x14ac:dyDescent="0.2">
      <c r="A297" s="822" t="s">
        <v>8502</v>
      </c>
      <c r="B297" s="823" t="s">
        <v>8166</v>
      </c>
      <c r="C297" s="823" t="s">
        <v>7508</v>
      </c>
      <c r="D297" s="823" t="s">
        <v>8586</v>
      </c>
      <c r="E297" s="823" t="s">
        <v>8587</v>
      </c>
      <c r="F297" s="832">
        <v>1</v>
      </c>
      <c r="G297" s="832">
        <v>163</v>
      </c>
      <c r="H297" s="832">
        <v>0.99390243902439024</v>
      </c>
      <c r="I297" s="832">
        <v>163</v>
      </c>
      <c r="J297" s="832">
        <v>1</v>
      </c>
      <c r="K297" s="832">
        <v>164</v>
      </c>
      <c r="L297" s="832">
        <v>1</v>
      </c>
      <c r="M297" s="832">
        <v>164</v>
      </c>
      <c r="N297" s="832"/>
      <c r="O297" s="832"/>
      <c r="P297" s="828"/>
      <c r="Q297" s="833"/>
    </row>
    <row r="298" spans="1:17" ht="14.45" customHeight="1" x14ac:dyDescent="0.2">
      <c r="A298" s="822" t="s">
        <v>8502</v>
      </c>
      <c r="B298" s="823" t="s">
        <v>8166</v>
      </c>
      <c r="C298" s="823" t="s">
        <v>7508</v>
      </c>
      <c r="D298" s="823" t="s">
        <v>8588</v>
      </c>
      <c r="E298" s="823" t="s">
        <v>8589</v>
      </c>
      <c r="F298" s="832"/>
      <c r="G298" s="832"/>
      <c r="H298" s="832"/>
      <c r="I298" s="832"/>
      <c r="J298" s="832">
        <v>2</v>
      </c>
      <c r="K298" s="832">
        <v>16940</v>
      </c>
      <c r="L298" s="832">
        <v>1</v>
      </c>
      <c r="M298" s="832">
        <v>8470</v>
      </c>
      <c r="N298" s="832"/>
      <c r="O298" s="832"/>
      <c r="P298" s="828"/>
      <c r="Q298" s="833"/>
    </row>
    <row r="299" spans="1:17" ht="14.45" customHeight="1" x14ac:dyDescent="0.2">
      <c r="A299" s="822" t="s">
        <v>8502</v>
      </c>
      <c r="B299" s="823" t="s">
        <v>8166</v>
      </c>
      <c r="C299" s="823" t="s">
        <v>7508</v>
      </c>
      <c r="D299" s="823" t="s">
        <v>8590</v>
      </c>
      <c r="E299" s="823" t="s">
        <v>8591</v>
      </c>
      <c r="F299" s="832"/>
      <c r="G299" s="832"/>
      <c r="H299" s="832"/>
      <c r="I299" s="832"/>
      <c r="J299" s="832"/>
      <c r="K299" s="832"/>
      <c r="L299" s="832"/>
      <c r="M299" s="832"/>
      <c r="N299" s="832">
        <v>1</v>
      </c>
      <c r="O299" s="832">
        <v>2068</v>
      </c>
      <c r="P299" s="828"/>
      <c r="Q299" s="833">
        <v>2068</v>
      </c>
    </row>
    <row r="300" spans="1:17" ht="14.45" customHeight="1" x14ac:dyDescent="0.2">
      <c r="A300" s="822" t="s">
        <v>8502</v>
      </c>
      <c r="B300" s="823" t="s">
        <v>8166</v>
      </c>
      <c r="C300" s="823" t="s">
        <v>7508</v>
      </c>
      <c r="D300" s="823" t="s">
        <v>8592</v>
      </c>
      <c r="E300" s="823" t="s">
        <v>8593</v>
      </c>
      <c r="F300" s="832"/>
      <c r="G300" s="832"/>
      <c r="H300" s="832"/>
      <c r="I300" s="832"/>
      <c r="J300" s="832">
        <v>1</v>
      </c>
      <c r="K300" s="832">
        <v>5761</v>
      </c>
      <c r="L300" s="832">
        <v>1</v>
      </c>
      <c r="M300" s="832">
        <v>5761</v>
      </c>
      <c r="N300" s="832"/>
      <c r="O300" s="832"/>
      <c r="P300" s="828"/>
      <c r="Q300" s="833"/>
    </row>
    <row r="301" spans="1:17" ht="14.45" customHeight="1" x14ac:dyDescent="0.2">
      <c r="A301" s="822" t="s">
        <v>8502</v>
      </c>
      <c r="B301" s="823" t="s">
        <v>8166</v>
      </c>
      <c r="C301" s="823" t="s">
        <v>7508</v>
      </c>
      <c r="D301" s="823" t="s">
        <v>8594</v>
      </c>
      <c r="E301" s="823" t="s">
        <v>8595</v>
      </c>
      <c r="F301" s="832">
        <v>4</v>
      </c>
      <c r="G301" s="832">
        <v>1412</v>
      </c>
      <c r="H301" s="832"/>
      <c r="I301" s="832">
        <v>353</v>
      </c>
      <c r="J301" s="832"/>
      <c r="K301" s="832"/>
      <c r="L301" s="832"/>
      <c r="M301" s="832"/>
      <c r="N301" s="832"/>
      <c r="O301" s="832"/>
      <c r="P301" s="828"/>
      <c r="Q301" s="833"/>
    </row>
    <row r="302" spans="1:17" ht="14.45" customHeight="1" x14ac:dyDescent="0.2">
      <c r="A302" s="822" t="s">
        <v>8596</v>
      </c>
      <c r="B302" s="823" t="s">
        <v>8597</v>
      </c>
      <c r="C302" s="823" t="s">
        <v>7508</v>
      </c>
      <c r="D302" s="823" t="s">
        <v>8598</v>
      </c>
      <c r="E302" s="823" t="s">
        <v>8599</v>
      </c>
      <c r="F302" s="832">
        <v>136</v>
      </c>
      <c r="G302" s="832">
        <v>28832</v>
      </c>
      <c r="H302" s="832">
        <v>1.1770565421514594</v>
      </c>
      <c r="I302" s="832">
        <v>212</v>
      </c>
      <c r="J302" s="832">
        <v>115</v>
      </c>
      <c r="K302" s="832">
        <v>24495</v>
      </c>
      <c r="L302" s="832">
        <v>1</v>
      </c>
      <c r="M302" s="832">
        <v>213</v>
      </c>
      <c r="N302" s="832">
        <v>200</v>
      </c>
      <c r="O302" s="832">
        <v>43000</v>
      </c>
      <c r="P302" s="828">
        <v>1.755460298020004</v>
      </c>
      <c r="Q302" s="833">
        <v>215</v>
      </c>
    </row>
    <row r="303" spans="1:17" ht="14.45" customHeight="1" x14ac:dyDescent="0.2">
      <c r="A303" s="822" t="s">
        <v>8596</v>
      </c>
      <c r="B303" s="823" t="s">
        <v>8597</v>
      </c>
      <c r="C303" s="823" t="s">
        <v>7508</v>
      </c>
      <c r="D303" s="823" t="s">
        <v>8600</v>
      </c>
      <c r="E303" s="823" t="s">
        <v>8599</v>
      </c>
      <c r="F303" s="832">
        <v>52</v>
      </c>
      <c r="G303" s="832">
        <v>4524</v>
      </c>
      <c r="H303" s="832">
        <v>1.0710227272727273</v>
      </c>
      <c r="I303" s="832">
        <v>87</v>
      </c>
      <c r="J303" s="832">
        <v>48</v>
      </c>
      <c r="K303" s="832">
        <v>4224</v>
      </c>
      <c r="L303" s="832">
        <v>1</v>
      </c>
      <c r="M303" s="832">
        <v>88</v>
      </c>
      <c r="N303" s="832">
        <v>45</v>
      </c>
      <c r="O303" s="832">
        <v>4005</v>
      </c>
      <c r="P303" s="828">
        <v>0.94815340909090906</v>
      </c>
      <c r="Q303" s="833">
        <v>89</v>
      </c>
    </row>
    <row r="304" spans="1:17" ht="14.45" customHeight="1" x14ac:dyDescent="0.2">
      <c r="A304" s="822" t="s">
        <v>8596</v>
      </c>
      <c r="B304" s="823" t="s">
        <v>8597</v>
      </c>
      <c r="C304" s="823" t="s">
        <v>7508</v>
      </c>
      <c r="D304" s="823" t="s">
        <v>8601</v>
      </c>
      <c r="E304" s="823" t="s">
        <v>8602</v>
      </c>
      <c r="F304" s="832">
        <v>2019</v>
      </c>
      <c r="G304" s="832">
        <v>609738</v>
      </c>
      <c r="H304" s="832">
        <v>1.3887761446952149</v>
      </c>
      <c r="I304" s="832">
        <v>302</v>
      </c>
      <c r="J304" s="832">
        <v>1449</v>
      </c>
      <c r="K304" s="832">
        <v>439047</v>
      </c>
      <c r="L304" s="832">
        <v>1</v>
      </c>
      <c r="M304" s="832">
        <v>303</v>
      </c>
      <c r="N304" s="832">
        <v>1856</v>
      </c>
      <c r="O304" s="832">
        <v>566080</v>
      </c>
      <c r="P304" s="828">
        <v>1.2893380435352024</v>
      </c>
      <c r="Q304" s="833">
        <v>305</v>
      </c>
    </row>
    <row r="305" spans="1:17" ht="14.45" customHeight="1" x14ac:dyDescent="0.2">
      <c r="A305" s="822" t="s">
        <v>8596</v>
      </c>
      <c r="B305" s="823" t="s">
        <v>8597</v>
      </c>
      <c r="C305" s="823" t="s">
        <v>7508</v>
      </c>
      <c r="D305" s="823" t="s">
        <v>8603</v>
      </c>
      <c r="E305" s="823" t="s">
        <v>8604</v>
      </c>
      <c r="F305" s="832">
        <v>36</v>
      </c>
      <c r="G305" s="832">
        <v>3600</v>
      </c>
      <c r="H305" s="832">
        <v>0.44444444444444442</v>
      </c>
      <c r="I305" s="832">
        <v>100</v>
      </c>
      <c r="J305" s="832">
        <v>81</v>
      </c>
      <c r="K305" s="832">
        <v>8100</v>
      </c>
      <c r="L305" s="832">
        <v>1</v>
      </c>
      <c r="M305" s="832">
        <v>100</v>
      </c>
      <c r="N305" s="832">
        <v>42</v>
      </c>
      <c r="O305" s="832">
        <v>4242</v>
      </c>
      <c r="P305" s="828">
        <v>0.52370370370370367</v>
      </c>
      <c r="Q305" s="833">
        <v>101</v>
      </c>
    </row>
    <row r="306" spans="1:17" ht="14.45" customHeight="1" x14ac:dyDescent="0.2">
      <c r="A306" s="822" t="s">
        <v>8596</v>
      </c>
      <c r="B306" s="823" t="s">
        <v>8597</v>
      </c>
      <c r="C306" s="823" t="s">
        <v>7508</v>
      </c>
      <c r="D306" s="823" t="s">
        <v>8605</v>
      </c>
      <c r="E306" s="823" t="s">
        <v>8606</v>
      </c>
      <c r="F306" s="832">
        <v>7</v>
      </c>
      <c r="G306" s="832">
        <v>1624</v>
      </c>
      <c r="H306" s="832">
        <v>0.57588652482269509</v>
      </c>
      <c r="I306" s="832">
        <v>232</v>
      </c>
      <c r="J306" s="832">
        <v>12</v>
      </c>
      <c r="K306" s="832">
        <v>2820</v>
      </c>
      <c r="L306" s="832">
        <v>1</v>
      </c>
      <c r="M306" s="832">
        <v>235</v>
      </c>
      <c r="N306" s="832">
        <v>5</v>
      </c>
      <c r="O306" s="832">
        <v>1185</v>
      </c>
      <c r="P306" s="828">
        <v>0.42021276595744683</v>
      </c>
      <c r="Q306" s="833">
        <v>237</v>
      </c>
    </row>
    <row r="307" spans="1:17" ht="14.45" customHeight="1" x14ac:dyDescent="0.2">
      <c r="A307" s="822" t="s">
        <v>8596</v>
      </c>
      <c r="B307" s="823" t="s">
        <v>8597</v>
      </c>
      <c r="C307" s="823" t="s">
        <v>7508</v>
      </c>
      <c r="D307" s="823" t="s">
        <v>8607</v>
      </c>
      <c r="E307" s="823" t="s">
        <v>8608</v>
      </c>
      <c r="F307" s="832">
        <v>498</v>
      </c>
      <c r="G307" s="832">
        <v>68226</v>
      </c>
      <c r="H307" s="832">
        <v>1.0452247449214083</v>
      </c>
      <c r="I307" s="832">
        <v>137</v>
      </c>
      <c r="J307" s="832">
        <v>473</v>
      </c>
      <c r="K307" s="832">
        <v>65274</v>
      </c>
      <c r="L307" s="832">
        <v>1</v>
      </c>
      <c r="M307" s="832">
        <v>138</v>
      </c>
      <c r="N307" s="832">
        <v>386</v>
      </c>
      <c r="O307" s="832">
        <v>53654</v>
      </c>
      <c r="P307" s="828">
        <v>0.82198118699635381</v>
      </c>
      <c r="Q307" s="833">
        <v>139</v>
      </c>
    </row>
    <row r="308" spans="1:17" ht="14.45" customHeight="1" x14ac:dyDescent="0.2">
      <c r="A308" s="822" t="s">
        <v>8596</v>
      </c>
      <c r="B308" s="823" t="s">
        <v>8597</v>
      </c>
      <c r="C308" s="823" t="s">
        <v>7508</v>
      </c>
      <c r="D308" s="823" t="s">
        <v>8609</v>
      </c>
      <c r="E308" s="823" t="s">
        <v>8608</v>
      </c>
      <c r="F308" s="832">
        <v>51</v>
      </c>
      <c r="G308" s="832">
        <v>9384</v>
      </c>
      <c r="H308" s="832">
        <v>1.0567567567567568</v>
      </c>
      <c r="I308" s="832">
        <v>184</v>
      </c>
      <c r="J308" s="832">
        <v>48</v>
      </c>
      <c r="K308" s="832">
        <v>8880</v>
      </c>
      <c r="L308" s="832">
        <v>1</v>
      </c>
      <c r="M308" s="832">
        <v>185</v>
      </c>
      <c r="N308" s="832">
        <v>44</v>
      </c>
      <c r="O308" s="832">
        <v>8228</v>
      </c>
      <c r="P308" s="828">
        <v>0.92657657657657655</v>
      </c>
      <c r="Q308" s="833">
        <v>187</v>
      </c>
    </row>
    <row r="309" spans="1:17" ht="14.45" customHeight="1" x14ac:dyDescent="0.2">
      <c r="A309" s="822" t="s">
        <v>8596</v>
      </c>
      <c r="B309" s="823" t="s">
        <v>8597</v>
      </c>
      <c r="C309" s="823" t="s">
        <v>7508</v>
      </c>
      <c r="D309" s="823" t="s">
        <v>8610</v>
      </c>
      <c r="E309" s="823" t="s">
        <v>8611</v>
      </c>
      <c r="F309" s="832">
        <v>5</v>
      </c>
      <c r="G309" s="832">
        <v>3200</v>
      </c>
      <c r="H309" s="832">
        <v>0.99224806201550386</v>
      </c>
      <c r="I309" s="832">
        <v>640</v>
      </c>
      <c r="J309" s="832">
        <v>5</v>
      </c>
      <c r="K309" s="832">
        <v>3225</v>
      </c>
      <c r="L309" s="832">
        <v>1</v>
      </c>
      <c r="M309" s="832">
        <v>645</v>
      </c>
      <c r="N309" s="832">
        <v>2</v>
      </c>
      <c r="O309" s="832">
        <v>1298</v>
      </c>
      <c r="P309" s="828">
        <v>0.40248062015503877</v>
      </c>
      <c r="Q309" s="833">
        <v>649</v>
      </c>
    </row>
    <row r="310" spans="1:17" ht="14.45" customHeight="1" x14ac:dyDescent="0.2">
      <c r="A310" s="822" t="s">
        <v>8596</v>
      </c>
      <c r="B310" s="823" t="s">
        <v>8597</v>
      </c>
      <c r="C310" s="823" t="s">
        <v>7508</v>
      </c>
      <c r="D310" s="823" t="s">
        <v>8612</v>
      </c>
      <c r="E310" s="823" t="s">
        <v>8613</v>
      </c>
      <c r="F310" s="832">
        <v>9</v>
      </c>
      <c r="G310" s="832">
        <v>5481</v>
      </c>
      <c r="H310" s="832">
        <v>0.68667000751691309</v>
      </c>
      <c r="I310" s="832">
        <v>609</v>
      </c>
      <c r="J310" s="832">
        <v>13</v>
      </c>
      <c r="K310" s="832">
        <v>7982</v>
      </c>
      <c r="L310" s="832">
        <v>1</v>
      </c>
      <c r="M310" s="832">
        <v>614</v>
      </c>
      <c r="N310" s="832">
        <v>8</v>
      </c>
      <c r="O310" s="832">
        <v>4944</v>
      </c>
      <c r="P310" s="828">
        <v>0.61939363568028061</v>
      </c>
      <c r="Q310" s="833">
        <v>618</v>
      </c>
    </row>
    <row r="311" spans="1:17" ht="14.45" customHeight="1" x14ac:dyDescent="0.2">
      <c r="A311" s="822" t="s">
        <v>8596</v>
      </c>
      <c r="B311" s="823" t="s">
        <v>8597</v>
      </c>
      <c r="C311" s="823" t="s">
        <v>7508</v>
      </c>
      <c r="D311" s="823" t="s">
        <v>8614</v>
      </c>
      <c r="E311" s="823" t="s">
        <v>8615</v>
      </c>
      <c r="F311" s="832">
        <v>127</v>
      </c>
      <c r="G311" s="832">
        <v>22098</v>
      </c>
      <c r="H311" s="832">
        <v>1.2026122448979593</v>
      </c>
      <c r="I311" s="832">
        <v>174</v>
      </c>
      <c r="J311" s="832">
        <v>105</v>
      </c>
      <c r="K311" s="832">
        <v>18375</v>
      </c>
      <c r="L311" s="832">
        <v>1</v>
      </c>
      <c r="M311" s="832">
        <v>175</v>
      </c>
      <c r="N311" s="832">
        <v>90</v>
      </c>
      <c r="O311" s="832">
        <v>15840</v>
      </c>
      <c r="P311" s="828">
        <v>0.86204081632653062</v>
      </c>
      <c r="Q311" s="833">
        <v>176</v>
      </c>
    </row>
    <row r="312" spans="1:17" ht="14.45" customHeight="1" x14ac:dyDescent="0.2">
      <c r="A312" s="822" t="s">
        <v>8596</v>
      </c>
      <c r="B312" s="823" t="s">
        <v>8597</v>
      </c>
      <c r="C312" s="823" t="s">
        <v>7508</v>
      </c>
      <c r="D312" s="823" t="s">
        <v>8616</v>
      </c>
      <c r="E312" s="823" t="s">
        <v>8617</v>
      </c>
      <c r="F312" s="832">
        <v>24</v>
      </c>
      <c r="G312" s="832">
        <v>8328</v>
      </c>
      <c r="H312" s="832">
        <v>0.58368376787216147</v>
      </c>
      <c r="I312" s="832">
        <v>347</v>
      </c>
      <c r="J312" s="832">
        <v>41</v>
      </c>
      <c r="K312" s="832">
        <v>14268</v>
      </c>
      <c r="L312" s="832">
        <v>1</v>
      </c>
      <c r="M312" s="832">
        <v>348</v>
      </c>
      <c r="N312" s="832">
        <v>20</v>
      </c>
      <c r="O312" s="832">
        <v>6960</v>
      </c>
      <c r="P312" s="828">
        <v>0.48780487804878048</v>
      </c>
      <c r="Q312" s="833">
        <v>348</v>
      </c>
    </row>
    <row r="313" spans="1:17" ht="14.45" customHeight="1" x14ac:dyDescent="0.2">
      <c r="A313" s="822" t="s">
        <v>8596</v>
      </c>
      <c r="B313" s="823" t="s">
        <v>8597</v>
      </c>
      <c r="C313" s="823" t="s">
        <v>7508</v>
      </c>
      <c r="D313" s="823" t="s">
        <v>8618</v>
      </c>
      <c r="E313" s="823" t="s">
        <v>8619</v>
      </c>
      <c r="F313" s="832">
        <v>55</v>
      </c>
      <c r="G313" s="832">
        <v>15070</v>
      </c>
      <c r="H313" s="832">
        <v>1.2953412411896166</v>
      </c>
      <c r="I313" s="832">
        <v>274</v>
      </c>
      <c r="J313" s="832">
        <v>42</v>
      </c>
      <c r="K313" s="832">
        <v>11634</v>
      </c>
      <c r="L313" s="832">
        <v>1</v>
      </c>
      <c r="M313" s="832">
        <v>277</v>
      </c>
      <c r="N313" s="832">
        <v>37</v>
      </c>
      <c r="O313" s="832">
        <v>10323</v>
      </c>
      <c r="P313" s="828">
        <v>0.88731304796286747</v>
      </c>
      <c r="Q313" s="833">
        <v>279</v>
      </c>
    </row>
    <row r="314" spans="1:17" ht="14.45" customHeight="1" x14ac:dyDescent="0.2">
      <c r="A314" s="822" t="s">
        <v>8596</v>
      </c>
      <c r="B314" s="823" t="s">
        <v>8597</v>
      </c>
      <c r="C314" s="823" t="s">
        <v>7508</v>
      </c>
      <c r="D314" s="823" t="s">
        <v>8620</v>
      </c>
      <c r="E314" s="823" t="s">
        <v>8621</v>
      </c>
      <c r="F314" s="832">
        <v>83</v>
      </c>
      <c r="G314" s="832">
        <v>11786</v>
      </c>
      <c r="H314" s="832">
        <v>0.9719610753752268</v>
      </c>
      <c r="I314" s="832">
        <v>142</v>
      </c>
      <c r="J314" s="832">
        <v>86</v>
      </c>
      <c r="K314" s="832">
        <v>12126</v>
      </c>
      <c r="L314" s="832">
        <v>1</v>
      </c>
      <c r="M314" s="832">
        <v>141</v>
      </c>
      <c r="N314" s="832">
        <v>96</v>
      </c>
      <c r="O314" s="832">
        <v>13632</v>
      </c>
      <c r="P314" s="828">
        <v>1.124195942602672</v>
      </c>
      <c r="Q314" s="833">
        <v>142</v>
      </c>
    </row>
    <row r="315" spans="1:17" ht="14.45" customHeight="1" x14ac:dyDescent="0.2">
      <c r="A315" s="822" t="s">
        <v>8596</v>
      </c>
      <c r="B315" s="823" t="s">
        <v>8597</v>
      </c>
      <c r="C315" s="823" t="s">
        <v>7508</v>
      </c>
      <c r="D315" s="823" t="s">
        <v>8622</v>
      </c>
      <c r="E315" s="823" t="s">
        <v>8621</v>
      </c>
      <c r="F315" s="832">
        <v>498</v>
      </c>
      <c r="G315" s="832">
        <v>38844</v>
      </c>
      <c r="H315" s="832">
        <v>1.0395268552466079</v>
      </c>
      <c r="I315" s="832">
        <v>78</v>
      </c>
      <c r="J315" s="832">
        <v>473</v>
      </c>
      <c r="K315" s="832">
        <v>37367</v>
      </c>
      <c r="L315" s="832">
        <v>1</v>
      </c>
      <c r="M315" s="832">
        <v>79</v>
      </c>
      <c r="N315" s="832">
        <v>386</v>
      </c>
      <c r="O315" s="832">
        <v>30494</v>
      </c>
      <c r="P315" s="828">
        <v>0.81606765327695563</v>
      </c>
      <c r="Q315" s="833">
        <v>79</v>
      </c>
    </row>
    <row r="316" spans="1:17" ht="14.45" customHeight="1" x14ac:dyDescent="0.2">
      <c r="A316" s="822" t="s">
        <v>8596</v>
      </c>
      <c r="B316" s="823" t="s">
        <v>8597</v>
      </c>
      <c r="C316" s="823" t="s">
        <v>7508</v>
      </c>
      <c r="D316" s="823" t="s">
        <v>8623</v>
      </c>
      <c r="E316" s="823" t="s">
        <v>8624</v>
      </c>
      <c r="F316" s="832">
        <v>83</v>
      </c>
      <c r="G316" s="832">
        <v>26062</v>
      </c>
      <c r="H316" s="832">
        <v>0.95900794818957902</v>
      </c>
      <c r="I316" s="832">
        <v>314</v>
      </c>
      <c r="J316" s="832">
        <v>86</v>
      </c>
      <c r="K316" s="832">
        <v>27176</v>
      </c>
      <c r="L316" s="832">
        <v>1</v>
      </c>
      <c r="M316" s="832">
        <v>316</v>
      </c>
      <c r="N316" s="832">
        <v>96</v>
      </c>
      <c r="O316" s="832">
        <v>30528</v>
      </c>
      <c r="P316" s="828">
        <v>1.1233441271710332</v>
      </c>
      <c r="Q316" s="833">
        <v>318</v>
      </c>
    </row>
    <row r="317" spans="1:17" ht="14.45" customHeight="1" x14ac:dyDescent="0.2">
      <c r="A317" s="822" t="s">
        <v>8596</v>
      </c>
      <c r="B317" s="823" t="s">
        <v>8597</v>
      </c>
      <c r="C317" s="823" t="s">
        <v>7508</v>
      </c>
      <c r="D317" s="823" t="s">
        <v>8625</v>
      </c>
      <c r="E317" s="823" t="s">
        <v>8626</v>
      </c>
      <c r="F317" s="832">
        <v>24</v>
      </c>
      <c r="G317" s="832">
        <v>7872</v>
      </c>
      <c r="H317" s="832">
        <v>0.59817629179331311</v>
      </c>
      <c r="I317" s="832">
        <v>328</v>
      </c>
      <c r="J317" s="832">
        <v>40</v>
      </c>
      <c r="K317" s="832">
        <v>13160</v>
      </c>
      <c r="L317" s="832">
        <v>1</v>
      </c>
      <c r="M317" s="832">
        <v>329</v>
      </c>
      <c r="N317" s="832">
        <v>20</v>
      </c>
      <c r="O317" s="832">
        <v>6580</v>
      </c>
      <c r="P317" s="828">
        <v>0.5</v>
      </c>
      <c r="Q317" s="833">
        <v>329</v>
      </c>
    </row>
    <row r="318" spans="1:17" ht="14.45" customHeight="1" x14ac:dyDescent="0.2">
      <c r="A318" s="822" t="s">
        <v>8596</v>
      </c>
      <c r="B318" s="823" t="s">
        <v>8597</v>
      </c>
      <c r="C318" s="823" t="s">
        <v>7508</v>
      </c>
      <c r="D318" s="823" t="s">
        <v>8627</v>
      </c>
      <c r="E318" s="823" t="s">
        <v>8628</v>
      </c>
      <c r="F318" s="832">
        <v>360</v>
      </c>
      <c r="G318" s="832">
        <v>58680</v>
      </c>
      <c r="H318" s="832">
        <v>1.901798736023335</v>
      </c>
      <c r="I318" s="832">
        <v>163</v>
      </c>
      <c r="J318" s="832">
        <v>187</v>
      </c>
      <c r="K318" s="832">
        <v>30855</v>
      </c>
      <c r="L318" s="832">
        <v>1</v>
      </c>
      <c r="M318" s="832">
        <v>165</v>
      </c>
      <c r="N318" s="832">
        <v>160</v>
      </c>
      <c r="O318" s="832">
        <v>26560</v>
      </c>
      <c r="P318" s="828">
        <v>0.86080051855452921</v>
      </c>
      <c r="Q318" s="833">
        <v>166</v>
      </c>
    </row>
    <row r="319" spans="1:17" ht="14.45" customHeight="1" x14ac:dyDescent="0.2">
      <c r="A319" s="822" t="s">
        <v>8596</v>
      </c>
      <c r="B319" s="823" t="s">
        <v>8597</v>
      </c>
      <c r="C319" s="823" t="s">
        <v>7508</v>
      </c>
      <c r="D319" s="823" t="s">
        <v>8629</v>
      </c>
      <c r="E319" s="823" t="s">
        <v>8599</v>
      </c>
      <c r="F319" s="832">
        <v>793</v>
      </c>
      <c r="G319" s="832">
        <v>57096</v>
      </c>
      <c r="H319" s="832">
        <v>1.0959766584766584</v>
      </c>
      <c r="I319" s="832">
        <v>72</v>
      </c>
      <c r="J319" s="832">
        <v>704</v>
      </c>
      <c r="K319" s="832">
        <v>52096</v>
      </c>
      <c r="L319" s="832">
        <v>1</v>
      </c>
      <c r="M319" s="832">
        <v>74</v>
      </c>
      <c r="N319" s="832">
        <v>671</v>
      </c>
      <c r="O319" s="832">
        <v>49654</v>
      </c>
      <c r="P319" s="828">
        <v>0.953125</v>
      </c>
      <c r="Q319" s="833">
        <v>74</v>
      </c>
    </row>
    <row r="320" spans="1:17" ht="14.45" customHeight="1" x14ac:dyDescent="0.2">
      <c r="A320" s="822" t="s">
        <v>8596</v>
      </c>
      <c r="B320" s="823" t="s">
        <v>8597</v>
      </c>
      <c r="C320" s="823" t="s">
        <v>7508</v>
      </c>
      <c r="D320" s="823" t="s">
        <v>8630</v>
      </c>
      <c r="E320" s="823" t="s">
        <v>8631</v>
      </c>
      <c r="F320" s="832">
        <v>7</v>
      </c>
      <c r="G320" s="832">
        <v>1610</v>
      </c>
      <c r="H320" s="832">
        <v>0.57582260371959948</v>
      </c>
      <c r="I320" s="832">
        <v>230</v>
      </c>
      <c r="J320" s="832">
        <v>12</v>
      </c>
      <c r="K320" s="832">
        <v>2796</v>
      </c>
      <c r="L320" s="832">
        <v>1</v>
      </c>
      <c r="M320" s="832">
        <v>233</v>
      </c>
      <c r="N320" s="832">
        <v>9</v>
      </c>
      <c r="O320" s="832">
        <v>2115</v>
      </c>
      <c r="P320" s="828">
        <v>0.75643776824034337</v>
      </c>
      <c r="Q320" s="833">
        <v>235</v>
      </c>
    </row>
    <row r="321" spans="1:17" ht="14.45" customHeight="1" x14ac:dyDescent="0.2">
      <c r="A321" s="822" t="s">
        <v>8596</v>
      </c>
      <c r="B321" s="823" t="s">
        <v>8597</v>
      </c>
      <c r="C321" s="823" t="s">
        <v>7508</v>
      </c>
      <c r="D321" s="823" t="s">
        <v>8632</v>
      </c>
      <c r="E321" s="823" t="s">
        <v>8633</v>
      </c>
      <c r="F321" s="832">
        <v>45</v>
      </c>
      <c r="G321" s="832">
        <v>54540</v>
      </c>
      <c r="H321" s="832">
        <v>0.80092810150375937</v>
      </c>
      <c r="I321" s="832">
        <v>1212</v>
      </c>
      <c r="J321" s="832">
        <v>56</v>
      </c>
      <c r="K321" s="832">
        <v>68096</v>
      </c>
      <c r="L321" s="832">
        <v>1</v>
      </c>
      <c r="M321" s="832">
        <v>1216</v>
      </c>
      <c r="N321" s="832">
        <v>39</v>
      </c>
      <c r="O321" s="832">
        <v>47580</v>
      </c>
      <c r="P321" s="828">
        <v>0.69871945488721809</v>
      </c>
      <c r="Q321" s="833">
        <v>1220</v>
      </c>
    </row>
    <row r="322" spans="1:17" ht="14.45" customHeight="1" x14ac:dyDescent="0.2">
      <c r="A322" s="822" t="s">
        <v>8596</v>
      </c>
      <c r="B322" s="823" t="s">
        <v>8597</v>
      </c>
      <c r="C322" s="823" t="s">
        <v>7508</v>
      </c>
      <c r="D322" s="823" t="s">
        <v>8634</v>
      </c>
      <c r="E322" s="823" t="s">
        <v>8635</v>
      </c>
      <c r="F322" s="832">
        <v>67</v>
      </c>
      <c r="G322" s="832">
        <v>7705</v>
      </c>
      <c r="H322" s="832">
        <v>1.0064002089864159</v>
      </c>
      <c r="I322" s="832">
        <v>115</v>
      </c>
      <c r="J322" s="832">
        <v>66</v>
      </c>
      <c r="K322" s="832">
        <v>7656</v>
      </c>
      <c r="L322" s="832">
        <v>1</v>
      </c>
      <c r="M322" s="832">
        <v>116</v>
      </c>
      <c r="N322" s="832">
        <v>55</v>
      </c>
      <c r="O322" s="832">
        <v>6435</v>
      </c>
      <c r="P322" s="828">
        <v>0.84051724137931039</v>
      </c>
      <c r="Q322" s="833">
        <v>117</v>
      </c>
    </row>
    <row r="323" spans="1:17" ht="14.45" customHeight="1" x14ac:dyDescent="0.2">
      <c r="A323" s="822" t="s">
        <v>8596</v>
      </c>
      <c r="B323" s="823" t="s">
        <v>8597</v>
      </c>
      <c r="C323" s="823" t="s">
        <v>7508</v>
      </c>
      <c r="D323" s="823" t="s">
        <v>8636</v>
      </c>
      <c r="E323" s="823" t="s">
        <v>8637</v>
      </c>
      <c r="F323" s="832">
        <v>4</v>
      </c>
      <c r="G323" s="832">
        <v>1388</v>
      </c>
      <c r="H323" s="832">
        <v>0.79314285714285715</v>
      </c>
      <c r="I323" s="832">
        <v>347</v>
      </c>
      <c r="J323" s="832">
        <v>5</v>
      </c>
      <c r="K323" s="832">
        <v>1750</v>
      </c>
      <c r="L323" s="832">
        <v>1</v>
      </c>
      <c r="M323" s="832">
        <v>350</v>
      </c>
      <c r="N323" s="832">
        <v>2</v>
      </c>
      <c r="O323" s="832">
        <v>704</v>
      </c>
      <c r="P323" s="828">
        <v>0.4022857142857143</v>
      </c>
      <c r="Q323" s="833">
        <v>352</v>
      </c>
    </row>
    <row r="324" spans="1:17" ht="14.45" customHeight="1" x14ac:dyDescent="0.2">
      <c r="A324" s="822" t="s">
        <v>8596</v>
      </c>
      <c r="B324" s="823" t="s">
        <v>8597</v>
      </c>
      <c r="C324" s="823" t="s">
        <v>7508</v>
      </c>
      <c r="D324" s="823" t="s">
        <v>8638</v>
      </c>
      <c r="E324" s="823" t="s">
        <v>8639</v>
      </c>
      <c r="F324" s="832"/>
      <c r="G324" s="832"/>
      <c r="H324" s="832"/>
      <c r="I324" s="832"/>
      <c r="J324" s="832">
        <v>1</v>
      </c>
      <c r="K324" s="832">
        <v>152</v>
      </c>
      <c r="L324" s="832">
        <v>1</v>
      </c>
      <c r="M324" s="832">
        <v>152</v>
      </c>
      <c r="N324" s="832"/>
      <c r="O324" s="832"/>
      <c r="P324" s="828"/>
      <c r="Q324" s="833"/>
    </row>
    <row r="325" spans="1:17" ht="14.45" customHeight="1" x14ac:dyDescent="0.2">
      <c r="A325" s="822" t="s">
        <v>8596</v>
      </c>
      <c r="B325" s="823" t="s">
        <v>8597</v>
      </c>
      <c r="C325" s="823" t="s">
        <v>7508</v>
      </c>
      <c r="D325" s="823" t="s">
        <v>8640</v>
      </c>
      <c r="E325" s="823" t="s">
        <v>8641</v>
      </c>
      <c r="F325" s="832">
        <v>8</v>
      </c>
      <c r="G325" s="832">
        <v>8536</v>
      </c>
      <c r="H325" s="832">
        <v>0.66170542635658913</v>
      </c>
      <c r="I325" s="832">
        <v>1067</v>
      </c>
      <c r="J325" s="832">
        <v>12</v>
      </c>
      <c r="K325" s="832">
        <v>12900</v>
      </c>
      <c r="L325" s="832">
        <v>1</v>
      </c>
      <c r="M325" s="832">
        <v>1075</v>
      </c>
      <c r="N325" s="832">
        <v>7</v>
      </c>
      <c r="O325" s="832">
        <v>7574</v>
      </c>
      <c r="P325" s="828">
        <v>0.58713178294573642</v>
      </c>
      <c r="Q325" s="833">
        <v>1082</v>
      </c>
    </row>
    <row r="326" spans="1:17" ht="14.45" customHeight="1" x14ac:dyDescent="0.2">
      <c r="A326" s="822" t="s">
        <v>8596</v>
      </c>
      <c r="B326" s="823" t="s">
        <v>8597</v>
      </c>
      <c r="C326" s="823" t="s">
        <v>7508</v>
      </c>
      <c r="D326" s="823" t="s">
        <v>8642</v>
      </c>
      <c r="E326" s="823" t="s">
        <v>8643</v>
      </c>
      <c r="F326" s="832">
        <v>5</v>
      </c>
      <c r="G326" s="832">
        <v>1510</v>
      </c>
      <c r="H326" s="832">
        <v>0.99342105263157898</v>
      </c>
      <c r="I326" s="832">
        <v>302</v>
      </c>
      <c r="J326" s="832">
        <v>5</v>
      </c>
      <c r="K326" s="832">
        <v>1520</v>
      </c>
      <c r="L326" s="832">
        <v>1</v>
      </c>
      <c r="M326" s="832">
        <v>304</v>
      </c>
      <c r="N326" s="832">
        <v>4</v>
      </c>
      <c r="O326" s="832">
        <v>1224</v>
      </c>
      <c r="P326" s="828">
        <v>0.80526315789473679</v>
      </c>
      <c r="Q326" s="833">
        <v>306</v>
      </c>
    </row>
    <row r="327" spans="1:17" ht="14.45" customHeight="1" x14ac:dyDescent="0.2">
      <c r="A327" s="822" t="s">
        <v>8596</v>
      </c>
      <c r="B327" s="823" t="s">
        <v>8597</v>
      </c>
      <c r="C327" s="823" t="s">
        <v>7508</v>
      </c>
      <c r="D327" s="823" t="s">
        <v>8644</v>
      </c>
      <c r="E327" s="823" t="s">
        <v>8645</v>
      </c>
      <c r="F327" s="832">
        <v>1</v>
      </c>
      <c r="G327" s="832">
        <v>815</v>
      </c>
      <c r="H327" s="832"/>
      <c r="I327" s="832">
        <v>815</v>
      </c>
      <c r="J327" s="832"/>
      <c r="K327" s="832"/>
      <c r="L327" s="832"/>
      <c r="M327" s="832"/>
      <c r="N327" s="832"/>
      <c r="O327" s="832"/>
      <c r="P327" s="828"/>
      <c r="Q327" s="833"/>
    </row>
    <row r="328" spans="1:17" ht="14.45" customHeight="1" x14ac:dyDescent="0.2">
      <c r="A328" s="822" t="s">
        <v>8646</v>
      </c>
      <c r="B328" s="823" t="s">
        <v>8647</v>
      </c>
      <c r="C328" s="823" t="s">
        <v>7508</v>
      </c>
      <c r="D328" s="823" t="s">
        <v>8648</v>
      </c>
      <c r="E328" s="823" t="s">
        <v>8649</v>
      </c>
      <c r="F328" s="832">
        <v>56</v>
      </c>
      <c r="G328" s="832">
        <v>3248</v>
      </c>
      <c r="H328" s="832">
        <v>1.0794283815221004</v>
      </c>
      <c r="I328" s="832">
        <v>58</v>
      </c>
      <c r="J328" s="832">
        <v>51</v>
      </c>
      <c r="K328" s="832">
        <v>3009</v>
      </c>
      <c r="L328" s="832">
        <v>1</v>
      </c>
      <c r="M328" s="832">
        <v>59</v>
      </c>
      <c r="N328" s="832">
        <v>39</v>
      </c>
      <c r="O328" s="832">
        <v>2301</v>
      </c>
      <c r="P328" s="828">
        <v>0.76470588235294112</v>
      </c>
      <c r="Q328" s="833">
        <v>59</v>
      </c>
    </row>
    <row r="329" spans="1:17" ht="14.45" customHeight="1" x14ac:dyDescent="0.2">
      <c r="A329" s="822" t="s">
        <v>8646</v>
      </c>
      <c r="B329" s="823" t="s">
        <v>8647</v>
      </c>
      <c r="C329" s="823" t="s">
        <v>7508</v>
      </c>
      <c r="D329" s="823" t="s">
        <v>8650</v>
      </c>
      <c r="E329" s="823" t="s">
        <v>8651</v>
      </c>
      <c r="F329" s="832">
        <v>1</v>
      </c>
      <c r="G329" s="832">
        <v>132</v>
      </c>
      <c r="H329" s="832"/>
      <c r="I329" s="832">
        <v>132</v>
      </c>
      <c r="J329" s="832"/>
      <c r="K329" s="832"/>
      <c r="L329" s="832"/>
      <c r="M329" s="832"/>
      <c r="N329" s="832"/>
      <c r="O329" s="832"/>
      <c r="P329" s="828"/>
      <c r="Q329" s="833"/>
    </row>
    <row r="330" spans="1:17" ht="14.45" customHeight="1" x14ac:dyDescent="0.2">
      <c r="A330" s="822" t="s">
        <v>8646</v>
      </c>
      <c r="B330" s="823" t="s">
        <v>8647</v>
      </c>
      <c r="C330" s="823" t="s">
        <v>7508</v>
      </c>
      <c r="D330" s="823" t="s">
        <v>8652</v>
      </c>
      <c r="E330" s="823" t="s">
        <v>8653</v>
      </c>
      <c r="F330" s="832">
        <v>50</v>
      </c>
      <c r="G330" s="832">
        <v>9000</v>
      </c>
      <c r="H330" s="832">
        <v>0.92793071450665021</v>
      </c>
      <c r="I330" s="832">
        <v>180</v>
      </c>
      <c r="J330" s="832">
        <v>53</v>
      </c>
      <c r="K330" s="832">
        <v>9699</v>
      </c>
      <c r="L330" s="832">
        <v>1</v>
      </c>
      <c r="M330" s="832">
        <v>183</v>
      </c>
      <c r="N330" s="832">
        <v>52</v>
      </c>
      <c r="O330" s="832">
        <v>9620</v>
      </c>
      <c r="P330" s="828">
        <v>0.99185483039488609</v>
      </c>
      <c r="Q330" s="833">
        <v>185</v>
      </c>
    </row>
    <row r="331" spans="1:17" ht="14.45" customHeight="1" x14ac:dyDescent="0.2">
      <c r="A331" s="822" t="s">
        <v>8646</v>
      </c>
      <c r="B331" s="823" t="s">
        <v>8647</v>
      </c>
      <c r="C331" s="823" t="s">
        <v>7508</v>
      </c>
      <c r="D331" s="823" t="s">
        <v>8654</v>
      </c>
      <c r="E331" s="823" t="s">
        <v>8655</v>
      </c>
      <c r="F331" s="832">
        <v>1</v>
      </c>
      <c r="G331" s="832">
        <v>570</v>
      </c>
      <c r="H331" s="832"/>
      <c r="I331" s="832">
        <v>570</v>
      </c>
      <c r="J331" s="832"/>
      <c r="K331" s="832"/>
      <c r="L331" s="832"/>
      <c r="M331" s="832"/>
      <c r="N331" s="832"/>
      <c r="O331" s="832"/>
      <c r="P331" s="828"/>
      <c r="Q331" s="833"/>
    </row>
    <row r="332" spans="1:17" ht="14.45" customHeight="1" x14ac:dyDescent="0.2">
      <c r="A332" s="822" t="s">
        <v>8646</v>
      </c>
      <c r="B332" s="823" t="s">
        <v>8647</v>
      </c>
      <c r="C332" s="823" t="s">
        <v>7508</v>
      </c>
      <c r="D332" s="823" t="s">
        <v>8656</v>
      </c>
      <c r="E332" s="823" t="s">
        <v>8657</v>
      </c>
      <c r="F332" s="832">
        <v>86</v>
      </c>
      <c r="G332" s="832">
        <v>28982</v>
      </c>
      <c r="H332" s="832">
        <v>0.88532502443792771</v>
      </c>
      <c r="I332" s="832">
        <v>337</v>
      </c>
      <c r="J332" s="832">
        <v>96</v>
      </c>
      <c r="K332" s="832">
        <v>32736</v>
      </c>
      <c r="L332" s="832">
        <v>1</v>
      </c>
      <c r="M332" s="832">
        <v>341</v>
      </c>
      <c r="N332" s="832">
        <v>67</v>
      </c>
      <c r="O332" s="832">
        <v>23048</v>
      </c>
      <c r="P332" s="828">
        <v>0.7040566959921799</v>
      </c>
      <c r="Q332" s="833">
        <v>344</v>
      </c>
    </row>
    <row r="333" spans="1:17" ht="14.45" customHeight="1" x14ac:dyDescent="0.2">
      <c r="A333" s="822" t="s">
        <v>8646</v>
      </c>
      <c r="B333" s="823" t="s">
        <v>8647</v>
      </c>
      <c r="C333" s="823" t="s">
        <v>7508</v>
      </c>
      <c r="D333" s="823" t="s">
        <v>8658</v>
      </c>
      <c r="E333" s="823" t="s">
        <v>8659</v>
      </c>
      <c r="F333" s="832">
        <v>40</v>
      </c>
      <c r="G333" s="832">
        <v>18360</v>
      </c>
      <c r="H333" s="832">
        <v>0.99350649350649356</v>
      </c>
      <c r="I333" s="832">
        <v>459</v>
      </c>
      <c r="J333" s="832">
        <v>40</v>
      </c>
      <c r="K333" s="832">
        <v>18480</v>
      </c>
      <c r="L333" s="832">
        <v>1</v>
      </c>
      <c r="M333" s="832">
        <v>462</v>
      </c>
      <c r="N333" s="832">
        <v>29</v>
      </c>
      <c r="O333" s="832">
        <v>13456</v>
      </c>
      <c r="P333" s="828">
        <v>0.72813852813852808</v>
      </c>
      <c r="Q333" s="833">
        <v>464</v>
      </c>
    </row>
    <row r="334" spans="1:17" ht="14.45" customHeight="1" x14ac:dyDescent="0.2">
      <c r="A334" s="822" t="s">
        <v>8646</v>
      </c>
      <c r="B334" s="823" t="s">
        <v>8647</v>
      </c>
      <c r="C334" s="823" t="s">
        <v>7508</v>
      </c>
      <c r="D334" s="823" t="s">
        <v>8660</v>
      </c>
      <c r="E334" s="823" t="s">
        <v>8661</v>
      </c>
      <c r="F334" s="832">
        <v>538</v>
      </c>
      <c r="G334" s="832">
        <v>188300</v>
      </c>
      <c r="H334" s="832">
        <v>1.1061180133345081</v>
      </c>
      <c r="I334" s="832">
        <v>350</v>
      </c>
      <c r="J334" s="832">
        <v>485</v>
      </c>
      <c r="K334" s="832">
        <v>170235</v>
      </c>
      <c r="L334" s="832">
        <v>1</v>
      </c>
      <c r="M334" s="832">
        <v>351</v>
      </c>
      <c r="N334" s="832">
        <v>489</v>
      </c>
      <c r="O334" s="832">
        <v>172617</v>
      </c>
      <c r="P334" s="828">
        <v>1.0139924222398449</v>
      </c>
      <c r="Q334" s="833">
        <v>353</v>
      </c>
    </row>
    <row r="335" spans="1:17" ht="14.45" customHeight="1" x14ac:dyDescent="0.2">
      <c r="A335" s="822" t="s">
        <v>8646</v>
      </c>
      <c r="B335" s="823" t="s">
        <v>8647</v>
      </c>
      <c r="C335" s="823" t="s">
        <v>7508</v>
      </c>
      <c r="D335" s="823" t="s">
        <v>8662</v>
      </c>
      <c r="E335" s="823" t="s">
        <v>8663</v>
      </c>
      <c r="F335" s="832">
        <v>1</v>
      </c>
      <c r="G335" s="832">
        <v>1655</v>
      </c>
      <c r="H335" s="832"/>
      <c r="I335" s="832">
        <v>1655</v>
      </c>
      <c r="J335" s="832"/>
      <c r="K335" s="832"/>
      <c r="L335" s="832"/>
      <c r="M335" s="832"/>
      <c r="N335" s="832"/>
      <c r="O335" s="832"/>
      <c r="P335" s="828"/>
      <c r="Q335" s="833"/>
    </row>
    <row r="336" spans="1:17" ht="14.45" customHeight="1" x14ac:dyDescent="0.2">
      <c r="A336" s="822" t="s">
        <v>8646</v>
      </c>
      <c r="B336" s="823" t="s">
        <v>8647</v>
      </c>
      <c r="C336" s="823" t="s">
        <v>7508</v>
      </c>
      <c r="D336" s="823" t="s">
        <v>7521</v>
      </c>
      <c r="E336" s="823" t="s">
        <v>7522</v>
      </c>
      <c r="F336" s="832">
        <v>2</v>
      </c>
      <c r="G336" s="832">
        <v>98</v>
      </c>
      <c r="H336" s="832">
        <v>1.96</v>
      </c>
      <c r="I336" s="832">
        <v>49</v>
      </c>
      <c r="J336" s="832">
        <v>1</v>
      </c>
      <c r="K336" s="832">
        <v>50</v>
      </c>
      <c r="L336" s="832">
        <v>1</v>
      </c>
      <c r="M336" s="832">
        <v>50</v>
      </c>
      <c r="N336" s="832">
        <v>6</v>
      </c>
      <c r="O336" s="832">
        <v>306</v>
      </c>
      <c r="P336" s="828">
        <v>6.12</v>
      </c>
      <c r="Q336" s="833">
        <v>51</v>
      </c>
    </row>
    <row r="337" spans="1:17" ht="14.45" customHeight="1" x14ac:dyDescent="0.2">
      <c r="A337" s="822" t="s">
        <v>8646</v>
      </c>
      <c r="B337" s="823" t="s">
        <v>8647</v>
      </c>
      <c r="C337" s="823" t="s">
        <v>7508</v>
      </c>
      <c r="D337" s="823" t="s">
        <v>8664</v>
      </c>
      <c r="E337" s="823" t="s">
        <v>8665</v>
      </c>
      <c r="F337" s="832">
        <v>12</v>
      </c>
      <c r="G337" s="832">
        <v>4704</v>
      </c>
      <c r="H337" s="832">
        <v>11.789473684210526</v>
      </c>
      <c r="I337" s="832">
        <v>392</v>
      </c>
      <c r="J337" s="832">
        <v>1</v>
      </c>
      <c r="K337" s="832">
        <v>399</v>
      </c>
      <c r="L337" s="832">
        <v>1</v>
      </c>
      <c r="M337" s="832">
        <v>399</v>
      </c>
      <c r="N337" s="832">
        <v>8</v>
      </c>
      <c r="O337" s="832">
        <v>3240</v>
      </c>
      <c r="P337" s="828">
        <v>8.1203007518797001</v>
      </c>
      <c r="Q337" s="833">
        <v>405</v>
      </c>
    </row>
    <row r="338" spans="1:17" ht="14.45" customHeight="1" x14ac:dyDescent="0.2">
      <c r="A338" s="822" t="s">
        <v>8646</v>
      </c>
      <c r="B338" s="823" t="s">
        <v>8647</v>
      </c>
      <c r="C338" s="823" t="s">
        <v>7508</v>
      </c>
      <c r="D338" s="823" t="s">
        <v>8178</v>
      </c>
      <c r="E338" s="823" t="s">
        <v>8179</v>
      </c>
      <c r="F338" s="832">
        <v>1</v>
      </c>
      <c r="G338" s="832">
        <v>38</v>
      </c>
      <c r="H338" s="832">
        <v>1</v>
      </c>
      <c r="I338" s="832">
        <v>38</v>
      </c>
      <c r="J338" s="832">
        <v>1</v>
      </c>
      <c r="K338" s="832">
        <v>38</v>
      </c>
      <c r="L338" s="832">
        <v>1</v>
      </c>
      <c r="M338" s="832">
        <v>38</v>
      </c>
      <c r="N338" s="832">
        <v>1</v>
      </c>
      <c r="O338" s="832">
        <v>39</v>
      </c>
      <c r="P338" s="828">
        <v>1.0263157894736843</v>
      </c>
      <c r="Q338" s="833">
        <v>39</v>
      </c>
    </row>
    <row r="339" spans="1:17" ht="14.45" customHeight="1" x14ac:dyDescent="0.2">
      <c r="A339" s="822" t="s">
        <v>8646</v>
      </c>
      <c r="B339" s="823" t="s">
        <v>8647</v>
      </c>
      <c r="C339" s="823" t="s">
        <v>7508</v>
      </c>
      <c r="D339" s="823" t="s">
        <v>8180</v>
      </c>
      <c r="E339" s="823" t="s">
        <v>8181</v>
      </c>
      <c r="F339" s="832">
        <v>20</v>
      </c>
      <c r="G339" s="832">
        <v>14140</v>
      </c>
      <c r="H339" s="832">
        <v>2.2035218949664954</v>
      </c>
      <c r="I339" s="832">
        <v>707</v>
      </c>
      <c r="J339" s="832">
        <v>9</v>
      </c>
      <c r="K339" s="832">
        <v>6417</v>
      </c>
      <c r="L339" s="832">
        <v>1</v>
      </c>
      <c r="M339" s="832">
        <v>713</v>
      </c>
      <c r="N339" s="832">
        <v>7</v>
      </c>
      <c r="O339" s="832">
        <v>5033</v>
      </c>
      <c r="P339" s="828">
        <v>0.78432289231728225</v>
      </c>
      <c r="Q339" s="833">
        <v>719</v>
      </c>
    </row>
    <row r="340" spans="1:17" ht="14.45" customHeight="1" x14ac:dyDescent="0.2">
      <c r="A340" s="822" t="s">
        <v>8646</v>
      </c>
      <c r="B340" s="823" t="s">
        <v>8647</v>
      </c>
      <c r="C340" s="823" t="s">
        <v>7508</v>
      </c>
      <c r="D340" s="823" t="s">
        <v>8666</v>
      </c>
      <c r="E340" s="823" t="s">
        <v>8667</v>
      </c>
      <c r="F340" s="832">
        <v>6</v>
      </c>
      <c r="G340" s="832">
        <v>888</v>
      </c>
      <c r="H340" s="832">
        <v>1.9733333333333334</v>
      </c>
      <c r="I340" s="832">
        <v>148</v>
      </c>
      <c r="J340" s="832">
        <v>3</v>
      </c>
      <c r="K340" s="832">
        <v>450</v>
      </c>
      <c r="L340" s="832">
        <v>1</v>
      </c>
      <c r="M340" s="832">
        <v>150</v>
      </c>
      <c r="N340" s="832"/>
      <c r="O340" s="832"/>
      <c r="P340" s="828"/>
      <c r="Q340" s="833"/>
    </row>
    <row r="341" spans="1:17" ht="14.45" customHeight="1" x14ac:dyDescent="0.2">
      <c r="A341" s="822" t="s">
        <v>8646</v>
      </c>
      <c r="B341" s="823" t="s">
        <v>8647</v>
      </c>
      <c r="C341" s="823" t="s">
        <v>7508</v>
      </c>
      <c r="D341" s="823" t="s">
        <v>8668</v>
      </c>
      <c r="E341" s="823" t="s">
        <v>8669</v>
      </c>
      <c r="F341" s="832"/>
      <c r="G341" s="832"/>
      <c r="H341" s="832"/>
      <c r="I341" s="832"/>
      <c r="J341" s="832">
        <v>5</v>
      </c>
      <c r="K341" s="832">
        <v>1540</v>
      </c>
      <c r="L341" s="832">
        <v>1</v>
      </c>
      <c r="M341" s="832">
        <v>308</v>
      </c>
      <c r="N341" s="832">
        <v>3</v>
      </c>
      <c r="O341" s="832">
        <v>930</v>
      </c>
      <c r="P341" s="828">
        <v>0.60389610389610393</v>
      </c>
      <c r="Q341" s="833">
        <v>310</v>
      </c>
    </row>
    <row r="342" spans="1:17" ht="14.45" customHeight="1" x14ac:dyDescent="0.2">
      <c r="A342" s="822" t="s">
        <v>8646</v>
      </c>
      <c r="B342" s="823" t="s">
        <v>8647</v>
      </c>
      <c r="C342" s="823" t="s">
        <v>7508</v>
      </c>
      <c r="D342" s="823" t="s">
        <v>8670</v>
      </c>
      <c r="E342" s="823" t="s">
        <v>8671</v>
      </c>
      <c r="F342" s="832">
        <v>65</v>
      </c>
      <c r="G342" s="832">
        <v>32175</v>
      </c>
      <c r="H342" s="832">
        <v>0.9769539078156313</v>
      </c>
      <c r="I342" s="832">
        <v>495</v>
      </c>
      <c r="J342" s="832">
        <v>66</v>
      </c>
      <c r="K342" s="832">
        <v>32934</v>
      </c>
      <c r="L342" s="832">
        <v>1</v>
      </c>
      <c r="M342" s="832">
        <v>499</v>
      </c>
      <c r="N342" s="832">
        <v>62</v>
      </c>
      <c r="O342" s="832">
        <v>31186</v>
      </c>
      <c r="P342" s="828">
        <v>0.94692415133296892</v>
      </c>
      <c r="Q342" s="833">
        <v>503</v>
      </c>
    </row>
    <row r="343" spans="1:17" ht="14.45" customHeight="1" x14ac:dyDescent="0.2">
      <c r="A343" s="822" t="s">
        <v>8646</v>
      </c>
      <c r="B343" s="823" t="s">
        <v>8647</v>
      </c>
      <c r="C343" s="823" t="s">
        <v>7508</v>
      </c>
      <c r="D343" s="823" t="s">
        <v>8672</v>
      </c>
      <c r="E343" s="823" t="s">
        <v>8673</v>
      </c>
      <c r="F343" s="832">
        <v>66</v>
      </c>
      <c r="G343" s="832">
        <v>24486</v>
      </c>
      <c r="H343" s="832">
        <v>0.98670212765957444</v>
      </c>
      <c r="I343" s="832">
        <v>371</v>
      </c>
      <c r="J343" s="832">
        <v>66</v>
      </c>
      <c r="K343" s="832">
        <v>24816</v>
      </c>
      <c r="L343" s="832">
        <v>1</v>
      </c>
      <c r="M343" s="832">
        <v>376</v>
      </c>
      <c r="N343" s="832">
        <v>59</v>
      </c>
      <c r="O343" s="832">
        <v>22420</v>
      </c>
      <c r="P343" s="828">
        <v>0.9034493874919407</v>
      </c>
      <c r="Q343" s="833">
        <v>380</v>
      </c>
    </row>
    <row r="344" spans="1:17" ht="14.45" customHeight="1" x14ac:dyDescent="0.2">
      <c r="A344" s="822" t="s">
        <v>8646</v>
      </c>
      <c r="B344" s="823" t="s">
        <v>8647</v>
      </c>
      <c r="C344" s="823" t="s">
        <v>7508</v>
      </c>
      <c r="D344" s="823" t="s">
        <v>8674</v>
      </c>
      <c r="E344" s="823" t="s">
        <v>8675</v>
      </c>
      <c r="F344" s="832">
        <v>2</v>
      </c>
      <c r="G344" s="832">
        <v>6226</v>
      </c>
      <c r="H344" s="832">
        <v>1.98786717752235</v>
      </c>
      <c r="I344" s="832">
        <v>3113</v>
      </c>
      <c r="J344" s="832">
        <v>1</v>
      </c>
      <c r="K344" s="832">
        <v>3132</v>
      </c>
      <c r="L344" s="832">
        <v>1</v>
      </c>
      <c r="M344" s="832">
        <v>3132</v>
      </c>
      <c r="N344" s="832"/>
      <c r="O344" s="832"/>
      <c r="P344" s="828"/>
      <c r="Q344" s="833"/>
    </row>
    <row r="345" spans="1:17" ht="14.45" customHeight="1" x14ac:dyDescent="0.2">
      <c r="A345" s="822" t="s">
        <v>8646</v>
      </c>
      <c r="B345" s="823" t="s">
        <v>8647</v>
      </c>
      <c r="C345" s="823" t="s">
        <v>7508</v>
      </c>
      <c r="D345" s="823" t="s">
        <v>7589</v>
      </c>
      <c r="E345" s="823" t="s">
        <v>7590</v>
      </c>
      <c r="F345" s="832">
        <v>3</v>
      </c>
      <c r="G345" s="832">
        <v>36</v>
      </c>
      <c r="H345" s="832">
        <v>1</v>
      </c>
      <c r="I345" s="832">
        <v>12</v>
      </c>
      <c r="J345" s="832">
        <v>3</v>
      </c>
      <c r="K345" s="832">
        <v>36</v>
      </c>
      <c r="L345" s="832">
        <v>1</v>
      </c>
      <c r="M345" s="832">
        <v>12</v>
      </c>
      <c r="N345" s="832">
        <v>2</v>
      </c>
      <c r="O345" s="832">
        <v>24</v>
      </c>
      <c r="P345" s="828">
        <v>0.66666666666666663</v>
      </c>
      <c r="Q345" s="833">
        <v>12</v>
      </c>
    </row>
    <row r="346" spans="1:17" ht="14.45" customHeight="1" x14ac:dyDescent="0.2">
      <c r="A346" s="822" t="s">
        <v>8646</v>
      </c>
      <c r="B346" s="823" t="s">
        <v>8647</v>
      </c>
      <c r="C346" s="823" t="s">
        <v>7508</v>
      </c>
      <c r="D346" s="823" t="s">
        <v>8676</v>
      </c>
      <c r="E346" s="823" t="s">
        <v>8677</v>
      </c>
      <c r="F346" s="832">
        <v>5</v>
      </c>
      <c r="G346" s="832">
        <v>560</v>
      </c>
      <c r="H346" s="832">
        <v>0.38121170864533699</v>
      </c>
      <c r="I346" s="832">
        <v>112</v>
      </c>
      <c r="J346" s="832">
        <v>13</v>
      </c>
      <c r="K346" s="832">
        <v>1469</v>
      </c>
      <c r="L346" s="832">
        <v>1</v>
      </c>
      <c r="M346" s="832">
        <v>113</v>
      </c>
      <c r="N346" s="832">
        <v>11</v>
      </c>
      <c r="O346" s="832">
        <v>1254</v>
      </c>
      <c r="P346" s="828">
        <v>0.85364193328795102</v>
      </c>
      <c r="Q346" s="833">
        <v>114</v>
      </c>
    </row>
    <row r="347" spans="1:17" ht="14.45" customHeight="1" x14ac:dyDescent="0.2">
      <c r="A347" s="822" t="s">
        <v>8646</v>
      </c>
      <c r="B347" s="823" t="s">
        <v>8647</v>
      </c>
      <c r="C347" s="823" t="s">
        <v>7508</v>
      </c>
      <c r="D347" s="823" t="s">
        <v>8678</v>
      </c>
      <c r="E347" s="823" t="s">
        <v>8679</v>
      </c>
      <c r="F347" s="832"/>
      <c r="G347" s="832"/>
      <c r="H347" s="832"/>
      <c r="I347" s="832"/>
      <c r="J347" s="832">
        <v>1</v>
      </c>
      <c r="K347" s="832">
        <v>126</v>
      </c>
      <c r="L347" s="832">
        <v>1</v>
      </c>
      <c r="M347" s="832">
        <v>126</v>
      </c>
      <c r="N347" s="832"/>
      <c r="O347" s="832"/>
      <c r="P347" s="828"/>
      <c r="Q347" s="833"/>
    </row>
    <row r="348" spans="1:17" ht="14.45" customHeight="1" x14ac:dyDescent="0.2">
      <c r="A348" s="822" t="s">
        <v>8646</v>
      </c>
      <c r="B348" s="823" t="s">
        <v>8647</v>
      </c>
      <c r="C348" s="823" t="s">
        <v>7508</v>
      </c>
      <c r="D348" s="823" t="s">
        <v>8182</v>
      </c>
      <c r="E348" s="823" t="s">
        <v>8183</v>
      </c>
      <c r="F348" s="832">
        <v>8</v>
      </c>
      <c r="G348" s="832">
        <v>3968</v>
      </c>
      <c r="H348" s="832">
        <v>0.6104615384615385</v>
      </c>
      <c r="I348" s="832">
        <v>496</v>
      </c>
      <c r="J348" s="832">
        <v>13</v>
      </c>
      <c r="K348" s="832">
        <v>6500</v>
      </c>
      <c r="L348" s="832">
        <v>1</v>
      </c>
      <c r="M348" s="832">
        <v>500</v>
      </c>
      <c r="N348" s="832">
        <v>4</v>
      </c>
      <c r="O348" s="832">
        <v>2016</v>
      </c>
      <c r="P348" s="828">
        <v>0.31015384615384617</v>
      </c>
      <c r="Q348" s="833">
        <v>504</v>
      </c>
    </row>
    <row r="349" spans="1:17" ht="14.45" customHeight="1" x14ac:dyDescent="0.2">
      <c r="A349" s="822" t="s">
        <v>8646</v>
      </c>
      <c r="B349" s="823" t="s">
        <v>8647</v>
      </c>
      <c r="C349" s="823" t="s">
        <v>7508</v>
      </c>
      <c r="D349" s="823" t="s">
        <v>8680</v>
      </c>
      <c r="E349" s="823" t="s">
        <v>8681</v>
      </c>
      <c r="F349" s="832">
        <v>106</v>
      </c>
      <c r="G349" s="832">
        <v>48548</v>
      </c>
      <c r="H349" s="832">
        <v>1.0922426205903528</v>
      </c>
      <c r="I349" s="832">
        <v>458</v>
      </c>
      <c r="J349" s="832">
        <v>96</v>
      </c>
      <c r="K349" s="832">
        <v>44448</v>
      </c>
      <c r="L349" s="832">
        <v>1</v>
      </c>
      <c r="M349" s="832">
        <v>463</v>
      </c>
      <c r="N349" s="832">
        <v>91</v>
      </c>
      <c r="O349" s="832">
        <v>42497</v>
      </c>
      <c r="P349" s="828">
        <v>0.95610601151907848</v>
      </c>
      <c r="Q349" s="833">
        <v>467</v>
      </c>
    </row>
    <row r="350" spans="1:17" ht="14.45" customHeight="1" x14ac:dyDescent="0.2">
      <c r="A350" s="822" t="s">
        <v>8646</v>
      </c>
      <c r="B350" s="823" t="s">
        <v>8647</v>
      </c>
      <c r="C350" s="823" t="s">
        <v>7508</v>
      </c>
      <c r="D350" s="823" t="s">
        <v>8682</v>
      </c>
      <c r="E350" s="823" t="s">
        <v>8683</v>
      </c>
      <c r="F350" s="832">
        <v>15</v>
      </c>
      <c r="G350" s="832">
        <v>870</v>
      </c>
      <c r="H350" s="832">
        <v>0.54613935969868177</v>
      </c>
      <c r="I350" s="832">
        <v>58</v>
      </c>
      <c r="J350" s="832">
        <v>27</v>
      </c>
      <c r="K350" s="832">
        <v>1593</v>
      </c>
      <c r="L350" s="832">
        <v>1</v>
      </c>
      <c r="M350" s="832">
        <v>59</v>
      </c>
      <c r="N350" s="832">
        <v>33</v>
      </c>
      <c r="O350" s="832">
        <v>1947</v>
      </c>
      <c r="P350" s="828">
        <v>1.2222222222222223</v>
      </c>
      <c r="Q350" s="833">
        <v>59</v>
      </c>
    </row>
    <row r="351" spans="1:17" ht="14.45" customHeight="1" x14ac:dyDescent="0.2">
      <c r="A351" s="822" t="s">
        <v>8646</v>
      </c>
      <c r="B351" s="823" t="s">
        <v>8647</v>
      </c>
      <c r="C351" s="823" t="s">
        <v>7508</v>
      </c>
      <c r="D351" s="823" t="s">
        <v>7593</v>
      </c>
      <c r="E351" s="823" t="s">
        <v>7594</v>
      </c>
      <c r="F351" s="832"/>
      <c r="G351" s="832"/>
      <c r="H351" s="832"/>
      <c r="I351" s="832"/>
      <c r="J351" s="832">
        <v>4</v>
      </c>
      <c r="K351" s="832">
        <v>42000</v>
      </c>
      <c r="L351" s="832">
        <v>1</v>
      </c>
      <c r="M351" s="832">
        <v>10500</v>
      </c>
      <c r="N351" s="832"/>
      <c r="O351" s="832"/>
      <c r="P351" s="828"/>
      <c r="Q351" s="833"/>
    </row>
    <row r="352" spans="1:17" ht="14.45" customHeight="1" x14ac:dyDescent="0.2">
      <c r="A352" s="822" t="s">
        <v>8646</v>
      </c>
      <c r="B352" s="823" t="s">
        <v>8647</v>
      </c>
      <c r="C352" s="823" t="s">
        <v>7508</v>
      </c>
      <c r="D352" s="823" t="s">
        <v>8184</v>
      </c>
      <c r="E352" s="823" t="s">
        <v>8185</v>
      </c>
      <c r="F352" s="832"/>
      <c r="G352" s="832"/>
      <c r="H352" s="832"/>
      <c r="I352" s="832"/>
      <c r="J352" s="832">
        <v>8</v>
      </c>
      <c r="K352" s="832">
        <v>2056</v>
      </c>
      <c r="L352" s="832">
        <v>1</v>
      </c>
      <c r="M352" s="832">
        <v>257</v>
      </c>
      <c r="N352" s="832">
        <v>8</v>
      </c>
      <c r="O352" s="832">
        <v>2072</v>
      </c>
      <c r="P352" s="828">
        <v>1.0077821011673151</v>
      </c>
      <c r="Q352" s="833">
        <v>259</v>
      </c>
    </row>
    <row r="353" spans="1:17" ht="14.45" customHeight="1" x14ac:dyDescent="0.2">
      <c r="A353" s="822" t="s">
        <v>8646</v>
      </c>
      <c r="B353" s="823" t="s">
        <v>8647</v>
      </c>
      <c r="C353" s="823" t="s">
        <v>7508</v>
      </c>
      <c r="D353" s="823" t="s">
        <v>8684</v>
      </c>
      <c r="E353" s="823" t="s">
        <v>8685</v>
      </c>
      <c r="F353" s="832">
        <v>24</v>
      </c>
      <c r="G353" s="832">
        <v>4224</v>
      </c>
      <c r="H353" s="832">
        <v>2.3597765363128493</v>
      </c>
      <c r="I353" s="832">
        <v>176</v>
      </c>
      <c r="J353" s="832">
        <v>10</v>
      </c>
      <c r="K353" s="832">
        <v>1790</v>
      </c>
      <c r="L353" s="832">
        <v>1</v>
      </c>
      <c r="M353" s="832">
        <v>179</v>
      </c>
      <c r="N353" s="832">
        <v>30</v>
      </c>
      <c r="O353" s="832">
        <v>5430</v>
      </c>
      <c r="P353" s="828">
        <v>3.0335195530726256</v>
      </c>
      <c r="Q353" s="833">
        <v>181</v>
      </c>
    </row>
    <row r="354" spans="1:17" ht="14.45" customHeight="1" x14ac:dyDescent="0.2">
      <c r="A354" s="822" t="s">
        <v>8646</v>
      </c>
      <c r="B354" s="823" t="s">
        <v>8647</v>
      </c>
      <c r="C354" s="823" t="s">
        <v>7508</v>
      </c>
      <c r="D354" s="823" t="s">
        <v>8186</v>
      </c>
      <c r="E354" s="823" t="s">
        <v>8187</v>
      </c>
      <c r="F354" s="832">
        <v>60</v>
      </c>
      <c r="G354" s="832">
        <v>5160</v>
      </c>
      <c r="H354" s="832">
        <v>1.5207780725022104</v>
      </c>
      <c r="I354" s="832">
        <v>86</v>
      </c>
      <c r="J354" s="832">
        <v>39</v>
      </c>
      <c r="K354" s="832">
        <v>3393</v>
      </c>
      <c r="L354" s="832">
        <v>1</v>
      </c>
      <c r="M354" s="832">
        <v>87</v>
      </c>
      <c r="N354" s="832">
        <v>23</v>
      </c>
      <c r="O354" s="832">
        <v>2024</v>
      </c>
      <c r="P354" s="828">
        <v>0.59652225169466544</v>
      </c>
      <c r="Q354" s="833">
        <v>88</v>
      </c>
    </row>
    <row r="355" spans="1:17" ht="14.45" customHeight="1" x14ac:dyDescent="0.2">
      <c r="A355" s="822" t="s">
        <v>8646</v>
      </c>
      <c r="B355" s="823" t="s">
        <v>8647</v>
      </c>
      <c r="C355" s="823" t="s">
        <v>7508</v>
      </c>
      <c r="D355" s="823" t="s">
        <v>8686</v>
      </c>
      <c r="E355" s="823" t="s">
        <v>8687</v>
      </c>
      <c r="F355" s="832">
        <v>40</v>
      </c>
      <c r="G355" s="832">
        <v>6800</v>
      </c>
      <c r="H355" s="832">
        <v>0.98837209302325579</v>
      </c>
      <c r="I355" s="832">
        <v>170</v>
      </c>
      <c r="J355" s="832">
        <v>40</v>
      </c>
      <c r="K355" s="832">
        <v>6880</v>
      </c>
      <c r="L355" s="832">
        <v>1</v>
      </c>
      <c r="M355" s="832">
        <v>172</v>
      </c>
      <c r="N355" s="832">
        <v>31</v>
      </c>
      <c r="O355" s="832">
        <v>5394</v>
      </c>
      <c r="P355" s="828">
        <v>0.78401162790697676</v>
      </c>
      <c r="Q355" s="833">
        <v>174</v>
      </c>
    </row>
    <row r="356" spans="1:17" ht="14.45" customHeight="1" x14ac:dyDescent="0.2">
      <c r="A356" s="822" t="s">
        <v>8646</v>
      </c>
      <c r="B356" s="823" t="s">
        <v>8647</v>
      </c>
      <c r="C356" s="823" t="s">
        <v>7508</v>
      </c>
      <c r="D356" s="823" t="s">
        <v>8688</v>
      </c>
      <c r="E356" s="823" t="s">
        <v>8689</v>
      </c>
      <c r="F356" s="832">
        <v>1</v>
      </c>
      <c r="G356" s="832">
        <v>29</v>
      </c>
      <c r="H356" s="832"/>
      <c r="I356" s="832">
        <v>29</v>
      </c>
      <c r="J356" s="832"/>
      <c r="K356" s="832"/>
      <c r="L356" s="832"/>
      <c r="M356" s="832"/>
      <c r="N356" s="832"/>
      <c r="O356" s="832"/>
      <c r="P356" s="828"/>
      <c r="Q356" s="833"/>
    </row>
    <row r="357" spans="1:17" ht="14.45" customHeight="1" x14ac:dyDescent="0.2">
      <c r="A357" s="822" t="s">
        <v>8646</v>
      </c>
      <c r="B357" s="823" t="s">
        <v>8647</v>
      </c>
      <c r="C357" s="823" t="s">
        <v>7508</v>
      </c>
      <c r="D357" s="823" t="s">
        <v>8190</v>
      </c>
      <c r="E357" s="823" t="s">
        <v>8191</v>
      </c>
      <c r="F357" s="832">
        <v>2</v>
      </c>
      <c r="G357" s="832">
        <v>354</v>
      </c>
      <c r="H357" s="832">
        <v>0.9943820224719101</v>
      </c>
      <c r="I357" s="832">
        <v>177</v>
      </c>
      <c r="J357" s="832">
        <v>2</v>
      </c>
      <c r="K357" s="832">
        <v>356</v>
      </c>
      <c r="L357" s="832">
        <v>1</v>
      </c>
      <c r="M357" s="832">
        <v>178</v>
      </c>
      <c r="N357" s="832">
        <v>1</v>
      </c>
      <c r="O357" s="832">
        <v>180</v>
      </c>
      <c r="P357" s="828">
        <v>0.5056179775280899</v>
      </c>
      <c r="Q357" s="833">
        <v>180</v>
      </c>
    </row>
    <row r="358" spans="1:17" ht="14.45" customHeight="1" x14ac:dyDescent="0.2">
      <c r="A358" s="822" t="s">
        <v>8646</v>
      </c>
      <c r="B358" s="823" t="s">
        <v>8647</v>
      </c>
      <c r="C358" s="823" t="s">
        <v>7508</v>
      </c>
      <c r="D358" s="823" t="s">
        <v>8192</v>
      </c>
      <c r="E358" s="823" t="s">
        <v>8193</v>
      </c>
      <c r="F358" s="832">
        <v>12</v>
      </c>
      <c r="G358" s="832">
        <v>3168</v>
      </c>
      <c r="H358" s="832">
        <v>2.3730337078651687</v>
      </c>
      <c r="I358" s="832">
        <v>264</v>
      </c>
      <c r="J358" s="832">
        <v>5</v>
      </c>
      <c r="K358" s="832">
        <v>1335</v>
      </c>
      <c r="L358" s="832">
        <v>1</v>
      </c>
      <c r="M358" s="832">
        <v>267</v>
      </c>
      <c r="N358" s="832">
        <v>7</v>
      </c>
      <c r="O358" s="832">
        <v>1883</v>
      </c>
      <c r="P358" s="828">
        <v>1.4104868913857678</v>
      </c>
      <c r="Q358" s="833">
        <v>269</v>
      </c>
    </row>
    <row r="359" spans="1:17" ht="14.45" customHeight="1" x14ac:dyDescent="0.2">
      <c r="A359" s="822" t="s">
        <v>8646</v>
      </c>
      <c r="B359" s="823" t="s">
        <v>8647</v>
      </c>
      <c r="C359" s="823" t="s">
        <v>7508</v>
      </c>
      <c r="D359" s="823" t="s">
        <v>8690</v>
      </c>
      <c r="E359" s="823" t="s">
        <v>8691</v>
      </c>
      <c r="F359" s="832">
        <v>41</v>
      </c>
      <c r="G359" s="832">
        <v>87494</v>
      </c>
      <c r="H359" s="832">
        <v>1.1019117906349967</v>
      </c>
      <c r="I359" s="832">
        <v>2134</v>
      </c>
      <c r="J359" s="832">
        <v>37</v>
      </c>
      <c r="K359" s="832">
        <v>79402</v>
      </c>
      <c r="L359" s="832">
        <v>1</v>
      </c>
      <c r="M359" s="832">
        <v>2146</v>
      </c>
      <c r="N359" s="832">
        <v>33</v>
      </c>
      <c r="O359" s="832">
        <v>71181</v>
      </c>
      <c r="P359" s="828">
        <v>0.89646356514949244</v>
      </c>
      <c r="Q359" s="833">
        <v>2157</v>
      </c>
    </row>
    <row r="360" spans="1:17" ht="14.45" customHeight="1" x14ac:dyDescent="0.2">
      <c r="A360" s="822" t="s">
        <v>8646</v>
      </c>
      <c r="B360" s="823" t="s">
        <v>8647</v>
      </c>
      <c r="C360" s="823" t="s">
        <v>7508</v>
      </c>
      <c r="D360" s="823" t="s">
        <v>8692</v>
      </c>
      <c r="E360" s="823" t="s">
        <v>8693</v>
      </c>
      <c r="F360" s="832"/>
      <c r="G360" s="832"/>
      <c r="H360" s="832"/>
      <c r="I360" s="832"/>
      <c r="J360" s="832"/>
      <c r="K360" s="832"/>
      <c r="L360" s="832"/>
      <c r="M360" s="832"/>
      <c r="N360" s="832">
        <v>1</v>
      </c>
      <c r="O360" s="832">
        <v>442</v>
      </c>
      <c r="P360" s="828"/>
      <c r="Q360" s="833">
        <v>442</v>
      </c>
    </row>
    <row r="361" spans="1:17" ht="14.45" customHeight="1" x14ac:dyDescent="0.2">
      <c r="A361" s="822" t="s">
        <v>8646</v>
      </c>
      <c r="B361" s="823" t="s">
        <v>8647</v>
      </c>
      <c r="C361" s="823" t="s">
        <v>7508</v>
      </c>
      <c r="D361" s="823" t="s">
        <v>8694</v>
      </c>
      <c r="E361" s="823" t="s">
        <v>8695</v>
      </c>
      <c r="F361" s="832">
        <v>1</v>
      </c>
      <c r="G361" s="832">
        <v>289</v>
      </c>
      <c r="H361" s="832">
        <v>0.99312714776632305</v>
      </c>
      <c r="I361" s="832">
        <v>289</v>
      </c>
      <c r="J361" s="832">
        <v>1</v>
      </c>
      <c r="K361" s="832">
        <v>291</v>
      </c>
      <c r="L361" s="832">
        <v>1</v>
      </c>
      <c r="M361" s="832">
        <v>291</v>
      </c>
      <c r="N361" s="832">
        <v>3</v>
      </c>
      <c r="O361" s="832">
        <v>879</v>
      </c>
      <c r="P361" s="828">
        <v>3.0206185567010309</v>
      </c>
      <c r="Q361" s="833">
        <v>293</v>
      </c>
    </row>
    <row r="362" spans="1:17" ht="14.45" customHeight="1" x14ac:dyDescent="0.2">
      <c r="A362" s="822" t="s">
        <v>8646</v>
      </c>
      <c r="B362" s="823" t="s">
        <v>8647</v>
      </c>
      <c r="C362" s="823" t="s">
        <v>7508</v>
      </c>
      <c r="D362" s="823" t="s">
        <v>8696</v>
      </c>
      <c r="E362" s="823" t="s">
        <v>8697</v>
      </c>
      <c r="F362" s="832"/>
      <c r="G362" s="832"/>
      <c r="H362" s="832"/>
      <c r="I362" s="832"/>
      <c r="J362" s="832">
        <v>1</v>
      </c>
      <c r="K362" s="832">
        <v>109</v>
      </c>
      <c r="L362" s="832">
        <v>1</v>
      </c>
      <c r="M362" s="832">
        <v>109</v>
      </c>
      <c r="N362" s="832"/>
      <c r="O362" s="832"/>
      <c r="P362" s="828"/>
      <c r="Q362" s="833"/>
    </row>
    <row r="363" spans="1:17" ht="14.45" customHeight="1" x14ac:dyDescent="0.2">
      <c r="A363" s="822" t="s">
        <v>8646</v>
      </c>
      <c r="B363" s="823" t="s">
        <v>8647</v>
      </c>
      <c r="C363" s="823" t="s">
        <v>7508</v>
      </c>
      <c r="D363" s="823" t="s">
        <v>8698</v>
      </c>
      <c r="E363" s="823" t="s">
        <v>8699</v>
      </c>
      <c r="F363" s="832">
        <v>0</v>
      </c>
      <c r="G363" s="832">
        <v>0</v>
      </c>
      <c r="H363" s="832"/>
      <c r="I363" s="832"/>
      <c r="J363" s="832"/>
      <c r="K363" s="832"/>
      <c r="L363" s="832"/>
      <c r="M363" s="832"/>
      <c r="N363" s="832"/>
      <c r="O363" s="832"/>
      <c r="P363" s="828"/>
      <c r="Q363" s="833"/>
    </row>
    <row r="364" spans="1:17" ht="14.45" customHeight="1" x14ac:dyDescent="0.2">
      <c r="A364" s="822" t="s">
        <v>8646</v>
      </c>
      <c r="B364" s="823" t="s">
        <v>8647</v>
      </c>
      <c r="C364" s="823" t="s">
        <v>7508</v>
      </c>
      <c r="D364" s="823" t="s">
        <v>8700</v>
      </c>
      <c r="E364" s="823" t="s">
        <v>8701</v>
      </c>
      <c r="F364" s="832"/>
      <c r="G364" s="832"/>
      <c r="H364" s="832"/>
      <c r="I364" s="832"/>
      <c r="J364" s="832"/>
      <c r="K364" s="832"/>
      <c r="L364" s="832"/>
      <c r="M364" s="832"/>
      <c r="N364" s="832">
        <v>1</v>
      </c>
      <c r="O364" s="832">
        <v>0</v>
      </c>
      <c r="P364" s="828"/>
      <c r="Q364" s="833">
        <v>0</v>
      </c>
    </row>
    <row r="365" spans="1:17" ht="14.45" customHeight="1" x14ac:dyDescent="0.2">
      <c r="A365" s="822" t="s">
        <v>8646</v>
      </c>
      <c r="B365" s="823" t="s">
        <v>8647</v>
      </c>
      <c r="C365" s="823" t="s">
        <v>7508</v>
      </c>
      <c r="D365" s="823" t="s">
        <v>8702</v>
      </c>
      <c r="E365" s="823" t="s">
        <v>8703</v>
      </c>
      <c r="F365" s="832">
        <v>14</v>
      </c>
      <c r="G365" s="832">
        <v>66906</v>
      </c>
      <c r="H365" s="832">
        <v>0.77389131792629606</v>
      </c>
      <c r="I365" s="832">
        <v>4779</v>
      </c>
      <c r="J365" s="832">
        <v>18</v>
      </c>
      <c r="K365" s="832">
        <v>86454</v>
      </c>
      <c r="L365" s="832">
        <v>1</v>
      </c>
      <c r="M365" s="832">
        <v>4803</v>
      </c>
      <c r="N365" s="832">
        <v>14</v>
      </c>
      <c r="O365" s="832">
        <v>67536</v>
      </c>
      <c r="P365" s="828">
        <v>0.78117843014782429</v>
      </c>
      <c r="Q365" s="833">
        <v>4824</v>
      </c>
    </row>
    <row r="366" spans="1:17" ht="14.45" customHeight="1" x14ac:dyDescent="0.2">
      <c r="A366" s="822" t="s">
        <v>8646</v>
      </c>
      <c r="B366" s="823" t="s">
        <v>8647</v>
      </c>
      <c r="C366" s="823" t="s">
        <v>7508</v>
      </c>
      <c r="D366" s="823" t="s">
        <v>8704</v>
      </c>
      <c r="E366" s="823" t="s">
        <v>8705</v>
      </c>
      <c r="F366" s="832">
        <v>4</v>
      </c>
      <c r="G366" s="832">
        <v>2436</v>
      </c>
      <c r="H366" s="832">
        <v>0.79607843137254897</v>
      </c>
      <c r="I366" s="832">
        <v>609</v>
      </c>
      <c r="J366" s="832">
        <v>5</v>
      </c>
      <c r="K366" s="832">
        <v>3060</v>
      </c>
      <c r="L366" s="832">
        <v>1</v>
      </c>
      <c r="M366" s="832">
        <v>612</v>
      </c>
      <c r="N366" s="832">
        <v>3</v>
      </c>
      <c r="O366" s="832">
        <v>1845</v>
      </c>
      <c r="P366" s="828">
        <v>0.6029411764705882</v>
      </c>
      <c r="Q366" s="833">
        <v>615</v>
      </c>
    </row>
    <row r="367" spans="1:17" ht="14.45" customHeight="1" x14ac:dyDescent="0.2">
      <c r="A367" s="822" t="s">
        <v>8646</v>
      </c>
      <c r="B367" s="823" t="s">
        <v>8647</v>
      </c>
      <c r="C367" s="823" t="s">
        <v>7508</v>
      </c>
      <c r="D367" s="823" t="s">
        <v>8706</v>
      </c>
      <c r="E367" s="823" t="s">
        <v>8707</v>
      </c>
      <c r="F367" s="832">
        <v>0</v>
      </c>
      <c r="G367" s="832">
        <v>0</v>
      </c>
      <c r="H367" s="832"/>
      <c r="I367" s="832"/>
      <c r="J367" s="832"/>
      <c r="K367" s="832"/>
      <c r="L367" s="832"/>
      <c r="M367" s="832"/>
      <c r="N367" s="832">
        <v>1</v>
      </c>
      <c r="O367" s="832">
        <v>2849</v>
      </c>
      <c r="P367" s="828"/>
      <c r="Q367" s="833">
        <v>2849</v>
      </c>
    </row>
    <row r="368" spans="1:17" ht="14.45" customHeight="1" x14ac:dyDescent="0.2">
      <c r="A368" s="822" t="s">
        <v>8646</v>
      </c>
      <c r="B368" s="823" t="s">
        <v>8647</v>
      </c>
      <c r="C368" s="823" t="s">
        <v>7508</v>
      </c>
      <c r="D368" s="823" t="s">
        <v>8708</v>
      </c>
      <c r="E368" s="823" t="s">
        <v>8709</v>
      </c>
      <c r="F368" s="832">
        <v>8</v>
      </c>
      <c r="G368" s="832">
        <v>60600</v>
      </c>
      <c r="H368" s="832"/>
      <c r="I368" s="832">
        <v>7575</v>
      </c>
      <c r="J368" s="832"/>
      <c r="K368" s="832"/>
      <c r="L368" s="832"/>
      <c r="M368" s="832"/>
      <c r="N368" s="832">
        <v>4</v>
      </c>
      <c r="O368" s="832">
        <v>30388</v>
      </c>
      <c r="P368" s="828"/>
      <c r="Q368" s="833">
        <v>7597</v>
      </c>
    </row>
    <row r="369" spans="1:17" ht="14.45" customHeight="1" x14ac:dyDescent="0.2">
      <c r="A369" s="822" t="s">
        <v>8710</v>
      </c>
      <c r="B369" s="823" t="s">
        <v>8711</v>
      </c>
      <c r="C369" s="823" t="s">
        <v>7508</v>
      </c>
      <c r="D369" s="823" t="s">
        <v>8712</v>
      </c>
      <c r="E369" s="823" t="s">
        <v>8713</v>
      </c>
      <c r="F369" s="832">
        <v>530</v>
      </c>
      <c r="G369" s="832">
        <v>92220</v>
      </c>
      <c r="H369" s="832">
        <v>1.2341251254600201</v>
      </c>
      <c r="I369" s="832">
        <v>174</v>
      </c>
      <c r="J369" s="832">
        <v>427</v>
      </c>
      <c r="K369" s="832">
        <v>74725</v>
      </c>
      <c r="L369" s="832">
        <v>1</v>
      </c>
      <c r="M369" s="832">
        <v>175</v>
      </c>
      <c r="N369" s="832">
        <v>310</v>
      </c>
      <c r="O369" s="832">
        <v>54560</v>
      </c>
      <c r="P369" s="828">
        <v>0.73014386082301774</v>
      </c>
      <c r="Q369" s="833">
        <v>176</v>
      </c>
    </row>
    <row r="370" spans="1:17" ht="14.45" customHeight="1" x14ac:dyDescent="0.2">
      <c r="A370" s="822" t="s">
        <v>8710</v>
      </c>
      <c r="B370" s="823" t="s">
        <v>8711</v>
      </c>
      <c r="C370" s="823" t="s">
        <v>7508</v>
      </c>
      <c r="D370" s="823" t="s">
        <v>8714</v>
      </c>
      <c r="E370" s="823" t="s">
        <v>8715</v>
      </c>
      <c r="F370" s="832">
        <v>918</v>
      </c>
      <c r="G370" s="832">
        <v>982260</v>
      </c>
      <c r="H370" s="832">
        <v>1.0081865246683719</v>
      </c>
      <c r="I370" s="832">
        <v>1070</v>
      </c>
      <c r="J370" s="832">
        <v>908</v>
      </c>
      <c r="K370" s="832">
        <v>974284</v>
      </c>
      <c r="L370" s="832">
        <v>1</v>
      </c>
      <c r="M370" s="832">
        <v>1073</v>
      </c>
      <c r="N370" s="832">
        <v>504</v>
      </c>
      <c r="O370" s="832">
        <v>541800</v>
      </c>
      <c r="P370" s="828">
        <v>0.55610068522114697</v>
      </c>
      <c r="Q370" s="833">
        <v>1075</v>
      </c>
    </row>
    <row r="371" spans="1:17" ht="14.45" customHeight="1" x14ac:dyDescent="0.2">
      <c r="A371" s="822" t="s">
        <v>8710</v>
      </c>
      <c r="B371" s="823" t="s">
        <v>8711</v>
      </c>
      <c r="C371" s="823" t="s">
        <v>7508</v>
      </c>
      <c r="D371" s="823" t="s">
        <v>8716</v>
      </c>
      <c r="E371" s="823" t="s">
        <v>8717</v>
      </c>
      <c r="F371" s="832">
        <v>2000</v>
      </c>
      <c r="G371" s="832">
        <v>92000</v>
      </c>
      <c r="H371" s="832">
        <v>1.062098105540227</v>
      </c>
      <c r="I371" s="832">
        <v>46</v>
      </c>
      <c r="J371" s="832">
        <v>1843</v>
      </c>
      <c r="K371" s="832">
        <v>86621</v>
      </c>
      <c r="L371" s="832">
        <v>1</v>
      </c>
      <c r="M371" s="832">
        <v>47</v>
      </c>
      <c r="N371" s="832">
        <v>1189</v>
      </c>
      <c r="O371" s="832">
        <v>55883</v>
      </c>
      <c r="P371" s="828">
        <v>0.64514378730330979</v>
      </c>
      <c r="Q371" s="833">
        <v>47</v>
      </c>
    </row>
    <row r="372" spans="1:17" ht="14.45" customHeight="1" x14ac:dyDescent="0.2">
      <c r="A372" s="822" t="s">
        <v>8710</v>
      </c>
      <c r="B372" s="823" t="s">
        <v>8711</v>
      </c>
      <c r="C372" s="823" t="s">
        <v>7508</v>
      </c>
      <c r="D372" s="823" t="s">
        <v>8616</v>
      </c>
      <c r="E372" s="823" t="s">
        <v>8617</v>
      </c>
      <c r="F372" s="832">
        <v>406</v>
      </c>
      <c r="G372" s="832">
        <v>140882</v>
      </c>
      <c r="H372" s="832">
        <v>0.74830560690080095</v>
      </c>
      <c r="I372" s="832">
        <v>347</v>
      </c>
      <c r="J372" s="832">
        <v>541</v>
      </c>
      <c r="K372" s="832">
        <v>188268</v>
      </c>
      <c r="L372" s="832">
        <v>1</v>
      </c>
      <c r="M372" s="832">
        <v>348</v>
      </c>
      <c r="N372" s="832">
        <v>302</v>
      </c>
      <c r="O372" s="832">
        <v>105096</v>
      </c>
      <c r="P372" s="828">
        <v>0.55822550831792972</v>
      </c>
      <c r="Q372" s="833">
        <v>348</v>
      </c>
    </row>
    <row r="373" spans="1:17" ht="14.45" customHeight="1" x14ac:dyDescent="0.2">
      <c r="A373" s="822" t="s">
        <v>8710</v>
      </c>
      <c r="B373" s="823" t="s">
        <v>8711</v>
      </c>
      <c r="C373" s="823" t="s">
        <v>7508</v>
      </c>
      <c r="D373" s="823" t="s">
        <v>8718</v>
      </c>
      <c r="E373" s="823" t="s">
        <v>8719</v>
      </c>
      <c r="F373" s="832">
        <v>8</v>
      </c>
      <c r="G373" s="832">
        <v>408</v>
      </c>
      <c r="H373" s="832"/>
      <c r="I373" s="832">
        <v>51</v>
      </c>
      <c r="J373" s="832"/>
      <c r="K373" s="832"/>
      <c r="L373" s="832"/>
      <c r="M373" s="832"/>
      <c r="N373" s="832">
        <v>5</v>
      </c>
      <c r="O373" s="832">
        <v>260</v>
      </c>
      <c r="P373" s="828"/>
      <c r="Q373" s="833">
        <v>52</v>
      </c>
    </row>
    <row r="374" spans="1:17" ht="14.45" customHeight="1" x14ac:dyDescent="0.2">
      <c r="A374" s="822" t="s">
        <v>8710</v>
      </c>
      <c r="B374" s="823" t="s">
        <v>8711</v>
      </c>
      <c r="C374" s="823" t="s">
        <v>7508</v>
      </c>
      <c r="D374" s="823" t="s">
        <v>8720</v>
      </c>
      <c r="E374" s="823" t="s">
        <v>8721</v>
      </c>
      <c r="F374" s="832">
        <v>613</v>
      </c>
      <c r="G374" s="832">
        <v>231101</v>
      </c>
      <c r="H374" s="832">
        <v>0.81844485525877764</v>
      </c>
      <c r="I374" s="832">
        <v>377</v>
      </c>
      <c r="J374" s="832">
        <v>747</v>
      </c>
      <c r="K374" s="832">
        <v>282366</v>
      </c>
      <c r="L374" s="832">
        <v>1</v>
      </c>
      <c r="M374" s="832">
        <v>378</v>
      </c>
      <c r="N374" s="832">
        <v>449</v>
      </c>
      <c r="O374" s="832">
        <v>169722</v>
      </c>
      <c r="P374" s="828">
        <v>0.60107095046854087</v>
      </c>
      <c r="Q374" s="833">
        <v>378</v>
      </c>
    </row>
    <row r="375" spans="1:17" ht="14.45" customHeight="1" x14ac:dyDescent="0.2">
      <c r="A375" s="822" t="s">
        <v>8710</v>
      </c>
      <c r="B375" s="823" t="s">
        <v>8711</v>
      </c>
      <c r="C375" s="823" t="s">
        <v>7508</v>
      </c>
      <c r="D375" s="823" t="s">
        <v>8722</v>
      </c>
      <c r="E375" s="823" t="s">
        <v>8723</v>
      </c>
      <c r="F375" s="832">
        <v>24</v>
      </c>
      <c r="G375" s="832">
        <v>816</v>
      </c>
      <c r="H375" s="832">
        <v>0.63157894736842102</v>
      </c>
      <c r="I375" s="832">
        <v>34</v>
      </c>
      <c r="J375" s="832">
        <v>38</v>
      </c>
      <c r="K375" s="832">
        <v>1292</v>
      </c>
      <c r="L375" s="832">
        <v>1</v>
      </c>
      <c r="M375" s="832">
        <v>34</v>
      </c>
      <c r="N375" s="832">
        <v>28</v>
      </c>
      <c r="O375" s="832">
        <v>980</v>
      </c>
      <c r="P375" s="828">
        <v>0.75851393188854488</v>
      </c>
      <c r="Q375" s="833">
        <v>35</v>
      </c>
    </row>
    <row r="376" spans="1:17" ht="14.45" customHeight="1" x14ac:dyDescent="0.2">
      <c r="A376" s="822" t="s">
        <v>8710</v>
      </c>
      <c r="B376" s="823" t="s">
        <v>8711</v>
      </c>
      <c r="C376" s="823" t="s">
        <v>7508</v>
      </c>
      <c r="D376" s="823" t="s">
        <v>8724</v>
      </c>
      <c r="E376" s="823" t="s">
        <v>8725</v>
      </c>
      <c r="F376" s="832">
        <v>406</v>
      </c>
      <c r="G376" s="832">
        <v>212744</v>
      </c>
      <c r="H376" s="832">
        <v>2.0465993265993268</v>
      </c>
      <c r="I376" s="832">
        <v>524</v>
      </c>
      <c r="J376" s="832">
        <v>198</v>
      </c>
      <c r="K376" s="832">
        <v>103950</v>
      </c>
      <c r="L376" s="832">
        <v>1</v>
      </c>
      <c r="M376" s="832">
        <v>525</v>
      </c>
      <c r="N376" s="832">
        <v>216</v>
      </c>
      <c r="O376" s="832">
        <v>113400</v>
      </c>
      <c r="P376" s="828">
        <v>1.0909090909090908</v>
      </c>
      <c r="Q376" s="833">
        <v>525</v>
      </c>
    </row>
    <row r="377" spans="1:17" ht="14.45" customHeight="1" x14ac:dyDescent="0.2">
      <c r="A377" s="822" t="s">
        <v>8710</v>
      </c>
      <c r="B377" s="823" t="s">
        <v>8711</v>
      </c>
      <c r="C377" s="823" t="s">
        <v>7508</v>
      </c>
      <c r="D377" s="823" t="s">
        <v>8726</v>
      </c>
      <c r="E377" s="823" t="s">
        <v>8727</v>
      </c>
      <c r="F377" s="832">
        <v>500</v>
      </c>
      <c r="G377" s="832">
        <v>28500</v>
      </c>
      <c r="H377" s="832">
        <v>2.4205877356888057</v>
      </c>
      <c r="I377" s="832">
        <v>57</v>
      </c>
      <c r="J377" s="832">
        <v>203</v>
      </c>
      <c r="K377" s="832">
        <v>11774</v>
      </c>
      <c r="L377" s="832">
        <v>1</v>
      </c>
      <c r="M377" s="832">
        <v>58</v>
      </c>
      <c r="N377" s="832">
        <v>166</v>
      </c>
      <c r="O377" s="832">
        <v>9628</v>
      </c>
      <c r="P377" s="828">
        <v>0.81773399014778325</v>
      </c>
      <c r="Q377" s="833">
        <v>58</v>
      </c>
    </row>
    <row r="378" spans="1:17" ht="14.45" customHeight="1" x14ac:dyDescent="0.2">
      <c r="A378" s="822" t="s">
        <v>8710</v>
      </c>
      <c r="B378" s="823" t="s">
        <v>8711</v>
      </c>
      <c r="C378" s="823" t="s">
        <v>7508</v>
      </c>
      <c r="D378" s="823" t="s">
        <v>8728</v>
      </c>
      <c r="E378" s="823" t="s">
        <v>8729</v>
      </c>
      <c r="F378" s="832">
        <v>9</v>
      </c>
      <c r="G378" s="832">
        <v>2025</v>
      </c>
      <c r="H378" s="832">
        <v>1.2800252844500632</v>
      </c>
      <c r="I378" s="832">
        <v>225</v>
      </c>
      <c r="J378" s="832">
        <v>7</v>
      </c>
      <c r="K378" s="832">
        <v>1582</v>
      </c>
      <c r="L378" s="832">
        <v>1</v>
      </c>
      <c r="M378" s="832">
        <v>226</v>
      </c>
      <c r="N378" s="832">
        <v>4</v>
      </c>
      <c r="O378" s="832">
        <v>908</v>
      </c>
      <c r="P378" s="828">
        <v>0.5739570164348925</v>
      </c>
      <c r="Q378" s="833">
        <v>227</v>
      </c>
    </row>
    <row r="379" spans="1:17" ht="14.45" customHeight="1" x14ac:dyDescent="0.2">
      <c r="A379" s="822" t="s">
        <v>8710</v>
      </c>
      <c r="B379" s="823" t="s">
        <v>8711</v>
      </c>
      <c r="C379" s="823" t="s">
        <v>7508</v>
      </c>
      <c r="D379" s="823" t="s">
        <v>8730</v>
      </c>
      <c r="E379" s="823" t="s">
        <v>8731</v>
      </c>
      <c r="F379" s="832">
        <v>9</v>
      </c>
      <c r="G379" s="832">
        <v>4986</v>
      </c>
      <c r="H379" s="832">
        <v>1.2833976833976835</v>
      </c>
      <c r="I379" s="832">
        <v>554</v>
      </c>
      <c r="J379" s="832">
        <v>7</v>
      </c>
      <c r="K379" s="832">
        <v>3885</v>
      </c>
      <c r="L379" s="832">
        <v>1</v>
      </c>
      <c r="M379" s="832">
        <v>555</v>
      </c>
      <c r="N379" s="832">
        <v>4</v>
      </c>
      <c r="O379" s="832">
        <v>2228</v>
      </c>
      <c r="P379" s="828">
        <v>0.57348777348777347</v>
      </c>
      <c r="Q379" s="833">
        <v>557</v>
      </c>
    </row>
    <row r="380" spans="1:17" ht="14.45" customHeight="1" x14ac:dyDescent="0.2">
      <c r="A380" s="822" t="s">
        <v>8710</v>
      </c>
      <c r="B380" s="823" t="s">
        <v>8711</v>
      </c>
      <c r="C380" s="823" t="s">
        <v>7508</v>
      </c>
      <c r="D380" s="823" t="s">
        <v>8732</v>
      </c>
      <c r="E380" s="823" t="s">
        <v>8733</v>
      </c>
      <c r="F380" s="832">
        <v>2</v>
      </c>
      <c r="G380" s="832">
        <v>428</v>
      </c>
      <c r="H380" s="832">
        <v>0.9907407407407407</v>
      </c>
      <c r="I380" s="832">
        <v>214</v>
      </c>
      <c r="J380" s="832">
        <v>2</v>
      </c>
      <c r="K380" s="832">
        <v>432</v>
      </c>
      <c r="L380" s="832">
        <v>1</v>
      </c>
      <c r="M380" s="832">
        <v>216</v>
      </c>
      <c r="N380" s="832"/>
      <c r="O380" s="832"/>
      <c r="P380" s="828"/>
      <c r="Q380" s="833"/>
    </row>
    <row r="381" spans="1:17" ht="14.45" customHeight="1" x14ac:dyDescent="0.2">
      <c r="A381" s="822" t="s">
        <v>8710</v>
      </c>
      <c r="B381" s="823" t="s">
        <v>8711</v>
      </c>
      <c r="C381" s="823" t="s">
        <v>7508</v>
      </c>
      <c r="D381" s="823" t="s">
        <v>8734</v>
      </c>
      <c r="E381" s="823" t="s">
        <v>8735</v>
      </c>
      <c r="F381" s="832">
        <v>5</v>
      </c>
      <c r="G381" s="832">
        <v>710</v>
      </c>
      <c r="H381" s="832">
        <v>2.4825174825174825</v>
      </c>
      <c r="I381" s="832">
        <v>142</v>
      </c>
      <c r="J381" s="832">
        <v>2</v>
      </c>
      <c r="K381" s="832">
        <v>286</v>
      </c>
      <c r="L381" s="832">
        <v>1</v>
      </c>
      <c r="M381" s="832">
        <v>143</v>
      </c>
      <c r="N381" s="832">
        <v>6</v>
      </c>
      <c r="O381" s="832">
        <v>864</v>
      </c>
      <c r="P381" s="828">
        <v>3.0209790209790208</v>
      </c>
      <c r="Q381" s="833">
        <v>144</v>
      </c>
    </row>
    <row r="382" spans="1:17" ht="14.45" customHeight="1" x14ac:dyDescent="0.2">
      <c r="A382" s="822" t="s">
        <v>8710</v>
      </c>
      <c r="B382" s="823" t="s">
        <v>8711</v>
      </c>
      <c r="C382" s="823" t="s">
        <v>7508</v>
      </c>
      <c r="D382" s="823" t="s">
        <v>8736</v>
      </c>
      <c r="E382" s="823" t="s">
        <v>8737</v>
      </c>
      <c r="F382" s="832"/>
      <c r="G382" s="832"/>
      <c r="H382" s="832"/>
      <c r="I382" s="832"/>
      <c r="J382" s="832"/>
      <c r="K382" s="832"/>
      <c r="L382" s="832"/>
      <c r="M382" s="832"/>
      <c r="N382" s="832">
        <v>3</v>
      </c>
      <c r="O382" s="832">
        <v>669</v>
      </c>
      <c r="P382" s="828"/>
      <c r="Q382" s="833">
        <v>223</v>
      </c>
    </row>
    <row r="383" spans="1:17" ht="14.45" customHeight="1" x14ac:dyDescent="0.2">
      <c r="A383" s="822" t="s">
        <v>8710</v>
      </c>
      <c r="B383" s="823" t="s">
        <v>8711</v>
      </c>
      <c r="C383" s="823" t="s">
        <v>7508</v>
      </c>
      <c r="D383" s="823" t="s">
        <v>8738</v>
      </c>
      <c r="E383" s="823" t="s">
        <v>8739</v>
      </c>
      <c r="F383" s="832">
        <v>2247</v>
      </c>
      <c r="G383" s="832">
        <v>321321</v>
      </c>
      <c r="H383" s="832">
        <v>1.1932598039215687</v>
      </c>
      <c r="I383" s="832">
        <v>143</v>
      </c>
      <c r="J383" s="832">
        <v>1870</v>
      </c>
      <c r="K383" s="832">
        <v>269280</v>
      </c>
      <c r="L383" s="832">
        <v>1</v>
      </c>
      <c r="M383" s="832">
        <v>144</v>
      </c>
      <c r="N383" s="832">
        <v>1236</v>
      </c>
      <c r="O383" s="832">
        <v>179220</v>
      </c>
      <c r="P383" s="828">
        <v>0.66555258467023171</v>
      </c>
      <c r="Q383" s="833">
        <v>145</v>
      </c>
    </row>
    <row r="384" spans="1:17" ht="14.45" customHeight="1" x14ac:dyDescent="0.2">
      <c r="A384" s="822" t="s">
        <v>8710</v>
      </c>
      <c r="B384" s="823" t="s">
        <v>8711</v>
      </c>
      <c r="C384" s="823" t="s">
        <v>7508</v>
      </c>
      <c r="D384" s="823" t="s">
        <v>8740</v>
      </c>
      <c r="E384" s="823" t="s">
        <v>8741</v>
      </c>
      <c r="F384" s="832">
        <v>679</v>
      </c>
      <c r="G384" s="832">
        <v>44135</v>
      </c>
      <c r="H384" s="832">
        <v>2.1997109250398723</v>
      </c>
      <c r="I384" s="832">
        <v>65</v>
      </c>
      <c r="J384" s="832">
        <v>304</v>
      </c>
      <c r="K384" s="832">
        <v>20064</v>
      </c>
      <c r="L384" s="832">
        <v>1</v>
      </c>
      <c r="M384" s="832">
        <v>66</v>
      </c>
      <c r="N384" s="832">
        <v>285</v>
      </c>
      <c r="O384" s="832">
        <v>19095</v>
      </c>
      <c r="P384" s="828">
        <v>0.95170454545454541</v>
      </c>
      <c r="Q384" s="833">
        <v>67</v>
      </c>
    </row>
    <row r="385" spans="1:17" ht="14.45" customHeight="1" x14ac:dyDescent="0.2">
      <c r="A385" s="822" t="s">
        <v>8710</v>
      </c>
      <c r="B385" s="823" t="s">
        <v>8711</v>
      </c>
      <c r="C385" s="823" t="s">
        <v>7508</v>
      </c>
      <c r="D385" s="823" t="s">
        <v>8742</v>
      </c>
      <c r="E385" s="823" t="s">
        <v>8743</v>
      </c>
      <c r="F385" s="832">
        <v>1610</v>
      </c>
      <c r="G385" s="832">
        <v>220570</v>
      </c>
      <c r="H385" s="832">
        <v>1.2136168058719312</v>
      </c>
      <c r="I385" s="832">
        <v>137</v>
      </c>
      <c r="J385" s="832">
        <v>1317</v>
      </c>
      <c r="K385" s="832">
        <v>181746</v>
      </c>
      <c r="L385" s="832">
        <v>1</v>
      </c>
      <c r="M385" s="832">
        <v>138</v>
      </c>
      <c r="N385" s="832">
        <v>753</v>
      </c>
      <c r="O385" s="832">
        <v>104667</v>
      </c>
      <c r="P385" s="828">
        <v>0.575897131161071</v>
      </c>
      <c r="Q385" s="833">
        <v>139</v>
      </c>
    </row>
    <row r="386" spans="1:17" ht="14.45" customHeight="1" x14ac:dyDescent="0.2">
      <c r="A386" s="822" t="s">
        <v>8710</v>
      </c>
      <c r="B386" s="823" t="s">
        <v>8711</v>
      </c>
      <c r="C386" s="823" t="s">
        <v>7508</v>
      </c>
      <c r="D386" s="823" t="s">
        <v>8744</v>
      </c>
      <c r="E386" s="823" t="s">
        <v>8745</v>
      </c>
      <c r="F386" s="832">
        <v>137</v>
      </c>
      <c r="G386" s="832">
        <v>12467</v>
      </c>
      <c r="H386" s="832">
        <v>2.3773836765827614</v>
      </c>
      <c r="I386" s="832">
        <v>91</v>
      </c>
      <c r="J386" s="832">
        <v>57</v>
      </c>
      <c r="K386" s="832">
        <v>5244</v>
      </c>
      <c r="L386" s="832">
        <v>1</v>
      </c>
      <c r="M386" s="832">
        <v>92</v>
      </c>
      <c r="N386" s="832">
        <v>62</v>
      </c>
      <c r="O386" s="832">
        <v>5766</v>
      </c>
      <c r="P386" s="828">
        <v>1.0995423340961099</v>
      </c>
      <c r="Q386" s="833">
        <v>93</v>
      </c>
    </row>
    <row r="387" spans="1:17" ht="14.45" customHeight="1" x14ac:dyDescent="0.2">
      <c r="A387" s="822" t="s">
        <v>8710</v>
      </c>
      <c r="B387" s="823" t="s">
        <v>8711</v>
      </c>
      <c r="C387" s="823" t="s">
        <v>7508</v>
      </c>
      <c r="D387" s="823" t="s">
        <v>8746</v>
      </c>
      <c r="E387" s="823" t="s">
        <v>8747</v>
      </c>
      <c r="F387" s="832">
        <v>1</v>
      </c>
      <c r="G387" s="832">
        <v>138</v>
      </c>
      <c r="H387" s="832">
        <v>0.24642857142857144</v>
      </c>
      <c r="I387" s="832">
        <v>138</v>
      </c>
      <c r="J387" s="832">
        <v>4</v>
      </c>
      <c r="K387" s="832">
        <v>560</v>
      </c>
      <c r="L387" s="832">
        <v>1</v>
      </c>
      <c r="M387" s="832">
        <v>140</v>
      </c>
      <c r="N387" s="832"/>
      <c r="O387" s="832"/>
      <c r="P387" s="828"/>
      <c r="Q387" s="833"/>
    </row>
    <row r="388" spans="1:17" ht="14.45" customHeight="1" x14ac:dyDescent="0.2">
      <c r="A388" s="822" t="s">
        <v>8710</v>
      </c>
      <c r="B388" s="823" t="s">
        <v>8711</v>
      </c>
      <c r="C388" s="823" t="s">
        <v>7508</v>
      </c>
      <c r="D388" s="823" t="s">
        <v>8748</v>
      </c>
      <c r="E388" s="823" t="s">
        <v>8749</v>
      </c>
      <c r="F388" s="832">
        <v>55</v>
      </c>
      <c r="G388" s="832">
        <v>3630</v>
      </c>
      <c r="H388" s="832">
        <v>0.60199004975124382</v>
      </c>
      <c r="I388" s="832">
        <v>66</v>
      </c>
      <c r="J388" s="832">
        <v>90</v>
      </c>
      <c r="K388" s="832">
        <v>6030</v>
      </c>
      <c r="L388" s="832">
        <v>1</v>
      </c>
      <c r="M388" s="832">
        <v>67</v>
      </c>
      <c r="N388" s="832">
        <v>93</v>
      </c>
      <c r="O388" s="832">
        <v>6231</v>
      </c>
      <c r="P388" s="828">
        <v>1.0333333333333334</v>
      </c>
      <c r="Q388" s="833">
        <v>67</v>
      </c>
    </row>
    <row r="389" spans="1:17" ht="14.45" customHeight="1" x14ac:dyDescent="0.2">
      <c r="A389" s="822" t="s">
        <v>8710</v>
      </c>
      <c r="B389" s="823" t="s">
        <v>8711</v>
      </c>
      <c r="C389" s="823" t="s">
        <v>7508</v>
      </c>
      <c r="D389" s="823" t="s">
        <v>8625</v>
      </c>
      <c r="E389" s="823" t="s">
        <v>8626</v>
      </c>
      <c r="F389" s="832">
        <v>190</v>
      </c>
      <c r="G389" s="832">
        <v>62320</v>
      </c>
      <c r="H389" s="832">
        <v>0.98146369119800936</v>
      </c>
      <c r="I389" s="832">
        <v>328</v>
      </c>
      <c r="J389" s="832">
        <v>193</v>
      </c>
      <c r="K389" s="832">
        <v>63497</v>
      </c>
      <c r="L389" s="832">
        <v>1</v>
      </c>
      <c r="M389" s="832">
        <v>329</v>
      </c>
      <c r="N389" s="832">
        <v>96</v>
      </c>
      <c r="O389" s="832">
        <v>31584</v>
      </c>
      <c r="P389" s="828">
        <v>0.49740932642487046</v>
      </c>
      <c r="Q389" s="833">
        <v>329</v>
      </c>
    </row>
    <row r="390" spans="1:17" ht="14.45" customHeight="1" x14ac:dyDescent="0.2">
      <c r="A390" s="822" t="s">
        <v>8710</v>
      </c>
      <c r="B390" s="823" t="s">
        <v>8711</v>
      </c>
      <c r="C390" s="823" t="s">
        <v>7508</v>
      </c>
      <c r="D390" s="823" t="s">
        <v>8750</v>
      </c>
      <c r="E390" s="823" t="s">
        <v>8751</v>
      </c>
      <c r="F390" s="832">
        <v>165</v>
      </c>
      <c r="G390" s="832">
        <v>8415</v>
      </c>
      <c r="H390" s="832">
        <v>1.2946153846153847</v>
      </c>
      <c r="I390" s="832">
        <v>51</v>
      </c>
      <c r="J390" s="832">
        <v>125</v>
      </c>
      <c r="K390" s="832">
        <v>6500</v>
      </c>
      <c r="L390" s="832">
        <v>1</v>
      </c>
      <c r="M390" s="832">
        <v>52</v>
      </c>
      <c r="N390" s="832">
        <v>76</v>
      </c>
      <c r="O390" s="832">
        <v>3952</v>
      </c>
      <c r="P390" s="828">
        <v>0.60799999999999998</v>
      </c>
      <c r="Q390" s="833">
        <v>52</v>
      </c>
    </row>
    <row r="391" spans="1:17" ht="14.45" customHeight="1" x14ac:dyDescent="0.2">
      <c r="A391" s="822" t="s">
        <v>8710</v>
      </c>
      <c r="B391" s="823" t="s">
        <v>8711</v>
      </c>
      <c r="C391" s="823" t="s">
        <v>7508</v>
      </c>
      <c r="D391" s="823" t="s">
        <v>8752</v>
      </c>
      <c r="E391" s="823" t="s">
        <v>8753</v>
      </c>
      <c r="F391" s="832">
        <v>5</v>
      </c>
      <c r="G391" s="832">
        <v>1035</v>
      </c>
      <c r="H391" s="832">
        <v>0.82535885167464118</v>
      </c>
      <c r="I391" s="832">
        <v>207</v>
      </c>
      <c r="J391" s="832">
        <v>6</v>
      </c>
      <c r="K391" s="832">
        <v>1254</v>
      </c>
      <c r="L391" s="832">
        <v>1</v>
      </c>
      <c r="M391" s="832">
        <v>209</v>
      </c>
      <c r="N391" s="832">
        <v>3</v>
      </c>
      <c r="O391" s="832">
        <v>633</v>
      </c>
      <c r="P391" s="828">
        <v>0.50478468899521534</v>
      </c>
      <c r="Q391" s="833">
        <v>211</v>
      </c>
    </row>
    <row r="392" spans="1:17" ht="14.45" customHeight="1" x14ac:dyDescent="0.2">
      <c r="A392" s="822" t="s">
        <v>8710</v>
      </c>
      <c r="B392" s="823" t="s">
        <v>8711</v>
      </c>
      <c r="C392" s="823" t="s">
        <v>7508</v>
      </c>
      <c r="D392" s="823" t="s">
        <v>8754</v>
      </c>
      <c r="E392" s="823" t="s">
        <v>8755</v>
      </c>
      <c r="F392" s="832">
        <v>15</v>
      </c>
      <c r="G392" s="832">
        <v>11445</v>
      </c>
      <c r="H392" s="832">
        <v>0.57616794200563837</v>
      </c>
      <c r="I392" s="832">
        <v>763</v>
      </c>
      <c r="J392" s="832">
        <v>26</v>
      </c>
      <c r="K392" s="832">
        <v>19864</v>
      </c>
      <c r="L392" s="832">
        <v>1</v>
      </c>
      <c r="M392" s="832">
        <v>764</v>
      </c>
      <c r="N392" s="832">
        <v>24</v>
      </c>
      <c r="O392" s="832">
        <v>18336</v>
      </c>
      <c r="P392" s="828">
        <v>0.92307692307692313</v>
      </c>
      <c r="Q392" s="833">
        <v>764</v>
      </c>
    </row>
    <row r="393" spans="1:17" ht="14.45" customHeight="1" x14ac:dyDescent="0.2">
      <c r="A393" s="822" t="s">
        <v>8710</v>
      </c>
      <c r="B393" s="823" t="s">
        <v>8711</v>
      </c>
      <c r="C393" s="823" t="s">
        <v>7508</v>
      </c>
      <c r="D393" s="823" t="s">
        <v>8756</v>
      </c>
      <c r="E393" s="823" t="s">
        <v>8757</v>
      </c>
      <c r="F393" s="832">
        <v>221</v>
      </c>
      <c r="G393" s="832">
        <v>135252</v>
      </c>
      <c r="H393" s="832">
        <v>1.7593756097560975</v>
      </c>
      <c r="I393" s="832">
        <v>612</v>
      </c>
      <c r="J393" s="832">
        <v>125</v>
      </c>
      <c r="K393" s="832">
        <v>76875</v>
      </c>
      <c r="L393" s="832">
        <v>1</v>
      </c>
      <c r="M393" s="832">
        <v>615</v>
      </c>
      <c r="N393" s="832">
        <v>127</v>
      </c>
      <c r="O393" s="832">
        <v>78359</v>
      </c>
      <c r="P393" s="828">
        <v>1.0193040650406504</v>
      </c>
      <c r="Q393" s="833">
        <v>617</v>
      </c>
    </row>
    <row r="394" spans="1:17" ht="14.45" customHeight="1" x14ac:dyDescent="0.2">
      <c r="A394" s="822" t="s">
        <v>8710</v>
      </c>
      <c r="B394" s="823" t="s">
        <v>8711</v>
      </c>
      <c r="C394" s="823" t="s">
        <v>7508</v>
      </c>
      <c r="D394" s="823" t="s">
        <v>8758</v>
      </c>
      <c r="E394" s="823" t="s">
        <v>8759</v>
      </c>
      <c r="F394" s="832">
        <v>2</v>
      </c>
      <c r="G394" s="832">
        <v>1650</v>
      </c>
      <c r="H394" s="832"/>
      <c r="I394" s="832">
        <v>825</v>
      </c>
      <c r="J394" s="832"/>
      <c r="K394" s="832"/>
      <c r="L394" s="832"/>
      <c r="M394" s="832"/>
      <c r="N394" s="832"/>
      <c r="O394" s="832"/>
      <c r="P394" s="828"/>
      <c r="Q394" s="833"/>
    </row>
    <row r="395" spans="1:17" ht="14.45" customHeight="1" x14ac:dyDescent="0.2">
      <c r="A395" s="822" t="s">
        <v>8710</v>
      </c>
      <c r="B395" s="823" t="s">
        <v>8711</v>
      </c>
      <c r="C395" s="823" t="s">
        <v>7508</v>
      </c>
      <c r="D395" s="823" t="s">
        <v>8760</v>
      </c>
      <c r="E395" s="823" t="s">
        <v>8761</v>
      </c>
      <c r="F395" s="832">
        <v>6</v>
      </c>
      <c r="G395" s="832">
        <v>2586</v>
      </c>
      <c r="H395" s="832"/>
      <c r="I395" s="832">
        <v>431</v>
      </c>
      <c r="J395" s="832"/>
      <c r="K395" s="832"/>
      <c r="L395" s="832"/>
      <c r="M395" s="832"/>
      <c r="N395" s="832">
        <v>1</v>
      </c>
      <c r="O395" s="832">
        <v>435</v>
      </c>
      <c r="P395" s="828"/>
      <c r="Q395" s="833">
        <v>435</v>
      </c>
    </row>
    <row r="396" spans="1:17" ht="14.45" customHeight="1" x14ac:dyDescent="0.2">
      <c r="A396" s="822" t="s">
        <v>8710</v>
      </c>
      <c r="B396" s="823" t="s">
        <v>8711</v>
      </c>
      <c r="C396" s="823" t="s">
        <v>7508</v>
      </c>
      <c r="D396" s="823" t="s">
        <v>8762</v>
      </c>
      <c r="E396" s="823" t="s">
        <v>8763</v>
      </c>
      <c r="F396" s="832">
        <v>2</v>
      </c>
      <c r="G396" s="832">
        <v>544</v>
      </c>
      <c r="H396" s="832">
        <v>0.98909090909090913</v>
      </c>
      <c r="I396" s="832">
        <v>272</v>
      </c>
      <c r="J396" s="832">
        <v>2</v>
      </c>
      <c r="K396" s="832">
        <v>550</v>
      </c>
      <c r="L396" s="832">
        <v>1</v>
      </c>
      <c r="M396" s="832">
        <v>275</v>
      </c>
      <c r="N396" s="832"/>
      <c r="O396" s="832"/>
      <c r="P396" s="828"/>
      <c r="Q396" s="833"/>
    </row>
    <row r="397" spans="1:17" ht="14.45" customHeight="1" x14ac:dyDescent="0.2">
      <c r="A397" s="822" t="s">
        <v>8710</v>
      </c>
      <c r="B397" s="823" t="s">
        <v>8711</v>
      </c>
      <c r="C397" s="823" t="s">
        <v>7508</v>
      </c>
      <c r="D397" s="823" t="s">
        <v>8764</v>
      </c>
      <c r="E397" s="823" t="s">
        <v>8765</v>
      </c>
      <c r="F397" s="832">
        <v>6</v>
      </c>
      <c r="G397" s="832">
        <v>282</v>
      </c>
      <c r="H397" s="832">
        <v>6</v>
      </c>
      <c r="I397" s="832">
        <v>47</v>
      </c>
      <c r="J397" s="832">
        <v>1</v>
      </c>
      <c r="K397" s="832">
        <v>47</v>
      </c>
      <c r="L397" s="832">
        <v>1</v>
      </c>
      <c r="M397" s="832">
        <v>47</v>
      </c>
      <c r="N397" s="832">
        <v>1</v>
      </c>
      <c r="O397" s="832">
        <v>47</v>
      </c>
      <c r="P397" s="828">
        <v>1</v>
      </c>
      <c r="Q397" s="833">
        <v>47</v>
      </c>
    </row>
    <row r="398" spans="1:17" ht="14.45" customHeight="1" x14ac:dyDescent="0.2">
      <c r="A398" s="822" t="s">
        <v>8710</v>
      </c>
      <c r="B398" s="823" t="s">
        <v>8711</v>
      </c>
      <c r="C398" s="823" t="s">
        <v>7508</v>
      </c>
      <c r="D398" s="823" t="s">
        <v>8766</v>
      </c>
      <c r="E398" s="823" t="s">
        <v>8767</v>
      </c>
      <c r="F398" s="832">
        <v>20</v>
      </c>
      <c r="G398" s="832">
        <v>7540</v>
      </c>
      <c r="H398" s="832">
        <v>1.5303430079155673</v>
      </c>
      <c r="I398" s="832">
        <v>377</v>
      </c>
      <c r="J398" s="832">
        <v>13</v>
      </c>
      <c r="K398" s="832">
        <v>4927</v>
      </c>
      <c r="L398" s="832">
        <v>1</v>
      </c>
      <c r="M398" s="832">
        <v>379</v>
      </c>
      <c r="N398" s="832"/>
      <c r="O398" s="832"/>
      <c r="P398" s="828"/>
      <c r="Q398" s="833"/>
    </row>
    <row r="399" spans="1:17" ht="14.45" customHeight="1" x14ac:dyDescent="0.2">
      <c r="A399" s="822" t="s">
        <v>8710</v>
      </c>
      <c r="B399" s="823" t="s">
        <v>8711</v>
      </c>
      <c r="C399" s="823" t="s">
        <v>7508</v>
      </c>
      <c r="D399" s="823" t="s">
        <v>8768</v>
      </c>
      <c r="E399" s="823" t="s">
        <v>8769</v>
      </c>
      <c r="F399" s="832"/>
      <c r="G399" s="832"/>
      <c r="H399" s="832"/>
      <c r="I399" s="832"/>
      <c r="J399" s="832">
        <v>1</v>
      </c>
      <c r="K399" s="832">
        <v>37</v>
      </c>
      <c r="L399" s="832">
        <v>1</v>
      </c>
      <c r="M399" s="832">
        <v>37</v>
      </c>
      <c r="N399" s="832"/>
      <c r="O399" s="832"/>
      <c r="P399" s="828"/>
      <c r="Q399" s="833"/>
    </row>
    <row r="400" spans="1:17" ht="14.45" customHeight="1" x14ac:dyDescent="0.2">
      <c r="A400" s="822" t="s">
        <v>8710</v>
      </c>
      <c r="B400" s="823" t="s">
        <v>8711</v>
      </c>
      <c r="C400" s="823" t="s">
        <v>7508</v>
      </c>
      <c r="D400" s="823" t="s">
        <v>8770</v>
      </c>
      <c r="E400" s="823" t="s">
        <v>8771</v>
      </c>
      <c r="F400" s="832">
        <v>145</v>
      </c>
      <c r="G400" s="832">
        <v>216485</v>
      </c>
      <c r="H400" s="832">
        <v>1.1131478815302345</v>
      </c>
      <c r="I400" s="832">
        <v>1493</v>
      </c>
      <c r="J400" s="832">
        <v>130</v>
      </c>
      <c r="K400" s="832">
        <v>194480</v>
      </c>
      <c r="L400" s="832">
        <v>1</v>
      </c>
      <c r="M400" s="832">
        <v>1496</v>
      </c>
      <c r="N400" s="832">
        <v>129</v>
      </c>
      <c r="O400" s="832">
        <v>193242</v>
      </c>
      <c r="P400" s="828">
        <v>0.99363430686960097</v>
      </c>
      <c r="Q400" s="833">
        <v>1498</v>
      </c>
    </row>
    <row r="401" spans="1:17" ht="14.45" customHeight="1" x14ac:dyDescent="0.2">
      <c r="A401" s="822" t="s">
        <v>8710</v>
      </c>
      <c r="B401" s="823" t="s">
        <v>8711</v>
      </c>
      <c r="C401" s="823" t="s">
        <v>7508</v>
      </c>
      <c r="D401" s="823" t="s">
        <v>8772</v>
      </c>
      <c r="E401" s="823" t="s">
        <v>8773</v>
      </c>
      <c r="F401" s="832">
        <v>760</v>
      </c>
      <c r="G401" s="832">
        <v>248520</v>
      </c>
      <c r="H401" s="832">
        <v>1.04478553141041</v>
      </c>
      <c r="I401" s="832">
        <v>327</v>
      </c>
      <c r="J401" s="832">
        <v>723</v>
      </c>
      <c r="K401" s="832">
        <v>237867</v>
      </c>
      <c r="L401" s="832">
        <v>1</v>
      </c>
      <c r="M401" s="832">
        <v>329</v>
      </c>
      <c r="N401" s="832">
        <v>299</v>
      </c>
      <c r="O401" s="832">
        <v>98969</v>
      </c>
      <c r="P401" s="828">
        <v>0.41606864340156474</v>
      </c>
      <c r="Q401" s="833">
        <v>331</v>
      </c>
    </row>
    <row r="402" spans="1:17" ht="14.45" customHeight="1" x14ac:dyDescent="0.2">
      <c r="A402" s="822" t="s">
        <v>8710</v>
      </c>
      <c r="B402" s="823" t="s">
        <v>8711</v>
      </c>
      <c r="C402" s="823" t="s">
        <v>7508</v>
      </c>
      <c r="D402" s="823" t="s">
        <v>8774</v>
      </c>
      <c r="E402" s="823" t="s">
        <v>8775</v>
      </c>
      <c r="F402" s="832">
        <v>69</v>
      </c>
      <c r="G402" s="832">
        <v>61272</v>
      </c>
      <c r="H402" s="832">
        <v>1.185649599442703</v>
      </c>
      <c r="I402" s="832">
        <v>888</v>
      </c>
      <c r="J402" s="832">
        <v>58</v>
      </c>
      <c r="K402" s="832">
        <v>51678</v>
      </c>
      <c r="L402" s="832">
        <v>1</v>
      </c>
      <c r="M402" s="832">
        <v>891</v>
      </c>
      <c r="N402" s="832">
        <v>69</v>
      </c>
      <c r="O402" s="832">
        <v>61686</v>
      </c>
      <c r="P402" s="828">
        <v>1.1936607453848833</v>
      </c>
      <c r="Q402" s="833">
        <v>894</v>
      </c>
    </row>
    <row r="403" spans="1:17" ht="14.45" customHeight="1" x14ac:dyDescent="0.2">
      <c r="A403" s="822" t="s">
        <v>8710</v>
      </c>
      <c r="B403" s="823" t="s">
        <v>8711</v>
      </c>
      <c r="C403" s="823" t="s">
        <v>7508</v>
      </c>
      <c r="D403" s="823" t="s">
        <v>8776</v>
      </c>
      <c r="E403" s="823" t="s">
        <v>8777</v>
      </c>
      <c r="F403" s="832">
        <v>1304</v>
      </c>
      <c r="G403" s="832">
        <v>340344</v>
      </c>
      <c r="H403" s="832">
        <v>1.1724033400391325</v>
      </c>
      <c r="I403" s="832">
        <v>261</v>
      </c>
      <c r="J403" s="832">
        <v>1108</v>
      </c>
      <c r="K403" s="832">
        <v>290296</v>
      </c>
      <c r="L403" s="832">
        <v>1</v>
      </c>
      <c r="M403" s="832">
        <v>262</v>
      </c>
      <c r="N403" s="832">
        <v>763</v>
      </c>
      <c r="O403" s="832">
        <v>201432</v>
      </c>
      <c r="P403" s="828">
        <v>0.6938848623473971</v>
      </c>
      <c r="Q403" s="833">
        <v>264</v>
      </c>
    </row>
    <row r="404" spans="1:17" ht="14.45" customHeight="1" x14ac:dyDescent="0.2">
      <c r="A404" s="822" t="s">
        <v>8710</v>
      </c>
      <c r="B404" s="823" t="s">
        <v>8711</v>
      </c>
      <c r="C404" s="823" t="s">
        <v>7508</v>
      </c>
      <c r="D404" s="823" t="s">
        <v>8778</v>
      </c>
      <c r="E404" s="823" t="s">
        <v>8779</v>
      </c>
      <c r="F404" s="832">
        <v>173</v>
      </c>
      <c r="G404" s="832">
        <v>28545</v>
      </c>
      <c r="H404" s="832">
        <v>1.302710843373494</v>
      </c>
      <c r="I404" s="832">
        <v>165</v>
      </c>
      <c r="J404" s="832">
        <v>132</v>
      </c>
      <c r="K404" s="832">
        <v>21912</v>
      </c>
      <c r="L404" s="832">
        <v>1</v>
      </c>
      <c r="M404" s="832">
        <v>166</v>
      </c>
      <c r="N404" s="832">
        <v>76</v>
      </c>
      <c r="O404" s="832">
        <v>12692</v>
      </c>
      <c r="P404" s="828">
        <v>0.57922599488864546</v>
      </c>
      <c r="Q404" s="833">
        <v>167</v>
      </c>
    </row>
    <row r="405" spans="1:17" ht="14.45" customHeight="1" x14ac:dyDescent="0.2">
      <c r="A405" s="822" t="s">
        <v>8710</v>
      </c>
      <c r="B405" s="823" t="s">
        <v>8711</v>
      </c>
      <c r="C405" s="823" t="s">
        <v>7508</v>
      </c>
      <c r="D405" s="823" t="s">
        <v>8780</v>
      </c>
      <c r="E405" s="823" t="s">
        <v>8781</v>
      </c>
      <c r="F405" s="832">
        <v>5</v>
      </c>
      <c r="G405" s="832">
        <v>760</v>
      </c>
      <c r="H405" s="832">
        <v>0.55555555555555558</v>
      </c>
      <c r="I405" s="832">
        <v>152</v>
      </c>
      <c r="J405" s="832">
        <v>9</v>
      </c>
      <c r="K405" s="832">
        <v>1368</v>
      </c>
      <c r="L405" s="832">
        <v>1</v>
      </c>
      <c r="M405" s="832">
        <v>152</v>
      </c>
      <c r="N405" s="832">
        <v>1</v>
      </c>
      <c r="O405" s="832">
        <v>153</v>
      </c>
      <c r="P405" s="828">
        <v>0.1118421052631579</v>
      </c>
      <c r="Q405" s="833">
        <v>153</v>
      </c>
    </row>
    <row r="406" spans="1:17" ht="14.45" customHeight="1" x14ac:dyDescent="0.2">
      <c r="A406" s="822" t="s">
        <v>8782</v>
      </c>
      <c r="B406" s="823" t="s">
        <v>8499</v>
      </c>
      <c r="C406" s="823" t="s">
        <v>7508</v>
      </c>
      <c r="D406" s="823" t="s">
        <v>8783</v>
      </c>
      <c r="E406" s="823" t="s">
        <v>8784</v>
      </c>
      <c r="F406" s="832">
        <v>2</v>
      </c>
      <c r="G406" s="832">
        <v>2966</v>
      </c>
      <c r="H406" s="832">
        <v>0.66532077164647829</v>
      </c>
      <c r="I406" s="832">
        <v>1483</v>
      </c>
      <c r="J406" s="832">
        <v>3</v>
      </c>
      <c r="K406" s="832">
        <v>4458</v>
      </c>
      <c r="L406" s="832">
        <v>1</v>
      </c>
      <c r="M406" s="832">
        <v>1486</v>
      </c>
      <c r="N406" s="832">
        <v>5</v>
      </c>
      <c r="O406" s="832">
        <v>7440</v>
      </c>
      <c r="P406" s="828">
        <v>1.6689098250336474</v>
      </c>
      <c r="Q406" s="833">
        <v>1488</v>
      </c>
    </row>
    <row r="407" spans="1:17" ht="14.45" customHeight="1" x14ac:dyDescent="0.2">
      <c r="A407" s="822" t="s">
        <v>8782</v>
      </c>
      <c r="B407" s="823" t="s">
        <v>8499</v>
      </c>
      <c r="C407" s="823" t="s">
        <v>7508</v>
      </c>
      <c r="D407" s="823" t="s">
        <v>8785</v>
      </c>
      <c r="E407" s="823" t="s">
        <v>8786</v>
      </c>
      <c r="F407" s="832">
        <v>20</v>
      </c>
      <c r="G407" s="832">
        <v>78320</v>
      </c>
      <c r="H407" s="832">
        <v>2.4929971988795518</v>
      </c>
      <c r="I407" s="832">
        <v>3916</v>
      </c>
      <c r="J407" s="832">
        <v>8</v>
      </c>
      <c r="K407" s="832">
        <v>31416</v>
      </c>
      <c r="L407" s="832">
        <v>1</v>
      </c>
      <c r="M407" s="832">
        <v>3927</v>
      </c>
      <c r="N407" s="832">
        <v>7</v>
      </c>
      <c r="O407" s="832">
        <v>27552</v>
      </c>
      <c r="P407" s="828">
        <v>0.87700534759358284</v>
      </c>
      <c r="Q407" s="833">
        <v>3936</v>
      </c>
    </row>
    <row r="408" spans="1:17" ht="14.45" customHeight="1" x14ac:dyDescent="0.2">
      <c r="A408" s="822" t="s">
        <v>8782</v>
      </c>
      <c r="B408" s="823" t="s">
        <v>8499</v>
      </c>
      <c r="C408" s="823" t="s">
        <v>7508</v>
      </c>
      <c r="D408" s="823" t="s">
        <v>8787</v>
      </c>
      <c r="E408" s="823" t="s">
        <v>8788</v>
      </c>
      <c r="F408" s="832">
        <v>1</v>
      </c>
      <c r="G408" s="832">
        <v>658</v>
      </c>
      <c r="H408" s="832"/>
      <c r="I408" s="832">
        <v>658</v>
      </c>
      <c r="J408" s="832"/>
      <c r="K408" s="832"/>
      <c r="L408" s="832"/>
      <c r="M408" s="832"/>
      <c r="N408" s="832"/>
      <c r="O408" s="832"/>
      <c r="P408" s="828"/>
      <c r="Q408" s="833"/>
    </row>
    <row r="409" spans="1:17" ht="14.45" customHeight="1" x14ac:dyDescent="0.2">
      <c r="A409" s="822" t="s">
        <v>8782</v>
      </c>
      <c r="B409" s="823" t="s">
        <v>8499</v>
      </c>
      <c r="C409" s="823" t="s">
        <v>7508</v>
      </c>
      <c r="D409" s="823" t="s">
        <v>8789</v>
      </c>
      <c r="E409" s="823" t="s">
        <v>8790</v>
      </c>
      <c r="F409" s="832">
        <v>63</v>
      </c>
      <c r="G409" s="832">
        <v>65142</v>
      </c>
      <c r="H409" s="832">
        <v>1.2925</v>
      </c>
      <c r="I409" s="832">
        <v>1034</v>
      </c>
      <c r="J409" s="832">
        <v>48</v>
      </c>
      <c r="K409" s="832">
        <v>50400</v>
      </c>
      <c r="L409" s="832">
        <v>1</v>
      </c>
      <c r="M409" s="832">
        <v>1050</v>
      </c>
      <c r="N409" s="832">
        <v>6</v>
      </c>
      <c r="O409" s="832">
        <v>6384</v>
      </c>
      <c r="P409" s="828">
        <v>0.12666666666666668</v>
      </c>
      <c r="Q409" s="833">
        <v>1064</v>
      </c>
    </row>
    <row r="410" spans="1:17" ht="14.45" customHeight="1" x14ac:dyDescent="0.2">
      <c r="A410" s="822" t="s">
        <v>8782</v>
      </c>
      <c r="B410" s="823" t="s">
        <v>8499</v>
      </c>
      <c r="C410" s="823" t="s">
        <v>7508</v>
      </c>
      <c r="D410" s="823" t="s">
        <v>8791</v>
      </c>
      <c r="E410" s="823" t="s">
        <v>8792</v>
      </c>
      <c r="F410" s="832">
        <v>7</v>
      </c>
      <c r="G410" s="832">
        <v>5901</v>
      </c>
      <c r="H410" s="832">
        <v>6.9751773049645394</v>
      </c>
      <c r="I410" s="832">
        <v>843</v>
      </c>
      <c r="J410" s="832">
        <v>1</v>
      </c>
      <c r="K410" s="832">
        <v>846</v>
      </c>
      <c r="L410" s="832">
        <v>1</v>
      </c>
      <c r="M410" s="832">
        <v>846</v>
      </c>
      <c r="N410" s="832">
        <v>2</v>
      </c>
      <c r="O410" s="832">
        <v>1698</v>
      </c>
      <c r="P410" s="828">
        <v>2.0070921985815602</v>
      </c>
      <c r="Q410" s="833">
        <v>849</v>
      </c>
    </row>
    <row r="411" spans="1:17" ht="14.45" customHeight="1" x14ac:dyDescent="0.2">
      <c r="A411" s="822" t="s">
        <v>8782</v>
      </c>
      <c r="B411" s="823" t="s">
        <v>8499</v>
      </c>
      <c r="C411" s="823" t="s">
        <v>7508</v>
      </c>
      <c r="D411" s="823" t="s">
        <v>8793</v>
      </c>
      <c r="E411" s="823" t="s">
        <v>8794</v>
      </c>
      <c r="F411" s="832">
        <v>1</v>
      </c>
      <c r="G411" s="832">
        <v>814</v>
      </c>
      <c r="H411" s="832">
        <v>0.33664185277088504</v>
      </c>
      <c r="I411" s="832">
        <v>814</v>
      </c>
      <c r="J411" s="832">
        <v>3</v>
      </c>
      <c r="K411" s="832">
        <v>2418</v>
      </c>
      <c r="L411" s="832">
        <v>1</v>
      </c>
      <c r="M411" s="832">
        <v>806</v>
      </c>
      <c r="N411" s="832"/>
      <c r="O411" s="832"/>
      <c r="P411" s="828"/>
      <c r="Q411" s="833"/>
    </row>
    <row r="412" spans="1:17" ht="14.45" customHeight="1" x14ac:dyDescent="0.2">
      <c r="A412" s="822" t="s">
        <v>8782</v>
      </c>
      <c r="B412" s="823" t="s">
        <v>8499</v>
      </c>
      <c r="C412" s="823" t="s">
        <v>7508</v>
      </c>
      <c r="D412" s="823" t="s">
        <v>8795</v>
      </c>
      <c r="E412" s="823" t="s">
        <v>8796</v>
      </c>
      <c r="F412" s="832">
        <v>1</v>
      </c>
      <c r="G412" s="832">
        <v>814</v>
      </c>
      <c r="H412" s="832">
        <v>0.33664185277088504</v>
      </c>
      <c r="I412" s="832">
        <v>814</v>
      </c>
      <c r="J412" s="832">
        <v>3</v>
      </c>
      <c r="K412" s="832">
        <v>2418</v>
      </c>
      <c r="L412" s="832">
        <v>1</v>
      </c>
      <c r="M412" s="832">
        <v>806</v>
      </c>
      <c r="N412" s="832"/>
      <c r="O412" s="832"/>
      <c r="P412" s="828"/>
      <c r="Q412" s="833"/>
    </row>
    <row r="413" spans="1:17" ht="14.45" customHeight="1" x14ac:dyDescent="0.2">
      <c r="A413" s="822" t="s">
        <v>8782</v>
      </c>
      <c r="B413" s="823" t="s">
        <v>8499</v>
      </c>
      <c r="C413" s="823" t="s">
        <v>7508</v>
      </c>
      <c r="D413" s="823" t="s">
        <v>8278</v>
      </c>
      <c r="E413" s="823" t="s">
        <v>8279</v>
      </c>
      <c r="F413" s="832">
        <v>3</v>
      </c>
      <c r="G413" s="832">
        <v>504</v>
      </c>
      <c r="H413" s="832">
        <v>0.75</v>
      </c>
      <c r="I413" s="832">
        <v>168</v>
      </c>
      <c r="J413" s="832">
        <v>4</v>
      </c>
      <c r="K413" s="832">
        <v>672</v>
      </c>
      <c r="L413" s="832">
        <v>1</v>
      </c>
      <c r="M413" s="832">
        <v>168</v>
      </c>
      <c r="N413" s="832">
        <v>2</v>
      </c>
      <c r="O413" s="832">
        <v>336</v>
      </c>
      <c r="P413" s="828">
        <v>0.5</v>
      </c>
      <c r="Q413" s="833">
        <v>168</v>
      </c>
    </row>
    <row r="414" spans="1:17" ht="14.45" customHeight="1" x14ac:dyDescent="0.2">
      <c r="A414" s="822" t="s">
        <v>8782</v>
      </c>
      <c r="B414" s="823" t="s">
        <v>8499</v>
      </c>
      <c r="C414" s="823" t="s">
        <v>7508</v>
      </c>
      <c r="D414" s="823" t="s">
        <v>8282</v>
      </c>
      <c r="E414" s="823" t="s">
        <v>8283</v>
      </c>
      <c r="F414" s="832"/>
      <c r="G414" s="832"/>
      <c r="H414" s="832"/>
      <c r="I414" s="832"/>
      <c r="J414" s="832">
        <v>2</v>
      </c>
      <c r="K414" s="832">
        <v>350</v>
      </c>
      <c r="L414" s="832">
        <v>1</v>
      </c>
      <c r="M414" s="832">
        <v>175</v>
      </c>
      <c r="N414" s="832">
        <v>9</v>
      </c>
      <c r="O414" s="832">
        <v>1575</v>
      </c>
      <c r="P414" s="828">
        <v>4.5</v>
      </c>
      <c r="Q414" s="833">
        <v>175</v>
      </c>
    </row>
    <row r="415" spans="1:17" ht="14.45" customHeight="1" x14ac:dyDescent="0.2">
      <c r="A415" s="822" t="s">
        <v>8782</v>
      </c>
      <c r="B415" s="823" t="s">
        <v>8499</v>
      </c>
      <c r="C415" s="823" t="s">
        <v>7508</v>
      </c>
      <c r="D415" s="823" t="s">
        <v>8286</v>
      </c>
      <c r="E415" s="823" t="s">
        <v>8287</v>
      </c>
      <c r="F415" s="832">
        <v>3</v>
      </c>
      <c r="G415" s="832">
        <v>1056</v>
      </c>
      <c r="H415" s="832">
        <v>0.99716713881019825</v>
      </c>
      <c r="I415" s="832">
        <v>352</v>
      </c>
      <c r="J415" s="832">
        <v>3</v>
      </c>
      <c r="K415" s="832">
        <v>1059</v>
      </c>
      <c r="L415" s="832">
        <v>1</v>
      </c>
      <c r="M415" s="832">
        <v>353</v>
      </c>
      <c r="N415" s="832">
        <v>2</v>
      </c>
      <c r="O415" s="832">
        <v>708</v>
      </c>
      <c r="P415" s="828">
        <v>0.66855524079320117</v>
      </c>
      <c r="Q415" s="833">
        <v>354</v>
      </c>
    </row>
    <row r="416" spans="1:17" ht="14.45" customHeight="1" x14ac:dyDescent="0.2">
      <c r="A416" s="822" t="s">
        <v>8782</v>
      </c>
      <c r="B416" s="823" t="s">
        <v>8499</v>
      </c>
      <c r="C416" s="823" t="s">
        <v>7508</v>
      </c>
      <c r="D416" s="823" t="s">
        <v>8797</v>
      </c>
      <c r="E416" s="823" t="s">
        <v>8798</v>
      </c>
      <c r="F416" s="832">
        <v>2</v>
      </c>
      <c r="G416" s="832">
        <v>380</v>
      </c>
      <c r="H416" s="832">
        <v>0.99476439790575921</v>
      </c>
      <c r="I416" s="832">
        <v>190</v>
      </c>
      <c r="J416" s="832">
        <v>2</v>
      </c>
      <c r="K416" s="832">
        <v>382</v>
      </c>
      <c r="L416" s="832">
        <v>1</v>
      </c>
      <c r="M416" s="832">
        <v>191</v>
      </c>
      <c r="N416" s="832">
        <v>1</v>
      </c>
      <c r="O416" s="832">
        <v>191</v>
      </c>
      <c r="P416" s="828">
        <v>0.5</v>
      </c>
      <c r="Q416" s="833">
        <v>191</v>
      </c>
    </row>
    <row r="417" spans="1:17" ht="14.45" customHeight="1" x14ac:dyDescent="0.2">
      <c r="A417" s="822" t="s">
        <v>8782</v>
      </c>
      <c r="B417" s="823" t="s">
        <v>8499</v>
      </c>
      <c r="C417" s="823" t="s">
        <v>7508</v>
      </c>
      <c r="D417" s="823" t="s">
        <v>8799</v>
      </c>
      <c r="E417" s="823" t="s">
        <v>8800</v>
      </c>
      <c r="F417" s="832">
        <v>8</v>
      </c>
      <c r="G417" s="832">
        <v>4400</v>
      </c>
      <c r="H417" s="832">
        <v>0.61426776490297363</v>
      </c>
      <c r="I417" s="832">
        <v>550</v>
      </c>
      <c r="J417" s="832">
        <v>13</v>
      </c>
      <c r="K417" s="832">
        <v>7163</v>
      </c>
      <c r="L417" s="832">
        <v>1</v>
      </c>
      <c r="M417" s="832">
        <v>551</v>
      </c>
      <c r="N417" s="832">
        <v>16</v>
      </c>
      <c r="O417" s="832">
        <v>8832</v>
      </c>
      <c r="P417" s="828">
        <v>1.2330029317325144</v>
      </c>
      <c r="Q417" s="833">
        <v>552</v>
      </c>
    </row>
    <row r="418" spans="1:17" ht="14.45" customHeight="1" x14ac:dyDescent="0.2">
      <c r="A418" s="822" t="s">
        <v>8782</v>
      </c>
      <c r="B418" s="823" t="s">
        <v>8499</v>
      </c>
      <c r="C418" s="823" t="s">
        <v>7508</v>
      </c>
      <c r="D418" s="823" t="s">
        <v>8801</v>
      </c>
      <c r="E418" s="823" t="s">
        <v>8802</v>
      </c>
      <c r="F418" s="832">
        <v>1</v>
      </c>
      <c r="G418" s="832">
        <v>655</v>
      </c>
      <c r="H418" s="832">
        <v>0.49923780487804881</v>
      </c>
      <c r="I418" s="832">
        <v>655</v>
      </c>
      <c r="J418" s="832">
        <v>2</v>
      </c>
      <c r="K418" s="832">
        <v>1312</v>
      </c>
      <c r="L418" s="832">
        <v>1</v>
      </c>
      <c r="M418" s="832">
        <v>656</v>
      </c>
      <c r="N418" s="832">
        <v>6</v>
      </c>
      <c r="O418" s="832">
        <v>3942</v>
      </c>
      <c r="P418" s="828">
        <v>3.0045731707317072</v>
      </c>
      <c r="Q418" s="833">
        <v>657</v>
      </c>
    </row>
    <row r="419" spans="1:17" ht="14.45" customHeight="1" x14ac:dyDescent="0.2">
      <c r="A419" s="822" t="s">
        <v>8782</v>
      </c>
      <c r="B419" s="823" t="s">
        <v>8499</v>
      </c>
      <c r="C419" s="823" t="s">
        <v>7508</v>
      </c>
      <c r="D419" s="823" t="s">
        <v>8803</v>
      </c>
      <c r="E419" s="823" t="s">
        <v>8804</v>
      </c>
      <c r="F419" s="832">
        <v>1</v>
      </c>
      <c r="G419" s="832">
        <v>655</v>
      </c>
      <c r="H419" s="832">
        <v>0.49923780487804881</v>
      </c>
      <c r="I419" s="832">
        <v>655</v>
      </c>
      <c r="J419" s="832">
        <v>2</v>
      </c>
      <c r="K419" s="832">
        <v>1312</v>
      </c>
      <c r="L419" s="832">
        <v>1</v>
      </c>
      <c r="M419" s="832">
        <v>656</v>
      </c>
      <c r="N419" s="832">
        <v>6</v>
      </c>
      <c r="O419" s="832">
        <v>3942</v>
      </c>
      <c r="P419" s="828">
        <v>3.0045731707317072</v>
      </c>
      <c r="Q419" s="833">
        <v>657</v>
      </c>
    </row>
    <row r="420" spans="1:17" ht="14.45" customHeight="1" x14ac:dyDescent="0.2">
      <c r="A420" s="822" t="s">
        <v>8782</v>
      </c>
      <c r="B420" s="823" t="s">
        <v>8499</v>
      </c>
      <c r="C420" s="823" t="s">
        <v>7508</v>
      </c>
      <c r="D420" s="823" t="s">
        <v>8805</v>
      </c>
      <c r="E420" s="823" t="s">
        <v>8806</v>
      </c>
      <c r="F420" s="832"/>
      <c r="G420" s="832"/>
      <c r="H420" s="832"/>
      <c r="I420" s="832"/>
      <c r="J420" s="832">
        <v>4</v>
      </c>
      <c r="K420" s="832">
        <v>2716</v>
      </c>
      <c r="L420" s="832">
        <v>1</v>
      </c>
      <c r="M420" s="832">
        <v>679</v>
      </c>
      <c r="N420" s="832">
        <v>7</v>
      </c>
      <c r="O420" s="832">
        <v>4760</v>
      </c>
      <c r="P420" s="828">
        <v>1.7525773195876289</v>
      </c>
      <c r="Q420" s="833">
        <v>680</v>
      </c>
    </row>
    <row r="421" spans="1:17" ht="14.45" customHeight="1" x14ac:dyDescent="0.2">
      <c r="A421" s="822" t="s">
        <v>8782</v>
      </c>
      <c r="B421" s="823" t="s">
        <v>8499</v>
      </c>
      <c r="C421" s="823" t="s">
        <v>7508</v>
      </c>
      <c r="D421" s="823" t="s">
        <v>8807</v>
      </c>
      <c r="E421" s="823" t="s">
        <v>8808</v>
      </c>
      <c r="F421" s="832">
        <v>1</v>
      </c>
      <c r="G421" s="832">
        <v>514</v>
      </c>
      <c r="H421" s="832"/>
      <c r="I421" s="832">
        <v>514</v>
      </c>
      <c r="J421" s="832"/>
      <c r="K421" s="832"/>
      <c r="L421" s="832"/>
      <c r="M421" s="832"/>
      <c r="N421" s="832"/>
      <c r="O421" s="832"/>
      <c r="P421" s="828"/>
      <c r="Q421" s="833"/>
    </row>
    <row r="422" spans="1:17" ht="14.45" customHeight="1" x14ac:dyDescent="0.2">
      <c r="A422" s="822" t="s">
        <v>8782</v>
      </c>
      <c r="B422" s="823" t="s">
        <v>8499</v>
      </c>
      <c r="C422" s="823" t="s">
        <v>7508</v>
      </c>
      <c r="D422" s="823" t="s">
        <v>8809</v>
      </c>
      <c r="E422" s="823" t="s">
        <v>8810</v>
      </c>
      <c r="F422" s="832">
        <v>1</v>
      </c>
      <c r="G422" s="832">
        <v>424</v>
      </c>
      <c r="H422" s="832"/>
      <c r="I422" s="832">
        <v>424</v>
      </c>
      <c r="J422" s="832"/>
      <c r="K422" s="832"/>
      <c r="L422" s="832"/>
      <c r="M422" s="832"/>
      <c r="N422" s="832"/>
      <c r="O422" s="832"/>
      <c r="P422" s="828"/>
      <c r="Q422" s="833"/>
    </row>
    <row r="423" spans="1:17" ht="14.45" customHeight="1" x14ac:dyDescent="0.2">
      <c r="A423" s="822" t="s">
        <v>8782</v>
      </c>
      <c r="B423" s="823" t="s">
        <v>8499</v>
      </c>
      <c r="C423" s="823" t="s">
        <v>7508</v>
      </c>
      <c r="D423" s="823" t="s">
        <v>8811</v>
      </c>
      <c r="E423" s="823" t="s">
        <v>8812</v>
      </c>
      <c r="F423" s="832">
        <v>10</v>
      </c>
      <c r="G423" s="832">
        <v>3500</v>
      </c>
      <c r="H423" s="832">
        <v>0.76703922857769014</v>
      </c>
      <c r="I423" s="832">
        <v>350</v>
      </c>
      <c r="J423" s="832">
        <v>13</v>
      </c>
      <c r="K423" s="832">
        <v>4563</v>
      </c>
      <c r="L423" s="832">
        <v>1</v>
      </c>
      <c r="M423" s="832">
        <v>351</v>
      </c>
      <c r="N423" s="832">
        <v>17</v>
      </c>
      <c r="O423" s="832">
        <v>6001</v>
      </c>
      <c r="P423" s="828">
        <v>1.3151435459127767</v>
      </c>
      <c r="Q423" s="833">
        <v>353</v>
      </c>
    </row>
    <row r="424" spans="1:17" ht="14.45" customHeight="1" x14ac:dyDescent="0.2">
      <c r="A424" s="822" t="s">
        <v>8782</v>
      </c>
      <c r="B424" s="823" t="s">
        <v>8499</v>
      </c>
      <c r="C424" s="823" t="s">
        <v>7508</v>
      </c>
      <c r="D424" s="823" t="s">
        <v>7628</v>
      </c>
      <c r="E424" s="823" t="s">
        <v>7629</v>
      </c>
      <c r="F424" s="832">
        <v>73</v>
      </c>
      <c r="G424" s="832">
        <v>16206</v>
      </c>
      <c r="H424" s="832">
        <v>1.3213208316347329</v>
      </c>
      <c r="I424" s="832">
        <v>222</v>
      </c>
      <c r="J424" s="832">
        <v>55</v>
      </c>
      <c r="K424" s="832">
        <v>12265</v>
      </c>
      <c r="L424" s="832">
        <v>1</v>
      </c>
      <c r="M424" s="832">
        <v>223</v>
      </c>
      <c r="N424" s="832">
        <v>7</v>
      </c>
      <c r="O424" s="832">
        <v>1568</v>
      </c>
      <c r="P424" s="828">
        <v>0.12784345699143906</v>
      </c>
      <c r="Q424" s="833">
        <v>224</v>
      </c>
    </row>
    <row r="425" spans="1:17" ht="14.45" customHeight="1" x14ac:dyDescent="0.2">
      <c r="A425" s="822" t="s">
        <v>8782</v>
      </c>
      <c r="B425" s="823" t="s">
        <v>8499</v>
      </c>
      <c r="C425" s="823" t="s">
        <v>7508</v>
      </c>
      <c r="D425" s="823" t="s">
        <v>7630</v>
      </c>
      <c r="E425" s="823" t="s">
        <v>7631</v>
      </c>
      <c r="F425" s="832">
        <v>2</v>
      </c>
      <c r="G425" s="832">
        <v>1018</v>
      </c>
      <c r="H425" s="832"/>
      <c r="I425" s="832">
        <v>509</v>
      </c>
      <c r="J425" s="832"/>
      <c r="K425" s="832"/>
      <c r="L425" s="832"/>
      <c r="M425" s="832"/>
      <c r="N425" s="832">
        <v>4</v>
      </c>
      <c r="O425" s="832">
        <v>2068</v>
      </c>
      <c r="P425" s="828"/>
      <c r="Q425" s="833">
        <v>517</v>
      </c>
    </row>
    <row r="426" spans="1:17" ht="14.45" customHeight="1" x14ac:dyDescent="0.2">
      <c r="A426" s="822" t="s">
        <v>8782</v>
      </c>
      <c r="B426" s="823" t="s">
        <v>8499</v>
      </c>
      <c r="C426" s="823" t="s">
        <v>7508</v>
      </c>
      <c r="D426" s="823" t="s">
        <v>8813</v>
      </c>
      <c r="E426" s="823" t="s">
        <v>8814</v>
      </c>
      <c r="F426" s="832">
        <v>2</v>
      </c>
      <c r="G426" s="832">
        <v>478</v>
      </c>
      <c r="H426" s="832">
        <v>0.99583333333333335</v>
      </c>
      <c r="I426" s="832">
        <v>239</v>
      </c>
      <c r="J426" s="832">
        <v>2</v>
      </c>
      <c r="K426" s="832">
        <v>480</v>
      </c>
      <c r="L426" s="832">
        <v>1</v>
      </c>
      <c r="M426" s="832">
        <v>240</v>
      </c>
      <c r="N426" s="832">
        <v>1</v>
      </c>
      <c r="O426" s="832">
        <v>240</v>
      </c>
      <c r="P426" s="828">
        <v>0.5</v>
      </c>
      <c r="Q426" s="833">
        <v>240</v>
      </c>
    </row>
    <row r="427" spans="1:17" ht="14.45" customHeight="1" x14ac:dyDescent="0.2">
      <c r="A427" s="822" t="s">
        <v>8782</v>
      </c>
      <c r="B427" s="823" t="s">
        <v>8499</v>
      </c>
      <c r="C427" s="823" t="s">
        <v>7508</v>
      </c>
      <c r="D427" s="823" t="s">
        <v>8815</v>
      </c>
      <c r="E427" s="823" t="s">
        <v>8816</v>
      </c>
      <c r="F427" s="832">
        <v>8</v>
      </c>
      <c r="G427" s="832">
        <v>888</v>
      </c>
      <c r="H427" s="832">
        <v>0.61538461538461542</v>
      </c>
      <c r="I427" s="832">
        <v>111</v>
      </c>
      <c r="J427" s="832">
        <v>13</v>
      </c>
      <c r="K427" s="832">
        <v>1443</v>
      </c>
      <c r="L427" s="832">
        <v>1</v>
      </c>
      <c r="M427" s="832">
        <v>111</v>
      </c>
      <c r="N427" s="832">
        <v>16</v>
      </c>
      <c r="O427" s="832">
        <v>1792</v>
      </c>
      <c r="P427" s="828">
        <v>1.2418572418572418</v>
      </c>
      <c r="Q427" s="833">
        <v>112</v>
      </c>
    </row>
    <row r="428" spans="1:17" ht="14.45" customHeight="1" x14ac:dyDescent="0.2">
      <c r="A428" s="822" t="s">
        <v>8782</v>
      </c>
      <c r="B428" s="823" t="s">
        <v>8499</v>
      </c>
      <c r="C428" s="823" t="s">
        <v>7508</v>
      </c>
      <c r="D428" s="823" t="s">
        <v>8817</v>
      </c>
      <c r="E428" s="823" t="s">
        <v>8818</v>
      </c>
      <c r="F428" s="832">
        <v>2</v>
      </c>
      <c r="G428" s="832">
        <v>624</v>
      </c>
      <c r="H428" s="832">
        <v>0.33333333333333331</v>
      </c>
      <c r="I428" s="832">
        <v>312</v>
      </c>
      <c r="J428" s="832">
        <v>6</v>
      </c>
      <c r="K428" s="832">
        <v>1872</v>
      </c>
      <c r="L428" s="832">
        <v>1</v>
      </c>
      <c r="M428" s="832">
        <v>312</v>
      </c>
      <c r="N428" s="832">
        <v>12</v>
      </c>
      <c r="O428" s="832">
        <v>3756</v>
      </c>
      <c r="P428" s="828">
        <v>2.0064102564102564</v>
      </c>
      <c r="Q428" s="833">
        <v>313</v>
      </c>
    </row>
    <row r="429" spans="1:17" ht="14.45" customHeight="1" x14ac:dyDescent="0.2">
      <c r="A429" s="822" t="s">
        <v>8782</v>
      </c>
      <c r="B429" s="823" t="s">
        <v>8499</v>
      </c>
      <c r="C429" s="823" t="s">
        <v>7508</v>
      </c>
      <c r="D429" s="823" t="s">
        <v>7589</v>
      </c>
      <c r="E429" s="823" t="s">
        <v>7590</v>
      </c>
      <c r="F429" s="832">
        <v>65</v>
      </c>
      <c r="G429" s="832">
        <v>780</v>
      </c>
      <c r="H429" s="832"/>
      <c r="I429" s="832">
        <v>12</v>
      </c>
      <c r="J429" s="832"/>
      <c r="K429" s="832"/>
      <c r="L429" s="832"/>
      <c r="M429" s="832"/>
      <c r="N429" s="832"/>
      <c r="O429" s="832"/>
      <c r="P429" s="828"/>
      <c r="Q429" s="833"/>
    </row>
    <row r="430" spans="1:17" ht="14.45" customHeight="1" x14ac:dyDescent="0.2">
      <c r="A430" s="822" t="s">
        <v>8782</v>
      </c>
      <c r="B430" s="823" t="s">
        <v>8499</v>
      </c>
      <c r="C430" s="823" t="s">
        <v>7508</v>
      </c>
      <c r="D430" s="823" t="s">
        <v>7678</v>
      </c>
      <c r="E430" s="823" t="s">
        <v>7679</v>
      </c>
      <c r="F430" s="832">
        <v>4</v>
      </c>
      <c r="G430" s="832">
        <v>1400</v>
      </c>
      <c r="H430" s="832"/>
      <c r="I430" s="832">
        <v>350</v>
      </c>
      <c r="J430" s="832"/>
      <c r="K430" s="832"/>
      <c r="L430" s="832"/>
      <c r="M430" s="832"/>
      <c r="N430" s="832">
        <v>8</v>
      </c>
      <c r="O430" s="832">
        <v>2816</v>
      </c>
      <c r="P430" s="828"/>
      <c r="Q430" s="833">
        <v>352</v>
      </c>
    </row>
    <row r="431" spans="1:17" ht="14.45" customHeight="1" x14ac:dyDescent="0.2">
      <c r="A431" s="822" t="s">
        <v>8782</v>
      </c>
      <c r="B431" s="823" t="s">
        <v>8499</v>
      </c>
      <c r="C431" s="823" t="s">
        <v>7508</v>
      </c>
      <c r="D431" s="823" t="s">
        <v>8334</v>
      </c>
      <c r="E431" s="823" t="s">
        <v>8335</v>
      </c>
      <c r="F431" s="832"/>
      <c r="G431" s="832"/>
      <c r="H431" s="832"/>
      <c r="I431" s="832"/>
      <c r="J431" s="832"/>
      <c r="K431" s="832"/>
      <c r="L431" s="832"/>
      <c r="M431" s="832"/>
      <c r="N431" s="832">
        <v>8</v>
      </c>
      <c r="O431" s="832">
        <v>1200</v>
      </c>
      <c r="P431" s="828"/>
      <c r="Q431" s="833">
        <v>150</v>
      </c>
    </row>
    <row r="432" spans="1:17" ht="14.45" customHeight="1" x14ac:dyDescent="0.2">
      <c r="A432" s="822" t="s">
        <v>8782</v>
      </c>
      <c r="B432" s="823" t="s">
        <v>8499</v>
      </c>
      <c r="C432" s="823" t="s">
        <v>7508</v>
      </c>
      <c r="D432" s="823" t="s">
        <v>8819</v>
      </c>
      <c r="E432" s="823" t="s">
        <v>8820</v>
      </c>
      <c r="F432" s="832">
        <v>2</v>
      </c>
      <c r="G432" s="832">
        <v>590</v>
      </c>
      <c r="H432" s="832">
        <v>0.9966216216216216</v>
      </c>
      <c r="I432" s="832">
        <v>295</v>
      </c>
      <c r="J432" s="832">
        <v>2</v>
      </c>
      <c r="K432" s="832">
        <v>592</v>
      </c>
      <c r="L432" s="832">
        <v>1</v>
      </c>
      <c r="M432" s="832">
        <v>296</v>
      </c>
      <c r="N432" s="832">
        <v>2</v>
      </c>
      <c r="O432" s="832">
        <v>594</v>
      </c>
      <c r="P432" s="828">
        <v>1.0033783783783783</v>
      </c>
      <c r="Q432" s="833">
        <v>297</v>
      </c>
    </row>
    <row r="433" spans="1:17" ht="14.45" customHeight="1" x14ac:dyDescent="0.2">
      <c r="A433" s="822" t="s">
        <v>8782</v>
      </c>
      <c r="B433" s="823" t="s">
        <v>8499</v>
      </c>
      <c r="C433" s="823" t="s">
        <v>7508</v>
      </c>
      <c r="D433" s="823" t="s">
        <v>8821</v>
      </c>
      <c r="E433" s="823" t="s">
        <v>8822</v>
      </c>
      <c r="F433" s="832">
        <v>10</v>
      </c>
      <c r="G433" s="832">
        <v>2100</v>
      </c>
      <c r="H433" s="832">
        <v>0.76558512577469928</v>
      </c>
      <c r="I433" s="832">
        <v>210</v>
      </c>
      <c r="J433" s="832">
        <v>13</v>
      </c>
      <c r="K433" s="832">
        <v>2743</v>
      </c>
      <c r="L433" s="832">
        <v>1</v>
      </c>
      <c r="M433" s="832">
        <v>211</v>
      </c>
      <c r="N433" s="832">
        <v>17</v>
      </c>
      <c r="O433" s="832">
        <v>3621</v>
      </c>
      <c r="P433" s="828">
        <v>1.3200874954429458</v>
      </c>
      <c r="Q433" s="833">
        <v>213</v>
      </c>
    </row>
    <row r="434" spans="1:17" ht="14.45" customHeight="1" x14ac:dyDescent="0.2">
      <c r="A434" s="822" t="s">
        <v>8782</v>
      </c>
      <c r="B434" s="823" t="s">
        <v>8499</v>
      </c>
      <c r="C434" s="823" t="s">
        <v>7508</v>
      </c>
      <c r="D434" s="823" t="s">
        <v>8823</v>
      </c>
      <c r="E434" s="823" t="s">
        <v>8824</v>
      </c>
      <c r="F434" s="832">
        <v>2</v>
      </c>
      <c r="G434" s="832">
        <v>80</v>
      </c>
      <c r="H434" s="832">
        <v>0.66666666666666663</v>
      </c>
      <c r="I434" s="832">
        <v>40</v>
      </c>
      <c r="J434" s="832">
        <v>3</v>
      </c>
      <c r="K434" s="832">
        <v>120</v>
      </c>
      <c r="L434" s="832">
        <v>1</v>
      </c>
      <c r="M434" s="832">
        <v>40</v>
      </c>
      <c r="N434" s="832">
        <v>13</v>
      </c>
      <c r="O434" s="832">
        <v>520</v>
      </c>
      <c r="P434" s="828">
        <v>4.333333333333333</v>
      </c>
      <c r="Q434" s="833">
        <v>40</v>
      </c>
    </row>
    <row r="435" spans="1:17" ht="14.45" customHeight="1" x14ac:dyDescent="0.2">
      <c r="A435" s="822" t="s">
        <v>8782</v>
      </c>
      <c r="B435" s="823" t="s">
        <v>8499</v>
      </c>
      <c r="C435" s="823" t="s">
        <v>7508</v>
      </c>
      <c r="D435" s="823" t="s">
        <v>8825</v>
      </c>
      <c r="E435" s="823" t="s">
        <v>8826</v>
      </c>
      <c r="F435" s="832">
        <v>15</v>
      </c>
      <c r="G435" s="832">
        <v>75360</v>
      </c>
      <c r="H435" s="832">
        <v>0.93638170974155066</v>
      </c>
      <c r="I435" s="832">
        <v>5024</v>
      </c>
      <c r="J435" s="832">
        <v>16</v>
      </c>
      <c r="K435" s="832">
        <v>80480</v>
      </c>
      <c r="L435" s="832">
        <v>1</v>
      </c>
      <c r="M435" s="832">
        <v>5030</v>
      </c>
      <c r="N435" s="832">
        <v>14</v>
      </c>
      <c r="O435" s="832">
        <v>70490</v>
      </c>
      <c r="P435" s="828">
        <v>0.87586978131212723</v>
      </c>
      <c r="Q435" s="833">
        <v>5035</v>
      </c>
    </row>
    <row r="436" spans="1:17" ht="14.45" customHeight="1" x14ac:dyDescent="0.2">
      <c r="A436" s="822" t="s">
        <v>8782</v>
      </c>
      <c r="B436" s="823" t="s">
        <v>8499</v>
      </c>
      <c r="C436" s="823" t="s">
        <v>7508</v>
      </c>
      <c r="D436" s="823" t="s">
        <v>8376</v>
      </c>
      <c r="E436" s="823" t="s">
        <v>8377</v>
      </c>
      <c r="F436" s="832">
        <v>3</v>
      </c>
      <c r="G436" s="832">
        <v>513</v>
      </c>
      <c r="H436" s="832">
        <v>0.75</v>
      </c>
      <c r="I436" s="832">
        <v>171</v>
      </c>
      <c r="J436" s="832">
        <v>4</v>
      </c>
      <c r="K436" s="832">
        <v>684</v>
      </c>
      <c r="L436" s="832">
        <v>1</v>
      </c>
      <c r="M436" s="832">
        <v>171</v>
      </c>
      <c r="N436" s="832">
        <v>1</v>
      </c>
      <c r="O436" s="832">
        <v>171</v>
      </c>
      <c r="P436" s="828">
        <v>0.25</v>
      </c>
      <c r="Q436" s="833">
        <v>171</v>
      </c>
    </row>
    <row r="437" spans="1:17" ht="14.45" customHeight="1" x14ac:dyDescent="0.2">
      <c r="A437" s="822" t="s">
        <v>8782</v>
      </c>
      <c r="B437" s="823" t="s">
        <v>8499</v>
      </c>
      <c r="C437" s="823" t="s">
        <v>7508</v>
      </c>
      <c r="D437" s="823" t="s">
        <v>8827</v>
      </c>
      <c r="E437" s="823" t="s">
        <v>8828</v>
      </c>
      <c r="F437" s="832">
        <v>1</v>
      </c>
      <c r="G437" s="832">
        <v>691</v>
      </c>
      <c r="H437" s="832"/>
      <c r="I437" s="832">
        <v>691</v>
      </c>
      <c r="J437" s="832"/>
      <c r="K437" s="832"/>
      <c r="L437" s="832"/>
      <c r="M437" s="832"/>
      <c r="N437" s="832"/>
      <c r="O437" s="832"/>
      <c r="P437" s="828"/>
      <c r="Q437" s="833"/>
    </row>
    <row r="438" spans="1:17" ht="14.45" customHeight="1" x14ac:dyDescent="0.2">
      <c r="A438" s="822" t="s">
        <v>8782</v>
      </c>
      <c r="B438" s="823" t="s">
        <v>8499</v>
      </c>
      <c r="C438" s="823" t="s">
        <v>7508</v>
      </c>
      <c r="D438" s="823" t="s">
        <v>8829</v>
      </c>
      <c r="E438" s="823" t="s">
        <v>8830</v>
      </c>
      <c r="F438" s="832">
        <v>3</v>
      </c>
      <c r="G438" s="832">
        <v>1050</v>
      </c>
      <c r="H438" s="832">
        <v>0.9971509971509972</v>
      </c>
      <c r="I438" s="832">
        <v>350</v>
      </c>
      <c r="J438" s="832">
        <v>3</v>
      </c>
      <c r="K438" s="832">
        <v>1053</v>
      </c>
      <c r="L438" s="832">
        <v>1</v>
      </c>
      <c r="M438" s="832">
        <v>351</v>
      </c>
      <c r="N438" s="832"/>
      <c r="O438" s="832"/>
      <c r="P438" s="828"/>
      <c r="Q438" s="833"/>
    </row>
    <row r="439" spans="1:17" ht="14.45" customHeight="1" x14ac:dyDescent="0.2">
      <c r="A439" s="822" t="s">
        <v>8782</v>
      </c>
      <c r="B439" s="823" t="s">
        <v>8499</v>
      </c>
      <c r="C439" s="823" t="s">
        <v>7508</v>
      </c>
      <c r="D439" s="823" t="s">
        <v>8401</v>
      </c>
      <c r="E439" s="823" t="s">
        <v>8402</v>
      </c>
      <c r="F439" s="832">
        <v>3</v>
      </c>
      <c r="G439" s="832">
        <v>522</v>
      </c>
      <c r="H439" s="832">
        <v>0.75</v>
      </c>
      <c r="I439" s="832">
        <v>174</v>
      </c>
      <c r="J439" s="832">
        <v>4</v>
      </c>
      <c r="K439" s="832">
        <v>696</v>
      </c>
      <c r="L439" s="832">
        <v>1</v>
      </c>
      <c r="M439" s="832">
        <v>174</v>
      </c>
      <c r="N439" s="832">
        <v>1</v>
      </c>
      <c r="O439" s="832">
        <v>174</v>
      </c>
      <c r="P439" s="828">
        <v>0.25</v>
      </c>
      <c r="Q439" s="833">
        <v>174</v>
      </c>
    </row>
    <row r="440" spans="1:17" ht="14.45" customHeight="1" x14ac:dyDescent="0.2">
      <c r="A440" s="822" t="s">
        <v>8782</v>
      </c>
      <c r="B440" s="823" t="s">
        <v>8499</v>
      </c>
      <c r="C440" s="823" t="s">
        <v>7508</v>
      </c>
      <c r="D440" s="823" t="s">
        <v>8831</v>
      </c>
      <c r="E440" s="823" t="s">
        <v>8832</v>
      </c>
      <c r="F440" s="832">
        <v>8</v>
      </c>
      <c r="G440" s="832">
        <v>3208</v>
      </c>
      <c r="H440" s="832"/>
      <c r="I440" s="832">
        <v>401</v>
      </c>
      <c r="J440" s="832"/>
      <c r="K440" s="832"/>
      <c r="L440" s="832"/>
      <c r="M440" s="832"/>
      <c r="N440" s="832"/>
      <c r="O440" s="832"/>
      <c r="P440" s="828"/>
      <c r="Q440" s="833"/>
    </row>
    <row r="441" spans="1:17" ht="14.45" customHeight="1" x14ac:dyDescent="0.2">
      <c r="A441" s="822" t="s">
        <v>8782</v>
      </c>
      <c r="B441" s="823" t="s">
        <v>8499</v>
      </c>
      <c r="C441" s="823" t="s">
        <v>7508</v>
      </c>
      <c r="D441" s="823" t="s">
        <v>8833</v>
      </c>
      <c r="E441" s="823" t="s">
        <v>8834</v>
      </c>
      <c r="F441" s="832">
        <v>1</v>
      </c>
      <c r="G441" s="832">
        <v>655</v>
      </c>
      <c r="H441" s="832">
        <v>0.49923780487804881</v>
      </c>
      <c r="I441" s="832">
        <v>655</v>
      </c>
      <c r="J441" s="832">
        <v>2</v>
      </c>
      <c r="K441" s="832">
        <v>1312</v>
      </c>
      <c r="L441" s="832">
        <v>1</v>
      </c>
      <c r="M441" s="832">
        <v>656</v>
      </c>
      <c r="N441" s="832">
        <v>6</v>
      </c>
      <c r="O441" s="832">
        <v>3942</v>
      </c>
      <c r="P441" s="828">
        <v>3.0045731707317072</v>
      </c>
      <c r="Q441" s="833">
        <v>657</v>
      </c>
    </row>
    <row r="442" spans="1:17" ht="14.45" customHeight="1" x14ac:dyDescent="0.2">
      <c r="A442" s="822" t="s">
        <v>8782</v>
      </c>
      <c r="B442" s="823" t="s">
        <v>8499</v>
      </c>
      <c r="C442" s="823" t="s">
        <v>7508</v>
      </c>
      <c r="D442" s="823" t="s">
        <v>8835</v>
      </c>
      <c r="E442" s="823" t="s">
        <v>8836</v>
      </c>
      <c r="F442" s="832">
        <v>1</v>
      </c>
      <c r="G442" s="832">
        <v>655</v>
      </c>
      <c r="H442" s="832">
        <v>0.49923780487804881</v>
      </c>
      <c r="I442" s="832">
        <v>655</v>
      </c>
      <c r="J442" s="832">
        <v>2</v>
      </c>
      <c r="K442" s="832">
        <v>1312</v>
      </c>
      <c r="L442" s="832">
        <v>1</v>
      </c>
      <c r="M442" s="832">
        <v>656</v>
      </c>
      <c r="N442" s="832">
        <v>6</v>
      </c>
      <c r="O442" s="832">
        <v>3942</v>
      </c>
      <c r="P442" s="828">
        <v>3.0045731707317072</v>
      </c>
      <c r="Q442" s="833">
        <v>657</v>
      </c>
    </row>
    <row r="443" spans="1:17" ht="14.45" customHeight="1" x14ac:dyDescent="0.2">
      <c r="A443" s="822" t="s">
        <v>8782</v>
      </c>
      <c r="B443" s="823" t="s">
        <v>8499</v>
      </c>
      <c r="C443" s="823" t="s">
        <v>7508</v>
      </c>
      <c r="D443" s="823" t="s">
        <v>8837</v>
      </c>
      <c r="E443" s="823" t="s">
        <v>8838</v>
      </c>
      <c r="F443" s="832">
        <v>1</v>
      </c>
      <c r="G443" s="832">
        <v>695</v>
      </c>
      <c r="H443" s="832">
        <v>0.49928160919540232</v>
      </c>
      <c r="I443" s="832">
        <v>695</v>
      </c>
      <c r="J443" s="832">
        <v>2</v>
      </c>
      <c r="K443" s="832">
        <v>1392</v>
      </c>
      <c r="L443" s="832">
        <v>1</v>
      </c>
      <c r="M443" s="832">
        <v>696</v>
      </c>
      <c r="N443" s="832">
        <v>11</v>
      </c>
      <c r="O443" s="832">
        <v>7667</v>
      </c>
      <c r="P443" s="828">
        <v>5.507902298850575</v>
      </c>
      <c r="Q443" s="833">
        <v>697</v>
      </c>
    </row>
    <row r="444" spans="1:17" ht="14.45" customHeight="1" x14ac:dyDescent="0.2">
      <c r="A444" s="822" t="s">
        <v>8782</v>
      </c>
      <c r="B444" s="823" t="s">
        <v>8499</v>
      </c>
      <c r="C444" s="823" t="s">
        <v>7508</v>
      </c>
      <c r="D444" s="823" t="s">
        <v>8839</v>
      </c>
      <c r="E444" s="823" t="s">
        <v>8840</v>
      </c>
      <c r="F444" s="832"/>
      <c r="G444" s="832"/>
      <c r="H444" s="832"/>
      <c r="I444" s="832"/>
      <c r="J444" s="832">
        <v>4</v>
      </c>
      <c r="K444" s="832">
        <v>2716</v>
      </c>
      <c r="L444" s="832">
        <v>1</v>
      </c>
      <c r="M444" s="832">
        <v>679</v>
      </c>
      <c r="N444" s="832">
        <v>7</v>
      </c>
      <c r="O444" s="832">
        <v>4760</v>
      </c>
      <c r="P444" s="828">
        <v>1.7525773195876289</v>
      </c>
      <c r="Q444" s="833">
        <v>680</v>
      </c>
    </row>
    <row r="445" spans="1:17" ht="14.45" customHeight="1" x14ac:dyDescent="0.2">
      <c r="A445" s="822" t="s">
        <v>8782</v>
      </c>
      <c r="B445" s="823" t="s">
        <v>8499</v>
      </c>
      <c r="C445" s="823" t="s">
        <v>7508</v>
      </c>
      <c r="D445" s="823" t="s">
        <v>8841</v>
      </c>
      <c r="E445" s="823" t="s">
        <v>8842</v>
      </c>
      <c r="F445" s="832">
        <v>9</v>
      </c>
      <c r="G445" s="832">
        <v>4302</v>
      </c>
      <c r="H445" s="832">
        <v>0.69230769230769229</v>
      </c>
      <c r="I445" s="832">
        <v>478</v>
      </c>
      <c r="J445" s="832">
        <v>13</v>
      </c>
      <c r="K445" s="832">
        <v>6214</v>
      </c>
      <c r="L445" s="832">
        <v>1</v>
      </c>
      <c r="M445" s="832">
        <v>478</v>
      </c>
      <c r="N445" s="832">
        <v>17</v>
      </c>
      <c r="O445" s="832">
        <v>8143</v>
      </c>
      <c r="P445" s="828">
        <v>1.3104280656581913</v>
      </c>
      <c r="Q445" s="833">
        <v>479</v>
      </c>
    </row>
    <row r="446" spans="1:17" ht="14.45" customHeight="1" x14ac:dyDescent="0.2">
      <c r="A446" s="822" t="s">
        <v>8782</v>
      </c>
      <c r="B446" s="823" t="s">
        <v>8499</v>
      </c>
      <c r="C446" s="823" t="s">
        <v>7508</v>
      </c>
      <c r="D446" s="823" t="s">
        <v>8843</v>
      </c>
      <c r="E446" s="823" t="s">
        <v>8844</v>
      </c>
      <c r="F446" s="832">
        <v>1</v>
      </c>
      <c r="G446" s="832">
        <v>292</v>
      </c>
      <c r="H446" s="832"/>
      <c r="I446" s="832">
        <v>292</v>
      </c>
      <c r="J446" s="832"/>
      <c r="K446" s="832"/>
      <c r="L446" s="832"/>
      <c r="M446" s="832"/>
      <c r="N446" s="832"/>
      <c r="O446" s="832"/>
      <c r="P446" s="828"/>
      <c r="Q446" s="833"/>
    </row>
    <row r="447" spans="1:17" ht="14.45" customHeight="1" x14ac:dyDescent="0.2">
      <c r="A447" s="822" t="s">
        <v>8782</v>
      </c>
      <c r="B447" s="823" t="s">
        <v>8499</v>
      </c>
      <c r="C447" s="823" t="s">
        <v>7508</v>
      </c>
      <c r="D447" s="823" t="s">
        <v>8845</v>
      </c>
      <c r="E447" s="823" t="s">
        <v>8846</v>
      </c>
      <c r="F447" s="832">
        <v>1</v>
      </c>
      <c r="G447" s="832">
        <v>814</v>
      </c>
      <c r="H447" s="832">
        <v>0.33664185277088504</v>
      </c>
      <c r="I447" s="832">
        <v>814</v>
      </c>
      <c r="J447" s="832">
        <v>3</v>
      </c>
      <c r="K447" s="832">
        <v>2418</v>
      </c>
      <c r="L447" s="832">
        <v>1</v>
      </c>
      <c r="M447" s="832">
        <v>806</v>
      </c>
      <c r="N447" s="832"/>
      <c r="O447" s="832"/>
      <c r="P447" s="828"/>
      <c r="Q447" s="833"/>
    </row>
    <row r="448" spans="1:17" ht="14.45" customHeight="1" x14ac:dyDescent="0.2">
      <c r="A448" s="822" t="s">
        <v>8782</v>
      </c>
      <c r="B448" s="823" t="s">
        <v>8499</v>
      </c>
      <c r="C448" s="823" t="s">
        <v>7508</v>
      </c>
      <c r="D448" s="823" t="s">
        <v>8435</v>
      </c>
      <c r="E448" s="823" t="s">
        <v>8436</v>
      </c>
      <c r="F448" s="832"/>
      <c r="G448" s="832"/>
      <c r="H448" s="832"/>
      <c r="I448" s="832"/>
      <c r="J448" s="832">
        <v>2</v>
      </c>
      <c r="K448" s="832">
        <v>336</v>
      </c>
      <c r="L448" s="832">
        <v>1</v>
      </c>
      <c r="M448" s="832">
        <v>168</v>
      </c>
      <c r="N448" s="832">
        <v>9</v>
      </c>
      <c r="O448" s="832">
        <v>1512</v>
      </c>
      <c r="P448" s="828">
        <v>4.5</v>
      </c>
      <c r="Q448" s="833">
        <v>168</v>
      </c>
    </row>
    <row r="449" spans="1:17" ht="14.45" customHeight="1" x14ac:dyDescent="0.2">
      <c r="A449" s="822" t="s">
        <v>8782</v>
      </c>
      <c r="B449" s="823" t="s">
        <v>8499</v>
      </c>
      <c r="C449" s="823" t="s">
        <v>7508</v>
      </c>
      <c r="D449" s="823" t="s">
        <v>8847</v>
      </c>
      <c r="E449" s="823" t="s">
        <v>8848</v>
      </c>
      <c r="F449" s="832">
        <v>2</v>
      </c>
      <c r="G449" s="832">
        <v>1148</v>
      </c>
      <c r="H449" s="832"/>
      <c r="I449" s="832">
        <v>574</v>
      </c>
      <c r="J449" s="832"/>
      <c r="K449" s="832"/>
      <c r="L449" s="832"/>
      <c r="M449" s="832"/>
      <c r="N449" s="832"/>
      <c r="O449" s="832"/>
      <c r="P449" s="828"/>
      <c r="Q449" s="833"/>
    </row>
    <row r="450" spans="1:17" ht="14.45" customHeight="1" x14ac:dyDescent="0.2">
      <c r="A450" s="822" t="s">
        <v>8782</v>
      </c>
      <c r="B450" s="823" t="s">
        <v>8499</v>
      </c>
      <c r="C450" s="823" t="s">
        <v>7508</v>
      </c>
      <c r="D450" s="823" t="s">
        <v>8849</v>
      </c>
      <c r="E450" s="823" t="s">
        <v>8850</v>
      </c>
      <c r="F450" s="832">
        <v>2</v>
      </c>
      <c r="G450" s="832">
        <v>374</v>
      </c>
      <c r="H450" s="832">
        <v>0.99468085106382975</v>
      </c>
      <c r="I450" s="832">
        <v>187</v>
      </c>
      <c r="J450" s="832">
        <v>2</v>
      </c>
      <c r="K450" s="832">
        <v>376</v>
      </c>
      <c r="L450" s="832">
        <v>1</v>
      </c>
      <c r="M450" s="832">
        <v>188</v>
      </c>
      <c r="N450" s="832">
        <v>1</v>
      </c>
      <c r="O450" s="832">
        <v>188</v>
      </c>
      <c r="P450" s="828">
        <v>0.5</v>
      </c>
      <c r="Q450" s="833">
        <v>188</v>
      </c>
    </row>
    <row r="451" spans="1:17" ht="14.45" customHeight="1" x14ac:dyDescent="0.2">
      <c r="A451" s="822" t="s">
        <v>8782</v>
      </c>
      <c r="B451" s="823" t="s">
        <v>8499</v>
      </c>
      <c r="C451" s="823" t="s">
        <v>7508</v>
      </c>
      <c r="D451" s="823" t="s">
        <v>8851</v>
      </c>
      <c r="E451" s="823" t="s">
        <v>8852</v>
      </c>
      <c r="F451" s="832">
        <v>1</v>
      </c>
      <c r="G451" s="832">
        <v>1400</v>
      </c>
      <c r="H451" s="832">
        <v>0.5</v>
      </c>
      <c r="I451" s="832">
        <v>1400</v>
      </c>
      <c r="J451" s="832">
        <v>2</v>
      </c>
      <c r="K451" s="832">
        <v>2800</v>
      </c>
      <c r="L451" s="832">
        <v>1</v>
      </c>
      <c r="M451" s="832">
        <v>1400</v>
      </c>
      <c r="N451" s="832">
        <v>6</v>
      </c>
      <c r="O451" s="832">
        <v>8406</v>
      </c>
      <c r="P451" s="828">
        <v>3.0021428571428572</v>
      </c>
      <c r="Q451" s="833">
        <v>1401</v>
      </c>
    </row>
    <row r="452" spans="1:17" ht="14.45" customHeight="1" x14ac:dyDescent="0.2">
      <c r="A452" s="822" t="s">
        <v>8782</v>
      </c>
      <c r="B452" s="823" t="s">
        <v>8499</v>
      </c>
      <c r="C452" s="823" t="s">
        <v>7508</v>
      </c>
      <c r="D452" s="823" t="s">
        <v>8853</v>
      </c>
      <c r="E452" s="823" t="s">
        <v>8854</v>
      </c>
      <c r="F452" s="832">
        <v>9</v>
      </c>
      <c r="G452" s="832">
        <v>9207</v>
      </c>
      <c r="H452" s="832">
        <v>1.2857142857142858</v>
      </c>
      <c r="I452" s="832">
        <v>1023</v>
      </c>
      <c r="J452" s="832">
        <v>7</v>
      </c>
      <c r="K452" s="832">
        <v>7161</v>
      </c>
      <c r="L452" s="832">
        <v>1</v>
      </c>
      <c r="M452" s="832">
        <v>1023</v>
      </c>
      <c r="N452" s="832">
        <v>8</v>
      </c>
      <c r="O452" s="832">
        <v>8192</v>
      </c>
      <c r="P452" s="828">
        <v>1.1439743052646278</v>
      </c>
      <c r="Q452" s="833">
        <v>1024</v>
      </c>
    </row>
    <row r="453" spans="1:17" ht="14.45" customHeight="1" x14ac:dyDescent="0.2">
      <c r="A453" s="822" t="s">
        <v>8782</v>
      </c>
      <c r="B453" s="823" t="s">
        <v>8499</v>
      </c>
      <c r="C453" s="823" t="s">
        <v>7508</v>
      </c>
      <c r="D453" s="823" t="s">
        <v>8855</v>
      </c>
      <c r="E453" s="823" t="s">
        <v>8856</v>
      </c>
      <c r="F453" s="832">
        <v>1</v>
      </c>
      <c r="G453" s="832">
        <v>814</v>
      </c>
      <c r="H453" s="832">
        <v>0.33664185277088504</v>
      </c>
      <c r="I453" s="832">
        <v>814</v>
      </c>
      <c r="J453" s="832">
        <v>3</v>
      </c>
      <c r="K453" s="832">
        <v>2418</v>
      </c>
      <c r="L453" s="832">
        <v>1</v>
      </c>
      <c r="M453" s="832">
        <v>806</v>
      </c>
      <c r="N453" s="832"/>
      <c r="O453" s="832"/>
      <c r="P453" s="828"/>
      <c r="Q453" s="833"/>
    </row>
    <row r="454" spans="1:17" ht="14.45" customHeight="1" x14ac:dyDescent="0.2">
      <c r="A454" s="822" t="s">
        <v>8782</v>
      </c>
      <c r="B454" s="823" t="s">
        <v>8499</v>
      </c>
      <c r="C454" s="823" t="s">
        <v>7508</v>
      </c>
      <c r="D454" s="823" t="s">
        <v>8857</v>
      </c>
      <c r="E454" s="823" t="s">
        <v>8858</v>
      </c>
      <c r="F454" s="832">
        <v>1</v>
      </c>
      <c r="G454" s="832">
        <v>261</v>
      </c>
      <c r="H454" s="832"/>
      <c r="I454" s="832">
        <v>261</v>
      </c>
      <c r="J454" s="832"/>
      <c r="K454" s="832"/>
      <c r="L454" s="832"/>
      <c r="M454" s="832"/>
      <c r="N454" s="832"/>
      <c r="O454" s="832"/>
      <c r="P454" s="828"/>
      <c r="Q454" s="833"/>
    </row>
    <row r="455" spans="1:17" ht="14.45" customHeight="1" x14ac:dyDescent="0.2">
      <c r="A455" s="822" t="s">
        <v>8782</v>
      </c>
      <c r="B455" s="823" t="s">
        <v>8499</v>
      </c>
      <c r="C455" s="823" t="s">
        <v>7508</v>
      </c>
      <c r="D455" s="823" t="s">
        <v>8859</v>
      </c>
      <c r="E455" s="823" t="s">
        <v>8860</v>
      </c>
      <c r="F455" s="832">
        <v>2</v>
      </c>
      <c r="G455" s="832">
        <v>8174</v>
      </c>
      <c r="H455" s="832">
        <v>1.992686494392979</v>
      </c>
      <c r="I455" s="832">
        <v>4087</v>
      </c>
      <c r="J455" s="832">
        <v>1</v>
      </c>
      <c r="K455" s="832">
        <v>4102</v>
      </c>
      <c r="L455" s="832">
        <v>1</v>
      </c>
      <c r="M455" s="832">
        <v>4102</v>
      </c>
      <c r="N455" s="832"/>
      <c r="O455" s="832"/>
      <c r="P455" s="828"/>
      <c r="Q455" s="833"/>
    </row>
    <row r="456" spans="1:17" ht="14.45" customHeight="1" x14ac:dyDescent="0.2">
      <c r="A456" s="822" t="s">
        <v>8782</v>
      </c>
      <c r="B456" s="823" t="s">
        <v>8499</v>
      </c>
      <c r="C456" s="823" t="s">
        <v>7508</v>
      </c>
      <c r="D456" s="823" t="s">
        <v>8861</v>
      </c>
      <c r="E456" s="823" t="s">
        <v>8862</v>
      </c>
      <c r="F456" s="832">
        <v>83</v>
      </c>
      <c r="G456" s="832">
        <v>636942</v>
      </c>
      <c r="H456" s="832">
        <v>2.0188655921646936</v>
      </c>
      <c r="I456" s="832">
        <v>7674</v>
      </c>
      <c r="J456" s="832">
        <v>41</v>
      </c>
      <c r="K456" s="832">
        <v>315495</v>
      </c>
      <c r="L456" s="832">
        <v>1</v>
      </c>
      <c r="M456" s="832">
        <v>7695</v>
      </c>
      <c r="N456" s="832">
        <v>61</v>
      </c>
      <c r="O456" s="832">
        <v>470554</v>
      </c>
      <c r="P456" s="828">
        <v>1.491478470340259</v>
      </c>
      <c r="Q456" s="833">
        <v>7714</v>
      </c>
    </row>
    <row r="457" spans="1:17" ht="14.45" customHeight="1" x14ac:dyDescent="0.2">
      <c r="A457" s="822" t="s">
        <v>8782</v>
      </c>
      <c r="B457" s="823" t="s">
        <v>8499</v>
      </c>
      <c r="C457" s="823" t="s">
        <v>7508</v>
      </c>
      <c r="D457" s="823" t="s">
        <v>8863</v>
      </c>
      <c r="E457" s="823" t="s">
        <v>8864</v>
      </c>
      <c r="F457" s="832">
        <v>73</v>
      </c>
      <c r="G457" s="832">
        <v>1145881</v>
      </c>
      <c r="H457" s="832">
        <v>0.75954568352953655</v>
      </c>
      <c r="I457" s="832">
        <v>15697</v>
      </c>
      <c r="J457" s="832">
        <v>96</v>
      </c>
      <c r="K457" s="832">
        <v>1508640</v>
      </c>
      <c r="L457" s="832">
        <v>1</v>
      </c>
      <c r="M457" s="832">
        <v>15715</v>
      </c>
      <c r="N457" s="832">
        <v>48</v>
      </c>
      <c r="O457" s="832">
        <v>755136</v>
      </c>
      <c r="P457" s="828">
        <v>0.50054088450524981</v>
      </c>
      <c r="Q457" s="833">
        <v>15732</v>
      </c>
    </row>
    <row r="458" spans="1:17" ht="14.45" customHeight="1" x14ac:dyDescent="0.2">
      <c r="A458" s="822" t="s">
        <v>8782</v>
      </c>
      <c r="B458" s="823" t="s">
        <v>8499</v>
      </c>
      <c r="C458" s="823" t="s">
        <v>7508</v>
      </c>
      <c r="D458" s="823" t="s">
        <v>8865</v>
      </c>
      <c r="E458" s="823" t="s">
        <v>8866</v>
      </c>
      <c r="F458" s="832">
        <v>3</v>
      </c>
      <c r="G458" s="832">
        <v>7080</v>
      </c>
      <c r="H458" s="832">
        <v>2.9810526315789474</v>
      </c>
      <c r="I458" s="832">
        <v>2360</v>
      </c>
      <c r="J458" s="832">
        <v>1</v>
      </c>
      <c r="K458" s="832">
        <v>2375</v>
      </c>
      <c r="L458" s="832">
        <v>1</v>
      </c>
      <c r="M458" s="832">
        <v>2375</v>
      </c>
      <c r="N458" s="832">
        <v>4</v>
      </c>
      <c r="O458" s="832">
        <v>9548</v>
      </c>
      <c r="P458" s="828">
        <v>4.0202105263157897</v>
      </c>
      <c r="Q458" s="833">
        <v>2387</v>
      </c>
    </row>
    <row r="459" spans="1:17" ht="14.45" customHeight="1" x14ac:dyDescent="0.2">
      <c r="A459" s="822" t="s">
        <v>8782</v>
      </c>
      <c r="B459" s="823" t="s">
        <v>8499</v>
      </c>
      <c r="C459" s="823" t="s">
        <v>7508</v>
      </c>
      <c r="D459" s="823" t="s">
        <v>8867</v>
      </c>
      <c r="E459" s="823" t="s">
        <v>8868</v>
      </c>
      <c r="F459" s="832">
        <v>1</v>
      </c>
      <c r="G459" s="832">
        <v>6170</v>
      </c>
      <c r="H459" s="832"/>
      <c r="I459" s="832">
        <v>6170</v>
      </c>
      <c r="J459" s="832"/>
      <c r="K459" s="832"/>
      <c r="L459" s="832"/>
      <c r="M459" s="832"/>
      <c r="N459" s="832">
        <v>2</v>
      </c>
      <c r="O459" s="832">
        <v>12394</v>
      </c>
      <c r="P459" s="828"/>
      <c r="Q459" s="833">
        <v>6197</v>
      </c>
    </row>
    <row r="460" spans="1:17" ht="14.45" customHeight="1" x14ac:dyDescent="0.2">
      <c r="A460" s="822" t="s">
        <v>8782</v>
      </c>
      <c r="B460" s="823" t="s">
        <v>7584</v>
      </c>
      <c r="C460" s="823" t="s">
        <v>7508</v>
      </c>
      <c r="D460" s="823" t="s">
        <v>7589</v>
      </c>
      <c r="E460" s="823" t="s">
        <v>7590</v>
      </c>
      <c r="F460" s="832"/>
      <c r="G460" s="832"/>
      <c r="H460" s="832"/>
      <c r="I460" s="832"/>
      <c r="J460" s="832">
        <v>70</v>
      </c>
      <c r="K460" s="832">
        <v>840</v>
      </c>
      <c r="L460" s="832">
        <v>1</v>
      </c>
      <c r="M460" s="832">
        <v>12</v>
      </c>
      <c r="N460" s="832">
        <v>71</v>
      </c>
      <c r="O460" s="832">
        <v>852</v>
      </c>
      <c r="P460" s="828">
        <v>1.0142857142857142</v>
      </c>
      <c r="Q460" s="833">
        <v>12</v>
      </c>
    </row>
    <row r="461" spans="1:17" ht="14.45" customHeight="1" x14ac:dyDescent="0.2">
      <c r="A461" s="822" t="s">
        <v>8782</v>
      </c>
      <c r="B461" s="823" t="s">
        <v>7584</v>
      </c>
      <c r="C461" s="823" t="s">
        <v>7508</v>
      </c>
      <c r="D461" s="823" t="s">
        <v>8704</v>
      </c>
      <c r="E461" s="823" t="s">
        <v>8705</v>
      </c>
      <c r="F461" s="832"/>
      <c r="G461" s="832"/>
      <c r="H461" s="832"/>
      <c r="I461" s="832"/>
      <c r="J461" s="832">
        <v>15</v>
      </c>
      <c r="K461" s="832">
        <v>9180</v>
      </c>
      <c r="L461" s="832">
        <v>1</v>
      </c>
      <c r="M461" s="832">
        <v>612</v>
      </c>
      <c r="N461" s="832">
        <v>8</v>
      </c>
      <c r="O461" s="832">
        <v>4920</v>
      </c>
      <c r="P461" s="828">
        <v>0.53594771241830064</v>
      </c>
      <c r="Q461" s="833">
        <v>615</v>
      </c>
    </row>
    <row r="462" spans="1:17" ht="14.45" customHeight="1" x14ac:dyDescent="0.2">
      <c r="A462" s="822" t="s">
        <v>8782</v>
      </c>
      <c r="B462" s="823" t="s">
        <v>7584</v>
      </c>
      <c r="C462" s="823" t="s">
        <v>7508</v>
      </c>
      <c r="D462" s="823" t="s">
        <v>7621</v>
      </c>
      <c r="E462" s="823" t="s">
        <v>7622</v>
      </c>
      <c r="F462" s="832"/>
      <c r="G462" s="832"/>
      <c r="H462" s="832"/>
      <c r="I462" s="832"/>
      <c r="J462" s="832">
        <v>180</v>
      </c>
      <c r="K462" s="832">
        <v>431820</v>
      </c>
      <c r="L462" s="832">
        <v>1</v>
      </c>
      <c r="M462" s="832">
        <v>2399</v>
      </c>
      <c r="N462" s="832">
        <v>96</v>
      </c>
      <c r="O462" s="832">
        <v>230592</v>
      </c>
      <c r="P462" s="828">
        <v>0.53400027789356674</v>
      </c>
      <c r="Q462" s="833">
        <v>2402</v>
      </c>
    </row>
    <row r="463" spans="1:17" ht="14.45" customHeight="1" x14ac:dyDescent="0.2">
      <c r="A463" s="822" t="s">
        <v>8869</v>
      </c>
      <c r="B463" s="823" t="s">
        <v>8711</v>
      </c>
      <c r="C463" s="823" t="s">
        <v>7508</v>
      </c>
      <c r="D463" s="823" t="s">
        <v>8712</v>
      </c>
      <c r="E463" s="823" t="s">
        <v>8713</v>
      </c>
      <c r="F463" s="832"/>
      <c r="G463" s="832"/>
      <c r="H463" s="832"/>
      <c r="I463" s="832"/>
      <c r="J463" s="832"/>
      <c r="K463" s="832"/>
      <c r="L463" s="832"/>
      <c r="M463" s="832"/>
      <c r="N463" s="832">
        <v>26</v>
      </c>
      <c r="O463" s="832">
        <v>4576</v>
      </c>
      <c r="P463" s="828"/>
      <c r="Q463" s="833">
        <v>176</v>
      </c>
    </row>
    <row r="464" spans="1:17" ht="14.45" customHeight="1" x14ac:dyDescent="0.2">
      <c r="A464" s="822" t="s">
        <v>8869</v>
      </c>
      <c r="B464" s="823" t="s">
        <v>8711</v>
      </c>
      <c r="C464" s="823" t="s">
        <v>7508</v>
      </c>
      <c r="D464" s="823" t="s">
        <v>8714</v>
      </c>
      <c r="E464" s="823" t="s">
        <v>8715</v>
      </c>
      <c r="F464" s="832"/>
      <c r="G464" s="832"/>
      <c r="H464" s="832"/>
      <c r="I464" s="832"/>
      <c r="J464" s="832"/>
      <c r="K464" s="832"/>
      <c r="L464" s="832"/>
      <c r="M464" s="832"/>
      <c r="N464" s="832">
        <v>59</v>
      </c>
      <c r="O464" s="832">
        <v>63425</v>
      </c>
      <c r="P464" s="828"/>
      <c r="Q464" s="833">
        <v>1075</v>
      </c>
    </row>
    <row r="465" spans="1:17" ht="14.45" customHeight="1" x14ac:dyDescent="0.2">
      <c r="A465" s="822" t="s">
        <v>8869</v>
      </c>
      <c r="B465" s="823" t="s">
        <v>8711</v>
      </c>
      <c r="C465" s="823" t="s">
        <v>7508</v>
      </c>
      <c r="D465" s="823" t="s">
        <v>8716</v>
      </c>
      <c r="E465" s="823" t="s">
        <v>8717</v>
      </c>
      <c r="F465" s="832"/>
      <c r="G465" s="832"/>
      <c r="H465" s="832"/>
      <c r="I465" s="832"/>
      <c r="J465" s="832"/>
      <c r="K465" s="832"/>
      <c r="L465" s="832"/>
      <c r="M465" s="832"/>
      <c r="N465" s="832">
        <v>169</v>
      </c>
      <c r="O465" s="832">
        <v>7943</v>
      </c>
      <c r="P465" s="828"/>
      <c r="Q465" s="833">
        <v>47</v>
      </c>
    </row>
    <row r="466" spans="1:17" ht="14.45" customHeight="1" x14ac:dyDescent="0.2">
      <c r="A466" s="822" t="s">
        <v>8869</v>
      </c>
      <c r="B466" s="823" t="s">
        <v>8711</v>
      </c>
      <c r="C466" s="823" t="s">
        <v>7508</v>
      </c>
      <c r="D466" s="823" t="s">
        <v>8616</v>
      </c>
      <c r="E466" s="823" t="s">
        <v>8617</v>
      </c>
      <c r="F466" s="832"/>
      <c r="G466" s="832"/>
      <c r="H466" s="832"/>
      <c r="I466" s="832"/>
      <c r="J466" s="832"/>
      <c r="K466" s="832"/>
      <c r="L466" s="832"/>
      <c r="M466" s="832"/>
      <c r="N466" s="832">
        <v>31</v>
      </c>
      <c r="O466" s="832">
        <v>10788</v>
      </c>
      <c r="P466" s="828"/>
      <c r="Q466" s="833">
        <v>348</v>
      </c>
    </row>
    <row r="467" spans="1:17" ht="14.45" customHeight="1" x14ac:dyDescent="0.2">
      <c r="A467" s="822" t="s">
        <v>8869</v>
      </c>
      <c r="B467" s="823" t="s">
        <v>8711</v>
      </c>
      <c r="C467" s="823" t="s">
        <v>7508</v>
      </c>
      <c r="D467" s="823" t="s">
        <v>8720</v>
      </c>
      <c r="E467" s="823" t="s">
        <v>8721</v>
      </c>
      <c r="F467" s="832"/>
      <c r="G467" s="832"/>
      <c r="H467" s="832"/>
      <c r="I467" s="832"/>
      <c r="J467" s="832"/>
      <c r="K467" s="832"/>
      <c r="L467" s="832"/>
      <c r="M467" s="832"/>
      <c r="N467" s="832">
        <v>28</v>
      </c>
      <c r="O467" s="832">
        <v>10584</v>
      </c>
      <c r="P467" s="828"/>
      <c r="Q467" s="833">
        <v>378</v>
      </c>
    </row>
    <row r="468" spans="1:17" ht="14.45" customHeight="1" x14ac:dyDescent="0.2">
      <c r="A468" s="822" t="s">
        <v>8869</v>
      </c>
      <c r="B468" s="823" t="s">
        <v>8711</v>
      </c>
      <c r="C468" s="823" t="s">
        <v>7508</v>
      </c>
      <c r="D468" s="823" t="s">
        <v>8722</v>
      </c>
      <c r="E468" s="823" t="s">
        <v>8723</v>
      </c>
      <c r="F468" s="832"/>
      <c r="G468" s="832"/>
      <c r="H468" s="832"/>
      <c r="I468" s="832"/>
      <c r="J468" s="832"/>
      <c r="K468" s="832"/>
      <c r="L468" s="832"/>
      <c r="M468" s="832"/>
      <c r="N468" s="832">
        <v>2</v>
      </c>
      <c r="O468" s="832">
        <v>70</v>
      </c>
      <c r="P468" s="828"/>
      <c r="Q468" s="833">
        <v>35</v>
      </c>
    </row>
    <row r="469" spans="1:17" ht="14.45" customHeight="1" x14ac:dyDescent="0.2">
      <c r="A469" s="822" t="s">
        <v>8869</v>
      </c>
      <c r="B469" s="823" t="s">
        <v>8711</v>
      </c>
      <c r="C469" s="823" t="s">
        <v>7508</v>
      </c>
      <c r="D469" s="823" t="s">
        <v>8724</v>
      </c>
      <c r="E469" s="823" t="s">
        <v>8725</v>
      </c>
      <c r="F469" s="832"/>
      <c r="G469" s="832"/>
      <c r="H469" s="832"/>
      <c r="I469" s="832"/>
      <c r="J469" s="832"/>
      <c r="K469" s="832"/>
      <c r="L469" s="832"/>
      <c r="M469" s="832"/>
      <c r="N469" s="832">
        <v>39</v>
      </c>
      <c r="O469" s="832">
        <v>20475</v>
      </c>
      <c r="P469" s="828"/>
      <c r="Q469" s="833">
        <v>525</v>
      </c>
    </row>
    <row r="470" spans="1:17" ht="14.45" customHeight="1" x14ac:dyDescent="0.2">
      <c r="A470" s="822" t="s">
        <v>8869</v>
      </c>
      <c r="B470" s="823" t="s">
        <v>8711</v>
      </c>
      <c r="C470" s="823" t="s">
        <v>7508</v>
      </c>
      <c r="D470" s="823" t="s">
        <v>8726</v>
      </c>
      <c r="E470" s="823" t="s">
        <v>8727</v>
      </c>
      <c r="F470" s="832"/>
      <c r="G470" s="832"/>
      <c r="H470" s="832"/>
      <c r="I470" s="832"/>
      <c r="J470" s="832"/>
      <c r="K470" s="832"/>
      <c r="L470" s="832"/>
      <c r="M470" s="832"/>
      <c r="N470" s="832">
        <v>41</v>
      </c>
      <c r="O470" s="832">
        <v>2378</v>
      </c>
      <c r="P470" s="828"/>
      <c r="Q470" s="833">
        <v>58</v>
      </c>
    </row>
    <row r="471" spans="1:17" ht="14.45" customHeight="1" x14ac:dyDescent="0.2">
      <c r="A471" s="822" t="s">
        <v>8869</v>
      </c>
      <c r="B471" s="823" t="s">
        <v>8711</v>
      </c>
      <c r="C471" s="823" t="s">
        <v>7508</v>
      </c>
      <c r="D471" s="823" t="s">
        <v>8728</v>
      </c>
      <c r="E471" s="823" t="s">
        <v>8729</v>
      </c>
      <c r="F471" s="832"/>
      <c r="G471" s="832"/>
      <c r="H471" s="832"/>
      <c r="I471" s="832"/>
      <c r="J471" s="832"/>
      <c r="K471" s="832"/>
      <c r="L471" s="832"/>
      <c r="M471" s="832"/>
      <c r="N471" s="832">
        <v>0</v>
      </c>
      <c r="O471" s="832">
        <v>0</v>
      </c>
      <c r="P471" s="828"/>
      <c r="Q471" s="833"/>
    </row>
    <row r="472" spans="1:17" ht="14.45" customHeight="1" x14ac:dyDescent="0.2">
      <c r="A472" s="822" t="s">
        <v>8869</v>
      </c>
      <c r="B472" s="823" t="s">
        <v>8711</v>
      </c>
      <c r="C472" s="823" t="s">
        <v>7508</v>
      </c>
      <c r="D472" s="823" t="s">
        <v>8730</v>
      </c>
      <c r="E472" s="823" t="s">
        <v>8731</v>
      </c>
      <c r="F472" s="832"/>
      <c r="G472" s="832"/>
      <c r="H472" s="832"/>
      <c r="I472" s="832"/>
      <c r="J472" s="832"/>
      <c r="K472" s="832"/>
      <c r="L472" s="832"/>
      <c r="M472" s="832"/>
      <c r="N472" s="832">
        <v>0</v>
      </c>
      <c r="O472" s="832">
        <v>0</v>
      </c>
      <c r="P472" s="828"/>
      <c r="Q472" s="833"/>
    </row>
    <row r="473" spans="1:17" ht="14.45" customHeight="1" x14ac:dyDescent="0.2">
      <c r="A473" s="822" t="s">
        <v>8869</v>
      </c>
      <c r="B473" s="823" t="s">
        <v>8711</v>
      </c>
      <c r="C473" s="823" t="s">
        <v>7508</v>
      </c>
      <c r="D473" s="823" t="s">
        <v>8738</v>
      </c>
      <c r="E473" s="823" t="s">
        <v>8739</v>
      </c>
      <c r="F473" s="832"/>
      <c r="G473" s="832"/>
      <c r="H473" s="832"/>
      <c r="I473" s="832"/>
      <c r="J473" s="832"/>
      <c r="K473" s="832"/>
      <c r="L473" s="832"/>
      <c r="M473" s="832"/>
      <c r="N473" s="832">
        <v>176</v>
      </c>
      <c r="O473" s="832">
        <v>25520</v>
      </c>
      <c r="P473" s="828"/>
      <c r="Q473" s="833">
        <v>145</v>
      </c>
    </row>
    <row r="474" spans="1:17" ht="14.45" customHeight="1" x14ac:dyDescent="0.2">
      <c r="A474" s="822" t="s">
        <v>8869</v>
      </c>
      <c r="B474" s="823" t="s">
        <v>8711</v>
      </c>
      <c r="C474" s="823" t="s">
        <v>7508</v>
      </c>
      <c r="D474" s="823" t="s">
        <v>8740</v>
      </c>
      <c r="E474" s="823" t="s">
        <v>8741</v>
      </c>
      <c r="F474" s="832"/>
      <c r="G474" s="832"/>
      <c r="H474" s="832"/>
      <c r="I474" s="832"/>
      <c r="J474" s="832"/>
      <c r="K474" s="832"/>
      <c r="L474" s="832"/>
      <c r="M474" s="832"/>
      <c r="N474" s="832">
        <v>39</v>
      </c>
      <c r="O474" s="832">
        <v>2613</v>
      </c>
      <c r="P474" s="828"/>
      <c r="Q474" s="833">
        <v>67</v>
      </c>
    </row>
    <row r="475" spans="1:17" ht="14.45" customHeight="1" x14ac:dyDescent="0.2">
      <c r="A475" s="822" t="s">
        <v>8869</v>
      </c>
      <c r="B475" s="823" t="s">
        <v>8711</v>
      </c>
      <c r="C475" s="823" t="s">
        <v>7508</v>
      </c>
      <c r="D475" s="823" t="s">
        <v>8742</v>
      </c>
      <c r="E475" s="823" t="s">
        <v>8743</v>
      </c>
      <c r="F475" s="832"/>
      <c r="G475" s="832"/>
      <c r="H475" s="832"/>
      <c r="I475" s="832"/>
      <c r="J475" s="832"/>
      <c r="K475" s="832"/>
      <c r="L475" s="832"/>
      <c r="M475" s="832"/>
      <c r="N475" s="832">
        <v>121</v>
      </c>
      <c r="O475" s="832">
        <v>16819</v>
      </c>
      <c r="P475" s="828"/>
      <c r="Q475" s="833">
        <v>139</v>
      </c>
    </row>
    <row r="476" spans="1:17" ht="14.45" customHeight="1" x14ac:dyDescent="0.2">
      <c r="A476" s="822" t="s">
        <v>8869</v>
      </c>
      <c r="B476" s="823" t="s">
        <v>8711</v>
      </c>
      <c r="C476" s="823" t="s">
        <v>7508</v>
      </c>
      <c r="D476" s="823" t="s">
        <v>8744</v>
      </c>
      <c r="E476" s="823" t="s">
        <v>8745</v>
      </c>
      <c r="F476" s="832"/>
      <c r="G476" s="832"/>
      <c r="H476" s="832"/>
      <c r="I476" s="832"/>
      <c r="J476" s="832"/>
      <c r="K476" s="832"/>
      <c r="L476" s="832"/>
      <c r="M476" s="832"/>
      <c r="N476" s="832">
        <v>10</v>
      </c>
      <c r="O476" s="832">
        <v>930</v>
      </c>
      <c r="P476" s="828"/>
      <c r="Q476" s="833">
        <v>93</v>
      </c>
    </row>
    <row r="477" spans="1:17" ht="14.45" customHeight="1" x14ac:dyDescent="0.2">
      <c r="A477" s="822" t="s">
        <v>8869</v>
      </c>
      <c r="B477" s="823" t="s">
        <v>8711</v>
      </c>
      <c r="C477" s="823" t="s">
        <v>7508</v>
      </c>
      <c r="D477" s="823" t="s">
        <v>8748</v>
      </c>
      <c r="E477" s="823" t="s">
        <v>8749</v>
      </c>
      <c r="F477" s="832"/>
      <c r="G477" s="832"/>
      <c r="H477" s="832"/>
      <c r="I477" s="832"/>
      <c r="J477" s="832"/>
      <c r="K477" s="832"/>
      <c r="L477" s="832"/>
      <c r="M477" s="832"/>
      <c r="N477" s="832">
        <v>10</v>
      </c>
      <c r="O477" s="832">
        <v>670</v>
      </c>
      <c r="P477" s="828"/>
      <c r="Q477" s="833">
        <v>67</v>
      </c>
    </row>
    <row r="478" spans="1:17" ht="14.45" customHeight="1" x14ac:dyDescent="0.2">
      <c r="A478" s="822" t="s">
        <v>8869</v>
      </c>
      <c r="B478" s="823" t="s">
        <v>8711</v>
      </c>
      <c r="C478" s="823" t="s">
        <v>7508</v>
      </c>
      <c r="D478" s="823" t="s">
        <v>8625</v>
      </c>
      <c r="E478" s="823" t="s">
        <v>8626</v>
      </c>
      <c r="F478" s="832"/>
      <c r="G478" s="832"/>
      <c r="H478" s="832"/>
      <c r="I478" s="832"/>
      <c r="J478" s="832"/>
      <c r="K478" s="832"/>
      <c r="L478" s="832"/>
      <c r="M478" s="832"/>
      <c r="N478" s="832">
        <v>9</v>
      </c>
      <c r="O478" s="832">
        <v>2961</v>
      </c>
      <c r="P478" s="828"/>
      <c r="Q478" s="833">
        <v>329</v>
      </c>
    </row>
    <row r="479" spans="1:17" ht="14.45" customHeight="1" x14ac:dyDescent="0.2">
      <c r="A479" s="822" t="s">
        <v>8869</v>
      </c>
      <c r="B479" s="823" t="s">
        <v>8711</v>
      </c>
      <c r="C479" s="823" t="s">
        <v>7508</v>
      </c>
      <c r="D479" s="823" t="s">
        <v>8750</v>
      </c>
      <c r="E479" s="823" t="s">
        <v>8751</v>
      </c>
      <c r="F479" s="832"/>
      <c r="G479" s="832"/>
      <c r="H479" s="832"/>
      <c r="I479" s="832"/>
      <c r="J479" s="832"/>
      <c r="K479" s="832"/>
      <c r="L479" s="832"/>
      <c r="M479" s="832"/>
      <c r="N479" s="832">
        <v>9</v>
      </c>
      <c r="O479" s="832">
        <v>468</v>
      </c>
      <c r="P479" s="828"/>
      <c r="Q479" s="833">
        <v>52</v>
      </c>
    </row>
    <row r="480" spans="1:17" ht="14.45" customHeight="1" x14ac:dyDescent="0.2">
      <c r="A480" s="822" t="s">
        <v>8869</v>
      </c>
      <c r="B480" s="823" t="s">
        <v>8711</v>
      </c>
      <c r="C480" s="823" t="s">
        <v>7508</v>
      </c>
      <c r="D480" s="823" t="s">
        <v>8752</v>
      </c>
      <c r="E480" s="823" t="s">
        <v>8753</v>
      </c>
      <c r="F480" s="832"/>
      <c r="G480" s="832"/>
      <c r="H480" s="832"/>
      <c r="I480" s="832"/>
      <c r="J480" s="832"/>
      <c r="K480" s="832"/>
      <c r="L480" s="832"/>
      <c r="M480" s="832"/>
      <c r="N480" s="832">
        <v>1</v>
      </c>
      <c r="O480" s="832">
        <v>211</v>
      </c>
      <c r="P480" s="828"/>
      <c r="Q480" s="833">
        <v>211</v>
      </c>
    </row>
    <row r="481" spans="1:17" ht="14.45" customHeight="1" x14ac:dyDescent="0.2">
      <c r="A481" s="822" t="s">
        <v>8869</v>
      </c>
      <c r="B481" s="823" t="s">
        <v>8711</v>
      </c>
      <c r="C481" s="823" t="s">
        <v>7508</v>
      </c>
      <c r="D481" s="823" t="s">
        <v>8754</v>
      </c>
      <c r="E481" s="823" t="s">
        <v>8755</v>
      </c>
      <c r="F481" s="832"/>
      <c r="G481" s="832"/>
      <c r="H481" s="832"/>
      <c r="I481" s="832"/>
      <c r="J481" s="832"/>
      <c r="K481" s="832"/>
      <c r="L481" s="832"/>
      <c r="M481" s="832"/>
      <c r="N481" s="832">
        <v>2</v>
      </c>
      <c r="O481" s="832">
        <v>1528</v>
      </c>
      <c r="P481" s="828"/>
      <c r="Q481" s="833">
        <v>764</v>
      </c>
    </row>
    <row r="482" spans="1:17" ht="14.45" customHeight="1" x14ac:dyDescent="0.2">
      <c r="A482" s="822" t="s">
        <v>8869</v>
      </c>
      <c r="B482" s="823" t="s">
        <v>8711</v>
      </c>
      <c r="C482" s="823" t="s">
        <v>7508</v>
      </c>
      <c r="D482" s="823" t="s">
        <v>8756</v>
      </c>
      <c r="E482" s="823" t="s">
        <v>8757</v>
      </c>
      <c r="F482" s="832"/>
      <c r="G482" s="832"/>
      <c r="H482" s="832"/>
      <c r="I482" s="832"/>
      <c r="J482" s="832"/>
      <c r="K482" s="832"/>
      <c r="L482" s="832"/>
      <c r="M482" s="832"/>
      <c r="N482" s="832">
        <v>11</v>
      </c>
      <c r="O482" s="832">
        <v>6787</v>
      </c>
      <c r="P482" s="828"/>
      <c r="Q482" s="833">
        <v>617</v>
      </c>
    </row>
    <row r="483" spans="1:17" ht="14.45" customHeight="1" x14ac:dyDescent="0.2">
      <c r="A483" s="822" t="s">
        <v>8869</v>
      </c>
      <c r="B483" s="823" t="s">
        <v>8711</v>
      </c>
      <c r="C483" s="823" t="s">
        <v>7508</v>
      </c>
      <c r="D483" s="823" t="s">
        <v>8770</v>
      </c>
      <c r="E483" s="823" t="s">
        <v>8771</v>
      </c>
      <c r="F483" s="832"/>
      <c r="G483" s="832"/>
      <c r="H483" s="832"/>
      <c r="I483" s="832"/>
      <c r="J483" s="832"/>
      <c r="K483" s="832"/>
      <c r="L483" s="832"/>
      <c r="M483" s="832"/>
      <c r="N483" s="832">
        <v>15</v>
      </c>
      <c r="O483" s="832">
        <v>22470</v>
      </c>
      <c r="P483" s="828"/>
      <c r="Q483" s="833">
        <v>1498</v>
      </c>
    </row>
    <row r="484" spans="1:17" ht="14.45" customHeight="1" x14ac:dyDescent="0.2">
      <c r="A484" s="822" t="s">
        <v>8869</v>
      </c>
      <c r="B484" s="823" t="s">
        <v>8711</v>
      </c>
      <c r="C484" s="823" t="s">
        <v>7508</v>
      </c>
      <c r="D484" s="823" t="s">
        <v>8772</v>
      </c>
      <c r="E484" s="823" t="s">
        <v>8773</v>
      </c>
      <c r="F484" s="832"/>
      <c r="G484" s="832"/>
      <c r="H484" s="832"/>
      <c r="I484" s="832"/>
      <c r="J484" s="832"/>
      <c r="K484" s="832"/>
      <c r="L484" s="832"/>
      <c r="M484" s="832"/>
      <c r="N484" s="832">
        <v>49</v>
      </c>
      <c r="O484" s="832">
        <v>16219</v>
      </c>
      <c r="P484" s="828"/>
      <c r="Q484" s="833">
        <v>331</v>
      </c>
    </row>
    <row r="485" spans="1:17" ht="14.45" customHeight="1" x14ac:dyDescent="0.2">
      <c r="A485" s="822" t="s">
        <v>8869</v>
      </c>
      <c r="B485" s="823" t="s">
        <v>8711</v>
      </c>
      <c r="C485" s="823" t="s">
        <v>7508</v>
      </c>
      <c r="D485" s="823" t="s">
        <v>8774</v>
      </c>
      <c r="E485" s="823" t="s">
        <v>8775</v>
      </c>
      <c r="F485" s="832"/>
      <c r="G485" s="832"/>
      <c r="H485" s="832"/>
      <c r="I485" s="832"/>
      <c r="J485" s="832"/>
      <c r="K485" s="832"/>
      <c r="L485" s="832"/>
      <c r="M485" s="832"/>
      <c r="N485" s="832">
        <v>7</v>
      </c>
      <c r="O485" s="832">
        <v>6258</v>
      </c>
      <c r="P485" s="828"/>
      <c r="Q485" s="833">
        <v>894</v>
      </c>
    </row>
    <row r="486" spans="1:17" ht="14.45" customHeight="1" x14ac:dyDescent="0.2">
      <c r="A486" s="822" t="s">
        <v>8869</v>
      </c>
      <c r="B486" s="823" t="s">
        <v>8711</v>
      </c>
      <c r="C486" s="823" t="s">
        <v>7508</v>
      </c>
      <c r="D486" s="823" t="s">
        <v>8776</v>
      </c>
      <c r="E486" s="823" t="s">
        <v>8777</v>
      </c>
      <c r="F486" s="832"/>
      <c r="G486" s="832"/>
      <c r="H486" s="832"/>
      <c r="I486" s="832"/>
      <c r="J486" s="832"/>
      <c r="K486" s="832"/>
      <c r="L486" s="832"/>
      <c r="M486" s="832"/>
      <c r="N486" s="832">
        <v>109</v>
      </c>
      <c r="O486" s="832">
        <v>28776</v>
      </c>
      <c r="P486" s="828"/>
      <c r="Q486" s="833">
        <v>264</v>
      </c>
    </row>
    <row r="487" spans="1:17" ht="14.45" customHeight="1" x14ac:dyDescent="0.2">
      <c r="A487" s="822" t="s">
        <v>8869</v>
      </c>
      <c r="B487" s="823" t="s">
        <v>8711</v>
      </c>
      <c r="C487" s="823" t="s">
        <v>7508</v>
      </c>
      <c r="D487" s="823" t="s">
        <v>8778</v>
      </c>
      <c r="E487" s="823" t="s">
        <v>8779</v>
      </c>
      <c r="F487" s="832"/>
      <c r="G487" s="832"/>
      <c r="H487" s="832"/>
      <c r="I487" s="832"/>
      <c r="J487" s="832"/>
      <c r="K487" s="832"/>
      <c r="L487" s="832"/>
      <c r="M487" s="832"/>
      <c r="N487" s="832">
        <v>16</v>
      </c>
      <c r="O487" s="832">
        <v>2672</v>
      </c>
      <c r="P487" s="828"/>
      <c r="Q487" s="833">
        <v>167</v>
      </c>
    </row>
    <row r="488" spans="1:17" ht="14.45" customHeight="1" x14ac:dyDescent="0.2">
      <c r="A488" s="822" t="s">
        <v>8869</v>
      </c>
      <c r="B488" s="823" t="s">
        <v>7584</v>
      </c>
      <c r="C488" s="823" t="s">
        <v>7508</v>
      </c>
      <c r="D488" s="823" t="s">
        <v>8870</v>
      </c>
      <c r="E488" s="823" t="s">
        <v>8871</v>
      </c>
      <c r="F488" s="832"/>
      <c r="G488" s="832"/>
      <c r="H488" s="832"/>
      <c r="I488" s="832"/>
      <c r="J488" s="832"/>
      <c r="K488" s="832"/>
      <c r="L488" s="832"/>
      <c r="M488" s="832"/>
      <c r="N488" s="832">
        <v>1</v>
      </c>
      <c r="O488" s="832">
        <v>0</v>
      </c>
      <c r="P488" s="828"/>
      <c r="Q488" s="833">
        <v>0</v>
      </c>
    </row>
    <row r="489" spans="1:17" ht="14.45" customHeight="1" x14ac:dyDescent="0.2">
      <c r="A489" s="822" t="s">
        <v>8869</v>
      </c>
      <c r="B489" s="823" t="s">
        <v>7584</v>
      </c>
      <c r="C489" s="823" t="s">
        <v>7508</v>
      </c>
      <c r="D489" s="823" t="s">
        <v>7603</v>
      </c>
      <c r="E489" s="823" t="s">
        <v>7604</v>
      </c>
      <c r="F489" s="832"/>
      <c r="G489" s="832"/>
      <c r="H489" s="832"/>
      <c r="I489" s="832"/>
      <c r="J489" s="832"/>
      <c r="K489" s="832"/>
      <c r="L489" s="832"/>
      <c r="M489" s="832"/>
      <c r="N489" s="832">
        <v>1</v>
      </c>
      <c r="O489" s="832">
        <v>1114</v>
      </c>
      <c r="P489" s="828"/>
      <c r="Q489" s="833">
        <v>1114</v>
      </c>
    </row>
    <row r="490" spans="1:17" ht="14.45" customHeight="1" thickBot="1" x14ac:dyDescent="0.25">
      <c r="A490" s="814" t="s">
        <v>8869</v>
      </c>
      <c r="B490" s="815" t="s">
        <v>7584</v>
      </c>
      <c r="C490" s="815" t="s">
        <v>7508</v>
      </c>
      <c r="D490" s="815" t="s">
        <v>7613</v>
      </c>
      <c r="E490" s="815" t="s">
        <v>7614</v>
      </c>
      <c r="F490" s="834"/>
      <c r="G490" s="834"/>
      <c r="H490" s="834"/>
      <c r="I490" s="834"/>
      <c r="J490" s="834"/>
      <c r="K490" s="834"/>
      <c r="L490" s="834"/>
      <c r="M490" s="834"/>
      <c r="N490" s="834">
        <v>30</v>
      </c>
      <c r="O490" s="834">
        <v>49080</v>
      </c>
      <c r="P490" s="820"/>
      <c r="Q490" s="835">
        <v>1636</v>
      </c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8D221783-3CA6-42D2-8333-CFB19AC7BCC5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705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4250</v>
      </c>
      <c r="D3" s="193">
        <f>SUBTOTAL(9,D6:D1048576)</f>
        <v>4056</v>
      </c>
      <c r="E3" s="193">
        <f>SUBTOTAL(9,E6:E1048576)</f>
        <v>3616</v>
      </c>
      <c r="F3" s="194">
        <f>IF(OR(E3=0,D3=0),"",E3/D3)</f>
        <v>0.89151873767258383</v>
      </c>
      <c r="G3" s="388">
        <f>SUBTOTAL(9,G6:G1048576)</f>
        <v>8650.1474999999991</v>
      </c>
      <c r="H3" s="389">
        <f>SUBTOTAL(9,H6:H1048576)</f>
        <v>9004.8689999999988</v>
      </c>
      <c r="I3" s="389">
        <f>SUBTOTAL(9,I6:I1048576)</f>
        <v>7353.5678799999996</v>
      </c>
      <c r="J3" s="194">
        <f>IF(OR(I3=0,H3=0),"",I3/H3)</f>
        <v>0.81662130565142044</v>
      </c>
      <c r="K3" s="388">
        <f>SUBTOTAL(9,K6:K1048576)</f>
        <v>991.54</v>
      </c>
      <c r="L3" s="389">
        <f>SUBTOTAL(9,L6:L1048576)</f>
        <v>1036.44</v>
      </c>
      <c r="M3" s="389">
        <f>SUBTOTAL(9,M6:M1048576)</f>
        <v>835.7</v>
      </c>
      <c r="N3" s="195">
        <f>IF(OR(M3=0,E3=0),"",M3*1000/E3)</f>
        <v>231.11172566371681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4"/>
      <c r="B5" s="975"/>
      <c r="C5" s="982">
        <v>2018</v>
      </c>
      <c r="D5" s="982">
        <v>2019</v>
      </c>
      <c r="E5" s="982">
        <v>2020</v>
      </c>
      <c r="F5" s="983" t="s">
        <v>2</v>
      </c>
      <c r="G5" s="993">
        <v>2018</v>
      </c>
      <c r="H5" s="982">
        <v>2019</v>
      </c>
      <c r="I5" s="982">
        <v>2020</v>
      </c>
      <c r="J5" s="983" t="s">
        <v>2</v>
      </c>
      <c r="K5" s="993">
        <v>2018</v>
      </c>
      <c r="L5" s="982">
        <v>2019</v>
      </c>
      <c r="M5" s="982">
        <v>2020</v>
      </c>
      <c r="N5" s="994" t="s">
        <v>92</v>
      </c>
    </row>
    <row r="6" spans="1:14" ht="14.45" customHeight="1" x14ac:dyDescent="0.2">
      <c r="A6" s="976" t="s">
        <v>7975</v>
      </c>
      <c r="B6" s="979" t="s">
        <v>8873</v>
      </c>
      <c r="C6" s="984">
        <v>3138</v>
      </c>
      <c r="D6" s="985">
        <v>2843</v>
      </c>
      <c r="E6" s="985">
        <v>2740</v>
      </c>
      <c r="F6" s="990"/>
      <c r="G6" s="984">
        <v>2771.2466999999997</v>
      </c>
      <c r="H6" s="985">
        <v>2586.3075000000003</v>
      </c>
      <c r="I6" s="985">
        <v>2643.0614799999994</v>
      </c>
      <c r="J6" s="990"/>
      <c r="K6" s="984">
        <v>251.04</v>
      </c>
      <c r="L6" s="985">
        <v>227.44</v>
      </c>
      <c r="M6" s="985">
        <v>219.2</v>
      </c>
      <c r="N6" s="995">
        <v>80</v>
      </c>
    </row>
    <row r="7" spans="1:14" ht="14.45" customHeight="1" x14ac:dyDescent="0.2">
      <c r="A7" s="977" t="s">
        <v>8046</v>
      </c>
      <c r="B7" s="980" t="s">
        <v>8874</v>
      </c>
      <c r="C7" s="986">
        <v>369</v>
      </c>
      <c r="D7" s="987">
        <v>405</v>
      </c>
      <c r="E7" s="987">
        <v>357</v>
      </c>
      <c r="F7" s="991"/>
      <c r="G7" s="986">
        <v>2217.0995999999991</v>
      </c>
      <c r="H7" s="987">
        <v>2434.5774000000006</v>
      </c>
      <c r="I7" s="987">
        <v>2148.1343999999999</v>
      </c>
      <c r="J7" s="991"/>
      <c r="K7" s="986">
        <v>369</v>
      </c>
      <c r="L7" s="987">
        <v>405</v>
      </c>
      <c r="M7" s="987">
        <v>357</v>
      </c>
      <c r="N7" s="996">
        <v>1000</v>
      </c>
    </row>
    <row r="8" spans="1:14" ht="14.45" customHeight="1" thickBot="1" x14ac:dyDescent="0.25">
      <c r="A8" s="978" t="s">
        <v>8044</v>
      </c>
      <c r="B8" s="981" t="s">
        <v>8874</v>
      </c>
      <c r="C8" s="988">
        <v>743</v>
      </c>
      <c r="D8" s="989">
        <v>808</v>
      </c>
      <c r="E8" s="989">
        <v>519</v>
      </c>
      <c r="F8" s="992"/>
      <c r="G8" s="988">
        <v>3661.8011999999994</v>
      </c>
      <c r="H8" s="989">
        <v>3983.9840999999988</v>
      </c>
      <c r="I8" s="989">
        <v>2562.3720000000003</v>
      </c>
      <c r="J8" s="992"/>
      <c r="K8" s="988">
        <v>371.5</v>
      </c>
      <c r="L8" s="989">
        <v>404</v>
      </c>
      <c r="M8" s="989">
        <v>259.5</v>
      </c>
      <c r="N8" s="997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CCB7E8E5-9D19-4D20-A15B-C040CADBB487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705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0.3291517955984406</v>
      </c>
      <c r="C4" s="323">
        <f t="shared" ref="C4:M4" si="0">(C10+C8)/C6</f>
        <v>0.29886659557475742</v>
      </c>
      <c r="D4" s="323">
        <f t="shared" si="0"/>
        <v>0.29834823988950626</v>
      </c>
      <c r="E4" s="323">
        <f t="shared" si="0"/>
        <v>0.28441294692346708</v>
      </c>
      <c r="F4" s="323">
        <f t="shared" si="0"/>
        <v>0.27300913137043131</v>
      </c>
      <c r="G4" s="323">
        <f t="shared" si="0"/>
        <v>0.15155571205447527</v>
      </c>
      <c r="H4" s="323">
        <f t="shared" si="0"/>
        <v>0.15155571205447527</v>
      </c>
      <c r="I4" s="323">
        <f t="shared" si="0"/>
        <v>0.15155571205447527</v>
      </c>
      <c r="J4" s="323">
        <f t="shared" si="0"/>
        <v>0.15155571205447527</v>
      </c>
      <c r="K4" s="323">
        <f t="shared" si="0"/>
        <v>0.15155571205447527</v>
      </c>
      <c r="L4" s="323">
        <f t="shared" si="0"/>
        <v>0.15155571205447527</v>
      </c>
      <c r="M4" s="323">
        <f t="shared" si="0"/>
        <v>0.15155571205447527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51200.589409999993</v>
      </c>
      <c r="C5" s="323">
        <f>IF(ISERROR(VLOOKUP($A5,'Man Tab'!$A:$Q,COLUMN()+2,0)),0,VLOOKUP($A5,'Man Tab'!$A:$Q,COLUMN()+2,0))</f>
        <v>51866.46009</v>
      </c>
      <c r="D5" s="323">
        <f>IF(ISERROR(VLOOKUP($A5,'Man Tab'!$A:$Q,COLUMN()+2,0)),0,VLOOKUP($A5,'Man Tab'!$A:$Q,COLUMN()+2,0))</f>
        <v>42401.411369999994</v>
      </c>
      <c r="E5" s="323">
        <f>IF(ISERROR(VLOOKUP($A5,'Man Tab'!$A:$Q,COLUMN()+2,0)),0,VLOOKUP($A5,'Man Tab'!$A:$Q,COLUMN()+2,0))</f>
        <v>43779.517789999998</v>
      </c>
      <c r="F5" s="323">
        <f>IF(ISERROR(VLOOKUP($A5,'Man Tab'!$A:$Q,COLUMN()+2,0)),0,VLOOKUP($A5,'Man Tab'!$A:$Q,COLUMN()+2,0))</f>
        <v>44057.51541</v>
      </c>
      <c r="G5" s="323">
        <f>IF(ISERROR(VLOOKUP($A5,'Man Tab'!$A:$Q,COLUMN()+2,0)),0,VLOOKUP($A5,'Man Tab'!$A:$Q,COLUMN()+2,0))</f>
        <v>0</v>
      </c>
      <c r="H5" s="323">
        <f>IF(ISERROR(VLOOKUP($A5,'Man Tab'!$A:$Q,COLUMN()+2,0)),0,VLOOKUP($A5,'Man Tab'!$A:$Q,COLUMN()+2,0))</f>
        <v>0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5" customHeight="1" x14ac:dyDescent="0.2">
      <c r="A6" s="324" t="s">
        <v>97</v>
      </c>
      <c r="B6" s="325">
        <f>B5</f>
        <v>51200.589409999993</v>
      </c>
      <c r="C6" s="325">
        <f t="shared" ref="C6:M6" si="1">C5+B6</f>
        <v>103067.04949999999</v>
      </c>
      <c r="D6" s="325">
        <f t="shared" si="1"/>
        <v>145468.46086999998</v>
      </c>
      <c r="E6" s="325">
        <f t="shared" si="1"/>
        <v>189247.97865999996</v>
      </c>
      <c r="F6" s="325">
        <f t="shared" si="1"/>
        <v>233305.49406999996</v>
      </c>
      <c r="G6" s="325">
        <f t="shared" si="1"/>
        <v>233305.49406999996</v>
      </c>
      <c r="H6" s="325">
        <f t="shared" si="1"/>
        <v>233305.49406999996</v>
      </c>
      <c r="I6" s="325">
        <f t="shared" si="1"/>
        <v>233305.49406999996</v>
      </c>
      <c r="J6" s="325">
        <f t="shared" si="1"/>
        <v>233305.49406999996</v>
      </c>
      <c r="K6" s="325">
        <f t="shared" si="1"/>
        <v>233305.49406999996</v>
      </c>
      <c r="L6" s="325">
        <f t="shared" si="1"/>
        <v>233305.49406999996</v>
      </c>
      <c r="M6" s="325">
        <f t="shared" si="1"/>
        <v>233305.49406999996</v>
      </c>
    </row>
    <row r="7" spans="1:13" ht="14.45" customHeight="1" x14ac:dyDescent="0.2">
      <c r="A7" s="324" t="s">
        <v>125</v>
      </c>
      <c r="B7" s="324">
        <v>219.898</v>
      </c>
      <c r="C7" s="324">
        <v>379.834</v>
      </c>
      <c r="D7" s="324">
        <v>589.54600000000005</v>
      </c>
      <c r="E7" s="324">
        <v>762.95699999999999</v>
      </c>
      <c r="F7" s="324">
        <v>944.52499999999998</v>
      </c>
      <c r="G7" s="324"/>
      <c r="H7" s="324"/>
      <c r="I7" s="324"/>
      <c r="J7" s="324"/>
      <c r="K7" s="324"/>
      <c r="L7" s="324"/>
      <c r="M7" s="324"/>
    </row>
    <row r="8" spans="1:13" ht="14.45" customHeight="1" x14ac:dyDescent="0.2">
      <c r="A8" s="324" t="s">
        <v>98</v>
      </c>
      <c r="B8" s="325">
        <f>B7*30</f>
        <v>6596.94</v>
      </c>
      <c r="C8" s="325">
        <f t="shared" ref="C8:M8" si="2">C7*30</f>
        <v>11395.02</v>
      </c>
      <c r="D8" s="325">
        <f t="shared" si="2"/>
        <v>17686.38</v>
      </c>
      <c r="E8" s="325">
        <f t="shared" si="2"/>
        <v>22888.71</v>
      </c>
      <c r="F8" s="325">
        <f t="shared" si="2"/>
        <v>28335.75</v>
      </c>
      <c r="G8" s="325">
        <f t="shared" si="2"/>
        <v>0</v>
      </c>
      <c r="H8" s="325">
        <f t="shared" si="2"/>
        <v>0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5" customHeight="1" x14ac:dyDescent="0.2">
      <c r="A9" s="324" t="s">
        <v>126</v>
      </c>
      <c r="B9" s="324">
        <v>10255825.940000001</v>
      </c>
      <c r="C9" s="324">
        <v>9152452.2599999979</v>
      </c>
      <c r="D9" s="324">
        <v>6305601.0600000005</v>
      </c>
      <c r="E9" s="324">
        <v>5221986.0499999989</v>
      </c>
      <c r="F9" s="324">
        <v>4422914.97</v>
      </c>
      <c r="G9" s="324">
        <v>0</v>
      </c>
      <c r="H9" s="324">
        <v>0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10255.825940000001</v>
      </c>
      <c r="C10" s="325">
        <f t="shared" ref="C10:M10" si="3">C9/1000+B10</f>
        <v>19408.278200000001</v>
      </c>
      <c r="D10" s="325">
        <f t="shared" si="3"/>
        <v>25713.879260000002</v>
      </c>
      <c r="E10" s="325">
        <f t="shared" si="3"/>
        <v>30935.865310000001</v>
      </c>
      <c r="F10" s="325">
        <f t="shared" si="3"/>
        <v>35358.780279999999</v>
      </c>
      <c r="G10" s="325">
        <f t="shared" si="3"/>
        <v>35358.780279999999</v>
      </c>
      <c r="H10" s="325">
        <f t="shared" si="3"/>
        <v>35358.780279999999</v>
      </c>
      <c r="I10" s="325">
        <f t="shared" si="3"/>
        <v>35358.780279999999</v>
      </c>
      <c r="J10" s="325">
        <f t="shared" si="3"/>
        <v>35358.780279999999</v>
      </c>
      <c r="K10" s="325">
        <f t="shared" si="3"/>
        <v>35358.780279999999</v>
      </c>
      <c r="L10" s="325">
        <f t="shared" si="3"/>
        <v>35358.780279999999</v>
      </c>
      <c r="M10" s="325">
        <f t="shared" si="3"/>
        <v>35358.780279999999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5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 t="str">
        <f>IF(ISERROR(HI!F15),#REF!,HI!F15)</f>
        <v/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 t="str">
        <f>IF(ISERROR(HI!F15),#REF!,HI!F15)</f>
        <v/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DCCABC18-BBEE-49E7-BD02-7A7C88D954D0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6" customFormat="1" ht="14.45" customHeight="1" thickBot="1" x14ac:dyDescent="0.25">
      <c r="A2" s="705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2020</v>
      </c>
      <c r="C4" s="257" t="s">
        <v>30</v>
      </c>
      <c r="D4" s="406" t="s">
        <v>302</v>
      </c>
      <c r="E4" s="406" t="s">
        <v>303</v>
      </c>
      <c r="F4" s="406" t="s">
        <v>304</v>
      </c>
      <c r="G4" s="406" t="s">
        <v>305</v>
      </c>
      <c r="H4" s="406" t="s">
        <v>306</v>
      </c>
      <c r="I4" s="406" t="s">
        <v>307</v>
      </c>
      <c r="J4" s="406" t="s">
        <v>308</v>
      </c>
      <c r="K4" s="406" t="s">
        <v>309</v>
      </c>
      <c r="L4" s="406" t="s">
        <v>310</v>
      </c>
      <c r="M4" s="406" t="s">
        <v>311</v>
      </c>
      <c r="N4" s="406" t="s">
        <v>312</v>
      </c>
      <c r="O4" s="406" t="s">
        <v>313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381200.0000006</v>
      </c>
      <c r="C7" s="56">
        <v>31766.666666716668</v>
      </c>
      <c r="D7" s="56">
        <v>33471.518889999999</v>
      </c>
      <c r="E7" s="56">
        <v>34649.9827</v>
      </c>
      <c r="F7" s="56">
        <v>25764.671050000001</v>
      </c>
      <c r="G7" s="56">
        <v>28359.886559999999</v>
      </c>
      <c r="H7" s="56">
        <v>26538.178329999999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148784.23753000001</v>
      </c>
      <c r="Q7" s="185">
        <v>0.39030492531418109</v>
      </c>
    </row>
    <row r="8" spans="1:17" ht="14.45" customHeight="1" x14ac:dyDescent="0.2">
      <c r="A8" s="19" t="s">
        <v>36</v>
      </c>
      <c r="B8" s="55">
        <v>27744.0387959</v>
      </c>
      <c r="C8" s="56">
        <v>2312.0032329916667</v>
      </c>
      <c r="D8" s="56">
        <v>2445.19</v>
      </c>
      <c r="E8" s="56">
        <v>1801.34</v>
      </c>
      <c r="F8" s="56">
        <v>1570.32</v>
      </c>
      <c r="G8" s="56">
        <v>1509.71</v>
      </c>
      <c r="H8" s="56">
        <v>2012.0830000000001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9338.643</v>
      </c>
      <c r="Q8" s="185">
        <v>0.33659998346672076</v>
      </c>
    </row>
    <row r="9" spans="1:17" ht="14.45" customHeight="1" x14ac:dyDescent="0.2">
      <c r="A9" s="19" t="s">
        <v>37</v>
      </c>
      <c r="B9" s="55">
        <v>39249.0000009</v>
      </c>
      <c r="C9" s="56">
        <v>3270.7500000750001</v>
      </c>
      <c r="D9" s="56">
        <v>2948.9947700000002</v>
      </c>
      <c r="E9" s="56">
        <v>3264.0659100000003</v>
      </c>
      <c r="F9" s="56">
        <v>3500.9666699999998</v>
      </c>
      <c r="G9" s="56">
        <v>2093.2284399999999</v>
      </c>
      <c r="H9" s="56">
        <v>2808.1421399999999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14615.397929999999</v>
      </c>
      <c r="Q9" s="185">
        <v>0.37237631352811179</v>
      </c>
    </row>
    <row r="10" spans="1:17" ht="14.45" customHeight="1" x14ac:dyDescent="0.2">
      <c r="A10" s="19" t="s">
        <v>38</v>
      </c>
      <c r="B10" s="55">
        <v>1139.5207482000001</v>
      </c>
      <c r="C10" s="56">
        <v>94.960062350000001</v>
      </c>
      <c r="D10" s="56">
        <v>87.042450000000002</v>
      </c>
      <c r="E10" s="56">
        <v>89.126850000000005</v>
      </c>
      <c r="F10" s="56">
        <v>84.890079999999998</v>
      </c>
      <c r="G10" s="56">
        <v>67.931899999999999</v>
      </c>
      <c r="H10" s="56">
        <v>81.155249999999995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410.14652999999998</v>
      </c>
      <c r="Q10" s="185">
        <v>0.35992897070796831</v>
      </c>
    </row>
    <row r="11" spans="1:17" ht="14.45" customHeight="1" x14ac:dyDescent="0.2">
      <c r="A11" s="19" t="s">
        <v>39</v>
      </c>
      <c r="B11" s="55">
        <v>2235.5340684000003</v>
      </c>
      <c r="C11" s="56">
        <v>186.29450570000003</v>
      </c>
      <c r="D11" s="56">
        <v>194.35911999999999</v>
      </c>
      <c r="E11" s="56">
        <v>199.88806</v>
      </c>
      <c r="F11" s="56">
        <v>212.65589000000003</v>
      </c>
      <c r="G11" s="56">
        <v>195.44800000000001</v>
      </c>
      <c r="H11" s="56">
        <v>202.45085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1004.8019199999999</v>
      </c>
      <c r="Q11" s="185">
        <v>0.44946839961117174</v>
      </c>
    </row>
    <row r="12" spans="1:17" ht="14.45" customHeight="1" x14ac:dyDescent="0.2">
      <c r="A12" s="19" t="s">
        <v>40</v>
      </c>
      <c r="B12" s="55">
        <v>330.92339299999998</v>
      </c>
      <c r="C12" s="56">
        <v>27.576949416666665</v>
      </c>
      <c r="D12" s="56">
        <v>25.508410000000001</v>
      </c>
      <c r="E12" s="56">
        <v>11.424100000000001</v>
      </c>
      <c r="F12" s="56">
        <v>20.085919999999998</v>
      </c>
      <c r="G12" s="56">
        <v>4.5578100000000008</v>
      </c>
      <c r="H12" s="56">
        <v>63.158999999999999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124.73524</v>
      </c>
      <c r="Q12" s="185">
        <v>0.37693086266645409</v>
      </c>
    </row>
    <row r="13" spans="1:17" ht="14.45" customHeight="1" x14ac:dyDescent="0.2">
      <c r="A13" s="19" t="s">
        <v>41</v>
      </c>
      <c r="B13" s="55">
        <v>335</v>
      </c>
      <c r="C13" s="56">
        <v>27.916666666666668</v>
      </c>
      <c r="D13" s="56">
        <v>40.251239999999996</v>
      </c>
      <c r="E13" s="56">
        <v>34.59554</v>
      </c>
      <c r="F13" s="56">
        <v>77.814429999999987</v>
      </c>
      <c r="G13" s="56">
        <v>257.51157000000001</v>
      </c>
      <c r="H13" s="56">
        <v>344.16473999999999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754.33752000000004</v>
      </c>
      <c r="Q13" s="185">
        <v>2.2517537910447762</v>
      </c>
    </row>
    <row r="14" spans="1:17" ht="14.45" customHeight="1" x14ac:dyDescent="0.2">
      <c r="A14" s="19" t="s">
        <v>42</v>
      </c>
      <c r="B14" s="55">
        <v>3463.742326</v>
      </c>
      <c r="C14" s="56">
        <v>288.64519383333334</v>
      </c>
      <c r="D14" s="56">
        <v>421.37</v>
      </c>
      <c r="E14" s="56">
        <v>325.428</v>
      </c>
      <c r="F14" s="56">
        <v>326.16300000000001</v>
      </c>
      <c r="G14" s="56">
        <v>261.83600000000001</v>
      </c>
      <c r="H14" s="56">
        <v>244.77199999999999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1579.569</v>
      </c>
      <c r="Q14" s="185">
        <v>0.45602959208115179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1090.1105833000001</v>
      </c>
      <c r="C17" s="56">
        <v>90.842548608333345</v>
      </c>
      <c r="D17" s="56">
        <v>90.238749999999996</v>
      </c>
      <c r="E17" s="56">
        <v>55.566110000000002</v>
      </c>
      <c r="F17" s="56">
        <v>22.816369999999999</v>
      </c>
      <c r="G17" s="56">
        <v>59.13776</v>
      </c>
      <c r="H17" s="56">
        <v>99.170380000000009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326.92937000000001</v>
      </c>
      <c r="Q17" s="185">
        <v>0.29990477572496749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12.632</v>
      </c>
      <c r="E18" s="56">
        <v>13.832000000000001</v>
      </c>
      <c r="F18" s="56">
        <v>11.959</v>
      </c>
      <c r="G18" s="56">
        <v>3.173</v>
      </c>
      <c r="H18" s="56">
        <v>-1.92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39.676000000000002</v>
      </c>
      <c r="Q18" s="185" t="s">
        <v>329</v>
      </c>
    </row>
    <row r="19" spans="1:17" ht="14.45" customHeight="1" x14ac:dyDescent="0.2">
      <c r="A19" s="19" t="s">
        <v>47</v>
      </c>
      <c r="B19" s="55">
        <v>6256.8848923000005</v>
      </c>
      <c r="C19" s="56">
        <v>521.40707435833338</v>
      </c>
      <c r="D19" s="56">
        <v>664.51443999999992</v>
      </c>
      <c r="E19" s="56">
        <v>515.55933000000005</v>
      </c>
      <c r="F19" s="56">
        <v>490.42728999999997</v>
      </c>
      <c r="G19" s="56">
        <v>624.79223999999999</v>
      </c>
      <c r="H19" s="56">
        <v>781.48549000000003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3076.7787900000003</v>
      </c>
      <c r="Q19" s="185">
        <v>0.49174291088308503</v>
      </c>
    </row>
    <row r="20" spans="1:17" ht="14.45" customHeight="1" x14ac:dyDescent="0.2">
      <c r="A20" s="19" t="s">
        <v>48</v>
      </c>
      <c r="B20" s="55">
        <v>139809.58298129999</v>
      </c>
      <c r="C20" s="56">
        <v>11650.798581775</v>
      </c>
      <c r="D20" s="56">
        <v>10439.755580000001</v>
      </c>
      <c r="E20" s="56">
        <v>10487.37883</v>
      </c>
      <c r="F20" s="56">
        <v>9885.7810800000007</v>
      </c>
      <c r="G20" s="56">
        <v>9929.6061699999991</v>
      </c>
      <c r="H20" s="56">
        <v>10470.464029999999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51212.985690000001</v>
      </c>
      <c r="Q20" s="185">
        <v>0.36630526032575261</v>
      </c>
    </row>
    <row r="21" spans="1:17" ht="14.45" customHeight="1" x14ac:dyDescent="0.2">
      <c r="A21" s="20" t="s">
        <v>49</v>
      </c>
      <c r="B21" s="55">
        <v>4644.2672186999998</v>
      </c>
      <c r="C21" s="56">
        <v>387.022268225</v>
      </c>
      <c r="D21" s="56">
        <v>358.94815999999997</v>
      </c>
      <c r="E21" s="56">
        <v>358.71201000000002</v>
      </c>
      <c r="F21" s="56">
        <v>359.90601000000004</v>
      </c>
      <c r="G21" s="56">
        <v>361.17759000000001</v>
      </c>
      <c r="H21" s="56">
        <v>361.14684999999997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1799.8906200000001</v>
      </c>
      <c r="Q21" s="185">
        <v>0.38755104632067588</v>
      </c>
    </row>
    <row r="22" spans="1:17" ht="14.45" customHeight="1" x14ac:dyDescent="0.2">
      <c r="A22" s="19" t="s">
        <v>50</v>
      </c>
      <c r="B22" s="55">
        <v>10.495414199999999</v>
      </c>
      <c r="C22" s="56">
        <v>0.87461784999999992</v>
      </c>
      <c r="D22" s="56">
        <v>0</v>
      </c>
      <c r="E22" s="56">
        <v>46.045339999999996</v>
      </c>
      <c r="F22" s="56">
        <v>53.26323</v>
      </c>
      <c r="G22" s="56">
        <v>50.638500000000001</v>
      </c>
      <c r="H22" s="56">
        <v>49.462000000000003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199.40906999999999</v>
      </c>
      <c r="Q22" s="185">
        <v>18.999637956165657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191.60140799998771</v>
      </c>
      <c r="C24" s="56">
        <v>15.966783999998976</v>
      </c>
      <c r="D24" s="56">
        <v>0.26559999999153661</v>
      </c>
      <c r="E24" s="56">
        <v>13.515310000009777</v>
      </c>
      <c r="F24" s="56">
        <v>19.69134999999369</v>
      </c>
      <c r="G24" s="56">
        <v>0.88225000000238651</v>
      </c>
      <c r="H24" s="56">
        <v>3.6013499999971827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37.955859999994573</v>
      </c>
      <c r="Q24" s="185">
        <v>0.19809802232766999</v>
      </c>
    </row>
    <row r="25" spans="1:17" ht="14.45" customHeight="1" x14ac:dyDescent="0.2">
      <c r="A25" s="21" t="s">
        <v>53</v>
      </c>
      <c r="B25" s="58">
        <v>607700.70183080004</v>
      </c>
      <c r="C25" s="59">
        <v>50641.725152566672</v>
      </c>
      <c r="D25" s="59">
        <v>51200.589409999993</v>
      </c>
      <c r="E25" s="59">
        <v>51866.46009</v>
      </c>
      <c r="F25" s="59">
        <v>42401.411369999994</v>
      </c>
      <c r="G25" s="59">
        <v>43779.517789999998</v>
      </c>
      <c r="H25" s="59">
        <v>44057.51541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233305.49406999996</v>
      </c>
      <c r="Q25" s="186">
        <v>0.38391513020657719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2240.7649500000002</v>
      </c>
      <c r="E26" s="56">
        <v>1667.9928600000001</v>
      </c>
      <c r="F26" s="56">
        <v>1785.3419699999999</v>
      </c>
      <c r="G26" s="56">
        <v>1878.9631299999999</v>
      </c>
      <c r="H26" s="56">
        <v>1617.76181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9190.8247200000005</v>
      </c>
      <c r="Q26" s="185" t="s">
        <v>329</v>
      </c>
    </row>
    <row r="27" spans="1:17" ht="14.45" customHeight="1" x14ac:dyDescent="0.2">
      <c r="A27" s="22" t="s">
        <v>55</v>
      </c>
      <c r="B27" s="58">
        <v>607700.70183080004</v>
      </c>
      <c r="C27" s="59">
        <v>50641.725152566672</v>
      </c>
      <c r="D27" s="59">
        <v>53441.35435999999</v>
      </c>
      <c r="E27" s="59">
        <v>53534.452949999999</v>
      </c>
      <c r="F27" s="59">
        <v>44186.753339999996</v>
      </c>
      <c r="G27" s="59">
        <v>45658.480919999995</v>
      </c>
      <c r="H27" s="59">
        <v>45675.277220000004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242496.31878999999</v>
      </c>
      <c r="Q27" s="186">
        <v>0.39903906324188743</v>
      </c>
    </row>
    <row r="28" spans="1:17" ht="14.45" customHeight="1" x14ac:dyDescent="0.2">
      <c r="A28" s="20" t="s">
        <v>56</v>
      </c>
      <c r="B28" s="55">
        <v>209.38291380000001</v>
      </c>
      <c r="C28" s="56">
        <v>17.448576150000001</v>
      </c>
      <c r="D28" s="56">
        <v>23.07788</v>
      </c>
      <c r="E28" s="56">
        <v>18.047799999999999</v>
      </c>
      <c r="F28" s="56">
        <v>14.252879999999999</v>
      </c>
      <c r="G28" s="56">
        <v>16.740479999999998</v>
      </c>
      <c r="H28" s="56">
        <v>18.819479999999999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90.938519999999997</v>
      </c>
      <c r="Q28" s="185">
        <v>0.43431681386793269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12.948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12.948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300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C078AF9C-B24A-4DE5-B5FF-447EA5F06B34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705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318</v>
      </c>
      <c r="G4" s="540" t="s">
        <v>64</v>
      </c>
      <c r="H4" s="259" t="s">
        <v>182</v>
      </c>
      <c r="I4" s="538" t="s">
        <v>65</v>
      </c>
      <c r="J4" s="540" t="s">
        <v>320</v>
      </c>
      <c r="K4" s="541" t="s">
        <v>321</v>
      </c>
    </row>
    <row r="5" spans="1:13" ht="39" thickBot="1" x14ac:dyDescent="0.25">
      <c r="A5" s="103"/>
      <c r="B5" s="28" t="s">
        <v>314</v>
      </c>
      <c r="C5" s="29" t="s">
        <v>315</v>
      </c>
      <c r="D5" s="30" t="s">
        <v>316</v>
      </c>
      <c r="E5" s="30" t="s">
        <v>317</v>
      </c>
      <c r="F5" s="539"/>
      <c r="G5" s="539"/>
      <c r="H5" s="29" t="s">
        <v>319</v>
      </c>
      <c r="I5" s="539"/>
      <c r="J5" s="539"/>
      <c r="K5" s="542"/>
    </row>
    <row r="6" spans="1:13" ht="14.45" customHeight="1" x14ac:dyDescent="0.2">
      <c r="A6" s="711" t="s">
        <v>66</v>
      </c>
      <c r="B6" s="707">
        <v>81748.567506000109</v>
      </c>
      <c r="C6" s="708">
        <v>75809.288630000097</v>
      </c>
      <c r="D6" s="708">
        <v>-5939.2788760000112</v>
      </c>
      <c r="E6" s="709">
        <v>0.92734699754140537</v>
      </c>
      <c r="F6" s="707">
        <v>-607217.34721730009</v>
      </c>
      <c r="G6" s="708">
        <v>-253007.22800720835</v>
      </c>
      <c r="H6" s="708">
        <v>17662.276600000001</v>
      </c>
      <c r="I6" s="708">
        <v>60397.793099999901</v>
      </c>
      <c r="J6" s="708">
        <v>313405.02110720827</v>
      </c>
      <c r="K6" s="710">
        <v>-9.9466514546702856E-2</v>
      </c>
      <c r="L6" s="270"/>
      <c r="M6" s="706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1" t="s">
        <v>331</v>
      </c>
      <c r="B7" s="707">
        <v>560097.42488399998</v>
      </c>
      <c r="C7" s="708">
        <v>583059.86242999905</v>
      </c>
      <c r="D7" s="708">
        <v>22962.43754599907</v>
      </c>
      <c r="E7" s="709">
        <v>1.0409972203510036</v>
      </c>
      <c r="F7" s="707">
        <v>607700.70183080004</v>
      </c>
      <c r="G7" s="708">
        <v>253208.62576283337</v>
      </c>
      <c r="H7" s="708">
        <v>44057.51541</v>
      </c>
      <c r="I7" s="708">
        <v>233305.49406999999</v>
      </c>
      <c r="J7" s="708">
        <v>-19903.131692833384</v>
      </c>
      <c r="K7" s="710">
        <v>0.38391513020657725</v>
      </c>
      <c r="L7" s="270"/>
      <c r="M7" s="706" t="str">
        <f t="shared" si="0"/>
        <v/>
      </c>
    </row>
    <row r="8" spans="1:13" ht="14.45" customHeight="1" x14ac:dyDescent="0.2">
      <c r="A8" s="711" t="s">
        <v>332</v>
      </c>
      <c r="B8" s="707">
        <v>426831.60376099998</v>
      </c>
      <c r="C8" s="708">
        <v>440202.324469999</v>
      </c>
      <c r="D8" s="708">
        <v>13370.720708999026</v>
      </c>
      <c r="E8" s="709">
        <v>1.031325517115377</v>
      </c>
      <c r="F8" s="707">
        <v>455697.75933300104</v>
      </c>
      <c r="G8" s="708">
        <v>189874.06638875045</v>
      </c>
      <c r="H8" s="708">
        <v>32295.954550000002</v>
      </c>
      <c r="I8" s="708">
        <v>176613.98222999999</v>
      </c>
      <c r="J8" s="708">
        <v>-13260.084158750455</v>
      </c>
      <c r="K8" s="710">
        <v>0.38756824806096835</v>
      </c>
      <c r="L8" s="270"/>
      <c r="M8" s="706" t="str">
        <f t="shared" si="0"/>
        <v/>
      </c>
    </row>
    <row r="9" spans="1:13" ht="14.45" customHeight="1" x14ac:dyDescent="0.2">
      <c r="A9" s="711" t="s">
        <v>333</v>
      </c>
      <c r="B9" s="707">
        <v>423306.68245099997</v>
      </c>
      <c r="C9" s="708">
        <v>436683.30646999902</v>
      </c>
      <c r="D9" s="708">
        <v>13376.624018999049</v>
      </c>
      <c r="E9" s="709">
        <v>1.0316003138470355</v>
      </c>
      <c r="F9" s="707">
        <v>452234.01700700098</v>
      </c>
      <c r="G9" s="708">
        <v>188430.84041958372</v>
      </c>
      <c r="H9" s="708">
        <v>32051.182550000001</v>
      </c>
      <c r="I9" s="708">
        <v>175034.41322999998</v>
      </c>
      <c r="J9" s="708">
        <v>-13396.427189583745</v>
      </c>
      <c r="K9" s="710">
        <v>0.38704389021511909</v>
      </c>
      <c r="L9" s="270"/>
      <c r="M9" s="706" t="str">
        <f t="shared" si="0"/>
        <v/>
      </c>
    </row>
    <row r="10" spans="1:13" ht="14.45" customHeight="1" x14ac:dyDescent="0.2">
      <c r="A10" s="711" t="s">
        <v>334</v>
      </c>
      <c r="B10" s="707">
        <v>0</v>
      </c>
      <c r="C10" s="708">
        <v>-8.0000000000000004E-4</v>
      </c>
      <c r="D10" s="708">
        <v>-8.0000000000000004E-4</v>
      </c>
      <c r="E10" s="709">
        <v>0</v>
      </c>
      <c r="F10" s="707">
        <v>0</v>
      </c>
      <c r="G10" s="708">
        <v>0</v>
      </c>
      <c r="H10" s="708">
        <v>2.3999999999999998E-4</v>
      </c>
      <c r="I10" s="708">
        <v>5.6000000000000006E-4</v>
      </c>
      <c r="J10" s="708">
        <v>5.6000000000000006E-4</v>
      </c>
      <c r="K10" s="710">
        <v>0</v>
      </c>
      <c r="L10" s="270"/>
      <c r="M10" s="706" t="str">
        <f t="shared" si="0"/>
        <v>X</v>
      </c>
    </row>
    <row r="11" spans="1:13" ht="14.45" customHeight="1" x14ac:dyDescent="0.2">
      <c r="A11" s="711" t="s">
        <v>335</v>
      </c>
      <c r="B11" s="707">
        <v>0</v>
      </c>
      <c r="C11" s="708">
        <v>-8.0000000000000004E-4</v>
      </c>
      <c r="D11" s="708">
        <v>-8.0000000000000004E-4</v>
      </c>
      <c r="E11" s="709">
        <v>0</v>
      </c>
      <c r="F11" s="707">
        <v>0</v>
      </c>
      <c r="G11" s="708">
        <v>0</v>
      </c>
      <c r="H11" s="708">
        <v>2.3999999999999998E-4</v>
      </c>
      <c r="I11" s="708">
        <v>5.6000000000000006E-4</v>
      </c>
      <c r="J11" s="708">
        <v>5.6000000000000006E-4</v>
      </c>
      <c r="K11" s="710">
        <v>0</v>
      </c>
      <c r="L11" s="270"/>
      <c r="M11" s="706" t="str">
        <f t="shared" si="0"/>
        <v/>
      </c>
    </row>
    <row r="12" spans="1:13" ht="14.45" customHeight="1" x14ac:dyDescent="0.2">
      <c r="A12" s="711" t="s">
        <v>336</v>
      </c>
      <c r="B12" s="707">
        <v>354629.84645300003</v>
      </c>
      <c r="C12" s="708">
        <v>368063.63952999999</v>
      </c>
      <c r="D12" s="708">
        <v>13433.793076999951</v>
      </c>
      <c r="E12" s="709">
        <v>1.0378811688056278</v>
      </c>
      <c r="F12" s="707">
        <v>381200.0000006</v>
      </c>
      <c r="G12" s="708">
        <v>158833.33333358334</v>
      </c>
      <c r="H12" s="708">
        <v>26538.178329999999</v>
      </c>
      <c r="I12" s="708">
        <v>148784.23753000001</v>
      </c>
      <c r="J12" s="708">
        <v>-10049.095803583332</v>
      </c>
      <c r="K12" s="710">
        <v>0.39030492531418109</v>
      </c>
      <c r="L12" s="270"/>
      <c r="M12" s="706" t="str">
        <f t="shared" si="0"/>
        <v>X</v>
      </c>
    </row>
    <row r="13" spans="1:13" ht="14.45" customHeight="1" x14ac:dyDescent="0.2">
      <c r="A13" s="711" t="s">
        <v>337</v>
      </c>
      <c r="B13" s="707">
        <v>31000.207746</v>
      </c>
      <c r="C13" s="708">
        <v>30197.988239999999</v>
      </c>
      <c r="D13" s="708">
        <v>-802.21950600000127</v>
      </c>
      <c r="E13" s="709">
        <v>0.97412212483951777</v>
      </c>
      <c r="F13" s="707">
        <v>31099.999999800002</v>
      </c>
      <c r="G13" s="708">
        <v>12958.333333250001</v>
      </c>
      <c r="H13" s="708">
        <v>2069.9864499999999</v>
      </c>
      <c r="I13" s="708">
        <v>9620.3116699999991</v>
      </c>
      <c r="J13" s="708">
        <v>-3338.0216632500014</v>
      </c>
      <c r="K13" s="710">
        <v>0.30933478038784135</v>
      </c>
      <c r="L13" s="270"/>
      <c r="M13" s="706" t="str">
        <f t="shared" si="0"/>
        <v/>
      </c>
    </row>
    <row r="14" spans="1:13" ht="14.45" customHeight="1" x14ac:dyDescent="0.2">
      <c r="A14" s="711" t="s">
        <v>338</v>
      </c>
      <c r="B14" s="707">
        <v>499.99999800000001</v>
      </c>
      <c r="C14" s="708">
        <v>473.29412000000002</v>
      </c>
      <c r="D14" s="708">
        <v>-26.705877999999984</v>
      </c>
      <c r="E14" s="709">
        <v>0.94658824378635298</v>
      </c>
      <c r="F14" s="707">
        <v>450.00000010000002</v>
      </c>
      <c r="G14" s="708">
        <v>187.50000004166668</v>
      </c>
      <c r="H14" s="708">
        <v>33.860199999999999</v>
      </c>
      <c r="I14" s="708">
        <v>260.81707999999998</v>
      </c>
      <c r="J14" s="708">
        <v>73.317079958333295</v>
      </c>
      <c r="K14" s="710">
        <v>0.57959351098231249</v>
      </c>
      <c r="L14" s="270"/>
      <c r="M14" s="706" t="str">
        <f t="shared" si="0"/>
        <v/>
      </c>
    </row>
    <row r="15" spans="1:13" ht="14.45" customHeight="1" x14ac:dyDescent="0.2">
      <c r="A15" s="711" t="s">
        <v>339</v>
      </c>
      <c r="B15" s="707">
        <v>74.999997000000008</v>
      </c>
      <c r="C15" s="708">
        <v>78.185580000000002</v>
      </c>
      <c r="D15" s="708">
        <v>3.1855829999999941</v>
      </c>
      <c r="E15" s="709">
        <v>1.0424744416989775</v>
      </c>
      <c r="F15" s="707">
        <v>79.999999800000012</v>
      </c>
      <c r="G15" s="708">
        <v>33.333333250000003</v>
      </c>
      <c r="H15" s="708">
        <v>4.24777</v>
      </c>
      <c r="I15" s="708">
        <v>18.8855</v>
      </c>
      <c r="J15" s="708">
        <v>-14.447833250000002</v>
      </c>
      <c r="K15" s="710">
        <v>0.23606875059017185</v>
      </c>
      <c r="L15" s="270"/>
      <c r="M15" s="706" t="str">
        <f t="shared" si="0"/>
        <v/>
      </c>
    </row>
    <row r="16" spans="1:13" ht="14.45" customHeight="1" x14ac:dyDescent="0.2">
      <c r="A16" s="711" t="s">
        <v>340</v>
      </c>
      <c r="B16" s="707">
        <v>330</v>
      </c>
      <c r="C16" s="708">
        <v>88.900019999999998</v>
      </c>
      <c r="D16" s="708">
        <v>-241.09998000000002</v>
      </c>
      <c r="E16" s="709">
        <v>0.26939399999999997</v>
      </c>
      <c r="F16" s="707">
        <v>100</v>
      </c>
      <c r="G16" s="708">
        <v>41.666666666666671</v>
      </c>
      <c r="H16" s="708">
        <v>0</v>
      </c>
      <c r="I16" s="708">
        <v>0</v>
      </c>
      <c r="J16" s="708">
        <v>-41.666666666666671</v>
      </c>
      <c r="K16" s="710">
        <v>0</v>
      </c>
      <c r="L16" s="270"/>
      <c r="M16" s="706" t="str">
        <f t="shared" si="0"/>
        <v/>
      </c>
    </row>
    <row r="17" spans="1:13" ht="14.45" customHeight="1" x14ac:dyDescent="0.2">
      <c r="A17" s="711" t="s">
        <v>341</v>
      </c>
      <c r="B17" s="707">
        <v>18600.000000999997</v>
      </c>
      <c r="C17" s="708">
        <v>25361.518660000002</v>
      </c>
      <c r="D17" s="708">
        <v>6761.5186590000048</v>
      </c>
      <c r="E17" s="709">
        <v>1.3635225085288432</v>
      </c>
      <c r="F17" s="707">
        <v>19385</v>
      </c>
      <c r="G17" s="708">
        <v>8077.0833333333339</v>
      </c>
      <c r="H17" s="708">
        <v>2266.0617099999999</v>
      </c>
      <c r="I17" s="708">
        <v>14858.87926</v>
      </c>
      <c r="J17" s="708">
        <v>6781.7959266666658</v>
      </c>
      <c r="K17" s="710">
        <v>0.76651427701831309</v>
      </c>
      <c r="L17" s="270"/>
      <c r="M17" s="706" t="str">
        <f t="shared" si="0"/>
        <v/>
      </c>
    </row>
    <row r="18" spans="1:13" ht="14.45" customHeight="1" x14ac:dyDescent="0.2">
      <c r="A18" s="711" t="s">
        <v>342</v>
      </c>
      <c r="B18" s="707">
        <v>13059.733605000001</v>
      </c>
      <c r="C18" s="708">
        <v>20285.08755</v>
      </c>
      <c r="D18" s="708">
        <v>7225.3539449999989</v>
      </c>
      <c r="E18" s="709">
        <v>1.5532543131074072</v>
      </c>
      <c r="F18" s="707">
        <v>15000.0000002</v>
      </c>
      <c r="G18" s="708">
        <v>6250.0000000833334</v>
      </c>
      <c r="H18" s="708">
        <v>358.19622999999996</v>
      </c>
      <c r="I18" s="708">
        <v>5164.0080699999999</v>
      </c>
      <c r="J18" s="708">
        <v>-1085.9919300833335</v>
      </c>
      <c r="K18" s="710">
        <v>0.34426720466207644</v>
      </c>
      <c r="L18" s="270"/>
      <c r="M18" s="706" t="str">
        <f t="shared" si="0"/>
        <v/>
      </c>
    </row>
    <row r="19" spans="1:13" ht="14.45" customHeight="1" x14ac:dyDescent="0.2">
      <c r="A19" s="711" t="s">
        <v>343</v>
      </c>
      <c r="B19" s="707">
        <v>40</v>
      </c>
      <c r="C19" s="708">
        <v>14.794979999999999</v>
      </c>
      <c r="D19" s="708">
        <v>-25.205020000000001</v>
      </c>
      <c r="E19" s="709">
        <v>0.36987449999999999</v>
      </c>
      <c r="F19" s="707">
        <v>15</v>
      </c>
      <c r="G19" s="708">
        <v>6.25</v>
      </c>
      <c r="H19" s="708">
        <v>0</v>
      </c>
      <c r="I19" s="708">
        <v>0</v>
      </c>
      <c r="J19" s="708">
        <v>-6.25</v>
      </c>
      <c r="K19" s="710">
        <v>0</v>
      </c>
      <c r="L19" s="270"/>
      <c r="M19" s="706" t="str">
        <f t="shared" si="0"/>
        <v/>
      </c>
    </row>
    <row r="20" spans="1:13" ht="14.45" customHeight="1" x14ac:dyDescent="0.2">
      <c r="A20" s="711" t="s">
        <v>344</v>
      </c>
      <c r="B20" s="707">
        <v>3799.6897680000002</v>
      </c>
      <c r="C20" s="708">
        <v>3440.1288500000001</v>
      </c>
      <c r="D20" s="708">
        <v>-359.56091800000013</v>
      </c>
      <c r="E20" s="709">
        <v>0.90537098027630336</v>
      </c>
      <c r="F20" s="707">
        <v>3399.9999999000001</v>
      </c>
      <c r="G20" s="708">
        <v>1416.6666666250001</v>
      </c>
      <c r="H20" s="708">
        <v>130.04411999999999</v>
      </c>
      <c r="I20" s="708">
        <v>1373.51207</v>
      </c>
      <c r="J20" s="708">
        <v>-43.154596625000067</v>
      </c>
      <c r="K20" s="710">
        <v>0.40397413824717571</v>
      </c>
      <c r="L20" s="270"/>
      <c r="M20" s="706" t="str">
        <f t="shared" si="0"/>
        <v/>
      </c>
    </row>
    <row r="21" spans="1:13" ht="14.45" customHeight="1" x14ac:dyDescent="0.2">
      <c r="A21" s="711" t="s">
        <v>345</v>
      </c>
      <c r="B21" s="707">
        <v>7149.7029409999996</v>
      </c>
      <c r="C21" s="708">
        <v>6592.3386700000001</v>
      </c>
      <c r="D21" s="708">
        <v>-557.36427099999946</v>
      </c>
      <c r="E21" s="709">
        <v>0.92204371627752646</v>
      </c>
      <c r="F21" s="707">
        <v>6600.0000003000005</v>
      </c>
      <c r="G21" s="708">
        <v>2750.0000001250005</v>
      </c>
      <c r="H21" s="708">
        <v>205.22503</v>
      </c>
      <c r="I21" s="708">
        <v>1552.6134999999999</v>
      </c>
      <c r="J21" s="708">
        <v>-1197.3865001250006</v>
      </c>
      <c r="K21" s="710">
        <v>0.23524446968627674</v>
      </c>
      <c r="L21" s="270"/>
      <c r="M21" s="706" t="str">
        <f t="shared" si="0"/>
        <v/>
      </c>
    </row>
    <row r="22" spans="1:13" ht="14.45" customHeight="1" x14ac:dyDescent="0.2">
      <c r="A22" s="711" t="s">
        <v>346</v>
      </c>
      <c r="B22" s="707">
        <v>252000.24572799998</v>
      </c>
      <c r="C22" s="708">
        <v>252131.79691</v>
      </c>
      <c r="D22" s="708">
        <v>131.55118200002471</v>
      </c>
      <c r="E22" s="709">
        <v>1.0005220279909648</v>
      </c>
      <c r="F22" s="707">
        <v>275000.0000004</v>
      </c>
      <c r="G22" s="708">
        <v>114583.33333349999</v>
      </c>
      <c r="H22" s="708">
        <v>18874.90324</v>
      </c>
      <c r="I22" s="708">
        <v>103013.99625</v>
      </c>
      <c r="J22" s="708">
        <v>-11569.337083499995</v>
      </c>
      <c r="K22" s="710">
        <v>0.37459634999945512</v>
      </c>
      <c r="L22" s="270"/>
      <c r="M22" s="706" t="str">
        <f t="shared" si="0"/>
        <v/>
      </c>
    </row>
    <row r="23" spans="1:13" ht="14.45" customHeight="1" x14ac:dyDescent="0.2">
      <c r="A23" s="711" t="s">
        <v>347</v>
      </c>
      <c r="B23" s="707">
        <v>28000.266670000001</v>
      </c>
      <c r="C23" s="708">
        <v>29322.708589999998</v>
      </c>
      <c r="D23" s="708">
        <v>1322.4419199999975</v>
      </c>
      <c r="E23" s="709">
        <v>1.0472296187599131</v>
      </c>
      <c r="F23" s="707">
        <v>30000</v>
      </c>
      <c r="G23" s="708">
        <v>12500</v>
      </c>
      <c r="H23" s="708">
        <v>2585.2189100000001</v>
      </c>
      <c r="I23" s="708">
        <v>12864.78529</v>
      </c>
      <c r="J23" s="708">
        <v>364.7852899999998</v>
      </c>
      <c r="K23" s="710">
        <v>0.42882617633333331</v>
      </c>
      <c r="L23" s="270"/>
      <c r="M23" s="706" t="str">
        <f t="shared" si="0"/>
        <v/>
      </c>
    </row>
    <row r="24" spans="1:13" ht="14.45" customHeight="1" x14ac:dyDescent="0.2">
      <c r="A24" s="711" t="s">
        <v>348</v>
      </c>
      <c r="B24" s="707">
        <v>74.999999000000003</v>
      </c>
      <c r="C24" s="708">
        <v>76.897360000000006</v>
      </c>
      <c r="D24" s="708">
        <v>1.8973610000000036</v>
      </c>
      <c r="E24" s="709">
        <v>1.0252981470039753</v>
      </c>
      <c r="F24" s="707">
        <v>70.000000100000008</v>
      </c>
      <c r="G24" s="708">
        <v>29.166666708333334</v>
      </c>
      <c r="H24" s="708">
        <v>10.434670000000001</v>
      </c>
      <c r="I24" s="708">
        <v>56.428839999999994</v>
      </c>
      <c r="J24" s="708">
        <v>27.262173291666659</v>
      </c>
      <c r="K24" s="710">
        <v>0.80612628456267654</v>
      </c>
      <c r="L24" s="270"/>
      <c r="M24" s="706" t="str">
        <f t="shared" si="0"/>
        <v/>
      </c>
    </row>
    <row r="25" spans="1:13" ht="14.45" customHeight="1" x14ac:dyDescent="0.2">
      <c r="A25" s="711" t="s">
        <v>349</v>
      </c>
      <c r="B25" s="707">
        <v>27299.078169</v>
      </c>
      <c r="C25" s="708">
        <v>26337.255000000001</v>
      </c>
      <c r="D25" s="708">
        <v>-961.82316899999933</v>
      </c>
      <c r="E25" s="709">
        <v>0.96476719239215136</v>
      </c>
      <c r="F25" s="707">
        <v>27744.0387959</v>
      </c>
      <c r="G25" s="708">
        <v>11560.016164958333</v>
      </c>
      <c r="H25" s="708">
        <v>2012.0830000000001</v>
      </c>
      <c r="I25" s="708">
        <v>9338.643</v>
      </c>
      <c r="J25" s="708">
        <v>-2221.3731649583333</v>
      </c>
      <c r="K25" s="710">
        <v>0.33659998346672076</v>
      </c>
      <c r="L25" s="270"/>
      <c r="M25" s="706" t="str">
        <f t="shared" si="0"/>
        <v>X</v>
      </c>
    </row>
    <row r="26" spans="1:13" ht="14.45" customHeight="1" x14ac:dyDescent="0.2">
      <c r="A26" s="711" t="s">
        <v>350</v>
      </c>
      <c r="B26" s="707">
        <v>27098.459097999999</v>
      </c>
      <c r="C26" s="708">
        <v>25880.215</v>
      </c>
      <c r="D26" s="708">
        <v>-1218.2440979999992</v>
      </c>
      <c r="E26" s="709">
        <v>0.95504378704359938</v>
      </c>
      <c r="F26" s="707">
        <v>27253.740757800002</v>
      </c>
      <c r="G26" s="708">
        <v>11355.725315750002</v>
      </c>
      <c r="H26" s="708">
        <v>1996.8530000000001</v>
      </c>
      <c r="I26" s="708">
        <v>9205.9529999999995</v>
      </c>
      <c r="J26" s="708">
        <v>-2149.7723157500022</v>
      </c>
      <c r="K26" s="710">
        <v>0.33778676776197269</v>
      </c>
      <c r="L26" s="270"/>
      <c r="M26" s="706" t="str">
        <f t="shared" si="0"/>
        <v/>
      </c>
    </row>
    <row r="27" spans="1:13" ht="14.45" customHeight="1" x14ac:dyDescent="0.2">
      <c r="A27" s="711" t="s">
        <v>351</v>
      </c>
      <c r="B27" s="707">
        <v>200.61907099999999</v>
      </c>
      <c r="C27" s="708">
        <v>457.04</v>
      </c>
      <c r="D27" s="708">
        <v>256.420929</v>
      </c>
      <c r="E27" s="709">
        <v>2.2781483222001362</v>
      </c>
      <c r="F27" s="707">
        <v>490.29803809999999</v>
      </c>
      <c r="G27" s="708">
        <v>204.29084920833333</v>
      </c>
      <c r="H27" s="708">
        <v>15.23</v>
      </c>
      <c r="I27" s="708">
        <v>132.69</v>
      </c>
      <c r="J27" s="708">
        <v>-71.600849208333329</v>
      </c>
      <c r="K27" s="710">
        <v>0.27063130930362173</v>
      </c>
      <c r="L27" s="270"/>
      <c r="M27" s="706" t="str">
        <f t="shared" si="0"/>
        <v/>
      </c>
    </row>
    <row r="28" spans="1:13" ht="14.45" customHeight="1" x14ac:dyDescent="0.2">
      <c r="A28" s="711" t="s">
        <v>352</v>
      </c>
      <c r="B28" s="707">
        <v>38194.079549000002</v>
      </c>
      <c r="C28" s="708">
        <v>38025.766380000001</v>
      </c>
      <c r="D28" s="708">
        <v>-168.31316900000093</v>
      </c>
      <c r="E28" s="709">
        <v>0.9955932131108417</v>
      </c>
      <c r="F28" s="707">
        <v>39249.0000009</v>
      </c>
      <c r="G28" s="708">
        <v>16353.750000375001</v>
      </c>
      <c r="H28" s="708">
        <v>2808.1421399999999</v>
      </c>
      <c r="I28" s="708">
        <v>14615.397929999999</v>
      </c>
      <c r="J28" s="708">
        <v>-1738.3520703750019</v>
      </c>
      <c r="K28" s="710">
        <v>0.37237631352811179</v>
      </c>
      <c r="L28" s="270"/>
      <c r="M28" s="706" t="str">
        <f t="shared" si="0"/>
        <v>X</v>
      </c>
    </row>
    <row r="29" spans="1:13" ht="14.45" customHeight="1" x14ac:dyDescent="0.2">
      <c r="A29" s="711" t="s">
        <v>353</v>
      </c>
      <c r="B29" s="707">
        <v>26921.501260000001</v>
      </c>
      <c r="C29" s="708">
        <v>26801.505149999997</v>
      </c>
      <c r="D29" s="708">
        <v>-119.99611000000368</v>
      </c>
      <c r="E29" s="709">
        <v>0.99554274076913041</v>
      </c>
      <c r="F29" s="707">
        <v>26925.000000199998</v>
      </c>
      <c r="G29" s="708">
        <v>11218.750000083332</v>
      </c>
      <c r="H29" s="708">
        <v>2078.3124600000001</v>
      </c>
      <c r="I29" s="708">
        <v>9951.0116500000004</v>
      </c>
      <c r="J29" s="708">
        <v>-1267.7383500833312</v>
      </c>
      <c r="K29" s="710">
        <v>0.36958260538258436</v>
      </c>
      <c r="L29" s="270"/>
      <c r="M29" s="706" t="str">
        <f t="shared" si="0"/>
        <v/>
      </c>
    </row>
    <row r="30" spans="1:13" ht="14.45" customHeight="1" x14ac:dyDescent="0.2">
      <c r="A30" s="711" t="s">
        <v>354</v>
      </c>
      <c r="B30" s="707">
        <v>770.00000299999999</v>
      </c>
      <c r="C30" s="708">
        <v>830.32361000000003</v>
      </c>
      <c r="D30" s="708">
        <v>60.323607000000038</v>
      </c>
      <c r="E30" s="709">
        <v>1.0783423464480169</v>
      </c>
      <c r="F30" s="707">
        <v>820.00000020000004</v>
      </c>
      <c r="G30" s="708">
        <v>341.66666674999999</v>
      </c>
      <c r="H30" s="708">
        <v>41.36262</v>
      </c>
      <c r="I30" s="708">
        <v>289.92059</v>
      </c>
      <c r="J30" s="708">
        <v>-51.746076749999986</v>
      </c>
      <c r="K30" s="710">
        <v>0.35356169503571666</v>
      </c>
      <c r="L30" s="270"/>
      <c r="M30" s="706" t="str">
        <f t="shared" si="0"/>
        <v/>
      </c>
    </row>
    <row r="31" spans="1:13" ht="14.45" customHeight="1" x14ac:dyDescent="0.2">
      <c r="A31" s="711" t="s">
        <v>355</v>
      </c>
      <c r="B31" s="707">
        <v>1099.999998</v>
      </c>
      <c r="C31" s="708">
        <v>1196.57322</v>
      </c>
      <c r="D31" s="708">
        <v>96.573221999999987</v>
      </c>
      <c r="E31" s="709">
        <v>1.0877938383414434</v>
      </c>
      <c r="F31" s="707">
        <v>1199.9999998999999</v>
      </c>
      <c r="G31" s="708">
        <v>499.99999995833326</v>
      </c>
      <c r="H31" s="708">
        <v>69.592600000000004</v>
      </c>
      <c r="I31" s="708">
        <v>457.10989000000001</v>
      </c>
      <c r="J31" s="708">
        <v>-42.890109958333255</v>
      </c>
      <c r="K31" s="710">
        <v>0.38092490836507709</v>
      </c>
      <c r="L31" s="270"/>
      <c r="M31" s="706" t="str">
        <f t="shared" si="0"/>
        <v/>
      </c>
    </row>
    <row r="32" spans="1:13" ht="14.45" customHeight="1" x14ac:dyDescent="0.2">
      <c r="A32" s="711" t="s">
        <v>356</v>
      </c>
      <c r="B32" s="707">
        <v>5039.5782939999999</v>
      </c>
      <c r="C32" s="708">
        <v>5020.6806299999998</v>
      </c>
      <c r="D32" s="708">
        <v>-18.897664000000077</v>
      </c>
      <c r="E32" s="709">
        <v>0.99625014973524684</v>
      </c>
      <c r="F32" s="707">
        <v>5111.0000003000005</v>
      </c>
      <c r="G32" s="708">
        <v>2129.5833334583335</v>
      </c>
      <c r="H32" s="708">
        <v>429.60187999999999</v>
      </c>
      <c r="I32" s="708">
        <v>1994.0324900000001</v>
      </c>
      <c r="J32" s="708">
        <v>-135.55084345833347</v>
      </c>
      <c r="K32" s="710">
        <v>0.39014527291781576</v>
      </c>
      <c r="L32" s="270"/>
      <c r="M32" s="706" t="str">
        <f t="shared" si="0"/>
        <v/>
      </c>
    </row>
    <row r="33" spans="1:13" ht="14.45" customHeight="1" x14ac:dyDescent="0.2">
      <c r="A33" s="711" t="s">
        <v>357</v>
      </c>
      <c r="B33" s="707">
        <v>886.999999</v>
      </c>
      <c r="C33" s="708">
        <v>959.80386999999996</v>
      </c>
      <c r="D33" s="708">
        <v>72.803870999999958</v>
      </c>
      <c r="E33" s="709">
        <v>1.0820787723586005</v>
      </c>
      <c r="F33" s="707">
        <v>1995.0000001999999</v>
      </c>
      <c r="G33" s="708">
        <v>831.25000008333336</v>
      </c>
      <c r="H33" s="708">
        <v>43.840480000000007</v>
      </c>
      <c r="I33" s="708">
        <v>803.23500000000001</v>
      </c>
      <c r="J33" s="708">
        <v>-28.015000083333348</v>
      </c>
      <c r="K33" s="710">
        <v>0.40262406011001267</v>
      </c>
      <c r="L33" s="270"/>
      <c r="M33" s="706" t="str">
        <f t="shared" si="0"/>
        <v/>
      </c>
    </row>
    <row r="34" spans="1:13" ht="14.45" customHeight="1" x14ac:dyDescent="0.2">
      <c r="A34" s="711" t="s">
        <v>358</v>
      </c>
      <c r="B34" s="707">
        <v>30.000002000000002</v>
      </c>
      <c r="C34" s="708">
        <v>31.019009999999998</v>
      </c>
      <c r="D34" s="708">
        <v>1.0190079999999959</v>
      </c>
      <c r="E34" s="709">
        <v>1.0339669310688711</v>
      </c>
      <c r="F34" s="707">
        <v>35.999999900000006</v>
      </c>
      <c r="G34" s="708">
        <v>14.999999958333337</v>
      </c>
      <c r="H34" s="708">
        <v>1.27098</v>
      </c>
      <c r="I34" s="708">
        <v>8.8949699999999989</v>
      </c>
      <c r="J34" s="708">
        <v>-6.1050299583333381</v>
      </c>
      <c r="K34" s="710">
        <v>0.24708250068634022</v>
      </c>
      <c r="L34" s="270"/>
      <c r="M34" s="706" t="str">
        <f t="shared" si="0"/>
        <v/>
      </c>
    </row>
    <row r="35" spans="1:13" ht="14.45" customHeight="1" x14ac:dyDescent="0.2">
      <c r="A35" s="711" t="s">
        <v>359</v>
      </c>
      <c r="B35" s="707">
        <v>970.000001</v>
      </c>
      <c r="C35" s="708">
        <v>946.26691000000005</v>
      </c>
      <c r="D35" s="708">
        <v>-23.733090999999945</v>
      </c>
      <c r="E35" s="709">
        <v>0.97553289590151249</v>
      </c>
      <c r="F35" s="707">
        <v>975.00000009999997</v>
      </c>
      <c r="G35" s="708">
        <v>406.25000004166668</v>
      </c>
      <c r="H35" s="708">
        <v>22.259049999999998</v>
      </c>
      <c r="I35" s="708">
        <v>421.83075000000002</v>
      </c>
      <c r="J35" s="708">
        <v>15.580749958333342</v>
      </c>
      <c r="K35" s="710">
        <v>0.43264692303254909</v>
      </c>
      <c r="L35" s="270"/>
      <c r="M35" s="706" t="str">
        <f t="shared" si="0"/>
        <v/>
      </c>
    </row>
    <row r="36" spans="1:13" ht="14.45" customHeight="1" x14ac:dyDescent="0.2">
      <c r="A36" s="711" t="s">
        <v>360</v>
      </c>
      <c r="B36" s="707">
        <v>484.99999699999995</v>
      </c>
      <c r="C36" s="708">
        <v>462.90309000000002</v>
      </c>
      <c r="D36" s="708">
        <v>-22.096906999999931</v>
      </c>
      <c r="E36" s="709">
        <v>0.95443936672849106</v>
      </c>
      <c r="F36" s="707">
        <v>461.99999969999999</v>
      </c>
      <c r="G36" s="708">
        <v>192.49999987500001</v>
      </c>
      <c r="H36" s="708">
        <v>61.156999999999996</v>
      </c>
      <c r="I36" s="708">
        <v>250.4135</v>
      </c>
      <c r="J36" s="708">
        <v>57.913500124999985</v>
      </c>
      <c r="K36" s="710">
        <v>0.54202056312252422</v>
      </c>
      <c r="L36" s="270"/>
      <c r="M36" s="706" t="str">
        <f t="shared" si="0"/>
        <v/>
      </c>
    </row>
    <row r="37" spans="1:13" ht="14.45" customHeight="1" x14ac:dyDescent="0.2">
      <c r="A37" s="711" t="s">
        <v>361</v>
      </c>
      <c r="B37" s="707">
        <v>1165.0000009999999</v>
      </c>
      <c r="C37" s="708">
        <v>1057.37345</v>
      </c>
      <c r="D37" s="708">
        <v>-107.62655099999984</v>
      </c>
      <c r="E37" s="709">
        <v>0.90761669449990001</v>
      </c>
      <c r="F37" s="707">
        <v>999.99999990000003</v>
      </c>
      <c r="G37" s="708">
        <v>416.666666625</v>
      </c>
      <c r="H37" s="708">
        <v>22.549779999999998</v>
      </c>
      <c r="I37" s="708">
        <v>139.43935999999999</v>
      </c>
      <c r="J37" s="708">
        <v>-277.22730662499998</v>
      </c>
      <c r="K37" s="710">
        <v>0.13943936001394391</v>
      </c>
      <c r="L37" s="270"/>
      <c r="M37" s="706" t="str">
        <f t="shared" si="0"/>
        <v/>
      </c>
    </row>
    <row r="38" spans="1:13" ht="14.45" customHeight="1" x14ac:dyDescent="0.2">
      <c r="A38" s="711" t="s">
        <v>362</v>
      </c>
      <c r="B38" s="707">
        <v>389.999999</v>
      </c>
      <c r="C38" s="708">
        <v>237.89863</v>
      </c>
      <c r="D38" s="708">
        <v>-152.10136900000001</v>
      </c>
      <c r="E38" s="709">
        <v>0.6099964887435807</v>
      </c>
      <c r="F38" s="707">
        <v>250.00000030000001</v>
      </c>
      <c r="G38" s="708">
        <v>104.16666679166667</v>
      </c>
      <c r="H38" s="708">
        <v>0</v>
      </c>
      <c r="I38" s="708">
        <v>65.748329999999996</v>
      </c>
      <c r="J38" s="708">
        <v>-38.418336791666675</v>
      </c>
      <c r="K38" s="710">
        <v>0.26299331968440798</v>
      </c>
      <c r="L38" s="270"/>
      <c r="M38" s="706" t="str">
        <f t="shared" si="0"/>
        <v/>
      </c>
    </row>
    <row r="39" spans="1:13" ht="14.45" customHeight="1" x14ac:dyDescent="0.2">
      <c r="A39" s="711" t="s">
        <v>363</v>
      </c>
      <c r="B39" s="707">
        <v>5.9999989999999999</v>
      </c>
      <c r="C39" s="708">
        <v>19.36889</v>
      </c>
      <c r="D39" s="708">
        <v>13.368891000000001</v>
      </c>
      <c r="E39" s="709">
        <v>3.2281488713581452</v>
      </c>
      <c r="F39" s="707">
        <v>22</v>
      </c>
      <c r="G39" s="708">
        <v>9.1666666666666661</v>
      </c>
      <c r="H39" s="708">
        <v>0.95471000000000006</v>
      </c>
      <c r="I39" s="708">
        <v>62.83267</v>
      </c>
      <c r="J39" s="708">
        <v>53.666003333333336</v>
      </c>
      <c r="K39" s="710">
        <v>2.8560304545454547</v>
      </c>
      <c r="L39" s="270"/>
      <c r="M39" s="706" t="str">
        <f t="shared" si="0"/>
        <v/>
      </c>
    </row>
    <row r="40" spans="1:13" ht="14.45" customHeight="1" x14ac:dyDescent="0.2">
      <c r="A40" s="711" t="s">
        <v>364</v>
      </c>
      <c r="B40" s="707">
        <v>429.99999600000001</v>
      </c>
      <c r="C40" s="708">
        <v>462.04991999999999</v>
      </c>
      <c r="D40" s="708">
        <v>32.049923999999976</v>
      </c>
      <c r="E40" s="709">
        <v>1.0745347076700902</v>
      </c>
      <c r="F40" s="707">
        <v>453.00000019999999</v>
      </c>
      <c r="G40" s="708">
        <v>188.75000008333333</v>
      </c>
      <c r="H40" s="708">
        <v>25.34618</v>
      </c>
      <c r="I40" s="708">
        <v>159.03432999999998</v>
      </c>
      <c r="J40" s="708">
        <v>-29.71567008333335</v>
      </c>
      <c r="K40" s="710">
        <v>0.35106916099290542</v>
      </c>
      <c r="L40" s="270"/>
      <c r="M40" s="706" t="str">
        <f t="shared" si="0"/>
        <v/>
      </c>
    </row>
    <row r="41" spans="1:13" ht="14.45" customHeight="1" x14ac:dyDescent="0.2">
      <c r="A41" s="711" t="s">
        <v>365</v>
      </c>
      <c r="B41" s="707">
        <v>0</v>
      </c>
      <c r="C41" s="708">
        <v>0</v>
      </c>
      <c r="D41" s="708">
        <v>0</v>
      </c>
      <c r="E41" s="709">
        <v>0</v>
      </c>
      <c r="F41" s="707">
        <v>0</v>
      </c>
      <c r="G41" s="708">
        <v>0</v>
      </c>
      <c r="H41" s="708">
        <v>11.894399999999999</v>
      </c>
      <c r="I41" s="708">
        <v>11.894399999999999</v>
      </c>
      <c r="J41" s="708">
        <v>11.894399999999999</v>
      </c>
      <c r="K41" s="710">
        <v>0</v>
      </c>
      <c r="L41" s="270"/>
      <c r="M41" s="706" t="str">
        <f t="shared" si="0"/>
        <v/>
      </c>
    </row>
    <row r="42" spans="1:13" ht="14.45" customHeight="1" x14ac:dyDescent="0.2">
      <c r="A42" s="711" t="s">
        <v>366</v>
      </c>
      <c r="B42" s="707">
        <v>1012.127044</v>
      </c>
      <c r="C42" s="708">
        <v>1123.6389099999999</v>
      </c>
      <c r="D42" s="708">
        <v>111.51186599999994</v>
      </c>
      <c r="E42" s="709">
        <v>1.1101757597142123</v>
      </c>
      <c r="F42" s="707">
        <v>1139.5207482000001</v>
      </c>
      <c r="G42" s="708">
        <v>474.80031174999999</v>
      </c>
      <c r="H42" s="708">
        <v>81.155249999999995</v>
      </c>
      <c r="I42" s="708">
        <v>410.14653000000004</v>
      </c>
      <c r="J42" s="708">
        <v>-64.653781749999951</v>
      </c>
      <c r="K42" s="710">
        <v>0.35992897070796837</v>
      </c>
      <c r="L42" s="270"/>
      <c r="M42" s="706" t="str">
        <f t="shared" si="0"/>
        <v>X</v>
      </c>
    </row>
    <row r="43" spans="1:13" ht="14.45" customHeight="1" x14ac:dyDescent="0.2">
      <c r="A43" s="711" t="s">
        <v>367</v>
      </c>
      <c r="B43" s="707">
        <v>729.2192389999999</v>
      </c>
      <c r="C43" s="708">
        <v>808.53713000000005</v>
      </c>
      <c r="D43" s="708">
        <v>79.317891000000145</v>
      </c>
      <c r="E43" s="709">
        <v>1.108770979642242</v>
      </c>
      <c r="F43" s="707">
        <v>806.74987609999994</v>
      </c>
      <c r="G43" s="708">
        <v>336.14578170833335</v>
      </c>
      <c r="H43" s="708">
        <v>57.145910000000001</v>
      </c>
      <c r="I43" s="708">
        <v>281.64269999999999</v>
      </c>
      <c r="J43" s="708">
        <v>-54.503081708333355</v>
      </c>
      <c r="K43" s="710">
        <v>0.34910783173778787</v>
      </c>
      <c r="L43" s="270"/>
      <c r="M43" s="706" t="str">
        <f t="shared" si="0"/>
        <v/>
      </c>
    </row>
    <row r="44" spans="1:13" ht="14.45" customHeight="1" x14ac:dyDescent="0.2">
      <c r="A44" s="711" t="s">
        <v>368</v>
      </c>
      <c r="B44" s="707">
        <v>282.907805</v>
      </c>
      <c r="C44" s="708">
        <v>315.10178000000002</v>
      </c>
      <c r="D44" s="708">
        <v>32.193975000000023</v>
      </c>
      <c r="E44" s="709">
        <v>1.1137967013670762</v>
      </c>
      <c r="F44" s="707">
        <v>332.77087209999996</v>
      </c>
      <c r="G44" s="708">
        <v>138.65453004166665</v>
      </c>
      <c r="H44" s="708">
        <v>24.009340000000002</v>
      </c>
      <c r="I44" s="708">
        <v>128.50382999999999</v>
      </c>
      <c r="J44" s="708">
        <v>-10.150700041666653</v>
      </c>
      <c r="K44" s="710">
        <v>0.38616309531257198</v>
      </c>
      <c r="L44" s="270"/>
      <c r="M44" s="706" t="str">
        <f t="shared" si="0"/>
        <v/>
      </c>
    </row>
    <row r="45" spans="1:13" ht="14.45" customHeight="1" x14ac:dyDescent="0.2">
      <c r="A45" s="711" t="s">
        <v>369</v>
      </c>
      <c r="B45" s="707">
        <v>1392.3205970000001</v>
      </c>
      <c r="C45" s="708">
        <v>2359.8626800000002</v>
      </c>
      <c r="D45" s="708">
        <v>967.54208300000005</v>
      </c>
      <c r="E45" s="709">
        <v>1.6949132872735919</v>
      </c>
      <c r="F45" s="707">
        <v>2235.5340684000003</v>
      </c>
      <c r="G45" s="708">
        <v>931.47252850000018</v>
      </c>
      <c r="H45" s="708">
        <v>202.45085</v>
      </c>
      <c r="I45" s="708">
        <v>1004.80192</v>
      </c>
      <c r="J45" s="708">
        <v>73.329391499999815</v>
      </c>
      <c r="K45" s="710">
        <v>0.4494683996111718</v>
      </c>
      <c r="L45" s="270"/>
      <c r="M45" s="706" t="str">
        <f t="shared" si="0"/>
        <v>X</v>
      </c>
    </row>
    <row r="46" spans="1:13" ht="14.45" customHeight="1" x14ac:dyDescent="0.2">
      <c r="A46" s="711" t="s">
        <v>370</v>
      </c>
      <c r="B46" s="707">
        <v>0</v>
      </c>
      <c r="C46" s="708">
        <v>2.99356</v>
      </c>
      <c r="D46" s="708">
        <v>2.99356</v>
      </c>
      <c r="E46" s="709">
        <v>0</v>
      </c>
      <c r="F46" s="707">
        <v>0</v>
      </c>
      <c r="G46" s="708">
        <v>0</v>
      </c>
      <c r="H46" s="708">
        <v>1.21</v>
      </c>
      <c r="I46" s="708">
        <v>8.8494599999999988</v>
      </c>
      <c r="J46" s="708">
        <v>8.8494599999999988</v>
      </c>
      <c r="K46" s="710">
        <v>0</v>
      </c>
      <c r="L46" s="270"/>
      <c r="M46" s="706" t="str">
        <f t="shared" si="0"/>
        <v/>
      </c>
    </row>
    <row r="47" spans="1:13" ht="14.45" customHeight="1" x14ac:dyDescent="0.2">
      <c r="A47" s="711" t="s">
        <v>371</v>
      </c>
      <c r="B47" s="707">
        <v>89.999999000000102</v>
      </c>
      <c r="C47" s="708">
        <v>88.483940000000004</v>
      </c>
      <c r="D47" s="708">
        <v>-1.516059000000098</v>
      </c>
      <c r="E47" s="709">
        <v>0.98315489981283111</v>
      </c>
      <c r="F47" s="707">
        <v>89.999999700000004</v>
      </c>
      <c r="G47" s="708">
        <v>37.499999875</v>
      </c>
      <c r="H47" s="708">
        <v>8.0536399999999997</v>
      </c>
      <c r="I47" s="708">
        <v>41.682110000000002</v>
      </c>
      <c r="J47" s="708">
        <v>4.1821101250000012</v>
      </c>
      <c r="K47" s="710">
        <v>0.46313455709933743</v>
      </c>
      <c r="L47" s="270"/>
      <c r="M47" s="706" t="str">
        <f t="shared" si="0"/>
        <v/>
      </c>
    </row>
    <row r="48" spans="1:13" ht="14.45" customHeight="1" x14ac:dyDescent="0.2">
      <c r="A48" s="711" t="s">
        <v>372</v>
      </c>
      <c r="B48" s="707">
        <v>670.00000199999999</v>
      </c>
      <c r="C48" s="708">
        <v>671.02145999999993</v>
      </c>
      <c r="D48" s="708">
        <v>1.0214579999999387</v>
      </c>
      <c r="E48" s="709">
        <v>1.0015245641745534</v>
      </c>
      <c r="F48" s="707">
        <v>670.00000009999997</v>
      </c>
      <c r="G48" s="708">
        <v>279.16666670833331</v>
      </c>
      <c r="H48" s="708">
        <v>54.719900000000003</v>
      </c>
      <c r="I48" s="708">
        <v>292.67570000000001</v>
      </c>
      <c r="J48" s="708">
        <v>13.509033291666697</v>
      </c>
      <c r="K48" s="710">
        <v>0.43682940291987626</v>
      </c>
      <c r="L48" s="270"/>
      <c r="M48" s="706" t="str">
        <f t="shared" si="0"/>
        <v/>
      </c>
    </row>
    <row r="49" spans="1:13" ht="14.45" customHeight="1" x14ac:dyDescent="0.2">
      <c r="A49" s="711" t="s">
        <v>373</v>
      </c>
      <c r="B49" s="707">
        <v>240</v>
      </c>
      <c r="C49" s="708">
        <v>223.13829999999999</v>
      </c>
      <c r="D49" s="708">
        <v>-16.861700000000013</v>
      </c>
      <c r="E49" s="709">
        <v>0.92974291666666664</v>
      </c>
      <c r="F49" s="707">
        <v>235.00000009999999</v>
      </c>
      <c r="G49" s="708">
        <v>97.916666708333338</v>
      </c>
      <c r="H49" s="708">
        <v>17.48808</v>
      </c>
      <c r="I49" s="708">
        <v>95.086320000000001</v>
      </c>
      <c r="J49" s="708">
        <v>-2.8303467083333373</v>
      </c>
      <c r="K49" s="710">
        <v>0.40462263812569249</v>
      </c>
      <c r="L49" s="270"/>
      <c r="M49" s="706" t="str">
        <f t="shared" si="0"/>
        <v/>
      </c>
    </row>
    <row r="50" spans="1:13" ht="14.45" customHeight="1" x14ac:dyDescent="0.2">
      <c r="A50" s="711" t="s">
        <v>374</v>
      </c>
      <c r="B50" s="707">
        <v>44.446379</v>
      </c>
      <c r="C50" s="708">
        <v>23.847860000000001</v>
      </c>
      <c r="D50" s="708">
        <v>-20.598519</v>
      </c>
      <c r="E50" s="709">
        <v>0.53655349516773909</v>
      </c>
      <c r="F50" s="707">
        <v>21.346737300000001</v>
      </c>
      <c r="G50" s="708">
        <v>8.894473875000001</v>
      </c>
      <c r="H50" s="708">
        <v>2.2136100000000001</v>
      </c>
      <c r="I50" s="708">
        <v>4.6213100000000003</v>
      </c>
      <c r="J50" s="708">
        <v>-4.2731638750000007</v>
      </c>
      <c r="K50" s="710">
        <v>0.21648788454430457</v>
      </c>
      <c r="L50" s="270"/>
      <c r="M50" s="706" t="str">
        <f t="shared" si="0"/>
        <v/>
      </c>
    </row>
    <row r="51" spans="1:13" ht="14.45" customHeight="1" x14ac:dyDescent="0.2">
      <c r="A51" s="711" t="s">
        <v>375</v>
      </c>
      <c r="B51" s="707">
        <v>0</v>
      </c>
      <c r="C51" s="708">
        <v>4.4999999999999998E-2</v>
      </c>
      <c r="D51" s="708">
        <v>4.4999999999999998E-2</v>
      </c>
      <c r="E51" s="709">
        <v>0</v>
      </c>
      <c r="F51" s="707">
        <v>0</v>
      </c>
      <c r="G51" s="708">
        <v>0</v>
      </c>
      <c r="H51" s="708">
        <v>0</v>
      </c>
      <c r="I51" s="708">
        <v>0</v>
      </c>
      <c r="J51" s="708">
        <v>0</v>
      </c>
      <c r="K51" s="710">
        <v>0</v>
      </c>
      <c r="L51" s="270"/>
      <c r="M51" s="706" t="str">
        <f t="shared" si="0"/>
        <v/>
      </c>
    </row>
    <row r="52" spans="1:13" ht="14.45" customHeight="1" x14ac:dyDescent="0.2">
      <c r="A52" s="711" t="s">
        <v>376</v>
      </c>
      <c r="B52" s="707">
        <v>0</v>
      </c>
      <c r="C52" s="708">
        <v>47.936419999999998</v>
      </c>
      <c r="D52" s="708">
        <v>47.936419999999998</v>
      </c>
      <c r="E52" s="709">
        <v>0</v>
      </c>
      <c r="F52" s="707">
        <v>0</v>
      </c>
      <c r="G52" s="708">
        <v>0</v>
      </c>
      <c r="H52" s="708">
        <v>7.3955200000000003</v>
      </c>
      <c r="I52" s="708">
        <v>26.910529999999998</v>
      </c>
      <c r="J52" s="708">
        <v>26.910529999999998</v>
      </c>
      <c r="K52" s="710">
        <v>0</v>
      </c>
      <c r="L52" s="270"/>
      <c r="M52" s="706" t="str">
        <f t="shared" si="0"/>
        <v/>
      </c>
    </row>
    <row r="53" spans="1:13" ht="14.45" customHeight="1" x14ac:dyDescent="0.2">
      <c r="A53" s="711" t="s">
        <v>377</v>
      </c>
      <c r="B53" s="707">
        <v>0</v>
      </c>
      <c r="C53" s="708">
        <v>4.2385099999999998</v>
      </c>
      <c r="D53" s="708">
        <v>4.2385099999999998</v>
      </c>
      <c r="E53" s="709">
        <v>0</v>
      </c>
      <c r="F53" s="707">
        <v>0</v>
      </c>
      <c r="G53" s="708">
        <v>0</v>
      </c>
      <c r="H53" s="708">
        <v>5.6729999999999996E-2</v>
      </c>
      <c r="I53" s="708">
        <v>0.26661000000000001</v>
      </c>
      <c r="J53" s="708">
        <v>0.26661000000000001</v>
      </c>
      <c r="K53" s="710">
        <v>0</v>
      </c>
      <c r="L53" s="270"/>
      <c r="M53" s="706" t="str">
        <f t="shared" si="0"/>
        <v/>
      </c>
    </row>
    <row r="54" spans="1:13" ht="14.45" customHeight="1" x14ac:dyDescent="0.2">
      <c r="A54" s="711" t="s">
        <v>378</v>
      </c>
      <c r="B54" s="707">
        <v>0</v>
      </c>
      <c r="C54" s="708">
        <v>1.9059999999999999</v>
      </c>
      <c r="D54" s="708">
        <v>1.9059999999999999</v>
      </c>
      <c r="E54" s="709">
        <v>0</v>
      </c>
      <c r="F54" s="707">
        <v>0</v>
      </c>
      <c r="G54" s="708">
        <v>0</v>
      </c>
      <c r="H54" s="708">
        <v>0</v>
      </c>
      <c r="I54" s="708">
        <v>0</v>
      </c>
      <c r="J54" s="708">
        <v>0</v>
      </c>
      <c r="K54" s="710">
        <v>0</v>
      </c>
      <c r="L54" s="270"/>
      <c r="M54" s="706" t="str">
        <f t="shared" si="0"/>
        <v/>
      </c>
    </row>
    <row r="55" spans="1:13" ht="14.45" customHeight="1" x14ac:dyDescent="0.2">
      <c r="A55" s="711" t="s">
        <v>379</v>
      </c>
      <c r="B55" s="707">
        <v>92.874220000000008</v>
      </c>
      <c r="C55" s="708">
        <v>76.55677</v>
      </c>
      <c r="D55" s="708">
        <v>-16.317450000000008</v>
      </c>
      <c r="E55" s="709">
        <v>0.82430592687615567</v>
      </c>
      <c r="F55" s="707">
        <v>71.810757100000004</v>
      </c>
      <c r="G55" s="708">
        <v>29.921148791666671</v>
      </c>
      <c r="H55" s="708">
        <v>5.6991000000000005</v>
      </c>
      <c r="I55" s="708">
        <v>23.15889</v>
      </c>
      <c r="J55" s="708">
        <v>-6.762258791666671</v>
      </c>
      <c r="K55" s="710">
        <v>0.32249889759204331</v>
      </c>
      <c r="L55" s="270"/>
      <c r="M55" s="706" t="str">
        <f t="shared" si="0"/>
        <v/>
      </c>
    </row>
    <row r="56" spans="1:13" ht="14.45" customHeight="1" x14ac:dyDescent="0.2">
      <c r="A56" s="711" t="s">
        <v>380</v>
      </c>
      <c r="B56" s="707">
        <v>0</v>
      </c>
      <c r="C56" s="708">
        <v>27.205639999999999</v>
      </c>
      <c r="D56" s="708">
        <v>27.205639999999999</v>
      </c>
      <c r="E56" s="709">
        <v>0</v>
      </c>
      <c r="F56" s="707">
        <v>0</v>
      </c>
      <c r="G56" s="708">
        <v>0</v>
      </c>
      <c r="H56" s="708">
        <v>0</v>
      </c>
      <c r="I56" s="708">
        <v>0</v>
      </c>
      <c r="J56" s="708">
        <v>0</v>
      </c>
      <c r="K56" s="710">
        <v>0</v>
      </c>
      <c r="L56" s="270"/>
      <c r="M56" s="706" t="str">
        <f t="shared" si="0"/>
        <v/>
      </c>
    </row>
    <row r="57" spans="1:13" ht="14.45" customHeight="1" x14ac:dyDescent="0.2">
      <c r="A57" s="711" t="s">
        <v>381</v>
      </c>
      <c r="B57" s="707">
        <v>0</v>
      </c>
      <c r="C57" s="708">
        <v>7.5188199999999998</v>
      </c>
      <c r="D57" s="708">
        <v>7.5188199999999998</v>
      </c>
      <c r="E57" s="709">
        <v>0</v>
      </c>
      <c r="F57" s="707">
        <v>0</v>
      </c>
      <c r="G57" s="708">
        <v>0</v>
      </c>
      <c r="H57" s="708">
        <v>0</v>
      </c>
      <c r="I57" s="708">
        <v>2.71915</v>
      </c>
      <c r="J57" s="708">
        <v>2.71915</v>
      </c>
      <c r="K57" s="710">
        <v>0</v>
      </c>
      <c r="L57" s="270"/>
      <c r="M57" s="706" t="str">
        <f t="shared" si="0"/>
        <v/>
      </c>
    </row>
    <row r="58" spans="1:13" ht="14.45" customHeight="1" x14ac:dyDescent="0.2">
      <c r="A58" s="711" t="s">
        <v>382</v>
      </c>
      <c r="B58" s="707">
        <v>0</v>
      </c>
      <c r="C58" s="708">
        <v>2.4380000000000002</v>
      </c>
      <c r="D58" s="708">
        <v>2.4380000000000002</v>
      </c>
      <c r="E58" s="709">
        <v>0</v>
      </c>
      <c r="F58" s="707">
        <v>0</v>
      </c>
      <c r="G58" s="708">
        <v>0</v>
      </c>
      <c r="H58" s="708">
        <v>0</v>
      </c>
      <c r="I58" s="708">
        <v>0</v>
      </c>
      <c r="J58" s="708">
        <v>0</v>
      </c>
      <c r="K58" s="710">
        <v>0</v>
      </c>
      <c r="L58" s="270"/>
      <c r="M58" s="706" t="str">
        <f t="shared" si="0"/>
        <v/>
      </c>
    </row>
    <row r="59" spans="1:13" ht="14.45" customHeight="1" x14ac:dyDescent="0.2">
      <c r="A59" s="711" t="s">
        <v>383</v>
      </c>
      <c r="B59" s="707">
        <v>0</v>
      </c>
      <c r="C59" s="708">
        <v>7.6447799999999999</v>
      </c>
      <c r="D59" s="708">
        <v>7.6447799999999999</v>
      </c>
      <c r="E59" s="709">
        <v>0</v>
      </c>
      <c r="F59" s="707">
        <v>0</v>
      </c>
      <c r="G59" s="708">
        <v>0</v>
      </c>
      <c r="H59" s="708">
        <v>0</v>
      </c>
      <c r="I59" s="708">
        <v>0</v>
      </c>
      <c r="J59" s="708">
        <v>0</v>
      </c>
      <c r="K59" s="710">
        <v>0</v>
      </c>
      <c r="L59" s="270"/>
      <c r="M59" s="706" t="str">
        <f t="shared" si="0"/>
        <v/>
      </c>
    </row>
    <row r="60" spans="1:13" ht="14.45" customHeight="1" x14ac:dyDescent="0.2">
      <c r="A60" s="711" t="s">
        <v>384</v>
      </c>
      <c r="B60" s="707">
        <v>254.99999700000001</v>
      </c>
      <c r="C60" s="708">
        <v>267.03744</v>
      </c>
      <c r="D60" s="708">
        <v>12.037442999999996</v>
      </c>
      <c r="E60" s="709">
        <v>1.0472056593788901</v>
      </c>
      <c r="F60" s="707">
        <v>270.0000005</v>
      </c>
      <c r="G60" s="708">
        <v>112.50000020833333</v>
      </c>
      <c r="H60" s="708">
        <v>20.505290000000002</v>
      </c>
      <c r="I60" s="708">
        <v>115.14165</v>
      </c>
      <c r="J60" s="708">
        <v>2.6416497916666657</v>
      </c>
      <c r="K60" s="710">
        <v>0.42645055476583232</v>
      </c>
      <c r="L60" s="270"/>
      <c r="M60" s="706" t="str">
        <f t="shared" si="0"/>
        <v/>
      </c>
    </row>
    <row r="61" spans="1:13" ht="14.45" customHeight="1" x14ac:dyDescent="0.2">
      <c r="A61" s="711" t="s">
        <v>385</v>
      </c>
      <c r="B61" s="707">
        <v>0</v>
      </c>
      <c r="C61" s="708">
        <v>907.85018000000002</v>
      </c>
      <c r="D61" s="708">
        <v>907.85018000000002</v>
      </c>
      <c r="E61" s="709">
        <v>0</v>
      </c>
      <c r="F61" s="707">
        <v>877.37657360000003</v>
      </c>
      <c r="G61" s="708">
        <v>365.57357233333335</v>
      </c>
      <c r="H61" s="708">
        <v>85.108980000000003</v>
      </c>
      <c r="I61" s="708">
        <v>392.98234000000002</v>
      </c>
      <c r="J61" s="708">
        <v>27.408767666666677</v>
      </c>
      <c r="K61" s="710">
        <v>0.44790612357877069</v>
      </c>
      <c r="L61" s="270"/>
      <c r="M61" s="706" t="str">
        <f t="shared" si="0"/>
        <v/>
      </c>
    </row>
    <row r="62" spans="1:13" ht="14.45" customHeight="1" x14ac:dyDescent="0.2">
      <c r="A62" s="711" t="s">
        <v>386</v>
      </c>
      <c r="B62" s="707">
        <v>0</v>
      </c>
      <c r="C62" s="708">
        <v>0</v>
      </c>
      <c r="D62" s="708">
        <v>0</v>
      </c>
      <c r="E62" s="709">
        <v>0</v>
      </c>
      <c r="F62" s="707">
        <v>0</v>
      </c>
      <c r="G62" s="708">
        <v>0</v>
      </c>
      <c r="H62" s="708">
        <v>0</v>
      </c>
      <c r="I62" s="708">
        <v>0.70784999999999998</v>
      </c>
      <c r="J62" s="708">
        <v>0.70784999999999998</v>
      </c>
      <c r="K62" s="710">
        <v>0</v>
      </c>
      <c r="L62" s="270"/>
      <c r="M62" s="706" t="str">
        <f t="shared" si="0"/>
        <v/>
      </c>
    </row>
    <row r="63" spans="1:13" ht="14.45" customHeight="1" x14ac:dyDescent="0.2">
      <c r="A63" s="711" t="s">
        <v>387</v>
      </c>
      <c r="B63" s="707">
        <v>464.23064299999999</v>
      </c>
      <c r="C63" s="708">
        <v>338.98244</v>
      </c>
      <c r="D63" s="708">
        <v>-125.24820299999999</v>
      </c>
      <c r="E63" s="709">
        <v>0.73020263765741977</v>
      </c>
      <c r="F63" s="707">
        <v>330.92339299999998</v>
      </c>
      <c r="G63" s="708">
        <v>137.88474708333331</v>
      </c>
      <c r="H63" s="708">
        <v>63.158999999999999</v>
      </c>
      <c r="I63" s="708">
        <v>124.73524</v>
      </c>
      <c r="J63" s="708">
        <v>-13.149507083333305</v>
      </c>
      <c r="K63" s="710">
        <v>0.37693086266645409</v>
      </c>
      <c r="L63" s="270"/>
      <c r="M63" s="706" t="str">
        <f t="shared" si="0"/>
        <v>X</v>
      </c>
    </row>
    <row r="64" spans="1:13" ht="14.45" customHeight="1" x14ac:dyDescent="0.2">
      <c r="A64" s="711" t="s">
        <v>388</v>
      </c>
      <c r="B64" s="707">
        <v>0</v>
      </c>
      <c r="C64" s="708">
        <v>15.335690000000001</v>
      </c>
      <c r="D64" s="708">
        <v>15.335690000000001</v>
      </c>
      <c r="E64" s="709">
        <v>0</v>
      </c>
      <c r="F64" s="707">
        <v>0</v>
      </c>
      <c r="G64" s="708">
        <v>0</v>
      </c>
      <c r="H64" s="708">
        <v>0</v>
      </c>
      <c r="I64" s="708">
        <v>9.2638199999999991</v>
      </c>
      <c r="J64" s="708">
        <v>9.2638199999999991</v>
      </c>
      <c r="K64" s="710">
        <v>0</v>
      </c>
      <c r="L64" s="270"/>
      <c r="M64" s="706" t="str">
        <f t="shared" si="0"/>
        <v/>
      </c>
    </row>
    <row r="65" spans="1:13" ht="14.45" customHeight="1" x14ac:dyDescent="0.2">
      <c r="A65" s="711" t="s">
        <v>389</v>
      </c>
      <c r="B65" s="707">
        <v>75.538692999999995</v>
      </c>
      <c r="C65" s="708">
        <v>109.06206</v>
      </c>
      <c r="D65" s="708">
        <v>33.523367000000007</v>
      </c>
      <c r="E65" s="709">
        <v>1.4437906676516101</v>
      </c>
      <c r="F65" s="707">
        <v>102.8960814</v>
      </c>
      <c r="G65" s="708">
        <v>42.873367250000001</v>
      </c>
      <c r="H65" s="708">
        <v>10.6722</v>
      </c>
      <c r="I65" s="708">
        <v>32.016599999999997</v>
      </c>
      <c r="J65" s="708">
        <v>-10.856767250000004</v>
      </c>
      <c r="K65" s="710">
        <v>0.31115470642208537</v>
      </c>
      <c r="L65" s="270"/>
      <c r="M65" s="706" t="str">
        <f t="shared" si="0"/>
        <v/>
      </c>
    </row>
    <row r="66" spans="1:13" ht="14.45" customHeight="1" x14ac:dyDescent="0.2">
      <c r="A66" s="711" t="s">
        <v>390</v>
      </c>
      <c r="B66" s="707">
        <v>9.3986789999999996</v>
      </c>
      <c r="C66" s="708">
        <v>18.449490000000001</v>
      </c>
      <c r="D66" s="708">
        <v>9.0508110000000013</v>
      </c>
      <c r="E66" s="709">
        <v>1.9629875645290153</v>
      </c>
      <c r="F66" s="707">
        <v>1.6665227</v>
      </c>
      <c r="G66" s="708">
        <v>0.6943844583333334</v>
      </c>
      <c r="H66" s="708">
        <v>0</v>
      </c>
      <c r="I66" s="708">
        <v>0</v>
      </c>
      <c r="J66" s="708">
        <v>-0.6943844583333334</v>
      </c>
      <c r="K66" s="710">
        <v>0</v>
      </c>
      <c r="L66" s="270"/>
      <c r="M66" s="706" t="str">
        <f t="shared" si="0"/>
        <v/>
      </c>
    </row>
    <row r="67" spans="1:13" ht="14.45" customHeight="1" x14ac:dyDescent="0.2">
      <c r="A67" s="711" t="s">
        <v>391</v>
      </c>
      <c r="B67" s="707">
        <v>340.20396600000004</v>
      </c>
      <c r="C67" s="708">
        <v>190.96509</v>
      </c>
      <c r="D67" s="708">
        <v>-149.23887600000003</v>
      </c>
      <c r="E67" s="709">
        <v>0.56132529037007162</v>
      </c>
      <c r="F67" s="707">
        <v>192.20308499999999</v>
      </c>
      <c r="G67" s="708">
        <v>80.084618750000004</v>
      </c>
      <c r="H67" s="708">
        <v>48.02854</v>
      </c>
      <c r="I67" s="708">
        <v>72.269530000000003</v>
      </c>
      <c r="J67" s="708">
        <v>-7.815088750000001</v>
      </c>
      <c r="K67" s="710">
        <v>0.37600608751935488</v>
      </c>
      <c r="L67" s="270"/>
      <c r="M67" s="706" t="str">
        <f t="shared" si="0"/>
        <v/>
      </c>
    </row>
    <row r="68" spans="1:13" ht="14.45" customHeight="1" x14ac:dyDescent="0.2">
      <c r="A68" s="711" t="s">
        <v>392</v>
      </c>
      <c r="B68" s="707">
        <v>0.91703000000000001</v>
      </c>
      <c r="C68" s="708">
        <v>0.67759999999999998</v>
      </c>
      <c r="D68" s="708">
        <v>-0.23943000000000003</v>
      </c>
      <c r="E68" s="709">
        <v>0.73890712408536252</v>
      </c>
      <c r="F68" s="707">
        <v>3.1577042</v>
      </c>
      <c r="G68" s="708">
        <v>1.3157100833333333</v>
      </c>
      <c r="H68" s="708">
        <v>0</v>
      </c>
      <c r="I68" s="708">
        <v>0</v>
      </c>
      <c r="J68" s="708">
        <v>-1.3157100833333333</v>
      </c>
      <c r="K68" s="710">
        <v>0</v>
      </c>
      <c r="L68" s="270"/>
      <c r="M68" s="706" t="str">
        <f t="shared" si="0"/>
        <v/>
      </c>
    </row>
    <row r="69" spans="1:13" ht="14.45" customHeight="1" x14ac:dyDescent="0.2">
      <c r="A69" s="711" t="s">
        <v>393</v>
      </c>
      <c r="B69" s="707">
        <v>16.242024000000001</v>
      </c>
      <c r="C69" s="708">
        <v>4.4925100000000002</v>
      </c>
      <c r="D69" s="708">
        <v>-11.749514000000001</v>
      </c>
      <c r="E69" s="709">
        <v>0.27659791661433331</v>
      </c>
      <c r="F69" s="707">
        <v>6.0000001000000003</v>
      </c>
      <c r="G69" s="708">
        <v>2.5000000416666666</v>
      </c>
      <c r="H69" s="708">
        <v>0.89360000000000006</v>
      </c>
      <c r="I69" s="708">
        <v>4.6137799999999993</v>
      </c>
      <c r="J69" s="708">
        <v>2.1137799583333328</v>
      </c>
      <c r="K69" s="710">
        <v>0.76896332051727789</v>
      </c>
      <c r="L69" s="270"/>
      <c r="M69" s="706" t="str">
        <f t="shared" si="0"/>
        <v/>
      </c>
    </row>
    <row r="70" spans="1:13" ht="14.45" customHeight="1" x14ac:dyDescent="0.2">
      <c r="A70" s="711" t="s">
        <v>394</v>
      </c>
      <c r="B70" s="707">
        <v>21.930251000000002</v>
      </c>
      <c r="C70" s="708">
        <v>0</v>
      </c>
      <c r="D70" s="708">
        <v>-21.930251000000002</v>
      </c>
      <c r="E70" s="709">
        <v>0</v>
      </c>
      <c r="F70" s="707">
        <v>24.999999599999999</v>
      </c>
      <c r="G70" s="708">
        <v>10.4166665</v>
      </c>
      <c r="H70" s="708">
        <v>3.5646599999999999</v>
      </c>
      <c r="I70" s="708">
        <v>6.57151</v>
      </c>
      <c r="J70" s="708">
        <v>-3.8451564999999999</v>
      </c>
      <c r="K70" s="710">
        <v>0.26286040420576645</v>
      </c>
      <c r="L70" s="270"/>
      <c r="M70" s="706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1" t="s">
        <v>395</v>
      </c>
      <c r="B71" s="707">
        <v>314.99999600000001</v>
      </c>
      <c r="C71" s="708">
        <v>394.19333</v>
      </c>
      <c r="D71" s="708">
        <v>79.193333999999993</v>
      </c>
      <c r="E71" s="709">
        <v>1.2514074127162846</v>
      </c>
      <c r="F71" s="707">
        <v>335</v>
      </c>
      <c r="G71" s="708">
        <v>139.58333333333334</v>
      </c>
      <c r="H71" s="708">
        <v>344.16473999999999</v>
      </c>
      <c r="I71" s="708">
        <v>754.33752000000004</v>
      </c>
      <c r="J71" s="708">
        <v>614.75418666666667</v>
      </c>
      <c r="K71" s="710">
        <v>2.2517537910447762</v>
      </c>
      <c r="L71" s="270"/>
      <c r="M71" s="706" t="str">
        <f t="shared" si="1"/>
        <v>X</v>
      </c>
    </row>
    <row r="72" spans="1:13" ht="14.45" customHeight="1" x14ac:dyDescent="0.2">
      <c r="A72" s="711" t="s">
        <v>396</v>
      </c>
      <c r="B72" s="707">
        <v>0</v>
      </c>
      <c r="C72" s="708">
        <v>68.731009999999998</v>
      </c>
      <c r="D72" s="708">
        <v>68.731009999999998</v>
      </c>
      <c r="E72" s="709">
        <v>0</v>
      </c>
      <c r="F72" s="707">
        <v>0</v>
      </c>
      <c r="G72" s="708">
        <v>0</v>
      </c>
      <c r="H72" s="708">
        <v>1.9747000000000001</v>
      </c>
      <c r="I72" s="708">
        <v>25.175990000000002</v>
      </c>
      <c r="J72" s="708">
        <v>25.175990000000002</v>
      </c>
      <c r="K72" s="710">
        <v>0</v>
      </c>
      <c r="L72" s="270"/>
      <c r="M72" s="706" t="str">
        <f t="shared" si="1"/>
        <v/>
      </c>
    </row>
    <row r="73" spans="1:13" ht="14.45" customHeight="1" x14ac:dyDescent="0.2">
      <c r="A73" s="711" t="s">
        <v>397</v>
      </c>
      <c r="B73" s="707">
        <v>0</v>
      </c>
      <c r="C73" s="708">
        <v>4.1865200000000007</v>
      </c>
      <c r="D73" s="708">
        <v>4.1865200000000007</v>
      </c>
      <c r="E73" s="709">
        <v>0</v>
      </c>
      <c r="F73" s="707">
        <v>0</v>
      </c>
      <c r="G73" s="708">
        <v>0</v>
      </c>
      <c r="H73" s="708">
        <v>0</v>
      </c>
      <c r="I73" s="708">
        <v>1.4481700000000002</v>
      </c>
      <c r="J73" s="708">
        <v>1.4481700000000002</v>
      </c>
      <c r="K73" s="710">
        <v>0</v>
      </c>
      <c r="L73" s="270"/>
      <c r="M73" s="706" t="str">
        <f t="shared" si="1"/>
        <v/>
      </c>
    </row>
    <row r="74" spans="1:13" ht="14.45" customHeight="1" x14ac:dyDescent="0.2">
      <c r="A74" s="711" t="s">
        <v>398</v>
      </c>
      <c r="B74" s="707">
        <v>69.999994999999998</v>
      </c>
      <c r="C74" s="708">
        <v>67.128070000000008</v>
      </c>
      <c r="D74" s="708">
        <v>-2.8719249999999903</v>
      </c>
      <c r="E74" s="709">
        <v>0.95897249706946419</v>
      </c>
      <c r="F74" s="707">
        <v>69.999999899999992</v>
      </c>
      <c r="G74" s="708">
        <v>29.166666624999994</v>
      </c>
      <c r="H74" s="708">
        <v>19.245919999999998</v>
      </c>
      <c r="I74" s="708">
        <v>59.182790000000004</v>
      </c>
      <c r="J74" s="708">
        <v>30.01612337500001</v>
      </c>
      <c r="K74" s="710">
        <v>0.84546842977924075</v>
      </c>
      <c r="L74" s="270"/>
      <c r="M74" s="706" t="str">
        <f t="shared" si="1"/>
        <v/>
      </c>
    </row>
    <row r="75" spans="1:13" ht="14.45" customHeight="1" x14ac:dyDescent="0.2">
      <c r="A75" s="711" t="s">
        <v>399</v>
      </c>
      <c r="B75" s="707">
        <v>60</v>
      </c>
      <c r="C75" s="708">
        <v>74.546279999999996</v>
      </c>
      <c r="D75" s="708">
        <v>14.546279999999996</v>
      </c>
      <c r="E75" s="709">
        <v>1.2424379999999999</v>
      </c>
      <c r="F75" s="707">
        <v>80.000000400000005</v>
      </c>
      <c r="G75" s="708">
        <v>33.333333500000002</v>
      </c>
      <c r="H75" s="708">
        <v>2.4102199999999998</v>
      </c>
      <c r="I75" s="708">
        <v>36.330069999999999</v>
      </c>
      <c r="J75" s="708">
        <v>2.9967364999999972</v>
      </c>
      <c r="K75" s="710">
        <v>0.45412587272937061</v>
      </c>
      <c r="L75" s="270"/>
      <c r="M75" s="706" t="str">
        <f t="shared" si="1"/>
        <v/>
      </c>
    </row>
    <row r="76" spans="1:13" ht="14.45" customHeight="1" x14ac:dyDescent="0.2">
      <c r="A76" s="711" t="s">
        <v>400</v>
      </c>
      <c r="B76" s="707">
        <v>185.000001</v>
      </c>
      <c r="C76" s="708">
        <v>179.60145</v>
      </c>
      <c r="D76" s="708">
        <v>-5.3985509999999977</v>
      </c>
      <c r="E76" s="709">
        <v>0.97081864340098034</v>
      </c>
      <c r="F76" s="707">
        <v>184.99999969999999</v>
      </c>
      <c r="G76" s="708">
        <v>77.083333208333329</v>
      </c>
      <c r="H76" s="708">
        <v>41.608059999999995</v>
      </c>
      <c r="I76" s="708">
        <v>107.47736</v>
      </c>
      <c r="J76" s="708">
        <v>30.394026791666676</v>
      </c>
      <c r="K76" s="710">
        <v>0.58095870364479796</v>
      </c>
      <c r="L76" s="270"/>
      <c r="M76" s="706" t="str">
        <f t="shared" si="1"/>
        <v/>
      </c>
    </row>
    <row r="77" spans="1:13" ht="14.45" customHeight="1" x14ac:dyDescent="0.2">
      <c r="A77" s="711" t="s">
        <v>401</v>
      </c>
      <c r="B77" s="707">
        <v>0</v>
      </c>
      <c r="C77" s="708">
        <v>0</v>
      </c>
      <c r="D77" s="708">
        <v>0</v>
      </c>
      <c r="E77" s="709">
        <v>0</v>
      </c>
      <c r="F77" s="707">
        <v>0</v>
      </c>
      <c r="G77" s="708">
        <v>0</v>
      </c>
      <c r="H77" s="708">
        <v>67.735799999999998</v>
      </c>
      <c r="I77" s="708">
        <v>127.63080000000001</v>
      </c>
      <c r="J77" s="708">
        <v>127.63080000000001</v>
      </c>
      <c r="K77" s="710">
        <v>0</v>
      </c>
      <c r="L77" s="270"/>
      <c r="M77" s="706" t="str">
        <f t="shared" si="1"/>
        <v/>
      </c>
    </row>
    <row r="78" spans="1:13" ht="14.45" customHeight="1" x14ac:dyDescent="0.2">
      <c r="A78" s="711" t="s">
        <v>402</v>
      </c>
      <c r="B78" s="707">
        <v>0</v>
      </c>
      <c r="C78" s="708">
        <v>0</v>
      </c>
      <c r="D78" s="708">
        <v>0</v>
      </c>
      <c r="E78" s="709">
        <v>0</v>
      </c>
      <c r="F78" s="707">
        <v>0</v>
      </c>
      <c r="G78" s="708">
        <v>0</v>
      </c>
      <c r="H78" s="708">
        <v>211.19004000000001</v>
      </c>
      <c r="I78" s="708">
        <v>378.88443999999998</v>
      </c>
      <c r="J78" s="708">
        <v>378.88443999999998</v>
      </c>
      <c r="K78" s="710">
        <v>0</v>
      </c>
      <c r="L78" s="270"/>
      <c r="M78" s="706" t="str">
        <f t="shared" si="1"/>
        <v/>
      </c>
    </row>
    <row r="79" spans="1:13" ht="14.45" customHeight="1" x14ac:dyDescent="0.2">
      <c r="A79" s="711" t="s">
        <v>403</v>
      </c>
      <c r="B79" s="707">
        <v>0</v>
      </c>
      <c r="C79" s="708">
        <v>0</v>
      </c>
      <c r="D79" s="708">
        <v>0</v>
      </c>
      <c r="E79" s="709">
        <v>0</v>
      </c>
      <c r="F79" s="707">
        <v>0</v>
      </c>
      <c r="G79" s="708">
        <v>0</v>
      </c>
      <c r="H79" s="708">
        <v>0</v>
      </c>
      <c r="I79" s="708">
        <v>8.2254000000000005</v>
      </c>
      <c r="J79" s="708">
        <v>8.2254000000000005</v>
      </c>
      <c r="K79" s="710">
        <v>0</v>
      </c>
      <c r="L79" s="270"/>
      <c r="M79" s="706" t="str">
        <f t="shared" si="1"/>
        <v/>
      </c>
    </row>
    <row r="80" spans="1:13" ht="14.45" customHeight="1" x14ac:dyDescent="0.2">
      <c r="A80" s="711" t="s">
        <v>404</v>
      </c>
      <c r="B80" s="707">
        <v>0</v>
      </c>
      <c r="C80" s="708">
        <v>0</v>
      </c>
      <c r="D80" s="708">
        <v>0</v>
      </c>
      <c r="E80" s="709">
        <v>0</v>
      </c>
      <c r="F80" s="707">
        <v>0</v>
      </c>
      <c r="G80" s="708">
        <v>0</v>
      </c>
      <c r="H80" s="708">
        <v>0</v>
      </c>
      <c r="I80" s="708">
        <v>9.9824999999999999</v>
      </c>
      <c r="J80" s="708">
        <v>9.9824999999999999</v>
      </c>
      <c r="K80" s="710">
        <v>0</v>
      </c>
      <c r="L80" s="270"/>
      <c r="M80" s="706" t="str">
        <f t="shared" si="1"/>
        <v/>
      </c>
    </row>
    <row r="81" spans="1:13" ht="14.45" customHeight="1" x14ac:dyDescent="0.2">
      <c r="A81" s="711" t="s">
        <v>405</v>
      </c>
      <c r="B81" s="707">
        <v>0</v>
      </c>
      <c r="C81" s="708">
        <v>0.26400000000000001</v>
      </c>
      <c r="D81" s="708">
        <v>0.26400000000000001</v>
      </c>
      <c r="E81" s="709">
        <v>0</v>
      </c>
      <c r="F81" s="707">
        <v>0</v>
      </c>
      <c r="G81" s="708">
        <v>0</v>
      </c>
      <c r="H81" s="708">
        <v>0</v>
      </c>
      <c r="I81" s="708">
        <v>0.26400000000000001</v>
      </c>
      <c r="J81" s="708">
        <v>0.26400000000000001</v>
      </c>
      <c r="K81" s="710">
        <v>0</v>
      </c>
      <c r="L81" s="270"/>
      <c r="M81" s="706" t="str">
        <f t="shared" si="1"/>
        <v>X</v>
      </c>
    </row>
    <row r="82" spans="1:13" ht="14.45" customHeight="1" x14ac:dyDescent="0.2">
      <c r="A82" s="711" t="s">
        <v>406</v>
      </c>
      <c r="B82" s="707">
        <v>0</v>
      </c>
      <c r="C82" s="708">
        <v>0.26400000000000001</v>
      </c>
      <c r="D82" s="708">
        <v>0.26400000000000001</v>
      </c>
      <c r="E82" s="709">
        <v>0</v>
      </c>
      <c r="F82" s="707">
        <v>0</v>
      </c>
      <c r="G82" s="708">
        <v>0</v>
      </c>
      <c r="H82" s="708">
        <v>0</v>
      </c>
      <c r="I82" s="708">
        <v>0.26400000000000001</v>
      </c>
      <c r="J82" s="708">
        <v>0.26400000000000001</v>
      </c>
      <c r="K82" s="710">
        <v>0</v>
      </c>
      <c r="L82" s="270"/>
      <c r="M82" s="706" t="str">
        <f t="shared" si="1"/>
        <v/>
      </c>
    </row>
    <row r="83" spans="1:13" ht="14.45" customHeight="1" x14ac:dyDescent="0.2">
      <c r="A83" s="711" t="s">
        <v>407</v>
      </c>
      <c r="B83" s="707">
        <v>0</v>
      </c>
      <c r="C83" s="708">
        <v>39.704999999999998</v>
      </c>
      <c r="D83" s="708">
        <v>39.704999999999998</v>
      </c>
      <c r="E83" s="709">
        <v>0</v>
      </c>
      <c r="F83" s="707">
        <v>0</v>
      </c>
      <c r="G83" s="708">
        <v>0</v>
      </c>
      <c r="H83" s="708">
        <v>1.849</v>
      </c>
      <c r="I83" s="708">
        <v>1.849</v>
      </c>
      <c r="J83" s="708">
        <v>1.849</v>
      </c>
      <c r="K83" s="710">
        <v>0</v>
      </c>
      <c r="L83" s="270"/>
      <c r="M83" s="706" t="str">
        <f t="shared" si="1"/>
        <v>X</v>
      </c>
    </row>
    <row r="84" spans="1:13" ht="14.45" customHeight="1" x14ac:dyDescent="0.2">
      <c r="A84" s="711" t="s">
        <v>408</v>
      </c>
      <c r="B84" s="707">
        <v>0</v>
      </c>
      <c r="C84" s="708">
        <v>39.704999999999998</v>
      </c>
      <c r="D84" s="708">
        <v>39.704999999999998</v>
      </c>
      <c r="E84" s="709">
        <v>0</v>
      </c>
      <c r="F84" s="707">
        <v>0</v>
      </c>
      <c r="G84" s="708">
        <v>0</v>
      </c>
      <c r="H84" s="708">
        <v>1.849</v>
      </c>
      <c r="I84" s="708">
        <v>1.849</v>
      </c>
      <c r="J84" s="708">
        <v>1.849</v>
      </c>
      <c r="K84" s="710">
        <v>0</v>
      </c>
      <c r="L84" s="270"/>
      <c r="M84" s="706" t="str">
        <f t="shared" si="1"/>
        <v/>
      </c>
    </row>
    <row r="85" spans="1:13" ht="14.45" customHeight="1" x14ac:dyDescent="0.2">
      <c r="A85" s="711" t="s">
        <v>409</v>
      </c>
      <c r="B85" s="707">
        <v>3524.9213100000002</v>
      </c>
      <c r="C85" s="708">
        <v>3519.018</v>
      </c>
      <c r="D85" s="708">
        <v>-5.9033100000001468</v>
      </c>
      <c r="E85" s="709">
        <v>0.99832526474186734</v>
      </c>
      <c r="F85" s="707">
        <v>3463.742326</v>
      </c>
      <c r="G85" s="708">
        <v>1443.2259691666668</v>
      </c>
      <c r="H85" s="708">
        <v>244.77199999999999</v>
      </c>
      <c r="I85" s="708">
        <v>1579.569</v>
      </c>
      <c r="J85" s="708">
        <v>136.34303083333316</v>
      </c>
      <c r="K85" s="710">
        <v>0.45602959208115179</v>
      </c>
      <c r="L85" s="270"/>
      <c r="M85" s="706" t="str">
        <f t="shared" si="1"/>
        <v/>
      </c>
    </row>
    <row r="86" spans="1:13" ht="14.45" customHeight="1" x14ac:dyDescent="0.2">
      <c r="A86" s="711" t="s">
        <v>410</v>
      </c>
      <c r="B86" s="707">
        <v>3524.9213100000002</v>
      </c>
      <c r="C86" s="708">
        <v>3519.018</v>
      </c>
      <c r="D86" s="708">
        <v>-5.9033100000001468</v>
      </c>
      <c r="E86" s="709">
        <v>0.99832526474186734</v>
      </c>
      <c r="F86" s="707">
        <v>3463.742326</v>
      </c>
      <c r="G86" s="708">
        <v>1443.2259691666668</v>
      </c>
      <c r="H86" s="708">
        <v>244.77199999999999</v>
      </c>
      <c r="I86" s="708">
        <v>1579.569</v>
      </c>
      <c r="J86" s="708">
        <v>136.34303083333316</v>
      </c>
      <c r="K86" s="710">
        <v>0.45602959208115179</v>
      </c>
      <c r="L86" s="270"/>
      <c r="M86" s="706" t="str">
        <f t="shared" si="1"/>
        <v>X</v>
      </c>
    </row>
    <row r="87" spans="1:13" ht="14.45" customHeight="1" x14ac:dyDescent="0.2">
      <c r="A87" s="711" t="s">
        <v>411</v>
      </c>
      <c r="B87" s="707">
        <v>1256.2680290000001</v>
      </c>
      <c r="C87" s="708">
        <v>1336.1310000000001</v>
      </c>
      <c r="D87" s="708">
        <v>79.862971000000016</v>
      </c>
      <c r="E87" s="709">
        <v>1.0635716018846484</v>
      </c>
      <c r="F87" s="707">
        <v>1215.8450356000001</v>
      </c>
      <c r="G87" s="708">
        <v>506.60209816666674</v>
      </c>
      <c r="H87" s="708">
        <v>92.188000000000002</v>
      </c>
      <c r="I87" s="708">
        <v>477.27199999999999</v>
      </c>
      <c r="J87" s="708">
        <v>-29.330098166666744</v>
      </c>
      <c r="K87" s="710">
        <v>0.39254344593714929</v>
      </c>
      <c r="L87" s="270"/>
      <c r="M87" s="706" t="str">
        <f t="shared" si="1"/>
        <v/>
      </c>
    </row>
    <row r="88" spans="1:13" ht="14.45" customHeight="1" x14ac:dyDescent="0.2">
      <c r="A88" s="711" t="s">
        <v>412</v>
      </c>
      <c r="B88" s="707">
        <v>398.035729</v>
      </c>
      <c r="C88" s="708">
        <v>381.82499999999999</v>
      </c>
      <c r="D88" s="708">
        <v>-16.210729000000015</v>
      </c>
      <c r="E88" s="709">
        <v>0.95927318122740679</v>
      </c>
      <c r="F88" s="707">
        <v>415.76550790000005</v>
      </c>
      <c r="G88" s="708">
        <v>173.23562829166667</v>
      </c>
      <c r="H88" s="708">
        <v>31.428000000000001</v>
      </c>
      <c r="I88" s="708">
        <v>162.625</v>
      </c>
      <c r="J88" s="708">
        <v>-10.610628291666671</v>
      </c>
      <c r="K88" s="710">
        <v>0.39114596307280636</v>
      </c>
      <c r="L88" s="270"/>
      <c r="M88" s="706" t="str">
        <f t="shared" si="1"/>
        <v/>
      </c>
    </row>
    <row r="89" spans="1:13" ht="14.45" customHeight="1" x14ac:dyDescent="0.2">
      <c r="A89" s="711" t="s">
        <v>413</v>
      </c>
      <c r="B89" s="707">
        <v>1870.6175519999999</v>
      </c>
      <c r="C89" s="708">
        <v>1801.0619999999999</v>
      </c>
      <c r="D89" s="708">
        <v>-69.555552000000034</v>
      </c>
      <c r="E89" s="709">
        <v>0.96281679709161627</v>
      </c>
      <c r="F89" s="707">
        <v>1832.1317824999999</v>
      </c>
      <c r="G89" s="708">
        <v>763.38824270833334</v>
      </c>
      <c r="H89" s="708">
        <v>121.15600000000001</v>
      </c>
      <c r="I89" s="708">
        <v>939.67200000000003</v>
      </c>
      <c r="J89" s="708">
        <v>176.28375729166669</v>
      </c>
      <c r="K89" s="710">
        <v>0.51288450371063854</v>
      </c>
      <c r="L89" s="270"/>
      <c r="M89" s="706" t="str">
        <f t="shared" si="1"/>
        <v/>
      </c>
    </row>
    <row r="90" spans="1:13" ht="14.45" customHeight="1" x14ac:dyDescent="0.2">
      <c r="A90" s="711" t="s">
        <v>414</v>
      </c>
      <c r="B90" s="707">
        <v>6438.7424809999993</v>
      </c>
      <c r="C90" s="708">
        <v>6991.0484699999997</v>
      </c>
      <c r="D90" s="708">
        <v>552.30598900000041</v>
      </c>
      <c r="E90" s="709">
        <v>1.0857785492477441</v>
      </c>
      <c r="F90" s="707">
        <v>7346.9954756000097</v>
      </c>
      <c r="G90" s="708">
        <v>3061.2481148333377</v>
      </c>
      <c r="H90" s="708">
        <v>878.73586999999998</v>
      </c>
      <c r="I90" s="708">
        <v>3443.3841600000001</v>
      </c>
      <c r="J90" s="708">
        <v>382.13604516666237</v>
      </c>
      <c r="K90" s="710">
        <v>0.46867922696233699</v>
      </c>
      <c r="L90" s="270"/>
      <c r="M90" s="706" t="str">
        <f t="shared" si="1"/>
        <v/>
      </c>
    </row>
    <row r="91" spans="1:13" ht="14.45" customHeight="1" x14ac:dyDescent="0.2">
      <c r="A91" s="711" t="s">
        <v>415</v>
      </c>
      <c r="B91" s="707">
        <v>2042.619195</v>
      </c>
      <c r="C91" s="708">
        <v>1348.2418</v>
      </c>
      <c r="D91" s="708">
        <v>-694.37739499999998</v>
      </c>
      <c r="E91" s="709">
        <v>0.66005538540922215</v>
      </c>
      <c r="F91" s="707">
        <v>1090.1105833000001</v>
      </c>
      <c r="G91" s="708">
        <v>454.21274304166673</v>
      </c>
      <c r="H91" s="708">
        <v>99.170380000000009</v>
      </c>
      <c r="I91" s="708">
        <v>326.92937000000001</v>
      </c>
      <c r="J91" s="708">
        <v>-127.28337304166672</v>
      </c>
      <c r="K91" s="710">
        <v>0.29990477572496749</v>
      </c>
      <c r="L91" s="270"/>
      <c r="M91" s="706" t="str">
        <f t="shared" si="1"/>
        <v/>
      </c>
    </row>
    <row r="92" spans="1:13" ht="14.45" customHeight="1" x14ac:dyDescent="0.2">
      <c r="A92" s="711" t="s">
        <v>416</v>
      </c>
      <c r="B92" s="707">
        <v>2042.619195</v>
      </c>
      <c r="C92" s="708">
        <v>1348.2418</v>
      </c>
      <c r="D92" s="708">
        <v>-694.37739499999998</v>
      </c>
      <c r="E92" s="709">
        <v>0.66005538540922215</v>
      </c>
      <c r="F92" s="707">
        <v>1090.1105833000001</v>
      </c>
      <c r="G92" s="708">
        <v>454.21274304166673</v>
      </c>
      <c r="H92" s="708">
        <v>99.170380000000009</v>
      </c>
      <c r="I92" s="708">
        <v>326.92937000000001</v>
      </c>
      <c r="J92" s="708">
        <v>-127.28337304166672</v>
      </c>
      <c r="K92" s="710">
        <v>0.29990477572496749</v>
      </c>
      <c r="L92" s="270"/>
      <c r="M92" s="706" t="str">
        <f t="shared" si="1"/>
        <v>X</v>
      </c>
    </row>
    <row r="93" spans="1:13" ht="14.45" customHeight="1" x14ac:dyDescent="0.2">
      <c r="A93" s="711" t="s">
        <v>417</v>
      </c>
      <c r="B93" s="707">
        <v>1084.6382020000001</v>
      </c>
      <c r="C93" s="708">
        <v>532.77642000000003</v>
      </c>
      <c r="D93" s="708">
        <v>-551.86178200000006</v>
      </c>
      <c r="E93" s="709">
        <v>0.49120196856204773</v>
      </c>
      <c r="F93" s="707">
        <v>545.44088529999999</v>
      </c>
      <c r="G93" s="708">
        <v>227.26703554166664</v>
      </c>
      <c r="H93" s="708">
        <v>3.1278000000000001</v>
      </c>
      <c r="I93" s="708">
        <v>75.980260000000001</v>
      </c>
      <c r="J93" s="708">
        <v>-151.28677554166666</v>
      </c>
      <c r="K93" s="710">
        <v>0.1393006319249607</v>
      </c>
      <c r="L93" s="270"/>
      <c r="M93" s="706" t="str">
        <f t="shared" si="1"/>
        <v/>
      </c>
    </row>
    <row r="94" spans="1:13" ht="14.45" customHeight="1" x14ac:dyDescent="0.2">
      <c r="A94" s="711" t="s">
        <v>418</v>
      </c>
      <c r="B94" s="707">
        <v>2.4389969999999996</v>
      </c>
      <c r="C94" s="708">
        <v>6.7175000000000002</v>
      </c>
      <c r="D94" s="708">
        <v>4.2785030000000006</v>
      </c>
      <c r="E94" s="709">
        <v>2.7542059297325916</v>
      </c>
      <c r="F94" s="707">
        <v>6.4987362999999991</v>
      </c>
      <c r="G94" s="708">
        <v>2.7078067916666666</v>
      </c>
      <c r="H94" s="708">
        <v>0</v>
      </c>
      <c r="I94" s="708">
        <v>0</v>
      </c>
      <c r="J94" s="708">
        <v>-2.7078067916666666</v>
      </c>
      <c r="K94" s="710">
        <v>0</v>
      </c>
      <c r="L94" s="270"/>
      <c r="M94" s="706" t="str">
        <f t="shared" si="1"/>
        <v/>
      </c>
    </row>
    <row r="95" spans="1:13" ht="14.45" customHeight="1" x14ac:dyDescent="0.2">
      <c r="A95" s="711" t="s">
        <v>419</v>
      </c>
      <c r="B95" s="707">
        <v>14.610239</v>
      </c>
      <c r="C95" s="708">
        <v>263.09522999999996</v>
      </c>
      <c r="D95" s="708">
        <v>248.48499099999995</v>
      </c>
      <c r="E95" s="709">
        <v>18.007592483600025</v>
      </c>
      <c r="F95" s="707">
        <v>11.2312096</v>
      </c>
      <c r="G95" s="708">
        <v>4.6796706666666665</v>
      </c>
      <c r="H95" s="708">
        <v>0.78161000000000003</v>
      </c>
      <c r="I95" s="708">
        <v>1.2896099999999999</v>
      </c>
      <c r="J95" s="708">
        <v>-3.3900606666666668</v>
      </c>
      <c r="K95" s="710">
        <v>0.11482378532050545</v>
      </c>
      <c r="L95" s="270"/>
      <c r="M95" s="706" t="str">
        <f t="shared" si="1"/>
        <v/>
      </c>
    </row>
    <row r="96" spans="1:13" ht="14.45" customHeight="1" x14ac:dyDescent="0.2">
      <c r="A96" s="711" t="s">
        <v>420</v>
      </c>
      <c r="B96" s="707">
        <v>494.870811</v>
      </c>
      <c r="C96" s="708">
        <v>324.27577000000002</v>
      </c>
      <c r="D96" s="708">
        <v>-170.59504099999998</v>
      </c>
      <c r="E96" s="709">
        <v>0.65527358411931069</v>
      </c>
      <c r="F96" s="707">
        <v>185</v>
      </c>
      <c r="G96" s="708">
        <v>77.083333333333329</v>
      </c>
      <c r="H96" s="708">
        <v>6.7469999999999999</v>
      </c>
      <c r="I96" s="708">
        <v>13.819450000000002</v>
      </c>
      <c r="J96" s="708">
        <v>-63.263883333333325</v>
      </c>
      <c r="K96" s="710">
        <v>7.4699729729729741E-2</v>
      </c>
      <c r="L96" s="270"/>
      <c r="M96" s="706" t="str">
        <f t="shared" si="1"/>
        <v/>
      </c>
    </row>
    <row r="97" spans="1:13" ht="14.45" customHeight="1" x14ac:dyDescent="0.2">
      <c r="A97" s="711" t="s">
        <v>421</v>
      </c>
      <c r="B97" s="707">
        <v>147.04594</v>
      </c>
      <c r="C97" s="708">
        <v>182.67782</v>
      </c>
      <c r="D97" s="708">
        <v>35.631879999999995</v>
      </c>
      <c r="E97" s="709">
        <v>1.2423180129964826</v>
      </c>
      <c r="F97" s="707">
        <v>162.8045462</v>
      </c>
      <c r="G97" s="708">
        <v>67.835227583333335</v>
      </c>
      <c r="H97" s="708">
        <v>23.365220000000001</v>
      </c>
      <c r="I97" s="708">
        <v>81.62221000000001</v>
      </c>
      <c r="J97" s="708">
        <v>13.786982416666675</v>
      </c>
      <c r="K97" s="710">
        <v>0.50135092603452136</v>
      </c>
      <c r="L97" s="270"/>
      <c r="M97" s="706" t="str">
        <f t="shared" si="1"/>
        <v/>
      </c>
    </row>
    <row r="98" spans="1:13" ht="14.45" customHeight="1" x14ac:dyDescent="0.2">
      <c r="A98" s="711" t="s">
        <v>422</v>
      </c>
      <c r="B98" s="707">
        <v>0</v>
      </c>
      <c r="C98" s="708">
        <v>1.5427500000000001</v>
      </c>
      <c r="D98" s="708">
        <v>1.5427500000000001</v>
      </c>
      <c r="E98" s="709">
        <v>0</v>
      </c>
      <c r="F98" s="707">
        <v>9.1352078999999993</v>
      </c>
      <c r="G98" s="708">
        <v>3.8063366249999997</v>
      </c>
      <c r="H98" s="708">
        <v>0</v>
      </c>
      <c r="I98" s="708">
        <v>11.991100000000001</v>
      </c>
      <c r="J98" s="708">
        <v>8.1847633750000011</v>
      </c>
      <c r="K98" s="710">
        <v>1.3126247515395904</v>
      </c>
      <c r="L98" s="270"/>
      <c r="M98" s="706" t="str">
        <f t="shared" si="1"/>
        <v/>
      </c>
    </row>
    <row r="99" spans="1:13" ht="14.45" customHeight="1" x14ac:dyDescent="0.2">
      <c r="A99" s="711" t="s">
        <v>423</v>
      </c>
      <c r="B99" s="707">
        <v>11.326773999999999</v>
      </c>
      <c r="C99" s="708">
        <v>0.34485000000000005</v>
      </c>
      <c r="D99" s="708">
        <v>-10.981923999999999</v>
      </c>
      <c r="E99" s="709">
        <v>3.0445561993203016E-2</v>
      </c>
      <c r="F99" s="707">
        <v>9.9999995999999989</v>
      </c>
      <c r="G99" s="708">
        <v>4.1666664999999998</v>
      </c>
      <c r="H99" s="708">
        <v>0</v>
      </c>
      <c r="I99" s="708">
        <v>0</v>
      </c>
      <c r="J99" s="708">
        <v>-4.1666664999999998</v>
      </c>
      <c r="K99" s="710">
        <v>0</v>
      </c>
      <c r="L99" s="270"/>
      <c r="M99" s="706" t="str">
        <f t="shared" si="1"/>
        <v/>
      </c>
    </row>
    <row r="100" spans="1:13" ht="14.45" customHeight="1" x14ac:dyDescent="0.2">
      <c r="A100" s="711" t="s">
        <v>424</v>
      </c>
      <c r="B100" s="707">
        <v>217.233968</v>
      </c>
      <c r="C100" s="708">
        <v>13.53083</v>
      </c>
      <c r="D100" s="708">
        <v>-203.703138</v>
      </c>
      <c r="E100" s="709">
        <v>6.2286897968001027E-2</v>
      </c>
      <c r="F100" s="707">
        <v>30</v>
      </c>
      <c r="G100" s="708">
        <v>12.5</v>
      </c>
      <c r="H100" s="708">
        <v>0</v>
      </c>
      <c r="I100" s="708">
        <v>6.6151</v>
      </c>
      <c r="J100" s="708">
        <v>-5.8849</v>
      </c>
      <c r="K100" s="710">
        <v>0.22050333333333333</v>
      </c>
      <c r="L100" s="270"/>
      <c r="M100" s="706" t="str">
        <f t="shared" si="1"/>
        <v/>
      </c>
    </row>
    <row r="101" spans="1:13" ht="14.45" customHeight="1" x14ac:dyDescent="0.2">
      <c r="A101" s="711" t="s">
        <v>425</v>
      </c>
      <c r="B101" s="707">
        <v>70.454263999999995</v>
      </c>
      <c r="C101" s="708">
        <v>23.280630000000002</v>
      </c>
      <c r="D101" s="708">
        <v>-47.173633999999993</v>
      </c>
      <c r="E101" s="709">
        <v>0.33043606842589407</v>
      </c>
      <c r="F101" s="707">
        <v>129.99999840000001</v>
      </c>
      <c r="G101" s="708">
        <v>54.166665999999999</v>
      </c>
      <c r="H101" s="708">
        <v>65.148750000000007</v>
      </c>
      <c r="I101" s="708">
        <v>135.61164000000002</v>
      </c>
      <c r="J101" s="708">
        <v>81.44497400000003</v>
      </c>
      <c r="K101" s="710">
        <v>1.0431664743774336</v>
      </c>
      <c r="L101" s="270"/>
      <c r="M101" s="706" t="str">
        <f t="shared" si="1"/>
        <v/>
      </c>
    </row>
    <row r="102" spans="1:13" ht="14.45" customHeight="1" x14ac:dyDescent="0.2">
      <c r="A102" s="711" t="s">
        <v>426</v>
      </c>
      <c r="B102" s="707">
        <v>0</v>
      </c>
      <c r="C102" s="708">
        <v>248.51599999999999</v>
      </c>
      <c r="D102" s="708">
        <v>248.51599999999999</v>
      </c>
      <c r="E102" s="709">
        <v>0</v>
      </c>
      <c r="F102" s="707">
        <v>0</v>
      </c>
      <c r="G102" s="708">
        <v>0</v>
      </c>
      <c r="H102" s="708">
        <v>-1.92</v>
      </c>
      <c r="I102" s="708">
        <v>39.676000000000002</v>
      </c>
      <c r="J102" s="708">
        <v>39.676000000000002</v>
      </c>
      <c r="K102" s="710">
        <v>0</v>
      </c>
      <c r="L102" s="270"/>
      <c r="M102" s="706" t="str">
        <f t="shared" si="1"/>
        <v/>
      </c>
    </row>
    <row r="103" spans="1:13" ht="14.45" customHeight="1" x14ac:dyDescent="0.2">
      <c r="A103" s="711" t="s">
        <v>427</v>
      </c>
      <c r="B103" s="707">
        <v>0</v>
      </c>
      <c r="C103" s="708">
        <v>248.51599999999999</v>
      </c>
      <c r="D103" s="708">
        <v>248.51599999999999</v>
      </c>
      <c r="E103" s="709">
        <v>0</v>
      </c>
      <c r="F103" s="707">
        <v>0</v>
      </c>
      <c r="G103" s="708">
        <v>0</v>
      </c>
      <c r="H103" s="708">
        <v>-1.92</v>
      </c>
      <c r="I103" s="708">
        <v>39.676000000000002</v>
      </c>
      <c r="J103" s="708">
        <v>39.676000000000002</v>
      </c>
      <c r="K103" s="710">
        <v>0</v>
      </c>
      <c r="L103" s="270"/>
      <c r="M103" s="706" t="str">
        <f t="shared" si="1"/>
        <v>X</v>
      </c>
    </row>
    <row r="104" spans="1:13" ht="14.45" customHeight="1" x14ac:dyDescent="0.2">
      <c r="A104" s="711" t="s">
        <v>428</v>
      </c>
      <c r="B104" s="707">
        <v>0</v>
      </c>
      <c r="C104" s="708">
        <v>213.26599999999999</v>
      </c>
      <c r="D104" s="708">
        <v>213.26599999999999</v>
      </c>
      <c r="E104" s="709">
        <v>0</v>
      </c>
      <c r="F104" s="707">
        <v>0</v>
      </c>
      <c r="G104" s="708">
        <v>0</v>
      </c>
      <c r="H104" s="708">
        <v>-1.92</v>
      </c>
      <c r="I104" s="708">
        <v>36.133000000000003</v>
      </c>
      <c r="J104" s="708">
        <v>36.133000000000003</v>
      </c>
      <c r="K104" s="710">
        <v>0</v>
      </c>
      <c r="L104" s="270"/>
      <c r="M104" s="706" t="str">
        <f t="shared" si="1"/>
        <v/>
      </c>
    </row>
    <row r="105" spans="1:13" ht="14.45" customHeight="1" x14ac:dyDescent="0.2">
      <c r="A105" s="711" t="s">
        <v>429</v>
      </c>
      <c r="B105" s="707">
        <v>0</v>
      </c>
      <c r="C105" s="708">
        <v>35.25</v>
      </c>
      <c r="D105" s="708">
        <v>35.25</v>
      </c>
      <c r="E105" s="709">
        <v>0</v>
      </c>
      <c r="F105" s="707">
        <v>0</v>
      </c>
      <c r="G105" s="708">
        <v>0</v>
      </c>
      <c r="H105" s="708">
        <v>0</v>
      </c>
      <c r="I105" s="708">
        <v>3.5430000000000001</v>
      </c>
      <c r="J105" s="708">
        <v>3.5430000000000001</v>
      </c>
      <c r="K105" s="710">
        <v>0</v>
      </c>
      <c r="L105" s="270"/>
      <c r="M105" s="706" t="str">
        <f t="shared" si="1"/>
        <v/>
      </c>
    </row>
    <row r="106" spans="1:13" ht="14.45" customHeight="1" x14ac:dyDescent="0.2">
      <c r="A106" s="711" t="s">
        <v>430</v>
      </c>
      <c r="B106" s="707">
        <v>4396.123286</v>
      </c>
      <c r="C106" s="708">
        <v>5394.2906700000003</v>
      </c>
      <c r="D106" s="708">
        <v>998.16738400000031</v>
      </c>
      <c r="E106" s="709">
        <v>1.2270562764194508</v>
      </c>
      <c r="F106" s="707">
        <v>6256.8848923000005</v>
      </c>
      <c r="G106" s="708">
        <v>2607.0353717916669</v>
      </c>
      <c r="H106" s="708">
        <v>781.48549000000003</v>
      </c>
      <c r="I106" s="708">
        <v>3076.7787899999998</v>
      </c>
      <c r="J106" s="708">
        <v>469.74341820833297</v>
      </c>
      <c r="K106" s="710">
        <v>0.49174291088308497</v>
      </c>
      <c r="L106" s="270"/>
      <c r="M106" s="706" t="str">
        <f t="shared" si="1"/>
        <v/>
      </c>
    </row>
    <row r="107" spans="1:13" ht="14.45" customHeight="1" x14ac:dyDescent="0.2">
      <c r="A107" s="711" t="s">
        <v>431</v>
      </c>
      <c r="B107" s="707">
        <v>0</v>
      </c>
      <c r="C107" s="708">
        <v>0</v>
      </c>
      <c r="D107" s="708">
        <v>0</v>
      </c>
      <c r="E107" s="709">
        <v>0</v>
      </c>
      <c r="F107" s="707">
        <v>0</v>
      </c>
      <c r="G107" s="708">
        <v>0</v>
      </c>
      <c r="H107" s="708">
        <v>0</v>
      </c>
      <c r="I107" s="708">
        <v>0.42199999999999999</v>
      </c>
      <c r="J107" s="708">
        <v>0.42199999999999999</v>
      </c>
      <c r="K107" s="710">
        <v>0</v>
      </c>
      <c r="L107" s="270"/>
      <c r="M107" s="706" t="str">
        <f t="shared" si="1"/>
        <v>X</v>
      </c>
    </row>
    <row r="108" spans="1:13" ht="14.45" customHeight="1" x14ac:dyDescent="0.2">
      <c r="A108" s="711" t="s">
        <v>432</v>
      </c>
      <c r="B108" s="707">
        <v>0</v>
      </c>
      <c r="C108" s="708">
        <v>0</v>
      </c>
      <c r="D108" s="708">
        <v>0</v>
      </c>
      <c r="E108" s="709">
        <v>0</v>
      </c>
      <c r="F108" s="707">
        <v>0</v>
      </c>
      <c r="G108" s="708">
        <v>0</v>
      </c>
      <c r="H108" s="708">
        <v>0</v>
      </c>
      <c r="I108" s="708">
        <v>0.42199999999999999</v>
      </c>
      <c r="J108" s="708">
        <v>0.42199999999999999</v>
      </c>
      <c r="K108" s="710">
        <v>0</v>
      </c>
      <c r="L108" s="270"/>
      <c r="M108" s="706" t="str">
        <f t="shared" si="1"/>
        <v/>
      </c>
    </row>
    <row r="109" spans="1:13" ht="14.45" customHeight="1" x14ac:dyDescent="0.2">
      <c r="A109" s="711" t="s">
        <v>433</v>
      </c>
      <c r="B109" s="707">
        <v>77.495947000000001</v>
      </c>
      <c r="C109" s="708">
        <v>70.556479999999993</v>
      </c>
      <c r="D109" s="708">
        <v>-6.9394670000000076</v>
      </c>
      <c r="E109" s="709">
        <v>0.91045380734556336</v>
      </c>
      <c r="F109" s="707">
        <v>73.722503200000006</v>
      </c>
      <c r="G109" s="708">
        <v>30.717709666666671</v>
      </c>
      <c r="H109" s="708">
        <v>5.5564399999999994</v>
      </c>
      <c r="I109" s="708">
        <v>29.264610000000001</v>
      </c>
      <c r="J109" s="708">
        <v>-1.4530996666666702</v>
      </c>
      <c r="K109" s="710">
        <v>0.39695627155535868</v>
      </c>
      <c r="L109" s="270"/>
      <c r="M109" s="706" t="str">
        <f t="shared" si="1"/>
        <v>X</v>
      </c>
    </row>
    <row r="110" spans="1:13" ht="14.45" customHeight="1" x14ac:dyDescent="0.2">
      <c r="A110" s="711" t="s">
        <v>434</v>
      </c>
      <c r="B110" s="707">
        <v>41.469735999999997</v>
      </c>
      <c r="C110" s="708">
        <v>38.857999999999997</v>
      </c>
      <c r="D110" s="708">
        <v>-2.6117360000000005</v>
      </c>
      <c r="E110" s="709">
        <v>0.93702067454685511</v>
      </c>
      <c r="F110" s="707">
        <v>39.389257100000002</v>
      </c>
      <c r="G110" s="708">
        <v>16.412190458333335</v>
      </c>
      <c r="H110" s="708">
        <v>2.5219999999999998</v>
      </c>
      <c r="I110" s="708">
        <v>13.253</v>
      </c>
      <c r="J110" s="708">
        <v>-3.1591904583333346</v>
      </c>
      <c r="K110" s="710">
        <v>0.33646229900588809</v>
      </c>
      <c r="L110" s="270"/>
      <c r="M110" s="706" t="str">
        <f t="shared" si="1"/>
        <v/>
      </c>
    </row>
    <row r="111" spans="1:13" ht="14.45" customHeight="1" x14ac:dyDescent="0.2">
      <c r="A111" s="711" t="s">
        <v>435</v>
      </c>
      <c r="B111" s="707">
        <v>36.026211000000004</v>
      </c>
      <c r="C111" s="708">
        <v>31.69848</v>
      </c>
      <c r="D111" s="708">
        <v>-4.3277310000000035</v>
      </c>
      <c r="E111" s="709">
        <v>0.87987271267577927</v>
      </c>
      <c r="F111" s="707">
        <v>34.333246099999997</v>
      </c>
      <c r="G111" s="708">
        <v>14.305519208333333</v>
      </c>
      <c r="H111" s="708">
        <v>3.03444</v>
      </c>
      <c r="I111" s="708">
        <v>16.011610000000001</v>
      </c>
      <c r="J111" s="708">
        <v>1.7060907916666679</v>
      </c>
      <c r="K111" s="710">
        <v>0.4663587577289991</v>
      </c>
      <c r="L111" s="270"/>
      <c r="M111" s="706" t="str">
        <f t="shared" si="1"/>
        <v/>
      </c>
    </row>
    <row r="112" spans="1:13" ht="14.45" customHeight="1" x14ac:dyDescent="0.2">
      <c r="A112" s="711" t="s">
        <v>436</v>
      </c>
      <c r="B112" s="707">
        <v>133.20786200000001</v>
      </c>
      <c r="C112" s="708">
        <v>93.746309999999994</v>
      </c>
      <c r="D112" s="708">
        <v>-39.461552000000012</v>
      </c>
      <c r="E112" s="709">
        <v>0.703759587403332</v>
      </c>
      <c r="F112" s="707">
        <v>104.72247680000001</v>
      </c>
      <c r="G112" s="708">
        <v>43.634365333333342</v>
      </c>
      <c r="H112" s="708">
        <v>0</v>
      </c>
      <c r="I112" s="708">
        <v>49.305</v>
      </c>
      <c r="J112" s="708">
        <v>5.6706346666666576</v>
      </c>
      <c r="K112" s="710">
        <v>0.47081583158277629</v>
      </c>
      <c r="L112" s="270"/>
      <c r="M112" s="706" t="str">
        <f t="shared" si="1"/>
        <v>X</v>
      </c>
    </row>
    <row r="113" spans="1:13" ht="14.45" customHeight="1" x14ac:dyDescent="0.2">
      <c r="A113" s="711" t="s">
        <v>437</v>
      </c>
      <c r="B113" s="707">
        <v>46.000008000000001</v>
      </c>
      <c r="C113" s="708">
        <v>44.82</v>
      </c>
      <c r="D113" s="708">
        <v>-1.1800080000000008</v>
      </c>
      <c r="E113" s="709">
        <v>0.97434765663519018</v>
      </c>
      <c r="F113" s="707">
        <v>52.92</v>
      </c>
      <c r="G113" s="708">
        <v>22.05</v>
      </c>
      <c r="H113" s="708">
        <v>0</v>
      </c>
      <c r="I113" s="708">
        <v>23.895</v>
      </c>
      <c r="J113" s="708">
        <v>1.8449999999999989</v>
      </c>
      <c r="K113" s="710">
        <v>0.45153061224489793</v>
      </c>
      <c r="L113" s="270"/>
      <c r="M113" s="706" t="str">
        <f t="shared" si="1"/>
        <v/>
      </c>
    </row>
    <row r="114" spans="1:13" ht="14.45" customHeight="1" x14ac:dyDescent="0.2">
      <c r="A114" s="711" t="s">
        <v>438</v>
      </c>
      <c r="B114" s="707">
        <v>87.207854000000012</v>
      </c>
      <c r="C114" s="708">
        <v>48.926310000000001</v>
      </c>
      <c r="D114" s="708">
        <v>-38.281544000000011</v>
      </c>
      <c r="E114" s="709">
        <v>0.56103100530371952</v>
      </c>
      <c r="F114" s="707">
        <v>51.802476799999994</v>
      </c>
      <c r="G114" s="708">
        <v>21.584365333333331</v>
      </c>
      <c r="H114" s="708">
        <v>0</v>
      </c>
      <c r="I114" s="708">
        <v>25.41</v>
      </c>
      <c r="J114" s="708">
        <v>3.8256346666666694</v>
      </c>
      <c r="K114" s="710">
        <v>0.49051708662702403</v>
      </c>
      <c r="L114" s="270"/>
      <c r="M114" s="706" t="str">
        <f t="shared" si="1"/>
        <v/>
      </c>
    </row>
    <row r="115" spans="1:13" ht="14.45" customHeight="1" x14ac:dyDescent="0.2">
      <c r="A115" s="711" t="s">
        <v>439</v>
      </c>
      <c r="B115" s="707">
        <v>2447.4972779999998</v>
      </c>
      <c r="C115" s="708">
        <v>3296.83475</v>
      </c>
      <c r="D115" s="708">
        <v>849.33747200000016</v>
      </c>
      <c r="E115" s="709">
        <v>1.3470228464131515</v>
      </c>
      <c r="F115" s="707">
        <v>4143.1300701</v>
      </c>
      <c r="G115" s="708">
        <v>1726.304195875</v>
      </c>
      <c r="H115" s="708">
        <v>369.24352000000005</v>
      </c>
      <c r="I115" s="708">
        <v>1830.63823</v>
      </c>
      <c r="J115" s="708">
        <v>104.33403412500002</v>
      </c>
      <c r="K115" s="710">
        <v>0.4418490848769841</v>
      </c>
      <c r="L115" s="270"/>
      <c r="M115" s="706" t="str">
        <f t="shared" si="1"/>
        <v>X</v>
      </c>
    </row>
    <row r="116" spans="1:13" ht="14.45" customHeight="1" x14ac:dyDescent="0.2">
      <c r="A116" s="711" t="s">
        <v>440</v>
      </c>
      <c r="B116" s="707">
        <v>2129.5886759999999</v>
      </c>
      <c r="C116" s="708">
        <v>2144.83322</v>
      </c>
      <c r="D116" s="708">
        <v>15.244544000000133</v>
      </c>
      <c r="E116" s="709">
        <v>1.0071584452771574</v>
      </c>
      <c r="F116" s="707">
        <v>2421.5858542999999</v>
      </c>
      <c r="G116" s="708">
        <v>1008.9941059583333</v>
      </c>
      <c r="H116" s="708">
        <v>202.22162</v>
      </c>
      <c r="I116" s="708">
        <v>994.88166999999999</v>
      </c>
      <c r="J116" s="708">
        <v>-14.112435958333322</v>
      </c>
      <c r="K116" s="710">
        <v>0.41083890056319611</v>
      </c>
      <c r="L116" s="270"/>
      <c r="M116" s="706" t="str">
        <f t="shared" si="1"/>
        <v/>
      </c>
    </row>
    <row r="117" spans="1:13" ht="14.45" customHeight="1" x14ac:dyDescent="0.2">
      <c r="A117" s="711" t="s">
        <v>441</v>
      </c>
      <c r="B117" s="707">
        <v>0</v>
      </c>
      <c r="C117" s="708">
        <v>29.189250000000001</v>
      </c>
      <c r="D117" s="708">
        <v>29.189250000000001</v>
      </c>
      <c r="E117" s="709">
        <v>0</v>
      </c>
      <c r="F117" s="707">
        <v>17.8661663</v>
      </c>
      <c r="G117" s="708">
        <v>7.4442359583333326</v>
      </c>
      <c r="H117" s="708">
        <v>0</v>
      </c>
      <c r="I117" s="708">
        <v>3.78125</v>
      </c>
      <c r="J117" s="708">
        <v>-3.6629859583333326</v>
      </c>
      <c r="K117" s="710">
        <v>0.21164305405575454</v>
      </c>
      <c r="L117" s="270"/>
      <c r="M117" s="706" t="str">
        <f t="shared" si="1"/>
        <v/>
      </c>
    </row>
    <row r="118" spans="1:13" ht="14.45" customHeight="1" x14ac:dyDescent="0.2">
      <c r="A118" s="711" t="s">
        <v>442</v>
      </c>
      <c r="B118" s="707">
        <v>4.3293309999999998</v>
      </c>
      <c r="C118" s="708">
        <v>8.8450000000000006</v>
      </c>
      <c r="D118" s="708">
        <v>4.5156690000000008</v>
      </c>
      <c r="E118" s="709">
        <v>2.0430408300959204</v>
      </c>
      <c r="F118" s="707">
        <v>8.7403662999999998</v>
      </c>
      <c r="G118" s="708">
        <v>3.6418192916666663</v>
      </c>
      <c r="H118" s="708">
        <v>0</v>
      </c>
      <c r="I118" s="708">
        <v>6.8360000000000003</v>
      </c>
      <c r="J118" s="708">
        <v>3.194180708333334</v>
      </c>
      <c r="K118" s="710">
        <v>0.7821182505817863</v>
      </c>
      <c r="L118" s="270"/>
      <c r="M118" s="706" t="str">
        <f t="shared" si="1"/>
        <v/>
      </c>
    </row>
    <row r="119" spans="1:13" ht="14.45" customHeight="1" x14ac:dyDescent="0.2">
      <c r="A119" s="711" t="s">
        <v>443</v>
      </c>
      <c r="B119" s="707">
        <v>313.57927100000001</v>
      </c>
      <c r="C119" s="708">
        <v>341.92435</v>
      </c>
      <c r="D119" s="708">
        <v>28.345078999999998</v>
      </c>
      <c r="E119" s="709">
        <v>1.0903920686772692</v>
      </c>
      <c r="F119" s="707">
        <v>344.09668479999999</v>
      </c>
      <c r="G119" s="708">
        <v>143.37361866666666</v>
      </c>
      <c r="H119" s="708">
        <v>25.069610000000001</v>
      </c>
      <c r="I119" s="708">
        <v>133.74046999999999</v>
      </c>
      <c r="J119" s="708">
        <v>-9.6331486666666706</v>
      </c>
      <c r="K119" s="710">
        <v>0.38867119593940358</v>
      </c>
      <c r="L119" s="270"/>
      <c r="M119" s="706" t="str">
        <f t="shared" si="1"/>
        <v/>
      </c>
    </row>
    <row r="120" spans="1:13" ht="14.45" customHeight="1" x14ac:dyDescent="0.2">
      <c r="A120" s="711" t="s">
        <v>444</v>
      </c>
      <c r="B120" s="707">
        <v>0</v>
      </c>
      <c r="C120" s="708">
        <v>772.04293000000007</v>
      </c>
      <c r="D120" s="708">
        <v>772.04293000000007</v>
      </c>
      <c r="E120" s="709">
        <v>0</v>
      </c>
      <c r="F120" s="707">
        <v>1350.8409984</v>
      </c>
      <c r="G120" s="708">
        <v>562.850416</v>
      </c>
      <c r="H120" s="708">
        <v>141.95229</v>
      </c>
      <c r="I120" s="708">
        <v>691.39883999999995</v>
      </c>
      <c r="J120" s="708">
        <v>128.54842399999995</v>
      </c>
      <c r="K120" s="710">
        <v>0.51182843933440392</v>
      </c>
      <c r="L120" s="270"/>
      <c r="M120" s="706" t="str">
        <f t="shared" si="1"/>
        <v/>
      </c>
    </row>
    <row r="121" spans="1:13" ht="14.45" customHeight="1" x14ac:dyDescent="0.2">
      <c r="A121" s="711" t="s">
        <v>445</v>
      </c>
      <c r="B121" s="707">
        <v>1477.9221950000001</v>
      </c>
      <c r="C121" s="708">
        <v>1685.0448799999999</v>
      </c>
      <c r="D121" s="708">
        <v>207.12268499999982</v>
      </c>
      <c r="E121" s="709">
        <v>1.1401445121405731</v>
      </c>
      <c r="F121" s="707">
        <v>1531.0201771</v>
      </c>
      <c r="G121" s="708">
        <v>637.92507379166659</v>
      </c>
      <c r="H121" s="708">
        <v>406.68553000000003</v>
      </c>
      <c r="I121" s="708">
        <v>1065.7917600000001</v>
      </c>
      <c r="J121" s="708">
        <v>427.86668620833348</v>
      </c>
      <c r="K121" s="710">
        <v>0.69613175315480313</v>
      </c>
      <c r="L121" s="270"/>
      <c r="M121" s="706" t="str">
        <f t="shared" si="1"/>
        <v>X</v>
      </c>
    </row>
    <row r="122" spans="1:13" ht="14.45" customHeight="1" x14ac:dyDescent="0.2">
      <c r="A122" s="711" t="s">
        <v>446</v>
      </c>
      <c r="B122" s="707">
        <v>16.562379</v>
      </c>
      <c r="C122" s="708">
        <v>50.433999999999997</v>
      </c>
      <c r="D122" s="708">
        <v>33.871620999999998</v>
      </c>
      <c r="E122" s="709">
        <v>3.0450939445353833</v>
      </c>
      <c r="F122" s="707">
        <v>42.816921399999998</v>
      </c>
      <c r="G122" s="708">
        <v>17.840383916666667</v>
      </c>
      <c r="H122" s="708">
        <v>0</v>
      </c>
      <c r="I122" s="708">
        <v>0</v>
      </c>
      <c r="J122" s="708">
        <v>-17.840383916666667</v>
      </c>
      <c r="K122" s="710">
        <v>0</v>
      </c>
      <c r="L122" s="270"/>
      <c r="M122" s="706" t="str">
        <f t="shared" si="1"/>
        <v/>
      </c>
    </row>
    <row r="123" spans="1:13" ht="14.45" customHeight="1" x14ac:dyDescent="0.2">
      <c r="A123" s="711" t="s">
        <v>447</v>
      </c>
      <c r="B123" s="707">
        <v>883.80294200000003</v>
      </c>
      <c r="C123" s="708">
        <v>766.42496999999992</v>
      </c>
      <c r="D123" s="708">
        <v>-117.37797200000011</v>
      </c>
      <c r="E123" s="709">
        <v>0.867189883149314</v>
      </c>
      <c r="F123" s="707">
        <v>694.55126229999996</v>
      </c>
      <c r="G123" s="708">
        <v>289.39635929166667</v>
      </c>
      <c r="H123" s="708">
        <v>238.78782999999999</v>
      </c>
      <c r="I123" s="708">
        <v>544.39377999999999</v>
      </c>
      <c r="J123" s="708">
        <v>254.99742070833332</v>
      </c>
      <c r="K123" s="710">
        <v>0.78380647988061403</v>
      </c>
      <c r="L123" s="270"/>
      <c r="M123" s="706" t="str">
        <f t="shared" si="1"/>
        <v/>
      </c>
    </row>
    <row r="124" spans="1:13" ht="14.45" customHeight="1" x14ac:dyDescent="0.2">
      <c r="A124" s="711" t="s">
        <v>448</v>
      </c>
      <c r="B124" s="707">
        <v>22</v>
      </c>
      <c r="C124" s="708">
        <v>24.254900000000003</v>
      </c>
      <c r="D124" s="708">
        <v>2.2549000000000028</v>
      </c>
      <c r="E124" s="709">
        <v>1.1024954545454546</v>
      </c>
      <c r="F124" s="707">
        <v>49</v>
      </c>
      <c r="G124" s="708">
        <v>20.416666666666664</v>
      </c>
      <c r="H124" s="708">
        <v>6.5094799999999999</v>
      </c>
      <c r="I124" s="708">
        <v>9.8504699999999996</v>
      </c>
      <c r="J124" s="708">
        <v>-10.566196666666665</v>
      </c>
      <c r="K124" s="710">
        <v>0.20102999999999999</v>
      </c>
      <c r="L124" s="270"/>
      <c r="M124" s="706" t="str">
        <f t="shared" si="1"/>
        <v/>
      </c>
    </row>
    <row r="125" spans="1:13" ht="14.45" customHeight="1" x14ac:dyDescent="0.2">
      <c r="A125" s="711" t="s">
        <v>449</v>
      </c>
      <c r="B125" s="707">
        <v>257.078531</v>
      </c>
      <c r="C125" s="708">
        <v>336.15631999999999</v>
      </c>
      <c r="D125" s="708">
        <v>79.077788999999996</v>
      </c>
      <c r="E125" s="709">
        <v>1.307601683782766</v>
      </c>
      <c r="F125" s="707">
        <v>351.63341979999996</v>
      </c>
      <c r="G125" s="708">
        <v>146.51392491666664</v>
      </c>
      <c r="H125" s="708">
        <v>90.207390000000004</v>
      </c>
      <c r="I125" s="708">
        <v>271.82436000000001</v>
      </c>
      <c r="J125" s="708">
        <v>125.31043508333337</v>
      </c>
      <c r="K125" s="710">
        <v>0.77303334863508344</v>
      </c>
      <c r="L125" s="270"/>
      <c r="M125" s="706" t="str">
        <f t="shared" si="1"/>
        <v/>
      </c>
    </row>
    <row r="126" spans="1:13" ht="14.45" customHeight="1" x14ac:dyDescent="0.2">
      <c r="A126" s="711" t="s">
        <v>450</v>
      </c>
      <c r="B126" s="707">
        <v>246.714778</v>
      </c>
      <c r="C126" s="708">
        <v>475.22490999999997</v>
      </c>
      <c r="D126" s="708">
        <v>228.51013199999997</v>
      </c>
      <c r="E126" s="709">
        <v>1.9262117731755817</v>
      </c>
      <c r="F126" s="707">
        <v>300</v>
      </c>
      <c r="G126" s="708">
        <v>125</v>
      </c>
      <c r="H126" s="708">
        <v>28.818729999999999</v>
      </c>
      <c r="I126" s="708">
        <v>119.99685000000001</v>
      </c>
      <c r="J126" s="708">
        <v>-5.0031499999999909</v>
      </c>
      <c r="K126" s="710">
        <v>0.39998950000000005</v>
      </c>
      <c r="L126" s="270"/>
      <c r="M126" s="706" t="str">
        <f t="shared" si="1"/>
        <v/>
      </c>
    </row>
    <row r="127" spans="1:13" ht="14.45" customHeight="1" x14ac:dyDescent="0.2">
      <c r="A127" s="711" t="s">
        <v>451</v>
      </c>
      <c r="B127" s="707">
        <v>51.763565</v>
      </c>
      <c r="C127" s="708">
        <v>16.409099999999999</v>
      </c>
      <c r="D127" s="708">
        <v>-35.354465000000005</v>
      </c>
      <c r="E127" s="709">
        <v>0.31700096390192595</v>
      </c>
      <c r="F127" s="707">
        <v>9.5785739999999997</v>
      </c>
      <c r="G127" s="708">
        <v>3.9910724999999996</v>
      </c>
      <c r="H127" s="708">
        <v>0</v>
      </c>
      <c r="I127" s="708">
        <v>0</v>
      </c>
      <c r="J127" s="708">
        <v>-3.9910724999999996</v>
      </c>
      <c r="K127" s="710">
        <v>0</v>
      </c>
      <c r="L127" s="270"/>
      <c r="M127" s="706" t="str">
        <f t="shared" si="1"/>
        <v/>
      </c>
    </row>
    <row r="128" spans="1:13" ht="14.45" customHeight="1" x14ac:dyDescent="0.2">
      <c r="A128" s="711" t="s">
        <v>452</v>
      </c>
      <c r="B128" s="707">
        <v>0</v>
      </c>
      <c r="C128" s="708">
        <v>2.5188600000000001</v>
      </c>
      <c r="D128" s="708">
        <v>2.5188600000000001</v>
      </c>
      <c r="E128" s="709">
        <v>0</v>
      </c>
      <c r="F128" s="707">
        <v>18.440000400000002</v>
      </c>
      <c r="G128" s="708">
        <v>7.6833335000000016</v>
      </c>
      <c r="H128" s="708">
        <v>42.362099999999998</v>
      </c>
      <c r="I128" s="708">
        <v>119.72630000000001</v>
      </c>
      <c r="J128" s="708">
        <v>112.04296650000001</v>
      </c>
      <c r="K128" s="710">
        <v>6.4927493168601016</v>
      </c>
      <c r="L128" s="270"/>
      <c r="M128" s="706" t="str">
        <f t="shared" si="1"/>
        <v/>
      </c>
    </row>
    <row r="129" spans="1:13" ht="14.45" customHeight="1" x14ac:dyDescent="0.2">
      <c r="A129" s="711" t="s">
        <v>453</v>
      </c>
      <c r="B129" s="707">
        <v>0</v>
      </c>
      <c r="C129" s="708">
        <v>13.62182</v>
      </c>
      <c r="D129" s="708">
        <v>13.62182</v>
      </c>
      <c r="E129" s="709">
        <v>0</v>
      </c>
      <c r="F129" s="707">
        <v>64.999999200000005</v>
      </c>
      <c r="G129" s="708">
        <v>27.083333</v>
      </c>
      <c r="H129" s="708">
        <v>0</v>
      </c>
      <c r="I129" s="708">
        <v>0</v>
      </c>
      <c r="J129" s="708">
        <v>-27.083333</v>
      </c>
      <c r="K129" s="710">
        <v>0</v>
      </c>
      <c r="L129" s="270"/>
      <c r="M129" s="706" t="str">
        <f t="shared" si="1"/>
        <v/>
      </c>
    </row>
    <row r="130" spans="1:13" ht="14.45" customHeight="1" x14ac:dyDescent="0.2">
      <c r="A130" s="711" t="s">
        <v>454</v>
      </c>
      <c r="B130" s="707">
        <v>0</v>
      </c>
      <c r="C130" s="708">
        <v>7.9255000000000004</v>
      </c>
      <c r="D130" s="708">
        <v>7.9255000000000004</v>
      </c>
      <c r="E130" s="709">
        <v>0</v>
      </c>
      <c r="F130" s="707">
        <v>0</v>
      </c>
      <c r="G130" s="708">
        <v>0</v>
      </c>
      <c r="H130" s="708">
        <v>0</v>
      </c>
      <c r="I130" s="708">
        <v>0</v>
      </c>
      <c r="J130" s="708">
        <v>0</v>
      </c>
      <c r="K130" s="710">
        <v>0</v>
      </c>
      <c r="L130" s="270"/>
      <c r="M130" s="706" t="str">
        <f t="shared" si="1"/>
        <v>X</v>
      </c>
    </row>
    <row r="131" spans="1:13" ht="14.45" customHeight="1" x14ac:dyDescent="0.2">
      <c r="A131" s="711" t="s">
        <v>455</v>
      </c>
      <c r="B131" s="707">
        <v>0</v>
      </c>
      <c r="C131" s="708">
        <v>7.9255000000000004</v>
      </c>
      <c r="D131" s="708">
        <v>7.9255000000000004</v>
      </c>
      <c r="E131" s="709">
        <v>0</v>
      </c>
      <c r="F131" s="707">
        <v>0</v>
      </c>
      <c r="G131" s="708">
        <v>0</v>
      </c>
      <c r="H131" s="708">
        <v>0</v>
      </c>
      <c r="I131" s="708">
        <v>0</v>
      </c>
      <c r="J131" s="708">
        <v>0</v>
      </c>
      <c r="K131" s="710">
        <v>0</v>
      </c>
      <c r="L131" s="270"/>
      <c r="M131" s="706" t="str">
        <f t="shared" si="1"/>
        <v/>
      </c>
    </row>
    <row r="132" spans="1:13" ht="14.45" customHeight="1" x14ac:dyDescent="0.2">
      <c r="A132" s="711" t="s">
        <v>456</v>
      </c>
      <c r="B132" s="707">
        <v>260.00000399999999</v>
      </c>
      <c r="C132" s="708">
        <v>240.18275</v>
      </c>
      <c r="D132" s="708">
        <v>-19.817253999999991</v>
      </c>
      <c r="E132" s="709">
        <v>0.92377979348031092</v>
      </c>
      <c r="F132" s="707">
        <v>404.28966509999998</v>
      </c>
      <c r="G132" s="708">
        <v>168.45402712500001</v>
      </c>
      <c r="H132" s="708">
        <v>0</v>
      </c>
      <c r="I132" s="708">
        <v>101.35719</v>
      </c>
      <c r="J132" s="708">
        <v>-67.096837125000008</v>
      </c>
      <c r="K132" s="710">
        <v>0.25070438042221427</v>
      </c>
      <c r="L132" s="270"/>
      <c r="M132" s="706" t="str">
        <f t="shared" si="1"/>
        <v>X</v>
      </c>
    </row>
    <row r="133" spans="1:13" ht="14.45" customHeight="1" x14ac:dyDescent="0.2">
      <c r="A133" s="711" t="s">
        <v>457</v>
      </c>
      <c r="B133" s="707">
        <v>0</v>
      </c>
      <c r="C133" s="708">
        <v>0.27539999999999998</v>
      </c>
      <c r="D133" s="708">
        <v>0.27539999999999998</v>
      </c>
      <c r="E133" s="709">
        <v>0</v>
      </c>
      <c r="F133" s="707">
        <v>0</v>
      </c>
      <c r="G133" s="708">
        <v>0</v>
      </c>
      <c r="H133" s="708">
        <v>0</v>
      </c>
      <c r="I133" s="708">
        <v>0</v>
      </c>
      <c r="J133" s="708">
        <v>0</v>
      </c>
      <c r="K133" s="710">
        <v>0</v>
      </c>
      <c r="L133" s="270"/>
      <c r="M133" s="706" t="str">
        <f t="shared" si="1"/>
        <v/>
      </c>
    </row>
    <row r="134" spans="1:13" ht="14.45" customHeight="1" x14ac:dyDescent="0.2">
      <c r="A134" s="711" t="s">
        <v>458</v>
      </c>
      <c r="B134" s="707">
        <v>150</v>
      </c>
      <c r="C134" s="708">
        <v>136.33219</v>
      </c>
      <c r="D134" s="708">
        <v>-13.667810000000003</v>
      </c>
      <c r="E134" s="709">
        <v>0.90888126666666669</v>
      </c>
      <c r="F134" s="707">
        <v>133.8252913</v>
      </c>
      <c r="G134" s="708">
        <v>55.760538041666663</v>
      </c>
      <c r="H134" s="708">
        <v>0</v>
      </c>
      <c r="I134" s="708">
        <v>101.35719</v>
      </c>
      <c r="J134" s="708">
        <v>45.596651958333339</v>
      </c>
      <c r="K134" s="710">
        <v>0.7573844152730792</v>
      </c>
      <c r="L134" s="270"/>
      <c r="M134" s="706" t="str">
        <f t="shared" ref="M134:M197" si="2">IF(A134="HV","HV",IF(OR(LEFT(A134,16)="               5",LEFT(A134,16)="               6",LEFT(A134,16)="               7",LEFT(A134,16)="               8"),"X",""))</f>
        <v/>
      </c>
    </row>
    <row r="135" spans="1:13" ht="14.45" customHeight="1" x14ac:dyDescent="0.2">
      <c r="A135" s="711" t="s">
        <v>459</v>
      </c>
      <c r="B135" s="707">
        <v>110.000004</v>
      </c>
      <c r="C135" s="708">
        <v>87.153999999999996</v>
      </c>
      <c r="D135" s="708">
        <v>-22.846004000000008</v>
      </c>
      <c r="E135" s="709">
        <v>0.79230906209785223</v>
      </c>
      <c r="F135" s="707">
        <v>250.37941940000002</v>
      </c>
      <c r="G135" s="708">
        <v>104.32475808333335</v>
      </c>
      <c r="H135" s="708">
        <v>0</v>
      </c>
      <c r="I135" s="708">
        <v>0</v>
      </c>
      <c r="J135" s="708">
        <v>-104.32475808333335</v>
      </c>
      <c r="K135" s="710">
        <v>0</v>
      </c>
      <c r="L135" s="270"/>
      <c r="M135" s="706" t="str">
        <f t="shared" si="2"/>
        <v/>
      </c>
    </row>
    <row r="136" spans="1:13" ht="14.45" customHeight="1" x14ac:dyDescent="0.2">
      <c r="A136" s="711" t="s">
        <v>460</v>
      </c>
      <c r="B136" s="707">
        <v>0</v>
      </c>
      <c r="C136" s="708">
        <v>16.42116</v>
      </c>
      <c r="D136" s="708">
        <v>16.42116</v>
      </c>
      <c r="E136" s="709">
        <v>0</v>
      </c>
      <c r="F136" s="707">
        <v>20.084954399999997</v>
      </c>
      <c r="G136" s="708">
        <v>8.3687309999999986</v>
      </c>
      <c r="H136" s="708">
        <v>0</v>
      </c>
      <c r="I136" s="708">
        <v>0</v>
      </c>
      <c r="J136" s="708">
        <v>-8.3687309999999986</v>
      </c>
      <c r="K136" s="710">
        <v>0</v>
      </c>
      <c r="L136" s="270"/>
      <c r="M136" s="706" t="str">
        <f t="shared" si="2"/>
        <v/>
      </c>
    </row>
    <row r="137" spans="1:13" ht="14.45" customHeight="1" x14ac:dyDescent="0.2">
      <c r="A137" s="711" t="s">
        <v>461</v>
      </c>
      <c r="B137" s="707">
        <v>122506.078626</v>
      </c>
      <c r="C137" s="708">
        <v>130767.83243000001</v>
      </c>
      <c r="D137" s="708">
        <v>8261.7538040000072</v>
      </c>
      <c r="E137" s="709">
        <v>1.0674395417489642</v>
      </c>
      <c r="F137" s="707">
        <v>139809.58298129999</v>
      </c>
      <c r="G137" s="708">
        <v>58253.992908875</v>
      </c>
      <c r="H137" s="708">
        <v>10470.464029999999</v>
      </c>
      <c r="I137" s="708">
        <v>51212.985689999994</v>
      </c>
      <c r="J137" s="708">
        <v>-7041.0072188750055</v>
      </c>
      <c r="K137" s="710">
        <v>0.36630526032575256</v>
      </c>
      <c r="L137" s="270"/>
      <c r="M137" s="706" t="str">
        <f t="shared" si="2"/>
        <v/>
      </c>
    </row>
    <row r="138" spans="1:13" ht="14.45" customHeight="1" x14ac:dyDescent="0.2">
      <c r="A138" s="711" t="s">
        <v>462</v>
      </c>
      <c r="B138" s="707">
        <v>88154.79</v>
      </c>
      <c r="C138" s="708">
        <v>96395.777000000002</v>
      </c>
      <c r="D138" s="708">
        <v>8240.9870000000083</v>
      </c>
      <c r="E138" s="709">
        <v>1.0934831448183362</v>
      </c>
      <c r="F138" s="707">
        <v>102676.9015775</v>
      </c>
      <c r="G138" s="708">
        <v>42782.042323958332</v>
      </c>
      <c r="H138" s="708">
        <v>7719.4579999999996</v>
      </c>
      <c r="I138" s="708">
        <v>37788.087</v>
      </c>
      <c r="J138" s="708">
        <v>-4993.9553239583329</v>
      </c>
      <c r="K138" s="710">
        <v>0.36802909339329593</v>
      </c>
      <c r="L138" s="270"/>
      <c r="M138" s="706" t="str">
        <f t="shared" si="2"/>
        <v/>
      </c>
    </row>
    <row r="139" spans="1:13" ht="14.45" customHeight="1" x14ac:dyDescent="0.2">
      <c r="A139" s="711" t="s">
        <v>463</v>
      </c>
      <c r="B139" s="707">
        <v>87501.89</v>
      </c>
      <c r="C139" s="708">
        <v>95654.07</v>
      </c>
      <c r="D139" s="708">
        <v>8152.1800000000076</v>
      </c>
      <c r="E139" s="709">
        <v>1.093165759048176</v>
      </c>
      <c r="F139" s="707">
        <v>101998.9573925</v>
      </c>
      <c r="G139" s="708">
        <v>42499.565580208335</v>
      </c>
      <c r="H139" s="708">
        <v>7629.2349999999997</v>
      </c>
      <c r="I139" s="708">
        <v>37223.843999999997</v>
      </c>
      <c r="J139" s="708">
        <v>-5275.7215802083374</v>
      </c>
      <c r="K139" s="710">
        <v>0.36494337737943461</v>
      </c>
      <c r="L139" s="270"/>
      <c r="M139" s="706" t="str">
        <f t="shared" si="2"/>
        <v>X</v>
      </c>
    </row>
    <row r="140" spans="1:13" ht="14.45" customHeight="1" x14ac:dyDescent="0.2">
      <c r="A140" s="711" t="s">
        <v>464</v>
      </c>
      <c r="B140" s="707">
        <v>87501.89</v>
      </c>
      <c r="C140" s="708">
        <v>95654.07</v>
      </c>
      <c r="D140" s="708">
        <v>8152.1800000000076</v>
      </c>
      <c r="E140" s="709">
        <v>1.093165759048176</v>
      </c>
      <c r="F140" s="707">
        <v>101998.9573925</v>
      </c>
      <c r="G140" s="708">
        <v>42499.565580208335</v>
      </c>
      <c r="H140" s="708">
        <v>7629.2349999999997</v>
      </c>
      <c r="I140" s="708">
        <v>37223.843999999997</v>
      </c>
      <c r="J140" s="708">
        <v>-5275.7215802083374</v>
      </c>
      <c r="K140" s="710">
        <v>0.36494337737943461</v>
      </c>
      <c r="L140" s="270"/>
      <c r="M140" s="706" t="str">
        <f t="shared" si="2"/>
        <v/>
      </c>
    </row>
    <row r="141" spans="1:13" ht="14.45" customHeight="1" x14ac:dyDescent="0.2">
      <c r="A141" s="711" t="s">
        <v>465</v>
      </c>
      <c r="B141" s="707">
        <v>202.44</v>
      </c>
      <c r="C141" s="708">
        <v>316.10000000000002</v>
      </c>
      <c r="D141" s="708">
        <v>113.66000000000003</v>
      </c>
      <c r="E141" s="709">
        <v>1.5614503062635845</v>
      </c>
      <c r="F141" s="707">
        <v>264.21818280000002</v>
      </c>
      <c r="G141" s="708">
        <v>110.09090950000001</v>
      </c>
      <c r="H141" s="708">
        <v>61.6</v>
      </c>
      <c r="I141" s="708">
        <v>287.55</v>
      </c>
      <c r="J141" s="708">
        <v>177.4590905</v>
      </c>
      <c r="K141" s="710">
        <v>1.0883051156916821</v>
      </c>
      <c r="L141" s="270"/>
      <c r="M141" s="706" t="str">
        <f t="shared" si="2"/>
        <v>X</v>
      </c>
    </row>
    <row r="142" spans="1:13" ht="14.45" customHeight="1" x14ac:dyDescent="0.2">
      <c r="A142" s="711" t="s">
        <v>466</v>
      </c>
      <c r="B142" s="707">
        <v>202.44</v>
      </c>
      <c r="C142" s="708">
        <v>316.10000000000002</v>
      </c>
      <c r="D142" s="708">
        <v>113.66000000000003</v>
      </c>
      <c r="E142" s="709">
        <v>1.5614503062635845</v>
      </c>
      <c r="F142" s="707">
        <v>264.21818280000002</v>
      </c>
      <c r="G142" s="708">
        <v>110.09090950000001</v>
      </c>
      <c r="H142" s="708">
        <v>61.6</v>
      </c>
      <c r="I142" s="708">
        <v>287.55</v>
      </c>
      <c r="J142" s="708">
        <v>177.4590905</v>
      </c>
      <c r="K142" s="710">
        <v>1.0883051156916821</v>
      </c>
      <c r="L142" s="270"/>
      <c r="M142" s="706" t="str">
        <f t="shared" si="2"/>
        <v/>
      </c>
    </row>
    <row r="143" spans="1:13" ht="14.45" customHeight="1" x14ac:dyDescent="0.2">
      <c r="A143" s="711" t="s">
        <v>467</v>
      </c>
      <c r="B143" s="707">
        <v>176.38</v>
      </c>
      <c r="C143" s="708">
        <v>297.10700000000003</v>
      </c>
      <c r="D143" s="708">
        <v>120.72700000000003</v>
      </c>
      <c r="E143" s="709">
        <v>1.6844710284612769</v>
      </c>
      <c r="F143" s="707">
        <v>291.66706499999998</v>
      </c>
      <c r="G143" s="708">
        <v>121.52794374999999</v>
      </c>
      <c r="H143" s="708">
        <v>21.123000000000001</v>
      </c>
      <c r="I143" s="708">
        <v>245.19300000000001</v>
      </c>
      <c r="J143" s="708">
        <v>123.66505625000002</v>
      </c>
      <c r="K143" s="710">
        <v>0.84066056618356966</v>
      </c>
      <c r="L143" s="270"/>
      <c r="M143" s="706" t="str">
        <f t="shared" si="2"/>
        <v>X</v>
      </c>
    </row>
    <row r="144" spans="1:13" ht="14.45" customHeight="1" x14ac:dyDescent="0.2">
      <c r="A144" s="711" t="s">
        <v>468</v>
      </c>
      <c r="B144" s="707">
        <v>176.38</v>
      </c>
      <c r="C144" s="708">
        <v>297.10700000000003</v>
      </c>
      <c r="D144" s="708">
        <v>120.72700000000003</v>
      </c>
      <c r="E144" s="709">
        <v>1.6844710284612769</v>
      </c>
      <c r="F144" s="707">
        <v>291.66706499999998</v>
      </c>
      <c r="G144" s="708">
        <v>121.52794374999999</v>
      </c>
      <c r="H144" s="708">
        <v>21.123000000000001</v>
      </c>
      <c r="I144" s="708">
        <v>245.19300000000001</v>
      </c>
      <c r="J144" s="708">
        <v>123.66505625000002</v>
      </c>
      <c r="K144" s="710">
        <v>0.84066056618356966</v>
      </c>
      <c r="L144" s="270"/>
      <c r="M144" s="706" t="str">
        <f t="shared" si="2"/>
        <v/>
      </c>
    </row>
    <row r="145" spans="1:13" ht="14.45" customHeight="1" x14ac:dyDescent="0.2">
      <c r="A145" s="711" t="s">
        <v>469</v>
      </c>
      <c r="B145" s="707">
        <v>274.08</v>
      </c>
      <c r="C145" s="708">
        <v>128.5</v>
      </c>
      <c r="D145" s="708">
        <v>-145.57999999999998</v>
      </c>
      <c r="E145" s="709">
        <v>0.46884121424401637</v>
      </c>
      <c r="F145" s="707">
        <v>122.0589372</v>
      </c>
      <c r="G145" s="708">
        <v>50.857890499999996</v>
      </c>
      <c r="H145" s="708">
        <v>7.5</v>
      </c>
      <c r="I145" s="708">
        <v>31.5</v>
      </c>
      <c r="J145" s="708">
        <v>-19.357890499999996</v>
      </c>
      <c r="K145" s="710">
        <v>0.25807204882003509</v>
      </c>
      <c r="L145" s="270"/>
      <c r="M145" s="706" t="str">
        <f t="shared" si="2"/>
        <v>X</v>
      </c>
    </row>
    <row r="146" spans="1:13" ht="14.45" customHeight="1" x14ac:dyDescent="0.2">
      <c r="A146" s="711" t="s">
        <v>470</v>
      </c>
      <c r="B146" s="707">
        <v>274.08</v>
      </c>
      <c r="C146" s="708">
        <v>128.5</v>
      </c>
      <c r="D146" s="708">
        <v>-145.57999999999998</v>
      </c>
      <c r="E146" s="709">
        <v>0.46884121424401637</v>
      </c>
      <c r="F146" s="707">
        <v>122.0589372</v>
      </c>
      <c r="G146" s="708">
        <v>50.857890499999996</v>
      </c>
      <c r="H146" s="708">
        <v>7.5</v>
      </c>
      <c r="I146" s="708">
        <v>31.5</v>
      </c>
      <c r="J146" s="708">
        <v>-19.357890499999996</v>
      </c>
      <c r="K146" s="710">
        <v>0.25807204882003509</v>
      </c>
      <c r="L146" s="270"/>
      <c r="M146" s="706" t="str">
        <f t="shared" si="2"/>
        <v/>
      </c>
    </row>
    <row r="147" spans="1:13" ht="14.45" customHeight="1" x14ac:dyDescent="0.2">
      <c r="A147" s="711" t="s">
        <v>471</v>
      </c>
      <c r="B147" s="707">
        <v>32058.76</v>
      </c>
      <c r="C147" s="708">
        <v>32452.932370000002</v>
      </c>
      <c r="D147" s="708">
        <v>394.17237000000387</v>
      </c>
      <c r="E147" s="709">
        <v>1.0122953093007965</v>
      </c>
      <c r="F147" s="707">
        <v>34651.961977600004</v>
      </c>
      <c r="G147" s="708">
        <v>14438.317490666668</v>
      </c>
      <c r="H147" s="708">
        <v>2597.9902200000001</v>
      </c>
      <c r="I147" s="708">
        <v>12675.529060000001</v>
      </c>
      <c r="J147" s="708">
        <v>-1762.7884306666674</v>
      </c>
      <c r="K147" s="710">
        <v>0.36579542215225264</v>
      </c>
      <c r="L147" s="270"/>
      <c r="M147" s="706" t="str">
        <f t="shared" si="2"/>
        <v/>
      </c>
    </row>
    <row r="148" spans="1:13" ht="14.45" customHeight="1" x14ac:dyDescent="0.2">
      <c r="A148" s="711" t="s">
        <v>472</v>
      </c>
      <c r="B148" s="707">
        <v>8525.85</v>
      </c>
      <c r="C148" s="708">
        <v>8640.8251300000011</v>
      </c>
      <c r="D148" s="708">
        <v>114.97513000000072</v>
      </c>
      <c r="E148" s="709">
        <v>1.0134854741755954</v>
      </c>
      <c r="F148" s="707">
        <v>9235.0302350999991</v>
      </c>
      <c r="G148" s="708">
        <v>3847.9292646249996</v>
      </c>
      <c r="H148" s="708">
        <v>691.77916000000005</v>
      </c>
      <c r="I148" s="708">
        <v>3375.1461899999999</v>
      </c>
      <c r="J148" s="708">
        <v>-472.7830746249997</v>
      </c>
      <c r="K148" s="710">
        <v>0.36547213209675572</v>
      </c>
      <c r="L148" s="270"/>
      <c r="M148" s="706" t="str">
        <f t="shared" si="2"/>
        <v>X</v>
      </c>
    </row>
    <row r="149" spans="1:13" ht="14.45" customHeight="1" x14ac:dyDescent="0.2">
      <c r="A149" s="711" t="s">
        <v>473</v>
      </c>
      <c r="B149" s="707">
        <v>8525.85</v>
      </c>
      <c r="C149" s="708">
        <v>8640.8251300000011</v>
      </c>
      <c r="D149" s="708">
        <v>114.97513000000072</v>
      </c>
      <c r="E149" s="709">
        <v>1.0134854741755954</v>
      </c>
      <c r="F149" s="707">
        <v>9235.0302350999991</v>
      </c>
      <c r="G149" s="708">
        <v>3847.9292646249996</v>
      </c>
      <c r="H149" s="708">
        <v>691.77916000000005</v>
      </c>
      <c r="I149" s="708">
        <v>3375.1461899999999</v>
      </c>
      <c r="J149" s="708">
        <v>-472.7830746249997</v>
      </c>
      <c r="K149" s="710">
        <v>0.36547213209675572</v>
      </c>
      <c r="L149" s="270"/>
      <c r="M149" s="706" t="str">
        <f t="shared" si="2"/>
        <v/>
      </c>
    </row>
    <row r="150" spans="1:13" ht="14.45" customHeight="1" x14ac:dyDescent="0.2">
      <c r="A150" s="711" t="s">
        <v>474</v>
      </c>
      <c r="B150" s="707">
        <v>23532.91</v>
      </c>
      <c r="C150" s="708">
        <v>23812.107239999998</v>
      </c>
      <c r="D150" s="708">
        <v>279.19723999999769</v>
      </c>
      <c r="E150" s="709">
        <v>1.0118641188021369</v>
      </c>
      <c r="F150" s="707">
        <v>25416.931742500001</v>
      </c>
      <c r="G150" s="708">
        <v>10590.388226041667</v>
      </c>
      <c r="H150" s="708">
        <v>1906.2110600000001</v>
      </c>
      <c r="I150" s="708">
        <v>9300.3828699999995</v>
      </c>
      <c r="J150" s="708">
        <v>-1290.0053560416673</v>
      </c>
      <c r="K150" s="710">
        <v>0.36591288689848828</v>
      </c>
      <c r="L150" s="270"/>
      <c r="M150" s="706" t="str">
        <f t="shared" si="2"/>
        <v>X</v>
      </c>
    </row>
    <row r="151" spans="1:13" ht="14.45" customHeight="1" x14ac:dyDescent="0.2">
      <c r="A151" s="711" t="s">
        <v>475</v>
      </c>
      <c r="B151" s="707">
        <v>23532.91</v>
      </c>
      <c r="C151" s="708">
        <v>23812.107239999998</v>
      </c>
      <c r="D151" s="708">
        <v>279.19723999999769</v>
      </c>
      <c r="E151" s="709">
        <v>1.0118641188021369</v>
      </c>
      <c r="F151" s="707">
        <v>25416.931742500001</v>
      </c>
      <c r="G151" s="708">
        <v>10590.388226041667</v>
      </c>
      <c r="H151" s="708">
        <v>1906.2110600000001</v>
      </c>
      <c r="I151" s="708">
        <v>9300.3828699999995</v>
      </c>
      <c r="J151" s="708">
        <v>-1290.0053560416673</v>
      </c>
      <c r="K151" s="710">
        <v>0.36591288689848828</v>
      </c>
      <c r="L151" s="270"/>
      <c r="M151" s="706" t="str">
        <f t="shared" si="2"/>
        <v/>
      </c>
    </row>
    <row r="152" spans="1:13" ht="14.45" customHeight="1" x14ac:dyDescent="0.2">
      <c r="A152" s="711" t="s">
        <v>476</v>
      </c>
      <c r="B152" s="707">
        <v>395.60862600000002</v>
      </c>
      <c r="C152" s="708">
        <v>0</v>
      </c>
      <c r="D152" s="708">
        <v>-395.60862600000002</v>
      </c>
      <c r="E152" s="709">
        <v>0</v>
      </c>
      <c r="F152" s="707">
        <v>427.1813975</v>
      </c>
      <c r="G152" s="708">
        <v>177.99224895833333</v>
      </c>
      <c r="H152" s="708">
        <v>0</v>
      </c>
      <c r="I152" s="708">
        <v>0</v>
      </c>
      <c r="J152" s="708">
        <v>-177.99224895833333</v>
      </c>
      <c r="K152" s="710">
        <v>0</v>
      </c>
      <c r="L152" s="270"/>
      <c r="M152" s="706" t="str">
        <f t="shared" si="2"/>
        <v/>
      </c>
    </row>
    <row r="153" spans="1:13" ht="14.45" customHeight="1" x14ac:dyDescent="0.2">
      <c r="A153" s="711" t="s">
        <v>477</v>
      </c>
      <c r="B153" s="707">
        <v>395.60862600000002</v>
      </c>
      <c r="C153" s="708">
        <v>0</v>
      </c>
      <c r="D153" s="708">
        <v>-395.60862600000002</v>
      </c>
      <c r="E153" s="709">
        <v>0</v>
      </c>
      <c r="F153" s="707">
        <v>427.1813975</v>
      </c>
      <c r="G153" s="708">
        <v>177.99224895833333</v>
      </c>
      <c r="H153" s="708">
        <v>0</v>
      </c>
      <c r="I153" s="708">
        <v>0</v>
      </c>
      <c r="J153" s="708">
        <v>-177.99224895833333</v>
      </c>
      <c r="K153" s="710">
        <v>0</v>
      </c>
      <c r="L153" s="270"/>
      <c r="M153" s="706" t="str">
        <f t="shared" si="2"/>
        <v>X</v>
      </c>
    </row>
    <row r="154" spans="1:13" ht="14.45" customHeight="1" x14ac:dyDescent="0.2">
      <c r="A154" s="711" t="s">
        <v>478</v>
      </c>
      <c r="B154" s="707">
        <v>395.60862600000002</v>
      </c>
      <c r="C154" s="708">
        <v>0</v>
      </c>
      <c r="D154" s="708">
        <v>-395.60862600000002</v>
      </c>
      <c r="E154" s="709">
        <v>0</v>
      </c>
      <c r="F154" s="707">
        <v>427.1813975</v>
      </c>
      <c r="G154" s="708">
        <v>177.99224895833333</v>
      </c>
      <c r="H154" s="708">
        <v>0</v>
      </c>
      <c r="I154" s="708">
        <v>0</v>
      </c>
      <c r="J154" s="708">
        <v>-177.99224895833333</v>
      </c>
      <c r="K154" s="710">
        <v>0</v>
      </c>
      <c r="L154" s="270"/>
      <c r="M154" s="706" t="str">
        <f t="shared" si="2"/>
        <v/>
      </c>
    </row>
    <row r="155" spans="1:13" ht="14.45" customHeight="1" x14ac:dyDescent="0.2">
      <c r="A155" s="711" t="s">
        <v>479</v>
      </c>
      <c r="B155" s="707">
        <v>1896.92</v>
      </c>
      <c r="C155" s="708">
        <v>1919.1230600000001</v>
      </c>
      <c r="D155" s="708">
        <v>22.20306000000005</v>
      </c>
      <c r="E155" s="709">
        <v>1.0117047951415981</v>
      </c>
      <c r="F155" s="707">
        <v>2053.5380286999998</v>
      </c>
      <c r="G155" s="708">
        <v>855.64084529166666</v>
      </c>
      <c r="H155" s="708">
        <v>153.01580999999999</v>
      </c>
      <c r="I155" s="708">
        <v>749.36963000000003</v>
      </c>
      <c r="J155" s="708">
        <v>-106.27121529166664</v>
      </c>
      <c r="K155" s="710">
        <v>0.36491636362555768</v>
      </c>
      <c r="L155" s="270"/>
      <c r="M155" s="706" t="str">
        <f t="shared" si="2"/>
        <v/>
      </c>
    </row>
    <row r="156" spans="1:13" ht="14.45" customHeight="1" x14ac:dyDescent="0.2">
      <c r="A156" s="711" t="s">
        <v>480</v>
      </c>
      <c r="B156" s="707">
        <v>1896.92</v>
      </c>
      <c r="C156" s="708">
        <v>1919.1230600000001</v>
      </c>
      <c r="D156" s="708">
        <v>22.20306000000005</v>
      </c>
      <c r="E156" s="709">
        <v>1.0117047951415981</v>
      </c>
      <c r="F156" s="707">
        <v>2053.5380286999998</v>
      </c>
      <c r="G156" s="708">
        <v>855.64084529166666</v>
      </c>
      <c r="H156" s="708">
        <v>153.01580999999999</v>
      </c>
      <c r="I156" s="708">
        <v>749.36963000000003</v>
      </c>
      <c r="J156" s="708">
        <v>-106.27121529166664</v>
      </c>
      <c r="K156" s="710">
        <v>0.36491636362555768</v>
      </c>
      <c r="L156" s="270"/>
      <c r="M156" s="706" t="str">
        <f t="shared" si="2"/>
        <v>X</v>
      </c>
    </row>
    <row r="157" spans="1:13" ht="14.45" customHeight="1" x14ac:dyDescent="0.2">
      <c r="A157" s="711" t="s">
        <v>481</v>
      </c>
      <c r="B157" s="707">
        <v>1896.92</v>
      </c>
      <c r="C157" s="708">
        <v>1919.1230600000001</v>
      </c>
      <c r="D157" s="708">
        <v>22.20306000000005</v>
      </c>
      <c r="E157" s="709">
        <v>1.0117047951415981</v>
      </c>
      <c r="F157" s="707">
        <v>2053.5380286999998</v>
      </c>
      <c r="G157" s="708">
        <v>855.64084529166666</v>
      </c>
      <c r="H157" s="708">
        <v>153.01580999999999</v>
      </c>
      <c r="I157" s="708">
        <v>749.36963000000003</v>
      </c>
      <c r="J157" s="708">
        <v>-106.27121529166664</v>
      </c>
      <c r="K157" s="710">
        <v>0.36491636362555768</v>
      </c>
      <c r="L157" s="270"/>
      <c r="M157" s="706" t="str">
        <f t="shared" si="2"/>
        <v/>
      </c>
    </row>
    <row r="158" spans="1:13" ht="14.45" customHeight="1" x14ac:dyDescent="0.2">
      <c r="A158" s="711" t="s">
        <v>482</v>
      </c>
      <c r="B158" s="707">
        <v>0</v>
      </c>
      <c r="C158" s="708">
        <v>526.23905000000002</v>
      </c>
      <c r="D158" s="708">
        <v>526.23905000000002</v>
      </c>
      <c r="E158" s="709">
        <v>0</v>
      </c>
      <c r="F158" s="707">
        <v>190.31853959999998</v>
      </c>
      <c r="G158" s="708">
        <v>79.299391499999984</v>
      </c>
      <c r="H158" s="708">
        <v>0</v>
      </c>
      <c r="I158" s="708">
        <v>34.004199999999997</v>
      </c>
      <c r="J158" s="708">
        <v>-45.295191499999987</v>
      </c>
      <c r="K158" s="710">
        <v>0.17866992922217653</v>
      </c>
      <c r="L158" s="270"/>
      <c r="M158" s="706" t="str">
        <f t="shared" si="2"/>
        <v/>
      </c>
    </row>
    <row r="159" spans="1:13" ht="14.45" customHeight="1" x14ac:dyDescent="0.2">
      <c r="A159" s="711" t="s">
        <v>483</v>
      </c>
      <c r="B159" s="707">
        <v>0</v>
      </c>
      <c r="C159" s="708">
        <v>526.23905000000002</v>
      </c>
      <c r="D159" s="708">
        <v>526.23905000000002</v>
      </c>
      <c r="E159" s="709">
        <v>0</v>
      </c>
      <c r="F159" s="707">
        <v>190.31853959999998</v>
      </c>
      <c r="G159" s="708">
        <v>79.299391499999984</v>
      </c>
      <c r="H159" s="708">
        <v>0</v>
      </c>
      <c r="I159" s="708">
        <v>34.004199999999997</v>
      </c>
      <c r="J159" s="708">
        <v>-45.295191499999987</v>
      </c>
      <c r="K159" s="710">
        <v>0.17866992922217653</v>
      </c>
      <c r="L159" s="270"/>
      <c r="M159" s="706" t="str">
        <f t="shared" si="2"/>
        <v/>
      </c>
    </row>
    <row r="160" spans="1:13" ht="14.45" customHeight="1" x14ac:dyDescent="0.2">
      <c r="A160" s="711" t="s">
        <v>484</v>
      </c>
      <c r="B160" s="707">
        <v>0</v>
      </c>
      <c r="C160" s="708">
        <v>162.68904999999998</v>
      </c>
      <c r="D160" s="708">
        <v>162.68904999999998</v>
      </c>
      <c r="E160" s="709">
        <v>0</v>
      </c>
      <c r="F160" s="707">
        <v>180.66618359999998</v>
      </c>
      <c r="G160" s="708">
        <v>75.277576499999995</v>
      </c>
      <c r="H160" s="708">
        <v>0</v>
      </c>
      <c r="I160" s="708">
        <v>19.154199999999999</v>
      </c>
      <c r="J160" s="708">
        <v>-56.123376499999992</v>
      </c>
      <c r="K160" s="710">
        <v>0.10601984067150019</v>
      </c>
      <c r="L160" s="270"/>
      <c r="M160" s="706" t="str">
        <f t="shared" si="2"/>
        <v>X</v>
      </c>
    </row>
    <row r="161" spans="1:13" ht="14.45" customHeight="1" x14ac:dyDescent="0.2">
      <c r="A161" s="711" t="s">
        <v>485</v>
      </c>
      <c r="B161" s="707">
        <v>0</v>
      </c>
      <c r="C161" s="708">
        <v>4.74505</v>
      </c>
      <c r="D161" s="708">
        <v>4.74505</v>
      </c>
      <c r="E161" s="709">
        <v>0</v>
      </c>
      <c r="F161" s="707">
        <v>5.0607983999999897</v>
      </c>
      <c r="G161" s="708">
        <v>2.1086659999999959</v>
      </c>
      <c r="H161" s="708">
        <v>0</v>
      </c>
      <c r="I161" s="708">
        <v>2.4411999999999998</v>
      </c>
      <c r="J161" s="708">
        <v>0.33253400000000388</v>
      </c>
      <c r="K161" s="710">
        <v>0.48237448067482885</v>
      </c>
      <c r="L161" s="270"/>
      <c r="M161" s="706" t="str">
        <f t="shared" si="2"/>
        <v/>
      </c>
    </row>
    <row r="162" spans="1:13" ht="14.45" customHeight="1" x14ac:dyDescent="0.2">
      <c r="A162" s="711" t="s">
        <v>486</v>
      </c>
      <c r="B162" s="707">
        <v>0</v>
      </c>
      <c r="C162" s="708">
        <v>0.60499999999999998</v>
      </c>
      <c r="D162" s="708">
        <v>0.60499999999999998</v>
      </c>
      <c r="E162" s="709">
        <v>0</v>
      </c>
      <c r="F162" s="707">
        <v>0.96449159999999989</v>
      </c>
      <c r="G162" s="708">
        <v>0.40187149999999999</v>
      </c>
      <c r="H162" s="708">
        <v>0</v>
      </c>
      <c r="I162" s="708">
        <v>5.25</v>
      </c>
      <c r="J162" s="708">
        <v>4.8481284999999996</v>
      </c>
      <c r="K162" s="710">
        <v>5.4432822432046066</v>
      </c>
      <c r="L162" s="270"/>
      <c r="M162" s="706" t="str">
        <f t="shared" si="2"/>
        <v/>
      </c>
    </row>
    <row r="163" spans="1:13" ht="14.45" customHeight="1" x14ac:dyDescent="0.2">
      <c r="A163" s="711" t="s">
        <v>487</v>
      </c>
      <c r="B163" s="707">
        <v>0</v>
      </c>
      <c r="C163" s="708">
        <v>157.119</v>
      </c>
      <c r="D163" s="708">
        <v>157.119</v>
      </c>
      <c r="E163" s="709">
        <v>0</v>
      </c>
      <c r="F163" s="707">
        <v>174.39984959999998</v>
      </c>
      <c r="G163" s="708">
        <v>72.666603999999992</v>
      </c>
      <c r="H163" s="708">
        <v>0</v>
      </c>
      <c r="I163" s="708">
        <v>11.462999999999999</v>
      </c>
      <c r="J163" s="708">
        <v>-61.203603999999991</v>
      </c>
      <c r="K163" s="710">
        <v>6.5728267692267556E-2</v>
      </c>
      <c r="L163" s="270"/>
      <c r="M163" s="706" t="str">
        <f t="shared" si="2"/>
        <v/>
      </c>
    </row>
    <row r="164" spans="1:13" ht="14.45" customHeight="1" x14ac:dyDescent="0.2">
      <c r="A164" s="711" t="s">
        <v>488</v>
      </c>
      <c r="B164" s="707">
        <v>0</v>
      </c>
      <c r="C164" s="708">
        <v>0.22</v>
      </c>
      <c r="D164" s="708">
        <v>0.22</v>
      </c>
      <c r="E164" s="709">
        <v>0</v>
      </c>
      <c r="F164" s="707">
        <v>0.24104400000000001</v>
      </c>
      <c r="G164" s="708">
        <v>0.100435</v>
      </c>
      <c r="H164" s="708">
        <v>0</v>
      </c>
      <c r="I164" s="708">
        <v>0</v>
      </c>
      <c r="J164" s="708">
        <v>-0.100435</v>
      </c>
      <c r="K164" s="710">
        <v>0</v>
      </c>
      <c r="L164" s="270"/>
      <c r="M164" s="706" t="str">
        <f t="shared" si="2"/>
        <v/>
      </c>
    </row>
    <row r="165" spans="1:13" ht="14.45" customHeight="1" x14ac:dyDescent="0.2">
      <c r="A165" s="711" t="s">
        <v>489</v>
      </c>
      <c r="B165" s="707">
        <v>0</v>
      </c>
      <c r="C165" s="708">
        <v>344.46</v>
      </c>
      <c r="D165" s="708">
        <v>344.46</v>
      </c>
      <c r="E165" s="709">
        <v>0</v>
      </c>
      <c r="F165" s="707">
        <v>0</v>
      </c>
      <c r="G165" s="708">
        <v>0</v>
      </c>
      <c r="H165" s="708">
        <v>0</v>
      </c>
      <c r="I165" s="708">
        <v>0</v>
      </c>
      <c r="J165" s="708">
        <v>0</v>
      </c>
      <c r="K165" s="710">
        <v>0</v>
      </c>
      <c r="L165" s="270"/>
      <c r="M165" s="706" t="str">
        <f t="shared" si="2"/>
        <v>X</v>
      </c>
    </row>
    <row r="166" spans="1:13" ht="14.45" customHeight="1" x14ac:dyDescent="0.2">
      <c r="A166" s="711" t="s">
        <v>490</v>
      </c>
      <c r="B166" s="707">
        <v>0</v>
      </c>
      <c r="C166" s="708">
        <v>344.46</v>
      </c>
      <c r="D166" s="708">
        <v>344.46</v>
      </c>
      <c r="E166" s="709">
        <v>0</v>
      </c>
      <c r="F166" s="707">
        <v>0</v>
      </c>
      <c r="G166" s="708">
        <v>0</v>
      </c>
      <c r="H166" s="708">
        <v>0</v>
      </c>
      <c r="I166" s="708">
        <v>0</v>
      </c>
      <c r="J166" s="708">
        <v>0</v>
      </c>
      <c r="K166" s="710">
        <v>0</v>
      </c>
      <c r="L166" s="270"/>
      <c r="M166" s="706" t="str">
        <f t="shared" si="2"/>
        <v/>
      </c>
    </row>
    <row r="167" spans="1:13" ht="14.45" customHeight="1" x14ac:dyDescent="0.2">
      <c r="A167" s="711" t="s">
        <v>491</v>
      </c>
      <c r="B167" s="707">
        <v>0</v>
      </c>
      <c r="C167" s="708">
        <v>5.15</v>
      </c>
      <c r="D167" s="708">
        <v>5.15</v>
      </c>
      <c r="E167" s="709">
        <v>0</v>
      </c>
      <c r="F167" s="707">
        <v>4.051914</v>
      </c>
      <c r="G167" s="708">
        <v>1.6882975</v>
      </c>
      <c r="H167" s="708">
        <v>0</v>
      </c>
      <c r="I167" s="708">
        <v>10.75</v>
      </c>
      <c r="J167" s="708">
        <v>9.0617024999999991</v>
      </c>
      <c r="K167" s="710">
        <v>2.6530671677631856</v>
      </c>
      <c r="L167" s="270"/>
      <c r="M167" s="706" t="str">
        <f t="shared" si="2"/>
        <v>X</v>
      </c>
    </row>
    <row r="168" spans="1:13" ht="14.45" customHeight="1" x14ac:dyDescent="0.2">
      <c r="A168" s="711" t="s">
        <v>492</v>
      </c>
      <c r="B168" s="707">
        <v>0</v>
      </c>
      <c r="C168" s="708">
        <v>5.15</v>
      </c>
      <c r="D168" s="708">
        <v>5.15</v>
      </c>
      <c r="E168" s="709">
        <v>0</v>
      </c>
      <c r="F168" s="707">
        <v>4.051914</v>
      </c>
      <c r="G168" s="708">
        <v>1.6882975</v>
      </c>
      <c r="H168" s="708">
        <v>0</v>
      </c>
      <c r="I168" s="708">
        <v>10.75</v>
      </c>
      <c r="J168" s="708">
        <v>9.0617024999999991</v>
      </c>
      <c r="K168" s="710">
        <v>2.6530671677631856</v>
      </c>
      <c r="L168" s="270"/>
      <c r="M168" s="706" t="str">
        <f t="shared" si="2"/>
        <v/>
      </c>
    </row>
    <row r="169" spans="1:13" ht="14.45" customHeight="1" x14ac:dyDescent="0.2">
      <c r="A169" s="711" t="s">
        <v>493</v>
      </c>
      <c r="B169" s="707">
        <v>0</v>
      </c>
      <c r="C169" s="708">
        <v>13.94</v>
      </c>
      <c r="D169" s="708">
        <v>13.94</v>
      </c>
      <c r="E169" s="709">
        <v>0</v>
      </c>
      <c r="F169" s="707">
        <v>5.6004420000000001</v>
      </c>
      <c r="G169" s="708">
        <v>2.3335175000000001</v>
      </c>
      <c r="H169" s="708">
        <v>0</v>
      </c>
      <c r="I169" s="708">
        <v>4.0999999999999996</v>
      </c>
      <c r="J169" s="708">
        <v>1.7664824999999995</v>
      </c>
      <c r="K169" s="710">
        <v>0.73208507471374573</v>
      </c>
      <c r="L169" s="270"/>
      <c r="M169" s="706" t="str">
        <f t="shared" si="2"/>
        <v>X</v>
      </c>
    </row>
    <row r="170" spans="1:13" ht="14.45" customHeight="1" x14ac:dyDescent="0.2">
      <c r="A170" s="711" t="s">
        <v>494</v>
      </c>
      <c r="B170" s="707">
        <v>0</v>
      </c>
      <c r="C170" s="708">
        <v>13.94</v>
      </c>
      <c r="D170" s="708">
        <v>13.94</v>
      </c>
      <c r="E170" s="709">
        <v>0</v>
      </c>
      <c r="F170" s="707">
        <v>5.6004420000000001</v>
      </c>
      <c r="G170" s="708">
        <v>2.3335175000000001</v>
      </c>
      <c r="H170" s="708">
        <v>0</v>
      </c>
      <c r="I170" s="708">
        <v>4.0999999999999996</v>
      </c>
      <c r="J170" s="708">
        <v>1.7664824999999995</v>
      </c>
      <c r="K170" s="710">
        <v>0.73208507471374573</v>
      </c>
      <c r="L170" s="270"/>
      <c r="M170" s="706" t="str">
        <f t="shared" si="2"/>
        <v/>
      </c>
    </row>
    <row r="171" spans="1:13" ht="14.45" customHeight="1" x14ac:dyDescent="0.2">
      <c r="A171" s="711" t="s">
        <v>495</v>
      </c>
      <c r="B171" s="707">
        <v>4321.000016</v>
      </c>
      <c r="C171" s="708">
        <v>4571.3209400000005</v>
      </c>
      <c r="D171" s="708">
        <v>250.32092400000056</v>
      </c>
      <c r="E171" s="709">
        <v>1.0579312481076373</v>
      </c>
      <c r="F171" s="707">
        <v>4654.7626328999995</v>
      </c>
      <c r="G171" s="708">
        <v>1939.4844303749996</v>
      </c>
      <c r="H171" s="708">
        <v>410.60884999999996</v>
      </c>
      <c r="I171" s="708">
        <v>1999.2996900000001</v>
      </c>
      <c r="J171" s="708">
        <v>59.815259625000408</v>
      </c>
      <c r="K171" s="710">
        <v>0.42951700176264435</v>
      </c>
      <c r="L171" s="270"/>
      <c r="M171" s="706" t="str">
        <f t="shared" si="2"/>
        <v/>
      </c>
    </row>
    <row r="172" spans="1:13" ht="14.45" customHeight="1" x14ac:dyDescent="0.2">
      <c r="A172" s="711" t="s">
        <v>496</v>
      </c>
      <c r="B172" s="707">
        <v>4064.000016</v>
      </c>
      <c r="C172" s="708">
        <v>4116.99334</v>
      </c>
      <c r="D172" s="708">
        <v>52.99332400000003</v>
      </c>
      <c r="E172" s="709">
        <v>1.0130396958148045</v>
      </c>
      <c r="F172" s="707">
        <v>4644.2672186999998</v>
      </c>
      <c r="G172" s="708">
        <v>1935.1113411250001</v>
      </c>
      <c r="H172" s="708">
        <v>361.14684999999997</v>
      </c>
      <c r="I172" s="708">
        <v>1799.8906200000001</v>
      </c>
      <c r="J172" s="708">
        <v>-135.22072112499995</v>
      </c>
      <c r="K172" s="710">
        <v>0.38755104632067588</v>
      </c>
      <c r="L172" s="270"/>
      <c r="M172" s="706" t="str">
        <f t="shared" si="2"/>
        <v/>
      </c>
    </row>
    <row r="173" spans="1:13" ht="14.45" customHeight="1" x14ac:dyDescent="0.2">
      <c r="A173" s="711" t="s">
        <v>497</v>
      </c>
      <c r="B173" s="707">
        <v>4064.000016</v>
      </c>
      <c r="C173" s="708">
        <v>4116.99334</v>
      </c>
      <c r="D173" s="708">
        <v>52.99332400000003</v>
      </c>
      <c r="E173" s="709">
        <v>1.0130396958148045</v>
      </c>
      <c r="F173" s="707">
        <v>4644.2672186999998</v>
      </c>
      <c r="G173" s="708">
        <v>1935.1113411250001</v>
      </c>
      <c r="H173" s="708">
        <v>361.14684999999997</v>
      </c>
      <c r="I173" s="708">
        <v>1799.8906200000001</v>
      </c>
      <c r="J173" s="708">
        <v>-135.22072112499995</v>
      </c>
      <c r="K173" s="710">
        <v>0.38755104632067588</v>
      </c>
      <c r="L173" s="270"/>
      <c r="M173" s="706" t="str">
        <f t="shared" si="2"/>
        <v>X</v>
      </c>
    </row>
    <row r="174" spans="1:13" ht="14.45" customHeight="1" x14ac:dyDescent="0.2">
      <c r="A174" s="711" t="s">
        <v>498</v>
      </c>
      <c r="B174" s="707">
        <v>1084.000008</v>
      </c>
      <c r="C174" s="708">
        <v>1084.9736</v>
      </c>
      <c r="D174" s="708">
        <v>0.9735920000000533</v>
      </c>
      <c r="E174" s="709">
        <v>1.0008981475948477</v>
      </c>
      <c r="F174" s="707">
        <v>1404.816</v>
      </c>
      <c r="G174" s="708">
        <v>585.34</v>
      </c>
      <c r="H174" s="708">
        <v>97.987220000000008</v>
      </c>
      <c r="I174" s="708">
        <v>487.85984000000002</v>
      </c>
      <c r="J174" s="708">
        <v>-97.480160000000012</v>
      </c>
      <c r="K174" s="710">
        <v>0.34727668249792143</v>
      </c>
      <c r="L174" s="270"/>
      <c r="M174" s="706" t="str">
        <f t="shared" si="2"/>
        <v/>
      </c>
    </row>
    <row r="175" spans="1:13" ht="14.45" customHeight="1" x14ac:dyDescent="0.2">
      <c r="A175" s="711" t="s">
        <v>499</v>
      </c>
      <c r="B175" s="707">
        <v>1370.000004</v>
      </c>
      <c r="C175" s="708">
        <v>1398.2883400000001</v>
      </c>
      <c r="D175" s="708">
        <v>28.288336000000072</v>
      </c>
      <c r="E175" s="709">
        <v>1.0206484203776689</v>
      </c>
      <c r="F175" s="707">
        <v>1583.3752299</v>
      </c>
      <c r="G175" s="708">
        <v>659.73967912500007</v>
      </c>
      <c r="H175" s="708">
        <v>123.23969</v>
      </c>
      <c r="I175" s="708">
        <v>612.16144999999995</v>
      </c>
      <c r="J175" s="708">
        <v>-47.578229125000121</v>
      </c>
      <c r="K175" s="710">
        <v>0.38661805391427129</v>
      </c>
      <c r="L175" s="270"/>
      <c r="M175" s="706" t="str">
        <f t="shared" si="2"/>
        <v/>
      </c>
    </row>
    <row r="176" spans="1:13" ht="14.45" customHeight="1" x14ac:dyDescent="0.2">
      <c r="A176" s="711" t="s">
        <v>500</v>
      </c>
      <c r="B176" s="707">
        <v>645</v>
      </c>
      <c r="C176" s="708">
        <v>667.92100000000005</v>
      </c>
      <c r="D176" s="708">
        <v>22.921000000000049</v>
      </c>
      <c r="E176" s="709">
        <v>1.0355364341085271</v>
      </c>
      <c r="F176" s="707">
        <v>690.024</v>
      </c>
      <c r="G176" s="708">
        <v>287.51</v>
      </c>
      <c r="H176" s="708">
        <v>57.43</v>
      </c>
      <c r="I176" s="708">
        <v>287.43599999999998</v>
      </c>
      <c r="J176" s="708">
        <v>-7.4000000000012278E-2</v>
      </c>
      <c r="K176" s="710">
        <v>0.41655942402003404</v>
      </c>
      <c r="L176" s="270"/>
      <c r="M176" s="706" t="str">
        <f t="shared" si="2"/>
        <v/>
      </c>
    </row>
    <row r="177" spans="1:13" ht="14.45" customHeight="1" x14ac:dyDescent="0.2">
      <c r="A177" s="711" t="s">
        <v>501</v>
      </c>
      <c r="B177" s="707">
        <v>21.999995999999999</v>
      </c>
      <c r="C177" s="708">
        <v>23.281740000000003</v>
      </c>
      <c r="D177" s="708">
        <v>1.2817440000000033</v>
      </c>
      <c r="E177" s="709">
        <v>1.0582611015020187</v>
      </c>
      <c r="F177" s="707">
        <v>23.5323888</v>
      </c>
      <c r="G177" s="708">
        <v>9.8051619999999993</v>
      </c>
      <c r="H177" s="708">
        <v>3.9466300000000003</v>
      </c>
      <c r="I177" s="708">
        <v>19.71678</v>
      </c>
      <c r="J177" s="708">
        <v>9.9116180000000007</v>
      </c>
      <c r="K177" s="710">
        <v>0.83785714096309682</v>
      </c>
      <c r="L177" s="270"/>
      <c r="M177" s="706" t="str">
        <f t="shared" si="2"/>
        <v/>
      </c>
    </row>
    <row r="178" spans="1:13" ht="14.45" customHeight="1" x14ac:dyDescent="0.2">
      <c r="A178" s="711" t="s">
        <v>502</v>
      </c>
      <c r="B178" s="707">
        <v>943.00000799999998</v>
      </c>
      <c r="C178" s="708">
        <v>942.52866000000006</v>
      </c>
      <c r="D178" s="708">
        <v>-0.47134799999992083</v>
      </c>
      <c r="E178" s="709">
        <v>0.9995001611919393</v>
      </c>
      <c r="F178" s="707">
        <v>942.51959999999997</v>
      </c>
      <c r="G178" s="708">
        <v>392.7165</v>
      </c>
      <c r="H178" s="708">
        <v>78.543309999999991</v>
      </c>
      <c r="I178" s="708">
        <v>392.71654999999998</v>
      </c>
      <c r="J178" s="708">
        <v>4.9999999987448973E-5</v>
      </c>
      <c r="K178" s="710">
        <v>0.41666671971596136</v>
      </c>
      <c r="L178" s="270"/>
      <c r="M178" s="706" t="str">
        <f t="shared" si="2"/>
        <v/>
      </c>
    </row>
    <row r="179" spans="1:13" ht="14.45" customHeight="1" x14ac:dyDescent="0.2">
      <c r="A179" s="711" t="s">
        <v>503</v>
      </c>
      <c r="B179" s="707">
        <v>257</v>
      </c>
      <c r="C179" s="708">
        <v>454.32759999999996</v>
      </c>
      <c r="D179" s="708">
        <v>197.32759999999996</v>
      </c>
      <c r="E179" s="709">
        <v>1.7678116731517508</v>
      </c>
      <c r="F179" s="707">
        <v>10.495414199999999</v>
      </c>
      <c r="G179" s="708">
        <v>4.3730892499999996</v>
      </c>
      <c r="H179" s="708">
        <v>49.462000000000003</v>
      </c>
      <c r="I179" s="708">
        <v>199.40907000000001</v>
      </c>
      <c r="J179" s="708">
        <v>195.03598075000002</v>
      </c>
      <c r="K179" s="710">
        <v>18.99963795616566</v>
      </c>
      <c r="L179" s="270"/>
      <c r="M179" s="706" t="str">
        <f t="shared" si="2"/>
        <v/>
      </c>
    </row>
    <row r="180" spans="1:13" ht="14.45" customHeight="1" x14ac:dyDescent="0.2">
      <c r="A180" s="711" t="s">
        <v>504</v>
      </c>
      <c r="B180" s="707">
        <v>257</v>
      </c>
      <c r="C180" s="708">
        <v>313.12018999999998</v>
      </c>
      <c r="D180" s="708">
        <v>56.12018999999998</v>
      </c>
      <c r="E180" s="709">
        <v>1.2183664980544746</v>
      </c>
      <c r="F180" s="707">
        <v>0</v>
      </c>
      <c r="G180" s="708">
        <v>0</v>
      </c>
      <c r="H180" s="708">
        <v>0</v>
      </c>
      <c r="I180" s="708">
        <v>149.94707</v>
      </c>
      <c r="J180" s="708">
        <v>149.94707</v>
      </c>
      <c r="K180" s="710">
        <v>0</v>
      </c>
      <c r="L180" s="270"/>
      <c r="M180" s="706" t="str">
        <f t="shared" si="2"/>
        <v>X</v>
      </c>
    </row>
    <row r="181" spans="1:13" ht="14.45" customHeight="1" x14ac:dyDescent="0.2">
      <c r="A181" s="711" t="s">
        <v>505</v>
      </c>
      <c r="B181" s="707">
        <v>257</v>
      </c>
      <c r="C181" s="708">
        <v>282.18919</v>
      </c>
      <c r="D181" s="708">
        <v>25.189189999999996</v>
      </c>
      <c r="E181" s="709">
        <v>1.0980124124513619</v>
      </c>
      <c r="F181" s="707">
        <v>0</v>
      </c>
      <c r="G181" s="708">
        <v>0</v>
      </c>
      <c r="H181" s="708">
        <v>0</v>
      </c>
      <c r="I181" s="708">
        <v>149.94707</v>
      </c>
      <c r="J181" s="708">
        <v>149.94707</v>
      </c>
      <c r="K181" s="710">
        <v>0</v>
      </c>
      <c r="L181" s="270"/>
      <c r="M181" s="706" t="str">
        <f t="shared" si="2"/>
        <v/>
      </c>
    </row>
    <row r="182" spans="1:13" ht="14.45" customHeight="1" x14ac:dyDescent="0.2">
      <c r="A182" s="711" t="s">
        <v>506</v>
      </c>
      <c r="B182" s="707">
        <v>0</v>
      </c>
      <c r="C182" s="708">
        <v>30.931000000000001</v>
      </c>
      <c r="D182" s="708">
        <v>30.931000000000001</v>
      </c>
      <c r="E182" s="709">
        <v>0</v>
      </c>
      <c r="F182" s="707">
        <v>0</v>
      </c>
      <c r="G182" s="708">
        <v>0</v>
      </c>
      <c r="H182" s="708">
        <v>0</v>
      </c>
      <c r="I182" s="708">
        <v>0</v>
      </c>
      <c r="J182" s="708">
        <v>0</v>
      </c>
      <c r="K182" s="710">
        <v>0</v>
      </c>
      <c r="L182" s="270"/>
      <c r="M182" s="706" t="str">
        <f t="shared" si="2"/>
        <v/>
      </c>
    </row>
    <row r="183" spans="1:13" ht="14.45" customHeight="1" x14ac:dyDescent="0.2">
      <c r="A183" s="711" t="s">
        <v>507</v>
      </c>
      <c r="B183" s="707">
        <v>0</v>
      </c>
      <c r="C183" s="708">
        <v>45.625629999999994</v>
      </c>
      <c r="D183" s="708">
        <v>45.625629999999994</v>
      </c>
      <c r="E183" s="709">
        <v>0</v>
      </c>
      <c r="F183" s="707">
        <v>0</v>
      </c>
      <c r="G183" s="708">
        <v>0</v>
      </c>
      <c r="H183" s="708">
        <v>42.362000000000002</v>
      </c>
      <c r="I183" s="708">
        <v>42.362000000000002</v>
      </c>
      <c r="J183" s="708">
        <v>42.362000000000002</v>
      </c>
      <c r="K183" s="710">
        <v>0</v>
      </c>
      <c r="L183" s="270"/>
      <c r="M183" s="706" t="str">
        <f t="shared" si="2"/>
        <v>X</v>
      </c>
    </row>
    <row r="184" spans="1:13" ht="14.45" customHeight="1" x14ac:dyDescent="0.2">
      <c r="A184" s="711" t="s">
        <v>508</v>
      </c>
      <c r="B184" s="707">
        <v>0</v>
      </c>
      <c r="C184" s="708">
        <v>15.4895</v>
      </c>
      <c r="D184" s="708">
        <v>15.4895</v>
      </c>
      <c r="E184" s="709">
        <v>0</v>
      </c>
      <c r="F184" s="707">
        <v>0</v>
      </c>
      <c r="G184" s="708">
        <v>0</v>
      </c>
      <c r="H184" s="708">
        <v>0</v>
      </c>
      <c r="I184" s="708">
        <v>0</v>
      </c>
      <c r="J184" s="708">
        <v>0</v>
      </c>
      <c r="K184" s="710">
        <v>0</v>
      </c>
      <c r="L184" s="270"/>
      <c r="M184" s="706" t="str">
        <f t="shared" si="2"/>
        <v/>
      </c>
    </row>
    <row r="185" spans="1:13" ht="14.45" customHeight="1" x14ac:dyDescent="0.2">
      <c r="A185" s="711" t="s">
        <v>509</v>
      </c>
      <c r="B185" s="707">
        <v>0</v>
      </c>
      <c r="C185" s="708">
        <v>22.637130000000003</v>
      </c>
      <c r="D185" s="708">
        <v>22.637130000000003</v>
      </c>
      <c r="E185" s="709">
        <v>0</v>
      </c>
      <c r="F185" s="707">
        <v>0</v>
      </c>
      <c r="G185" s="708">
        <v>0</v>
      </c>
      <c r="H185" s="708">
        <v>38.363</v>
      </c>
      <c r="I185" s="708">
        <v>38.363</v>
      </c>
      <c r="J185" s="708">
        <v>38.363</v>
      </c>
      <c r="K185" s="710">
        <v>0</v>
      </c>
      <c r="L185" s="270"/>
      <c r="M185" s="706" t="str">
        <f t="shared" si="2"/>
        <v/>
      </c>
    </row>
    <row r="186" spans="1:13" ht="14.45" customHeight="1" x14ac:dyDescent="0.2">
      <c r="A186" s="711" t="s">
        <v>510</v>
      </c>
      <c r="B186" s="707">
        <v>0</v>
      </c>
      <c r="C186" s="708">
        <v>7.4989999999999997</v>
      </c>
      <c r="D186" s="708">
        <v>7.4989999999999997</v>
      </c>
      <c r="E186" s="709">
        <v>0</v>
      </c>
      <c r="F186" s="707">
        <v>0</v>
      </c>
      <c r="G186" s="708">
        <v>0</v>
      </c>
      <c r="H186" s="708">
        <v>3.9990000000000001</v>
      </c>
      <c r="I186" s="708">
        <v>3.9990000000000001</v>
      </c>
      <c r="J186" s="708">
        <v>3.9990000000000001</v>
      </c>
      <c r="K186" s="710">
        <v>0</v>
      </c>
      <c r="L186" s="270"/>
      <c r="M186" s="706" t="str">
        <f t="shared" si="2"/>
        <v/>
      </c>
    </row>
    <row r="187" spans="1:13" ht="14.45" customHeight="1" x14ac:dyDescent="0.2">
      <c r="A187" s="711" t="s">
        <v>511</v>
      </c>
      <c r="B187" s="707">
        <v>0</v>
      </c>
      <c r="C187" s="708">
        <v>4.4770000000000003</v>
      </c>
      <c r="D187" s="708">
        <v>4.4770000000000003</v>
      </c>
      <c r="E187" s="709">
        <v>0</v>
      </c>
      <c r="F187" s="707">
        <v>10.495414199999999</v>
      </c>
      <c r="G187" s="708">
        <v>4.3730892499999996</v>
      </c>
      <c r="H187" s="708">
        <v>0</v>
      </c>
      <c r="I187" s="708">
        <v>0</v>
      </c>
      <c r="J187" s="708">
        <v>-4.3730892499999996</v>
      </c>
      <c r="K187" s="710">
        <v>0</v>
      </c>
      <c r="L187" s="270"/>
      <c r="M187" s="706" t="str">
        <f t="shared" si="2"/>
        <v>X</v>
      </c>
    </row>
    <row r="188" spans="1:13" ht="14.45" customHeight="1" x14ac:dyDescent="0.2">
      <c r="A188" s="711" t="s">
        <v>512</v>
      </c>
      <c r="B188" s="707">
        <v>0</v>
      </c>
      <c r="C188" s="708">
        <v>4.4770000000000003</v>
      </c>
      <c r="D188" s="708">
        <v>4.4770000000000003</v>
      </c>
      <c r="E188" s="709">
        <v>0</v>
      </c>
      <c r="F188" s="707">
        <v>10.495414199999999</v>
      </c>
      <c r="G188" s="708">
        <v>4.3730892499999996</v>
      </c>
      <c r="H188" s="708">
        <v>0</v>
      </c>
      <c r="I188" s="708">
        <v>0</v>
      </c>
      <c r="J188" s="708">
        <v>-4.3730892499999996</v>
      </c>
      <c r="K188" s="710">
        <v>0</v>
      </c>
      <c r="L188" s="270"/>
      <c r="M188" s="706" t="str">
        <f t="shared" si="2"/>
        <v/>
      </c>
    </row>
    <row r="189" spans="1:13" ht="14.45" customHeight="1" x14ac:dyDescent="0.2">
      <c r="A189" s="711" t="s">
        <v>513</v>
      </c>
      <c r="B189" s="707">
        <v>0</v>
      </c>
      <c r="C189" s="708">
        <v>91.104780000000005</v>
      </c>
      <c r="D189" s="708">
        <v>91.104780000000005</v>
      </c>
      <c r="E189" s="709">
        <v>0</v>
      </c>
      <c r="F189" s="707">
        <v>0</v>
      </c>
      <c r="G189" s="708">
        <v>0</v>
      </c>
      <c r="H189" s="708">
        <v>3.61</v>
      </c>
      <c r="I189" s="708">
        <v>3.61</v>
      </c>
      <c r="J189" s="708">
        <v>3.61</v>
      </c>
      <c r="K189" s="710">
        <v>0</v>
      </c>
      <c r="L189" s="270"/>
      <c r="M189" s="706" t="str">
        <f t="shared" si="2"/>
        <v>X</v>
      </c>
    </row>
    <row r="190" spans="1:13" ht="14.45" customHeight="1" x14ac:dyDescent="0.2">
      <c r="A190" s="711" t="s">
        <v>514</v>
      </c>
      <c r="B190" s="707">
        <v>0</v>
      </c>
      <c r="C190" s="708">
        <v>35.498779999999996</v>
      </c>
      <c r="D190" s="708">
        <v>35.498779999999996</v>
      </c>
      <c r="E190" s="709">
        <v>0</v>
      </c>
      <c r="F190" s="707">
        <v>0</v>
      </c>
      <c r="G190" s="708">
        <v>0</v>
      </c>
      <c r="H190" s="708">
        <v>0</v>
      </c>
      <c r="I190" s="708">
        <v>0</v>
      </c>
      <c r="J190" s="708">
        <v>0</v>
      </c>
      <c r="K190" s="710">
        <v>0</v>
      </c>
      <c r="L190" s="270"/>
      <c r="M190" s="706" t="str">
        <f t="shared" si="2"/>
        <v/>
      </c>
    </row>
    <row r="191" spans="1:13" ht="14.45" customHeight="1" x14ac:dyDescent="0.2">
      <c r="A191" s="711" t="s">
        <v>515</v>
      </c>
      <c r="B191" s="707">
        <v>0</v>
      </c>
      <c r="C191" s="708">
        <v>54.432000000000002</v>
      </c>
      <c r="D191" s="708">
        <v>54.432000000000002</v>
      </c>
      <c r="E191" s="709">
        <v>0</v>
      </c>
      <c r="F191" s="707">
        <v>0</v>
      </c>
      <c r="G191" s="708">
        <v>0</v>
      </c>
      <c r="H191" s="708">
        <v>0</v>
      </c>
      <c r="I191" s="708">
        <v>0</v>
      </c>
      <c r="J191" s="708">
        <v>0</v>
      </c>
      <c r="K191" s="710">
        <v>0</v>
      </c>
      <c r="L191" s="270"/>
      <c r="M191" s="706" t="str">
        <f t="shared" si="2"/>
        <v/>
      </c>
    </row>
    <row r="192" spans="1:13" ht="14.45" customHeight="1" x14ac:dyDescent="0.2">
      <c r="A192" s="711" t="s">
        <v>516</v>
      </c>
      <c r="B192" s="707">
        <v>0</v>
      </c>
      <c r="C192" s="708">
        <v>1.1739999999999999</v>
      </c>
      <c r="D192" s="708">
        <v>1.1739999999999999</v>
      </c>
      <c r="E192" s="709">
        <v>0</v>
      </c>
      <c r="F192" s="707">
        <v>0</v>
      </c>
      <c r="G192" s="708">
        <v>0</v>
      </c>
      <c r="H192" s="708">
        <v>3.61</v>
      </c>
      <c r="I192" s="708">
        <v>3.61</v>
      </c>
      <c r="J192" s="708">
        <v>3.61</v>
      </c>
      <c r="K192" s="710">
        <v>0</v>
      </c>
      <c r="L192" s="270"/>
      <c r="M192" s="706" t="str">
        <f t="shared" si="2"/>
        <v/>
      </c>
    </row>
    <row r="193" spans="1:13" ht="14.45" customHeight="1" x14ac:dyDescent="0.2">
      <c r="A193" s="711" t="s">
        <v>517</v>
      </c>
      <c r="B193" s="707">
        <v>0</v>
      </c>
      <c r="C193" s="708">
        <v>0</v>
      </c>
      <c r="D193" s="708">
        <v>0</v>
      </c>
      <c r="E193" s="709">
        <v>0</v>
      </c>
      <c r="F193" s="707">
        <v>0</v>
      </c>
      <c r="G193" s="708">
        <v>0</v>
      </c>
      <c r="H193" s="708">
        <v>3.49</v>
      </c>
      <c r="I193" s="708">
        <v>3.49</v>
      </c>
      <c r="J193" s="708">
        <v>3.49</v>
      </c>
      <c r="K193" s="710">
        <v>0</v>
      </c>
      <c r="L193" s="270"/>
      <c r="M193" s="706" t="str">
        <f t="shared" si="2"/>
        <v>X</v>
      </c>
    </row>
    <row r="194" spans="1:13" ht="14.45" customHeight="1" x14ac:dyDescent="0.2">
      <c r="A194" s="711" t="s">
        <v>518</v>
      </c>
      <c r="B194" s="707">
        <v>0</v>
      </c>
      <c r="C194" s="708">
        <v>0</v>
      </c>
      <c r="D194" s="708">
        <v>0</v>
      </c>
      <c r="E194" s="709">
        <v>0</v>
      </c>
      <c r="F194" s="707">
        <v>0</v>
      </c>
      <c r="G194" s="708">
        <v>0</v>
      </c>
      <c r="H194" s="708">
        <v>3.49</v>
      </c>
      <c r="I194" s="708">
        <v>3.49</v>
      </c>
      <c r="J194" s="708">
        <v>3.49</v>
      </c>
      <c r="K194" s="710">
        <v>0</v>
      </c>
      <c r="L194" s="270"/>
      <c r="M194" s="706" t="str">
        <f t="shared" si="2"/>
        <v/>
      </c>
    </row>
    <row r="195" spans="1:13" ht="14.45" customHeight="1" x14ac:dyDescent="0.2">
      <c r="A195" s="711" t="s">
        <v>519</v>
      </c>
      <c r="B195" s="707">
        <v>0</v>
      </c>
      <c r="C195" s="708">
        <v>1.09707</v>
      </c>
      <c r="D195" s="708">
        <v>1.09707</v>
      </c>
      <c r="E195" s="709">
        <v>0</v>
      </c>
      <c r="F195" s="707">
        <v>1.2828684000000001</v>
      </c>
      <c r="G195" s="708">
        <v>0.53452850000000007</v>
      </c>
      <c r="H195" s="708">
        <v>1.7521099999999998</v>
      </c>
      <c r="I195" s="708">
        <v>1.8380999999999998</v>
      </c>
      <c r="J195" s="708">
        <v>1.3035714999999999</v>
      </c>
      <c r="K195" s="710">
        <v>1.4328047989957502</v>
      </c>
      <c r="L195" s="270"/>
      <c r="M195" s="706" t="str">
        <f t="shared" si="2"/>
        <v/>
      </c>
    </row>
    <row r="196" spans="1:13" ht="14.45" customHeight="1" x14ac:dyDescent="0.2">
      <c r="A196" s="711" t="s">
        <v>520</v>
      </c>
      <c r="B196" s="707">
        <v>0</v>
      </c>
      <c r="C196" s="708">
        <v>1.09707</v>
      </c>
      <c r="D196" s="708">
        <v>1.09707</v>
      </c>
      <c r="E196" s="709">
        <v>0</v>
      </c>
      <c r="F196" s="707">
        <v>1.2828684000000001</v>
      </c>
      <c r="G196" s="708">
        <v>0.53452850000000007</v>
      </c>
      <c r="H196" s="708">
        <v>1.7521099999999998</v>
      </c>
      <c r="I196" s="708">
        <v>1.8380999999999998</v>
      </c>
      <c r="J196" s="708">
        <v>1.3035714999999999</v>
      </c>
      <c r="K196" s="710">
        <v>1.4328047989957502</v>
      </c>
      <c r="L196" s="270"/>
      <c r="M196" s="706" t="str">
        <f t="shared" si="2"/>
        <v/>
      </c>
    </row>
    <row r="197" spans="1:13" ht="14.45" customHeight="1" x14ac:dyDescent="0.2">
      <c r="A197" s="711" t="s">
        <v>521</v>
      </c>
      <c r="B197" s="707">
        <v>0</v>
      </c>
      <c r="C197" s="708">
        <v>1.09707</v>
      </c>
      <c r="D197" s="708">
        <v>1.09707</v>
      </c>
      <c r="E197" s="709">
        <v>0</v>
      </c>
      <c r="F197" s="707">
        <v>1.2828684000000001</v>
      </c>
      <c r="G197" s="708">
        <v>0.53452850000000007</v>
      </c>
      <c r="H197" s="708">
        <v>1.7521099999999998</v>
      </c>
      <c r="I197" s="708">
        <v>1.8380999999999998</v>
      </c>
      <c r="J197" s="708">
        <v>1.3035714999999999</v>
      </c>
      <c r="K197" s="710">
        <v>1.4328047989957502</v>
      </c>
      <c r="L197" s="270"/>
      <c r="M197" s="706" t="str">
        <f t="shared" si="2"/>
        <v>X</v>
      </c>
    </row>
    <row r="198" spans="1:13" ht="14.45" customHeight="1" x14ac:dyDescent="0.2">
      <c r="A198" s="711" t="s">
        <v>522</v>
      </c>
      <c r="B198" s="707">
        <v>0</v>
      </c>
      <c r="C198" s="708">
        <v>1.09707</v>
      </c>
      <c r="D198" s="708">
        <v>1.09707</v>
      </c>
      <c r="E198" s="709">
        <v>0</v>
      </c>
      <c r="F198" s="707">
        <v>1.2828684000000001</v>
      </c>
      <c r="G198" s="708">
        <v>0.53452850000000007</v>
      </c>
      <c r="H198" s="708">
        <v>1.7521099999999998</v>
      </c>
      <c r="I198" s="708">
        <v>1.8380999999999998</v>
      </c>
      <c r="J198" s="708">
        <v>1.3035714999999999</v>
      </c>
      <c r="K198" s="710">
        <v>1.4328047989957502</v>
      </c>
      <c r="L198" s="270"/>
      <c r="M198" s="706" t="str">
        <f t="shared" ref="M198:M261" si="3">IF(A198="HV","HV",IF(OR(LEFT(A198,16)="               5",LEFT(A198,16)="               6",LEFT(A198,16)="               7",LEFT(A198,16)="               8"),"X",""))</f>
        <v/>
      </c>
    </row>
    <row r="199" spans="1:13" ht="14.45" customHeight="1" x14ac:dyDescent="0.2">
      <c r="A199" s="711" t="s">
        <v>523</v>
      </c>
      <c r="B199" s="707">
        <v>641845.99239000003</v>
      </c>
      <c r="C199" s="708">
        <v>673958.30671000003</v>
      </c>
      <c r="D199" s="708">
        <v>32112.314320000005</v>
      </c>
      <c r="E199" s="709">
        <v>1.0500311830263604</v>
      </c>
      <c r="F199" s="707">
        <v>483.35461349999997</v>
      </c>
      <c r="G199" s="708">
        <v>201.397755625</v>
      </c>
      <c r="H199" s="708">
        <v>62671.366130000002</v>
      </c>
      <c r="I199" s="708">
        <v>299155.22514999995</v>
      </c>
      <c r="J199" s="708">
        <v>298953.82739437494</v>
      </c>
      <c r="K199" s="710">
        <v>618.91459560879923</v>
      </c>
      <c r="L199" s="270"/>
      <c r="M199" s="706" t="str">
        <f t="shared" si="3"/>
        <v/>
      </c>
    </row>
    <row r="200" spans="1:13" ht="14.45" customHeight="1" x14ac:dyDescent="0.2">
      <c r="A200" s="711" t="s">
        <v>524</v>
      </c>
      <c r="B200" s="707">
        <v>641837.48973999999</v>
      </c>
      <c r="C200" s="708">
        <v>673363.84123999998</v>
      </c>
      <c r="D200" s="708">
        <v>31526.35149999999</v>
      </c>
      <c r="E200" s="709">
        <v>1.0491189000392778</v>
      </c>
      <c r="F200" s="707">
        <v>209.38291380000001</v>
      </c>
      <c r="G200" s="708">
        <v>87.242880750000012</v>
      </c>
      <c r="H200" s="708">
        <v>62633.551240000001</v>
      </c>
      <c r="I200" s="708">
        <v>298968.91185000003</v>
      </c>
      <c r="J200" s="708">
        <v>298881.66896925005</v>
      </c>
      <c r="K200" s="710">
        <v>1427.8572516932852</v>
      </c>
      <c r="L200" s="270"/>
      <c r="M200" s="706" t="str">
        <f t="shared" si="3"/>
        <v/>
      </c>
    </row>
    <row r="201" spans="1:13" ht="14.45" customHeight="1" x14ac:dyDescent="0.2">
      <c r="A201" s="711" t="s">
        <v>525</v>
      </c>
      <c r="B201" s="707">
        <v>641837.48973999999</v>
      </c>
      <c r="C201" s="708">
        <v>673363.84123999998</v>
      </c>
      <c r="D201" s="708">
        <v>31526.35149999999</v>
      </c>
      <c r="E201" s="709">
        <v>1.0491189000392778</v>
      </c>
      <c r="F201" s="707">
        <v>209.38291380000001</v>
      </c>
      <c r="G201" s="708">
        <v>87.242880750000012</v>
      </c>
      <c r="H201" s="708">
        <v>62633.551240000001</v>
      </c>
      <c r="I201" s="708">
        <v>298968.91185000003</v>
      </c>
      <c r="J201" s="708">
        <v>298881.66896925005</v>
      </c>
      <c r="K201" s="710">
        <v>1427.8572516932852</v>
      </c>
      <c r="L201" s="270"/>
      <c r="M201" s="706" t="str">
        <f t="shared" si="3"/>
        <v/>
      </c>
    </row>
    <row r="202" spans="1:13" ht="14.45" customHeight="1" x14ac:dyDescent="0.2">
      <c r="A202" s="711" t="s">
        <v>526</v>
      </c>
      <c r="B202" s="707">
        <v>277.40648499999998</v>
      </c>
      <c r="C202" s="708">
        <v>214.52132999999998</v>
      </c>
      <c r="D202" s="708">
        <v>-62.885154999999997</v>
      </c>
      <c r="E202" s="709">
        <v>0.77331043648817366</v>
      </c>
      <c r="F202" s="707">
        <v>209.38291380000001</v>
      </c>
      <c r="G202" s="708">
        <v>87.242880750000012</v>
      </c>
      <c r="H202" s="708">
        <v>18.819479999999999</v>
      </c>
      <c r="I202" s="708">
        <v>90.938520000000011</v>
      </c>
      <c r="J202" s="708">
        <v>3.6956392499999993</v>
      </c>
      <c r="K202" s="710">
        <v>0.43431681386793275</v>
      </c>
      <c r="L202" s="270"/>
      <c r="M202" s="706" t="str">
        <f t="shared" si="3"/>
        <v>X</v>
      </c>
    </row>
    <row r="203" spans="1:13" ht="14.45" customHeight="1" x14ac:dyDescent="0.2">
      <c r="A203" s="711" t="s">
        <v>527</v>
      </c>
      <c r="B203" s="707">
        <v>113.54779499999999</v>
      </c>
      <c r="C203" s="708">
        <v>100.38563000000001</v>
      </c>
      <c r="D203" s="708">
        <v>-13.162164999999987</v>
      </c>
      <c r="E203" s="709">
        <v>0.88408260151595208</v>
      </c>
      <c r="F203" s="707">
        <v>98.551429499999998</v>
      </c>
      <c r="G203" s="708">
        <v>41.063095625000003</v>
      </c>
      <c r="H203" s="708">
        <v>13.365879999999999</v>
      </c>
      <c r="I203" s="708">
        <v>44.590879999999999</v>
      </c>
      <c r="J203" s="708">
        <v>3.527784374999996</v>
      </c>
      <c r="K203" s="710">
        <v>0.45246304621081118</v>
      </c>
      <c r="L203" s="270"/>
      <c r="M203" s="706" t="str">
        <f t="shared" si="3"/>
        <v/>
      </c>
    </row>
    <row r="204" spans="1:13" ht="14.45" customHeight="1" x14ac:dyDescent="0.2">
      <c r="A204" s="711" t="s">
        <v>528</v>
      </c>
      <c r="B204" s="707">
        <v>0.30131400000000003</v>
      </c>
      <c r="C204" s="708">
        <v>0</v>
      </c>
      <c r="D204" s="708">
        <v>-0.30131400000000003</v>
      </c>
      <c r="E204" s="709">
        <v>0</v>
      </c>
      <c r="F204" s="707">
        <v>0</v>
      </c>
      <c r="G204" s="708">
        <v>0</v>
      </c>
      <c r="H204" s="708">
        <v>0</v>
      </c>
      <c r="I204" s="708">
        <v>0</v>
      </c>
      <c r="J204" s="708">
        <v>0</v>
      </c>
      <c r="K204" s="710">
        <v>0</v>
      </c>
      <c r="L204" s="270"/>
      <c r="M204" s="706" t="str">
        <f t="shared" si="3"/>
        <v/>
      </c>
    </row>
    <row r="205" spans="1:13" ht="14.45" customHeight="1" x14ac:dyDescent="0.2">
      <c r="A205" s="711" t="s">
        <v>529</v>
      </c>
      <c r="B205" s="707">
        <v>156.525914</v>
      </c>
      <c r="C205" s="708">
        <v>103.95744000000001</v>
      </c>
      <c r="D205" s="708">
        <v>-52.568473999999995</v>
      </c>
      <c r="E205" s="709">
        <v>0.66415481847945002</v>
      </c>
      <c r="F205" s="707">
        <v>100.4041878</v>
      </c>
      <c r="G205" s="708">
        <v>41.835078250000002</v>
      </c>
      <c r="H205" s="708">
        <v>5.0758799999999997</v>
      </c>
      <c r="I205" s="708">
        <v>40.072160000000004</v>
      </c>
      <c r="J205" s="708">
        <v>-1.7629182499999985</v>
      </c>
      <c r="K205" s="710">
        <v>0.39910845232692577</v>
      </c>
      <c r="L205" s="270"/>
      <c r="M205" s="706" t="str">
        <f t="shared" si="3"/>
        <v/>
      </c>
    </row>
    <row r="206" spans="1:13" ht="14.45" customHeight="1" x14ac:dyDescent="0.2">
      <c r="A206" s="711" t="s">
        <v>530</v>
      </c>
      <c r="B206" s="707">
        <v>7.0314620000000003</v>
      </c>
      <c r="C206" s="708">
        <v>10.17826</v>
      </c>
      <c r="D206" s="708">
        <v>3.1467979999999995</v>
      </c>
      <c r="E206" s="709">
        <v>1.4475311108841944</v>
      </c>
      <c r="F206" s="707">
        <v>10.427296500000001</v>
      </c>
      <c r="G206" s="708">
        <v>4.344706875</v>
      </c>
      <c r="H206" s="708">
        <v>0.37772</v>
      </c>
      <c r="I206" s="708">
        <v>6.2754799999999999</v>
      </c>
      <c r="J206" s="708">
        <v>1.930773125</v>
      </c>
      <c r="K206" s="710">
        <v>0.60183193217916064</v>
      </c>
      <c r="L206" s="270"/>
      <c r="M206" s="706" t="str">
        <f t="shared" si="3"/>
        <v/>
      </c>
    </row>
    <row r="207" spans="1:13" ht="14.45" customHeight="1" x14ac:dyDescent="0.2">
      <c r="A207" s="711" t="s">
        <v>531</v>
      </c>
      <c r="B207" s="707">
        <v>127.61619999999999</v>
      </c>
      <c r="C207" s="708">
        <v>836.64579000000003</v>
      </c>
      <c r="D207" s="708">
        <v>709.0295900000001</v>
      </c>
      <c r="E207" s="709">
        <v>6.5559528492464132</v>
      </c>
      <c r="F207" s="707">
        <v>0</v>
      </c>
      <c r="G207" s="708">
        <v>0</v>
      </c>
      <c r="H207" s="708">
        <v>77.320580000000007</v>
      </c>
      <c r="I207" s="708">
        <v>246.94801000000001</v>
      </c>
      <c r="J207" s="708">
        <v>246.94801000000001</v>
      </c>
      <c r="K207" s="710">
        <v>0</v>
      </c>
      <c r="L207" s="270"/>
      <c r="M207" s="706" t="str">
        <f t="shared" si="3"/>
        <v>X</v>
      </c>
    </row>
    <row r="208" spans="1:13" ht="14.45" customHeight="1" x14ac:dyDescent="0.2">
      <c r="A208" s="711" t="s">
        <v>532</v>
      </c>
      <c r="B208" s="707">
        <v>2.66275</v>
      </c>
      <c r="C208" s="708">
        <v>3.7232800000000004</v>
      </c>
      <c r="D208" s="708">
        <v>1.0605300000000004</v>
      </c>
      <c r="E208" s="709">
        <v>1.3982837292273027</v>
      </c>
      <c r="F208" s="707">
        <v>0</v>
      </c>
      <c r="G208" s="708">
        <v>0</v>
      </c>
      <c r="H208" s="708">
        <v>0.41139999999999999</v>
      </c>
      <c r="I208" s="708">
        <v>3.7312699999999999</v>
      </c>
      <c r="J208" s="708">
        <v>3.7312699999999999</v>
      </c>
      <c r="K208" s="710">
        <v>0</v>
      </c>
      <c r="L208" s="270"/>
      <c r="M208" s="706" t="str">
        <f t="shared" si="3"/>
        <v/>
      </c>
    </row>
    <row r="209" spans="1:13" ht="14.45" customHeight="1" x14ac:dyDescent="0.2">
      <c r="A209" s="711" t="s">
        <v>533</v>
      </c>
      <c r="B209" s="707">
        <v>124.95345</v>
      </c>
      <c r="C209" s="708">
        <v>832.92250999999999</v>
      </c>
      <c r="D209" s="708">
        <v>707.96906000000001</v>
      </c>
      <c r="E209" s="709">
        <v>6.6658624471753276</v>
      </c>
      <c r="F209" s="707">
        <v>0</v>
      </c>
      <c r="G209" s="708">
        <v>0</v>
      </c>
      <c r="H209" s="708">
        <v>76.909179999999992</v>
      </c>
      <c r="I209" s="708">
        <v>243.21673999999999</v>
      </c>
      <c r="J209" s="708">
        <v>243.21673999999999</v>
      </c>
      <c r="K209" s="710">
        <v>0</v>
      </c>
      <c r="L209" s="270"/>
      <c r="M209" s="706" t="str">
        <f t="shared" si="3"/>
        <v/>
      </c>
    </row>
    <row r="210" spans="1:13" ht="14.45" customHeight="1" x14ac:dyDescent="0.2">
      <c r="A210" s="711" t="s">
        <v>534</v>
      </c>
      <c r="B210" s="707">
        <v>1.8707750000000001</v>
      </c>
      <c r="C210" s="708">
        <v>0.56340000000000001</v>
      </c>
      <c r="D210" s="708">
        <v>-1.307375</v>
      </c>
      <c r="E210" s="709">
        <v>0.30115861073619221</v>
      </c>
      <c r="F210" s="707">
        <v>0</v>
      </c>
      <c r="G210" s="708">
        <v>0</v>
      </c>
      <c r="H210" s="708">
        <v>1.0800000000000001E-2</v>
      </c>
      <c r="I210" s="708">
        <v>0.23760000000000001</v>
      </c>
      <c r="J210" s="708">
        <v>0.23760000000000001</v>
      </c>
      <c r="K210" s="710">
        <v>0</v>
      </c>
      <c r="L210" s="270"/>
      <c r="M210" s="706" t="str">
        <f t="shared" si="3"/>
        <v>X</v>
      </c>
    </row>
    <row r="211" spans="1:13" ht="14.45" customHeight="1" x14ac:dyDescent="0.2">
      <c r="A211" s="711" t="s">
        <v>535</v>
      </c>
      <c r="B211" s="707">
        <v>1.8707750000000001</v>
      </c>
      <c r="C211" s="708">
        <v>0.56340000000000001</v>
      </c>
      <c r="D211" s="708">
        <v>-1.307375</v>
      </c>
      <c r="E211" s="709">
        <v>0.30115861073619221</v>
      </c>
      <c r="F211" s="707">
        <v>0</v>
      </c>
      <c r="G211" s="708">
        <v>0</v>
      </c>
      <c r="H211" s="708">
        <v>1.0800000000000001E-2</v>
      </c>
      <c r="I211" s="708">
        <v>0.23760000000000001</v>
      </c>
      <c r="J211" s="708">
        <v>0.23760000000000001</v>
      </c>
      <c r="K211" s="710">
        <v>0</v>
      </c>
      <c r="L211" s="270"/>
      <c r="M211" s="706" t="str">
        <f t="shared" si="3"/>
        <v/>
      </c>
    </row>
    <row r="212" spans="1:13" ht="14.45" customHeight="1" x14ac:dyDescent="0.2">
      <c r="A212" s="711" t="s">
        <v>536</v>
      </c>
      <c r="B212" s="707">
        <v>641430.59627999994</v>
      </c>
      <c r="C212" s="708">
        <v>656358.18482000008</v>
      </c>
      <c r="D212" s="708">
        <v>14927.588540000143</v>
      </c>
      <c r="E212" s="709">
        <v>1.0232723362848191</v>
      </c>
      <c r="F212" s="707">
        <v>0</v>
      </c>
      <c r="G212" s="708">
        <v>0</v>
      </c>
      <c r="H212" s="708">
        <v>62537.400379999999</v>
      </c>
      <c r="I212" s="708">
        <v>298631.41667000001</v>
      </c>
      <c r="J212" s="708">
        <v>298631.41667000001</v>
      </c>
      <c r="K212" s="710">
        <v>0</v>
      </c>
      <c r="L212" s="270"/>
      <c r="M212" s="706" t="str">
        <f t="shared" si="3"/>
        <v>X</v>
      </c>
    </row>
    <row r="213" spans="1:13" ht="14.45" customHeight="1" x14ac:dyDescent="0.2">
      <c r="A213" s="711" t="s">
        <v>537</v>
      </c>
      <c r="B213" s="707">
        <v>455307.93368300004</v>
      </c>
      <c r="C213" s="708">
        <v>413537.15710000001</v>
      </c>
      <c r="D213" s="708">
        <v>-41770.776583000028</v>
      </c>
      <c r="E213" s="709">
        <v>0.90825818420268911</v>
      </c>
      <c r="F213" s="707">
        <v>0</v>
      </c>
      <c r="G213" s="708">
        <v>0</v>
      </c>
      <c r="H213" s="708">
        <v>41407.767970000001</v>
      </c>
      <c r="I213" s="708">
        <v>207623.79303</v>
      </c>
      <c r="J213" s="708">
        <v>207623.79303</v>
      </c>
      <c r="K213" s="710">
        <v>0</v>
      </c>
      <c r="L213" s="270"/>
      <c r="M213" s="706" t="str">
        <f t="shared" si="3"/>
        <v/>
      </c>
    </row>
    <row r="214" spans="1:13" ht="14.45" customHeight="1" x14ac:dyDescent="0.2">
      <c r="A214" s="711" t="s">
        <v>538</v>
      </c>
      <c r="B214" s="707">
        <v>186122.66259700002</v>
      </c>
      <c r="C214" s="708">
        <v>242821.02772000001</v>
      </c>
      <c r="D214" s="708">
        <v>56698.365122999996</v>
      </c>
      <c r="E214" s="709">
        <v>1.3046290243857379</v>
      </c>
      <c r="F214" s="707">
        <v>0</v>
      </c>
      <c r="G214" s="708">
        <v>0</v>
      </c>
      <c r="H214" s="708">
        <v>21129.632409999998</v>
      </c>
      <c r="I214" s="708">
        <v>91007.623640000005</v>
      </c>
      <c r="J214" s="708">
        <v>91007.623640000005</v>
      </c>
      <c r="K214" s="710">
        <v>0</v>
      </c>
      <c r="L214" s="270"/>
      <c r="M214" s="706" t="str">
        <f t="shared" si="3"/>
        <v/>
      </c>
    </row>
    <row r="215" spans="1:13" ht="14.45" customHeight="1" x14ac:dyDescent="0.2">
      <c r="A215" s="711" t="s">
        <v>539</v>
      </c>
      <c r="B215" s="707">
        <v>0</v>
      </c>
      <c r="C215" s="708">
        <v>15953.9259</v>
      </c>
      <c r="D215" s="708">
        <v>15953.9259</v>
      </c>
      <c r="E215" s="709">
        <v>0</v>
      </c>
      <c r="F215" s="707">
        <v>0</v>
      </c>
      <c r="G215" s="708">
        <v>0</v>
      </c>
      <c r="H215" s="708">
        <v>0</v>
      </c>
      <c r="I215" s="708">
        <v>-0.62894999999999002</v>
      </c>
      <c r="J215" s="708">
        <v>-0.62894999999999002</v>
      </c>
      <c r="K215" s="710">
        <v>0</v>
      </c>
      <c r="L215" s="270"/>
      <c r="M215" s="706" t="str">
        <f t="shared" si="3"/>
        <v>X</v>
      </c>
    </row>
    <row r="216" spans="1:13" ht="14.45" customHeight="1" x14ac:dyDescent="0.2">
      <c r="A216" s="711" t="s">
        <v>540</v>
      </c>
      <c r="B216" s="707">
        <v>0</v>
      </c>
      <c r="C216" s="708">
        <v>15953.9259</v>
      </c>
      <c r="D216" s="708">
        <v>15953.9259</v>
      </c>
      <c r="E216" s="709">
        <v>0</v>
      </c>
      <c r="F216" s="707">
        <v>0</v>
      </c>
      <c r="G216" s="708">
        <v>0</v>
      </c>
      <c r="H216" s="708">
        <v>0</v>
      </c>
      <c r="I216" s="708">
        <v>-0.62894999999999002</v>
      </c>
      <c r="J216" s="708">
        <v>-0.62894999999999002</v>
      </c>
      <c r="K216" s="710">
        <v>0</v>
      </c>
      <c r="L216" s="270"/>
      <c r="M216" s="706" t="str">
        <f t="shared" si="3"/>
        <v/>
      </c>
    </row>
    <row r="217" spans="1:13" ht="14.45" customHeight="1" x14ac:dyDescent="0.2">
      <c r="A217" s="711" t="s">
        <v>541</v>
      </c>
      <c r="B217" s="707">
        <v>0</v>
      </c>
      <c r="C217" s="708">
        <v>324.88160999999997</v>
      </c>
      <c r="D217" s="708">
        <v>324.88160999999997</v>
      </c>
      <c r="E217" s="709">
        <v>0</v>
      </c>
      <c r="F217" s="707">
        <v>92.59752499999999</v>
      </c>
      <c r="G217" s="708">
        <v>38.582302083333332</v>
      </c>
      <c r="H217" s="708">
        <v>20.44838</v>
      </c>
      <c r="I217" s="708">
        <v>54.034750000000003</v>
      </c>
      <c r="J217" s="708">
        <v>15.452447916666671</v>
      </c>
      <c r="K217" s="710">
        <v>0.58354421459968842</v>
      </c>
      <c r="L217" s="270"/>
      <c r="M217" s="706" t="str">
        <f t="shared" si="3"/>
        <v/>
      </c>
    </row>
    <row r="218" spans="1:13" ht="14.45" customHeight="1" x14ac:dyDescent="0.2">
      <c r="A218" s="711" t="s">
        <v>542</v>
      </c>
      <c r="B218" s="707">
        <v>0</v>
      </c>
      <c r="C218" s="708">
        <v>128.5</v>
      </c>
      <c r="D218" s="708">
        <v>128.5</v>
      </c>
      <c r="E218" s="709">
        <v>0</v>
      </c>
      <c r="F218" s="707">
        <v>0</v>
      </c>
      <c r="G218" s="708">
        <v>0</v>
      </c>
      <c r="H218" s="708">
        <v>7.5</v>
      </c>
      <c r="I218" s="708">
        <v>31.5</v>
      </c>
      <c r="J218" s="708">
        <v>31.5</v>
      </c>
      <c r="K218" s="710">
        <v>0</v>
      </c>
      <c r="L218" s="270"/>
      <c r="M218" s="706" t="str">
        <f t="shared" si="3"/>
        <v/>
      </c>
    </row>
    <row r="219" spans="1:13" ht="14.45" customHeight="1" x14ac:dyDescent="0.2">
      <c r="A219" s="711" t="s">
        <v>543</v>
      </c>
      <c r="B219" s="707">
        <v>0</v>
      </c>
      <c r="C219" s="708">
        <v>128.5</v>
      </c>
      <c r="D219" s="708">
        <v>128.5</v>
      </c>
      <c r="E219" s="709">
        <v>0</v>
      </c>
      <c r="F219" s="707">
        <v>0</v>
      </c>
      <c r="G219" s="708">
        <v>0</v>
      </c>
      <c r="H219" s="708">
        <v>7.5</v>
      </c>
      <c r="I219" s="708">
        <v>31.5</v>
      </c>
      <c r="J219" s="708">
        <v>31.5</v>
      </c>
      <c r="K219" s="710">
        <v>0</v>
      </c>
      <c r="L219" s="270"/>
      <c r="M219" s="706" t="str">
        <f t="shared" si="3"/>
        <v>X</v>
      </c>
    </row>
    <row r="220" spans="1:13" ht="14.45" customHeight="1" x14ac:dyDescent="0.2">
      <c r="A220" s="711" t="s">
        <v>544</v>
      </c>
      <c r="B220" s="707">
        <v>0</v>
      </c>
      <c r="C220" s="708">
        <v>128.5</v>
      </c>
      <c r="D220" s="708">
        <v>128.5</v>
      </c>
      <c r="E220" s="709">
        <v>0</v>
      </c>
      <c r="F220" s="707">
        <v>0</v>
      </c>
      <c r="G220" s="708">
        <v>0</v>
      </c>
      <c r="H220" s="708">
        <v>7.5</v>
      </c>
      <c r="I220" s="708">
        <v>31.5</v>
      </c>
      <c r="J220" s="708">
        <v>31.5</v>
      </c>
      <c r="K220" s="710">
        <v>0</v>
      </c>
      <c r="L220" s="270"/>
      <c r="M220" s="706" t="str">
        <f t="shared" si="3"/>
        <v/>
      </c>
    </row>
    <row r="221" spans="1:13" ht="14.45" customHeight="1" x14ac:dyDescent="0.2">
      <c r="A221" s="711" t="s">
        <v>545</v>
      </c>
      <c r="B221" s="707">
        <v>0</v>
      </c>
      <c r="C221" s="708">
        <v>196.38160999999999</v>
      </c>
      <c r="D221" s="708">
        <v>196.38160999999999</v>
      </c>
      <c r="E221" s="709">
        <v>0</v>
      </c>
      <c r="F221" s="707">
        <v>92.59752499999999</v>
      </c>
      <c r="G221" s="708">
        <v>38.582302083333332</v>
      </c>
      <c r="H221" s="708">
        <v>12.948379999999998</v>
      </c>
      <c r="I221" s="708">
        <v>22.534749999999999</v>
      </c>
      <c r="J221" s="708">
        <v>-16.047552083333333</v>
      </c>
      <c r="K221" s="710">
        <v>0.24336233608835658</v>
      </c>
      <c r="L221" s="270"/>
      <c r="M221" s="706" t="str">
        <f t="shared" si="3"/>
        <v/>
      </c>
    </row>
    <row r="222" spans="1:13" ht="14.45" customHeight="1" x14ac:dyDescent="0.2">
      <c r="A222" s="711" t="s">
        <v>546</v>
      </c>
      <c r="B222" s="707">
        <v>0</v>
      </c>
      <c r="C222" s="708">
        <v>5.0000000000000097E-5</v>
      </c>
      <c r="D222" s="708">
        <v>5.0000000000000097E-5</v>
      </c>
      <c r="E222" s="709">
        <v>0</v>
      </c>
      <c r="F222" s="707">
        <v>0</v>
      </c>
      <c r="G222" s="708">
        <v>0</v>
      </c>
      <c r="H222" s="708">
        <v>3.8000000000000002E-4</v>
      </c>
      <c r="I222" s="708">
        <v>-5.0000000000000002E-5</v>
      </c>
      <c r="J222" s="708">
        <v>-5.0000000000000002E-5</v>
      </c>
      <c r="K222" s="710">
        <v>0</v>
      </c>
      <c r="L222" s="270"/>
      <c r="M222" s="706" t="str">
        <f t="shared" si="3"/>
        <v>X</v>
      </c>
    </row>
    <row r="223" spans="1:13" ht="14.45" customHeight="1" x14ac:dyDescent="0.2">
      <c r="A223" s="711" t="s">
        <v>547</v>
      </c>
      <c r="B223" s="707">
        <v>0</v>
      </c>
      <c r="C223" s="708">
        <v>5.0000000000000097E-5</v>
      </c>
      <c r="D223" s="708">
        <v>5.0000000000000097E-5</v>
      </c>
      <c r="E223" s="709">
        <v>0</v>
      </c>
      <c r="F223" s="707">
        <v>0</v>
      </c>
      <c r="G223" s="708">
        <v>0</v>
      </c>
      <c r="H223" s="708">
        <v>3.8000000000000002E-4</v>
      </c>
      <c r="I223" s="708">
        <v>-5.0000000000000002E-5</v>
      </c>
      <c r="J223" s="708">
        <v>-5.0000000000000002E-5</v>
      </c>
      <c r="K223" s="710">
        <v>0</v>
      </c>
      <c r="L223" s="270"/>
      <c r="M223" s="706" t="str">
        <f t="shared" si="3"/>
        <v/>
      </c>
    </row>
    <row r="224" spans="1:13" ht="14.45" customHeight="1" x14ac:dyDescent="0.2">
      <c r="A224" s="711" t="s">
        <v>548</v>
      </c>
      <c r="B224" s="707">
        <v>0</v>
      </c>
      <c r="C224" s="708">
        <v>117.07256</v>
      </c>
      <c r="D224" s="708">
        <v>117.07256</v>
      </c>
      <c r="E224" s="709">
        <v>0</v>
      </c>
      <c r="F224" s="707">
        <v>92.59752499999999</v>
      </c>
      <c r="G224" s="708">
        <v>38.582302083333332</v>
      </c>
      <c r="H224" s="708">
        <v>0</v>
      </c>
      <c r="I224" s="708">
        <v>9.5867999999999984</v>
      </c>
      <c r="J224" s="708">
        <v>-28.995502083333335</v>
      </c>
      <c r="K224" s="710">
        <v>0.10353192485436301</v>
      </c>
      <c r="L224" s="270"/>
      <c r="M224" s="706" t="str">
        <f t="shared" si="3"/>
        <v>X</v>
      </c>
    </row>
    <row r="225" spans="1:13" ht="14.45" customHeight="1" x14ac:dyDescent="0.2">
      <c r="A225" s="711" t="s">
        <v>549</v>
      </c>
      <c r="B225" s="707">
        <v>0</v>
      </c>
      <c r="C225" s="708">
        <v>1.4E-2</v>
      </c>
      <c r="D225" s="708">
        <v>1.4E-2</v>
      </c>
      <c r="E225" s="709">
        <v>0</v>
      </c>
      <c r="F225" s="707">
        <v>8.5684999999999997E-3</v>
      </c>
      <c r="G225" s="708">
        <v>3.5702083333333332E-3</v>
      </c>
      <c r="H225" s="708">
        <v>0</v>
      </c>
      <c r="I225" s="708">
        <v>0</v>
      </c>
      <c r="J225" s="708">
        <v>-3.5702083333333332E-3</v>
      </c>
      <c r="K225" s="710">
        <v>0</v>
      </c>
      <c r="L225" s="270"/>
      <c r="M225" s="706" t="str">
        <f t="shared" si="3"/>
        <v/>
      </c>
    </row>
    <row r="226" spans="1:13" ht="14.45" customHeight="1" x14ac:dyDescent="0.2">
      <c r="A226" s="711" t="s">
        <v>550</v>
      </c>
      <c r="B226" s="707">
        <v>0</v>
      </c>
      <c r="C226" s="708">
        <v>4.2000000000000003E-2</v>
      </c>
      <c r="D226" s="708">
        <v>4.2000000000000003E-2</v>
      </c>
      <c r="E226" s="709">
        <v>0</v>
      </c>
      <c r="F226" s="707">
        <v>0</v>
      </c>
      <c r="G226" s="708">
        <v>0</v>
      </c>
      <c r="H226" s="708">
        <v>0</v>
      </c>
      <c r="I226" s="708">
        <v>0</v>
      </c>
      <c r="J226" s="708">
        <v>0</v>
      </c>
      <c r="K226" s="710">
        <v>0</v>
      </c>
      <c r="L226" s="270"/>
      <c r="M226" s="706" t="str">
        <f t="shared" si="3"/>
        <v/>
      </c>
    </row>
    <row r="227" spans="1:13" ht="14.45" customHeight="1" x14ac:dyDescent="0.2">
      <c r="A227" s="711" t="s">
        <v>551</v>
      </c>
      <c r="B227" s="707">
        <v>0</v>
      </c>
      <c r="C227" s="708">
        <v>117.01656</v>
      </c>
      <c r="D227" s="708">
        <v>117.01656</v>
      </c>
      <c r="E227" s="709">
        <v>0</v>
      </c>
      <c r="F227" s="707">
        <v>92.588956499999995</v>
      </c>
      <c r="G227" s="708">
        <v>38.578731874999995</v>
      </c>
      <c r="H227" s="708">
        <v>0</v>
      </c>
      <c r="I227" s="708">
        <v>9.5867999999999984</v>
      </c>
      <c r="J227" s="708">
        <v>-28.991931874999999</v>
      </c>
      <c r="K227" s="710">
        <v>0.10354150605423444</v>
      </c>
      <c r="L227" s="270"/>
      <c r="M227" s="706" t="str">
        <f t="shared" si="3"/>
        <v/>
      </c>
    </row>
    <row r="228" spans="1:13" ht="14.45" customHeight="1" x14ac:dyDescent="0.2">
      <c r="A228" s="711" t="s">
        <v>552</v>
      </c>
      <c r="B228" s="707">
        <v>0</v>
      </c>
      <c r="C228" s="708">
        <v>79.308999999999997</v>
      </c>
      <c r="D228" s="708">
        <v>79.308999999999997</v>
      </c>
      <c r="E228" s="709">
        <v>0</v>
      </c>
      <c r="F228" s="707">
        <v>0</v>
      </c>
      <c r="G228" s="708">
        <v>0</v>
      </c>
      <c r="H228" s="708">
        <v>12.948</v>
      </c>
      <c r="I228" s="708">
        <v>12.948</v>
      </c>
      <c r="J228" s="708">
        <v>12.948</v>
      </c>
      <c r="K228" s="710">
        <v>0</v>
      </c>
      <c r="L228" s="270"/>
      <c r="M228" s="706" t="str">
        <f t="shared" si="3"/>
        <v>X</v>
      </c>
    </row>
    <row r="229" spans="1:13" ht="14.45" customHeight="1" x14ac:dyDescent="0.2">
      <c r="A229" s="711" t="s">
        <v>553</v>
      </c>
      <c r="B229" s="707">
        <v>0</v>
      </c>
      <c r="C229" s="708">
        <v>79.308999999999997</v>
      </c>
      <c r="D229" s="708">
        <v>79.308999999999997</v>
      </c>
      <c r="E229" s="709">
        <v>0</v>
      </c>
      <c r="F229" s="707">
        <v>0</v>
      </c>
      <c r="G229" s="708">
        <v>0</v>
      </c>
      <c r="H229" s="708">
        <v>12.948</v>
      </c>
      <c r="I229" s="708">
        <v>12.948</v>
      </c>
      <c r="J229" s="708">
        <v>12.948</v>
      </c>
      <c r="K229" s="710">
        <v>0</v>
      </c>
      <c r="L229" s="270"/>
      <c r="M229" s="706" t="str">
        <f t="shared" si="3"/>
        <v/>
      </c>
    </row>
    <row r="230" spans="1:13" ht="14.45" customHeight="1" x14ac:dyDescent="0.2">
      <c r="A230" s="711" t="s">
        <v>554</v>
      </c>
      <c r="B230" s="707">
        <v>0</v>
      </c>
      <c r="C230" s="708">
        <v>0.36598999999999998</v>
      </c>
      <c r="D230" s="708">
        <v>0.36598999999999998</v>
      </c>
      <c r="E230" s="709">
        <v>0</v>
      </c>
      <c r="F230" s="707">
        <v>0.33469080000000001</v>
      </c>
      <c r="G230" s="708">
        <v>0.13945450000000001</v>
      </c>
      <c r="H230" s="708">
        <v>0</v>
      </c>
      <c r="I230" s="708">
        <v>0</v>
      </c>
      <c r="J230" s="708">
        <v>-0.13945450000000001</v>
      </c>
      <c r="K230" s="710">
        <v>0</v>
      </c>
      <c r="L230" s="270"/>
      <c r="M230" s="706" t="str">
        <f t="shared" si="3"/>
        <v/>
      </c>
    </row>
    <row r="231" spans="1:13" ht="14.45" customHeight="1" x14ac:dyDescent="0.2">
      <c r="A231" s="711" t="s">
        <v>555</v>
      </c>
      <c r="B231" s="707">
        <v>0</v>
      </c>
      <c r="C231" s="708">
        <v>0.36598999999999998</v>
      </c>
      <c r="D231" s="708">
        <v>0.36598999999999998</v>
      </c>
      <c r="E231" s="709">
        <v>0</v>
      </c>
      <c r="F231" s="707">
        <v>0.33469080000000001</v>
      </c>
      <c r="G231" s="708">
        <v>0.13945450000000001</v>
      </c>
      <c r="H231" s="708">
        <v>0</v>
      </c>
      <c r="I231" s="708">
        <v>0</v>
      </c>
      <c r="J231" s="708">
        <v>-0.13945450000000001</v>
      </c>
      <c r="K231" s="710">
        <v>0</v>
      </c>
      <c r="L231" s="270"/>
      <c r="M231" s="706" t="str">
        <f t="shared" si="3"/>
        <v/>
      </c>
    </row>
    <row r="232" spans="1:13" ht="14.45" customHeight="1" x14ac:dyDescent="0.2">
      <c r="A232" s="711" t="s">
        <v>556</v>
      </c>
      <c r="B232" s="707">
        <v>0</v>
      </c>
      <c r="C232" s="708">
        <v>0.36598999999999998</v>
      </c>
      <c r="D232" s="708">
        <v>0.36598999999999998</v>
      </c>
      <c r="E232" s="709">
        <v>0</v>
      </c>
      <c r="F232" s="707">
        <v>0.33469080000000001</v>
      </c>
      <c r="G232" s="708">
        <v>0.13945450000000001</v>
      </c>
      <c r="H232" s="708">
        <v>0</v>
      </c>
      <c r="I232" s="708">
        <v>0</v>
      </c>
      <c r="J232" s="708">
        <v>-0.13945450000000001</v>
      </c>
      <c r="K232" s="710">
        <v>0</v>
      </c>
      <c r="L232" s="270"/>
      <c r="M232" s="706" t="str">
        <f t="shared" si="3"/>
        <v>X</v>
      </c>
    </row>
    <row r="233" spans="1:13" ht="14.45" customHeight="1" x14ac:dyDescent="0.2">
      <c r="A233" s="711" t="s">
        <v>557</v>
      </c>
      <c r="B233" s="707">
        <v>0</v>
      </c>
      <c r="C233" s="708">
        <v>0.36598999999999998</v>
      </c>
      <c r="D233" s="708">
        <v>0.36598999999999998</v>
      </c>
      <c r="E233" s="709">
        <v>0</v>
      </c>
      <c r="F233" s="707">
        <v>0.33469080000000001</v>
      </c>
      <c r="G233" s="708">
        <v>0.13945450000000001</v>
      </c>
      <c r="H233" s="708">
        <v>0</v>
      </c>
      <c r="I233" s="708">
        <v>0</v>
      </c>
      <c r="J233" s="708">
        <v>-0.13945450000000001</v>
      </c>
      <c r="K233" s="710">
        <v>0</v>
      </c>
      <c r="L233" s="270"/>
      <c r="M233" s="706" t="str">
        <f t="shared" si="3"/>
        <v/>
      </c>
    </row>
    <row r="234" spans="1:13" ht="14.45" customHeight="1" x14ac:dyDescent="0.2">
      <c r="A234" s="711" t="s">
        <v>558</v>
      </c>
      <c r="B234" s="707">
        <v>8.5026499999999992</v>
      </c>
      <c r="C234" s="708">
        <v>269.21787</v>
      </c>
      <c r="D234" s="708">
        <v>260.71521999999999</v>
      </c>
      <c r="E234" s="709">
        <v>31.662819238707936</v>
      </c>
      <c r="F234" s="707">
        <v>181.03948389999999</v>
      </c>
      <c r="G234" s="708">
        <v>75.433118291666659</v>
      </c>
      <c r="H234" s="708">
        <v>17.366509999999998</v>
      </c>
      <c r="I234" s="708">
        <v>132.27855</v>
      </c>
      <c r="J234" s="708">
        <v>56.845431708333336</v>
      </c>
      <c r="K234" s="710">
        <v>0.73066132950901541</v>
      </c>
      <c r="L234" s="270"/>
      <c r="M234" s="706" t="str">
        <f t="shared" si="3"/>
        <v/>
      </c>
    </row>
    <row r="235" spans="1:13" ht="14.45" customHeight="1" x14ac:dyDescent="0.2">
      <c r="A235" s="711" t="s">
        <v>559</v>
      </c>
      <c r="B235" s="707">
        <v>8.5026499999999992</v>
      </c>
      <c r="C235" s="708">
        <v>269.21787</v>
      </c>
      <c r="D235" s="708">
        <v>260.71521999999999</v>
      </c>
      <c r="E235" s="709">
        <v>31.662819238707936</v>
      </c>
      <c r="F235" s="707">
        <v>181.03948389999999</v>
      </c>
      <c r="G235" s="708">
        <v>75.433118291666659</v>
      </c>
      <c r="H235" s="708">
        <v>17.366509999999998</v>
      </c>
      <c r="I235" s="708">
        <v>132.27855</v>
      </c>
      <c r="J235" s="708">
        <v>56.845431708333336</v>
      </c>
      <c r="K235" s="710">
        <v>0.73066132950901541</v>
      </c>
      <c r="L235" s="270"/>
      <c r="M235" s="706" t="str">
        <f t="shared" si="3"/>
        <v/>
      </c>
    </row>
    <row r="236" spans="1:13" ht="14.45" customHeight="1" x14ac:dyDescent="0.2">
      <c r="A236" s="711" t="s">
        <v>560</v>
      </c>
      <c r="B236" s="707">
        <v>8.5026499999999992</v>
      </c>
      <c r="C236" s="708">
        <v>137.26974999999999</v>
      </c>
      <c r="D236" s="708">
        <v>128.7671</v>
      </c>
      <c r="E236" s="709">
        <v>16.144349114687774</v>
      </c>
      <c r="F236" s="707">
        <v>181.03948389999999</v>
      </c>
      <c r="G236" s="708">
        <v>75.433118291666659</v>
      </c>
      <c r="H236" s="708">
        <v>6.3710000000000004</v>
      </c>
      <c r="I236" s="708">
        <v>77.301000000000002</v>
      </c>
      <c r="J236" s="708">
        <v>1.8678817083333428</v>
      </c>
      <c r="K236" s="710">
        <v>0.42698420441089208</v>
      </c>
      <c r="L236" s="270"/>
      <c r="M236" s="706" t="str">
        <f t="shared" si="3"/>
        <v>X</v>
      </c>
    </row>
    <row r="237" spans="1:13" ht="14.45" customHeight="1" x14ac:dyDescent="0.2">
      <c r="A237" s="711" t="s">
        <v>561</v>
      </c>
      <c r="B237" s="707">
        <v>0</v>
      </c>
      <c r="C237" s="708">
        <v>3.9627500000000002</v>
      </c>
      <c r="D237" s="708">
        <v>3.9627500000000002</v>
      </c>
      <c r="E237" s="709">
        <v>0</v>
      </c>
      <c r="F237" s="707">
        <v>0</v>
      </c>
      <c r="G237" s="708">
        <v>0</v>
      </c>
      <c r="H237" s="708">
        <v>0</v>
      </c>
      <c r="I237" s="708">
        <v>0</v>
      </c>
      <c r="J237" s="708">
        <v>0</v>
      </c>
      <c r="K237" s="710">
        <v>0</v>
      </c>
      <c r="L237" s="270"/>
      <c r="M237" s="706" t="str">
        <f t="shared" si="3"/>
        <v/>
      </c>
    </row>
    <row r="238" spans="1:13" ht="14.45" customHeight="1" x14ac:dyDescent="0.2">
      <c r="A238" s="711" t="s">
        <v>562</v>
      </c>
      <c r="B238" s="707">
        <v>8.5026499999999992</v>
      </c>
      <c r="C238" s="708">
        <v>133.30699999999999</v>
      </c>
      <c r="D238" s="708">
        <v>124.80434999999999</v>
      </c>
      <c r="E238" s="709">
        <v>15.678288533574827</v>
      </c>
      <c r="F238" s="707">
        <v>181.03948389999999</v>
      </c>
      <c r="G238" s="708">
        <v>75.433118291666659</v>
      </c>
      <c r="H238" s="708">
        <v>6.3710000000000004</v>
      </c>
      <c r="I238" s="708">
        <v>77.301000000000002</v>
      </c>
      <c r="J238" s="708">
        <v>1.8678817083333428</v>
      </c>
      <c r="K238" s="710">
        <v>0.42698420441089208</v>
      </c>
      <c r="L238" s="270"/>
      <c r="M238" s="706" t="str">
        <f t="shared" si="3"/>
        <v/>
      </c>
    </row>
    <row r="239" spans="1:13" ht="14.45" customHeight="1" x14ac:dyDescent="0.2">
      <c r="A239" s="711" t="s">
        <v>563</v>
      </c>
      <c r="B239" s="707">
        <v>0</v>
      </c>
      <c r="C239" s="708">
        <v>131.94811999999999</v>
      </c>
      <c r="D239" s="708">
        <v>131.94811999999999</v>
      </c>
      <c r="E239" s="709">
        <v>0</v>
      </c>
      <c r="F239" s="707">
        <v>0</v>
      </c>
      <c r="G239" s="708">
        <v>0</v>
      </c>
      <c r="H239" s="708">
        <v>10.995509999999999</v>
      </c>
      <c r="I239" s="708">
        <v>54.977550000000001</v>
      </c>
      <c r="J239" s="708">
        <v>54.977550000000001</v>
      </c>
      <c r="K239" s="710">
        <v>0</v>
      </c>
      <c r="L239" s="270"/>
      <c r="M239" s="706" t="str">
        <f t="shared" si="3"/>
        <v>X</v>
      </c>
    </row>
    <row r="240" spans="1:13" ht="14.45" customHeight="1" x14ac:dyDescent="0.2">
      <c r="A240" s="711" t="s">
        <v>564</v>
      </c>
      <c r="B240" s="707">
        <v>0</v>
      </c>
      <c r="C240" s="708">
        <v>131.94811999999999</v>
      </c>
      <c r="D240" s="708">
        <v>131.94811999999999</v>
      </c>
      <c r="E240" s="709">
        <v>0</v>
      </c>
      <c r="F240" s="707">
        <v>0</v>
      </c>
      <c r="G240" s="708">
        <v>0</v>
      </c>
      <c r="H240" s="708">
        <v>10.995509999999999</v>
      </c>
      <c r="I240" s="708">
        <v>54.977550000000001</v>
      </c>
      <c r="J240" s="708">
        <v>54.977550000000001</v>
      </c>
      <c r="K240" s="710">
        <v>0</v>
      </c>
      <c r="L240" s="270"/>
      <c r="M240" s="706" t="str">
        <f t="shared" si="3"/>
        <v/>
      </c>
    </row>
    <row r="241" spans="1:13" ht="14.45" customHeight="1" x14ac:dyDescent="0.2">
      <c r="A241" s="711" t="s">
        <v>565</v>
      </c>
      <c r="B241" s="707">
        <v>0</v>
      </c>
      <c r="C241" s="708">
        <v>23210.838359999998</v>
      </c>
      <c r="D241" s="708">
        <v>23210.838359999998</v>
      </c>
      <c r="E241" s="709">
        <v>0</v>
      </c>
      <c r="F241" s="707">
        <v>0</v>
      </c>
      <c r="G241" s="708">
        <v>0</v>
      </c>
      <c r="H241" s="708">
        <v>1617.76181</v>
      </c>
      <c r="I241" s="708">
        <v>9190.8247200000005</v>
      </c>
      <c r="J241" s="708">
        <v>9190.8247200000005</v>
      </c>
      <c r="K241" s="710">
        <v>0</v>
      </c>
      <c r="L241" s="270"/>
      <c r="M241" s="706" t="str">
        <f t="shared" si="3"/>
        <v/>
      </c>
    </row>
    <row r="242" spans="1:13" ht="14.45" customHeight="1" x14ac:dyDescent="0.2">
      <c r="A242" s="711" t="s">
        <v>566</v>
      </c>
      <c r="B242" s="707">
        <v>0</v>
      </c>
      <c r="C242" s="708">
        <v>23210.838359999998</v>
      </c>
      <c r="D242" s="708">
        <v>23210.838359999998</v>
      </c>
      <c r="E242" s="709">
        <v>0</v>
      </c>
      <c r="F242" s="707">
        <v>0</v>
      </c>
      <c r="G242" s="708">
        <v>0</v>
      </c>
      <c r="H242" s="708">
        <v>1617.76181</v>
      </c>
      <c r="I242" s="708">
        <v>9190.8247200000005</v>
      </c>
      <c r="J242" s="708">
        <v>9190.8247200000005</v>
      </c>
      <c r="K242" s="710">
        <v>0</v>
      </c>
      <c r="L242" s="270"/>
      <c r="M242" s="706" t="str">
        <f t="shared" si="3"/>
        <v/>
      </c>
    </row>
    <row r="243" spans="1:13" ht="14.45" customHeight="1" x14ac:dyDescent="0.2">
      <c r="A243" s="711" t="s">
        <v>567</v>
      </c>
      <c r="B243" s="707">
        <v>0</v>
      </c>
      <c r="C243" s="708">
        <v>23210.838359999998</v>
      </c>
      <c r="D243" s="708">
        <v>23210.838359999998</v>
      </c>
      <c r="E243" s="709">
        <v>0</v>
      </c>
      <c r="F243" s="707">
        <v>0</v>
      </c>
      <c r="G243" s="708">
        <v>0</v>
      </c>
      <c r="H243" s="708">
        <v>1617.76181</v>
      </c>
      <c r="I243" s="708">
        <v>9190.8247200000005</v>
      </c>
      <c r="J243" s="708">
        <v>9190.8247200000005</v>
      </c>
      <c r="K243" s="710">
        <v>0</v>
      </c>
      <c r="L243" s="270"/>
      <c r="M243" s="706" t="str">
        <f t="shared" si="3"/>
        <v/>
      </c>
    </row>
    <row r="244" spans="1:13" ht="14.45" customHeight="1" x14ac:dyDescent="0.2">
      <c r="A244" s="711" t="s">
        <v>568</v>
      </c>
      <c r="B244" s="707">
        <v>0</v>
      </c>
      <c r="C244" s="708">
        <v>846.50086999999996</v>
      </c>
      <c r="D244" s="708">
        <v>846.50086999999996</v>
      </c>
      <c r="E244" s="709">
        <v>0</v>
      </c>
      <c r="F244" s="707">
        <v>0</v>
      </c>
      <c r="G244" s="708">
        <v>0</v>
      </c>
      <c r="H244" s="708">
        <v>423.54415</v>
      </c>
      <c r="I244" s="708">
        <v>739.65452000000005</v>
      </c>
      <c r="J244" s="708">
        <v>739.65452000000005</v>
      </c>
      <c r="K244" s="710">
        <v>0</v>
      </c>
      <c r="L244" s="270"/>
      <c r="M244" s="706" t="str">
        <f t="shared" si="3"/>
        <v>X</v>
      </c>
    </row>
    <row r="245" spans="1:13" ht="14.45" customHeight="1" x14ac:dyDescent="0.2">
      <c r="A245" s="711" t="s">
        <v>569</v>
      </c>
      <c r="B245" s="707">
        <v>0</v>
      </c>
      <c r="C245" s="708">
        <v>1.9670000000000001</v>
      </c>
      <c r="D245" s="708">
        <v>1.9670000000000001</v>
      </c>
      <c r="E245" s="709">
        <v>0</v>
      </c>
      <c r="F245" s="707">
        <v>0</v>
      </c>
      <c r="G245" s="708">
        <v>0</v>
      </c>
      <c r="H245" s="708">
        <v>0</v>
      </c>
      <c r="I245" s="708">
        <v>0</v>
      </c>
      <c r="J245" s="708">
        <v>0</v>
      </c>
      <c r="K245" s="710">
        <v>0</v>
      </c>
      <c r="L245" s="270"/>
      <c r="M245" s="706" t="str">
        <f t="shared" si="3"/>
        <v/>
      </c>
    </row>
    <row r="246" spans="1:13" ht="14.45" customHeight="1" x14ac:dyDescent="0.2">
      <c r="A246" s="711" t="s">
        <v>570</v>
      </c>
      <c r="B246" s="707">
        <v>0</v>
      </c>
      <c r="C246" s="708">
        <v>844.53386999999998</v>
      </c>
      <c r="D246" s="708">
        <v>844.53386999999998</v>
      </c>
      <c r="E246" s="709">
        <v>0</v>
      </c>
      <c r="F246" s="707">
        <v>0</v>
      </c>
      <c r="G246" s="708">
        <v>0</v>
      </c>
      <c r="H246" s="708">
        <v>423.54415</v>
      </c>
      <c r="I246" s="708">
        <v>739.65452000000005</v>
      </c>
      <c r="J246" s="708">
        <v>739.65452000000005</v>
      </c>
      <c r="K246" s="710">
        <v>0</v>
      </c>
      <c r="L246" s="270"/>
      <c r="M246" s="706" t="str">
        <f t="shared" si="3"/>
        <v/>
      </c>
    </row>
    <row r="247" spans="1:13" ht="14.45" customHeight="1" x14ac:dyDescent="0.2">
      <c r="A247" s="711" t="s">
        <v>571</v>
      </c>
      <c r="B247" s="707">
        <v>0</v>
      </c>
      <c r="C247" s="708">
        <v>79.974500000000006</v>
      </c>
      <c r="D247" s="708">
        <v>79.974500000000006</v>
      </c>
      <c r="E247" s="709">
        <v>0</v>
      </c>
      <c r="F247" s="707">
        <v>0</v>
      </c>
      <c r="G247" s="708">
        <v>0</v>
      </c>
      <c r="H247" s="708">
        <v>9.52</v>
      </c>
      <c r="I247" s="708">
        <v>24.7</v>
      </c>
      <c r="J247" s="708">
        <v>24.7</v>
      </c>
      <c r="K247" s="710">
        <v>0</v>
      </c>
      <c r="L247" s="270"/>
      <c r="M247" s="706" t="str">
        <f t="shared" si="3"/>
        <v>X</v>
      </c>
    </row>
    <row r="248" spans="1:13" ht="14.45" customHeight="1" x14ac:dyDescent="0.2">
      <c r="A248" s="711" t="s">
        <v>572</v>
      </c>
      <c r="B248" s="707">
        <v>0</v>
      </c>
      <c r="C248" s="708">
        <v>79.974500000000006</v>
      </c>
      <c r="D248" s="708">
        <v>79.974500000000006</v>
      </c>
      <c r="E248" s="709">
        <v>0</v>
      </c>
      <c r="F248" s="707">
        <v>0</v>
      </c>
      <c r="G248" s="708">
        <v>0</v>
      </c>
      <c r="H248" s="708">
        <v>9.52</v>
      </c>
      <c r="I248" s="708">
        <v>24.7</v>
      </c>
      <c r="J248" s="708">
        <v>24.7</v>
      </c>
      <c r="K248" s="710">
        <v>0</v>
      </c>
      <c r="L248" s="270"/>
      <c r="M248" s="706" t="str">
        <f t="shared" si="3"/>
        <v/>
      </c>
    </row>
    <row r="249" spans="1:13" ht="14.45" customHeight="1" x14ac:dyDescent="0.2">
      <c r="A249" s="711" t="s">
        <v>573</v>
      </c>
      <c r="B249" s="707">
        <v>0</v>
      </c>
      <c r="C249" s="708">
        <v>1151.0507600000001</v>
      </c>
      <c r="D249" s="708">
        <v>1151.0507600000001</v>
      </c>
      <c r="E249" s="709">
        <v>0</v>
      </c>
      <c r="F249" s="707">
        <v>0</v>
      </c>
      <c r="G249" s="708">
        <v>0</v>
      </c>
      <c r="H249" s="708">
        <v>74.148499999999999</v>
      </c>
      <c r="I249" s="708">
        <v>393.05468000000002</v>
      </c>
      <c r="J249" s="708">
        <v>393.05468000000002</v>
      </c>
      <c r="K249" s="710">
        <v>0</v>
      </c>
      <c r="L249" s="270"/>
      <c r="M249" s="706" t="str">
        <f t="shared" si="3"/>
        <v>X</v>
      </c>
    </row>
    <row r="250" spans="1:13" ht="14.45" customHeight="1" x14ac:dyDescent="0.2">
      <c r="A250" s="711" t="s">
        <v>574</v>
      </c>
      <c r="B250" s="707">
        <v>0</v>
      </c>
      <c r="C250" s="708">
        <v>1100.1859999999999</v>
      </c>
      <c r="D250" s="708">
        <v>1100.1859999999999</v>
      </c>
      <c r="E250" s="709">
        <v>0</v>
      </c>
      <c r="F250" s="707">
        <v>0</v>
      </c>
      <c r="G250" s="708">
        <v>0</v>
      </c>
      <c r="H250" s="708">
        <v>69.811999999999998</v>
      </c>
      <c r="I250" s="708">
        <v>370.45400000000001</v>
      </c>
      <c r="J250" s="708">
        <v>370.45400000000001</v>
      </c>
      <c r="K250" s="710">
        <v>0</v>
      </c>
      <c r="L250" s="270"/>
      <c r="M250" s="706" t="str">
        <f t="shared" si="3"/>
        <v/>
      </c>
    </row>
    <row r="251" spans="1:13" ht="14.45" customHeight="1" x14ac:dyDescent="0.2">
      <c r="A251" s="711" t="s">
        <v>575</v>
      </c>
      <c r="B251" s="707">
        <v>0</v>
      </c>
      <c r="C251" s="708">
        <v>5.9592000000000001</v>
      </c>
      <c r="D251" s="708">
        <v>5.9592000000000001</v>
      </c>
      <c r="E251" s="709">
        <v>0</v>
      </c>
      <c r="F251" s="707">
        <v>0</v>
      </c>
      <c r="G251" s="708">
        <v>0</v>
      </c>
      <c r="H251" s="708">
        <v>0</v>
      </c>
      <c r="I251" s="708">
        <v>2.0148000000000001</v>
      </c>
      <c r="J251" s="708">
        <v>2.0148000000000001</v>
      </c>
      <c r="K251" s="710">
        <v>0</v>
      </c>
      <c r="L251" s="270"/>
      <c r="M251" s="706" t="str">
        <f t="shared" si="3"/>
        <v/>
      </c>
    </row>
    <row r="252" spans="1:13" ht="14.45" customHeight="1" x14ac:dyDescent="0.2">
      <c r="A252" s="711" t="s">
        <v>576</v>
      </c>
      <c r="B252" s="707">
        <v>0</v>
      </c>
      <c r="C252" s="708">
        <v>44.905559999999994</v>
      </c>
      <c r="D252" s="708">
        <v>44.905559999999994</v>
      </c>
      <c r="E252" s="709">
        <v>0</v>
      </c>
      <c r="F252" s="707">
        <v>0</v>
      </c>
      <c r="G252" s="708">
        <v>0</v>
      </c>
      <c r="H252" s="708">
        <v>4.3365</v>
      </c>
      <c r="I252" s="708">
        <v>20.58588</v>
      </c>
      <c r="J252" s="708">
        <v>20.58588</v>
      </c>
      <c r="K252" s="710">
        <v>0</v>
      </c>
      <c r="L252" s="270"/>
      <c r="M252" s="706" t="str">
        <f t="shared" si="3"/>
        <v/>
      </c>
    </row>
    <row r="253" spans="1:13" ht="14.45" customHeight="1" x14ac:dyDescent="0.2">
      <c r="A253" s="711" t="s">
        <v>577</v>
      </c>
      <c r="B253" s="707">
        <v>0</v>
      </c>
      <c r="C253" s="708">
        <v>43.779780000000002</v>
      </c>
      <c r="D253" s="708">
        <v>43.779780000000002</v>
      </c>
      <c r="E253" s="709">
        <v>0</v>
      </c>
      <c r="F253" s="707">
        <v>0</v>
      </c>
      <c r="G253" s="708">
        <v>0</v>
      </c>
      <c r="H253" s="708">
        <v>8.300139999999999</v>
      </c>
      <c r="I253" s="708">
        <v>38.164819999999999</v>
      </c>
      <c r="J253" s="708">
        <v>38.164819999999999</v>
      </c>
      <c r="K253" s="710">
        <v>0</v>
      </c>
      <c r="L253" s="270"/>
      <c r="M253" s="706" t="str">
        <f t="shared" si="3"/>
        <v>X</v>
      </c>
    </row>
    <row r="254" spans="1:13" ht="14.45" customHeight="1" x14ac:dyDescent="0.2">
      <c r="A254" s="711" t="s">
        <v>578</v>
      </c>
      <c r="B254" s="707">
        <v>0</v>
      </c>
      <c r="C254" s="708">
        <v>43.779780000000002</v>
      </c>
      <c r="D254" s="708">
        <v>43.779780000000002</v>
      </c>
      <c r="E254" s="709">
        <v>0</v>
      </c>
      <c r="F254" s="707">
        <v>0</v>
      </c>
      <c r="G254" s="708">
        <v>0</v>
      </c>
      <c r="H254" s="708">
        <v>8.300139999999999</v>
      </c>
      <c r="I254" s="708">
        <v>38.164819999999999</v>
      </c>
      <c r="J254" s="708">
        <v>38.164819999999999</v>
      </c>
      <c r="K254" s="710">
        <v>0</v>
      </c>
      <c r="L254" s="270"/>
      <c r="M254" s="706" t="str">
        <f t="shared" si="3"/>
        <v/>
      </c>
    </row>
    <row r="255" spans="1:13" ht="14.45" customHeight="1" x14ac:dyDescent="0.2">
      <c r="A255" s="711" t="s">
        <v>579</v>
      </c>
      <c r="B255" s="707">
        <v>0</v>
      </c>
      <c r="C255" s="708">
        <v>333.48096000000004</v>
      </c>
      <c r="D255" s="708">
        <v>333.48096000000004</v>
      </c>
      <c r="E255" s="709">
        <v>0</v>
      </c>
      <c r="F255" s="707">
        <v>0</v>
      </c>
      <c r="G255" s="708">
        <v>0</v>
      </c>
      <c r="H255" s="708">
        <v>0</v>
      </c>
      <c r="I255" s="708">
        <v>0</v>
      </c>
      <c r="J255" s="708">
        <v>0</v>
      </c>
      <c r="K255" s="710">
        <v>0</v>
      </c>
      <c r="L255" s="270"/>
      <c r="M255" s="706" t="str">
        <f t="shared" si="3"/>
        <v>X</v>
      </c>
    </row>
    <row r="256" spans="1:13" ht="14.45" customHeight="1" x14ac:dyDescent="0.2">
      <c r="A256" s="711" t="s">
        <v>580</v>
      </c>
      <c r="B256" s="707">
        <v>0</v>
      </c>
      <c r="C256" s="708">
        <v>333.48096000000004</v>
      </c>
      <c r="D256" s="708">
        <v>333.48096000000004</v>
      </c>
      <c r="E256" s="709">
        <v>0</v>
      </c>
      <c r="F256" s="707">
        <v>0</v>
      </c>
      <c r="G256" s="708">
        <v>0</v>
      </c>
      <c r="H256" s="708">
        <v>0</v>
      </c>
      <c r="I256" s="708">
        <v>0</v>
      </c>
      <c r="J256" s="708">
        <v>0</v>
      </c>
      <c r="K256" s="710">
        <v>0</v>
      </c>
      <c r="L256" s="270"/>
      <c r="M256" s="706" t="str">
        <f t="shared" si="3"/>
        <v/>
      </c>
    </row>
    <row r="257" spans="1:13" ht="14.45" customHeight="1" x14ac:dyDescent="0.2">
      <c r="A257" s="711" t="s">
        <v>581</v>
      </c>
      <c r="B257" s="707">
        <v>0</v>
      </c>
      <c r="C257" s="708">
        <v>1.5620000000000001</v>
      </c>
      <c r="D257" s="708">
        <v>1.5620000000000001</v>
      </c>
      <c r="E257" s="709">
        <v>0</v>
      </c>
      <c r="F257" s="707">
        <v>0</v>
      </c>
      <c r="G257" s="708">
        <v>0</v>
      </c>
      <c r="H257" s="708">
        <v>3.3000000000000002E-2</v>
      </c>
      <c r="I257" s="708">
        <v>0.35399999999999998</v>
      </c>
      <c r="J257" s="708">
        <v>0.35399999999999998</v>
      </c>
      <c r="K257" s="710">
        <v>0</v>
      </c>
      <c r="L257" s="270"/>
      <c r="M257" s="706" t="str">
        <f t="shared" si="3"/>
        <v>X</v>
      </c>
    </row>
    <row r="258" spans="1:13" ht="14.45" customHeight="1" x14ac:dyDescent="0.2">
      <c r="A258" s="711" t="s">
        <v>582</v>
      </c>
      <c r="B258" s="707">
        <v>0</v>
      </c>
      <c r="C258" s="708">
        <v>1.5620000000000001</v>
      </c>
      <c r="D258" s="708">
        <v>1.5620000000000001</v>
      </c>
      <c r="E258" s="709">
        <v>0</v>
      </c>
      <c r="F258" s="707">
        <v>0</v>
      </c>
      <c r="G258" s="708">
        <v>0</v>
      </c>
      <c r="H258" s="708">
        <v>3.3000000000000002E-2</v>
      </c>
      <c r="I258" s="708">
        <v>0.35399999999999998</v>
      </c>
      <c r="J258" s="708">
        <v>0.35399999999999998</v>
      </c>
      <c r="K258" s="710">
        <v>0</v>
      </c>
      <c r="L258" s="270"/>
      <c r="M258" s="706" t="str">
        <f t="shared" si="3"/>
        <v/>
      </c>
    </row>
    <row r="259" spans="1:13" ht="14.45" customHeight="1" x14ac:dyDescent="0.2">
      <c r="A259" s="711" t="s">
        <v>583</v>
      </c>
      <c r="B259" s="707">
        <v>0</v>
      </c>
      <c r="C259" s="708">
        <v>3394.51611</v>
      </c>
      <c r="D259" s="708">
        <v>3394.51611</v>
      </c>
      <c r="E259" s="709">
        <v>0</v>
      </c>
      <c r="F259" s="707">
        <v>0</v>
      </c>
      <c r="G259" s="708">
        <v>0</v>
      </c>
      <c r="H259" s="708">
        <v>0</v>
      </c>
      <c r="I259" s="708">
        <v>1091.0270500000001</v>
      </c>
      <c r="J259" s="708">
        <v>1091.0270500000001</v>
      </c>
      <c r="K259" s="710">
        <v>0</v>
      </c>
      <c r="L259" s="270"/>
      <c r="M259" s="706" t="str">
        <f t="shared" si="3"/>
        <v>X</v>
      </c>
    </row>
    <row r="260" spans="1:13" ht="14.45" customHeight="1" x14ac:dyDescent="0.2">
      <c r="A260" s="711" t="s">
        <v>584</v>
      </c>
      <c r="B260" s="707">
        <v>0</v>
      </c>
      <c r="C260" s="708">
        <v>3394.51611</v>
      </c>
      <c r="D260" s="708">
        <v>3394.51611</v>
      </c>
      <c r="E260" s="709">
        <v>0</v>
      </c>
      <c r="F260" s="707">
        <v>0</v>
      </c>
      <c r="G260" s="708">
        <v>0</v>
      </c>
      <c r="H260" s="708">
        <v>0</v>
      </c>
      <c r="I260" s="708">
        <v>1091.0270500000001</v>
      </c>
      <c r="J260" s="708">
        <v>1091.0270500000001</v>
      </c>
      <c r="K260" s="710">
        <v>0</v>
      </c>
      <c r="L260" s="270"/>
      <c r="M260" s="706" t="str">
        <f t="shared" si="3"/>
        <v/>
      </c>
    </row>
    <row r="261" spans="1:13" ht="14.45" customHeight="1" x14ac:dyDescent="0.2">
      <c r="A261" s="711" t="s">
        <v>585</v>
      </c>
      <c r="B261" s="707">
        <v>0</v>
      </c>
      <c r="C261" s="708">
        <v>4305.4749099999999</v>
      </c>
      <c r="D261" s="708">
        <v>4305.4749099999999</v>
      </c>
      <c r="E261" s="709">
        <v>0</v>
      </c>
      <c r="F261" s="707">
        <v>0</v>
      </c>
      <c r="G261" s="708">
        <v>0</v>
      </c>
      <c r="H261" s="708">
        <v>252.57835</v>
      </c>
      <c r="I261" s="708">
        <v>1834.24614</v>
      </c>
      <c r="J261" s="708">
        <v>1834.24614</v>
      </c>
      <c r="K261" s="710">
        <v>0</v>
      </c>
      <c r="L261" s="270"/>
      <c r="M261" s="706" t="str">
        <f t="shared" si="3"/>
        <v>X</v>
      </c>
    </row>
    <row r="262" spans="1:13" ht="14.45" customHeight="1" x14ac:dyDescent="0.2">
      <c r="A262" s="711" t="s">
        <v>586</v>
      </c>
      <c r="B262" s="707">
        <v>0</v>
      </c>
      <c r="C262" s="708">
        <v>224.88551999999999</v>
      </c>
      <c r="D262" s="708">
        <v>224.88551999999999</v>
      </c>
      <c r="E262" s="709">
        <v>0</v>
      </c>
      <c r="F262" s="707">
        <v>0</v>
      </c>
      <c r="G262" s="708">
        <v>0</v>
      </c>
      <c r="H262" s="708">
        <v>34.541239999999995</v>
      </c>
      <c r="I262" s="708">
        <v>102.15388</v>
      </c>
      <c r="J262" s="708">
        <v>102.15388</v>
      </c>
      <c r="K262" s="710">
        <v>0</v>
      </c>
      <c r="L262" s="270"/>
      <c r="M262" s="706" t="str">
        <f t="shared" ref="M262:M325" si="4">IF(A262="HV","HV",IF(OR(LEFT(A262,16)="               5",LEFT(A262,16)="               6",LEFT(A262,16)="               7",LEFT(A262,16)="               8"),"X",""))</f>
        <v/>
      </c>
    </row>
    <row r="263" spans="1:13" ht="14.45" customHeight="1" x14ac:dyDescent="0.2">
      <c r="A263" s="711" t="s">
        <v>587</v>
      </c>
      <c r="B263" s="707">
        <v>0</v>
      </c>
      <c r="C263" s="708">
        <v>4081.4473900000003</v>
      </c>
      <c r="D263" s="708">
        <v>4081.4473900000003</v>
      </c>
      <c r="E263" s="709">
        <v>0</v>
      </c>
      <c r="F263" s="707">
        <v>0</v>
      </c>
      <c r="G263" s="708">
        <v>0</v>
      </c>
      <c r="H263" s="708">
        <v>218.03710999999998</v>
      </c>
      <c r="I263" s="708">
        <v>1732.0922599999999</v>
      </c>
      <c r="J263" s="708">
        <v>1732.0922599999999</v>
      </c>
      <c r="K263" s="710">
        <v>0</v>
      </c>
      <c r="L263" s="270"/>
      <c r="M263" s="706" t="str">
        <f t="shared" si="4"/>
        <v/>
      </c>
    </row>
    <row r="264" spans="1:13" ht="14.45" customHeight="1" x14ac:dyDescent="0.2">
      <c r="A264" s="711" t="s">
        <v>588</v>
      </c>
      <c r="B264" s="707">
        <v>0</v>
      </c>
      <c r="C264" s="708">
        <v>-0.85799999999999998</v>
      </c>
      <c r="D264" s="708">
        <v>-0.85799999999999998</v>
      </c>
      <c r="E264" s="709">
        <v>0</v>
      </c>
      <c r="F264" s="707">
        <v>0</v>
      </c>
      <c r="G264" s="708">
        <v>0</v>
      </c>
      <c r="H264" s="708">
        <v>0</v>
      </c>
      <c r="I264" s="708">
        <v>0</v>
      </c>
      <c r="J264" s="708">
        <v>0</v>
      </c>
      <c r="K264" s="710">
        <v>0</v>
      </c>
      <c r="L264" s="270"/>
      <c r="M264" s="706" t="str">
        <f t="shared" si="4"/>
        <v/>
      </c>
    </row>
    <row r="265" spans="1:13" ht="14.45" customHeight="1" x14ac:dyDescent="0.2">
      <c r="A265" s="711" t="s">
        <v>589</v>
      </c>
      <c r="B265" s="707">
        <v>0</v>
      </c>
      <c r="C265" s="708">
        <v>13054.49847</v>
      </c>
      <c r="D265" s="708">
        <v>13054.49847</v>
      </c>
      <c r="E265" s="709">
        <v>0</v>
      </c>
      <c r="F265" s="707">
        <v>0</v>
      </c>
      <c r="G265" s="708">
        <v>0</v>
      </c>
      <c r="H265" s="708">
        <v>849.63767000000007</v>
      </c>
      <c r="I265" s="708">
        <v>5069.6235099999994</v>
      </c>
      <c r="J265" s="708">
        <v>5069.6235099999994</v>
      </c>
      <c r="K265" s="710">
        <v>0</v>
      </c>
      <c r="L265" s="270"/>
      <c r="M265" s="706" t="str">
        <f t="shared" si="4"/>
        <v>X</v>
      </c>
    </row>
    <row r="266" spans="1:13" ht="14.45" customHeight="1" x14ac:dyDescent="0.2">
      <c r="A266" s="711" t="s">
        <v>590</v>
      </c>
      <c r="B266" s="707">
        <v>0</v>
      </c>
      <c r="C266" s="708">
        <v>13054.49847</v>
      </c>
      <c r="D266" s="708">
        <v>13054.49847</v>
      </c>
      <c r="E266" s="709">
        <v>0</v>
      </c>
      <c r="F266" s="707">
        <v>0</v>
      </c>
      <c r="G266" s="708">
        <v>0</v>
      </c>
      <c r="H266" s="708">
        <v>849.63767000000007</v>
      </c>
      <c r="I266" s="708">
        <v>5069.6235099999994</v>
      </c>
      <c r="J266" s="708">
        <v>5069.6235099999994</v>
      </c>
      <c r="K266" s="710">
        <v>0</v>
      </c>
      <c r="L266" s="270"/>
      <c r="M266" s="706" t="str">
        <f t="shared" si="4"/>
        <v/>
      </c>
    </row>
    <row r="267" spans="1:13" ht="14.45" customHeight="1" x14ac:dyDescent="0.2">
      <c r="A267" s="711" t="s">
        <v>591</v>
      </c>
      <c r="B267" s="707">
        <v>0</v>
      </c>
      <c r="C267" s="708">
        <v>8121.68271</v>
      </c>
      <c r="D267" s="708">
        <v>8121.68271</v>
      </c>
      <c r="E267" s="709">
        <v>0</v>
      </c>
      <c r="F267" s="707">
        <v>0</v>
      </c>
      <c r="G267" s="708">
        <v>0</v>
      </c>
      <c r="H267" s="708">
        <v>666.18768999999998</v>
      </c>
      <c r="I267" s="708">
        <v>3738.8867400000004</v>
      </c>
      <c r="J267" s="708">
        <v>3738.8867400000004</v>
      </c>
      <c r="K267" s="710">
        <v>0</v>
      </c>
      <c r="L267" s="270"/>
      <c r="M267" s="706" t="str">
        <f t="shared" si="4"/>
        <v/>
      </c>
    </row>
    <row r="268" spans="1:13" ht="14.45" customHeight="1" x14ac:dyDescent="0.2">
      <c r="A268" s="711" t="s">
        <v>592</v>
      </c>
      <c r="B268" s="707">
        <v>0</v>
      </c>
      <c r="C268" s="708">
        <v>8121.68271</v>
      </c>
      <c r="D268" s="708">
        <v>8121.68271</v>
      </c>
      <c r="E268" s="709">
        <v>0</v>
      </c>
      <c r="F268" s="707">
        <v>0</v>
      </c>
      <c r="G268" s="708">
        <v>0</v>
      </c>
      <c r="H268" s="708">
        <v>666.18768999999998</v>
      </c>
      <c r="I268" s="708">
        <v>3738.8867400000004</v>
      </c>
      <c r="J268" s="708">
        <v>3738.8867400000004</v>
      </c>
      <c r="K268" s="710">
        <v>0</v>
      </c>
      <c r="L268" s="270"/>
      <c r="M268" s="706" t="str">
        <f t="shared" si="4"/>
        <v/>
      </c>
    </row>
    <row r="269" spans="1:13" ht="14.45" customHeight="1" x14ac:dyDescent="0.2">
      <c r="A269" s="711" t="s">
        <v>593</v>
      </c>
      <c r="B269" s="707">
        <v>0</v>
      </c>
      <c r="C269" s="708">
        <v>8121.68271</v>
      </c>
      <c r="D269" s="708">
        <v>8121.68271</v>
      </c>
      <c r="E269" s="709">
        <v>0</v>
      </c>
      <c r="F269" s="707">
        <v>0</v>
      </c>
      <c r="G269" s="708">
        <v>0</v>
      </c>
      <c r="H269" s="708">
        <v>666.18768999999998</v>
      </c>
      <c r="I269" s="708">
        <v>3738.8867400000004</v>
      </c>
      <c r="J269" s="708">
        <v>3738.8867400000004</v>
      </c>
      <c r="K269" s="710">
        <v>0</v>
      </c>
      <c r="L269" s="270"/>
      <c r="M269" s="706" t="str">
        <f t="shared" si="4"/>
        <v/>
      </c>
    </row>
    <row r="270" spans="1:13" ht="14.45" customHeight="1" x14ac:dyDescent="0.2">
      <c r="A270" s="711" t="s">
        <v>594</v>
      </c>
      <c r="B270" s="707">
        <v>0</v>
      </c>
      <c r="C270" s="708">
        <v>8121.68271</v>
      </c>
      <c r="D270" s="708">
        <v>8121.68271</v>
      </c>
      <c r="E270" s="709">
        <v>0</v>
      </c>
      <c r="F270" s="707">
        <v>0</v>
      </c>
      <c r="G270" s="708">
        <v>0</v>
      </c>
      <c r="H270" s="708">
        <v>666.18768999999998</v>
      </c>
      <c r="I270" s="708">
        <v>3738.8867400000004</v>
      </c>
      <c r="J270" s="708">
        <v>3738.8867400000004</v>
      </c>
      <c r="K270" s="710">
        <v>0</v>
      </c>
      <c r="L270" s="270"/>
      <c r="M270" s="706" t="str">
        <f t="shared" si="4"/>
        <v>X</v>
      </c>
    </row>
    <row r="271" spans="1:13" ht="14.45" customHeight="1" x14ac:dyDescent="0.2">
      <c r="A271" s="711" t="s">
        <v>595</v>
      </c>
      <c r="B271" s="707">
        <v>0</v>
      </c>
      <c r="C271" s="708">
        <v>71.28</v>
      </c>
      <c r="D271" s="708">
        <v>71.28</v>
      </c>
      <c r="E271" s="709">
        <v>0</v>
      </c>
      <c r="F271" s="707">
        <v>0</v>
      </c>
      <c r="G271" s="708">
        <v>0</v>
      </c>
      <c r="H271" s="708">
        <v>0</v>
      </c>
      <c r="I271" s="708">
        <v>47.56</v>
      </c>
      <c r="J271" s="708">
        <v>47.56</v>
      </c>
      <c r="K271" s="710">
        <v>0</v>
      </c>
      <c r="L271" s="270"/>
      <c r="M271" s="706" t="str">
        <f t="shared" si="4"/>
        <v/>
      </c>
    </row>
    <row r="272" spans="1:13" ht="14.45" customHeight="1" x14ac:dyDescent="0.2">
      <c r="A272" s="711" t="s">
        <v>596</v>
      </c>
      <c r="B272" s="707">
        <v>0</v>
      </c>
      <c r="C272" s="708">
        <v>6720.5955100000001</v>
      </c>
      <c r="D272" s="708">
        <v>6720.5955100000001</v>
      </c>
      <c r="E272" s="709">
        <v>0</v>
      </c>
      <c r="F272" s="707">
        <v>0</v>
      </c>
      <c r="G272" s="708">
        <v>0</v>
      </c>
      <c r="H272" s="708">
        <v>600.59888999999998</v>
      </c>
      <c r="I272" s="708">
        <v>3465.74694</v>
      </c>
      <c r="J272" s="708">
        <v>3465.74694</v>
      </c>
      <c r="K272" s="710">
        <v>0</v>
      </c>
      <c r="L272" s="270"/>
      <c r="M272" s="706" t="str">
        <f t="shared" si="4"/>
        <v/>
      </c>
    </row>
    <row r="273" spans="1:13" ht="14.45" customHeight="1" x14ac:dyDescent="0.2">
      <c r="A273" s="711" t="s">
        <v>597</v>
      </c>
      <c r="B273" s="707">
        <v>0</v>
      </c>
      <c r="C273" s="708">
        <v>0.96745999999999999</v>
      </c>
      <c r="D273" s="708">
        <v>0.96745999999999999</v>
      </c>
      <c r="E273" s="709">
        <v>0</v>
      </c>
      <c r="F273" s="707">
        <v>0</v>
      </c>
      <c r="G273" s="708">
        <v>0</v>
      </c>
      <c r="H273" s="708">
        <v>0</v>
      </c>
      <c r="I273" s="708">
        <v>0</v>
      </c>
      <c r="J273" s="708">
        <v>0</v>
      </c>
      <c r="K273" s="710">
        <v>0</v>
      </c>
      <c r="L273" s="270"/>
      <c r="M273" s="706" t="str">
        <f t="shared" si="4"/>
        <v/>
      </c>
    </row>
    <row r="274" spans="1:13" ht="14.45" customHeight="1" x14ac:dyDescent="0.2">
      <c r="A274" s="711" t="s">
        <v>598</v>
      </c>
      <c r="B274" s="707">
        <v>0</v>
      </c>
      <c r="C274" s="708">
        <v>1328.8397399999999</v>
      </c>
      <c r="D274" s="708">
        <v>1328.8397399999999</v>
      </c>
      <c r="E274" s="709">
        <v>0</v>
      </c>
      <c r="F274" s="707">
        <v>0</v>
      </c>
      <c r="G274" s="708">
        <v>0</v>
      </c>
      <c r="H274" s="708">
        <v>65.588800000000006</v>
      </c>
      <c r="I274" s="708">
        <v>225.57979999999998</v>
      </c>
      <c r="J274" s="708">
        <v>225.57979999999998</v>
      </c>
      <c r="K274" s="710">
        <v>0</v>
      </c>
      <c r="L274" s="270"/>
      <c r="M274" s="706" t="str">
        <f t="shared" si="4"/>
        <v/>
      </c>
    </row>
    <row r="275" spans="1:13" ht="14.45" customHeight="1" x14ac:dyDescent="0.2">
      <c r="A275" s="711"/>
      <c r="B275" s="707"/>
      <c r="C275" s="708"/>
      <c r="D275" s="708"/>
      <c r="E275" s="709"/>
      <c r="F275" s="707"/>
      <c r="G275" s="708"/>
      <c r="H275" s="708"/>
      <c r="I275" s="708"/>
      <c r="J275" s="708"/>
      <c r="K275" s="710"/>
      <c r="L275" s="270"/>
      <c r="M275" s="706" t="str">
        <f t="shared" si="4"/>
        <v/>
      </c>
    </row>
    <row r="276" spans="1:13" ht="14.45" customHeight="1" x14ac:dyDescent="0.2">
      <c r="A276" s="711"/>
      <c r="B276" s="707"/>
      <c r="C276" s="708"/>
      <c r="D276" s="708"/>
      <c r="E276" s="709"/>
      <c r="F276" s="707"/>
      <c r="G276" s="708"/>
      <c r="H276" s="708"/>
      <c r="I276" s="708"/>
      <c r="J276" s="708"/>
      <c r="K276" s="710"/>
      <c r="L276" s="270"/>
      <c r="M276" s="706" t="str">
        <f t="shared" si="4"/>
        <v/>
      </c>
    </row>
    <row r="277" spans="1:13" ht="14.45" customHeight="1" x14ac:dyDescent="0.2">
      <c r="A277" s="711"/>
      <c r="B277" s="707"/>
      <c r="C277" s="708"/>
      <c r="D277" s="708"/>
      <c r="E277" s="709"/>
      <c r="F277" s="707"/>
      <c r="G277" s="708"/>
      <c r="H277" s="708"/>
      <c r="I277" s="708"/>
      <c r="J277" s="708"/>
      <c r="K277" s="710"/>
      <c r="L277" s="270"/>
      <c r="M277" s="706" t="str">
        <f t="shared" si="4"/>
        <v/>
      </c>
    </row>
    <row r="278" spans="1:13" ht="14.45" customHeight="1" x14ac:dyDescent="0.2">
      <c r="A278" s="711"/>
      <c r="B278" s="707"/>
      <c r="C278" s="708"/>
      <c r="D278" s="708"/>
      <c r="E278" s="709"/>
      <c r="F278" s="707"/>
      <c r="G278" s="708"/>
      <c r="H278" s="708"/>
      <c r="I278" s="708"/>
      <c r="J278" s="708"/>
      <c r="K278" s="710"/>
      <c r="L278" s="270"/>
      <c r="M278" s="706" t="str">
        <f t="shared" si="4"/>
        <v/>
      </c>
    </row>
    <row r="279" spans="1:13" ht="14.45" customHeight="1" x14ac:dyDescent="0.2">
      <c r="A279" s="711"/>
      <c r="B279" s="707"/>
      <c r="C279" s="708"/>
      <c r="D279" s="708"/>
      <c r="E279" s="709"/>
      <c r="F279" s="707"/>
      <c r="G279" s="708"/>
      <c r="H279" s="708"/>
      <c r="I279" s="708"/>
      <c r="J279" s="708"/>
      <c r="K279" s="710"/>
      <c r="L279" s="270"/>
      <c r="M279" s="706" t="str">
        <f t="shared" si="4"/>
        <v/>
      </c>
    </row>
    <row r="280" spans="1:13" ht="14.45" customHeight="1" x14ac:dyDescent="0.2">
      <c r="A280" s="711"/>
      <c r="B280" s="707"/>
      <c r="C280" s="708"/>
      <c r="D280" s="708"/>
      <c r="E280" s="709"/>
      <c r="F280" s="707"/>
      <c r="G280" s="708"/>
      <c r="H280" s="708"/>
      <c r="I280" s="708"/>
      <c r="J280" s="708"/>
      <c r="K280" s="710"/>
      <c r="L280" s="270"/>
      <c r="M280" s="706" t="str">
        <f t="shared" si="4"/>
        <v/>
      </c>
    </row>
    <row r="281" spans="1:13" ht="14.45" customHeight="1" x14ac:dyDescent="0.2">
      <c r="A281" s="711"/>
      <c r="B281" s="707"/>
      <c r="C281" s="708"/>
      <c r="D281" s="708"/>
      <c r="E281" s="709"/>
      <c r="F281" s="707"/>
      <c r="G281" s="708"/>
      <c r="H281" s="708"/>
      <c r="I281" s="708"/>
      <c r="J281" s="708"/>
      <c r="K281" s="710"/>
      <c r="L281" s="270"/>
      <c r="M281" s="706" t="str">
        <f t="shared" si="4"/>
        <v/>
      </c>
    </row>
    <row r="282" spans="1:13" ht="14.45" customHeight="1" x14ac:dyDescent="0.2">
      <c r="A282" s="711"/>
      <c r="B282" s="707"/>
      <c r="C282" s="708"/>
      <c r="D282" s="708"/>
      <c r="E282" s="709"/>
      <c r="F282" s="707"/>
      <c r="G282" s="708"/>
      <c r="H282" s="708"/>
      <c r="I282" s="708"/>
      <c r="J282" s="708"/>
      <c r="K282" s="710"/>
      <c r="L282" s="270"/>
      <c r="M282" s="706" t="str">
        <f t="shared" si="4"/>
        <v/>
      </c>
    </row>
    <row r="283" spans="1:13" ht="14.45" customHeight="1" x14ac:dyDescent="0.2">
      <c r="A283" s="711"/>
      <c r="B283" s="707"/>
      <c r="C283" s="708"/>
      <c r="D283" s="708"/>
      <c r="E283" s="709"/>
      <c r="F283" s="707"/>
      <c r="G283" s="708"/>
      <c r="H283" s="708"/>
      <c r="I283" s="708"/>
      <c r="J283" s="708"/>
      <c r="K283" s="710"/>
      <c r="L283" s="270"/>
      <c r="M283" s="706" t="str">
        <f t="shared" si="4"/>
        <v/>
      </c>
    </row>
    <row r="284" spans="1:13" ht="14.45" customHeight="1" x14ac:dyDescent="0.2">
      <c r="A284" s="711"/>
      <c r="B284" s="707"/>
      <c r="C284" s="708"/>
      <c r="D284" s="708"/>
      <c r="E284" s="709"/>
      <c r="F284" s="707"/>
      <c r="G284" s="708"/>
      <c r="H284" s="708"/>
      <c r="I284" s="708"/>
      <c r="J284" s="708"/>
      <c r="K284" s="710"/>
      <c r="L284" s="270"/>
      <c r="M284" s="706" t="str">
        <f t="shared" si="4"/>
        <v/>
      </c>
    </row>
    <row r="285" spans="1:13" ht="14.45" customHeight="1" x14ac:dyDescent="0.2">
      <c r="A285" s="711"/>
      <c r="B285" s="707"/>
      <c r="C285" s="708"/>
      <c r="D285" s="708"/>
      <c r="E285" s="709"/>
      <c r="F285" s="707"/>
      <c r="G285" s="708"/>
      <c r="H285" s="708"/>
      <c r="I285" s="708"/>
      <c r="J285" s="708"/>
      <c r="K285" s="710"/>
      <c r="L285" s="270"/>
      <c r="M285" s="706" t="str">
        <f t="shared" si="4"/>
        <v/>
      </c>
    </row>
    <row r="286" spans="1:13" ht="14.45" customHeight="1" x14ac:dyDescent="0.2">
      <c r="A286" s="711"/>
      <c r="B286" s="707"/>
      <c r="C286" s="708"/>
      <c r="D286" s="708"/>
      <c r="E286" s="709"/>
      <c r="F286" s="707"/>
      <c r="G286" s="708"/>
      <c r="H286" s="708"/>
      <c r="I286" s="708"/>
      <c r="J286" s="708"/>
      <c r="K286" s="710"/>
      <c r="L286" s="270"/>
      <c r="M286" s="706" t="str">
        <f t="shared" si="4"/>
        <v/>
      </c>
    </row>
    <row r="287" spans="1:13" ht="14.45" customHeight="1" x14ac:dyDescent="0.2">
      <c r="A287" s="711"/>
      <c r="B287" s="707"/>
      <c r="C287" s="708"/>
      <c r="D287" s="708"/>
      <c r="E287" s="709"/>
      <c r="F287" s="707"/>
      <c r="G287" s="708"/>
      <c r="H287" s="708"/>
      <c r="I287" s="708"/>
      <c r="J287" s="708"/>
      <c r="K287" s="710"/>
      <c r="L287" s="270"/>
      <c r="M287" s="706" t="str">
        <f t="shared" si="4"/>
        <v/>
      </c>
    </row>
    <row r="288" spans="1:13" ht="14.45" customHeight="1" x14ac:dyDescent="0.2">
      <c r="A288" s="711"/>
      <c r="B288" s="707"/>
      <c r="C288" s="708"/>
      <c r="D288" s="708"/>
      <c r="E288" s="709"/>
      <c r="F288" s="707"/>
      <c r="G288" s="708"/>
      <c r="H288" s="708"/>
      <c r="I288" s="708"/>
      <c r="J288" s="708"/>
      <c r="K288" s="710"/>
      <c r="L288" s="270"/>
      <c r="M288" s="706" t="str">
        <f t="shared" si="4"/>
        <v/>
      </c>
    </row>
    <row r="289" spans="1:13" ht="14.45" customHeight="1" x14ac:dyDescent="0.2">
      <c r="A289" s="711"/>
      <c r="B289" s="707"/>
      <c r="C289" s="708"/>
      <c r="D289" s="708"/>
      <c r="E289" s="709"/>
      <c r="F289" s="707"/>
      <c r="G289" s="708"/>
      <c r="H289" s="708"/>
      <c r="I289" s="708"/>
      <c r="J289" s="708"/>
      <c r="K289" s="710"/>
      <c r="L289" s="270"/>
      <c r="M289" s="706" t="str">
        <f t="shared" si="4"/>
        <v/>
      </c>
    </row>
    <row r="290" spans="1:13" ht="14.45" customHeight="1" x14ac:dyDescent="0.2">
      <c r="A290" s="711"/>
      <c r="B290" s="707"/>
      <c r="C290" s="708"/>
      <c r="D290" s="708"/>
      <c r="E290" s="709"/>
      <c r="F290" s="707"/>
      <c r="G290" s="708"/>
      <c r="H290" s="708"/>
      <c r="I290" s="708"/>
      <c r="J290" s="708"/>
      <c r="K290" s="710"/>
      <c r="L290" s="270"/>
      <c r="M290" s="706" t="str">
        <f t="shared" si="4"/>
        <v/>
      </c>
    </row>
    <row r="291" spans="1:13" ht="14.45" customHeight="1" x14ac:dyDescent="0.2">
      <c r="A291" s="711"/>
      <c r="B291" s="707"/>
      <c r="C291" s="708"/>
      <c r="D291" s="708"/>
      <c r="E291" s="709"/>
      <c r="F291" s="707"/>
      <c r="G291" s="708"/>
      <c r="H291" s="708"/>
      <c r="I291" s="708"/>
      <c r="J291" s="708"/>
      <c r="K291" s="710"/>
      <c r="L291" s="270"/>
      <c r="M291" s="706" t="str">
        <f t="shared" si="4"/>
        <v/>
      </c>
    </row>
    <row r="292" spans="1:13" ht="14.45" customHeight="1" x14ac:dyDescent="0.2">
      <c r="A292" s="711"/>
      <c r="B292" s="707"/>
      <c r="C292" s="708"/>
      <c r="D292" s="708"/>
      <c r="E292" s="709"/>
      <c r="F292" s="707"/>
      <c r="G292" s="708"/>
      <c r="H292" s="708"/>
      <c r="I292" s="708"/>
      <c r="J292" s="708"/>
      <c r="K292" s="710"/>
      <c r="L292" s="270"/>
      <c r="M292" s="706" t="str">
        <f t="shared" si="4"/>
        <v/>
      </c>
    </row>
    <row r="293" spans="1:13" ht="14.45" customHeight="1" x14ac:dyDescent="0.2">
      <c r="A293" s="711"/>
      <c r="B293" s="707"/>
      <c r="C293" s="708"/>
      <c r="D293" s="708"/>
      <c r="E293" s="709"/>
      <c r="F293" s="707"/>
      <c r="G293" s="708"/>
      <c r="H293" s="708"/>
      <c r="I293" s="708"/>
      <c r="J293" s="708"/>
      <c r="K293" s="710"/>
      <c r="L293" s="270"/>
      <c r="M293" s="706" t="str">
        <f t="shared" si="4"/>
        <v/>
      </c>
    </row>
    <row r="294" spans="1:13" ht="14.45" customHeight="1" x14ac:dyDescent="0.2">
      <c r="A294" s="711"/>
      <c r="B294" s="707"/>
      <c r="C294" s="708"/>
      <c r="D294" s="708"/>
      <c r="E294" s="709"/>
      <c r="F294" s="707"/>
      <c r="G294" s="708"/>
      <c r="H294" s="708"/>
      <c r="I294" s="708"/>
      <c r="J294" s="708"/>
      <c r="K294" s="710"/>
      <c r="L294" s="270"/>
      <c r="M294" s="706" t="str">
        <f t="shared" si="4"/>
        <v/>
      </c>
    </row>
    <row r="295" spans="1:13" ht="14.45" customHeight="1" x14ac:dyDescent="0.2">
      <c r="A295" s="711"/>
      <c r="B295" s="707"/>
      <c r="C295" s="708"/>
      <c r="D295" s="708"/>
      <c r="E295" s="709"/>
      <c r="F295" s="707"/>
      <c r="G295" s="708"/>
      <c r="H295" s="708"/>
      <c r="I295" s="708"/>
      <c r="J295" s="708"/>
      <c r="K295" s="710"/>
      <c r="L295" s="270"/>
      <c r="M295" s="706" t="str">
        <f t="shared" si="4"/>
        <v/>
      </c>
    </row>
    <row r="296" spans="1:13" ht="14.45" customHeight="1" x14ac:dyDescent="0.2">
      <c r="A296" s="711"/>
      <c r="B296" s="707"/>
      <c r="C296" s="708"/>
      <c r="D296" s="708"/>
      <c r="E296" s="709"/>
      <c r="F296" s="707"/>
      <c r="G296" s="708"/>
      <c r="H296" s="708"/>
      <c r="I296" s="708"/>
      <c r="J296" s="708"/>
      <c r="K296" s="710"/>
      <c r="L296" s="270"/>
      <c r="M296" s="706" t="str">
        <f t="shared" si="4"/>
        <v/>
      </c>
    </row>
    <row r="297" spans="1:13" ht="14.45" customHeight="1" x14ac:dyDescent="0.2">
      <c r="A297" s="711"/>
      <c r="B297" s="707"/>
      <c r="C297" s="708"/>
      <c r="D297" s="708"/>
      <c r="E297" s="709"/>
      <c r="F297" s="707"/>
      <c r="G297" s="708"/>
      <c r="H297" s="708"/>
      <c r="I297" s="708"/>
      <c r="J297" s="708"/>
      <c r="K297" s="710"/>
      <c r="L297" s="270"/>
      <c r="M297" s="706" t="str">
        <f t="shared" si="4"/>
        <v/>
      </c>
    </row>
    <row r="298" spans="1:13" ht="14.45" customHeight="1" x14ac:dyDescent="0.2">
      <c r="A298" s="711"/>
      <c r="B298" s="707"/>
      <c r="C298" s="708"/>
      <c r="D298" s="708"/>
      <c r="E298" s="709"/>
      <c r="F298" s="707"/>
      <c r="G298" s="708"/>
      <c r="H298" s="708"/>
      <c r="I298" s="708"/>
      <c r="J298" s="708"/>
      <c r="K298" s="710"/>
      <c r="L298" s="270"/>
      <c r="M298" s="706" t="str">
        <f t="shared" si="4"/>
        <v/>
      </c>
    </row>
    <row r="299" spans="1:13" ht="14.45" customHeight="1" x14ac:dyDescent="0.2">
      <c r="A299" s="711"/>
      <c r="B299" s="707"/>
      <c r="C299" s="708"/>
      <c r="D299" s="708"/>
      <c r="E299" s="709"/>
      <c r="F299" s="707"/>
      <c r="G299" s="708"/>
      <c r="H299" s="708"/>
      <c r="I299" s="708"/>
      <c r="J299" s="708"/>
      <c r="K299" s="710"/>
      <c r="L299" s="270"/>
      <c r="M299" s="706" t="str">
        <f t="shared" si="4"/>
        <v/>
      </c>
    </row>
    <row r="300" spans="1:13" ht="14.45" customHeight="1" x14ac:dyDescent="0.2">
      <c r="A300" s="711"/>
      <c r="B300" s="707"/>
      <c r="C300" s="708"/>
      <c r="D300" s="708"/>
      <c r="E300" s="709"/>
      <c r="F300" s="707"/>
      <c r="G300" s="708"/>
      <c r="H300" s="708"/>
      <c r="I300" s="708"/>
      <c r="J300" s="708"/>
      <c r="K300" s="710"/>
      <c r="L300" s="270"/>
      <c r="M300" s="706" t="str">
        <f t="shared" si="4"/>
        <v/>
      </c>
    </row>
    <row r="301" spans="1:13" ht="14.45" customHeight="1" x14ac:dyDescent="0.2">
      <c r="A301" s="711"/>
      <c r="B301" s="707"/>
      <c r="C301" s="708"/>
      <c r="D301" s="708"/>
      <c r="E301" s="709"/>
      <c r="F301" s="707"/>
      <c r="G301" s="708"/>
      <c r="H301" s="708"/>
      <c r="I301" s="708"/>
      <c r="J301" s="708"/>
      <c r="K301" s="710"/>
      <c r="L301" s="270"/>
      <c r="M301" s="706" t="str">
        <f t="shared" si="4"/>
        <v/>
      </c>
    </row>
    <row r="302" spans="1:13" ht="14.45" customHeight="1" x14ac:dyDescent="0.2">
      <c r="A302" s="711"/>
      <c r="B302" s="707"/>
      <c r="C302" s="708"/>
      <c r="D302" s="708"/>
      <c r="E302" s="709"/>
      <c r="F302" s="707"/>
      <c r="G302" s="708"/>
      <c r="H302" s="708"/>
      <c r="I302" s="708"/>
      <c r="J302" s="708"/>
      <c r="K302" s="710"/>
      <c r="L302" s="270"/>
      <c r="M302" s="706" t="str">
        <f t="shared" si="4"/>
        <v/>
      </c>
    </row>
    <row r="303" spans="1:13" ht="14.45" customHeight="1" x14ac:dyDescent="0.2">
      <c r="A303" s="711"/>
      <c r="B303" s="707"/>
      <c r="C303" s="708"/>
      <c r="D303" s="708"/>
      <c r="E303" s="709"/>
      <c r="F303" s="707"/>
      <c r="G303" s="708"/>
      <c r="H303" s="708"/>
      <c r="I303" s="708"/>
      <c r="J303" s="708"/>
      <c r="K303" s="710"/>
      <c r="L303" s="270"/>
      <c r="M303" s="706" t="str">
        <f t="shared" si="4"/>
        <v/>
      </c>
    </row>
    <row r="304" spans="1:13" ht="14.45" customHeight="1" x14ac:dyDescent="0.2">
      <c r="A304" s="711"/>
      <c r="B304" s="707"/>
      <c r="C304" s="708"/>
      <c r="D304" s="708"/>
      <c r="E304" s="709"/>
      <c r="F304" s="707"/>
      <c r="G304" s="708"/>
      <c r="H304" s="708"/>
      <c r="I304" s="708"/>
      <c r="J304" s="708"/>
      <c r="K304" s="710"/>
      <c r="L304" s="270"/>
      <c r="M304" s="706" t="str">
        <f t="shared" si="4"/>
        <v/>
      </c>
    </row>
    <row r="305" spans="1:13" ht="14.45" customHeight="1" x14ac:dyDescent="0.2">
      <c r="A305" s="711"/>
      <c r="B305" s="707"/>
      <c r="C305" s="708"/>
      <c r="D305" s="708"/>
      <c r="E305" s="709"/>
      <c r="F305" s="707"/>
      <c r="G305" s="708"/>
      <c r="H305" s="708"/>
      <c r="I305" s="708"/>
      <c r="J305" s="708"/>
      <c r="K305" s="710"/>
      <c r="L305" s="270"/>
      <c r="M305" s="706" t="str">
        <f t="shared" si="4"/>
        <v/>
      </c>
    </row>
    <row r="306" spans="1:13" ht="14.45" customHeight="1" x14ac:dyDescent="0.2">
      <c r="A306" s="711"/>
      <c r="B306" s="707"/>
      <c r="C306" s="708"/>
      <c r="D306" s="708"/>
      <c r="E306" s="709"/>
      <c r="F306" s="707"/>
      <c r="G306" s="708"/>
      <c r="H306" s="708"/>
      <c r="I306" s="708"/>
      <c r="J306" s="708"/>
      <c r="K306" s="710"/>
      <c r="L306" s="270"/>
      <c r="M306" s="706" t="str">
        <f t="shared" si="4"/>
        <v/>
      </c>
    </row>
    <row r="307" spans="1:13" ht="14.45" customHeight="1" x14ac:dyDescent="0.2">
      <c r="A307" s="711"/>
      <c r="B307" s="707"/>
      <c r="C307" s="708"/>
      <c r="D307" s="708"/>
      <c r="E307" s="709"/>
      <c r="F307" s="707"/>
      <c r="G307" s="708"/>
      <c r="H307" s="708"/>
      <c r="I307" s="708"/>
      <c r="J307" s="708"/>
      <c r="K307" s="710"/>
      <c r="L307" s="270"/>
      <c r="M307" s="706" t="str">
        <f t="shared" si="4"/>
        <v/>
      </c>
    </row>
    <row r="308" spans="1:13" ht="14.45" customHeight="1" x14ac:dyDescent="0.2">
      <c r="A308" s="711"/>
      <c r="B308" s="707"/>
      <c r="C308" s="708"/>
      <c r="D308" s="708"/>
      <c r="E308" s="709"/>
      <c r="F308" s="707"/>
      <c r="G308" s="708"/>
      <c r="H308" s="708"/>
      <c r="I308" s="708"/>
      <c r="J308" s="708"/>
      <c r="K308" s="710"/>
      <c r="L308" s="270"/>
      <c r="M308" s="706" t="str">
        <f t="shared" si="4"/>
        <v/>
      </c>
    </row>
    <row r="309" spans="1:13" ht="14.45" customHeight="1" x14ac:dyDescent="0.2">
      <c r="A309" s="711"/>
      <c r="B309" s="707"/>
      <c r="C309" s="708"/>
      <c r="D309" s="708"/>
      <c r="E309" s="709"/>
      <c r="F309" s="707"/>
      <c r="G309" s="708"/>
      <c r="H309" s="708"/>
      <c r="I309" s="708"/>
      <c r="J309" s="708"/>
      <c r="K309" s="710"/>
      <c r="L309" s="270"/>
      <c r="M309" s="706" t="str">
        <f t="shared" si="4"/>
        <v/>
      </c>
    </row>
    <row r="310" spans="1:13" ht="14.45" customHeight="1" x14ac:dyDescent="0.2">
      <c r="A310" s="711"/>
      <c r="B310" s="707"/>
      <c r="C310" s="708"/>
      <c r="D310" s="708"/>
      <c r="E310" s="709"/>
      <c r="F310" s="707"/>
      <c r="G310" s="708"/>
      <c r="H310" s="708"/>
      <c r="I310" s="708"/>
      <c r="J310" s="708"/>
      <c r="K310" s="710"/>
      <c r="L310" s="270"/>
      <c r="M310" s="706" t="str">
        <f t="shared" si="4"/>
        <v/>
      </c>
    </row>
    <row r="311" spans="1:13" ht="14.45" customHeight="1" x14ac:dyDescent="0.2">
      <c r="A311" s="711"/>
      <c r="B311" s="707"/>
      <c r="C311" s="708"/>
      <c r="D311" s="708"/>
      <c r="E311" s="709"/>
      <c r="F311" s="707"/>
      <c r="G311" s="708"/>
      <c r="H311" s="708"/>
      <c r="I311" s="708"/>
      <c r="J311" s="708"/>
      <c r="K311" s="710"/>
      <c r="L311" s="270"/>
      <c r="M311" s="706" t="str">
        <f t="shared" si="4"/>
        <v/>
      </c>
    </row>
    <row r="312" spans="1:13" ht="14.45" customHeight="1" x14ac:dyDescent="0.2">
      <c r="A312" s="711"/>
      <c r="B312" s="707"/>
      <c r="C312" s="708"/>
      <c r="D312" s="708"/>
      <c r="E312" s="709"/>
      <c r="F312" s="707"/>
      <c r="G312" s="708"/>
      <c r="H312" s="708"/>
      <c r="I312" s="708"/>
      <c r="J312" s="708"/>
      <c r="K312" s="710"/>
      <c r="L312" s="270"/>
      <c r="M312" s="706" t="str">
        <f t="shared" si="4"/>
        <v/>
      </c>
    </row>
    <row r="313" spans="1:13" ht="14.45" customHeight="1" x14ac:dyDescent="0.2">
      <c r="A313" s="711"/>
      <c r="B313" s="707"/>
      <c r="C313" s="708"/>
      <c r="D313" s="708"/>
      <c r="E313" s="709"/>
      <c r="F313" s="707"/>
      <c r="G313" s="708"/>
      <c r="H313" s="708"/>
      <c r="I313" s="708"/>
      <c r="J313" s="708"/>
      <c r="K313" s="710"/>
      <c r="L313" s="270"/>
      <c r="M313" s="706" t="str">
        <f t="shared" si="4"/>
        <v/>
      </c>
    </row>
    <row r="314" spans="1:13" ht="14.45" customHeight="1" x14ac:dyDescent="0.2">
      <c r="A314" s="711"/>
      <c r="B314" s="707"/>
      <c r="C314" s="708"/>
      <c r="D314" s="708"/>
      <c r="E314" s="709"/>
      <c r="F314" s="707"/>
      <c r="G314" s="708"/>
      <c r="H314" s="708"/>
      <c r="I314" s="708"/>
      <c r="J314" s="708"/>
      <c r="K314" s="710"/>
      <c r="L314" s="270"/>
      <c r="M314" s="706" t="str">
        <f t="shared" si="4"/>
        <v/>
      </c>
    </row>
    <row r="315" spans="1:13" ht="14.45" customHeight="1" x14ac:dyDescent="0.2">
      <c r="A315" s="711"/>
      <c r="B315" s="707"/>
      <c r="C315" s="708"/>
      <c r="D315" s="708"/>
      <c r="E315" s="709"/>
      <c r="F315" s="707"/>
      <c r="G315" s="708"/>
      <c r="H315" s="708"/>
      <c r="I315" s="708"/>
      <c r="J315" s="708"/>
      <c r="K315" s="710"/>
      <c r="L315" s="270"/>
      <c r="M315" s="706" t="str">
        <f t="shared" si="4"/>
        <v/>
      </c>
    </row>
    <row r="316" spans="1:13" ht="14.45" customHeight="1" x14ac:dyDescent="0.2">
      <c r="A316" s="711"/>
      <c r="B316" s="707"/>
      <c r="C316" s="708"/>
      <c r="D316" s="708"/>
      <c r="E316" s="709"/>
      <c r="F316" s="707"/>
      <c r="G316" s="708"/>
      <c r="H316" s="708"/>
      <c r="I316" s="708"/>
      <c r="J316" s="708"/>
      <c r="K316" s="710"/>
      <c r="L316" s="270"/>
      <c r="M316" s="706" t="str">
        <f t="shared" si="4"/>
        <v/>
      </c>
    </row>
    <row r="317" spans="1:13" ht="14.45" customHeight="1" x14ac:dyDescent="0.2">
      <c r="A317" s="711"/>
      <c r="B317" s="707"/>
      <c r="C317" s="708"/>
      <c r="D317" s="708"/>
      <c r="E317" s="709"/>
      <c r="F317" s="707"/>
      <c r="G317" s="708"/>
      <c r="H317" s="708"/>
      <c r="I317" s="708"/>
      <c r="J317" s="708"/>
      <c r="K317" s="710"/>
      <c r="L317" s="270"/>
      <c r="M317" s="706" t="str">
        <f t="shared" si="4"/>
        <v/>
      </c>
    </row>
    <row r="318" spans="1:13" ht="14.45" customHeight="1" x14ac:dyDescent="0.2">
      <c r="A318" s="711"/>
      <c r="B318" s="707"/>
      <c r="C318" s="708"/>
      <c r="D318" s="708"/>
      <c r="E318" s="709"/>
      <c r="F318" s="707"/>
      <c r="G318" s="708"/>
      <c r="H318" s="708"/>
      <c r="I318" s="708"/>
      <c r="J318" s="708"/>
      <c r="K318" s="710"/>
      <c r="L318" s="270"/>
      <c r="M318" s="706" t="str">
        <f t="shared" si="4"/>
        <v/>
      </c>
    </row>
    <row r="319" spans="1:13" ht="14.45" customHeight="1" x14ac:dyDescent="0.2">
      <c r="A319" s="711"/>
      <c r="B319" s="707"/>
      <c r="C319" s="708"/>
      <c r="D319" s="708"/>
      <c r="E319" s="709"/>
      <c r="F319" s="707"/>
      <c r="G319" s="708"/>
      <c r="H319" s="708"/>
      <c r="I319" s="708"/>
      <c r="J319" s="708"/>
      <c r="K319" s="710"/>
      <c r="L319" s="270"/>
      <c r="M319" s="706" t="str">
        <f t="shared" si="4"/>
        <v/>
      </c>
    </row>
    <row r="320" spans="1:13" ht="14.45" customHeight="1" x14ac:dyDescent="0.2">
      <c r="A320" s="711"/>
      <c r="B320" s="707"/>
      <c r="C320" s="708"/>
      <c r="D320" s="708"/>
      <c r="E320" s="709"/>
      <c r="F320" s="707"/>
      <c r="G320" s="708"/>
      <c r="H320" s="708"/>
      <c r="I320" s="708"/>
      <c r="J320" s="708"/>
      <c r="K320" s="710"/>
      <c r="L320" s="270"/>
      <c r="M320" s="706" t="str">
        <f t="shared" si="4"/>
        <v/>
      </c>
    </row>
    <row r="321" spans="1:13" ht="14.45" customHeight="1" x14ac:dyDescent="0.2">
      <c r="A321" s="711"/>
      <c r="B321" s="707"/>
      <c r="C321" s="708"/>
      <c r="D321" s="708"/>
      <c r="E321" s="709"/>
      <c r="F321" s="707"/>
      <c r="G321" s="708"/>
      <c r="H321" s="708"/>
      <c r="I321" s="708"/>
      <c r="J321" s="708"/>
      <c r="K321" s="710"/>
      <c r="L321" s="270"/>
      <c r="M321" s="706" t="str">
        <f t="shared" si="4"/>
        <v/>
      </c>
    </row>
    <row r="322" spans="1:13" ht="14.45" customHeight="1" x14ac:dyDescent="0.2">
      <c r="A322" s="711"/>
      <c r="B322" s="707"/>
      <c r="C322" s="708"/>
      <c r="D322" s="708"/>
      <c r="E322" s="709"/>
      <c r="F322" s="707"/>
      <c r="G322" s="708"/>
      <c r="H322" s="708"/>
      <c r="I322" s="708"/>
      <c r="J322" s="708"/>
      <c r="K322" s="710"/>
      <c r="L322" s="270"/>
      <c r="M322" s="706" t="str">
        <f t="shared" si="4"/>
        <v/>
      </c>
    </row>
    <row r="323" spans="1:13" ht="14.45" customHeight="1" x14ac:dyDescent="0.2">
      <c r="A323" s="711"/>
      <c r="B323" s="707"/>
      <c r="C323" s="708"/>
      <c r="D323" s="708"/>
      <c r="E323" s="709"/>
      <c r="F323" s="707"/>
      <c r="G323" s="708"/>
      <c r="H323" s="708"/>
      <c r="I323" s="708"/>
      <c r="J323" s="708"/>
      <c r="K323" s="710"/>
      <c r="L323" s="270"/>
      <c r="M323" s="706" t="str">
        <f t="shared" si="4"/>
        <v/>
      </c>
    </row>
    <row r="324" spans="1:13" ht="14.45" customHeight="1" x14ac:dyDescent="0.2">
      <c r="A324" s="711"/>
      <c r="B324" s="707"/>
      <c r="C324" s="708"/>
      <c r="D324" s="708"/>
      <c r="E324" s="709"/>
      <c r="F324" s="707"/>
      <c r="G324" s="708"/>
      <c r="H324" s="708"/>
      <c r="I324" s="708"/>
      <c r="J324" s="708"/>
      <c r="K324" s="710"/>
      <c r="L324" s="270"/>
      <c r="M324" s="706" t="str">
        <f t="shared" si="4"/>
        <v/>
      </c>
    </row>
    <row r="325" spans="1:13" ht="14.45" customHeight="1" x14ac:dyDescent="0.2">
      <c r="A325" s="711"/>
      <c r="B325" s="707"/>
      <c r="C325" s="708"/>
      <c r="D325" s="708"/>
      <c r="E325" s="709"/>
      <c r="F325" s="707"/>
      <c r="G325" s="708"/>
      <c r="H325" s="708"/>
      <c r="I325" s="708"/>
      <c r="J325" s="708"/>
      <c r="K325" s="710"/>
      <c r="L325" s="270"/>
      <c r="M325" s="706" t="str">
        <f t="shared" si="4"/>
        <v/>
      </c>
    </row>
    <row r="326" spans="1:13" ht="14.45" customHeight="1" x14ac:dyDescent="0.2">
      <c r="A326" s="711"/>
      <c r="B326" s="707"/>
      <c r="C326" s="708"/>
      <c r="D326" s="708"/>
      <c r="E326" s="709"/>
      <c r="F326" s="707"/>
      <c r="G326" s="708"/>
      <c r="H326" s="708"/>
      <c r="I326" s="708"/>
      <c r="J326" s="708"/>
      <c r="K326" s="710"/>
      <c r="L326" s="270"/>
      <c r="M326" s="706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1"/>
      <c r="B327" s="707"/>
      <c r="C327" s="708"/>
      <c r="D327" s="708"/>
      <c r="E327" s="709"/>
      <c r="F327" s="707"/>
      <c r="G327" s="708"/>
      <c r="H327" s="708"/>
      <c r="I327" s="708"/>
      <c r="J327" s="708"/>
      <c r="K327" s="710"/>
      <c r="L327" s="270"/>
      <c r="M327" s="706" t="str">
        <f t="shared" si="5"/>
        <v/>
      </c>
    </row>
    <row r="328" spans="1:13" ht="14.45" customHeight="1" x14ac:dyDescent="0.2">
      <c r="A328" s="711"/>
      <c r="B328" s="707"/>
      <c r="C328" s="708"/>
      <c r="D328" s="708"/>
      <c r="E328" s="709"/>
      <c r="F328" s="707"/>
      <c r="G328" s="708"/>
      <c r="H328" s="708"/>
      <c r="I328" s="708"/>
      <c r="J328" s="708"/>
      <c r="K328" s="710"/>
      <c r="L328" s="270"/>
      <c r="M328" s="706" t="str">
        <f t="shared" si="5"/>
        <v/>
      </c>
    </row>
    <row r="329" spans="1:13" ht="14.45" customHeight="1" x14ac:dyDescent="0.2">
      <c r="A329" s="711"/>
      <c r="B329" s="707"/>
      <c r="C329" s="708"/>
      <c r="D329" s="708"/>
      <c r="E329" s="709"/>
      <c r="F329" s="707"/>
      <c r="G329" s="708"/>
      <c r="H329" s="708"/>
      <c r="I329" s="708"/>
      <c r="J329" s="708"/>
      <c r="K329" s="710"/>
      <c r="L329" s="270"/>
      <c r="M329" s="706" t="str">
        <f t="shared" si="5"/>
        <v/>
      </c>
    </row>
    <row r="330" spans="1:13" ht="14.45" customHeight="1" x14ac:dyDescent="0.2">
      <c r="A330" s="711"/>
      <c r="B330" s="707"/>
      <c r="C330" s="708"/>
      <c r="D330" s="708"/>
      <c r="E330" s="709"/>
      <c r="F330" s="707"/>
      <c r="G330" s="708"/>
      <c r="H330" s="708"/>
      <c r="I330" s="708"/>
      <c r="J330" s="708"/>
      <c r="K330" s="710"/>
      <c r="L330" s="270"/>
      <c r="M330" s="706" t="str">
        <f t="shared" si="5"/>
        <v/>
      </c>
    </row>
    <row r="331" spans="1:13" ht="14.45" customHeight="1" x14ac:dyDescent="0.2">
      <c r="A331" s="711"/>
      <c r="B331" s="707"/>
      <c r="C331" s="708"/>
      <c r="D331" s="708"/>
      <c r="E331" s="709"/>
      <c r="F331" s="707"/>
      <c r="G331" s="708"/>
      <c r="H331" s="708"/>
      <c r="I331" s="708"/>
      <c r="J331" s="708"/>
      <c r="K331" s="710"/>
      <c r="L331" s="270"/>
      <c r="M331" s="706" t="str">
        <f t="shared" si="5"/>
        <v/>
      </c>
    </row>
    <row r="332" spans="1:13" ht="14.45" customHeight="1" x14ac:dyDescent="0.2">
      <c r="A332" s="711"/>
      <c r="B332" s="707"/>
      <c r="C332" s="708"/>
      <c r="D332" s="708"/>
      <c r="E332" s="709"/>
      <c r="F332" s="707"/>
      <c r="G332" s="708"/>
      <c r="H332" s="708"/>
      <c r="I332" s="708"/>
      <c r="J332" s="708"/>
      <c r="K332" s="710"/>
      <c r="L332" s="270"/>
      <c r="M332" s="706" t="str">
        <f t="shared" si="5"/>
        <v/>
      </c>
    </row>
    <row r="333" spans="1:13" ht="14.45" customHeight="1" x14ac:dyDescent="0.2">
      <c r="A333" s="711"/>
      <c r="B333" s="707"/>
      <c r="C333" s="708"/>
      <c r="D333" s="708"/>
      <c r="E333" s="709"/>
      <c r="F333" s="707"/>
      <c r="G333" s="708"/>
      <c r="H333" s="708"/>
      <c r="I333" s="708"/>
      <c r="J333" s="708"/>
      <c r="K333" s="710"/>
      <c r="L333" s="270"/>
      <c r="M333" s="706" t="str">
        <f t="shared" si="5"/>
        <v/>
      </c>
    </row>
    <row r="334" spans="1:13" ht="14.45" customHeight="1" x14ac:dyDescent="0.2">
      <c r="A334" s="711"/>
      <c r="B334" s="707"/>
      <c r="C334" s="708"/>
      <c r="D334" s="708"/>
      <c r="E334" s="709"/>
      <c r="F334" s="707"/>
      <c r="G334" s="708"/>
      <c r="H334" s="708"/>
      <c r="I334" s="708"/>
      <c r="J334" s="708"/>
      <c r="K334" s="710"/>
      <c r="L334" s="270"/>
      <c r="M334" s="706" t="str">
        <f t="shared" si="5"/>
        <v/>
      </c>
    </row>
    <row r="335" spans="1:13" ht="14.45" customHeight="1" x14ac:dyDescent="0.2">
      <c r="A335" s="711"/>
      <c r="B335" s="707"/>
      <c r="C335" s="708"/>
      <c r="D335" s="708"/>
      <c r="E335" s="709"/>
      <c r="F335" s="707"/>
      <c r="G335" s="708"/>
      <c r="H335" s="708"/>
      <c r="I335" s="708"/>
      <c r="J335" s="708"/>
      <c r="K335" s="710"/>
      <c r="L335" s="270"/>
      <c r="M335" s="706" t="str">
        <f t="shared" si="5"/>
        <v/>
      </c>
    </row>
    <row r="336" spans="1:13" ht="14.45" customHeight="1" x14ac:dyDescent="0.2">
      <c r="A336" s="711"/>
      <c r="B336" s="707"/>
      <c r="C336" s="708"/>
      <c r="D336" s="708"/>
      <c r="E336" s="709"/>
      <c r="F336" s="707"/>
      <c r="G336" s="708"/>
      <c r="H336" s="708"/>
      <c r="I336" s="708"/>
      <c r="J336" s="708"/>
      <c r="K336" s="710"/>
      <c r="L336" s="270"/>
      <c r="M336" s="706" t="str">
        <f t="shared" si="5"/>
        <v/>
      </c>
    </row>
    <row r="337" spans="1:13" ht="14.45" customHeight="1" x14ac:dyDescent="0.2">
      <c r="A337" s="711"/>
      <c r="B337" s="707"/>
      <c r="C337" s="708"/>
      <c r="D337" s="708"/>
      <c r="E337" s="709"/>
      <c r="F337" s="707"/>
      <c r="G337" s="708"/>
      <c r="H337" s="708"/>
      <c r="I337" s="708"/>
      <c r="J337" s="708"/>
      <c r="K337" s="710"/>
      <c r="L337" s="270"/>
      <c r="M337" s="706" t="str">
        <f t="shared" si="5"/>
        <v/>
      </c>
    </row>
    <row r="338" spans="1:13" ht="14.45" customHeight="1" x14ac:dyDescent="0.2">
      <c r="A338" s="711"/>
      <c r="B338" s="707"/>
      <c r="C338" s="708"/>
      <c r="D338" s="708"/>
      <c r="E338" s="709"/>
      <c r="F338" s="707"/>
      <c r="G338" s="708"/>
      <c r="H338" s="708"/>
      <c r="I338" s="708"/>
      <c r="J338" s="708"/>
      <c r="K338" s="710"/>
      <c r="L338" s="270"/>
      <c r="M338" s="706" t="str">
        <f t="shared" si="5"/>
        <v/>
      </c>
    </row>
    <row r="339" spans="1:13" ht="14.45" customHeight="1" x14ac:dyDescent="0.2">
      <c r="A339" s="711"/>
      <c r="B339" s="707"/>
      <c r="C339" s="708"/>
      <c r="D339" s="708"/>
      <c r="E339" s="709"/>
      <c r="F339" s="707"/>
      <c r="G339" s="708"/>
      <c r="H339" s="708"/>
      <c r="I339" s="708"/>
      <c r="J339" s="708"/>
      <c r="K339" s="710"/>
      <c r="L339" s="270"/>
      <c r="M339" s="706" t="str">
        <f t="shared" si="5"/>
        <v/>
      </c>
    </row>
    <row r="340" spans="1:13" ht="14.45" customHeight="1" x14ac:dyDescent="0.2">
      <c r="A340" s="711"/>
      <c r="B340" s="707"/>
      <c r="C340" s="708"/>
      <c r="D340" s="708"/>
      <c r="E340" s="709"/>
      <c r="F340" s="707"/>
      <c r="G340" s="708"/>
      <c r="H340" s="708"/>
      <c r="I340" s="708"/>
      <c r="J340" s="708"/>
      <c r="K340" s="710"/>
      <c r="L340" s="270"/>
      <c r="M340" s="706" t="str">
        <f t="shared" si="5"/>
        <v/>
      </c>
    </row>
    <row r="341" spans="1:13" ht="14.45" customHeight="1" x14ac:dyDescent="0.2">
      <c r="A341" s="711"/>
      <c r="B341" s="707"/>
      <c r="C341" s="708"/>
      <c r="D341" s="708"/>
      <c r="E341" s="709"/>
      <c r="F341" s="707"/>
      <c r="G341" s="708"/>
      <c r="H341" s="708"/>
      <c r="I341" s="708"/>
      <c r="J341" s="708"/>
      <c r="K341" s="710"/>
      <c r="L341" s="270"/>
      <c r="M341" s="706" t="str">
        <f t="shared" si="5"/>
        <v/>
      </c>
    </row>
    <row r="342" spans="1:13" ht="14.45" customHeight="1" x14ac:dyDescent="0.2">
      <c r="A342" s="711"/>
      <c r="B342" s="707"/>
      <c r="C342" s="708"/>
      <c r="D342" s="708"/>
      <c r="E342" s="709"/>
      <c r="F342" s="707"/>
      <c r="G342" s="708"/>
      <c r="H342" s="708"/>
      <c r="I342" s="708"/>
      <c r="J342" s="708"/>
      <c r="K342" s="710"/>
      <c r="L342" s="270"/>
      <c r="M342" s="706" t="str">
        <f t="shared" si="5"/>
        <v/>
      </c>
    </row>
    <row r="343" spans="1:13" ht="14.45" customHeight="1" x14ac:dyDescent="0.2">
      <c r="A343" s="711"/>
      <c r="B343" s="707"/>
      <c r="C343" s="708"/>
      <c r="D343" s="708"/>
      <c r="E343" s="709"/>
      <c r="F343" s="707"/>
      <c r="G343" s="708"/>
      <c r="H343" s="708"/>
      <c r="I343" s="708"/>
      <c r="J343" s="708"/>
      <c r="K343" s="710"/>
      <c r="L343" s="270"/>
      <c r="M343" s="706" t="str">
        <f t="shared" si="5"/>
        <v/>
      </c>
    </row>
    <row r="344" spans="1:13" ht="14.45" customHeight="1" x14ac:dyDescent="0.2">
      <c r="A344" s="711"/>
      <c r="B344" s="707"/>
      <c r="C344" s="708"/>
      <c r="D344" s="708"/>
      <c r="E344" s="709"/>
      <c r="F344" s="707"/>
      <c r="G344" s="708"/>
      <c r="H344" s="708"/>
      <c r="I344" s="708"/>
      <c r="J344" s="708"/>
      <c r="K344" s="710"/>
      <c r="L344" s="270"/>
      <c r="M344" s="706" t="str">
        <f t="shared" si="5"/>
        <v/>
      </c>
    </row>
    <row r="345" spans="1:13" ht="14.45" customHeight="1" x14ac:dyDescent="0.2">
      <c r="A345" s="711"/>
      <c r="B345" s="707"/>
      <c r="C345" s="708"/>
      <c r="D345" s="708"/>
      <c r="E345" s="709"/>
      <c r="F345" s="707"/>
      <c r="G345" s="708"/>
      <c r="H345" s="708"/>
      <c r="I345" s="708"/>
      <c r="J345" s="708"/>
      <c r="K345" s="710"/>
      <c r="L345" s="270"/>
      <c r="M345" s="706" t="str">
        <f t="shared" si="5"/>
        <v/>
      </c>
    </row>
    <row r="346" spans="1:13" ht="14.45" customHeight="1" x14ac:dyDescent="0.2">
      <c r="A346" s="711"/>
      <c r="B346" s="707"/>
      <c r="C346" s="708"/>
      <c r="D346" s="708"/>
      <c r="E346" s="709"/>
      <c r="F346" s="707"/>
      <c r="G346" s="708"/>
      <c r="H346" s="708"/>
      <c r="I346" s="708"/>
      <c r="J346" s="708"/>
      <c r="K346" s="710"/>
      <c r="L346" s="270"/>
      <c r="M346" s="706" t="str">
        <f t="shared" si="5"/>
        <v/>
      </c>
    </row>
    <row r="347" spans="1:13" ht="14.45" customHeight="1" x14ac:dyDescent="0.2">
      <c r="A347" s="711"/>
      <c r="B347" s="707"/>
      <c r="C347" s="708"/>
      <c r="D347" s="708"/>
      <c r="E347" s="709"/>
      <c r="F347" s="707"/>
      <c r="G347" s="708"/>
      <c r="H347" s="708"/>
      <c r="I347" s="708"/>
      <c r="J347" s="708"/>
      <c r="K347" s="710"/>
      <c r="L347" s="270"/>
      <c r="M347" s="706" t="str">
        <f t="shared" si="5"/>
        <v/>
      </c>
    </row>
    <row r="348" spans="1:13" ht="14.45" customHeight="1" x14ac:dyDescent="0.2">
      <c r="A348" s="711"/>
      <c r="B348" s="707"/>
      <c r="C348" s="708"/>
      <c r="D348" s="708"/>
      <c r="E348" s="709"/>
      <c r="F348" s="707"/>
      <c r="G348" s="708"/>
      <c r="H348" s="708"/>
      <c r="I348" s="708"/>
      <c r="J348" s="708"/>
      <c r="K348" s="710"/>
      <c r="L348" s="270"/>
      <c r="M348" s="706" t="str">
        <f t="shared" si="5"/>
        <v/>
      </c>
    </row>
    <row r="349" spans="1:13" ht="14.45" customHeight="1" x14ac:dyDescent="0.2">
      <c r="A349" s="711"/>
      <c r="B349" s="707"/>
      <c r="C349" s="708"/>
      <c r="D349" s="708"/>
      <c r="E349" s="709"/>
      <c r="F349" s="707"/>
      <c r="G349" s="708"/>
      <c r="H349" s="708"/>
      <c r="I349" s="708"/>
      <c r="J349" s="708"/>
      <c r="K349" s="710"/>
      <c r="L349" s="270"/>
      <c r="M349" s="706" t="str">
        <f t="shared" si="5"/>
        <v/>
      </c>
    </row>
    <row r="350" spans="1:13" ht="14.45" customHeight="1" x14ac:dyDescent="0.2">
      <c r="A350" s="711"/>
      <c r="B350" s="707"/>
      <c r="C350" s="708"/>
      <c r="D350" s="708"/>
      <c r="E350" s="709"/>
      <c r="F350" s="707"/>
      <c r="G350" s="708"/>
      <c r="H350" s="708"/>
      <c r="I350" s="708"/>
      <c r="J350" s="708"/>
      <c r="K350" s="710"/>
      <c r="L350" s="270"/>
      <c r="M350" s="706" t="str">
        <f t="shared" si="5"/>
        <v/>
      </c>
    </row>
    <row r="351" spans="1:13" ht="14.45" customHeight="1" x14ac:dyDescent="0.2">
      <c r="A351" s="711"/>
      <c r="B351" s="707"/>
      <c r="C351" s="708"/>
      <c r="D351" s="708"/>
      <c r="E351" s="709"/>
      <c r="F351" s="707"/>
      <c r="G351" s="708"/>
      <c r="H351" s="708"/>
      <c r="I351" s="708"/>
      <c r="J351" s="708"/>
      <c r="K351" s="710"/>
      <c r="L351" s="270"/>
      <c r="M351" s="706" t="str">
        <f t="shared" si="5"/>
        <v/>
      </c>
    </row>
    <row r="352" spans="1:13" ht="14.45" customHeight="1" x14ac:dyDescent="0.2">
      <c r="A352" s="711"/>
      <c r="B352" s="707"/>
      <c r="C352" s="708"/>
      <c r="D352" s="708"/>
      <c r="E352" s="709"/>
      <c r="F352" s="707"/>
      <c r="G352" s="708"/>
      <c r="H352" s="708"/>
      <c r="I352" s="708"/>
      <c r="J352" s="708"/>
      <c r="K352" s="710"/>
      <c r="L352" s="270"/>
      <c r="M352" s="706" t="str">
        <f t="shared" si="5"/>
        <v/>
      </c>
    </row>
    <row r="353" spans="1:13" ht="14.45" customHeight="1" x14ac:dyDescent="0.2">
      <c r="A353" s="711"/>
      <c r="B353" s="707"/>
      <c r="C353" s="708"/>
      <c r="D353" s="708"/>
      <c r="E353" s="709"/>
      <c r="F353" s="707"/>
      <c r="G353" s="708"/>
      <c r="H353" s="708"/>
      <c r="I353" s="708"/>
      <c r="J353" s="708"/>
      <c r="K353" s="710"/>
      <c r="L353" s="270"/>
      <c r="M353" s="706" t="str">
        <f t="shared" si="5"/>
        <v/>
      </c>
    </row>
    <row r="354" spans="1:13" ht="14.45" customHeight="1" x14ac:dyDescent="0.2">
      <c r="A354" s="711"/>
      <c r="B354" s="707"/>
      <c r="C354" s="708"/>
      <c r="D354" s="708"/>
      <c r="E354" s="709"/>
      <c r="F354" s="707"/>
      <c r="G354" s="708"/>
      <c r="H354" s="708"/>
      <c r="I354" s="708"/>
      <c r="J354" s="708"/>
      <c r="K354" s="710"/>
      <c r="L354" s="270"/>
      <c r="M354" s="706" t="str">
        <f t="shared" si="5"/>
        <v/>
      </c>
    </row>
    <row r="355" spans="1:13" ht="14.45" customHeight="1" x14ac:dyDescent="0.2">
      <c r="A355" s="711"/>
      <c r="B355" s="707"/>
      <c r="C355" s="708"/>
      <c r="D355" s="708"/>
      <c r="E355" s="709"/>
      <c r="F355" s="707"/>
      <c r="G355" s="708"/>
      <c r="H355" s="708"/>
      <c r="I355" s="708"/>
      <c r="J355" s="708"/>
      <c r="K355" s="710"/>
      <c r="L355" s="270"/>
      <c r="M355" s="706" t="str">
        <f t="shared" si="5"/>
        <v/>
      </c>
    </row>
    <row r="356" spans="1:13" ht="14.45" customHeight="1" x14ac:dyDescent="0.2">
      <c r="A356" s="711"/>
      <c r="B356" s="707"/>
      <c r="C356" s="708"/>
      <c r="D356" s="708"/>
      <c r="E356" s="709"/>
      <c r="F356" s="707"/>
      <c r="G356" s="708"/>
      <c r="H356" s="708"/>
      <c r="I356" s="708"/>
      <c r="J356" s="708"/>
      <c r="K356" s="710"/>
      <c r="L356" s="270"/>
      <c r="M356" s="706" t="str">
        <f t="shared" si="5"/>
        <v/>
      </c>
    </row>
    <row r="357" spans="1:13" ht="14.45" customHeight="1" x14ac:dyDescent="0.2">
      <c r="A357" s="711"/>
      <c r="B357" s="707"/>
      <c r="C357" s="708"/>
      <c r="D357" s="708"/>
      <c r="E357" s="709"/>
      <c r="F357" s="707"/>
      <c r="G357" s="708"/>
      <c r="H357" s="708"/>
      <c r="I357" s="708"/>
      <c r="J357" s="708"/>
      <c r="K357" s="710"/>
      <c r="L357" s="270"/>
      <c r="M357" s="706" t="str">
        <f t="shared" si="5"/>
        <v/>
      </c>
    </row>
    <row r="358" spans="1:13" ht="14.45" customHeight="1" x14ac:dyDescent="0.2">
      <c r="A358" s="711"/>
      <c r="B358" s="707"/>
      <c r="C358" s="708"/>
      <c r="D358" s="708"/>
      <c r="E358" s="709"/>
      <c r="F358" s="707"/>
      <c r="G358" s="708"/>
      <c r="H358" s="708"/>
      <c r="I358" s="708"/>
      <c r="J358" s="708"/>
      <c r="K358" s="710"/>
      <c r="L358" s="270"/>
      <c r="M358" s="706" t="str">
        <f t="shared" si="5"/>
        <v/>
      </c>
    </row>
    <row r="359" spans="1:13" ht="14.45" customHeight="1" x14ac:dyDescent="0.2">
      <c r="A359" s="711"/>
      <c r="B359" s="707"/>
      <c r="C359" s="708"/>
      <c r="D359" s="708"/>
      <c r="E359" s="709"/>
      <c r="F359" s="707"/>
      <c r="G359" s="708"/>
      <c r="H359" s="708"/>
      <c r="I359" s="708"/>
      <c r="J359" s="708"/>
      <c r="K359" s="710"/>
      <c r="L359" s="270"/>
      <c r="M359" s="706" t="str">
        <f t="shared" si="5"/>
        <v/>
      </c>
    </row>
    <row r="360" spans="1:13" ht="14.45" customHeight="1" x14ac:dyDescent="0.2">
      <c r="A360" s="711"/>
      <c r="B360" s="707"/>
      <c r="C360" s="708"/>
      <c r="D360" s="708"/>
      <c r="E360" s="709"/>
      <c r="F360" s="707"/>
      <c r="G360" s="708"/>
      <c r="H360" s="708"/>
      <c r="I360" s="708"/>
      <c r="J360" s="708"/>
      <c r="K360" s="710"/>
      <c r="L360" s="270"/>
      <c r="M360" s="706" t="str">
        <f t="shared" si="5"/>
        <v/>
      </c>
    </row>
    <row r="361" spans="1:13" ht="14.45" customHeight="1" x14ac:dyDescent="0.2">
      <c r="A361" s="711"/>
      <c r="B361" s="707"/>
      <c r="C361" s="708"/>
      <c r="D361" s="708"/>
      <c r="E361" s="709"/>
      <c r="F361" s="707"/>
      <c r="G361" s="708"/>
      <c r="H361" s="708"/>
      <c r="I361" s="708"/>
      <c r="J361" s="708"/>
      <c r="K361" s="710"/>
      <c r="L361" s="270"/>
      <c r="M361" s="706" t="str">
        <f t="shared" si="5"/>
        <v/>
      </c>
    </row>
    <row r="362" spans="1:13" ht="14.45" customHeight="1" x14ac:dyDescent="0.2">
      <c r="A362" s="711"/>
      <c r="B362" s="707"/>
      <c r="C362" s="708"/>
      <c r="D362" s="708"/>
      <c r="E362" s="709"/>
      <c r="F362" s="707"/>
      <c r="G362" s="708"/>
      <c r="H362" s="708"/>
      <c r="I362" s="708"/>
      <c r="J362" s="708"/>
      <c r="K362" s="710"/>
      <c r="L362" s="270"/>
      <c r="M362" s="706" t="str">
        <f t="shared" si="5"/>
        <v/>
      </c>
    </row>
    <row r="363" spans="1:13" ht="14.45" customHeight="1" x14ac:dyDescent="0.2">
      <c r="A363" s="711"/>
      <c r="B363" s="707"/>
      <c r="C363" s="708"/>
      <c r="D363" s="708"/>
      <c r="E363" s="709"/>
      <c r="F363" s="707"/>
      <c r="G363" s="708"/>
      <c r="H363" s="708"/>
      <c r="I363" s="708"/>
      <c r="J363" s="708"/>
      <c r="K363" s="710"/>
      <c r="L363" s="270"/>
      <c r="M363" s="706" t="str">
        <f t="shared" si="5"/>
        <v/>
      </c>
    </row>
    <row r="364" spans="1:13" ht="14.45" customHeight="1" x14ac:dyDescent="0.2">
      <c r="A364" s="711"/>
      <c r="B364" s="707"/>
      <c r="C364" s="708"/>
      <c r="D364" s="708"/>
      <c r="E364" s="709"/>
      <c r="F364" s="707"/>
      <c r="G364" s="708"/>
      <c r="H364" s="708"/>
      <c r="I364" s="708"/>
      <c r="J364" s="708"/>
      <c r="K364" s="710"/>
      <c r="L364" s="270"/>
      <c r="M364" s="706" t="str">
        <f t="shared" si="5"/>
        <v/>
      </c>
    </row>
    <row r="365" spans="1:13" ht="14.45" customHeight="1" x14ac:dyDescent="0.2">
      <c r="A365" s="711"/>
      <c r="B365" s="707"/>
      <c r="C365" s="708"/>
      <c r="D365" s="708"/>
      <c r="E365" s="709"/>
      <c r="F365" s="707"/>
      <c r="G365" s="708"/>
      <c r="H365" s="708"/>
      <c r="I365" s="708"/>
      <c r="J365" s="708"/>
      <c r="K365" s="710"/>
      <c r="L365" s="270"/>
      <c r="M365" s="706" t="str">
        <f t="shared" si="5"/>
        <v/>
      </c>
    </row>
    <row r="366" spans="1:13" ht="14.45" customHeight="1" x14ac:dyDescent="0.2">
      <c r="A366" s="711"/>
      <c r="B366" s="707"/>
      <c r="C366" s="708"/>
      <c r="D366" s="708"/>
      <c r="E366" s="709"/>
      <c r="F366" s="707"/>
      <c r="G366" s="708"/>
      <c r="H366" s="708"/>
      <c r="I366" s="708"/>
      <c r="J366" s="708"/>
      <c r="K366" s="710"/>
      <c r="L366" s="270"/>
      <c r="M366" s="706" t="str">
        <f t="shared" si="5"/>
        <v/>
      </c>
    </row>
    <row r="367" spans="1:13" ht="14.45" customHeight="1" x14ac:dyDescent="0.2">
      <c r="A367" s="711"/>
      <c r="B367" s="707"/>
      <c r="C367" s="708"/>
      <c r="D367" s="708"/>
      <c r="E367" s="709"/>
      <c r="F367" s="707"/>
      <c r="G367" s="708"/>
      <c r="H367" s="708"/>
      <c r="I367" s="708"/>
      <c r="J367" s="708"/>
      <c r="K367" s="710"/>
      <c r="L367" s="270"/>
      <c r="M367" s="706" t="str">
        <f t="shared" si="5"/>
        <v/>
      </c>
    </row>
    <row r="368" spans="1:13" ht="14.45" customHeight="1" x14ac:dyDescent="0.2">
      <c r="A368" s="711"/>
      <c r="B368" s="707"/>
      <c r="C368" s="708"/>
      <c r="D368" s="708"/>
      <c r="E368" s="709"/>
      <c r="F368" s="707"/>
      <c r="G368" s="708"/>
      <c r="H368" s="708"/>
      <c r="I368" s="708"/>
      <c r="J368" s="708"/>
      <c r="K368" s="710"/>
      <c r="L368" s="270"/>
      <c r="M368" s="706" t="str">
        <f t="shared" si="5"/>
        <v/>
      </c>
    </row>
    <row r="369" spans="1:13" ht="14.45" customHeight="1" x14ac:dyDescent="0.2">
      <c r="A369" s="711"/>
      <c r="B369" s="707"/>
      <c r="C369" s="708"/>
      <c r="D369" s="708"/>
      <c r="E369" s="709"/>
      <c r="F369" s="707"/>
      <c r="G369" s="708"/>
      <c r="H369" s="708"/>
      <c r="I369" s="708"/>
      <c r="J369" s="708"/>
      <c r="K369" s="710"/>
      <c r="L369" s="270"/>
      <c r="M369" s="706" t="str">
        <f t="shared" si="5"/>
        <v/>
      </c>
    </row>
    <row r="370" spans="1:13" ht="14.45" customHeight="1" x14ac:dyDescent="0.2">
      <c r="A370" s="711"/>
      <c r="B370" s="707"/>
      <c r="C370" s="708"/>
      <c r="D370" s="708"/>
      <c r="E370" s="709"/>
      <c r="F370" s="707"/>
      <c r="G370" s="708"/>
      <c r="H370" s="708"/>
      <c r="I370" s="708"/>
      <c r="J370" s="708"/>
      <c r="K370" s="710"/>
      <c r="L370" s="270"/>
      <c r="M370" s="706" t="str">
        <f t="shared" si="5"/>
        <v/>
      </c>
    </row>
    <row r="371" spans="1:13" ht="14.45" customHeight="1" x14ac:dyDescent="0.2">
      <c r="A371" s="711"/>
      <c r="B371" s="707"/>
      <c r="C371" s="708"/>
      <c r="D371" s="708"/>
      <c r="E371" s="709"/>
      <c r="F371" s="707"/>
      <c r="G371" s="708"/>
      <c r="H371" s="708"/>
      <c r="I371" s="708"/>
      <c r="J371" s="708"/>
      <c r="K371" s="710"/>
      <c r="L371" s="270"/>
      <c r="M371" s="706" t="str">
        <f t="shared" si="5"/>
        <v/>
      </c>
    </row>
    <row r="372" spans="1:13" ht="14.45" customHeight="1" x14ac:dyDescent="0.2">
      <c r="A372" s="711"/>
      <c r="B372" s="707"/>
      <c r="C372" s="708"/>
      <c r="D372" s="708"/>
      <c r="E372" s="709"/>
      <c r="F372" s="707"/>
      <c r="G372" s="708"/>
      <c r="H372" s="708"/>
      <c r="I372" s="708"/>
      <c r="J372" s="708"/>
      <c r="K372" s="710"/>
      <c r="L372" s="270"/>
      <c r="M372" s="706" t="str">
        <f t="shared" si="5"/>
        <v/>
      </c>
    </row>
    <row r="373" spans="1:13" ht="14.45" customHeight="1" x14ac:dyDescent="0.2">
      <c r="A373" s="711"/>
      <c r="B373" s="707"/>
      <c r="C373" s="708"/>
      <c r="D373" s="708"/>
      <c r="E373" s="709"/>
      <c r="F373" s="707"/>
      <c r="G373" s="708"/>
      <c r="H373" s="708"/>
      <c r="I373" s="708"/>
      <c r="J373" s="708"/>
      <c r="K373" s="710"/>
      <c r="L373" s="270"/>
      <c r="M373" s="706" t="str">
        <f t="shared" si="5"/>
        <v/>
      </c>
    </row>
    <row r="374" spans="1:13" ht="14.45" customHeight="1" x14ac:dyDescent="0.2">
      <c r="A374" s="711"/>
      <c r="B374" s="707"/>
      <c r="C374" s="708"/>
      <c r="D374" s="708"/>
      <c r="E374" s="709"/>
      <c r="F374" s="707"/>
      <c r="G374" s="708"/>
      <c r="H374" s="708"/>
      <c r="I374" s="708"/>
      <c r="J374" s="708"/>
      <c r="K374" s="710"/>
      <c r="L374" s="270"/>
      <c r="M374" s="706" t="str">
        <f t="shared" si="5"/>
        <v/>
      </c>
    </row>
    <row r="375" spans="1:13" ht="14.45" customHeight="1" x14ac:dyDescent="0.2">
      <c r="A375" s="711"/>
      <c r="B375" s="707"/>
      <c r="C375" s="708"/>
      <c r="D375" s="708"/>
      <c r="E375" s="709"/>
      <c r="F375" s="707"/>
      <c r="G375" s="708"/>
      <c r="H375" s="708"/>
      <c r="I375" s="708"/>
      <c r="J375" s="708"/>
      <c r="K375" s="710"/>
      <c r="L375" s="270"/>
      <c r="M375" s="706" t="str">
        <f t="shared" si="5"/>
        <v/>
      </c>
    </row>
    <row r="376" spans="1:13" ht="14.45" customHeight="1" x14ac:dyDescent="0.2">
      <c r="A376" s="711"/>
      <c r="B376" s="707"/>
      <c r="C376" s="708"/>
      <c r="D376" s="708"/>
      <c r="E376" s="709"/>
      <c r="F376" s="707"/>
      <c r="G376" s="708"/>
      <c r="H376" s="708"/>
      <c r="I376" s="708"/>
      <c r="J376" s="708"/>
      <c r="K376" s="710"/>
      <c r="L376" s="270"/>
      <c r="M376" s="706" t="str">
        <f t="shared" si="5"/>
        <v/>
      </c>
    </row>
    <row r="377" spans="1:13" ht="14.45" customHeight="1" x14ac:dyDescent="0.2">
      <c r="A377" s="711"/>
      <c r="B377" s="707"/>
      <c r="C377" s="708"/>
      <c r="D377" s="708"/>
      <c r="E377" s="709"/>
      <c r="F377" s="707"/>
      <c r="G377" s="708"/>
      <c r="H377" s="708"/>
      <c r="I377" s="708"/>
      <c r="J377" s="708"/>
      <c r="K377" s="710"/>
      <c r="L377" s="270"/>
      <c r="M377" s="706" t="str">
        <f t="shared" si="5"/>
        <v/>
      </c>
    </row>
    <row r="378" spans="1:13" ht="14.45" customHeight="1" x14ac:dyDescent="0.2">
      <c r="A378" s="711"/>
      <c r="B378" s="707"/>
      <c r="C378" s="708"/>
      <c r="D378" s="708"/>
      <c r="E378" s="709"/>
      <c r="F378" s="707"/>
      <c r="G378" s="708"/>
      <c r="H378" s="708"/>
      <c r="I378" s="708"/>
      <c r="J378" s="708"/>
      <c r="K378" s="710"/>
      <c r="L378" s="270"/>
      <c r="M378" s="706" t="str">
        <f t="shared" si="5"/>
        <v/>
      </c>
    </row>
    <row r="379" spans="1:13" ht="14.45" customHeight="1" x14ac:dyDescent="0.2">
      <c r="A379" s="711"/>
      <c r="B379" s="707"/>
      <c r="C379" s="708"/>
      <c r="D379" s="708"/>
      <c r="E379" s="709"/>
      <c r="F379" s="707"/>
      <c r="G379" s="708"/>
      <c r="H379" s="708"/>
      <c r="I379" s="708"/>
      <c r="J379" s="708"/>
      <c r="K379" s="710"/>
      <c r="L379" s="270"/>
      <c r="M379" s="706" t="str">
        <f t="shared" si="5"/>
        <v/>
      </c>
    </row>
    <row r="380" spans="1:13" ht="14.45" customHeight="1" x14ac:dyDescent="0.2">
      <c r="A380" s="711"/>
      <c r="B380" s="707"/>
      <c r="C380" s="708"/>
      <c r="D380" s="708"/>
      <c r="E380" s="709"/>
      <c r="F380" s="707"/>
      <c r="G380" s="708"/>
      <c r="H380" s="708"/>
      <c r="I380" s="708"/>
      <c r="J380" s="708"/>
      <c r="K380" s="710"/>
      <c r="L380" s="270"/>
      <c r="M380" s="706" t="str">
        <f t="shared" si="5"/>
        <v/>
      </c>
    </row>
    <row r="381" spans="1:13" ht="14.45" customHeight="1" x14ac:dyDescent="0.2">
      <c r="A381" s="711"/>
      <c r="B381" s="707"/>
      <c r="C381" s="708"/>
      <c r="D381" s="708"/>
      <c r="E381" s="709"/>
      <c r="F381" s="707"/>
      <c r="G381" s="708"/>
      <c r="H381" s="708"/>
      <c r="I381" s="708"/>
      <c r="J381" s="708"/>
      <c r="K381" s="710"/>
      <c r="L381" s="270"/>
      <c r="M381" s="706" t="str">
        <f t="shared" si="5"/>
        <v/>
      </c>
    </row>
    <row r="382" spans="1:13" ht="14.45" customHeight="1" x14ac:dyDescent="0.2">
      <c r="A382" s="711"/>
      <c r="B382" s="707"/>
      <c r="C382" s="708"/>
      <c r="D382" s="708"/>
      <c r="E382" s="709"/>
      <c r="F382" s="707"/>
      <c r="G382" s="708"/>
      <c r="H382" s="708"/>
      <c r="I382" s="708"/>
      <c r="J382" s="708"/>
      <c r="K382" s="710"/>
      <c r="L382" s="270"/>
      <c r="M382" s="706" t="str">
        <f t="shared" si="5"/>
        <v/>
      </c>
    </row>
    <row r="383" spans="1:13" ht="14.45" customHeight="1" x14ac:dyDescent="0.2">
      <c r="A383" s="711"/>
      <c r="B383" s="707"/>
      <c r="C383" s="708"/>
      <c r="D383" s="708"/>
      <c r="E383" s="709"/>
      <c r="F383" s="707"/>
      <c r="G383" s="708"/>
      <c r="H383" s="708"/>
      <c r="I383" s="708"/>
      <c r="J383" s="708"/>
      <c r="K383" s="710"/>
      <c r="L383" s="270"/>
      <c r="M383" s="706" t="str">
        <f t="shared" si="5"/>
        <v/>
      </c>
    </row>
    <row r="384" spans="1:13" ht="14.45" customHeight="1" x14ac:dyDescent="0.2">
      <c r="A384" s="711"/>
      <c r="B384" s="707"/>
      <c r="C384" s="708"/>
      <c r="D384" s="708"/>
      <c r="E384" s="709"/>
      <c r="F384" s="707"/>
      <c r="G384" s="708"/>
      <c r="H384" s="708"/>
      <c r="I384" s="708"/>
      <c r="J384" s="708"/>
      <c r="K384" s="710"/>
      <c r="L384" s="270"/>
      <c r="M384" s="706" t="str">
        <f t="shared" si="5"/>
        <v/>
      </c>
    </row>
    <row r="385" spans="1:13" ht="14.45" customHeight="1" x14ac:dyDescent="0.2">
      <c r="A385" s="711"/>
      <c r="B385" s="707"/>
      <c r="C385" s="708"/>
      <c r="D385" s="708"/>
      <c r="E385" s="709"/>
      <c r="F385" s="707"/>
      <c r="G385" s="708"/>
      <c r="H385" s="708"/>
      <c r="I385" s="708"/>
      <c r="J385" s="708"/>
      <c r="K385" s="710"/>
      <c r="L385" s="270"/>
      <c r="M385" s="706" t="str">
        <f t="shared" si="5"/>
        <v/>
      </c>
    </row>
    <row r="386" spans="1:13" ht="14.45" customHeight="1" x14ac:dyDescent="0.2">
      <c r="A386" s="711"/>
      <c r="B386" s="707"/>
      <c r="C386" s="708"/>
      <c r="D386" s="708"/>
      <c r="E386" s="709"/>
      <c r="F386" s="707"/>
      <c r="G386" s="708"/>
      <c r="H386" s="708"/>
      <c r="I386" s="708"/>
      <c r="J386" s="708"/>
      <c r="K386" s="710"/>
      <c r="L386" s="270"/>
      <c r="M386" s="706" t="str">
        <f t="shared" si="5"/>
        <v/>
      </c>
    </row>
    <row r="387" spans="1:13" ht="14.45" customHeight="1" x14ac:dyDescent="0.2">
      <c r="A387" s="711"/>
      <c r="B387" s="707"/>
      <c r="C387" s="708"/>
      <c r="D387" s="708"/>
      <c r="E387" s="709"/>
      <c r="F387" s="707"/>
      <c r="G387" s="708"/>
      <c r="H387" s="708"/>
      <c r="I387" s="708"/>
      <c r="J387" s="708"/>
      <c r="K387" s="710"/>
      <c r="L387" s="270"/>
      <c r="M387" s="706" t="str">
        <f t="shared" si="5"/>
        <v/>
      </c>
    </row>
    <row r="388" spans="1:13" ht="14.45" customHeight="1" x14ac:dyDescent="0.2">
      <c r="A388" s="711"/>
      <c r="B388" s="707"/>
      <c r="C388" s="708"/>
      <c r="D388" s="708"/>
      <c r="E388" s="709"/>
      <c r="F388" s="707"/>
      <c r="G388" s="708"/>
      <c r="H388" s="708"/>
      <c r="I388" s="708"/>
      <c r="J388" s="708"/>
      <c r="K388" s="710"/>
      <c r="L388" s="270"/>
      <c r="M388" s="706" t="str">
        <f t="shared" si="5"/>
        <v/>
      </c>
    </row>
    <row r="389" spans="1:13" ht="14.45" customHeight="1" x14ac:dyDescent="0.2">
      <c r="A389" s="711"/>
      <c r="B389" s="707"/>
      <c r="C389" s="708"/>
      <c r="D389" s="708"/>
      <c r="E389" s="709"/>
      <c r="F389" s="707"/>
      <c r="G389" s="708"/>
      <c r="H389" s="708"/>
      <c r="I389" s="708"/>
      <c r="J389" s="708"/>
      <c r="K389" s="710"/>
      <c r="L389" s="270"/>
      <c r="M389" s="706" t="str">
        <f t="shared" si="5"/>
        <v/>
      </c>
    </row>
    <row r="390" spans="1:13" ht="14.45" customHeight="1" x14ac:dyDescent="0.2">
      <c r="A390" s="711"/>
      <c r="B390" s="707"/>
      <c r="C390" s="708"/>
      <c r="D390" s="708"/>
      <c r="E390" s="709"/>
      <c r="F390" s="707"/>
      <c r="G390" s="708"/>
      <c r="H390" s="708"/>
      <c r="I390" s="708"/>
      <c r="J390" s="708"/>
      <c r="K390" s="710"/>
      <c r="L390" s="270"/>
      <c r="M390" s="706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1"/>
      <c r="B391" s="707"/>
      <c r="C391" s="708"/>
      <c r="D391" s="708"/>
      <c r="E391" s="709"/>
      <c r="F391" s="707"/>
      <c r="G391" s="708"/>
      <c r="H391" s="708"/>
      <c r="I391" s="708"/>
      <c r="J391" s="708"/>
      <c r="K391" s="710"/>
      <c r="L391" s="270"/>
      <c r="M391" s="706" t="str">
        <f t="shared" si="6"/>
        <v/>
      </c>
    </row>
    <row r="392" spans="1:13" ht="14.45" customHeight="1" x14ac:dyDescent="0.2">
      <c r="A392" s="711"/>
      <c r="B392" s="707"/>
      <c r="C392" s="708"/>
      <c r="D392" s="708"/>
      <c r="E392" s="709"/>
      <c r="F392" s="707"/>
      <c r="G392" s="708"/>
      <c r="H392" s="708"/>
      <c r="I392" s="708"/>
      <c r="J392" s="708"/>
      <c r="K392" s="710"/>
      <c r="L392" s="270"/>
      <c r="M392" s="706" t="str">
        <f t="shared" si="6"/>
        <v/>
      </c>
    </row>
    <row r="393" spans="1:13" ht="14.45" customHeight="1" x14ac:dyDescent="0.2">
      <c r="A393" s="711"/>
      <c r="B393" s="707"/>
      <c r="C393" s="708"/>
      <c r="D393" s="708"/>
      <c r="E393" s="709"/>
      <c r="F393" s="707"/>
      <c r="G393" s="708"/>
      <c r="H393" s="708"/>
      <c r="I393" s="708"/>
      <c r="J393" s="708"/>
      <c r="K393" s="710"/>
      <c r="L393" s="270"/>
      <c r="M393" s="706" t="str">
        <f t="shared" si="6"/>
        <v/>
      </c>
    </row>
    <row r="394" spans="1:13" ht="14.45" customHeight="1" x14ac:dyDescent="0.2">
      <c r="A394" s="711"/>
      <c r="B394" s="707"/>
      <c r="C394" s="708"/>
      <c r="D394" s="708"/>
      <c r="E394" s="709"/>
      <c r="F394" s="707"/>
      <c r="G394" s="708"/>
      <c r="H394" s="708"/>
      <c r="I394" s="708"/>
      <c r="J394" s="708"/>
      <c r="K394" s="710"/>
      <c r="L394" s="270"/>
      <c r="M394" s="706" t="str">
        <f t="shared" si="6"/>
        <v/>
      </c>
    </row>
    <row r="395" spans="1:13" ht="14.45" customHeight="1" x14ac:dyDescent="0.2">
      <c r="A395" s="711"/>
      <c r="B395" s="707"/>
      <c r="C395" s="708"/>
      <c r="D395" s="708"/>
      <c r="E395" s="709"/>
      <c r="F395" s="707"/>
      <c r="G395" s="708"/>
      <c r="H395" s="708"/>
      <c r="I395" s="708"/>
      <c r="J395" s="708"/>
      <c r="K395" s="710"/>
      <c r="L395" s="270"/>
      <c r="M395" s="706" t="str">
        <f t="shared" si="6"/>
        <v/>
      </c>
    </row>
    <row r="396" spans="1:13" ht="14.45" customHeight="1" x14ac:dyDescent="0.2">
      <c r="A396" s="711"/>
      <c r="B396" s="707"/>
      <c r="C396" s="708"/>
      <c r="D396" s="708"/>
      <c r="E396" s="709"/>
      <c r="F396" s="707"/>
      <c r="G396" s="708"/>
      <c r="H396" s="708"/>
      <c r="I396" s="708"/>
      <c r="J396" s="708"/>
      <c r="K396" s="710"/>
      <c r="L396" s="270"/>
      <c r="M396" s="706" t="str">
        <f t="shared" si="6"/>
        <v/>
      </c>
    </row>
    <row r="397" spans="1:13" ht="14.45" customHeight="1" x14ac:dyDescent="0.2">
      <c r="A397" s="711"/>
      <c r="B397" s="707"/>
      <c r="C397" s="708"/>
      <c r="D397" s="708"/>
      <c r="E397" s="709"/>
      <c r="F397" s="707"/>
      <c r="G397" s="708"/>
      <c r="H397" s="708"/>
      <c r="I397" s="708"/>
      <c r="J397" s="708"/>
      <c r="K397" s="710"/>
      <c r="L397" s="270"/>
      <c r="M397" s="706" t="str">
        <f t="shared" si="6"/>
        <v/>
      </c>
    </row>
    <row r="398" spans="1:13" ht="14.45" customHeight="1" x14ac:dyDescent="0.2">
      <c r="A398" s="711"/>
      <c r="B398" s="707"/>
      <c r="C398" s="708"/>
      <c r="D398" s="708"/>
      <c r="E398" s="709"/>
      <c r="F398" s="707"/>
      <c r="G398" s="708"/>
      <c r="H398" s="708"/>
      <c r="I398" s="708"/>
      <c r="J398" s="708"/>
      <c r="K398" s="710"/>
      <c r="L398" s="270"/>
      <c r="M398" s="706" t="str">
        <f t="shared" si="6"/>
        <v/>
      </c>
    </row>
    <row r="399" spans="1:13" ht="14.45" customHeight="1" x14ac:dyDescent="0.2">
      <c r="A399" s="711"/>
      <c r="B399" s="707"/>
      <c r="C399" s="708"/>
      <c r="D399" s="708"/>
      <c r="E399" s="709"/>
      <c r="F399" s="707"/>
      <c r="G399" s="708"/>
      <c r="H399" s="708"/>
      <c r="I399" s="708"/>
      <c r="J399" s="708"/>
      <c r="K399" s="710"/>
      <c r="L399" s="270"/>
      <c r="M399" s="706" t="str">
        <f t="shared" si="6"/>
        <v/>
      </c>
    </row>
    <row r="400" spans="1:13" ht="14.45" customHeight="1" x14ac:dyDescent="0.2">
      <c r="A400" s="711"/>
      <c r="B400" s="707"/>
      <c r="C400" s="708"/>
      <c r="D400" s="708"/>
      <c r="E400" s="709"/>
      <c r="F400" s="707"/>
      <c r="G400" s="708"/>
      <c r="H400" s="708"/>
      <c r="I400" s="708"/>
      <c r="J400" s="708"/>
      <c r="K400" s="710"/>
      <c r="L400" s="270"/>
      <c r="M400" s="706" t="str">
        <f t="shared" si="6"/>
        <v/>
      </c>
    </row>
    <row r="401" spans="1:13" ht="14.45" customHeight="1" x14ac:dyDescent="0.2">
      <c r="A401" s="711"/>
      <c r="B401" s="707"/>
      <c r="C401" s="708"/>
      <c r="D401" s="708"/>
      <c r="E401" s="709"/>
      <c r="F401" s="707"/>
      <c r="G401" s="708"/>
      <c r="H401" s="708"/>
      <c r="I401" s="708"/>
      <c r="J401" s="708"/>
      <c r="K401" s="710"/>
      <c r="L401" s="270"/>
      <c r="M401" s="706" t="str">
        <f t="shared" si="6"/>
        <v/>
      </c>
    </row>
    <row r="402" spans="1:13" ht="14.45" customHeight="1" x14ac:dyDescent="0.2">
      <c r="A402" s="711"/>
      <c r="B402" s="707"/>
      <c r="C402" s="708"/>
      <c r="D402" s="708"/>
      <c r="E402" s="709"/>
      <c r="F402" s="707"/>
      <c r="G402" s="708"/>
      <c r="H402" s="708"/>
      <c r="I402" s="708"/>
      <c r="J402" s="708"/>
      <c r="K402" s="710"/>
      <c r="L402" s="270"/>
      <c r="M402" s="706" t="str">
        <f t="shared" si="6"/>
        <v/>
      </c>
    </row>
    <row r="403" spans="1:13" ht="14.45" customHeight="1" x14ac:dyDescent="0.2">
      <c r="A403" s="711"/>
      <c r="B403" s="707"/>
      <c r="C403" s="708"/>
      <c r="D403" s="708"/>
      <c r="E403" s="709"/>
      <c r="F403" s="707"/>
      <c r="G403" s="708"/>
      <c r="H403" s="708"/>
      <c r="I403" s="708"/>
      <c r="J403" s="708"/>
      <c r="K403" s="710"/>
      <c r="L403" s="270"/>
      <c r="M403" s="706" t="str">
        <f t="shared" si="6"/>
        <v/>
      </c>
    </row>
    <row r="404" spans="1:13" ht="14.45" customHeight="1" x14ac:dyDescent="0.2">
      <c r="A404" s="711"/>
      <c r="B404" s="707"/>
      <c r="C404" s="708"/>
      <c r="D404" s="708"/>
      <c r="E404" s="709"/>
      <c r="F404" s="707"/>
      <c r="G404" s="708"/>
      <c r="H404" s="708"/>
      <c r="I404" s="708"/>
      <c r="J404" s="708"/>
      <c r="K404" s="710"/>
      <c r="L404" s="270"/>
      <c r="M404" s="706" t="str">
        <f t="shared" si="6"/>
        <v/>
      </c>
    </row>
    <row r="405" spans="1:13" ht="14.45" customHeight="1" x14ac:dyDescent="0.2">
      <c r="A405" s="711"/>
      <c r="B405" s="707"/>
      <c r="C405" s="708"/>
      <c r="D405" s="708"/>
      <c r="E405" s="709"/>
      <c r="F405" s="707"/>
      <c r="G405" s="708"/>
      <c r="H405" s="708"/>
      <c r="I405" s="708"/>
      <c r="J405" s="708"/>
      <c r="K405" s="710"/>
      <c r="L405" s="270"/>
      <c r="M405" s="706" t="str">
        <f t="shared" si="6"/>
        <v/>
      </c>
    </row>
    <row r="406" spans="1:13" ht="14.45" customHeight="1" x14ac:dyDescent="0.2">
      <c r="A406" s="711"/>
      <c r="B406" s="707"/>
      <c r="C406" s="708"/>
      <c r="D406" s="708"/>
      <c r="E406" s="709"/>
      <c r="F406" s="707"/>
      <c r="G406" s="708"/>
      <c r="H406" s="708"/>
      <c r="I406" s="708"/>
      <c r="J406" s="708"/>
      <c r="K406" s="710"/>
      <c r="L406" s="270"/>
      <c r="M406" s="706" t="str">
        <f t="shared" si="6"/>
        <v/>
      </c>
    </row>
    <row r="407" spans="1:13" ht="14.45" customHeight="1" x14ac:dyDescent="0.2">
      <c r="A407" s="711"/>
      <c r="B407" s="707"/>
      <c r="C407" s="708"/>
      <c r="D407" s="708"/>
      <c r="E407" s="709"/>
      <c r="F407" s="707"/>
      <c r="G407" s="708"/>
      <c r="H407" s="708"/>
      <c r="I407" s="708"/>
      <c r="J407" s="708"/>
      <c r="K407" s="710"/>
      <c r="L407" s="270"/>
      <c r="M407" s="706" t="str">
        <f t="shared" si="6"/>
        <v/>
      </c>
    </row>
    <row r="408" spans="1:13" ht="14.45" customHeight="1" x14ac:dyDescent="0.2">
      <c r="A408" s="711"/>
      <c r="B408" s="707"/>
      <c r="C408" s="708"/>
      <c r="D408" s="708"/>
      <c r="E408" s="709"/>
      <c r="F408" s="707"/>
      <c r="G408" s="708"/>
      <c r="H408" s="708"/>
      <c r="I408" s="708"/>
      <c r="J408" s="708"/>
      <c r="K408" s="710"/>
      <c r="L408" s="270"/>
      <c r="M408" s="706" t="str">
        <f t="shared" si="6"/>
        <v/>
      </c>
    </row>
    <row r="409" spans="1:13" ht="14.45" customHeight="1" x14ac:dyDescent="0.2">
      <c r="A409" s="711"/>
      <c r="B409" s="707"/>
      <c r="C409" s="708"/>
      <c r="D409" s="708"/>
      <c r="E409" s="709"/>
      <c r="F409" s="707"/>
      <c r="G409" s="708"/>
      <c r="H409" s="708"/>
      <c r="I409" s="708"/>
      <c r="J409" s="708"/>
      <c r="K409" s="710"/>
      <c r="L409" s="270"/>
      <c r="M409" s="706" t="str">
        <f t="shared" si="6"/>
        <v/>
      </c>
    </row>
    <row r="410" spans="1:13" ht="14.45" customHeight="1" x14ac:dyDescent="0.2">
      <c r="A410" s="711"/>
      <c r="B410" s="707"/>
      <c r="C410" s="708"/>
      <c r="D410" s="708"/>
      <c r="E410" s="709"/>
      <c r="F410" s="707"/>
      <c r="G410" s="708"/>
      <c r="H410" s="708"/>
      <c r="I410" s="708"/>
      <c r="J410" s="708"/>
      <c r="K410" s="710"/>
      <c r="L410" s="270"/>
      <c r="M410" s="706" t="str">
        <f t="shared" si="6"/>
        <v/>
      </c>
    </row>
    <row r="411" spans="1:13" ht="14.45" customHeight="1" x14ac:dyDescent="0.2">
      <c r="A411" s="711"/>
      <c r="B411" s="707"/>
      <c r="C411" s="708"/>
      <c r="D411" s="708"/>
      <c r="E411" s="709"/>
      <c r="F411" s="707"/>
      <c r="G411" s="708"/>
      <c r="H411" s="708"/>
      <c r="I411" s="708"/>
      <c r="J411" s="708"/>
      <c r="K411" s="710"/>
      <c r="L411" s="270"/>
      <c r="M411" s="706" t="str">
        <f t="shared" si="6"/>
        <v/>
      </c>
    </row>
    <row r="412" spans="1:13" ht="14.45" customHeight="1" x14ac:dyDescent="0.2">
      <c r="A412" s="711"/>
      <c r="B412" s="707"/>
      <c r="C412" s="708"/>
      <c r="D412" s="708"/>
      <c r="E412" s="709"/>
      <c r="F412" s="707"/>
      <c r="G412" s="708"/>
      <c r="H412" s="708"/>
      <c r="I412" s="708"/>
      <c r="J412" s="708"/>
      <c r="K412" s="710"/>
      <c r="L412" s="270"/>
      <c r="M412" s="706" t="str">
        <f t="shared" si="6"/>
        <v/>
      </c>
    </row>
    <row r="413" spans="1:13" ht="14.45" customHeight="1" x14ac:dyDescent="0.2">
      <c r="A413" s="711"/>
      <c r="B413" s="707"/>
      <c r="C413" s="708"/>
      <c r="D413" s="708"/>
      <c r="E413" s="709"/>
      <c r="F413" s="707"/>
      <c r="G413" s="708"/>
      <c r="H413" s="708"/>
      <c r="I413" s="708"/>
      <c r="J413" s="708"/>
      <c r="K413" s="710"/>
      <c r="L413" s="270"/>
      <c r="M413" s="706" t="str">
        <f t="shared" si="6"/>
        <v/>
      </c>
    </row>
    <row r="414" spans="1:13" ht="14.45" customHeight="1" x14ac:dyDescent="0.2">
      <c r="A414" s="711"/>
      <c r="B414" s="707"/>
      <c r="C414" s="708"/>
      <c r="D414" s="708"/>
      <c r="E414" s="709"/>
      <c r="F414" s="707"/>
      <c r="G414" s="708"/>
      <c r="H414" s="708"/>
      <c r="I414" s="708"/>
      <c r="J414" s="708"/>
      <c r="K414" s="710"/>
      <c r="L414" s="270"/>
      <c r="M414" s="706" t="str">
        <f t="shared" si="6"/>
        <v/>
      </c>
    </row>
    <row r="415" spans="1:13" ht="14.45" customHeight="1" x14ac:dyDescent="0.2">
      <c r="A415" s="711"/>
      <c r="B415" s="707"/>
      <c r="C415" s="708"/>
      <c r="D415" s="708"/>
      <c r="E415" s="709"/>
      <c r="F415" s="707"/>
      <c r="G415" s="708"/>
      <c r="H415" s="708"/>
      <c r="I415" s="708"/>
      <c r="J415" s="708"/>
      <c r="K415" s="710"/>
      <c r="L415" s="270"/>
      <c r="M415" s="706" t="str">
        <f t="shared" si="6"/>
        <v/>
      </c>
    </row>
    <row r="416" spans="1:13" ht="14.45" customHeight="1" x14ac:dyDescent="0.2">
      <c r="A416" s="711"/>
      <c r="B416" s="707"/>
      <c r="C416" s="708"/>
      <c r="D416" s="708"/>
      <c r="E416" s="709"/>
      <c r="F416" s="707"/>
      <c r="G416" s="708"/>
      <c r="H416" s="708"/>
      <c r="I416" s="708"/>
      <c r="J416" s="708"/>
      <c r="K416" s="710"/>
      <c r="L416" s="270"/>
      <c r="M416" s="706" t="str">
        <f t="shared" si="6"/>
        <v/>
      </c>
    </row>
    <row r="417" spans="1:13" ht="14.45" customHeight="1" x14ac:dyDescent="0.2">
      <c r="A417" s="711"/>
      <c r="B417" s="707"/>
      <c r="C417" s="708"/>
      <c r="D417" s="708"/>
      <c r="E417" s="709"/>
      <c r="F417" s="707"/>
      <c r="G417" s="708"/>
      <c r="H417" s="708"/>
      <c r="I417" s="708"/>
      <c r="J417" s="708"/>
      <c r="K417" s="710"/>
      <c r="L417" s="270"/>
      <c r="M417" s="706" t="str">
        <f t="shared" si="6"/>
        <v/>
      </c>
    </row>
    <row r="418" spans="1:13" ht="14.45" customHeight="1" x14ac:dyDescent="0.2">
      <c r="A418" s="711"/>
      <c r="B418" s="707"/>
      <c r="C418" s="708"/>
      <c r="D418" s="708"/>
      <c r="E418" s="709"/>
      <c r="F418" s="707"/>
      <c r="G418" s="708"/>
      <c r="H418" s="708"/>
      <c r="I418" s="708"/>
      <c r="J418" s="708"/>
      <c r="K418" s="710"/>
      <c r="L418" s="270"/>
      <c r="M418" s="706" t="str">
        <f t="shared" si="6"/>
        <v/>
      </c>
    </row>
    <row r="419" spans="1:13" ht="14.45" customHeight="1" x14ac:dyDescent="0.2">
      <c r="A419" s="711"/>
      <c r="B419" s="707"/>
      <c r="C419" s="708"/>
      <c r="D419" s="708"/>
      <c r="E419" s="709"/>
      <c r="F419" s="707"/>
      <c r="G419" s="708"/>
      <c r="H419" s="708"/>
      <c r="I419" s="708"/>
      <c r="J419" s="708"/>
      <c r="K419" s="710"/>
      <c r="L419" s="270"/>
      <c r="M419" s="706" t="str">
        <f t="shared" si="6"/>
        <v/>
      </c>
    </row>
    <row r="420" spans="1:13" ht="14.45" customHeight="1" x14ac:dyDescent="0.2">
      <c r="A420" s="711"/>
      <c r="B420" s="707"/>
      <c r="C420" s="708"/>
      <c r="D420" s="708"/>
      <c r="E420" s="709"/>
      <c r="F420" s="707"/>
      <c r="G420" s="708"/>
      <c r="H420" s="708"/>
      <c r="I420" s="708"/>
      <c r="J420" s="708"/>
      <c r="K420" s="710"/>
      <c r="L420" s="270"/>
      <c r="M420" s="706" t="str">
        <f t="shared" si="6"/>
        <v/>
      </c>
    </row>
    <row r="421" spans="1:13" ht="14.45" customHeight="1" x14ac:dyDescent="0.2">
      <c r="A421" s="711"/>
      <c r="B421" s="707"/>
      <c r="C421" s="708"/>
      <c r="D421" s="708"/>
      <c r="E421" s="709"/>
      <c r="F421" s="707"/>
      <c r="G421" s="708"/>
      <c r="H421" s="708"/>
      <c r="I421" s="708"/>
      <c r="J421" s="708"/>
      <c r="K421" s="710"/>
      <c r="L421" s="270"/>
      <c r="M421" s="706" t="str">
        <f t="shared" si="6"/>
        <v/>
      </c>
    </row>
    <row r="422" spans="1:13" ht="14.45" customHeight="1" x14ac:dyDescent="0.2">
      <c r="A422" s="711"/>
      <c r="B422" s="707"/>
      <c r="C422" s="708"/>
      <c r="D422" s="708"/>
      <c r="E422" s="709"/>
      <c r="F422" s="707"/>
      <c r="G422" s="708"/>
      <c r="H422" s="708"/>
      <c r="I422" s="708"/>
      <c r="J422" s="708"/>
      <c r="K422" s="710"/>
      <c r="L422" s="270"/>
      <c r="M422" s="706" t="str">
        <f t="shared" si="6"/>
        <v/>
      </c>
    </row>
    <row r="423" spans="1:13" ht="14.45" customHeight="1" x14ac:dyDescent="0.2">
      <c r="A423" s="711"/>
      <c r="B423" s="707"/>
      <c r="C423" s="708"/>
      <c r="D423" s="708"/>
      <c r="E423" s="709"/>
      <c r="F423" s="707"/>
      <c r="G423" s="708"/>
      <c r="H423" s="708"/>
      <c r="I423" s="708"/>
      <c r="J423" s="708"/>
      <c r="K423" s="710"/>
      <c r="L423" s="270"/>
      <c r="M423" s="706" t="str">
        <f t="shared" si="6"/>
        <v/>
      </c>
    </row>
    <row r="424" spans="1:13" ht="14.45" customHeight="1" x14ac:dyDescent="0.2">
      <c r="A424" s="711"/>
      <c r="B424" s="707"/>
      <c r="C424" s="708"/>
      <c r="D424" s="708"/>
      <c r="E424" s="709"/>
      <c r="F424" s="707"/>
      <c r="G424" s="708"/>
      <c r="H424" s="708"/>
      <c r="I424" s="708"/>
      <c r="J424" s="708"/>
      <c r="K424" s="710"/>
      <c r="L424" s="270"/>
      <c r="M424" s="706" t="str">
        <f t="shared" si="6"/>
        <v/>
      </c>
    </row>
    <row r="425" spans="1:13" ht="14.45" customHeight="1" x14ac:dyDescent="0.2">
      <c r="A425" s="711"/>
      <c r="B425" s="707"/>
      <c r="C425" s="708"/>
      <c r="D425" s="708"/>
      <c r="E425" s="709"/>
      <c r="F425" s="707"/>
      <c r="G425" s="708"/>
      <c r="H425" s="708"/>
      <c r="I425" s="708"/>
      <c r="J425" s="708"/>
      <c r="K425" s="710"/>
      <c r="L425" s="270"/>
      <c r="M425" s="706" t="str">
        <f t="shared" si="6"/>
        <v/>
      </c>
    </row>
    <row r="426" spans="1:13" ht="14.45" customHeight="1" x14ac:dyDescent="0.2">
      <c r="A426" s="711"/>
      <c r="B426" s="707"/>
      <c r="C426" s="708"/>
      <c r="D426" s="708"/>
      <c r="E426" s="709"/>
      <c r="F426" s="707"/>
      <c r="G426" s="708"/>
      <c r="H426" s="708"/>
      <c r="I426" s="708"/>
      <c r="J426" s="708"/>
      <c r="K426" s="710"/>
      <c r="L426" s="270"/>
      <c r="M426" s="706" t="str">
        <f t="shared" si="6"/>
        <v/>
      </c>
    </row>
    <row r="427" spans="1:13" ht="14.45" customHeight="1" x14ac:dyDescent="0.2">
      <c r="A427" s="711"/>
      <c r="B427" s="707"/>
      <c r="C427" s="708"/>
      <c r="D427" s="708"/>
      <c r="E427" s="709"/>
      <c r="F427" s="707"/>
      <c r="G427" s="708"/>
      <c r="H427" s="708"/>
      <c r="I427" s="708"/>
      <c r="J427" s="708"/>
      <c r="K427" s="710"/>
      <c r="L427" s="270"/>
      <c r="M427" s="706" t="str">
        <f t="shared" si="6"/>
        <v/>
      </c>
    </row>
    <row r="428" spans="1:13" ht="14.45" customHeight="1" x14ac:dyDescent="0.2">
      <c r="A428" s="711"/>
      <c r="B428" s="707"/>
      <c r="C428" s="708"/>
      <c r="D428" s="708"/>
      <c r="E428" s="709"/>
      <c r="F428" s="707"/>
      <c r="G428" s="708"/>
      <c r="H428" s="708"/>
      <c r="I428" s="708"/>
      <c r="J428" s="708"/>
      <c r="K428" s="710"/>
      <c r="L428" s="270"/>
      <c r="M428" s="706" t="str">
        <f t="shared" si="6"/>
        <v/>
      </c>
    </row>
    <row r="429" spans="1:13" ht="14.45" customHeight="1" x14ac:dyDescent="0.2">
      <c r="A429" s="711"/>
      <c r="B429" s="707"/>
      <c r="C429" s="708"/>
      <c r="D429" s="708"/>
      <c r="E429" s="709"/>
      <c r="F429" s="707"/>
      <c r="G429" s="708"/>
      <c r="H429" s="708"/>
      <c r="I429" s="708"/>
      <c r="J429" s="708"/>
      <c r="K429" s="710"/>
      <c r="L429" s="270"/>
      <c r="M429" s="706" t="str">
        <f t="shared" si="6"/>
        <v/>
      </c>
    </row>
    <row r="430" spans="1:13" ht="14.45" customHeight="1" x14ac:dyDescent="0.2">
      <c r="A430" s="711"/>
      <c r="B430" s="707"/>
      <c r="C430" s="708"/>
      <c r="D430" s="708"/>
      <c r="E430" s="709"/>
      <c r="F430" s="707"/>
      <c r="G430" s="708"/>
      <c r="H430" s="708"/>
      <c r="I430" s="708"/>
      <c r="J430" s="708"/>
      <c r="K430" s="710"/>
      <c r="L430" s="270"/>
      <c r="M430" s="706" t="str">
        <f t="shared" si="6"/>
        <v/>
      </c>
    </row>
    <row r="431" spans="1:13" ht="14.45" customHeight="1" x14ac:dyDescent="0.2">
      <c r="A431" s="711"/>
      <c r="B431" s="707"/>
      <c r="C431" s="708"/>
      <c r="D431" s="708"/>
      <c r="E431" s="709"/>
      <c r="F431" s="707"/>
      <c r="G431" s="708"/>
      <c r="H431" s="708"/>
      <c r="I431" s="708"/>
      <c r="J431" s="708"/>
      <c r="K431" s="710"/>
      <c r="L431" s="270"/>
      <c r="M431" s="706" t="str">
        <f t="shared" si="6"/>
        <v/>
      </c>
    </row>
    <row r="432" spans="1:13" ht="14.45" customHeight="1" x14ac:dyDescent="0.2">
      <c r="A432" s="711"/>
      <c r="B432" s="707"/>
      <c r="C432" s="708"/>
      <c r="D432" s="708"/>
      <c r="E432" s="709"/>
      <c r="F432" s="707"/>
      <c r="G432" s="708"/>
      <c r="H432" s="708"/>
      <c r="I432" s="708"/>
      <c r="J432" s="708"/>
      <c r="K432" s="710"/>
      <c r="L432" s="270"/>
      <c r="M432" s="706" t="str">
        <f t="shared" si="6"/>
        <v/>
      </c>
    </row>
    <row r="433" spans="1:13" ht="14.45" customHeight="1" x14ac:dyDescent="0.2">
      <c r="A433" s="711"/>
      <c r="B433" s="707"/>
      <c r="C433" s="708"/>
      <c r="D433" s="708"/>
      <c r="E433" s="709"/>
      <c r="F433" s="707"/>
      <c r="G433" s="708"/>
      <c r="H433" s="708"/>
      <c r="I433" s="708"/>
      <c r="J433" s="708"/>
      <c r="K433" s="710"/>
      <c r="L433" s="270"/>
      <c r="M433" s="706" t="str">
        <f t="shared" si="6"/>
        <v/>
      </c>
    </row>
    <row r="434" spans="1:13" ht="14.45" customHeight="1" x14ac:dyDescent="0.2">
      <c r="A434" s="711"/>
      <c r="B434" s="707"/>
      <c r="C434" s="708"/>
      <c r="D434" s="708"/>
      <c r="E434" s="709"/>
      <c r="F434" s="707"/>
      <c r="G434" s="708"/>
      <c r="H434" s="708"/>
      <c r="I434" s="708"/>
      <c r="J434" s="708"/>
      <c r="K434" s="710"/>
      <c r="L434" s="270"/>
      <c r="M434" s="706" t="str">
        <f t="shared" si="6"/>
        <v/>
      </c>
    </row>
    <row r="435" spans="1:13" ht="14.45" customHeight="1" x14ac:dyDescent="0.2">
      <c r="A435" s="711"/>
      <c r="B435" s="707"/>
      <c r="C435" s="708"/>
      <c r="D435" s="708"/>
      <c r="E435" s="709"/>
      <c r="F435" s="707"/>
      <c r="G435" s="708"/>
      <c r="H435" s="708"/>
      <c r="I435" s="708"/>
      <c r="J435" s="708"/>
      <c r="K435" s="710"/>
      <c r="L435" s="270"/>
      <c r="M435" s="706" t="str">
        <f t="shared" si="6"/>
        <v/>
      </c>
    </row>
    <row r="436" spans="1:13" ht="14.45" customHeight="1" x14ac:dyDescent="0.2">
      <c r="A436" s="711"/>
      <c r="B436" s="707"/>
      <c r="C436" s="708"/>
      <c r="D436" s="708"/>
      <c r="E436" s="709"/>
      <c r="F436" s="707"/>
      <c r="G436" s="708"/>
      <c r="H436" s="708"/>
      <c r="I436" s="708"/>
      <c r="J436" s="708"/>
      <c r="K436" s="710"/>
      <c r="L436" s="270"/>
      <c r="M436" s="706" t="str">
        <f t="shared" si="6"/>
        <v/>
      </c>
    </row>
    <row r="437" spans="1:13" ht="14.45" customHeight="1" x14ac:dyDescent="0.2">
      <c r="A437" s="711"/>
      <c r="B437" s="707"/>
      <c r="C437" s="708"/>
      <c r="D437" s="708"/>
      <c r="E437" s="709"/>
      <c r="F437" s="707"/>
      <c r="G437" s="708"/>
      <c r="H437" s="708"/>
      <c r="I437" s="708"/>
      <c r="J437" s="708"/>
      <c r="K437" s="710"/>
      <c r="L437" s="270"/>
      <c r="M437" s="706" t="str">
        <f t="shared" si="6"/>
        <v/>
      </c>
    </row>
    <row r="438" spans="1:13" ht="14.45" customHeight="1" x14ac:dyDescent="0.2">
      <c r="A438" s="711"/>
      <c r="B438" s="707"/>
      <c r="C438" s="708"/>
      <c r="D438" s="708"/>
      <c r="E438" s="709"/>
      <c r="F438" s="707"/>
      <c r="G438" s="708"/>
      <c r="H438" s="708"/>
      <c r="I438" s="708"/>
      <c r="J438" s="708"/>
      <c r="K438" s="710"/>
      <c r="L438" s="270"/>
      <c r="M438" s="706" t="str">
        <f t="shared" si="6"/>
        <v/>
      </c>
    </row>
    <row r="439" spans="1:13" ht="14.45" customHeight="1" x14ac:dyDescent="0.2">
      <c r="A439" s="711"/>
      <c r="B439" s="707"/>
      <c r="C439" s="708"/>
      <c r="D439" s="708"/>
      <c r="E439" s="709"/>
      <c r="F439" s="707"/>
      <c r="G439" s="708"/>
      <c r="H439" s="708"/>
      <c r="I439" s="708"/>
      <c r="J439" s="708"/>
      <c r="K439" s="710"/>
      <c r="L439" s="270"/>
      <c r="M439" s="706" t="str">
        <f t="shared" si="6"/>
        <v/>
      </c>
    </row>
    <row r="440" spans="1:13" ht="14.45" customHeight="1" x14ac:dyDescent="0.2">
      <c r="A440" s="711"/>
      <c r="B440" s="707"/>
      <c r="C440" s="708"/>
      <c r="D440" s="708"/>
      <c r="E440" s="709"/>
      <c r="F440" s="707"/>
      <c r="G440" s="708"/>
      <c r="H440" s="708"/>
      <c r="I440" s="708"/>
      <c r="J440" s="708"/>
      <c r="K440" s="710"/>
      <c r="L440" s="270"/>
      <c r="M440" s="706" t="str">
        <f t="shared" si="6"/>
        <v/>
      </c>
    </row>
    <row r="441" spans="1:13" ht="14.45" customHeight="1" x14ac:dyDescent="0.2">
      <c r="A441" s="711"/>
      <c r="B441" s="707"/>
      <c r="C441" s="708"/>
      <c r="D441" s="708"/>
      <c r="E441" s="709"/>
      <c r="F441" s="707"/>
      <c r="G441" s="708"/>
      <c r="H441" s="708"/>
      <c r="I441" s="708"/>
      <c r="J441" s="708"/>
      <c r="K441" s="710"/>
      <c r="L441" s="270"/>
      <c r="M441" s="706" t="str">
        <f t="shared" si="6"/>
        <v/>
      </c>
    </row>
    <row r="442" spans="1:13" ht="14.45" customHeight="1" x14ac:dyDescent="0.2">
      <c r="A442" s="711"/>
      <c r="B442" s="707"/>
      <c r="C442" s="708"/>
      <c r="D442" s="708"/>
      <c r="E442" s="709"/>
      <c r="F442" s="707"/>
      <c r="G442" s="708"/>
      <c r="H442" s="708"/>
      <c r="I442" s="708"/>
      <c r="J442" s="708"/>
      <c r="K442" s="710"/>
      <c r="L442" s="270"/>
      <c r="M442" s="706" t="str">
        <f t="shared" si="6"/>
        <v/>
      </c>
    </row>
    <row r="443" spans="1:13" ht="14.45" customHeight="1" x14ac:dyDescent="0.2">
      <c r="A443" s="711"/>
      <c r="B443" s="707"/>
      <c r="C443" s="708"/>
      <c r="D443" s="708"/>
      <c r="E443" s="709"/>
      <c r="F443" s="707"/>
      <c r="G443" s="708"/>
      <c r="H443" s="708"/>
      <c r="I443" s="708"/>
      <c r="J443" s="708"/>
      <c r="K443" s="710"/>
      <c r="L443" s="270"/>
      <c r="M443" s="706" t="str">
        <f t="shared" si="6"/>
        <v/>
      </c>
    </row>
    <row r="444" spans="1:13" ht="14.45" customHeight="1" x14ac:dyDescent="0.2">
      <c r="A444" s="711"/>
      <c r="B444" s="707"/>
      <c r="C444" s="708"/>
      <c r="D444" s="708"/>
      <c r="E444" s="709"/>
      <c r="F444" s="707"/>
      <c r="G444" s="708"/>
      <c r="H444" s="708"/>
      <c r="I444" s="708"/>
      <c r="J444" s="708"/>
      <c r="K444" s="710"/>
      <c r="L444" s="270"/>
      <c r="M444" s="706" t="str">
        <f t="shared" si="6"/>
        <v/>
      </c>
    </row>
    <row r="445" spans="1:13" ht="14.45" customHeight="1" x14ac:dyDescent="0.2">
      <c r="A445" s="711"/>
      <c r="B445" s="707"/>
      <c r="C445" s="708"/>
      <c r="D445" s="708"/>
      <c r="E445" s="709"/>
      <c r="F445" s="707"/>
      <c r="G445" s="708"/>
      <c r="H445" s="708"/>
      <c r="I445" s="708"/>
      <c r="J445" s="708"/>
      <c r="K445" s="710"/>
      <c r="L445" s="270"/>
      <c r="M445" s="706" t="str">
        <f t="shared" si="6"/>
        <v/>
      </c>
    </row>
    <row r="446" spans="1:13" ht="14.45" customHeight="1" x14ac:dyDescent="0.2">
      <c r="A446" s="711"/>
      <c r="B446" s="707"/>
      <c r="C446" s="708"/>
      <c r="D446" s="708"/>
      <c r="E446" s="709"/>
      <c r="F446" s="707"/>
      <c r="G446" s="708"/>
      <c r="H446" s="708"/>
      <c r="I446" s="708"/>
      <c r="J446" s="708"/>
      <c r="K446" s="710"/>
      <c r="L446" s="270"/>
      <c r="M446" s="706" t="str">
        <f t="shared" si="6"/>
        <v/>
      </c>
    </row>
    <row r="447" spans="1:13" ht="14.45" customHeight="1" x14ac:dyDescent="0.2">
      <c r="A447" s="711"/>
      <c r="B447" s="707"/>
      <c r="C447" s="708"/>
      <c r="D447" s="708"/>
      <c r="E447" s="709"/>
      <c r="F447" s="707"/>
      <c r="G447" s="708"/>
      <c r="H447" s="708"/>
      <c r="I447" s="708"/>
      <c r="J447" s="708"/>
      <c r="K447" s="710"/>
      <c r="L447" s="270"/>
      <c r="M447" s="706" t="str">
        <f t="shared" si="6"/>
        <v/>
      </c>
    </row>
    <row r="448" spans="1:13" ht="14.45" customHeight="1" x14ac:dyDescent="0.2">
      <c r="A448" s="711"/>
      <c r="B448" s="707"/>
      <c r="C448" s="708"/>
      <c r="D448" s="708"/>
      <c r="E448" s="709"/>
      <c r="F448" s="707"/>
      <c r="G448" s="708"/>
      <c r="H448" s="708"/>
      <c r="I448" s="708"/>
      <c r="J448" s="708"/>
      <c r="K448" s="710"/>
      <c r="L448" s="270"/>
      <c r="M448" s="706" t="str">
        <f t="shared" si="6"/>
        <v/>
      </c>
    </row>
    <row r="449" spans="1:13" ht="14.45" customHeight="1" x14ac:dyDescent="0.2">
      <c r="A449" s="711"/>
      <c r="B449" s="707"/>
      <c r="C449" s="708"/>
      <c r="D449" s="708"/>
      <c r="E449" s="709"/>
      <c r="F449" s="707"/>
      <c r="G449" s="708"/>
      <c r="H449" s="708"/>
      <c r="I449" s="708"/>
      <c r="J449" s="708"/>
      <c r="K449" s="710"/>
      <c r="L449" s="270"/>
      <c r="M449" s="706" t="str">
        <f t="shared" si="6"/>
        <v/>
      </c>
    </row>
    <row r="450" spans="1:13" ht="14.45" customHeight="1" x14ac:dyDescent="0.2">
      <c r="A450" s="711"/>
      <c r="B450" s="707"/>
      <c r="C450" s="708"/>
      <c r="D450" s="708"/>
      <c r="E450" s="709"/>
      <c r="F450" s="707"/>
      <c r="G450" s="708"/>
      <c r="H450" s="708"/>
      <c r="I450" s="708"/>
      <c r="J450" s="708"/>
      <c r="K450" s="710"/>
      <c r="L450" s="270"/>
      <c r="M450" s="706" t="str">
        <f t="shared" si="6"/>
        <v/>
      </c>
    </row>
    <row r="451" spans="1:13" ht="14.45" customHeight="1" x14ac:dyDescent="0.2">
      <c r="A451" s="711"/>
      <c r="B451" s="707"/>
      <c r="C451" s="708"/>
      <c r="D451" s="708"/>
      <c r="E451" s="709"/>
      <c r="F451" s="707"/>
      <c r="G451" s="708"/>
      <c r="H451" s="708"/>
      <c r="I451" s="708"/>
      <c r="J451" s="708"/>
      <c r="K451" s="710"/>
      <c r="L451" s="270"/>
      <c r="M451" s="706" t="str">
        <f t="shared" si="6"/>
        <v/>
      </c>
    </row>
    <row r="452" spans="1:13" ht="14.45" customHeight="1" x14ac:dyDescent="0.2">
      <c r="A452" s="711"/>
      <c r="B452" s="707"/>
      <c r="C452" s="708"/>
      <c r="D452" s="708"/>
      <c r="E452" s="709"/>
      <c r="F452" s="707"/>
      <c r="G452" s="708"/>
      <c r="H452" s="708"/>
      <c r="I452" s="708"/>
      <c r="J452" s="708"/>
      <c r="K452" s="710"/>
      <c r="L452" s="270"/>
      <c r="M452" s="706" t="str">
        <f t="shared" si="6"/>
        <v/>
      </c>
    </row>
    <row r="453" spans="1:13" ht="14.45" customHeight="1" x14ac:dyDescent="0.2">
      <c r="A453" s="711"/>
      <c r="B453" s="707"/>
      <c r="C453" s="708"/>
      <c r="D453" s="708"/>
      <c r="E453" s="709"/>
      <c r="F453" s="707"/>
      <c r="G453" s="708"/>
      <c r="H453" s="708"/>
      <c r="I453" s="708"/>
      <c r="J453" s="708"/>
      <c r="K453" s="710"/>
      <c r="L453" s="270"/>
      <c r="M453" s="706" t="str">
        <f t="shared" si="6"/>
        <v/>
      </c>
    </row>
    <row r="454" spans="1:13" ht="14.45" customHeight="1" x14ac:dyDescent="0.2">
      <c r="A454" s="711"/>
      <c r="B454" s="707"/>
      <c r="C454" s="708"/>
      <c r="D454" s="708"/>
      <c r="E454" s="709"/>
      <c r="F454" s="707"/>
      <c r="G454" s="708"/>
      <c r="H454" s="708"/>
      <c r="I454" s="708"/>
      <c r="J454" s="708"/>
      <c r="K454" s="710"/>
      <c r="L454" s="270"/>
      <c r="M454" s="706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1"/>
      <c r="B455" s="707"/>
      <c r="C455" s="708"/>
      <c r="D455" s="708"/>
      <c r="E455" s="709"/>
      <c r="F455" s="707"/>
      <c r="G455" s="708"/>
      <c r="H455" s="708"/>
      <c r="I455" s="708"/>
      <c r="J455" s="708"/>
      <c r="K455" s="710"/>
      <c r="L455" s="270"/>
      <c r="M455" s="706" t="str">
        <f t="shared" si="7"/>
        <v/>
      </c>
    </row>
    <row r="456" spans="1:13" ht="14.45" customHeight="1" x14ac:dyDescent="0.2">
      <c r="A456" s="711"/>
      <c r="B456" s="707"/>
      <c r="C456" s="708"/>
      <c r="D456" s="708"/>
      <c r="E456" s="709"/>
      <c r="F456" s="707"/>
      <c r="G456" s="708"/>
      <c r="H456" s="708"/>
      <c r="I456" s="708"/>
      <c r="J456" s="708"/>
      <c r="K456" s="710"/>
      <c r="L456" s="270"/>
      <c r="M456" s="706" t="str">
        <f t="shared" si="7"/>
        <v/>
      </c>
    </row>
    <row r="457" spans="1:13" ht="14.45" customHeight="1" x14ac:dyDescent="0.2">
      <c r="A457" s="711"/>
      <c r="B457" s="707"/>
      <c r="C457" s="708"/>
      <c r="D457" s="708"/>
      <c r="E457" s="709"/>
      <c r="F457" s="707"/>
      <c r="G457" s="708"/>
      <c r="H457" s="708"/>
      <c r="I457" s="708"/>
      <c r="J457" s="708"/>
      <c r="K457" s="710"/>
      <c r="L457" s="270"/>
      <c r="M457" s="706" t="str">
        <f t="shared" si="7"/>
        <v/>
      </c>
    </row>
    <row r="458" spans="1:13" ht="14.45" customHeight="1" x14ac:dyDescent="0.2">
      <c r="A458" s="711"/>
      <c r="B458" s="707"/>
      <c r="C458" s="708"/>
      <c r="D458" s="708"/>
      <c r="E458" s="709"/>
      <c r="F458" s="707"/>
      <c r="G458" s="708"/>
      <c r="H458" s="708"/>
      <c r="I458" s="708"/>
      <c r="J458" s="708"/>
      <c r="K458" s="710"/>
      <c r="L458" s="270"/>
      <c r="M458" s="706" t="str">
        <f t="shared" si="7"/>
        <v/>
      </c>
    </row>
    <row r="459" spans="1:13" ht="14.45" customHeight="1" x14ac:dyDescent="0.2">
      <c r="A459" s="711"/>
      <c r="B459" s="707"/>
      <c r="C459" s="708"/>
      <c r="D459" s="708"/>
      <c r="E459" s="709"/>
      <c r="F459" s="707"/>
      <c r="G459" s="708"/>
      <c r="H459" s="708"/>
      <c r="I459" s="708"/>
      <c r="J459" s="708"/>
      <c r="K459" s="710"/>
      <c r="L459" s="270"/>
      <c r="M459" s="706" t="str">
        <f t="shared" si="7"/>
        <v/>
      </c>
    </row>
    <row r="460" spans="1:13" ht="14.45" customHeight="1" x14ac:dyDescent="0.2">
      <c r="A460" s="711"/>
      <c r="B460" s="707"/>
      <c r="C460" s="708"/>
      <c r="D460" s="708"/>
      <c r="E460" s="709"/>
      <c r="F460" s="707"/>
      <c r="G460" s="708"/>
      <c r="H460" s="708"/>
      <c r="I460" s="708"/>
      <c r="J460" s="708"/>
      <c r="K460" s="710"/>
      <c r="L460" s="270"/>
      <c r="M460" s="706" t="str">
        <f t="shared" si="7"/>
        <v/>
      </c>
    </row>
    <row r="461" spans="1:13" ht="14.45" customHeight="1" x14ac:dyDescent="0.2">
      <c r="A461" s="711"/>
      <c r="B461" s="707"/>
      <c r="C461" s="708"/>
      <c r="D461" s="708"/>
      <c r="E461" s="709"/>
      <c r="F461" s="707"/>
      <c r="G461" s="708"/>
      <c r="H461" s="708"/>
      <c r="I461" s="708"/>
      <c r="J461" s="708"/>
      <c r="K461" s="710"/>
      <c r="L461" s="270"/>
      <c r="M461" s="706" t="str">
        <f t="shared" si="7"/>
        <v/>
      </c>
    </row>
    <row r="462" spans="1:13" ht="14.45" customHeight="1" x14ac:dyDescent="0.2">
      <c r="A462" s="711"/>
      <c r="B462" s="707"/>
      <c r="C462" s="708"/>
      <c r="D462" s="708"/>
      <c r="E462" s="709"/>
      <c r="F462" s="707"/>
      <c r="G462" s="708"/>
      <c r="H462" s="708"/>
      <c r="I462" s="708"/>
      <c r="J462" s="708"/>
      <c r="K462" s="710"/>
      <c r="L462" s="270"/>
      <c r="M462" s="706" t="str">
        <f t="shared" si="7"/>
        <v/>
      </c>
    </row>
    <row r="463" spans="1:13" ht="14.45" customHeight="1" x14ac:dyDescent="0.2">
      <c r="A463" s="711"/>
      <c r="B463" s="707"/>
      <c r="C463" s="708"/>
      <c r="D463" s="708"/>
      <c r="E463" s="709"/>
      <c r="F463" s="707"/>
      <c r="G463" s="708"/>
      <c r="H463" s="708"/>
      <c r="I463" s="708"/>
      <c r="J463" s="708"/>
      <c r="K463" s="710"/>
      <c r="L463" s="270"/>
      <c r="M463" s="706" t="str">
        <f t="shared" si="7"/>
        <v/>
      </c>
    </row>
    <row r="464" spans="1:13" ht="14.45" customHeight="1" x14ac:dyDescent="0.2">
      <c r="A464" s="711"/>
      <c r="B464" s="707"/>
      <c r="C464" s="708"/>
      <c r="D464" s="708"/>
      <c r="E464" s="709"/>
      <c r="F464" s="707"/>
      <c r="G464" s="708"/>
      <c r="H464" s="708"/>
      <c r="I464" s="708"/>
      <c r="J464" s="708"/>
      <c r="K464" s="710"/>
      <c r="L464" s="270"/>
      <c r="M464" s="706" t="str">
        <f t="shared" si="7"/>
        <v/>
      </c>
    </row>
    <row r="465" spans="1:13" ht="14.45" customHeight="1" x14ac:dyDescent="0.2">
      <c r="A465" s="711"/>
      <c r="B465" s="707"/>
      <c r="C465" s="708"/>
      <c r="D465" s="708"/>
      <c r="E465" s="709"/>
      <c r="F465" s="707"/>
      <c r="G465" s="708"/>
      <c r="H465" s="708"/>
      <c r="I465" s="708"/>
      <c r="J465" s="708"/>
      <c r="K465" s="710"/>
      <c r="L465" s="270"/>
      <c r="M465" s="706" t="str">
        <f t="shared" si="7"/>
        <v/>
      </c>
    </row>
    <row r="466" spans="1:13" ht="14.45" customHeight="1" x14ac:dyDescent="0.2">
      <c r="A466" s="711"/>
      <c r="B466" s="707"/>
      <c r="C466" s="708"/>
      <c r="D466" s="708"/>
      <c r="E466" s="709"/>
      <c r="F466" s="707"/>
      <c r="G466" s="708"/>
      <c r="H466" s="708"/>
      <c r="I466" s="708"/>
      <c r="J466" s="708"/>
      <c r="K466" s="710"/>
      <c r="L466" s="270"/>
      <c r="M466" s="706" t="str">
        <f t="shared" si="7"/>
        <v/>
      </c>
    </row>
    <row r="467" spans="1:13" ht="14.45" customHeight="1" x14ac:dyDescent="0.2">
      <c r="A467" s="711"/>
      <c r="B467" s="707"/>
      <c r="C467" s="708"/>
      <c r="D467" s="708"/>
      <c r="E467" s="709"/>
      <c r="F467" s="707"/>
      <c r="G467" s="708"/>
      <c r="H467" s="708"/>
      <c r="I467" s="708"/>
      <c r="J467" s="708"/>
      <c r="K467" s="710"/>
      <c r="L467" s="270"/>
      <c r="M467" s="706" t="str">
        <f t="shared" si="7"/>
        <v/>
      </c>
    </row>
    <row r="468" spans="1:13" ht="14.45" customHeight="1" x14ac:dyDescent="0.2">
      <c r="A468" s="711"/>
      <c r="B468" s="707"/>
      <c r="C468" s="708"/>
      <c r="D468" s="708"/>
      <c r="E468" s="709"/>
      <c r="F468" s="707"/>
      <c r="G468" s="708"/>
      <c r="H468" s="708"/>
      <c r="I468" s="708"/>
      <c r="J468" s="708"/>
      <c r="K468" s="710"/>
      <c r="L468" s="270"/>
      <c r="M468" s="706" t="str">
        <f t="shared" si="7"/>
        <v/>
      </c>
    </row>
    <row r="469" spans="1:13" ht="14.45" customHeight="1" x14ac:dyDescent="0.2">
      <c r="A469" s="711"/>
      <c r="B469" s="707"/>
      <c r="C469" s="708"/>
      <c r="D469" s="708"/>
      <c r="E469" s="709"/>
      <c r="F469" s="707"/>
      <c r="G469" s="708"/>
      <c r="H469" s="708"/>
      <c r="I469" s="708"/>
      <c r="J469" s="708"/>
      <c r="K469" s="710"/>
      <c r="L469" s="270"/>
      <c r="M469" s="706" t="str">
        <f t="shared" si="7"/>
        <v/>
      </c>
    </row>
    <row r="470" spans="1:13" ht="14.45" customHeight="1" x14ac:dyDescent="0.2">
      <c r="A470" s="711"/>
      <c r="B470" s="707"/>
      <c r="C470" s="708"/>
      <c r="D470" s="708"/>
      <c r="E470" s="709"/>
      <c r="F470" s="707"/>
      <c r="G470" s="708"/>
      <c r="H470" s="708"/>
      <c r="I470" s="708"/>
      <c r="J470" s="708"/>
      <c r="K470" s="710"/>
      <c r="L470" s="270"/>
      <c r="M470" s="706" t="str">
        <f t="shared" si="7"/>
        <v/>
      </c>
    </row>
    <row r="471" spans="1:13" ht="14.45" customHeight="1" x14ac:dyDescent="0.2">
      <c r="A471" s="711"/>
      <c r="B471" s="707"/>
      <c r="C471" s="708"/>
      <c r="D471" s="708"/>
      <c r="E471" s="709"/>
      <c r="F471" s="707"/>
      <c r="G471" s="708"/>
      <c r="H471" s="708"/>
      <c r="I471" s="708"/>
      <c r="J471" s="708"/>
      <c r="K471" s="710"/>
      <c r="L471" s="270"/>
      <c r="M471" s="706" t="str">
        <f t="shared" si="7"/>
        <v/>
      </c>
    </row>
    <row r="472" spans="1:13" ht="14.45" customHeight="1" x14ac:dyDescent="0.2">
      <c r="A472" s="711"/>
      <c r="B472" s="707"/>
      <c r="C472" s="708"/>
      <c r="D472" s="708"/>
      <c r="E472" s="709"/>
      <c r="F472" s="707"/>
      <c r="G472" s="708"/>
      <c r="H472" s="708"/>
      <c r="I472" s="708"/>
      <c r="J472" s="708"/>
      <c r="K472" s="710"/>
      <c r="L472" s="270"/>
      <c r="M472" s="706" t="str">
        <f t="shared" si="7"/>
        <v/>
      </c>
    </row>
    <row r="473" spans="1:13" ht="14.45" customHeight="1" x14ac:dyDescent="0.2">
      <c r="A473" s="711"/>
      <c r="B473" s="707"/>
      <c r="C473" s="708"/>
      <c r="D473" s="708"/>
      <c r="E473" s="709"/>
      <c r="F473" s="707"/>
      <c r="G473" s="708"/>
      <c r="H473" s="708"/>
      <c r="I473" s="708"/>
      <c r="J473" s="708"/>
      <c r="K473" s="710"/>
      <c r="L473" s="270"/>
      <c r="M473" s="706" t="str">
        <f t="shared" si="7"/>
        <v/>
      </c>
    </row>
    <row r="474" spans="1:13" ht="14.45" customHeight="1" x14ac:dyDescent="0.2">
      <c r="A474" s="711"/>
      <c r="B474" s="707"/>
      <c r="C474" s="708"/>
      <c r="D474" s="708"/>
      <c r="E474" s="709"/>
      <c r="F474" s="707"/>
      <c r="G474" s="708"/>
      <c r="H474" s="708"/>
      <c r="I474" s="708"/>
      <c r="J474" s="708"/>
      <c r="K474" s="710"/>
      <c r="L474" s="270"/>
      <c r="M474" s="706" t="str">
        <f t="shared" si="7"/>
        <v/>
      </c>
    </row>
    <row r="475" spans="1:13" ht="14.45" customHeight="1" x14ac:dyDescent="0.2">
      <c r="A475" s="711"/>
      <c r="B475" s="707"/>
      <c r="C475" s="708"/>
      <c r="D475" s="708"/>
      <c r="E475" s="709"/>
      <c r="F475" s="707"/>
      <c r="G475" s="708"/>
      <c r="H475" s="708"/>
      <c r="I475" s="708"/>
      <c r="J475" s="708"/>
      <c r="K475" s="710"/>
      <c r="L475" s="270"/>
      <c r="M475" s="706" t="str">
        <f t="shared" si="7"/>
        <v/>
      </c>
    </row>
    <row r="476" spans="1:13" ht="14.45" customHeight="1" x14ac:dyDescent="0.2">
      <c r="A476" s="711"/>
      <c r="B476" s="707"/>
      <c r="C476" s="708"/>
      <c r="D476" s="708"/>
      <c r="E476" s="709"/>
      <c r="F476" s="707"/>
      <c r="G476" s="708"/>
      <c r="H476" s="708"/>
      <c r="I476" s="708"/>
      <c r="J476" s="708"/>
      <c r="K476" s="710"/>
      <c r="L476" s="270"/>
      <c r="M476" s="706" t="str">
        <f t="shared" si="7"/>
        <v/>
      </c>
    </row>
    <row r="477" spans="1:13" ht="14.45" customHeight="1" x14ac:dyDescent="0.2">
      <c r="A477" s="711"/>
      <c r="B477" s="707"/>
      <c r="C477" s="708"/>
      <c r="D477" s="708"/>
      <c r="E477" s="709"/>
      <c r="F477" s="707"/>
      <c r="G477" s="708"/>
      <c r="H477" s="708"/>
      <c r="I477" s="708"/>
      <c r="J477" s="708"/>
      <c r="K477" s="710"/>
      <c r="L477" s="270"/>
      <c r="M477" s="706" t="str">
        <f t="shared" si="7"/>
        <v/>
      </c>
    </row>
    <row r="478" spans="1:13" ht="14.45" customHeight="1" x14ac:dyDescent="0.2">
      <c r="A478" s="711"/>
      <c r="B478" s="707"/>
      <c r="C478" s="708"/>
      <c r="D478" s="708"/>
      <c r="E478" s="709"/>
      <c r="F478" s="707"/>
      <c r="G478" s="708"/>
      <c r="H478" s="708"/>
      <c r="I478" s="708"/>
      <c r="J478" s="708"/>
      <c r="K478" s="710"/>
      <c r="L478" s="270"/>
      <c r="M478" s="706" t="str">
        <f t="shared" si="7"/>
        <v/>
      </c>
    </row>
    <row r="479" spans="1:13" ht="14.45" customHeight="1" x14ac:dyDescent="0.2">
      <c r="A479" s="711"/>
      <c r="B479" s="707"/>
      <c r="C479" s="708"/>
      <c r="D479" s="708"/>
      <c r="E479" s="709"/>
      <c r="F479" s="707"/>
      <c r="G479" s="708"/>
      <c r="H479" s="708"/>
      <c r="I479" s="708"/>
      <c r="J479" s="708"/>
      <c r="K479" s="710"/>
      <c r="L479" s="270"/>
      <c r="M479" s="706" t="str">
        <f t="shared" si="7"/>
        <v/>
      </c>
    </row>
    <row r="480" spans="1:13" ht="14.45" customHeight="1" x14ac:dyDescent="0.2">
      <c r="A480" s="711"/>
      <c r="B480" s="707"/>
      <c r="C480" s="708"/>
      <c r="D480" s="708"/>
      <c r="E480" s="709"/>
      <c r="F480" s="707"/>
      <c r="G480" s="708"/>
      <c r="H480" s="708"/>
      <c r="I480" s="708"/>
      <c r="J480" s="708"/>
      <c r="K480" s="710"/>
      <c r="L480" s="270"/>
      <c r="M480" s="706" t="str">
        <f t="shared" si="7"/>
        <v/>
      </c>
    </row>
    <row r="481" spans="1:13" ht="14.45" customHeight="1" x14ac:dyDescent="0.2">
      <c r="A481" s="711"/>
      <c r="B481" s="707"/>
      <c r="C481" s="708"/>
      <c r="D481" s="708"/>
      <c r="E481" s="709"/>
      <c r="F481" s="707"/>
      <c r="G481" s="708"/>
      <c r="H481" s="708"/>
      <c r="I481" s="708"/>
      <c r="J481" s="708"/>
      <c r="K481" s="710"/>
      <c r="L481" s="270"/>
      <c r="M481" s="706" t="str">
        <f t="shared" si="7"/>
        <v/>
      </c>
    </row>
    <row r="482" spans="1:13" ht="14.45" customHeight="1" x14ac:dyDescent="0.2">
      <c r="A482" s="711"/>
      <c r="B482" s="707"/>
      <c r="C482" s="708"/>
      <c r="D482" s="708"/>
      <c r="E482" s="709"/>
      <c r="F482" s="707"/>
      <c r="G482" s="708"/>
      <c r="H482" s="708"/>
      <c r="I482" s="708"/>
      <c r="J482" s="708"/>
      <c r="K482" s="710"/>
      <c r="L482" s="270"/>
      <c r="M482" s="706" t="str">
        <f t="shared" si="7"/>
        <v/>
      </c>
    </row>
    <row r="483" spans="1:13" ht="14.45" customHeight="1" x14ac:dyDescent="0.2">
      <c r="A483" s="711"/>
      <c r="B483" s="707"/>
      <c r="C483" s="708"/>
      <c r="D483" s="708"/>
      <c r="E483" s="709"/>
      <c r="F483" s="707"/>
      <c r="G483" s="708"/>
      <c r="H483" s="708"/>
      <c r="I483" s="708"/>
      <c r="J483" s="708"/>
      <c r="K483" s="710"/>
      <c r="L483" s="270"/>
      <c r="M483" s="706" t="str">
        <f t="shared" si="7"/>
        <v/>
      </c>
    </row>
    <row r="484" spans="1:13" ht="14.45" customHeight="1" x14ac:dyDescent="0.2">
      <c r="A484" s="711"/>
      <c r="B484" s="707"/>
      <c r="C484" s="708"/>
      <c r="D484" s="708"/>
      <c r="E484" s="709"/>
      <c r="F484" s="707"/>
      <c r="G484" s="708"/>
      <c r="H484" s="708"/>
      <c r="I484" s="708"/>
      <c r="J484" s="708"/>
      <c r="K484" s="710"/>
      <c r="L484" s="270"/>
      <c r="M484" s="706" t="str">
        <f t="shared" si="7"/>
        <v/>
      </c>
    </row>
    <row r="485" spans="1:13" ht="14.45" customHeight="1" x14ac:dyDescent="0.2">
      <c r="A485" s="711"/>
      <c r="B485" s="707"/>
      <c r="C485" s="708"/>
      <c r="D485" s="708"/>
      <c r="E485" s="709"/>
      <c r="F485" s="707"/>
      <c r="G485" s="708"/>
      <c r="H485" s="708"/>
      <c r="I485" s="708"/>
      <c r="J485" s="708"/>
      <c r="K485" s="710"/>
      <c r="L485" s="270"/>
      <c r="M485" s="706" t="str">
        <f t="shared" si="7"/>
        <v/>
      </c>
    </row>
    <row r="486" spans="1:13" ht="14.45" customHeight="1" x14ac:dyDescent="0.2">
      <c r="A486" s="711"/>
      <c r="B486" s="707"/>
      <c r="C486" s="708"/>
      <c r="D486" s="708"/>
      <c r="E486" s="709"/>
      <c r="F486" s="707"/>
      <c r="G486" s="708"/>
      <c r="H486" s="708"/>
      <c r="I486" s="708"/>
      <c r="J486" s="708"/>
      <c r="K486" s="710"/>
      <c r="L486" s="270"/>
      <c r="M486" s="706" t="str">
        <f t="shared" si="7"/>
        <v/>
      </c>
    </row>
    <row r="487" spans="1:13" ht="14.45" customHeight="1" x14ac:dyDescent="0.2">
      <c r="A487" s="711"/>
      <c r="B487" s="707"/>
      <c r="C487" s="708"/>
      <c r="D487" s="708"/>
      <c r="E487" s="709"/>
      <c r="F487" s="707"/>
      <c r="G487" s="708"/>
      <c r="H487" s="708"/>
      <c r="I487" s="708"/>
      <c r="J487" s="708"/>
      <c r="K487" s="710"/>
      <c r="L487" s="270"/>
      <c r="M487" s="706" t="str">
        <f t="shared" si="7"/>
        <v/>
      </c>
    </row>
    <row r="488" spans="1:13" ht="14.45" customHeight="1" x14ac:dyDescent="0.2">
      <c r="A488" s="711"/>
      <c r="B488" s="707"/>
      <c r="C488" s="708"/>
      <c r="D488" s="708"/>
      <c r="E488" s="709"/>
      <c r="F488" s="707"/>
      <c r="G488" s="708"/>
      <c r="H488" s="708"/>
      <c r="I488" s="708"/>
      <c r="J488" s="708"/>
      <c r="K488" s="710"/>
      <c r="L488" s="270"/>
      <c r="M488" s="706" t="str">
        <f t="shared" si="7"/>
        <v/>
      </c>
    </row>
    <row r="489" spans="1:13" ht="14.45" customHeight="1" x14ac:dyDescent="0.2">
      <c r="A489" s="711"/>
      <c r="B489" s="707"/>
      <c r="C489" s="708"/>
      <c r="D489" s="708"/>
      <c r="E489" s="709"/>
      <c r="F489" s="707"/>
      <c r="G489" s="708"/>
      <c r="H489" s="708"/>
      <c r="I489" s="708"/>
      <c r="J489" s="708"/>
      <c r="K489" s="710"/>
      <c r="L489" s="270"/>
      <c r="M489" s="706" t="str">
        <f t="shared" si="7"/>
        <v/>
      </c>
    </row>
    <row r="490" spans="1:13" ht="14.45" customHeight="1" x14ac:dyDescent="0.2">
      <c r="A490" s="711"/>
      <c r="B490" s="707"/>
      <c r="C490" s="708"/>
      <c r="D490" s="708"/>
      <c r="E490" s="709"/>
      <c r="F490" s="707"/>
      <c r="G490" s="708"/>
      <c r="H490" s="708"/>
      <c r="I490" s="708"/>
      <c r="J490" s="708"/>
      <c r="K490" s="710"/>
      <c r="L490" s="270"/>
      <c r="M490" s="706" t="str">
        <f t="shared" si="7"/>
        <v/>
      </c>
    </row>
    <row r="491" spans="1:13" ht="14.45" customHeight="1" x14ac:dyDescent="0.2">
      <c r="A491" s="711"/>
      <c r="B491" s="707"/>
      <c r="C491" s="708"/>
      <c r="D491" s="708"/>
      <c r="E491" s="709"/>
      <c r="F491" s="707"/>
      <c r="G491" s="708"/>
      <c r="H491" s="708"/>
      <c r="I491" s="708"/>
      <c r="J491" s="708"/>
      <c r="K491" s="710"/>
      <c r="L491" s="270"/>
      <c r="M491" s="706" t="str">
        <f t="shared" si="7"/>
        <v/>
      </c>
    </row>
    <row r="492" spans="1:13" ht="14.45" customHeight="1" x14ac:dyDescent="0.2">
      <c r="A492" s="711"/>
      <c r="B492" s="707"/>
      <c r="C492" s="708"/>
      <c r="D492" s="708"/>
      <c r="E492" s="709"/>
      <c r="F492" s="707"/>
      <c r="G492" s="708"/>
      <c r="H492" s="708"/>
      <c r="I492" s="708"/>
      <c r="J492" s="708"/>
      <c r="K492" s="710"/>
      <c r="L492" s="270"/>
      <c r="M492" s="706" t="str">
        <f t="shared" si="7"/>
        <v/>
      </c>
    </row>
    <row r="493" spans="1:13" ht="14.45" customHeight="1" x14ac:dyDescent="0.2">
      <c r="A493" s="711"/>
      <c r="B493" s="707"/>
      <c r="C493" s="708"/>
      <c r="D493" s="708"/>
      <c r="E493" s="709"/>
      <c r="F493" s="707"/>
      <c r="G493" s="708"/>
      <c r="H493" s="708"/>
      <c r="I493" s="708"/>
      <c r="J493" s="708"/>
      <c r="K493" s="710"/>
      <c r="L493" s="270"/>
      <c r="M493" s="706" t="str">
        <f t="shared" si="7"/>
        <v/>
      </c>
    </row>
    <row r="494" spans="1:13" ht="14.45" customHeight="1" x14ac:dyDescent="0.2">
      <c r="A494" s="711"/>
      <c r="B494" s="707"/>
      <c r="C494" s="708"/>
      <c r="D494" s="708"/>
      <c r="E494" s="709"/>
      <c r="F494" s="707"/>
      <c r="G494" s="708"/>
      <c r="H494" s="708"/>
      <c r="I494" s="708"/>
      <c r="J494" s="708"/>
      <c r="K494" s="710"/>
      <c r="L494" s="270"/>
      <c r="M494" s="706" t="str">
        <f t="shared" si="7"/>
        <v/>
      </c>
    </row>
    <row r="495" spans="1:13" ht="14.45" customHeight="1" x14ac:dyDescent="0.2">
      <c r="A495" s="711"/>
      <c r="B495" s="707"/>
      <c r="C495" s="708"/>
      <c r="D495" s="708"/>
      <c r="E495" s="709"/>
      <c r="F495" s="707"/>
      <c r="G495" s="708"/>
      <c r="H495" s="708"/>
      <c r="I495" s="708"/>
      <c r="J495" s="708"/>
      <c r="K495" s="710"/>
      <c r="L495" s="270"/>
      <c r="M495" s="706" t="str">
        <f t="shared" si="7"/>
        <v/>
      </c>
    </row>
    <row r="496" spans="1:13" ht="14.45" customHeight="1" x14ac:dyDescent="0.2">
      <c r="A496" s="711"/>
      <c r="B496" s="707"/>
      <c r="C496" s="708"/>
      <c r="D496" s="708"/>
      <c r="E496" s="709"/>
      <c r="F496" s="707"/>
      <c r="G496" s="708"/>
      <c r="H496" s="708"/>
      <c r="I496" s="708"/>
      <c r="J496" s="708"/>
      <c r="K496" s="710"/>
      <c r="L496" s="270"/>
      <c r="M496" s="706" t="str">
        <f t="shared" si="7"/>
        <v/>
      </c>
    </row>
    <row r="497" spans="1:13" ht="14.45" customHeight="1" x14ac:dyDescent="0.2">
      <c r="A497" s="711"/>
      <c r="B497" s="707"/>
      <c r="C497" s="708"/>
      <c r="D497" s="708"/>
      <c r="E497" s="709"/>
      <c r="F497" s="707"/>
      <c r="G497" s="708"/>
      <c r="H497" s="708"/>
      <c r="I497" s="708"/>
      <c r="J497" s="708"/>
      <c r="K497" s="710"/>
      <c r="L497" s="270"/>
      <c r="M497" s="706" t="str">
        <f t="shared" si="7"/>
        <v/>
      </c>
    </row>
    <row r="498" spans="1:13" ht="14.45" customHeight="1" x14ac:dyDescent="0.2">
      <c r="A498" s="711"/>
      <c r="B498" s="707"/>
      <c r="C498" s="708"/>
      <c r="D498" s="708"/>
      <c r="E498" s="709"/>
      <c r="F498" s="707"/>
      <c r="G498" s="708"/>
      <c r="H498" s="708"/>
      <c r="I498" s="708"/>
      <c r="J498" s="708"/>
      <c r="K498" s="710"/>
      <c r="L498" s="270"/>
      <c r="M498" s="706" t="str">
        <f t="shared" si="7"/>
        <v/>
      </c>
    </row>
    <row r="499" spans="1:13" ht="14.45" customHeight="1" x14ac:dyDescent="0.2">
      <c r="A499" s="711"/>
      <c r="B499" s="707"/>
      <c r="C499" s="708"/>
      <c r="D499" s="708"/>
      <c r="E499" s="709"/>
      <c r="F499" s="707"/>
      <c r="G499" s="708"/>
      <c r="H499" s="708"/>
      <c r="I499" s="708"/>
      <c r="J499" s="708"/>
      <c r="K499" s="710"/>
      <c r="L499" s="270"/>
      <c r="M499" s="706" t="str">
        <f t="shared" si="7"/>
        <v/>
      </c>
    </row>
    <row r="500" spans="1:13" ht="14.45" customHeight="1" x14ac:dyDescent="0.2">
      <c r="A500" s="711"/>
      <c r="B500" s="707"/>
      <c r="C500" s="708"/>
      <c r="D500" s="708"/>
      <c r="E500" s="709"/>
      <c r="F500" s="707"/>
      <c r="G500" s="708"/>
      <c r="H500" s="708"/>
      <c r="I500" s="708"/>
      <c r="J500" s="708"/>
      <c r="K500" s="710"/>
      <c r="L500" s="270"/>
      <c r="M500" s="706" t="str">
        <f t="shared" si="7"/>
        <v/>
      </c>
    </row>
    <row r="501" spans="1:13" ht="14.45" customHeight="1" x14ac:dyDescent="0.2">
      <c r="A501" s="711"/>
      <c r="B501" s="707"/>
      <c r="C501" s="708"/>
      <c r="D501" s="708"/>
      <c r="E501" s="709"/>
      <c r="F501" s="707"/>
      <c r="G501" s="708"/>
      <c r="H501" s="708"/>
      <c r="I501" s="708"/>
      <c r="J501" s="708"/>
      <c r="K501" s="710"/>
      <c r="L501" s="270"/>
      <c r="M501" s="706" t="str">
        <f t="shared" si="7"/>
        <v/>
      </c>
    </row>
    <row r="502" spans="1:13" ht="14.45" customHeight="1" x14ac:dyDescent="0.2">
      <c r="A502" s="711"/>
      <c r="B502" s="707"/>
      <c r="C502" s="708"/>
      <c r="D502" s="708"/>
      <c r="E502" s="709"/>
      <c r="F502" s="707"/>
      <c r="G502" s="708"/>
      <c r="H502" s="708"/>
      <c r="I502" s="708"/>
      <c r="J502" s="708"/>
      <c r="K502" s="710"/>
      <c r="L502" s="270"/>
      <c r="M502" s="706" t="str">
        <f t="shared" si="7"/>
        <v/>
      </c>
    </row>
    <row r="503" spans="1:13" ht="14.45" customHeight="1" x14ac:dyDescent="0.2">
      <c r="A503" s="711"/>
      <c r="B503" s="707"/>
      <c r="C503" s="708"/>
      <c r="D503" s="708"/>
      <c r="E503" s="709"/>
      <c r="F503" s="707"/>
      <c r="G503" s="708"/>
      <c r="H503" s="708"/>
      <c r="I503" s="708"/>
      <c r="J503" s="708"/>
      <c r="K503" s="710"/>
      <c r="L503" s="270"/>
      <c r="M503" s="706" t="str">
        <f t="shared" si="7"/>
        <v/>
      </c>
    </row>
    <row r="504" spans="1:13" ht="14.45" customHeight="1" x14ac:dyDescent="0.2">
      <c r="A504" s="711"/>
      <c r="B504" s="707"/>
      <c r="C504" s="708"/>
      <c r="D504" s="708"/>
      <c r="E504" s="709"/>
      <c r="F504" s="707"/>
      <c r="G504" s="708"/>
      <c r="H504" s="708"/>
      <c r="I504" s="708"/>
      <c r="J504" s="708"/>
      <c r="K504" s="710"/>
      <c r="L504" s="270"/>
      <c r="M504" s="706" t="str">
        <f t="shared" si="7"/>
        <v/>
      </c>
    </row>
    <row r="505" spans="1:13" ht="14.45" customHeight="1" x14ac:dyDescent="0.2">
      <c r="A505" s="711"/>
      <c r="B505" s="707"/>
      <c r="C505" s="708"/>
      <c r="D505" s="708"/>
      <c r="E505" s="709"/>
      <c r="F505" s="707"/>
      <c r="G505" s="708"/>
      <c r="H505" s="708"/>
      <c r="I505" s="708"/>
      <c r="J505" s="708"/>
      <c r="K505" s="710"/>
      <c r="L505" s="270"/>
      <c r="M505" s="706" t="str">
        <f t="shared" si="7"/>
        <v/>
      </c>
    </row>
    <row r="506" spans="1:13" ht="14.45" customHeight="1" x14ac:dyDescent="0.2">
      <c r="A506" s="711"/>
      <c r="B506" s="707"/>
      <c r="C506" s="708"/>
      <c r="D506" s="708"/>
      <c r="E506" s="709"/>
      <c r="F506" s="707"/>
      <c r="G506" s="708"/>
      <c r="H506" s="708"/>
      <c r="I506" s="708"/>
      <c r="J506" s="708"/>
      <c r="K506" s="710"/>
      <c r="L506" s="270"/>
      <c r="M506" s="706" t="str">
        <f t="shared" si="7"/>
        <v/>
      </c>
    </row>
    <row r="507" spans="1:13" ht="14.45" customHeight="1" x14ac:dyDescent="0.2">
      <c r="A507" s="711"/>
      <c r="B507" s="707"/>
      <c r="C507" s="708"/>
      <c r="D507" s="708"/>
      <c r="E507" s="709"/>
      <c r="F507" s="707"/>
      <c r="G507" s="708"/>
      <c r="H507" s="708"/>
      <c r="I507" s="708"/>
      <c r="J507" s="708"/>
      <c r="K507" s="710"/>
      <c r="L507" s="270"/>
      <c r="M507" s="706" t="str">
        <f t="shared" si="7"/>
        <v/>
      </c>
    </row>
    <row r="508" spans="1:13" ht="14.45" customHeight="1" x14ac:dyDescent="0.2">
      <c r="A508" s="711"/>
      <c r="B508" s="707"/>
      <c r="C508" s="708"/>
      <c r="D508" s="708"/>
      <c r="E508" s="709"/>
      <c r="F508" s="707"/>
      <c r="G508" s="708"/>
      <c r="H508" s="708"/>
      <c r="I508" s="708"/>
      <c r="J508" s="708"/>
      <c r="K508" s="710"/>
      <c r="L508" s="270"/>
      <c r="M508" s="706" t="str">
        <f t="shared" si="7"/>
        <v/>
      </c>
    </row>
    <row r="509" spans="1:13" ht="14.45" customHeight="1" x14ac:dyDescent="0.2">
      <c r="A509" s="711"/>
      <c r="B509" s="707"/>
      <c r="C509" s="708"/>
      <c r="D509" s="708"/>
      <c r="E509" s="709"/>
      <c r="F509" s="707"/>
      <c r="G509" s="708"/>
      <c r="H509" s="708"/>
      <c r="I509" s="708"/>
      <c r="J509" s="708"/>
      <c r="K509" s="710"/>
      <c r="L509" s="270"/>
      <c r="M509" s="706" t="str">
        <f t="shared" si="7"/>
        <v/>
      </c>
    </row>
    <row r="510" spans="1:13" ht="14.45" customHeight="1" x14ac:dyDescent="0.2">
      <c r="A510" s="711"/>
      <c r="B510" s="707"/>
      <c r="C510" s="708"/>
      <c r="D510" s="708"/>
      <c r="E510" s="709"/>
      <c r="F510" s="707"/>
      <c r="G510" s="708"/>
      <c r="H510" s="708"/>
      <c r="I510" s="708"/>
      <c r="J510" s="708"/>
      <c r="K510" s="710"/>
      <c r="L510" s="270"/>
      <c r="M510" s="706" t="str">
        <f t="shared" si="7"/>
        <v/>
      </c>
    </row>
    <row r="511" spans="1:13" ht="14.45" customHeight="1" x14ac:dyDescent="0.2">
      <c r="A511" s="711"/>
      <c r="B511" s="707"/>
      <c r="C511" s="708"/>
      <c r="D511" s="708"/>
      <c r="E511" s="709"/>
      <c r="F511" s="707"/>
      <c r="G511" s="708"/>
      <c r="H511" s="708"/>
      <c r="I511" s="708"/>
      <c r="J511" s="708"/>
      <c r="K511" s="710"/>
      <c r="L511" s="270"/>
      <c r="M511" s="706" t="str">
        <f t="shared" si="7"/>
        <v/>
      </c>
    </row>
    <row r="512" spans="1:13" ht="14.45" customHeight="1" x14ac:dyDescent="0.2">
      <c r="A512" s="711"/>
      <c r="B512" s="707"/>
      <c r="C512" s="708"/>
      <c r="D512" s="708"/>
      <c r="E512" s="709"/>
      <c r="F512" s="707"/>
      <c r="G512" s="708"/>
      <c r="H512" s="708"/>
      <c r="I512" s="708"/>
      <c r="J512" s="708"/>
      <c r="K512" s="710"/>
      <c r="L512" s="270"/>
      <c r="M512" s="706" t="str">
        <f t="shared" si="7"/>
        <v/>
      </c>
    </row>
    <row r="513" spans="1:13" ht="14.45" customHeight="1" x14ac:dyDescent="0.2">
      <c r="A513" s="711"/>
      <c r="B513" s="707"/>
      <c r="C513" s="708"/>
      <c r="D513" s="708"/>
      <c r="E513" s="709"/>
      <c r="F513" s="707"/>
      <c r="G513" s="708"/>
      <c r="H513" s="708"/>
      <c r="I513" s="708"/>
      <c r="J513" s="708"/>
      <c r="K513" s="710"/>
      <c r="L513" s="270"/>
      <c r="M513" s="706" t="str">
        <f t="shared" si="7"/>
        <v/>
      </c>
    </row>
    <row r="514" spans="1:13" ht="14.45" customHeight="1" x14ac:dyDescent="0.2">
      <c r="A514" s="711"/>
      <c r="B514" s="707"/>
      <c r="C514" s="708"/>
      <c r="D514" s="708"/>
      <c r="E514" s="709"/>
      <c r="F514" s="707"/>
      <c r="G514" s="708"/>
      <c r="H514" s="708"/>
      <c r="I514" s="708"/>
      <c r="J514" s="708"/>
      <c r="K514" s="710"/>
      <c r="L514" s="270"/>
      <c r="M514" s="706" t="str">
        <f t="shared" si="7"/>
        <v/>
      </c>
    </row>
    <row r="515" spans="1:13" ht="14.45" customHeight="1" x14ac:dyDescent="0.2">
      <c r="A515" s="711"/>
      <c r="B515" s="707"/>
      <c r="C515" s="708"/>
      <c r="D515" s="708"/>
      <c r="E515" s="709"/>
      <c r="F515" s="707"/>
      <c r="G515" s="708"/>
      <c r="H515" s="708"/>
      <c r="I515" s="708"/>
      <c r="J515" s="708"/>
      <c r="K515" s="710"/>
      <c r="L515" s="270"/>
      <c r="M515" s="706" t="str">
        <f t="shared" si="7"/>
        <v/>
      </c>
    </row>
    <row r="516" spans="1:13" ht="14.45" customHeight="1" x14ac:dyDescent="0.2">
      <c r="A516" s="711"/>
      <c r="B516" s="707"/>
      <c r="C516" s="708"/>
      <c r="D516" s="708"/>
      <c r="E516" s="709"/>
      <c r="F516" s="707"/>
      <c r="G516" s="708"/>
      <c r="H516" s="708"/>
      <c r="I516" s="708"/>
      <c r="J516" s="708"/>
      <c r="K516" s="710"/>
      <c r="L516" s="270"/>
      <c r="M516" s="706" t="str">
        <f t="shared" si="7"/>
        <v/>
      </c>
    </row>
    <row r="517" spans="1:13" ht="14.45" customHeight="1" x14ac:dyDescent="0.2">
      <c r="A517" s="711"/>
      <c r="B517" s="707"/>
      <c r="C517" s="708"/>
      <c r="D517" s="708"/>
      <c r="E517" s="709"/>
      <c r="F517" s="707"/>
      <c r="G517" s="708"/>
      <c r="H517" s="708"/>
      <c r="I517" s="708"/>
      <c r="J517" s="708"/>
      <c r="K517" s="710"/>
      <c r="L517" s="270"/>
      <c r="M517" s="706" t="str">
        <f t="shared" si="7"/>
        <v/>
      </c>
    </row>
    <row r="518" spans="1:13" ht="14.45" customHeight="1" x14ac:dyDescent="0.2">
      <c r="A518" s="711"/>
      <c r="B518" s="707"/>
      <c r="C518" s="708"/>
      <c r="D518" s="708"/>
      <c r="E518" s="709"/>
      <c r="F518" s="707"/>
      <c r="G518" s="708"/>
      <c r="H518" s="708"/>
      <c r="I518" s="708"/>
      <c r="J518" s="708"/>
      <c r="K518" s="710"/>
      <c r="L518" s="270"/>
      <c r="M518" s="706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1"/>
      <c r="B519" s="707"/>
      <c r="C519" s="708"/>
      <c r="D519" s="708"/>
      <c r="E519" s="709"/>
      <c r="F519" s="707"/>
      <c r="G519" s="708"/>
      <c r="H519" s="708"/>
      <c r="I519" s="708"/>
      <c r="J519" s="708"/>
      <c r="K519" s="710"/>
      <c r="L519" s="270"/>
      <c r="M519" s="706" t="str">
        <f t="shared" si="8"/>
        <v/>
      </c>
    </row>
    <row r="520" spans="1:13" ht="14.45" customHeight="1" x14ac:dyDescent="0.2">
      <c r="A520" s="711"/>
      <c r="B520" s="707"/>
      <c r="C520" s="708"/>
      <c r="D520" s="708"/>
      <c r="E520" s="709"/>
      <c r="F520" s="707"/>
      <c r="G520" s="708"/>
      <c r="H520" s="708"/>
      <c r="I520" s="708"/>
      <c r="J520" s="708"/>
      <c r="K520" s="710"/>
      <c r="L520" s="270"/>
      <c r="M520" s="706" t="str">
        <f t="shared" si="8"/>
        <v/>
      </c>
    </row>
    <row r="521" spans="1:13" ht="14.45" customHeight="1" x14ac:dyDescent="0.2">
      <c r="A521" s="711"/>
      <c r="B521" s="707"/>
      <c r="C521" s="708"/>
      <c r="D521" s="708"/>
      <c r="E521" s="709"/>
      <c r="F521" s="707"/>
      <c r="G521" s="708"/>
      <c r="H521" s="708"/>
      <c r="I521" s="708"/>
      <c r="J521" s="708"/>
      <c r="K521" s="710"/>
      <c r="L521" s="270"/>
      <c r="M521" s="706" t="str">
        <f t="shared" si="8"/>
        <v/>
      </c>
    </row>
    <row r="522" spans="1:13" ht="14.45" customHeight="1" x14ac:dyDescent="0.2">
      <c r="A522" s="711"/>
      <c r="B522" s="707"/>
      <c r="C522" s="708"/>
      <c r="D522" s="708"/>
      <c r="E522" s="709"/>
      <c r="F522" s="707"/>
      <c r="G522" s="708"/>
      <c r="H522" s="708"/>
      <c r="I522" s="708"/>
      <c r="J522" s="708"/>
      <c r="K522" s="710"/>
      <c r="L522" s="270"/>
      <c r="M522" s="706" t="str">
        <f t="shared" si="8"/>
        <v/>
      </c>
    </row>
    <row r="523" spans="1:13" ht="14.45" customHeight="1" x14ac:dyDescent="0.2">
      <c r="A523" s="711"/>
      <c r="B523" s="707"/>
      <c r="C523" s="708"/>
      <c r="D523" s="708"/>
      <c r="E523" s="709"/>
      <c r="F523" s="707"/>
      <c r="G523" s="708"/>
      <c r="H523" s="708"/>
      <c r="I523" s="708"/>
      <c r="J523" s="708"/>
      <c r="K523" s="710"/>
      <c r="L523" s="270"/>
      <c r="M523" s="706" t="str">
        <f t="shared" si="8"/>
        <v/>
      </c>
    </row>
    <row r="524" spans="1:13" ht="14.45" customHeight="1" x14ac:dyDescent="0.2">
      <c r="A524" s="711"/>
      <c r="B524" s="707"/>
      <c r="C524" s="708"/>
      <c r="D524" s="708"/>
      <c r="E524" s="709"/>
      <c r="F524" s="707"/>
      <c r="G524" s="708"/>
      <c r="H524" s="708"/>
      <c r="I524" s="708"/>
      <c r="J524" s="708"/>
      <c r="K524" s="710"/>
      <c r="L524" s="270"/>
      <c r="M524" s="706" t="str">
        <f t="shared" si="8"/>
        <v/>
      </c>
    </row>
    <row r="525" spans="1:13" ht="14.45" customHeight="1" x14ac:dyDescent="0.2">
      <c r="A525" s="711"/>
      <c r="B525" s="707"/>
      <c r="C525" s="708"/>
      <c r="D525" s="708"/>
      <c r="E525" s="709"/>
      <c r="F525" s="707"/>
      <c r="G525" s="708"/>
      <c r="H525" s="708"/>
      <c r="I525" s="708"/>
      <c r="J525" s="708"/>
      <c r="K525" s="710"/>
      <c r="L525" s="270"/>
      <c r="M525" s="706" t="str">
        <f t="shared" si="8"/>
        <v/>
      </c>
    </row>
    <row r="526" spans="1:13" ht="14.45" customHeight="1" x14ac:dyDescent="0.2">
      <c r="A526" s="711"/>
      <c r="B526" s="707"/>
      <c r="C526" s="708"/>
      <c r="D526" s="708"/>
      <c r="E526" s="709"/>
      <c r="F526" s="707"/>
      <c r="G526" s="708"/>
      <c r="H526" s="708"/>
      <c r="I526" s="708"/>
      <c r="J526" s="708"/>
      <c r="K526" s="710"/>
      <c r="L526" s="270"/>
      <c r="M526" s="706" t="str">
        <f t="shared" si="8"/>
        <v/>
      </c>
    </row>
    <row r="527" spans="1:13" ht="14.45" customHeight="1" x14ac:dyDescent="0.2">
      <c r="A527" s="711"/>
      <c r="B527" s="707"/>
      <c r="C527" s="708"/>
      <c r="D527" s="708"/>
      <c r="E527" s="709"/>
      <c r="F527" s="707"/>
      <c r="G527" s="708"/>
      <c r="H527" s="708"/>
      <c r="I527" s="708"/>
      <c r="J527" s="708"/>
      <c r="K527" s="710"/>
      <c r="L527" s="270"/>
      <c r="M527" s="706" t="str">
        <f t="shared" si="8"/>
        <v/>
      </c>
    </row>
    <row r="528" spans="1:13" ht="14.45" customHeight="1" x14ac:dyDescent="0.2">
      <c r="A528" s="711"/>
      <c r="B528" s="707"/>
      <c r="C528" s="708"/>
      <c r="D528" s="708"/>
      <c r="E528" s="709"/>
      <c r="F528" s="707"/>
      <c r="G528" s="708"/>
      <c r="H528" s="708"/>
      <c r="I528" s="708"/>
      <c r="J528" s="708"/>
      <c r="K528" s="710"/>
      <c r="L528" s="270"/>
      <c r="M528" s="706" t="str">
        <f t="shared" si="8"/>
        <v/>
      </c>
    </row>
    <row r="529" spans="1:13" ht="14.45" customHeight="1" x14ac:dyDescent="0.2">
      <c r="A529" s="711"/>
      <c r="B529" s="707"/>
      <c r="C529" s="708"/>
      <c r="D529" s="708"/>
      <c r="E529" s="709"/>
      <c r="F529" s="707"/>
      <c r="G529" s="708"/>
      <c r="H529" s="708"/>
      <c r="I529" s="708"/>
      <c r="J529" s="708"/>
      <c r="K529" s="710"/>
      <c r="L529" s="270"/>
      <c r="M529" s="706" t="str">
        <f t="shared" si="8"/>
        <v/>
      </c>
    </row>
    <row r="530" spans="1:13" ht="14.45" customHeight="1" x14ac:dyDescent="0.2">
      <c r="A530" s="711"/>
      <c r="B530" s="707"/>
      <c r="C530" s="708"/>
      <c r="D530" s="708"/>
      <c r="E530" s="709"/>
      <c r="F530" s="707"/>
      <c r="G530" s="708"/>
      <c r="H530" s="708"/>
      <c r="I530" s="708"/>
      <c r="J530" s="708"/>
      <c r="K530" s="710"/>
      <c r="L530" s="270"/>
      <c r="M530" s="706" t="str">
        <f t="shared" si="8"/>
        <v/>
      </c>
    </row>
    <row r="531" spans="1:13" ht="14.45" customHeight="1" x14ac:dyDescent="0.2">
      <c r="A531" s="711"/>
      <c r="B531" s="707"/>
      <c r="C531" s="708"/>
      <c r="D531" s="708"/>
      <c r="E531" s="709"/>
      <c r="F531" s="707"/>
      <c r="G531" s="708"/>
      <c r="H531" s="708"/>
      <c r="I531" s="708"/>
      <c r="J531" s="708"/>
      <c r="K531" s="710"/>
      <c r="L531" s="270"/>
      <c r="M531" s="706" t="str">
        <f t="shared" si="8"/>
        <v/>
      </c>
    </row>
    <row r="532" spans="1:13" ht="14.45" customHeight="1" x14ac:dyDescent="0.2">
      <c r="A532" s="711"/>
      <c r="B532" s="707"/>
      <c r="C532" s="708"/>
      <c r="D532" s="708"/>
      <c r="E532" s="709"/>
      <c r="F532" s="707"/>
      <c r="G532" s="708"/>
      <c r="H532" s="708"/>
      <c r="I532" s="708"/>
      <c r="J532" s="708"/>
      <c r="K532" s="710"/>
      <c r="L532" s="270"/>
      <c r="M532" s="706" t="str">
        <f t="shared" si="8"/>
        <v/>
      </c>
    </row>
    <row r="533" spans="1:13" ht="14.45" customHeight="1" x14ac:dyDescent="0.2">
      <c r="A533" s="711"/>
      <c r="B533" s="707"/>
      <c r="C533" s="708"/>
      <c r="D533" s="708"/>
      <c r="E533" s="709"/>
      <c r="F533" s="707"/>
      <c r="G533" s="708"/>
      <c r="H533" s="708"/>
      <c r="I533" s="708"/>
      <c r="J533" s="708"/>
      <c r="K533" s="710"/>
      <c r="L533" s="270"/>
      <c r="M533" s="706" t="str">
        <f t="shared" si="8"/>
        <v/>
      </c>
    </row>
    <row r="534" spans="1:13" ht="14.45" customHeight="1" x14ac:dyDescent="0.2">
      <c r="A534" s="711"/>
      <c r="B534" s="707"/>
      <c r="C534" s="708"/>
      <c r="D534" s="708"/>
      <c r="E534" s="709"/>
      <c r="F534" s="707"/>
      <c r="G534" s="708"/>
      <c r="H534" s="708"/>
      <c r="I534" s="708"/>
      <c r="J534" s="708"/>
      <c r="K534" s="710"/>
      <c r="L534" s="270"/>
      <c r="M534" s="706" t="str">
        <f t="shared" si="8"/>
        <v/>
      </c>
    </row>
    <row r="535" spans="1:13" ht="14.45" customHeight="1" x14ac:dyDescent="0.2">
      <c r="A535" s="711"/>
      <c r="B535" s="707"/>
      <c r="C535" s="708"/>
      <c r="D535" s="708"/>
      <c r="E535" s="709"/>
      <c r="F535" s="707"/>
      <c r="G535" s="708"/>
      <c r="H535" s="708"/>
      <c r="I535" s="708"/>
      <c r="J535" s="708"/>
      <c r="K535" s="710"/>
      <c r="L535" s="270"/>
      <c r="M535" s="706" t="str">
        <f t="shared" si="8"/>
        <v/>
      </c>
    </row>
    <row r="536" spans="1:13" ht="14.45" customHeight="1" x14ac:dyDescent="0.2">
      <c r="A536" s="711"/>
      <c r="B536" s="707"/>
      <c r="C536" s="708"/>
      <c r="D536" s="708"/>
      <c r="E536" s="709"/>
      <c r="F536" s="707"/>
      <c r="G536" s="708"/>
      <c r="H536" s="708"/>
      <c r="I536" s="708"/>
      <c r="J536" s="708"/>
      <c r="K536" s="710"/>
      <c r="L536" s="270"/>
      <c r="M536" s="706" t="str">
        <f t="shared" si="8"/>
        <v/>
      </c>
    </row>
    <row r="537" spans="1:13" ht="14.45" customHeight="1" x14ac:dyDescent="0.2">
      <c r="A537" s="711"/>
      <c r="B537" s="707"/>
      <c r="C537" s="708"/>
      <c r="D537" s="708"/>
      <c r="E537" s="709"/>
      <c r="F537" s="707"/>
      <c r="G537" s="708"/>
      <c r="H537" s="708"/>
      <c r="I537" s="708"/>
      <c r="J537" s="708"/>
      <c r="K537" s="710"/>
      <c r="L537" s="270"/>
      <c r="M537" s="706" t="str">
        <f t="shared" si="8"/>
        <v/>
      </c>
    </row>
    <row r="538" spans="1:13" ht="14.45" customHeight="1" x14ac:dyDescent="0.2">
      <c r="A538" s="711"/>
      <c r="B538" s="707"/>
      <c r="C538" s="708"/>
      <c r="D538" s="708"/>
      <c r="E538" s="709"/>
      <c r="F538" s="707"/>
      <c r="G538" s="708"/>
      <c r="H538" s="708"/>
      <c r="I538" s="708"/>
      <c r="J538" s="708"/>
      <c r="K538" s="710"/>
      <c r="L538" s="270"/>
      <c r="M538" s="706" t="str">
        <f t="shared" si="8"/>
        <v/>
      </c>
    </row>
    <row r="539" spans="1:13" ht="14.45" customHeight="1" x14ac:dyDescent="0.2">
      <c r="A539" s="711"/>
      <c r="B539" s="707"/>
      <c r="C539" s="708"/>
      <c r="D539" s="708"/>
      <c r="E539" s="709"/>
      <c r="F539" s="707"/>
      <c r="G539" s="708"/>
      <c r="H539" s="708"/>
      <c r="I539" s="708"/>
      <c r="J539" s="708"/>
      <c r="K539" s="710"/>
      <c r="L539" s="270"/>
      <c r="M539" s="706" t="str">
        <f t="shared" si="8"/>
        <v/>
      </c>
    </row>
    <row r="540" spans="1:13" ht="14.45" customHeight="1" x14ac:dyDescent="0.2">
      <c r="A540" s="711"/>
      <c r="B540" s="707"/>
      <c r="C540" s="708"/>
      <c r="D540" s="708"/>
      <c r="E540" s="709"/>
      <c r="F540" s="707"/>
      <c r="G540" s="708"/>
      <c r="H540" s="708"/>
      <c r="I540" s="708"/>
      <c r="J540" s="708"/>
      <c r="K540" s="710"/>
      <c r="L540" s="270"/>
      <c r="M540" s="706" t="str">
        <f t="shared" si="8"/>
        <v/>
      </c>
    </row>
    <row r="541" spans="1:13" ht="14.45" customHeight="1" x14ac:dyDescent="0.2">
      <c r="A541" s="711"/>
      <c r="B541" s="707"/>
      <c r="C541" s="708"/>
      <c r="D541" s="708"/>
      <c r="E541" s="709"/>
      <c r="F541" s="707"/>
      <c r="G541" s="708"/>
      <c r="H541" s="708"/>
      <c r="I541" s="708"/>
      <c r="J541" s="708"/>
      <c r="K541" s="710"/>
      <c r="L541" s="270"/>
      <c r="M541" s="706" t="str">
        <f t="shared" si="8"/>
        <v/>
      </c>
    </row>
    <row r="542" spans="1:13" ht="14.45" customHeight="1" x14ac:dyDescent="0.2">
      <c r="A542" s="711"/>
      <c r="B542" s="707"/>
      <c r="C542" s="708"/>
      <c r="D542" s="708"/>
      <c r="E542" s="709"/>
      <c r="F542" s="707"/>
      <c r="G542" s="708"/>
      <c r="H542" s="708"/>
      <c r="I542" s="708"/>
      <c r="J542" s="708"/>
      <c r="K542" s="710"/>
      <c r="L542" s="270"/>
      <c r="M542" s="706" t="str">
        <f t="shared" si="8"/>
        <v/>
      </c>
    </row>
    <row r="543" spans="1:13" ht="14.45" customHeight="1" x14ac:dyDescent="0.2">
      <c r="A543" s="711"/>
      <c r="B543" s="707"/>
      <c r="C543" s="708"/>
      <c r="D543" s="708"/>
      <c r="E543" s="709"/>
      <c r="F543" s="707"/>
      <c r="G543" s="708"/>
      <c r="H543" s="708"/>
      <c r="I543" s="708"/>
      <c r="J543" s="708"/>
      <c r="K543" s="710"/>
      <c r="L543" s="270"/>
      <c r="M543" s="706" t="str">
        <f t="shared" si="8"/>
        <v/>
      </c>
    </row>
    <row r="544" spans="1:13" ht="14.45" customHeight="1" x14ac:dyDescent="0.2">
      <c r="A544" s="711"/>
      <c r="B544" s="707"/>
      <c r="C544" s="708"/>
      <c r="D544" s="708"/>
      <c r="E544" s="709"/>
      <c r="F544" s="707"/>
      <c r="G544" s="708"/>
      <c r="H544" s="708"/>
      <c r="I544" s="708"/>
      <c r="J544" s="708"/>
      <c r="K544" s="710"/>
      <c r="L544" s="270"/>
      <c r="M544" s="706" t="str">
        <f t="shared" si="8"/>
        <v/>
      </c>
    </row>
    <row r="545" spans="1:13" ht="14.45" customHeight="1" x14ac:dyDescent="0.2">
      <c r="A545" s="711"/>
      <c r="B545" s="707"/>
      <c r="C545" s="708"/>
      <c r="D545" s="708"/>
      <c r="E545" s="709"/>
      <c r="F545" s="707"/>
      <c r="G545" s="708"/>
      <c r="H545" s="708"/>
      <c r="I545" s="708"/>
      <c r="J545" s="708"/>
      <c r="K545" s="710"/>
      <c r="L545" s="270"/>
      <c r="M545" s="706" t="str">
        <f t="shared" si="8"/>
        <v/>
      </c>
    </row>
    <row r="546" spans="1:13" ht="14.45" customHeight="1" x14ac:dyDescent="0.2">
      <c r="A546" s="711"/>
      <c r="B546" s="707"/>
      <c r="C546" s="708"/>
      <c r="D546" s="708"/>
      <c r="E546" s="709"/>
      <c r="F546" s="707"/>
      <c r="G546" s="708"/>
      <c r="H546" s="708"/>
      <c r="I546" s="708"/>
      <c r="J546" s="708"/>
      <c r="K546" s="710"/>
      <c r="L546" s="270"/>
      <c r="M546" s="706" t="str">
        <f t="shared" si="8"/>
        <v/>
      </c>
    </row>
    <row r="547" spans="1:13" ht="14.45" customHeight="1" x14ac:dyDescent="0.2">
      <c r="A547" s="711"/>
      <c r="B547" s="707"/>
      <c r="C547" s="708"/>
      <c r="D547" s="708"/>
      <c r="E547" s="709"/>
      <c r="F547" s="707"/>
      <c r="G547" s="708"/>
      <c r="H547" s="708"/>
      <c r="I547" s="708"/>
      <c r="J547" s="708"/>
      <c r="K547" s="710"/>
      <c r="L547" s="270"/>
      <c r="M547" s="706" t="str">
        <f t="shared" si="8"/>
        <v/>
      </c>
    </row>
    <row r="548" spans="1:13" ht="14.45" customHeight="1" x14ac:dyDescent="0.2">
      <c r="A548" s="711"/>
      <c r="B548" s="707"/>
      <c r="C548" s="708"/>
      <c r="D548" s="708"/>
      <c r="E548" s="709"/>
      <c r="F548" s="707"/>
      <c r="G548" s="708"/>
      <c r="H548" s="708"/>
      <c r="I548" s="708"/>
      <c r="J548" s="708"/>
      <c r="K548" s="710"/>
      <c r="L548" s="270"/>
      <c r="M548" s="706" t="str">
        <f t="shared" si="8"/>
        <v/>
      </c>
    </row>
    <row r="549" spans="1:13" ht="14.45" customHeight="1" x14ac:dyDescent="0.2">
      <c r="A549" s="711"/>
      <c r="B549" s="707"/>
      <c r="C549" s="708"/>
      <c r="D549" s="708"/>
      <c r="E549" s="709"/>
      <c r="F549" s="707"/>
      <c r="G549" s="708"/>
      <c r="H549" s="708"/>
      <c r="I549" s="708"/>
      <c r="J549" s="708"/>
      <c r="K549" s="710"/>
      <c r="L549" s="270"/>
      <c r="M549" s="706" t="str">
        <f t="shared" si="8"/>
        <v/>
      </c>
    </row>
    <row r="550" spans="1:13" ht="14.45" customHeight="1" x14ac:dyDescent="0.2">
      <c r="A550" s="711"/>
      <c r="B550" s="707"/>
      <c r="C550" s="708"/>
      <c r="D550" s="708"/>
      <c r="E550" s="709"/>
      <c r="F550" s="707"/>
      <c r="G550" s="708"/>
      <c r="H550" s="708"/>
      <c r="I550" s="708"/>
      <c r="J550" s="708"/>
      <c r="K550" s="710"/>
      <c r="L550" s="270"/>
      <c r="M550" s="706" t="str">
        <f t="shared" si="8"/>
        <v/>
      </c>
    </row>
    <row r="551" spans="1:13" ht="14.45" customHeight="1" x14ac:dyDescent="0.2">
      <c r="A551" s="711"/>
      <c r="B551" s="707"/>
      <c r="C551" s="708"/>
      <c r="D551" s="708"/>
      <c r="E551" s="709"/>
      <c r="F551" s="707"/>
      <c r="G551" s="708"/>
      <c r="H551" s="708"/>
      <c r="I551" s="708"/>
      <c r="J551" s="708"/>
      <c r="K551" s="710"/>
      <c r="L551" s="270"/>
      <c r="M551" s="706" t="str">
        <f t="shared" si="8"/>
        <v/>
      </c>
    </row>
    <row r="552" spans="1:13" ht="14.45" customHeight="1" x14ac:dyDescent="0.2">
      <c r="A552" s="711"/>
      <c r="B552" s="707"/>
      <c r="C552" s="708"/>
      <c r="D552" s="708"/>
      <c r="E552" s="709"/>
      <c r="F552" s="707"/>
      <c r="G552" s="708"/>
      <c r="H552" s="708"/>
      <c r="I552" s="708"/>
      <c r="J552" s="708"/>
      <c r="K552" s="710"/>
      <c r="L552" s="270"/>
      <c r="M552" s="706" t="str">
        <f t="shared" si="8"/>
        <v/>
      </c>
    </row>
    <row r="553" spans="1:13" ht="14.45" customHeight="1" x14ac:dyDescent="0.2">
      <c r="A553" s="711"/>
      <c r="B553" s="707"/>
      <c r="C553" s="708"/>
      <c r="D553" s="708"/>
      <c r="E553" s="709"/>
      <c r="F553" s="707"/>
      <c r="G553" s="708"/>
      <c r="H553" s="708"/>
      <c r="I553" s="708"/>
      <c r="J553" s="708"/>
      <c r="K553" s="710"/>
      <c r="L553" s="270"/>
      <c r="M553" s="706" t="str">
        <f t="shared" si="8"/>
        <v/>
      </c>
    </row>
    <row r="554" spans="1:13" ht="14.45" customHeight="1" x14ac:dyDescent="0.2">
      <c r="A554" s="711"/>
      <c r="B554" s="707"/>
      <c r="C554" s="708"/>
      <c r="D554" s="708"/>
      <c r="E554" s="709"/>
      <c r="F554" s="707"/>
      <c r="G554" s="708"/>
      <c r="H554" s="708"/>
      <c r="I554" s="708"/>
      <c r="J554" s="708"/>
      <c r="K554" s="710"/>
      <c r="L554" s="270"/>
      <c r="M554" s="706" t="str">
        <f t="shared" si="8"/>
        <v/>
      </c>
    </row>
    <row r="555" spans="1:13" ht="14.45" customHeight="1" x14ac:dyDescent="0.2">
      <c r="A555" s="711"/>
      <c r="B555" s="707"/>
      <c r="C555" s="708"/>
      <c r="D555" s="708"/>
      <c r="E555" s="709"/>
      <c r="F555" s="707"/>
      <c r="G555" s="708"/>
      <c r="H555" s="708"/>
      <c r="I555" s="708"/>
      <c r="J555" s="708"/>
      <c r="K555" s="710"/>
      <c r="L555" s="270"/>
      <c r="M555" s="706" t="str">
        <f t="shared" si="8"/>
        <v/>
      </c>
    </row>
    <row r="556" spans="1:13" ht="14.45" customHeight="1" x14ac:dyDescent="0.2">
      <c r="A556" s="711"/>
      <c r="B556" s="707"/>
      <c r="C556" s="708"/>
      <c r="D556" s="708"/>
      <c r="E556" s="709"/>
      <c r="F556" s="707"/>
      <c r="G556" s="708"/>
      <c r="H556" s="708"/>
      <c r="I556" s="708"/>
      <c r="J556" s="708"/>
      <c r="K556" s="710"/>
      <c r="L556" s="270"/>
      <c r="M556" s="706" t="str">
        <f t="shared" si="8"/>
        <v/>
      </c>
    </row>
    <row r="557" spans="1:13" ht="14.45" customHeight="1" x14ac:dyDescent="0.2">
      <c r="A557" s="711"/>
      <c r="B557" s="707"/>
      <c r="C557" s="708"/>
      <c r="D557" s="708"/>
      <c r="E557" s="709"/>
      <c r="F557" s="707"/>
      <c r="G557" s="708"/>
      <c r="H557" s="708"/>
      <c r="I557" s="708"/>
      <c r="J557" s="708"/>
      <c r="K557" s="710"/>
      <c r="L557" s="270"/>
      <c r="M557" s="706" t="str">
        <f t="shared" si="8"/>
        <v/>
      </c>
    </row>
    <row r="558" spans="1:13" ht="14.45" customHeight="1" x14ac:dyDescent="0.2">
      <c r="A558" s="711"/>
      <c r="B558" s="707"/>
      <c r="C558" s="708"/>
      <c r="D558" s="708"/>
      <c r="E558" s="709"/>
      <c r="F558" s="707"/>
      <c r="G558" s="708"/>
      <c r="H558" s="708"/>
      <c r="I558" s="708"/>
      <c r="J558" s="708"/>
      <c r="K558" s="710"/>
      <c r="L558" s="270"/>
      <c r="M558" s="706" t="str">
        <f t="shared" si="8"/>
        <v/>
      </c>
    </row>
    <row r="559" spans="1:13" ht="14.45" customHeight="1" x14ac:dyDescent="0.2">
      <c r="A559" s="711"/>
      <c r="B559" s="707"/>
      <c r="C559" s="708"/>
      <c r="D559" s="708"/>
      <c r="E559" s="709"/>
      <c r="F559" s="707"/>
      <c r="G559" s="708"/>
      <c r="H559" s="708"/>
      <c r="I559" s="708"/>
      <c r="J559" s="708"/>
      <c r="K559" s="710"/>
      <c r="L559" s="270"/>
      <c r="M559" s="706" t="str">
        <f t="shared" si="8"/>
        <v/>
      </c>
    </row>
    <row r="560" spans="1:13" ht="14.45" customHeight="1" x14ac:dyDescent="0.2">
      <c r="A560" s="711"/>
      <c r="B560" s="707"/>
      <c r="C560" s="708"/>
      <c r="D560" s="708"/>
      <c r="E560" s="709"/>
      <c r="F560" s="707"/>
      <c r="G560" s="708"/>
      <c r="H560" s="708"/>
      <c r="I560" s="708"/>
      <c r="J560" s="708"/>
      <c r="K560" s="710"/>
      <c r="L560" s="270"/>
      <c r="M560" s="706" t="str">
        <f t="shared" si="8"/>
        <v/>
      </c>
    </row>
    <row r="561" spans="1:13" ht="14.45" customHeight="1" x14ac:dyDescent="0.2">
      <c r="A561" s="711"/>
      <c r="B561" s="707"/>
      <c r="C561" s="708"/>
      <c r="D561" s="708"/>
      <c r="E561" s="709"/>
      <c r="F561" s="707"/>
      <c r="G561" s="708"/>
      <c r="H561" s="708"/>
      <c r="I561" s="708"/>
      <c r="J561" s="708"/>
      <c r="K561" s="710"/>
      <c r="L561" s="270"/>
      <c r="M561" s="706" t="str">
        <f t="shared" si="8"/>
        <v/>
      </c>
    </row>
    <row r="562" spans="1:13" ht="14.45" customHeight="1" x14ac:dyDescent="0.2">
      <c r="A562" s="711"/>
      <c r="B562" s="707"/>
      <c r="C562" s="708"/>
      <c r="D562" s="708"/>
      <c r="E562" s="709"/>
      <c r="F562" s="707"/>
      <c r="G562" s="708"/>
      <c r="H562" s="708"/>
      <c r="I562" s="708"/>
      <c r="J562" s="708"/>
      <c r="K562" s="710"/>
      <c r="L562" s="270"/>
      <c r="M562" s="706" t="str">
        <f t="shared" si="8"/>
        <v/>
      </c>
    </row>
    <row r="563" spans="1:13" ht="14.45" customHeight="1" x14ac:dyDescent="0.2">
      <c r="A563" s="711"/>
      <c r="B563" s="707"/>
      <c r="C563" s="708"/>
      <c r="D563" s="708"/>
      <c r="E563" s="709"/>
      <c r="F563" s="707"/>
      <c r="G563" s="708"/>
      <c r="H563" s="708"/>
      <c r="I563" s="708"/>
      <c r="J563" s="708"/>
      <c r="K563" s="710"/>
      <c r="L563" s="270"/>
      <c r="M563" s="706" t="str">
        <f t="shared" si="8"/>
        <v/>
      </c>
    </row>
    <row r="564" spans="1:13" ht="14.45" customHeight="1" x14ac:dyDescent="0.2">
      <c r="A564" s="711"/>
      <c r="B564" s="707"/>
      <c r="C564" s="708"/>
      <c r="D564" s="708"/>
      <c r="E564" s="709"/>
      <c r="F564" s="707"/>
      <c r="G564" s="708"/>
      <c r="H564" s="708"/>
      <c r="I564" s="708"/>
      <c r="J564" s="708"/>
      <c r="K564" s="710"/>
      <c r="L564" s="270"/>
      <c r="M564" s="706" t="str">
        <f t="shared" si="8"/>
        <v/>
      </c>
    </row>
    <row r="565" spans="1:13" ht="14.45" customHeight="1" x14ac:dyDescent="0.2">
      <c r="A565" s="711"/>
      <c r="B565" s="707"/>
      <c r="C565" s="708"/>
      <c r="D565" s="708"/>
      <c r="E565" s="709"/>
      <c r="F565" s="707"/>
      <c r="G565" s="708"/>
      <c r="H565" s="708"/>
      <c r="I565" s="708"/>
      <c r="J565" s="708"/>
      <c r="K565" s="710"/>
      <c r="L565" s="270"/>
      <c r="M565" s="706" t="str">
        <f t="shared" si="8"/>
        <v/>
      </c>
    </row>
    <row r="566" spans="1:13" ht="14.45" customHeight="1" x14ac:dyDescent="0.2">
      <c r="A566" s="711"/>
      <c r="B566" s="707"/>
      <c r="C566" s="708"/>
      <c r="D566" s="708"/>
      <c r="E566" s="709"/>
      <c r="F566" s="707"/>
      <c r="G566" s="708"/>
      <c r="H566" s="708"/>
      <c r="I566" s="708"/>
      <c r="J566" s="708"/>
      <c r="K566" s="710"/>
      <c r="L566" s="270"/>
      <c r="M566" s="706" t="str">
        <f t="shared" si="8"/>
        <v/>
      </c>
    </row>
    <row r="567" spans="1:13" ht="14.45" customHeight="1" x14ac:dyDescent="0.2">
      <c r="A567" s="711"/>
      <c r="B567" s="707"/>
      <c r="C567" s="708"/>
      <c r="D567" s="708"/>
      <c r="E567" s="709"/>
      <c r="F567" s="707"/>
      <c r="G567" s="708"/>
      <c r="H567" s="708"/>
      <c r="I567" s="708"/>
      <c r="J567" s="708"/>
      <c r="K567" s="710"/>
      <c r="L567" s="270"/>
      <c r="M567" s="706" t="str">
        <f t="shared" si="8"/>
        <v/>
      </c>
    </row>
    <row r="568" spans="1:13" ht="14.45" customHeight="1" x14ac:dyDescent="0.2">
      <c r="A568" s="711"/>
      <c r="B568" s="707"/>
      <c r="C568" s="708"/>
      <c r="D568" s="708"/>
      <c r="E568" s="709"/>
      <c r="F568" s="707"/>
      <c r="G568" s="708"/>
      <c r="H568" s="708"/>
      <c r="I568" s="708"/>
      <c r="J568" s="708"/>
      <c r="K568" s="710"/>
      <c r="L568" s="270"/>
      <c r="M568" s="706" t="str">
        <f t="shared" si="8"/>
        <v/>
      </c>
    </row>
    <row r="569" spans="1:13" ht="14.45" customHeight="1" x14ac:dyDescent="0.2">
      <c r="A569" s="711"/>
      <c r="B569" s="707"/>
      <c r="C569" s="708"/>
      <c r="D569" s="708"/>
      <c r="E569" s="709"/>
      <c r="F569" s="707"/>
      <c r="G569" s="708"/>
      <c r="H569" s="708"/>
      <c r="I569" s="708"/>
      <c r="J569" s="708"/>
      <c r="K569" s="710"/>
      <c r="L569" s="270"/>
      <c r="M569" s="706" t="str">
        <f t="shared" si="8"/>
        <v/>
      </c>
    </row>
    <row r="570" spans="1:13" ht="14.45" customHeight="1" x14ac:dyDescent="0.2">
      <c r="A570" s="711"/>
      <c r="B570" s="707"/>
      <c r="C570" s="708"/>
      <c r="D570" s="708"/>
      <c r="E570" s="709"/>
      <c r="F570" s="707"/>
      <c r="G570" s="708"/>
      <c r="H570" s="708"/>
      <c r="I570" s="708"/>
      <c r="J570" s="708"/>
      <c r="K570" s="710"/>
      <c r="L570" s="270"/>
      <c r="M570" s="706" t="str">
        <f t="shared" si="8"/>
        <v/>
      </c>
    </row>
    <row r="571" spans="1:13" ht="14.45" customHeight="1" x14ac:dyDescent="0.2">
      <c r="A571" s="711"/>
      <c r="B571" s="707"/>
      <c r="C571" s="708"/>
      <c r="D571" s="708"/>
      <c r="E571" s="709"/>
      <c r="F571" s="707"/>
      <c r="G571" s="708"/>
      <c r="H571" s="708"/>
      <c r="I571" s="708"/>
      <c r="J571" s="708"/>
      <c r="K571" s="710"/>
      <c r="L571" s="270"/>
      <c r="M571" s="706" t="str">
        <f t="shared" si="8"/>
        <v/>
      </c>
    </row>
    <row r="572" spans="1:13" ht="14.45" customHeight="1" x14ac:dyDescent="0.2">
      <c r="A572" s="711"/>
      <c r="B572" s="707"/>
      <c r="C572" s="708"/>
      <c r="D572" s="708"/>
      <c r="E572" s="709"/>
      <c r="F572" s="707"/>
      <c r="G572" s="708"/>
      <c r="H572" s="708"/>
      <c r="I572" s="708"/>
      <c r="J572" s="708"/>
      <c r="K572" s="710"/>
      <c r="L572" s="270"/>
      <c r="M572" s="706" t="str">
        <f t="shared" si="8"/>
        <v/>
      </c>
    </row>
    <row r="573" spans="1:13" ht="14.45" customHeight="1" x14ac:dyDescent="0.2">
      <c r="A573" s="711"/>
      <c r="B573" s="707"/>
      <c r="C573" s="708"/>
      <c r="D573" s="708"/>
      <c r="E573" s="709"/>
      <c r="F573" s="707"/>
      <c r="G573" s="708"/>
      <c r="H573" s="708"/>
      <c r="I573" s="708"/>
      <c r="J573" s="708"/>
      <c r="K573" s="710"/>
      <c r="L573" s="270"/>
      <c r="M573" s="706" t="str">
        <f t="shared" si="8"/>
        <v/>
      </c>
    </row>
    <row r="574" spans="1:13" ht="14.45" customHeight="1" x14ac:dyDescent="0.2">
      <c r="A574" s="711"/>
      <c r="B574" s="707"/>
      <c r="C574" s="708"/>
      <c r="D574" s="708"/>
      <c r="E574" s="709"/>
      <c r="F574" s="707"/>
      <c r="G574" s="708"/>
      <c r="H574" s="708"/>
      <c r="I574" s="708"/>
      <c r="J574" s="708"/>
      <c r="K574" s="710"/>
      <c r="L574" s="270"/>
      <c r="M574" s="706" t="str">
        <f t="shared" si="8"/>
        <v/>
      </c>
    </row>
    <row r="575" spans="1:13" ht="14.45" customHeight="1" x14ac:dyDescent="0.2">
      <c r="A575" s="711"/>
      <c r="B575" s="707"/>
      <c r="C575" s="708"/>
      <c r="D575" s="708"/>
      <c r="E575" s="709"/>
      <c r="F575" s="707"/>
      <c r="G575" s="708"/>
      <c r="H575" s="708"/>
      <c r="I575" s="708"/>
      <c r="J575" s="708"/>
      <c r="K575" s="710"/>
      <c r="L575" s="270"/>
      <c r="M575" s="706" t="str">
        <f t="shared" si="8"/>
        <v/>
      </c>
    </row>
    <row r="576" spans="1:13" ht="14.45" customHeight="1" x14ac:dyDescent="0.2">
      <c r="A576" s="711"/>
      <c r="B576" s="707"/>
      <c r="C576" s="708"/>
      <c r="D576" s="708"/>
      <c r="E576" s="709"/>
      <c r="F576" s="707"/>
      <c r="G576" s="708"/>
      <c r="H576" s="708"/>
      <c r="I576" s="708"/>
      <c r="J576" s="708"/>
      <c r="K576" s="710"/>
      <c r="L576" s="270"/>
      <c r="M576" s="706" t="str">
        <f t="shared" si="8"/>
        <v/>
      </c>
    </row>
    <row r="577" spans="1:13" ht="14.45" customHeight="1" x14ac:dyDescent="0.2">
      <c r="A577" s="711"/>
      <c r="B577" s="707"/>
      <c r="C577" s="708"/>
      <c r="D577" s="708"/>
      <c r="E577" s="709"/>
      <c r="F577" s="707"/>
      <c r="G577" s="708"/>
      <c r="H577" s="708"/>
      <c r="I577" s="708"/>
      <c r="J577" s="708"/>
      <c r="K577" s="710"/>
      <c r="L577" s="270"/>
      <c r="M577" s="706" t="str">
        <f t="shared" si="8"/>
        <v/>
      </c>
    </row>
    <row r="578" spans="1:13" ht="14.45" customHeight="1" x14ac:dyDescent="0.2">
      <c r="A578" s="711"/>
      <c r="B578" s="707"/>
      <c r="C578" s="708"/>
      <c r="D578" s="708"/>
      <c r="E578" s="709"/>
      <c r="F578" s="707"/>
      <c r="G578" s="708"/>
      <c r="H578" s="708"/>
      <c r="I578" s="708"/>
      <c r="J578" s="708"/>
      <c r="K578" s="710"/>
      <c r="L578" s="270"/>
      <c r="M578" s="706" t="str">
        <f t="shared" si="8"/>
        <v/>
      </c>
    </row>
    <row r="579" spans="1:13" ht="14.45" customHeight="1" x14ac:dyDescent="0.2">
      <c r="A579" s="711"/>
      <c r="B579" s="707"/>
      <c r="C579" s="708"/>
      <c r="D579" s="708"/>
      <c r="E579" s="709"/>
      <c r="F579" s="707"/>
      <c r="G579" s="708"/>
      <c r="H579" s="708"/>
      <c r="I579" s="708"/>
      <c r="J579" s="708"/>
      <c r="K579" s="710"/>
      <c r="L579" s="270"/>
      <c r="M579" s="706" t="str">
        <f t="shared" si="8"/>
        <v/>
      </c>
    </row>
    <row r="580" spans="1:13" ht="14.45" customHeight="1" x14ac:dyDescent="0.2">
      <c r="A580" s="711"/>
      <c r="B580" s="707"/>
      <c r="C580" s="708"/>
      <c r="D580" s="708"/>
      <c r="E580" s="709"/>
      <c r="F580" s="707"/>
      <c r="G580" s="708"/>
      <c r="H580" s="708"/>
      <c r="I580" s="708"/>
      <c r="J580" s="708"/>
      <c r="K580" s="710"/>
      <c r="L580" s="270"/>
      <c r="M580" s="706" t="str">
        <f t="shared" si="8"/>
        <v/>
      </c>
    </row>
    <row r="581" spans="1:13" ht="14.45" customHeight="1" x14ac:dyDescent="0.2">
      <c r="A581" s="711"/>
      <c r="B581" s="707"/>
      <c r="C581" s="708"/>
      <c r="D581" s="708"/>
      <c r="E581" s="709"/>
      <c r="F581" s="707"/>
      <c r="G581" s="708"/>
      <c r="H581" s="708"/>
      <c r="I581" s="708"/>
      <c r="J581" s="708"/>
      <c r="K581" s="710"/>
      <c r="L581" s="270"/>
      <c r="M581" s="706" t="str">
        <f t="shared" si="8"/>
        <v/>
      </c>
    </row>
    <row r="582" spans="1:13" ht="14.45" customHeight="1" x14ac:dyDescent="0.2">
      <c r="A582" s="711"/>
      <c r="B582" s="707"/>
      <c r="C582" s="708"/>
      <c r="D582" s="708"/>
      <c r="E582" s="709"/>
      <c r="F582" s="707"/>
      <c r="G582" s="708"/>
      <c r="H582" s="708"/>
      <c r="I582" s="708"/>
      <c r="J582" s="708"/>
      <c r="K582" s="710"/>
      <c r="L582" s="270"/>
      <c r="M582" s="706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1"/>
      <c r="B583" s="707"/>
      <c r="C583" s="708"/>
      <c r="D583" s="708"/>
      <c r="E583" s="709"/>
      <c r="F583" s="707"/>
      <c r="G583" s="708"/>
      <c r="H583" s="708"/>
      <c r="I583" s="708"/>
      <c r="J583" s="708"/>
      <c r="K583" s="710"/>
      <c r="L583" s="270"/>
      <c r="M583" s="706" t="str">
        <f t="shared" si="9"/>
        <v/>
      </c>
    </row>
    <row r="584" spans="1:13" ht="14.45" customHeight="1" x14ac:dyDescent="0.2">
      <c r="A584" s="711"/>
      <c r="B584" s="707"/>
      <c r="C584" s="708"/>
      <c r="D584" s="708"/>
      <c r="E584" s="709"/>
      <c r="F584" s="707"/>
      <c r="G584" s="708"/>
      <c r="H584" s="708"/>
      <c r="I584" s="708"/>
      <c r="J584" s="708"/>
      <c r="K584" s="710"/>
      <c r="L584" s="270"/>
      <c r="M584" s="706" t="str">
        <f t="shared" si="9"/>
        <v/>
      </c>
    </row>
    <row r="585" spans="1:13" ht="14.45" customHeight="1" x14ac:dyDescent="0.2">
      <c r="A585" s="711"/>
      <c r="B585" s="707"/>
      <c r="C585" s="708"/>
      <c r="D585" s="708"/>
      <c r="E585" s="709"/>
      <c r="F585" s="707"/>
      <c r="G585" s="708"/>
      <c r="H585" s="708"/>
      <c r="I585" s="708"/>
      <c r="J585" s="708"/>
      <c r="K585" s="710"/>
      <c r="L585" s="270"/>
      <c r="M585" s="706" t="str">
        <f t="shared" si="9"/>
        <v/>
      </c>
    </row>
    <row r="586" spans="1:13" ht="14.45" customHeight="1" x14ac:dyDescent="0.2">
      <c r="A586" s="711"/>
      <c r="B586" s="707"/>
      <c r="C586" s="708"/>
      <c r="D586" s="708"/>
      <c r="E586" s="709"/>
      <c r="F586" s="707"/>
      <c r="G586" s="708"/>
      <c r="H586" s="708"/>
      <c r="I586" s="708"/>
      <c r="J586" s="708"/>
      <c r="K586" s="710"/>
      <c r="L586" s="270"/>
      <c r="M586" s="706" t="str">
        <f t="shared" si="9"/>
        <v/>
      </c>
    </row>
    <row r="587" spans="1:13" ht="14.45" customHeight="1" x14ac:dyDescent="0.2">
      <c r="A587" s="711"/>
      <c r="B587" s="707"/>
      <c r="C587" s="708"/>
      <c r="D587" s="708"/>
      <c r="E587" s="709"/>
      <c r="F587" s="707"/>
      <c r="G587" s="708"/>
      <c r="H587" s="708"/>
      <c r="I587" s="708"/>
      <c r="J587" s="708"/>
      <c r="K587" s="710"/>
      <c r="L587" s="270"/>
      <c r="M587" s="706" t="str">
        <f t="shared" si="9"/>
        <v/>
      </c>
    </row>
    <row r="588" spans="1:13" ht="14.45" customHeight="1" x14ac:dyDescent="0.2">
      <c r="A588" s="711"/>
      <c r="B588" s="707"/>
      <c r="C588" s="708"/>
      <c r="D588" s="708"/>
      <c r="E588" s="709"/>
      <c r="F588" s="707"/>
      <c r="G588" s="708"/>
      <c r="H588" s="708"/>
      <c r="I588" s="708"/>
      <c r="J588" s="708"/>
      <c r="K588" s="710"/>
      <c r="L588" s="270"/>
      <c r="M588" s="706" t="str">
        <f t="shared" si="9"/>
        <v/>
      </c>
    </row>
    <row r="589" spans="1:13" ht="14.45" customHeight="1" x14ac:dyDescent="0.2">
      <c r="A589" s="711"/>
      <c r="B589" s="707"/>
      <c r="C589" s="708"/>
      <c r="D589" s="708"/>
      <c r="E589" s="709"/>
      <c r="F589" s="707"/>
      <c r="G589" s="708"/>
      <c r="H589" s="708"/>
      <c r="I589" s="708"/>
      <c r="J589" s="708"/>
      <c r="K589" s="710"/>
      <c r="L589" s="270"/>
      <c r="M589" s="706" t="str">
        <f t="shared" si="9"/>
        <v/>
      </c>
    </row>
    <row r="590" spans="1:13" ht="14.45" customHeight="1" x14ac:dyDescent="0.2">
      <c r="A590" s="711"/>
      <c r="B590" s="707"/>
      <c r="C590" s="708"/>
      <c r="D590" s="708"/>
      <c r="E590" s="709"/>
      <c r="F590" s="707"/>
      <c r="G590" s="708"/>
      <c r="H590" s="708"/>
      <c r="I590" s="708"/>
      <c r="J590" s="708"/>
      <c r="K590" s="710"/>
      <c r="L590" s="270"/>
      <c r="M590" s="706" t="str">
        <f t="shared" si="9"/>
        <v/>
      </c>
    </row>
    <row r="591" spans="1:13" ht="14.45" customHeight="1" x14ac:dyDescent="0.2">
      <c r="A591" s="711"/>
      <c r="B591" s="707"/>
      <c r="C591" s="708"/>
      <c r="D591" s="708"/>
      <c r="E591" s="709"/>
      <c r="F591" s="707"/>
      <c r="G591" s="708"/>
      <c r="H591" s="708"/>
      <c r="I591" s="708"/>
      <c r="J591" s="708"/>
      <c r="K591" s="710"/>
      <c r="L591" s="270"/>
      <c r="M591" s="706" t="str">
        <f t="shared" si="9"/>
        <v/>
      </c>
    </row>
    <row r="592" spans="1:13" ht="14.45" customHeight="1" x14ac:dyDescent="0.2">
      <c r="A592" s="711"/>
      <c r="B592" s="707"/>
      <c r="C592" s="708"/>
      <c r="D592" s="708"/>
      <c r="E592" s="709"/>
      <c r="F592" s="707"/>
      <c r="G592" s="708"/>
      <c r="H592" s="708"/>
      <c r="I592" s="708"/>
      <c r="J592" s="708"/>
      <c r="K592" s="710"/>
      <c r="L592" s="270"/>
      <c r="M592" s="706" t="str">
        <f t="shared" si="9"/>
        <v/>
      </c>
    </row>
    <row r="593" spans="1:13" ht="14.45" customHeight="1" x14ac:dyDescent="0.2">
      <c r="A593" s="711"/>
      <c r="B593" s="707"/>
      <c r="C593" s="708"/>
      <c r="D593" s="708"/>
      <c r="E593" s="709"/>
      <c r="F593" s="707"/>
      <c r="G593" s="708"/>
      <c r="H593" s="708"/>
      <c r="I593" s="708"/>
      <c r="J593" s="708"/>
      <c r="K593" s="710"/>
      <c r="L593" s="270"/>
      <c r="M593" s="706" t="str">
        <f t="shared" si="9"/>
        <v/>
      </c>
    </row>
    <row r="594" spans="1:13" ht="14.45" customHeight="1" x14ac:dyDescent="0.2">
      <c r="A594" s="711"/>
      <c r="B594" s="707"/>
      <c r="C594" s="708"/>
      <c r="D594" s="708"/>
      <c r="E594" s="709"/>
      <c r="F594" s="707"/>
      <c r="G594" s="708"/>
      <c r="H594" s="708"/>
      <c r="I594" s="708"/>
      <c r="J594" s="708"/>
      <c r="K594" s="710"/>
      <c r="L594" s="270"/>
      <c r="M594" s="706" t="str">
        <f t="shared" si="9"/>
        <v/>
      </c>
    </row>
    <row r="595" spans="1:13" ht="14.45" customHeight="1" x14ac:dyDescent="0.2">
      <c r="A595" s="711"/>
      <c r="B595" s="707"/>
      <c r="C595" s="708"/>
      <c r="D595" s="708"/>
      <c r="E595" s="709"/>
      <c r="F595" s="707"/>
      <c r="G595" s="708"/>
      <c r="H595" s="708"/>
      <c r="I595" s="708"/>
      <c r="J595" s="708"/>
      <c r="K595" s="710"/>
      <c r="L595" s="270"/>
      <c r="M595" s="706" t="str">
        <f t="shared" si="9"/>
        <v/>
      </c>
    </row>
    <row r="596" spans="1:13" ht="14.45" customHeight="1" x14ac:dyDescent="0.2">
      <c r="A596" s="711"/>
      <c r="B596" s="707"/>
      <c r="C596" s="708"/>
      <c r="D596" s="708"/>
      <c r="E596" s="709"/>
      <c r="F596" s="707"/>
      <c r="G596" s="708"/>
      <c r="H596" s="708"/>
      <c r="I596" s="708"/>
      <c r="J596" s="708"/>
      <c r="K596" s="710"/>
      <c r="L596" s="270"/>
      <c r="M596" s="706" t="str">
        <f t="shared" si="9"/>
        <v/>
      </c>
    </row>
    <row r="597" spans="1:13" ht="14.45" customHeight="1" x14ac:dyDescent="0.2">
      <c r="A597" s="711"/>
      <c r="B597" s="707"/>
      <c r="C597" s="708"/>
      <c r="D597" s="708"/>
      <c r="E597" s="709"/>
      <c r="F597" s="707"/>
      <c r="G597" s="708"/>
      <c r="H597" s="708"/>
      <c r="I597" s="708"/>
      <c r="J597" s="708"/>
      <c r="K597" s="710"/>
      <c r="L597" s="270"/>
      <c r="M597" s="706" t="str">
        <f t="shared" si="9"/>
        <v/>
      </c>
    </row>
    <row r="598" spans="1:13" ht="14.45" customHeight="1" x14ac:dyDescent="0.2">
      <c r="A598" s="711"/>
      <c r="B598" s="707"/>
      <c r="C598" s="708"/>
      <c r="D598" s="708"/>
      <c r="E598" s="709"/>
      <c r="F598" s="707"/>
      <c r="G598" s="708"/>
      <c r="H598" s="708"/>
      <c r="I598" s="708"/>
      <c r="J598" s="708"/>
      <c r="K598" s="710"/>
      <c r="L598" s="270"/>
      <c r="M598" s="706" t="str">
        <f t="shared" si="9"/>
        <v/>
      </c>
    </row>
    <row r="599" spans="1:13" ht="14.45" customHeight="1" x14ac:dyDescent="0.2">
      <c r="A599" s="711"/>
      <c r="B599" s="707"/>
      <c r="C599" s="708"/>
      <c r="D599" s="708"/>
      <c r="E599" s="709"/>
      <c r="F599" s="707"/>
      <c r="G599" s="708"/>
      <c r="H599" s="708"/>
      <c r="I599" s="708"/>
      <c r="J599" s="708"/>
      <c r="K599" s="710"/>
      <c r="L599" s="270"/>
      <c r="M599" s="706" t="str">
        <f t="shared" si="9"/>
        <v/>
      </c>
    </row>
    <row r="600" spans="1:13" ht="14.45" customHeight="1" x14ac:dyDescent="0.2">
      <c r="A600" s="711"/>
      <c r="B600" s="707"/>
      <c r="C600" s="708"/>
      <c r="D600" s="708"/>
      <c r="E600" s="709"/>
      <c r="F600" s="707"/>
      <c r="G600" s="708"/>
      <c r="H600" s="708"/>
      <c r="I600" s="708"/>
      <c r="J600" s="708"/>
      <c r="K600" s="710"/>
      <c r="L600" s="270"/>
      <c r="M600" s="706" t="str">
        <f t="shared" si="9"/>
        <v/>
      </c>
    </row>
    <row r="601" spans="1:13" ht="14.45" customHeight="1" x14ac:dyDescent="0.2">
      <c r="A601" s="711"/>
      <c r="B601" s="707"/>
      <c r="C601" s="708"/>
      <c r="D601" s="708"/>
      <c r="E601" s="709"/>
      <c r="F601" s="707"/>
      <c r="G601" s="708"/>
      <c r="H601" s="708"/>
      <c r="I601" s="708"/>
      <c r="J601" s="708"/>
      <c r="K601" s="710"/>
      <c r="L601" s="270"/>
      <c r="M601" s="706" t="str">
        <f t="shared" si="9"/>
        <v/>
      </c>
    </row>
    <row r="602" spans="1:13" ht="14.45" customHeight="1" x14ac:dyDescent="0.2">
      <c r="A602" s="711"/>
      <c r="B602" s="707"/>
      <c r="C602" s="708"/>
      <c r="D602" s="708"/>
      <c r="E602" s="709"/>
      <c r="F602" s="707"/>
      <c r="G602" s="708"/>
      <c r="H602" s="708"/>
      <c r="I602" s="708"/>
      <c r="J602" s="708"/>
      <c r="K602" s="710"/>
      <c r="L602" s="270"/>
      <c r="M602" s="706" t="str">
        <f t="shared" si="9"/>
        <v/>
      </c>
    </row>
    <row r="603" spans="1:13" ht="14.45" customHeight="1" x14ac:dyDescent="0.2">
      <c r="A603" s="711"/>
      <c r="B603" s="707"/>
      <c r="C603" s="708"/>
      <c r="D603" s="708"/>
      <c r="E603" s="709"/>
      <c r="F603" s="707"/>
      <c r="G603" s="708"/>
      <c r="H603" s="708"/>
      <c r="I603" s="708"/>
      <c r="J603" s="708"/>
      <c r="K603" s="710"/>
      <c r="L603" s="270"/>
      <c r="M603" s="706" t="str">
        <f t="shared" si="9"/>
        <v/>
      </c>
    </row>
    <row r="604" spans="1:13" ht="14.45" customHeight="1" x14ac:dyDescent="0.2">
      <c r="A604" s="711"/>
      <c r="B604" s="707"/>
      <c r="C604" s="708"/>
      <c r="D604" s="708"/>
      <c r="E604" s="709"/>
      <c r="F604" s="707"/>
      <c r="G604" s="708"/>
      <c r="H604" s="708"/>
      <c r="I604" s="708"/>
      <c r="J604" s="708"/>
      <c r="K604" s="710"/>
      <c r="L604" s="270"/>
      <c r="M604" s="706" t="str">
        <f t="shared" si="9"/>
        <v/>
      </c>
    </row>
    <row r="605" spans="1:13" ht="14.45" customHeight="1" x14ac:dyDescent="0.2">
      <c r="A605" s="711"/>
      <c r="B605" s="707"/>
      <c r="C605" s="708"/>
      <c r="D605" s="708"/>
      <c r="E605" s="709"/>
      <c r="F605" s="707"/>
      <c r="G605" s="708"/>
      <c r="H605" s="708"/>
      <c r="I605" s="708"/>
      <c r="J605" s="708"/>
      <c r="K605" s="710"/>
      <c r="L605" s="270"/>
      <c r="M605" s="706" t="str">
        <f t="shared" si="9"/>
        <v/>
      </c>
    </row>
    <row r="606" spans="1:13" ht="14.45" customHeight="1" x14ac:dyDescent="0.2">
      <c r="A606" s="711"/>
      <c r="B606" s="707"/>
      <c r="C606" s="708"/>
      <c r="D606" s="708"/>
      <c r="E606" s="709"/>
      <c r="F606" s="707"/>
      <c r="G606" s="708"/>
      <c r="H606" s="708"/>
      <c r="I606" s="708"/>
      <c r="J606" s="708"/>
      <c r="K606" s="710"/>
      <c r="L606" s="270"/>
      <c r="M606" s="706" t="str">
        <f t="shared" si="9"/>
        <v/>
      </c>
    </row>
    <row r="607" spans="1:13" ht="14.45" customHeight="1" x14ac:dyDescent="0.2">
      <c r="A607" s="711"/>
      <c r="B607" s="707"/>
      <c r="C607" s="708"/>
      <c r="D607" s="708"/>
      <c r="E607" s="709"/>
      <c r="F607" s="707"/>
      <c r="G607" s="708"/>
      <c r="H607" s="708"/>
      <c r="I607" s="708"/>
      <c r="J607" s="708"/>
      <c r="K607" s="710"/>
      <c r="L607" s="270"/>
      <c r="M607" s="706" t="str">
        <f t="shared" si="9"/>
        <v/>
      </c>
    </row>
    <row r="608" spans="1:13" ht="14.45" customHeight="1" x14ac:dyDescent="0.2">
      <c r="A608" s="711"/>
      <c r="B608" s="707"/>
      <c r="C608" s="708"/>
      <c r="D608" s="708"/>
      <c r="E608" s="709"/>
      <c r="F608" s="707"/>
      <c r="G608" s="708"/>
      <c r="H608" s="708"/>
      <c r="I608" s="708"/>
      <c r="J608" s="708"/>
      <c r="K608" s="710"/>
      <c r="L608" s="270"/>
      <c r="M608" s="706" t="str">
        <f t="shared" si="9"/>
        <v/>
      </c>
    </row>
    <row r="609" spans="1:13" ht="14.45" customHeight="1" x14ac:dyDescent="0.2">
      <c r="A609" s="711"/>
      <c r="B609" s="707"/>
      <c r="C609" s="708"/>
      <c r="D609" s="708"/>
      <c r="E609" s="709"/>
      <c r="F609" s="707"/>
      <c r="G609" s="708"/>
      <c r="H609" s="708"/>
      <c r="I609" s="708"/>
      <c r="J609" s="708"/>
      <c r="K609" s="710"/>
      <c r="L609" s="270"/>
      <c r="M609" s="706" t="str">
        <f t="shared" si="9"/>
        <v/>
      </c>
    </row>
    <row r="610" spans="1:13" ht="14.45" customHeight="1" x14ac:dyDescent="0.2">
      <c r="A610" s="711"/>
      <c r="B610" s="707"/>
      <c r="C610" s="708"/>
      <c r="D610" s="708"/>
      <c r="E610" s="709"/>
      <c r="F610" s="707"/>
      <c r="G610" s="708"/>
      <c r="H610" s="708"/>
      <c r="I610" s="708"/>
      <c r="J610" s="708"/>
      <c r="K610" s="710"/>
      <c r="L610" s="270"/>
      <c r="M610" s="706" t="str">
        <f t="shared" si="9"/>
        <v/>
      </c>
    </row>
    <row r="611" spans="1:13" ht="14.45" customHeight="1" x14ac:dyDescent="0.2">
      <c r="A611" s="711"/>
      <c r="B611" s="707"/>
      <c r="C611" s="708"/>
      <c r="D611" s="708"/>
      <c r="E611" s="709"/>
      <c r="F611" s="707"/>
      <c r="G611" s="708"/>
      <c r="H611" s="708"/>
      <c r="I611" s="708"/>
      <c r="J611" s="708"/>
      <c r="K611" s="710"/>
      <c r="L611" s="270"/>
      <c r="M611" s="706" t="str">
        <f t="shared" si="9"/>
        <v/>
      </c>
    </row>
    <row r="612" spans="1:13" ht="14.45" customHeight="1" x14ac:dyDescent="0.2">
      <c r="A612" s="711"/>
      <c r="B612" s="707"/>
      <c r="C612" s="708"/>
      <c r="D612" s="708"/>
      <c r="E612" s="709"/>
      <c r="F612" s="707"/>
      <c r="G612" s="708"/>
      <c r="H612" s="708"/>
      <c r="I612" s="708"/>
      <c r="J612" s="708"/>
      <c r="K612" s="710"/>
      <c r="L612" s="270"/>
      <c r="M612" s="706" t="str">
        <f t="shared" si="9"/>
        <v/>
      </c>
    </row>
    <row r="613" spans="1:13" ht="14.45" customHeight="1" x14ac:dyDescent="0.2">
      <c r="A613" s="711"/>
      <c r="B613" s="707"/>
      <c r="C613" s="708"/>
      <c r="D613" s="708"/>
      <c r="E613" s="709"/>
      <c r="F613" s="707"/>
      <c r="G613" s="708"/>
      <c r="H613" s="708"/>
      <c r="I613" s="708"/>
      <c r="J613" s="708"/>
      <c r="K613" s="710"/>
      <c r="L613" s="270"/>
      <c r="M613" s="706" t="str">
        <f t="shared" si="9"/>
        <v/>
      </c>
    </row>
    <row r="614" spans="1:13" ht="14.45" customHeight="1" x14ac:dyDescent="0.2">
      <c r="A614" s="711"/>
      <c r="B614" s="707"/>
      <c r="C614" s="708"/>
      <c r="D614" s="708"/>
      <c r="E614" s="709"/>
      <c r="F614" s="707"/>
      <c r="G614" s="708"/>
      <c r="H614" s="708"/>
      <c r="I614" s="708"/>
      <c r="J614" s="708"/>
      <c r="K614" s="710"/>
      <c r="L614" s="270"/>
      <c r="M614" s="706" t="str">
        <f t="shared" si="9"/>
        <v/>
      </c>
    </row>
    <row r="615" spans="1:13" ht="14.45" customHeight="1" x14ac:dyDescent="0.2">
      <c r="A615" s="711"/>
      <c r="B615" s="707"/>
      <c r="C615" s="708"/>
      <c r="D615" s="708"/>
      <c r="E615" s="709"/>
      <c r="F615" s="707"/>
      <c r="G615" s="708"/>
      <c r="H615" s="708"/>
      <c r="I615" s="708"/>
      <c r="J615" s="708"/>
      <c r="K615" s="710"/>
      <c r="L615" s="270"/>
      <c r="M615" s="706" t="str">
        <f t="shared" si="9"/>
        <v/>
      </c>
    </row>
    <row r="616" spans="1:13" ht="14.45" customHeight="1" x14ac:dyDescent="0.2">
      <c r="A616" s="711"/>
      <c r="B616" s="707"/>
      <c r="C616" s="708"/>
      <c r="D616" s="708"/>
      <c r="E616" s="709"/>
      <c r="F616" s="707"/>
      <c r="G616" s="708"/>
      <c r="H616" s="708"/>
      <c r="I616" s="708"/>
      <c r="J616" s="708"/>
      <c r="K616" s="710"/>
      <c r="L616" s="270"/>
      <c r="M616" s="706" t="str">
        <f t="shared" si="9"/>
        <v/>
      </c>
    </row>
    <row r="617" spans="1:13" ht="14.45" customHeight="1" x14ac:dyDescent="0.2">
      <c r="A617" s="711"/>
      <c r="B617" s="707"/>
      <c r="C617" s="708"/>
      <c r="D617" s="708"/>
      <c r="E617" s="709"/>
      <c r="F617" s="707"/>
      <c r="G617" s="708"/>
      <c r="H617" s="708"/>
      <c r="I617" s="708"/>
      <c r="J617" s="708"/>
      <c r="K617" s="710"/>
      <c r="L617" s="270"/>
      <c r="M617" s="706" t="str">
        <f t="shared" si="9"/>
        <v/>
      </c>
    </row>
    <row r="618" spans="1:13" ht="14.45" customHeight="1" x14ac:dyDescent="0.2">
      <c r="A618" s="711"/>
      <c r="B618" s="707"/>
      <c r="C618" s="708"/>
      <c r="D618" s="708"/>
      <c r="E618" s="709"/>
      <c r="F618" s="707"/>
      <c r="G618" s="708"/>
      <c r="H618" s="708"/>
      <c r="I618" s="708"/>
      <c r="J618" s="708"/>
      <c r="K618" s="710"/>
      <c r="L618" s="270"/>
      <c r="M618" s="706" t="str">
        <f t="shared" si="9"/>
        <v/>
      </c>
    </row>
    <row r="619" spans="1:13" ht="14.45" customHeight="1" x14ac:dyDescent="0.2">
      <c r="A619" s="711"/>
      <c r="B619" s="707"/>
      <c r="C619" s="708"/>
      <c r="D619" s="708"/>
      <c r="E619" s="709"/>
      <c r="F619" s="707"/>
      <c r="G619" s="708"/>
      <c r="H619" s="708"/>
      <c r="I619" s="708"/>
      <c r="J619" s="708"/>
      <c r="K619" s="710"/>
      <c r="L619" s="270"/>
      <c r="M619" s="706" t="str">
        <f t="shared" si="9"/>
        <v/>
      </c>
    </row>
    <row r="620" spans="1:13" ht="14.45" customHeight="1" x14ac:dyDescent="0.2">
      <c r="A620" s="711"/>
      <c r="B620" s="707"/>
      <c r="C620" s="708"/>
      <c r="D620" s="708"/>
      <c r="E620" s="709"/>
      <c r="F620" s="707"/>
      <c r="G620" s="708"/>
      <c r="H620" s="708"/>
      <c r="I620" s="708"/>
      <c r="J620" s="708"/>
      <c r="K620" s="710"/>
      <c r="L620" s="270"/>
      <c r="M620" s="706" t="str">
        <f t="shared" si="9"/>
        <v/>
      </c>
    </row>
    <row r="621" spans="1:13" ht="14.45" customHeight="1" x14ac:dyDescent="0.2">
      <c r="A621" s="711"/>
      <c r="B621" s="707"/>
      <c r="C621" s="708"/>
      <c r="D621" s="708"/>
      <c r="E621" s="709"/>
      <c r="F621" s="707"/>
      <c r="G621" s="708"/>
      <c r="H621" s="708"/>
      <c r="I621" s="708"/>
      <c r="J621" s="708"/>
      <c r="K621" s="710"/>
      <c r="L621" s="270"/>
      <c r="M621" s="706" t="str">
        <f t="shared" si="9"/>
        <v/>
      </c>
    </row>
    <row r="622" spans="1:13" ht="14.45" customHeight="1" x14ac:dyDescent="0.2">
      <c r="A622" s="711"/>
      <c r="B622" s="707"/>
      <c r="C622" s="708"/>
      <c r="D622" s="708"/>
      <c r="E622" s="709"/>
      <c r="F622" s="707"/>
      <c r="G622" s="708"/>
      <c r="H622" s="708"/>
      <c r="I622" s="708"/>
      <c r="J622" s="708"/>
      <c r="K622" s="710"/>
      <c r="L622" s="270"/>
      <c r="M622" s="706" t="str">
        <f t="shared" si="9"/>
        <v/>
      </c>
    </row>
    <row r="623" spans="1:13" ht="14.45" customHeight="1" x14ac:dyDescent="0.2">
      <c r="A623" s="711"/>
      <c r="B623" s="707"/>
      <c r="C623" s="708"/>
      <c r="D623" s="708"/>
      <c r="E623" s="709"/>
      <c r="F623" s="707"/>
      <c r="G623" s="708"/>
      <c r="H623" s="708"/>
      <c r="I623" s="708"/>
      <c r="J623" s="708"/>
      <c r="K623" s="710"/>
      <c r="L623" s="270"/>
      <c r="M623" s="706" t="str">
        <f t="shared" si="9"/>
        <v/>
      </c>
    </row>
    <row r="624" spans="1:13" ht="14.45" customHeight="1" x14ac:dyDescent="0.2">
      <c r="A624" s="711"/>
      <c r="B624" s="707"/>
      <c r="C624" s="708"/>
      <c r="D624" s="708"/>
      <c r="E624" s="709"/>
      <c r="F624" s="707"/>
      <c r="G624" s="708"/>
      <c r="H624" s="708"/>
      <c r="I624" s="708"/>
      <c r="J624" s="708"/>
      <c r="K624" s="710"/>
      <c r="L624" s="270"/>
      <c r="M624" s="706" t="str">
        <f t="shared" si="9"/>
        <v/>
      </c>
    </row>
    <row r="625" spans="1:13" ht="14.45" customHeight="1" x14ac:dyDescent="0.2">
      <c r="A625" s="711"/>
      <c r="B625" s="707"/>
      <c r="C625" s="708"/>
      <c r="D625" s="708"/>
      <c r="E625" s="709"/>
      <c r="F625" s="707"/>
      <c r="G625" s="708"/>
      <c r="H625" s="708"/>
      <c r="I625" s="708"/>
      <c r="J625" s="708"/>
      <c r="K625" s="710"/>
      <c r="L625" s="270"/>
      <c r="M625" s="706" t="str">
        <f t="shared" si="9"/>
        <v/>
      </c>
    </row>
    <row r="626" spans="1:13" ht="14.45" customHeight="1" x14ac:dyDescent="0.2">
      <c r="A626" s="711"/>
      <c r="B626" s="707"/>
      <c r="C626" s="708"/>
      <c r="D626" s="708"/>
      <c r="E626" s="709"/>
      <c r="F626" s="707"/>
      <c r="G626" s="708"/>
      <c r="H626" s="708"/>
      <c r="I626" s="708"/>
      <c r="J626" s="708"/>
      <c r="K626" s="710"/>
      <c r="L626" s="270"/>
      <c r="M626" s="706" t="str">
        <f t="shared" si="9"/>
        <v/>
      </c>
    </row>
    <row r="627" spans="1:13" ht="14.45" customHeight="1" x14ac:dyDescent="0.2">
      <c r="A627" s="711"/>
      <c r="B627" s="707"/>
      <c r="C627" s="708"/>
      <c r="D627" s="708"/>
      <c r="E627" s="709"/>
      <c r="F627" s="707"/>
      <c r="G627" s="708"/>
      <c r="H627" s="708"/>
      <c r="I627" s="708"/>
      <c r="J627" s="708"/>
      <c r="K627" s="710"/>
      <c r="L627" s="270"/>
      <c r="M627" s="706" t="str">
        <f t="shared" si="9"/>
        <v/>
      </c>
    </row>
    <row r="628" spans="1:13" ht="14.45" customHeight="1" x14ac:dyDescent="0.2">
      <c r="A628" s="711"/>
      <c r="B628" s="707"/>
      <c r="C628" s="708"/>
      <c r="D628" s="708"/>
      <c r="E628" s="709"/>
      <c r="F628" s="707"/>
      <c r="G628" s="708"/>
      <c r="H628" s="708"/>
      <c r="I628" s="708"/>
      <c r="J628" s="708"/>
      <c r="K628" s="710"/>
      <c r="L628" s="270"/>
      <c r="M628" s="706" t="str">
        <f t="shared" si="9"/>
        <v/>
      </c>
    </row>
    <row r="629" spans="1:13" ht="14.45" customHeight="1" x14ac:dyDescent="0.2">
      <c r="A629" s="711"/>
      <c r="B629" s="707"/>
      <c r="C629" s="708"/>
      <c r="D629" s="708"/>
      <c r="E629" s="709"/>
      <c r="F629" s="707"/>
      <c r="G629" s="708"/>
      <c r="H629" s="708"/>
      <c r="I629" s="708"/>
      <c r="J629" s="708"/>
      <c r="K629" s="710"/>
      <c r="L629" s="270"/>
      <c r="M629" s="706" t="str">
        <f t="shared" si="9"/>
        <v/>
      </c>
    </row>
    <row r="630" spans="1:13" ht="14.45" customHeight="1" x14ac:dyDescent="0.2">
      <c r="A630" s="711"/>
      <c r="B630" s="707"/>
      <c r="C630" s="708"/>
      <c r="D630" s="708"/>
      <c r="E630" s="709"/>
      <c r="F630" s="707"/>
      <c r="G630" s="708"/>
      <c r="H630" s="708"/>
      <c r="I630" s="708"/>
      <c r="J630" s="708"/>
      <c r="K630" s="710"/>
      <c r="L630" s="270"/>
      <c r="M630" s="706" t="str">
        <f t="shared" si="9"/>
        <v/>
      </c>
    </row>
    <row r="631" spans="1:13" ht="14.45" customHeight="1" x14ac:dyDescent="0.2">
      <c r="A631" s="711"/>
      <c r="B631" s="707"/>
      <c r="C631" s="708"/>
      <c r="D631" s="708"/>
      <c r="E631" s="709"/>
      <c r="F631" s="707"/>
      <c r="G631" s="708"/>
      <c r="H631" s="708"/>
      <c r="I631" s="708"/>
      <c r="J631" s="708"/>
      <c r="K631" s="710"/>
      <c r="L631" s="270"/>
      <c r="M631" s="706" t="str">
        <f t="shared" si="9"/>
        <v/>
      </c>
    </row>
    <row r="632" spans="1:13" ht="14.45" customHeight="1" x14ac:dyDescent="0.2">
      <c r="A632" s="711"/>
      <c r="B632" s="707"/>
      <c r="C632" s="708"/>
      <c r="D632" s="708"/>
      <c r="E632" s="709"/>
      <c r="F632" s="707"/>
      <c r="G632" s="708"/>
      <c r="H632" s="708"/>
      <c r="I632" s="708"/>
      <c r="J632" s="708"/>
      <c r="K632" s="710"/>
      <c r="L632" s="270"/>
      <c r="M632" s="706" t="str">
        <f t="shared" si="9"/>
        <v/>
      </c>
    </row>
    <row r="633" spans="1:13" ht="14.45" customHeight="1" x14ac:dyDescent="0.2">
      <c r="A633" s="711"/>
      <c r="B633" s="707"/>
      <c r="C633" s="708"/>
      <c r="D633" s="708"/>
      <c r="E633" s="709"/>
      <c r="F633" s="707"/>
      <c r="G633" s="708"/>
      <c r="H633" s="708"/>
      <c r="I633" s="708"/>
      <c r="J633" s="708"/>
      <c r="K633" s="710"/>
      <c r="L633" s="270"/>
      <c r="M633" s="706" t="str">
        <f t="shared" si="9"/>
        <v/>
      </c>
    </row>
    <row r="634" spans="1:13" ht="14.45" customHeight="1" x14ac:dyDescent="0.2">
      <c r="A634" s="711"/>
      <c r="B634" s="707"/>
      <c r="C634" s="708"/>
      <c r="D634" s="708"/>
      <c r="E634" s="709"/>
      <c r="F634" s="707"/>
      <c r="G634" s="708"/>
      <c r="H634" s="708"/>
      <c r="I634" s="708"/>
      <c r="J634" s="708"/>
      <c r="K634" s="710"/>
      <c r="L634" s="270"/>
      <c r="M634" s="706" t="str">
        <f t="shared" si="9"/>
        <v/>
      </c>
    </row>
    <row r="635" spans="1:13" ht="14.45" customHeight="1" x14ac:dyDescent="0.2">
      <c r="A635" s="711"/>
      <c r="B635" s="707"/>
      <c r="C635" s="708"/>
      <c r="D635" s="708"/>
      <c r="E635" s="709"/>
      <c r="F635" s="707"/>
      <c r="G635" s="708"/>
      <c r="H635" s="708"/>
      <c r="I635" s="708"/>
      <c r="J635" s="708"/>
      <c r="K635" s="710"/>
      <c r="L635" s="270"/>
      <c r="M635" s="706" t="str">
        <f t="shared" si="9"/>
        <v/>
      </c>
    </row>
    <row r="636" spans="1:13" ht="14.45" customHeight="1" x14ac:dyDescent="0.2">
      <c r="A636" s="711"/>
      <c r="B636" s="707"/>
      <c r="C636" s="708"/>
      <c r="D636" s="708"/>
      <c r="E636" s="709"/>
      <c r="F636" s="707"/>
      <c r="G636" s="708"/>
      <c r="H636" s="708"/>
      <c r="I636" s="708"/>
      <c r="J636" s="708"/>
      <c r="K636" s="710"/>
      <c r="L636" s="270"/>
      <c r="M636" s="706" t="str">
        <f t="shared" si="9"/>
        <v/>
      </c>
    </row>
    <row r="637" spans="1:13" ht="14.45" customHeight="1" x14ac:dyDescent="0.2">
      <c r="A637" s="711"/>
      <c r="B637" s="707"/>
      <c r="C637" s="708"/>
      <c r="D637" s="708"/>
      <c r="E637" s="709"/>
      <c r="F637" s="707"/>
      <c r="G637" s="708"/>
      <c r="H637" s="708"/>
      <c r="I637" s="708"/>
      <c r="J637" s="708"/>
      <c r="K637" s="710"/>
      <c r="L637" s="270"/>
      <c r="M637" s="706" t="str">
        <f t="shared" si="9"/>
        <v/>
      </c>
    </row>
    <row r="638" spans="1:13" ht="14.45" customHeight="1" x14ac:dyDescent="0.2">
      <c r="A638" s="711"/>
      <c r="B638" s="707"/>
      <c r="C638" s="708"/>
      <c r="D638" s="708"/>
      <c r="E638" s="709"/>
      <c r="F638" s="707"/>
      <c r="G638" s="708"/>
      <c r="H638" s="708"/>
      <c r="I638" s="708"/>
      <c r="J638" s="708"/>
      <c r="K638" s="710"/>
      <c r="L638" s="270"/>
      <c r="M638" s="706" t="str">
        <f t="shared" si="9"/>
        <v/>
      </c>
    </row>
    <row r="639" spans="1:13" ht="14.45" customHeight="1" x14ac:dyDescent="0.2">
      <c r="A639" s="711"/>
      <c r="B639" s="707"/>
      <c r="C639" s="708"/>
      <c r="D639" s="708"/>
      <c r="E639" s="709"/>
      <c r="F639" s="707"/>
      <c r="G639" s="708"/>
      <c r="H639" s="708"/>
      <c r="I639" s="708"/>
      <c r="J639" s="708"/>
      <c r="K639" s="710"/>
      <c r="L639" s="270"/>
      <c r="M639" s="706" t="str">
        <f t="shared" si="9"/>
        <v/>
      </c>
    </row>
    <row r="640" spans="1:13" ht="14.45" customHeight="1" x14ac:dyDescent="0.2">
      <c r="A640" s="711"/>
      <c r="B640" s="707"/>
      <c r="C640" s="708"/>
      <c r="D640" s="708"/>
      <c r="E640" s="709"/>
      <c r="F640" s="707"/>
      <c r="G640" s="708"/>
      <c r="H640" s="708"/>
      <c r="I640" s="708"/>
      <c r="J640" s="708"/>
      <c r="K640" s="710"/>
      <c r="L640" s="270"/>
      <c r="M640" s="706" t="str">
        <f t="shared" si="9"/>
        <v/>
      </c>
    </row>
    <row r="641" spans="1:13" ht="14.45" customHeight="1" x14ac:dyDescent="0.2">
      <c r="A641" s="711"/>
      <c r="B641" s="707"/>
      <c r="C641" s="708"/>
      <c r="D641" s="708"/>
      <c r="E641" s="709"/>
      <c r="F641" s="707"/>
      <c r="G641" s="708"/>
      <c r="H641" s="708"/>
      <c r="I641" s="708"/>
      <c r="J641" s="708"/>
      <c r="K641" s="710"/>
      <c r="L641" s="270"/>
      <c r="M641" s="706" t="str">
        <f t="shared" si="9"/>
        <v/>
      </c>
    </row>
    <row r="642" spans="1:13" ht="14.45" customHeight="1" x14ac:dyDescent="0.2">
      <c r="A642" s="711"/>
      <c r="B642" s="707"/>
      <c r="C642" s="708"/>
      <c r="D642" s="708"/>
      <c r="E642" s="709"/>
      <c r="F642" s="707"/>
      <c r="G642" s="708"/>
      <c r="H642" s="708"/>
      <c r="I642" s="708"/>
      <c r="J642" s="708"/>
      <c r="K642" s="710"/>
      <c r="L642" s="270"/>
      <c r="M642" s="706" t="str">
        <f t="shared" si="9"/>
        <v/>
      </c>
    </row>
    <row r="643" spans="1:13" ht="14.45" customHeight="1" x14ac:dyDescent="0.2">
      <c r="A643" s="711"/>
      <c r="B643" s="707"/>
      <c r="C643" s="708"/>
      <c r="D643" s="708"/>
      <c r="E643" s="709"/>
      <c r="F643" s="707"/>
      <c r="G643" s="708"/>
      <c r="H643" s="708"/>
      <c r="I643" s="708"/>
      <c r="J643" s="708"/>
      <c r="K643" s="710"/>
      <c r="L643" s="270"/>
      <c r="M643" s="706" t="str">
        <f t="shared" si="9"/>
        <v/>
      </c>
    </row>
    <row r="644" spans="1:13" ht="14.45" customHeight="1" x14ac:dyDescent="0.2">
      <c r="A644" s="711"/>
      <c r="B644" s="707"/>
      <c r="C644" s="708"/>
      <c r="D644" s="708"/>
      <c r="E644" s="709"/>
      <c r="F644" s="707"/>
      <c r="G644" s="708"/>
      <c r="H644" s="708"/>
      <c r="I644" s="708"/>
      <c r="J644" s="708"/>
      <c r="K644" s="710"/>
      <c r="L644" s="270"/>
      <c r="M644" s="706" t="str">
        <f t="shared" si="9"/>
        <v/>
      </c>
    </row>
    <row r="645" spans="1:13" ht="14.45" customHeight="1" x14ac:dyDescent="0.2">
      <c r="A645" s="711"/>
      <c r="B645" s="707"/>
      <c r="C645" s="708"/>
      <c r="D645" s="708"/>
      <c r="E645" s="709"/>
      <c r="F645" s="707"/>
      <c r="G645" s="708"/>
      <c r="H645" s="708"/>
      <c r="I645" s="708"/>
      <c r="J645" s="708"/>
      <c r="K645" s="710"/>
      <c r="L645" s="270"/>
      <c r="M645" s="706" t="str">
        <f t="shared" si="9"/>
        <v/>
      </c>
    </row>
    <row r="646" spans="1:13" ht="14.45" customHeight="1" x14ac:dyDescent="0.2">
      <c r="A646" s="711"/>
      <c r="B646" s="707"/>
      <c r="C646" s="708"/>
      <c r="D646" s="708"/>
      <c r="E646" s="709"/>
      <c r="F646" s="707"/>
      <c r="G646" s="708"/>
      <c r="H646" s="708"/>
      <c r="I646" s="708"/>
      <c r="J646" s="708"/>
      <c r="K646" s="710"/>
      <c r="L646" s="270"/>
      <c r="M646" s="706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1"/>
      <c r="B647" s="707"/>
      <c r="C647" s="708"/>
      <c r="D647" s="708"/>
      <c r="E647" s="709"/>
      <c r="F647" s="707"/>
      <c r="G647" s="708"/>
      <c r="H647" s="708"/>
      <c r="I647" s="708"/>
      <c r="J647" s="708"/>
      <c r="K647" s="710"/>
      <c r="L647" s="270"/>
      <c r="M647" s="706" t="str">
        <f t="shared" si="10"/>
        <v/>
      </c>
    </row>
    <row r="648" spans="1:13" ht="14.45" customHeight="1" x14ac:dyDescent="0.2">
      <c r="A648" s="711"/>
      <c r="B648" s="707"/>
      <c r="C648" s="708"/>
      <c r="D648" s="708"/>
      <c r="E648" s="709"/>
      <c r="F648" s="707"/>
      <c r="G648" s="708"/>
      <c r="H648" s="708"/>
      <c r="I648" s="708"/>
      <c r="J648" s="708"/>
      <c r="K648" s="710"/>
      <c r="L648" s="270"/>
      <c r="M648" s="706" t="str">
        <f t="shared" si="10"/>
        <v/>
      </c>
    </row>
    <row r="649" spans="1:13" ht="14.45" customHeight="1" x14ac:dyDescent="0.2">
      <c r="A649" s="711"/>
      <c r="B649" s="707"/>
      <c r="C649" s="708"/>
      <c r="D649" s="708"/>
      <c r="E649" s="709"/>
      <c r="F649" s="707"/>
      <c r="G649" s="708"/>
      <c r="H649" s="708"/>
      <c r="I649" s="708"/>
      <c r="J649" s="708"/>
      <c r="K649" s="710"/>
      <c r="L649" s="270"/>
      <c r="M649" s="706" t="str">
        <f t="shared" si="10"/>
        <v/>
      </c>
    </row>
    <row r="650" spans="1:13" ht="14.45" customHeight="1" x14ac:dyDescent="0.2">
      <c r="A650" s="711"/>
      <c r="B650" s="707"/>
      <c r="C650" s="708"/>
      <c r="D650" s="708"/>
      <c r="E650" s="709"/>
      <c r="F650" s="707"/>
      <c r="G650" s="708"/>
      <c r="H650" s="708"/>
      <c r="I650" s="708"/>
      <c r="J650" s="708"/>
      <c r="K650" s="710"/>
      <c r="L650" s="270"/>
      <c r="M650" s="706" t="str">
        <f t="shared" si="10"/>
        <v/>
      </c>
    </row>
    <row r="651" spans="1:13" ht="14.45" customHeight="1" x14ac:dyDescent="0.2">
      <c r="A651" s="711"/>
      <c r="B651" s="707"/>
      <c r="C651" s="708"/>
      <c r="D651" s="708"/>
      <c r="E651" s="709"/>
      <c r="F651" s="707"/>
      <c r="G651" s="708"/>
      <c r="H651" s="708"/>
      <c r="I651" s="708"/>
      <c r="J651" s="708"/>
      <c r="K651" s="710"/>
      <c r="L651" s="270"/>
      <c r="M651" s="706" t="str">
        <f t="shared" si="10"/>
        <v/>
      </c>
    </row>
    <row r="652" spans="1:13" ht="14.45" customHeight="1" x14ac:dyDescent="0.2">
      <c r="A652" s="711"/>
      <c r="B652" s="707"/>
      <c r="C652" s="708"/>
      <c r="D652" s="708"/>
      <c r="E652" s="709"/>
      <c r="F652" s="707"/>
      <c r="G652" s="708"/>
      <c r="H652" s="708"/>
      <c r="I652" s="708"/>
      <c r="J652" s="708"/>
      <c r="K652" s="710"/>
      <c r="L652" s="270"/>
      <c r="M652" s="706" t="str">
        <f t="shared" si="10"/>
        <v/>
      </c>
    </row>
    <row r="653" spans="1:13" ht="14.45" customHeight="1" x14ac:dyDescent="0.2">
      <c r="A653" s="711"/>
      <c r="B653" s="707"/>
      <c r="C653" s="708"/>
      <c r="D653" s="708"/>
      <c r="E653" s="709"/>
      <c r="F653" s="707"/>
      <c r="G653" s="708"/>
      <c r="H653" s="708"/>
      <c r="I653" s="708"/>
      <c r="J653" s="708"/>
      <c r="K653" s="710"/>
      <c r="L653" s="270"/>
      <c r="M653" s="706" t="str">
        <f t="shared" si="10"/>
        <v/>
      </c>
    </row>
    <row r="654" spans="1:13" ht="14.45" customHeight="1" x14ac:dyDescent="0.2">
      <c r="A654" s="711"/>
      <c r="B654" s="707"/>
      <c r="C654" s="708"/>
      <c r="D654" s="708"/>
      <c r="E654" s="709"/>
      <c r="F654" s="707"/>
      <c r="G654" s="708"/>
      <c r="H654" s="708"/>
      <c r="I654" s="708"/>
      <c r="J654" s="708"/>
      <c r="K654" s="710"/>
      <c r="L654" s="270"/>
      <c r="M654" s="706" t="str">
        <f t="shared" si="10"/>
        <v/>
      </c>
    </row>
    <row r="655" spans="1:13" ht="14.45" customHeight="1" x14ac:dyDescent="0.2">
      <c r="A655" s="711"/>
      <c r="B655" s="707"/>
      <c r="C655" s="708"/>
      <c r="D655" s="708"/>
      <c r="E655" s="709"/>
      <c r="F655" s="707"/>
      <c r="G655" s="708"/>
      <c r="H655" s="708"/>
      <c r="I655" s="708"/>
      <c r="J655" s="708"/>
      <c r="K655" s="710"/>
      <c r="L655" s="270"/>
      <c r="M655" s="706" t="str">
        <f t="shared" si="10"/>
        <v/>
      </c>
    </row>
    <row r="656" spans="1:13" ht="14.45" customHeight="1" x14ac:dyDescent="0.2">
      <c r="A656" s="711"/>
      <c r="B656" s="707"/>
      <c r="C656" s="708"/>
      <c r="D656" s="708"/>
      <c r="E656" s="709"/>
      <c r="F656" s="707"/>
      <c r="G656" s="708"/>
      <c r="H656" s="708"/>
      <c r="I656" s="708"/>
      <c r="J656" s="708"/>
      <c r="K656" s="710"/>
      <c r="L656" s="270"/>
      <c r="M656" s="706" t="str">
        <f t="shared" si="10"/>
        <v/>
      </c>
    </row>
    <row r="657" spans="1:13" ht="14.45" customHeight="1" x14ac:dyDescent="0.2">
      <c r="A657" s="711"/>
      <c r="B657" s="707"/>
      <c r="C657" s="708"/>
      <c r="D657" s="708"/>
      <c r="E657" s="709"/>
      <c r="F657" s="707"/>
      <c r="G657" s="708"/>
      <c r="H657" s="708"/>
      <c r="I657" s="708"/>
      <c r="J657" s="708"/>
      <c r="K657" s="710"/>
      <c r="L657" s="270"/>
      <c r="M657" s="706" t="str">
        <f t="shared" si="10"/>
        <v/>
      </c>
    </row>
    <row r="658" spans="1:13" ht="14.45" customHeight="1" x14ac:dyDescent="0.2">
      <c r="A658" s="711"/>
      <c r="B658" s="707"/>
      <c r="C658" s="708"/>
      <c r="D658" s="708"/>
      <c r="E658" s="709"/>
      <c r="F658" s="707"/>
      <c r="G658" s="708"/>
      <c r="H658" s="708"/>
      <c r="I658" s="708"/>
      <c r="J658" s="708"/>
      <c r="K658" s="710"/>
      <c r="L658" s="270"/>
      <c r="M658" s="706" t="str">
        <f t="shared" si="10"/>
        <v/>
      </c>
    </row>
    <row r="659" spans="1:13" ht="14.45" customHeight="1" x14ac:dyDescent="0.2">
      <c r="A659" s="711"/>
      <c r="B659" s="707"/>
      <c r="C659" s="708"/>
      <c r="D659" s="708"/>
      <c r="E659" s="709"/>
      <c r="F659" s="707"/>
      <c r="G659" s="708"/>
      <c r="H659" s="708"/>
      <c r="I659" s="708"/>
      <c r="J659" s="708"/>
      <c r="K659" s="710"/>
      <c r="L659" s="270"/>
      <c r="M659" s="706" t="str">
        <f t="shared" si="10"/>
        <v/>
      </c>
    </row>
    <row r="660" spans="1:13" ht="14.45" customHeight="1" x14ac:dyDescent="0.2">
      <c r="A660" s="711"/>
      <c r="B660" s="707"/>
      <c r="C660" s="708"/>
      <c r="D660" s="708"/>
      <c r="E660" s="709"/>
      <c r="F660" s="707"/>
      <c r="G660" s="708"/>
      <c r="H660" s="708"/>
      <c r="I660" s="708"/>
      <c r="J660" s="708"/>
      <c r="K660" s="710"/>
      <c r="L660" s="270"/>
      <c r="M660" s="706" t="str">
        <f t="shared" si="10"/>
        <v/>
      </c>
    </row>
    <row r="661" spans="1:13" ht="14.45" customHeight="1" x14ac:dyDescent="0.2">
      <c r="A661" s="711"/>
      <c r="B661" s="707"/>
      <c r="C661" s="708"/>
      <c r="D661" s="708"/>
      <c r="E661" s="709"/>
      <c r="F661" s="707"/>
      <c r="G661" s="708"/>
      <c r="H661" s="708"/>
      <c r="I661" s="708"/>
      <c r="J661" s="708"/>
      <c r="K661" s="710"/>
      <c r="L661" s="270"/>
      <c r="M661" s="706" t="str">
        <f t="shared" si="10"/>
        <v/>
      </c>
    </row>
    <row r="662" spans="1:13" ht="14.45" customHeight="1" x14ac:dyDescent="0.2">
      <c r="A662" s="711"/>
      <c r="B662" s="707"/>
      <c r="C662" s="708"/>
      <c r="D662" s="708"/>
      <c r="E662" s="709"/>
      <c r="F662" s="707"/>
      <c r="G662" s="708"/>
      <c r="H662" s="708"/>
      <c r="I662" s="708"/>
      <c r="J662" s="708"/>
      <c r="K662" s="710"/>
      <c r="L662" s="270"/>
      <c r="M662" s="706" t="str">
        <f t="shared" si="10"/>
        <v/>
      </c>
    </row>
    <row r="663" spans="1:13" ht="14.45" customHeight="1" x14ac:dyDescent="0.2">
      <c r="A663" s="711"/>
      <c r="B663" s="707"/>
      <c r="C663" s="708"/>
      <c r="D663" s="708"/>
      <c r="E663" s="709"/>
      <c r="F663" s="707"/>
      <c r="G663" s="708"/>
      <c r="H663" s="708"/>
      <c r="I663" s="708"/>
      <c r="J663" s="708"/>
      <c r="K663" s="710"/>
      <c r="L663" s="270"/>
      <c r="M663" s="706" t="str">
        <f t="shared" si="10"/>
        <v/>
      </c>
    </row>
    <row r="664" spans="1:13" ht="14.45" customHeight="1" x14ac:dyDescent="0.2">
      <c r="A664" s="711"/>
      <c r="B664" s="707"/>
      <c r="C664" s="708"/>
      <c r="D664" s="708"/>
      <c r="E664" s="709"/>
      <c r="F664" s="707"/>
      <c r="G664" s="708"/>
      <c r="H664" s="708"/>
      <c r="I664" s="708"/>
      <c r="J664" s="708"/>
      <c r="K664" s="710"/>
      <c r="L664" s="270"/>
      <c r="M664" s="706" t="str">
        <f t="shared" si="10"/>
        <v/>
      </c>
    </row>
    <row r="665" spans="1:13" ht="14.45" customHeight="1" x14ac:dyDescent="0.2">
      <c r="A665" s="711"/>
      <c r="B665" s="707"/>
      <c r="C665" s="708"/>
      <c r="D665" s="708"/>
      <c r="E665" s="709"/>
      <c r="F665" s="707"/>
      <c r="G665" s="708"/>
      <c r="H665" s="708"/>
      <c r="I665" s="708"/>
      <c r="J665" s="708"/>
      <c r="K665" s="710"/>
      <c r="L665" s="270"/>
      <c r="M665" s="706" t="str">
        <f t="shared" si="10"/>
        <v/>
      </c>
    </row>
    <row r="666" spans="1:13" ht="14.45" customHeight="1" x14ac:dyDescent="0.2">
      <c r="A666" s="711"/>
      <c r="B666" s="707"/>
      <c r="C666" s="708"/>
      <c r="D666" s="708"/>
      <c r="E666" s="709"/>
      <c r="F666" s="707"/>
      <c r="G666" s="708"/>
      <c r="H666" s="708"/>
      <c r="I666" s="708"/>
      <c r="J666" s="708"/>
      <c r="K666" s="710"/>
      <c r="L666" s="270"/>
      <c r="M666" s="706" t="str">
        <f t="shared" si="10"/>
        <v/>
      </c>
    </row>
    <row r="667" spans="1:13" ht="14.45" customHeight="1" x14ac:dyDescent="0.2">
      <c r="A667" s="711"/>
      <c r="B667" s="707"/>
      <c r="C667" s="708"/>
      <c r="D667" s="708"/>
      <c r="E667" s="709"/>
      <c r="F667" s="707"/>
      <c r="G667" s="708"/>
      <c r="H667" s="708"/>
      <c r="I667" s="708"/>
      <c r="J667" s="708"/>
      <c r="K667" s="710"/>
      <c r="L667" s="270"/>
      <c r="M667" s="706" t="str">
        <f t="shared" si="10"/>
        <v/>
      </c>
    </row>
    <row r="668" spans="1:13" ht="14.45" customHeight="1" x14ac:dyDescent="0.2">
      <c r="A668" s="711"/>
      <c r="B668" s="707"/>
      <c r="C668" s="708"/>
      <c r="D668" s="708"/>
      <c r="E668" s="709"/>
      <c r="F668" s="707"/>
      <c r="G668" s="708"/>
      <c r="H668" s="708"/>
      <c r="I668" s="708"/>
      <c r="J668" s="708"/>
      <c r="K668" s="710"/>
      <c r="L668" s="270"/>
      <c r="M668" s="706" t="str">
        <f t="shared" si="10"/>
        <v/>
      </c>
    </row>
    <row r="669" spans="1:13" ht="14.45" customHeight="1" x14ac:dyDescent="0.2">
      <c r="A669" s="711"/>
      <c r="B669" s="707"/>
      <c r="C669" s="708"/>
      <c r="D669" s="708"/>
      <c r="E669" s="709"/>
      <c r="F669" s="707"/>
      <c r="G669" s="708"/>
      <c r="H669" s="708"/>
      <c r="I669" s="708"/>
      <c r="J669" s="708"/>
      <c r="K669" s="710"/>
      <c r="L669" s="270"/>
      <c r="M669" s="706" t="str">
        <f t="shared" si="10"/>
        <v/>
      </c>
    </row>
    <row r="670" spans="1:13" ht="14.45" customHeight="1" x14ac:dyDescent="0.2">
      <c r="A670" s="711"/>
      <c r="B670" s="707"/>
      <c r="C670" s="708"/>
      <c r="D670" s="708"/>
      <c r="E670" s="709"/>
      <c r="F670" s="707"/>
      <c r="G670" s="708"/>
      <c r="H670" s="708"/>
      <c r="I670" s="708"/>
      <c r="J670" s="708"/>
      <c r="K670" s="710"/>
      <c r="L670" s="270"/>
      <c r="M670" s="706" t="str">
        <f t="shared" si="10"/>
        <v/>
      </c>
    </row>
    <row r="671" spans="1:13" ht="14.45" customHeight="1" x14ac:dyDescent="0.2">
      <c r="A671" s="711"/>
      <c r="B671" s="707"/>
      <c r="C671" s="708"/>
      <c r="D671" s="708"/>
      <c r="E671" s="709"/>
      <c r="F671" s="707"/>
      <c r="G671" s="708"/>
      <c r="H671" s="708"/>
      <c r="I671" s="708"/>
      <c r="J671" s="708"/>
      <c r="K671" s="710"/>
      <c r="L671" s="270"/>
      <c r="M671" s="706" t="str">
        <f t="shared" si="10"/>
        <v/>
      </c>
    </row>
    <row r="672" spans="1:13" ht="14.45" customHeight="1" x14ac:dyDescent="0.2">
      <c r="A672" s="711"/>
      <c r="B672" s="707"/>
      <c r="C672" s="708"/>
      <c r="D672" s="708"/>
      <c r="E672" s="709"/>
      <c r="F672" s="707"/>
      <c r="G672" s="708"/>
      <c r="H672" s="708"/>
      <c r="I672" s="708"/>
      <c r="J672" s="708"/>
      <c r="K672" s="710"/>
      <c r="L672" s="270"/>
      <c r="M672" s="706" t="str">
        <f t="shared" si="10"/>
        <v/>
      </c>
    </row>
    <row r="673" spans="1:13" ht="14.45" customHeight="1" x14ac:dyDescent="0.2">
      <c r="A673" s="711"/>
      <c r="B673" s="707"/>
      <c r="C673" s="708"/>
      <c r="D673" s="708"/>
      <c r="E673" s="709"/>
      <c r="F673" s="707"/>
      <c r="G673" s="708"/>
      <c r="H673" s="708"/>
      <c r="I673" s="708"/>
      <c r="J673" s="708"/>
      <c r="K673" s="710"/>
      <c r="L673" s="270"/>
      <c r="M673" s="706" t="str">
        <f t="shared" si="10"/>
        <v/>
      </c>
    </row>
    <row r="674" spans="1:13" ht="14.45" customHeight="1" x14ac:dyDescent="0.2">
      <c r="A674" s="711"/>
      <c r="B674" s="707"/>
      <c r="C674" s="708"/>
      <c r="D674" s="708"/>
      <c r="E674" s="709"/>
      <c r="F674" s="707"/>
      <c r="G674" s="708"/>
      <c r="H674" s="708"/>
      <c r="I674" s="708"/>
      <c r="J674" s="708"/>
      <c r="K674" s="710"/>
      <c r="L674" s="270"/>
      <c r="M674" s="706" t="str">
        <f t="shared" si="10"/>
        <v/>
      </c>
    </row>
    <row r="675" spans="1:13" ht="14.45" customHeight="1" x14ac:dyDescent="0.2">
      <c r="A675" s="711"/>
      <c r="B675" s="707"/>
      <c r="C675" s="708"/>
      <c r="D675" s="708"/>
      <c r="E675" s="709"/>
      <c r="F675" s="707"/>
      <c r="G675" s="708"/>
      <c r="H675" s="708"/>
      <c r="I675" s="708"/>
      <c r="J675" s="708"/>
      <c r="K675" s="710"/>
      <c r="L675" s="270"/>
      <c r="M675" s="706" t="str">
        <f t="shared" si="10"/>
        <v/>
      </c>
    </row>
    <row r="676" spans="1:13" ht="14.45" customHeight="1" x14ac:dyDescent="0.2">
      <c r="A676" s="711"/>
      <c r="B676" s="707"/>
      <c r="C676" s="708"/>
      <c r="D676" s="708"/>
      <c r="E676" s="709"/>
      <c r="F676" s="707"/>
      <c r="G676" s="708"/>
      <c r="H676" s="708"/>
      <c r="I676" s="708"/>
      <c r="J676" s="708"/>
      <c r="K676" s="710"/>
      <c r="L676" s="270"/>
      <c r="M676" s="706" t="str">
        <f t="shared" si="10"/>
        <v/>
      </c>
    </row>
    <row r="677" spans="1:13" ht="14.45" customHeight="1" x14ac:dyDescent="0.2">
      <c r="A677" s="711"/>
      <c r="B677" s="707"/>
      <c r="C677" s="708"/>
      <c r="D677" s="708"/>
      <c r="E677" s="709"/>
      <c r="F677" s="707"/>
      <c r="G677" s="708"/>
      <c r="H677" s="708"/>
      <c r="I677" s="708"/>
      <c r="J677" s="708"/>
      <c r="K677" s="710"/>
      <c r="L677" s="270"/>
      <c r="M677" s="706" t="str">
        <f t="shared" si="10"/>
        <v/>
      </c>
    </row>
    <row r="678" spans="1:13" ht="14.45" customHeight="1" x14ac:dyDescent="0.2">
      <c r="A678" s="711"/>
      <c r="B678" s="707"/>
      <c r="C678" s="708"/>
      <c r="D678" s="708"/>
      <c r="E678" s="709"/>
      <c r="F678" s="707"/>
      <c r="G678" s="708"/>
      <c r="H678" s="708"/>
      <c r="I678" s="708"/>
      <c r="J678" s="708"/>
      <c r="K678" s="710"/>
      <c r="L678" s="270"/>
      <c r="M678" s="706" t="str">
        <f t="shared" si="10"/>
        <v/>
      </c>
    </row>
    <row r="679" spans="1:13" ht="14.45" customHeight="1" x14ac:dyDescent="0.2">
      <c r="A679" s="711"/>
      <c r="B679" s="707"/>
      <c r="C679" s="708"/>
      <c r="D679" s="708"/>
      <c r="E679" s="709"/>
      <c r="F679" s="707"/>
      <c r="G679" s="708"/>
      <c r="H679" s="708"/>
      <c r="I679" s="708"/>
      <c r="J679" s="708"/>
      <c r="K679" s="710"/>
      <c r="L679" s="270"/>
      <c r="M679" s="706" t="str">
        <f t="shared" si="10"/>
        <v/>
      </c>
    </row>
    <row r="680" spans="1:13" ht="14.45" customHeight="1" x14ac:dyDescent="0.2">
      <c r="A680" s="711"/>
      <c r="B680" s="707"/>
      <c r="C680" s="708"/>
      <c r="D680" s="708"/>
      <c r="E680" s="709"/>
      <c r="F680" s="707"/>
      <c r="G680" s="708"/>
      <c r="H680" s="708"/>
      <c r="I680" s="708"/>
      <c r="J680" s="708"/>
      <c r="K680" s="710"/>
      <c r="L680" s="270"/>
      <c r="M680" s="706" t="str">
        <f t="shared" si="10"/>
        <v/>
      </c>
    </row>
    <row r="681" spans="1:13" ht="14.45" customHeight="1" x14ac:dyDescent="0.2">
      <c r="A681" s="711"/>
      <c r="B681" s="707"/>
      <c r="C681" s="708"/>
      <c r="D681" s="708"/>
      <c r="E681" s="709"/>
      <c r="F681" s="707"/>
      <c r="G681" s="708"/>
      <c r="H681" s="708"/>
      <c r="I681" s="708"/>
      <c r="J681" s="708"/>
      <c r="K681" s="710"/>
      <c r="L681" s="270"/>
      <c r="M681" s="706" t="str">
        <f t="shared" si="10"/>
        <v/>
      </c>
    </row>
    <row r="682" spans="1:13" ht="14.45" customHeight="1" x14ac:dyDescent="0.2">
      <c r="A682" s="711"/>
      <c r="B682" s="707"/>
      <c r="C682" s="708"/>
      <c r="D682" s="708"/>
      <c r="E682" s="709"/>
      <c r="F682" s="707"/>
      <c r="G682" s="708"/>
      <c r="H682" s="708"/>
      <c r="I682" s="708"/>
      <c r="J682" s="708"/>
      <c r="K682" s="710"/>
      <c r="L682" s="270"/>
      <c r="M682" s="706" t="str">
        <f t="shared" si="10"/>
        <v/>
      </c>
    </row>
    <row r="683" spans="1:13" ht="14.45" customHeight="1" x14ac:dyDescent="0.2">
      <c r="A683" s="711"/>
      <c r="B683" s="707"/>
      <c r="C683" s="708"/>
      <c r="D683" s="708"/>
      <c r="E683" s="709"/>
      <c r="F683" s="707"/>
      <c r="G683" s="708"/>
      <c r="H683" s="708"/>
      <c r="I683" s="708"/>
      <c r="J683" s="708"/>
      <c r="K683" s="710"/>
      <c r="L683" s="270"/>
      <c r="M683" s="706" t="str">
        <f t="shared" si="10"/>
        <v/>
      </c>
    </row>
    <row r="684" spans="1:13" ht="14.45" customHeight="1" x14ac:dyDescent="0.2">
      <c r="A684" s="711"/>
      <c r="B684" s="707"/>
      <c r="C684" s="708"/>
      <c r="D684" s="708"/>
      <c r="E684" s="709"/>
      <c r="F684" s="707"/>
      <c r="G684" s="708"/>
      <c r="H684" s="708"/>
      <c r="I684" s="708"/>
      <c r="J684" s="708"/>
      <c r="K684" s="710"/>
      <c r="L684" s="270"/>
      <c r="M684" s="706" t="str">
        <f t="shared" si="10"/>
        <v/>
      </c>
    </row>
    <row r="685" spans="1:13" ht="14.45" customHeight="1" x14ac:dyDescent="0.2">
      <c r="A685" s="711"/>
      <c r="B685" s="707"/>
      <c r="C685" s="708"/>
      <c r="D685" s="708"/>
      <c r="E685" s="709"/>
      <c r="F685" s="707"/>
      <c r="G685" s="708"/>
      <c r="H685" s="708"/>
      <c r="I685" s="708"/>
      <c r="J685" s="708"/>
      <c r="K685" s="710"/>
      <c r="L685" s="270"/>
      <c r="M685" s="706" t="str">
        <f t="shared" si="10"/>
        <v/>
      </c>
    </row>
    <row r="686" spans="1:13" ht="14.45" customHeight="1" x14ac:dyDescent="0.2">
      <c r="A686" s="711"/>
      <c r="B686" s="707"/>
      <c r="C686" s="708"/>
      <c r="D686" s="708"/>
      <c r="E686" s="709"/>
      <c r="F686" s="707"/>
      <c r="G686" s="708"/>
      <c r="H686" s="708"/>
      <c r="I686" s="708"/>
      <c r="J686" s="708"/>
      <c r="K686" s="710"/>
      <c r="L686" s="270"/>
      <c r="M686" s="706" t="str">
        <f t="shared" si="10"/>
        <v/>
      </c>
    </row>
    <row r="687" spans="1:13" ht="14.45" customHeight="1" x14ac:dyDescent="0.2">
      <c r="A687" s="711"/>
      <c r="B687" s="707"/>
      <c r="C687" s="708"/>
      <c r="D687" s="708"/>
      <c r="E687" s="709"/>
      <c r="F687" s="707"/>
      <c r="G687" s="708"/>
      <c r="H687" s="708"/>
      <c r="I687" s="708"/>
      <c r="J687" s="708"/>
      <c r="K687" s="710"/>
      <c r="L687" s="270"/>
      <c r="M687" s="706" t="str">
        <f t="shared" si="10"/>
        <v/>
      </c>
    </row>
    <row r="688" spans="1:13" ht="14.45" customHeight="1" x14ac:dyDescent="0.2">
      <c r="A688" s="711"/>
      <c r="B688" s="707"/>
      <c r="C688" s="708"/>
      <c r="D688" s="708"/>
      <c r="E688" s="709"/>
      <c r="F688" s="707"/>
      <c r="G688" s="708"/>
      <c r="H688" s="708"/>
      <c r="I688" s="708"/>
      <c r="J688" s="708"/>
      <c r="K688" s="710"/>
      <c r="L688" s="270"/>
      <c r="M688" s="706" t="str">
        <f t="shared" si="10"/>
        <v/>
      </c>
    </row>
    <row r="689" spans="1:13" ht="14.45" customHeight="1" x14ac:dyDescent="0.2">
      <c r="A689" s="711"/>
      <c r="B689" s="707"/>
      <c r="C689" s="708"/>
      <c r="D689" s="708"/>
      <c r="E689" s="709"/>
      <c r="F689" s="707"/>
      <c r="G689" s="708"/>
      <c r="H689" s="708"/>
      <c r="I689" s="708"/>
      <c r="J689" s="708"/>
      <c r="K689" s="710"/>
      <c r="L689" s="270"/>
      <c r="M689" s="706" t="str">
        <f t="shared" si="10"/>
        <v/>
      </c>
    </row>
    <row r="690" spans="1:13" ht="14.45" customHeight="1" x14ac:dyDescent="0.2">
      <c r="A690" s="711"/>
      <c r="B690" s="707"/>
      <c r="C690" s="708"/>
      <c r="D690" s="708"/>
      <c r="E690" s="709"/>
      <c r="F690" s="707"/>
      <c r="G690" s="708"/>
      <c r="H690" s="708"/>
      <c r="I690" s="708"/>
      <c r="J690" s="708"/>
      <c r="K690" s="710"/>
      <c r="L690" s="270"/>
      <c r="M690" s="706" t="str">
        <f t="shared" si="10"/>
        <v/>
      </c>
    </row>
    <row r="691" spans="1:13" ht="14.45" customHeight="1" x14ac:dyDescent="0.2">
      <c r="A691" s="711"/>
      <c r="B691" s="707"/>
      <c r="C691" s="708"/>
      <c r="D691" s="708"/>
      <c r="E691" s="709"/>
      <c r="F691" s="707"/>
      <c r="G691" s="708"/>
      <c r="H691" s="708"/>
      <c r="I691" s="708"/>
      <c r="J691" s="708"/>
      <c r="K691" s="710"/>
      <c r="L691" s="270"/>
      <c r="M691" s="706" t="str">
        <f t="shared" si="10"/>
        <v/>
      </c>
    </row>
    <row r="692" spans="1:13" ht="14.45" customHeight="1" x14ac:dyDescent="0.2">
      <c r="A692" s="711"/>
      <c r="B692" s="707"/>
      <c r="C692" s="708"/>
      <c r="D692" s="708"/>
      <c r="E692" s="709"/>
      <c r="F692" s="707"/>
      <c r="G692" s="708"/>
      <c r="H692" s="708"/>
      <c r="I692" s="708"/>
      <c r="J692" s="708"/>
      <c r="K692" s="710"/>
      <c r="L692" s="270"/>
      <c r="M692" s="706" t="str">
        <f t="shared" si="10"/>
        <v/>
      </c>
    </row>
    <row r="693" spans="1:13" ht="14.45" customHeight="1" x14ac:dyDescent="0.2">
      <c r="A693" s="711"/>
      <c r="B693" s="707"/>
      <c r="C693" s="708"/>
      <c r="D693" s="708"/>
      <c r="E693" s="709"/>
      <c r="F693" s="707"/>
      <c r="G693" s="708"/>
      <c r="H693" s="708"/>
      <c r="I693" s="708"/>
      <c r="J693" s="708"/>
      <c r="K693" s="710"/>
      <c r="L693" s="270"/>
      <c r="M693" s="706" t="str">
        <f t="shared" si="10"/>
        <v/>
      </c>
    </row>
    <row r="694" spans="1:13" ht="14.45" customHeight="1" x14ac:dyDescent="0.2">
      <c r="A694" s="711"/>
      <c r="B694" s="707"/>
      <c r="C694" s="708"/>
      <c r="D694" s="708"/>
      <c r="E694" s="709"/>
      <c r="F694" s="707"/>
      <c r="G694" s="708"/>
      <c r="H694" s="708"/>
      <c r="I694" s="708"/>
      <c r="J694" s="708"/>
      <c r="K694" s="710"/>
      <c r="L694" s="270"/>
      <c r="M694" s="706" t="str">
        <f t="shared" si="10"/>
        <v/>
      </c>
    </row>
    <row r="695" spans="1:13" ht="14.45" customHeight="1" x14ac:dyDescent="0.2">
      <c r="A695" s="711"/>
      <c r="B695" s="707"/>
      <c r="C695" s="708"/>
      <c r="D695" s="708"/>
      <c r="E695" s="709"/>
      <c r="F695" s="707"/>
      <c r="G695" s="708"/>
      <c r="H695" s="708"/>
      <c r="I695" s="708"/>
      <c r="J695" s="708"/>
      <c r="K695" s="710"/>
      <c r="L695" s="270"/>
      <c r="M695" s="706" t="str">
        <f t="shared" si="10"/>
        <v/>
      </c>
    </row>
    <row r="696" spans="1:13" ht="14.45" customHeight="1" x14ac:dyDescent="0.2">
      <c r="A696" s="711"/>
      <c r="B696" s="707"/>
      <c r="C696" s="708"/>
      <c r="D696" s="708"/>
      <c r="E696" s="709"/>
      <c r="F696" s="707"/>
      <c r="G696" s="708"/>
      <c r="H696" s="708"/>
      <c r="I696" s="708"/>
      <c r="J696" s="708"/>
      <c r="K696" s="710"/>
      <c r="L696" s="270"/>
      <c r="M696" s="706" t="str">
        <f t="shared" si="10"/>
        <v/>
      </c>
    </row>
    <row r="697" spans="1:13" ht="14.45" customHeight="1" x14ac:dyDescent="0.2">
      <c r="A697" s="711"/>
      <c r="B697" s="707"/>
      <c r="C697" s="708"/>
      <c r="D697" s="708"/>
      <c r="E697" s="709"/>
      <c r="F697" s="707"/>
      <c r="G697" s="708"/>
      <c r="H697" s="708"/>
      <c r="I697" s="708"/>
      <c r="J697" s="708"/>
      <c r="K697" s="710"/>
      <c r="L697" s="270"/>
      <c r="M697" s="706" t="str">
        <f t="shared" si="10"/>
        <v/>
      </c>
    </row>
    <row r="698" spans="1:13" ht="14.45" customHeight="1" x14ac:dyDescent="0.2">
      <c r="A698" s="711"/>
      <c r="B698" s="707"/>
      <c r="C698" s="708"/>
      <c r="D698" s="708"/>
      <c r="E698" s="709"/>
      <c r="F698" s="707"/>
      <c r="G698" s="708"/>
      <c r="H698" s="708"/>
      <c r="I698" s="708"/>
      <c r="J698" s="708"/>
      <c r="K698" s="710"/>
      <c r="L698" s="270"/>
      <c r="M698" s="706" t="str">
        <f t="shared" si="10"/>
        <v/>
      </c>
    </row>
    <row r="699" spans="1:13" ht="14.45" customHeight="1" x14ac:dyDescent="0.2">
      <c r="A699" s="711"/>
      <c r="B699" s="707"/>
      <c r="C699" s="708"/>
      <c r="D699" s="708"/>
      <c r="E699" s="709"/>
      <c r="F699" s="707"/>
      <c r="G699" s="708"/>
      <c r="H699" s="708"/>
      <c r="I699" s="708"/>
      <c r="J699" s="708"/>
      <c r="K699" s="710"/>
      <c r="L699" s="270"/>
      <c r="M699" s="706" t="str">
        <f t="shared" si="10"/>
        <v/>
      </c>
    </row>
    <row r="700" spans="1:13" ht="14.45" customHeight="1" x14ac:dyDescent="0.2">
      <c r="A700" s="711"/>
      <c r="B700" s="707"/>
      <c r="C700" s="708"/>
      <c r="D700" s="708"/>
      <c r="E700" s="709"/>
      <c r="F700" s="707"/>
      <c r="G700" s="708"/>
      <c r="H700" s="708"/>
      <c r="I700" s="708"/>
      <c r="J700" s="708"/>
      <c r="K700" s="710"/>
      <c r="L700" s="270"/>
      <c r="M700" s="706" t="str">
        <f t="shared" si="10"/>
        <v/>
      </c>
    </row>
    <row r="701" spans="1:13" ht="14.45" customHeight="1" x14ac:dyDescent="0.2">
      <c r="A701" s="711"/>
      <c r="B701" s="707"/>
      <c r="C701" s="708"/>
      <c r="D701" s="708"/>
      <c r="E701" s="709"/>
      <c r="F701" s="707"/>
      <c r="G701" s="708"/>
      <c r="H701" s="708"/>
      <c r="I701" s="708"/>
      <c r="J701" s="708"/>
      <c r="K701" s="710"/>
      <c r="L701" s="270"/>
      <c r="M701" s="706" t="str">
        <f t="shared" si="10"/>
        <v/>
      </c>
    </row>
    <row r="702" spans="1:13" ht="14.45" customHeight="1" x14ac:dyDescent="0.2">
      <c r="A702" s="711"/>
      <c r="B702" s="707"/>
      <c r="C702" s="708"/>
      <c r="D702" s="708"/>
      <c r="E702" s="709"/>
      <c r="F702" s="707"/>
      <c r="G702" s="708"/>
      <c r="H702" s="708"/>
      <c r="I702" s="708"/>
      <c r="J702" s="708"/>
      <c r="K702" s="710"/>
      <c r="L702" s="270"/>
      <c r="M702" s="706" t="str">
        <f t="shared" si="10"/>
        <v/>
      </c>
    </row>
    <row r="703" spans="1:13" ht="14.45" customHeight="1" x14ac:dyDescent="0.2">
      <c r="A703" s="711"/>
      <c r="B703" s="707"/>
      <c r="C703" s="708"/>
      <c r="D703" s="708"/>
      <c r="E703" s="709"/>
      <c r="F703" s="707"/>
      <c r="G703" s="708"/>
      <c r="H703" s="708"/>
      <c r="I703" s="708"/>
      <c r="J703" s="708"/>
      <c r="K703" s="710"/>
      <c r="L703" s="270"/>
      <c r="M703" s="706" t="str">
        <f t="shared" si="10"/>
        <v/>
      </c>
    </row>
    <row r="704" spans="1:13" ht="14.45" customHeight="1" x14ac:dyDescent="0.2">
      <c r="A704" s="711"/>
      <c r="B704" s="707"/>
      <c r="C704" s="708"/>
      <c r="D704" s="708"/>
      <c r="E704" s="709"/>
      <c r="F704" s="707"/>
      <c r="G704" s="708"/>
      <c r="H704" s="708"/>
      <c r="I704" s="708"/>
      <c r="J704" s="708"/>
      <c r="K704" s="710"/>
      <c r="L704" s="270"/>
      <c r="M704" s="706" t="str">
        <f t="shared" si="10"/>
        <v/>
      </c>
    </row>
    <row r="705" spans="1:13" ht="14.45" customHeight="1" x14ac:dyDescent="0.2">
      <c r="A705" s="711"/>
      <c r="B705" s="707"/>
      <c r="C705" s="708"/>
      <c r="D705" s="708"/>
      <c r="E705" s="709"/>
      <c r="F705" s="707"/>
      <c r="G705" s="708"/>
      <c r="H705" s="708"/>
      <c r="I705" s="708"/>
      <c r="J705" s="708"/>
      <c r="K705" s="710"/>
      <c r="L705" s="270"/>
      <c r="M705" s="706" t="str">
        <f t="shared" si="10"/>
        <v/>
      </c>
    </row>
    <row r="706" spans="1:13" ht="14.45" customHeight="1" x14ac:dyDescent="0.2">
      <c r="A706" s="711"/>
      <c r="B706" s="707"/>
      <c r="C706" s="708"/>
      <c r="D706" s="708"/>
      <c r="E706" s="709"/>
      <c r="F706" s="707"/>
      <c r="G706" s="708"/>
      <c r="H706" s="708"/>
      <c r="I706" s="708"/>
      <c r="J706" s="708"/>
      <c r="K706" s="710"/>
      <c r="L706" s="270"/>
      <c r="M706" s="706" t="str">
        <f t="shared" si="10"/>
        <v/>
      </c>
    </row>
    <row r="707" spans="1:13" ht="14.45" customHeight="1" x14ac:dyDescent="0.2">
      <c r="A707" s="711"/>
      <c r="B707" s="707"/>
      <c r="C707" s="708"/>
      <c r="D707" s="708"/>
      <c r="E707" s="709"/>
      <c r="F707" s="707"/>
      <c r="G707" s="708"/>
      <c r="H707" s="708"/>
      <c r="I707" s="708"/>
      <c r="J707" s="708"/>
      <c r="K707" s="710"/>
      <c r="L707" s="270"/>
      <c r="M707" s="706" t="str">
        <f t="shared" si="10"/>
        <v/>
      </c>
    </row>
    <row r="708" spans="1:13" ht="14.45" customHeight="1" x14ac:dyDescent="0.2">
      <c r="A708" s="711"/>
      <c r="B708" s="707"/>
      <c r="C708" s="708"/>
      <c r="D708" s="708"/>
      <c r="E708" s="709"/>
      <c r="F708" s="707"/>
      <c r="G708" s="708"/>
      <c r="H708" s="708"/>
      <c r="I708" s="708"/>
      <c r="J708" s="708"/>
      <c r="K708" s="710"/>
      <c r="L708" s="270"/>
      <c r="M708" s="706" t="str">
        <f t="shared" si="10"/>
        <v/>
      </c>
    </row>
    <row r="709" spans="1:13" ht="14.45" customHeight="1" x14ac:dyDescent="0.2">
      <c r="A709" s="711"/>
      <c r="B709" s="707"/>
      <c r="C709" s="708"/>
      <c r="D709" s="708"/>
      <c r="E709" s="709"/>
      <c r="F709" s="707"/>
      <c r="G709" s="708"/>
      <c r="H709" s="708"/>
      <c r="I709" s="708"/>
      <c r="J709" s="708"/>
      <c r="K709" s="710"/>
      <c r="L709" s="270"/>
      <c r="M709" s="706" t="str">
        <f t="shared" si="10"/>
        <v/>
      </c>
    </row>
    <row r="710" spans="1:13" ht="14.45" customHeight="1" x14ac:dyDescent="0.2">
      <c r="A710" s="711"/>
      <c r="B710" s="707"/>
      <c r="C710" s="708"/>
      <c r="D710" s="708"/>
      <c r="E710" s="709"/>
      <c r="F710" s="707"/>
      <c r="G710" s="708"/>
      <c r="H710" s="708"/>
      <c r="I710" s="708"/>
      <c r="J710" s="708"/>
      <c r="K710" s="710"/>
      <c r="L710" s="270"/>
      <c r="M710" s="706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1"/>
      <c r="B711" s="707"/>
      <c r="C711" s="708"/>
      <c r="D711" s="708"/>
      <c r="E711" s="709"/>
      <c r="F711" s="707"/>
      <c r="G711" s="708"/>
      <c r="H711" s="708"/>
      <c r="I711" s="708"/>
      <c r="J711" s="708"/>
      <c r="K711" s="710"/>
      <c r="L711" s="270"/>
      <c r="M711" s="706" t="str">
        <f t="shared" si="11"/>
        <v/>
      </c>
    </row>
    <row r="712" spans="1:13" ht="14.45" customHeight="1" x14ac:dyDescent="0.2">
      <c r="A712" s="711"/>
      <c r="B712" s="707"/>
      <c r="C712" s="708"/>
      <c r="D712" s="708"/>
      <c r="E712" s="709"/>
      <c r="F712" s="707"/>
      <c r="G712" s="708"/>
      <c r="H712" s="708"/>
      <c r="I712" s="708"/>
      <c r="J712" s="708"/>
      <c r="K712" s="710"/>
      <c r="L712" s="270"/>
      <c r="M712" s="706" t="str">
        <f t="shared" si="11"/>
        <v/>
      </c>
    </row>
    <row r="713" spans="1:13" ht="14.45" customHeight="1" x14ac:dyDescent="0.2">
      <c r="A713" s="711"/>
      <c r="B713" s="707"/>
      <c r="C713" s="708"/>
      <c r="D713" s="708"/>
      <c r="E713" s="709"/>
      <c r="F713" s="707"/>
      <c r="G713" s="708"/>
      <c r="H713" s="708"/>
      <c r="I713" s="708"/>
      <c r="J713" s="708"/>
      <c r="K713" s="710"/>
      <c r="L713" s="270"/>
      <c r="M713" s="706" t="str">
        <f t="shared" si="11"/>
        <v/>
      </c>
    </row>
    <row r="714" spans="1:13" ht="14.45" customHeight="1" x14ac:dyDescent="0.2">
      <c r="A714" s="711"/>
      <c r="B714" s="707"/>
      <c r="C714" s="708"/>
      <c r="D714" s="708"/>
      <c r="E714" s="709"/>
      <c r="F714" s="707"/>
      <c r="G714" s="708"/>
      <c r="H714" s="708"/>
      <c r="I714" s="708"/>
      <c r="J714" s="708"/>
      <c r="K714" s="710"/>
      <c r="L714" s="270"/>
      <c r="M714" s="706" t="str">
        <f t="shared" si="11"/>
        <v/>
      </c>
    </row>
    <row r="715" spans="1:13" ht="14.45" customHeight="1" x14ac:dyDescent="0.2">
      <c r="A715" s="711"/>
      <c r="B715" s="707"/>
      <c r="C715" s="708"/>
      <c r="D715" s="708"/>
      <c r="E715" s="709"/>
      <c r="F715" s="707"/>
      <c r="G715" s="708"/>
      <c r="H715" s="708"/>
      <c r="I715" s="708"/>
      <c r="J715" s="708"/>
      <c r="K715" s="710"/>
      <c r="L715" s="270"/>
      <c r="M715" s="706" t="str">
        <f t="shared" si="11"/>
        <v/>
      </c>
    </row>
    <row r="716" spans="1:13" ht="14.45" customHeight="1" x14ac:dyDescent="0.2">
      <c r="A716" s="711"/>
      <c r="B716" s="707"/>
      <c r="C716" s="708"/>
      <c r="D716" s="708"/>
      <c r="E716" s="709"/>
      <c r="F716" s="707"/>
      <c r="G716" s="708"/>
      <c r="H716" s="708"/>
      <c r="I716" s="708"/>
      <c r="J716" s="708"/>
      <c r="K716" s="710"/>
      <c r="L716" s="270"/>
      <c r="M716" s="706" t="str">
        <f t="shared" si="11"/>
        <v/>
      </c>
    </row>
    <row r="717" spans="1:13" ht="14.45" customHeight="1" x14ac:dyDescent="0.2">
      <c r="A717" s="711"/>
      <c r="B717" s="707"/>
      <c r="C717" s="708"/>
      <c r="D717" s="708"/>
      <c r="E717" s="709"/>
      <c r="F717" s="707"/>
      <c r="G717" s="708"/>
      <c r="H717" s="708"/>
      <c r="I717" s="708"/>
      <c r="J717" s="708"/>
      <c r="K717" s="710"/>
      <c r="L717" s="270"/>
      <c r="M717" s="706" t="str">
        <f t="shared" si="11"/>
        <v/>
      </c>
    </row>
    <row r="718" spans="1:13" ht="14.45" customHeight="1" x14ac:dyDescent="0.2">
      <c r="A718" s="711"/>
      <c r="B718" s="707"/>
      <c r="C718" s="708"/>
      <c r="D718" s="708"/>
      <c r="E718" s="709"/>
      <c r="F718" s="707"/>
      <c r="G718" s="708"/>
      <c r="H718" s="708"/>
      <c r="I718" s="708"/>
      <c r="J718" s="708"/>
      <c r="K718" s="710"/>
      <c r="L718" s="270"/>
      <c r="M718" s="706" t="str">
        <f t="shared" si="11"/>
        <v/>
      </c>
    </row>
    <row r="719" spans="1:13" ht="14.45" customHeight="1" x14ac:dyDescent="0.2">
      <c r="A719" s="711"/>
      <c r="B719" s="707"/>
      <c r="C719" s="708"/>
      <c r="D719" s="708"/>
      <c r="E719" s="709"/>
      <c r="F719" s="707"/>
      <c r="G719" s="708"/>
      <c r="H719" s="708"/>
      <c r="I719" s="708"/>
      <c r="J719" s="708"/>
      <c r="K719" s="710"/>
      <c r="L719" s="270"/>
      <c r="M719" s="706" t="str">
        <f t="shared" si="11"/>
        <v/>
      </c>
    </row>
    <row r="720" spans="1:13" ht="14.45" customHeight="1" x14ac:dyDescent="0.2">
      <c r="A720" s="711"/>
      <c r="B720" s="707"/>
      <c r="C720" s="708"/>
      <c r="D720" s="708"/>
      <c r="E720" s="709"/>
      <c r="F720" s="707"/>
      <c r="G720" s="708"/>
      <c r="H720" s="708"/>
      <c r="I720" s="708"/>
      <c r="J720" s="708"/>
      <c r="K720" s="710"/>
      <c r="L720" s="270"/>
      <c r="M720" s="706" t="str">
        <f t="shared" si="11"/>
        <v/>
      </c>
    </row>
    <row r="721" spans="1:13" ht="14.45" customHeight="1" x14ac:dyDescent="0.2">
      <c r="A721" s="711"/>
      <c r="B721" s="707"/>
      <c r="C721" s="708"/>
      <c r="D721" s="708"/>
      <c r="E721" s="709"/>
      <c r="F721" s="707"/>
      <c r="G721" s="708"/>
      <c r="H721" s="708"/>
      <c r="I721" s="708"/>
      <c r="J721" s="708"/>
      <c r="K721" s="710"/>
      <c r="L721" s="270"/>
      <c r="M721" s="706" t="str">
        <f t="shared" si="11"/>
        <v/>
      </c>
    </row>
    <row r="722" spans="1:13" ht="14.45" customHeight="1" x14ac:dyDescent="0.2">
      <c r="A722" s="711"/>
      <c r="B722" s="707"/>
      <c r="C722" s="708"/>
      <c r="D722" s="708"/>
      <c r="E722" s="709"/>
      <c r="F722" s="707"/>
      <c r="G722" s="708"/>
      <c r="H722" s="708"/>
      <c r="I722" s="708"/>
      <c r="J722" s="708"/>
      <c r="K722" s="710"/>
      <c r="L722" s="270"/>
      <c r="M722" s="706" t="str">
        <f t="shared" si="11"/>
        <v/>
      </c>
    </row>
    <row r="723" spans="1:13" ht="14.45" customHeight="1" x14ac:dyDescent="0.2">
      <c r="A723" s="711"/>
      <c r="B723" s="707"/>
      <c r="C723" s="708"/>
      <c r="D723" s="708"/>
      <c r="E723" s="709"/>
      <c r="F723" s="707"/>
      <c r="G723" s="708"/>
      <c r="H723" s="708"/>
      <c r="I723" s="708"/>
      <c r="J723" s="708"/>
      <c r="K723" s="710"/>
      <c r="L723" s="270"/>
      <c r="M723" s="706" t="str">
        <f t="shared" si="11"/>
        <v/>
      </c>
    </row>
    <row r="724" spans="1:13" ht="14.45" customHeight="1" x14ac:dyDescent="0.2">
      <c r="A724" s="711"/>
      <c r="B724" s="707"/>
      <c r="C724" s="708"/>
      <c r="D724" s="708"/>
      <c r="E724" s="709"/>
      <c r="F724" s="707"/>
      <c r="G724" s="708"/>
      <c r="H724" s="708"/>
      <c r="I724" s="708"/>
      <c r="J724" s="708"/>
      <c r="K724" s="710"/>
      <c r="L724" s="270"/>
      <c r="M724" s="706" t="str">
        <f t="shared" si="11"/>
        <v/>
      </c>
    </row>
    <row r="725" spans="1:13" ht="14.45" customHeight="1" x14ac:dyDescent="0.2">
      <c r="A725" s="711"/>
      <c r="B725" s="707"/>
      <c r="C725" s="708"/>
      <c r="D725" s="708"/>
      <c r="E725" s="709"/>
      <c r="F725" s="707"/>
      <c r="G725" s="708"/>
      <c r="H725" s="708"/>
      <c r="I725" s="708"/>
      <c r="J725" s="708"/>
      <c r="K725" s="710"/>
      <c r="L725" s="270"/>
      <c r="M725" s="706" t="str">
        <f t="shared" si="11"/>
        <v/>
      </c>
    </row>
    <row r="726" spans="1:13" ht="14.45" customHeight="1" x14ac:dyDescent="0.2">
      <c r="A726" s="711"/>
      <c r="B726" s="707"/>
      <c r="C726" s="708"/>
      <c r="D726" s="708"/>
      <c r="E726" s="709"/>
      <c r="F726" s="707"/>
      <c r="G726" s="708"/>
      <c r="H726" s="708"/>
      <c r="I726" s="708"/>
      <c r="J726" s="708"/>
      <c r="K726" s="710"/>
      <c r="L726" s="270"/>
      <c r="M726" s="706" t="str">
        <f t="shared" si="11"/>
        <v/>
      </c>
    </row>
    <row r="727" spans="1:13" ht="14.45" customHeight="1" x14ac:dyDescent="0.2">
      <c r="A727" s="711"/>
      <c r="B727" s="707"/>
      <c r="C727" s="708"/>
      <c r="D727" s="708"/>
      <c r="E727" s="709"/>
      <c r="F727" s="707"/>
      <c r="G727" s="708"/>
      <c r="H727" s="708"/>
      <c r="I727" s="708"/>
      <c r="J727" s="708"/>
      <c r="K727" s="710"/>
      <c r="L727" s="270"/>
      <c r="M727" s="706" t="str">
        <f t="shared" si="11"/>
        <v/>
      </c>
    </row>
    <row r="728" spans="1:13" ht="14.45" customHeight="1" x14ac:dyDescent="0.2">
      <c r="A728" s="711"/>
      <c r="B728" s="707"/>
      <c r="C728" s="708"/>
      <c r="D728" s="708"/>
      <c r="E728" s="709"/>
      <c r="F728" s="707"/>
      <c r="G728" s="708"/>
      <c r="H728" s="708"/>
      <c r="I728" s="708"/>
      <c r="J728" s="708"/>
      <c r="K728" s="710"/>
      <c r="L728" s="270"/>
      <c r="M728" s="706" t="str">
        <f t="shared" si="11"/>
        <v/>
      </c>
    </row>
    <row r="729" spans="1:13" ht="14.45" customHeight="1" x14ac:dyDescent="0.2">
      <c r="A729" s="711"/>
      <c r="B729" s="707"/>
      <c r="C729" s="708"/>
      <c r="D729" s="708"/>
      <c r="E729" s="709"/>
      <c r="F729" s="707"/>
      <c r="G729" s="708"/>
      <c r="H729" s="708"/>
      <c r="I729" s="708"/>
      <c r="J729" s="708"/>
      <c r="K729" s="710"/>
      <c r="L729" s="270"/>
      <c r="M729" s="706" t="str">
        <f t="shared" si="11"/>
        <v/>
      </c>
    </row>
    <row r="730" spans="1:13" ht="14.45" customHeight="1" x14ac:dyDescent="0.2">
      <c r="A730" s="711"/>
      <c r="B730" s="707"/>
      <c r="C730" s="708"/>
      <c r="D730" s="708"/>
      <c r="E730" s="709"/>
      <c r="F730" s="707"/>
      <c r="G730" s="708"/>
      <c r="H730" s="708"/>
      <c r="I730" s="708"/>
      <c r="J730" s="708"/>
      <c r="K730" s="710"/>
      <c r="L730" s="270"/>
      <c r="M730" s="706" t="str">
        <f t="shared" si="11"/>
        <v/>
      </c>
    </row>
    <row r="731" spans="1:13" ht="14.45" customHeight="1" x14ac:dyDescent="0.2">
      <c r="A731" s="711"/>
      <c r="B731" s="707"/>
      <c r="C731" s="708"/>
      <c r="D731" s="708"/>
      <c r="E731" s="709"/>
      <c r="F731" s="707"/>
      <c r="G731" s="708"/>
      <c r="H731" s="708"/>
      <c r="I731" s="708"/>
      <c r="J731" s="708"/>
      <c r="K731" s="710"/>
      <c r="L731" s="270"/>
      <c r="M731" s="706" t="str">
        <f t="shared" si="11"/>
        <v/>
      </c>
    </row>
    <row r="732" spans="1:13" ht="14.45" customHeight="1" x14ac:dyDescent="0.2">
      <c r="A732" s="711"/>
      <c r="B732" s="707"/>
      <c r="C732" s="708"/>
      <c r="D732" s="708"/>
      <c r="E732" s="709"/>
      <c r="F732" s="707"/>
      <c r="G732" s="708"/>
      <c r="H732" s="708"/>
      <c r="I732" s="708"/>
      <c r="J732" s="708"/>
      <c r="K732" s="710"/>
      <c r="L732" s="270"/>
      <c r="M732" s="706" t="str">
        <f t="shared" si="11"/>
        <v/>
      </c>
    </row>
    <row r="733" spans="1:13" ht="14.45" customHeight="1" x14ac:dyDescent="0.2">
      <c r="A733" s="711"/>
      <c r="B733" s="707"/>
      <c r="C733" s="708"/>
      <c r="D733" s="708"/>
      <c r="E733" s="709"/>
      <c r="F733" s="707"/>
      <c r="G733" s="708"/>
      <c r="H733" s="708"/>
      <c r="I733" s="708"/>
      <c r="J733" s="708"/>
      <c r="K733" s="710"/>
      <c r="L733" s="270"/>
      <c r="M733" s="706" t="str">
        <f t="shared" si="11"/>
        <v/>
      </c>
    </row>
    <row r="734" spans="1:13" ht="14.45" customHeight="1" x14ac:dyDescent="0.2">
      <c r="A734" s="711"/>
      <c r="B734" s="707"/>
      <c r="C734" s="708"/>
      <c r="D734" s="708"/>
      <c r="E734" s="709"/>
      <c r="F734" s="707"/>
      <c r="G734" s="708"/>
      <c r="H734" s="708"/>
      <c r="I734" s="708"/>
      <c r="J734" s="708"/>
      <c r="K734" s="710"/>
      <c r="L734" s="270"/>
      <c r="M734" s="706" t="str">
        <f t="shared" si="11"/>
        <v/>
      </c>
    </row>
    <row r="735" spans="1:13" ht="14.45" customHeight="1" x14ac:dyDescent="0.2">
      <c r="A735" s="711"/>
      <c r="B735" s="707"/>
      <c r="C735" s="708"/>
      <c r="D735" s="708"/>
      <c r="E735" s="709"/>
      <c r="F735" s="707"/>
      <c r="G735" s="708"/>
      <c r="H735" s="708"/>
      <c r="I735" s="708"/>
      <c r="J735" s="708"/>
      <c r="K735" s="710"/>
      <c r="L735" s="270"/>
      <c r="M735" s="706" t="str">
        <f t="shared" si="11"/>
        <v/>
      </c>
    </row>
    <row r="736" spans="1:13" ht="14.45" customHeight="1" x14ac:dyDescent="0.2">
      <c r="A736" s="711"/>
      <c r="B736" s="707"/>
      <c r="C736" s="708"/>
      <c r="D736" s="708"/>
      <c r="E736" s="709"/>
      <c r="F736" s="707"/>
      <c r="G736" s="708"/>
      <c r="H736" s="708"/>
      <c r="I736" s="708"/>
      <c r="J736" s="708"/>
      <c r="K736" s="710"/>
      <c r="L736" s="270"/>
      <c r="M736" s="706" t="str">
        <f t="shared" si="11"/>
        <v/>
      </c>
    </row>
    <row r="737" spans="1:13" ht="14.45" customHeight="1" x14ac:dyDescent="0.2">
      <c r="A737" s="711"/>
      <c r="B737" s="707"/>
      <c r="C737" s="708"/>
      <c r="D737" s="708"/>
      <c r="E737" s="709"/>
      <c r="F737" s="707"/>
      <c r="G737" s="708"/>
      <c r="H737" s="708"/>
      <c r="I737" s="708"/>
      <c r="J737" s="708"/>
      <c r="K737" s="710"/>
      <c r="L737" s="270"/>
      <c r="M737" s="706" t="str">
        <f t="shared" si="11"/>
        <v/>
      </c>
    </row>
    <row r="738" spans="1:13" ht="14.45" customHeight="1" x14ac:dyDescent="0.2">
      <c r="A738" s="711"/>
      <c r="B738" s="707"/>
      <c r="C738" s="708"/>
      <c r="D738" s="708"/>
      <c r="E738" s="709"/>
      <c r="F738" s="707"/>
      <c r="G738" s="708"/>
      <c r="H738" s="708"/>
      <c r="I738" s="708"/>
      <c r="J738" s="708"/>
      <c r="K738" s="710"/>
      <c r="L738" s="270"/>
      <c r="M738" s="706" t="str">
        <f t="shared" si="11"/>
        <v/>
      </c>
    </row>
    <row r="739" spans="1:13" ht="14.45" customHeight="1" x14ac:dyDescent="0.2">
      <c r="A739" s="711"/>
      <c r="B739" s="707"/>
      <c r="C739" s="708"/>
      <c r="D739" s="708"/>
      <c r="E739" s="709"/>
      <c r="F739" s="707"/>
      <c r="G739" s="708"/>
      <c r="H739" s="708"/>
      <c r="I739" s="708"/>
      <c r="J739" s="708"/>
      <c r="K739" s="710"/>
      <c r="L739" s="270"/>
      <c r="M739" s="706" t="str">
        <f t="shared" si="11"/>
        <v/>
      </c>
    </row>
    <row r="740" spans="1:13" ht="14.45" customHeight="1" x14ac:dyDescent="0.2">
      <c r="A740" s="711"/>
      <c r="B740" s="707"/>
      <c r="C740" s="708"/>
      <c r="D740" s="708"/>
      <c r="E740" s="709"/>
      <c r="F740" s="707"/>
      <c r="G740" s="708"/>
      <c r="H740" s="708"/>
      <c r="I740" s="708"/>
      <c r="J740" s="708"/>
      <c r="K740" s="710"/>
      <c r="L740" s="270"/>
      <c r="M740" s="706" t="str">
        <f t="shared" si="11"/>
        <v/>
      </c>
    </row>
    <row r="741" spans="1:13" ht="14.45" customHeight="1" x14ac:dyDescent="0.2">
      <c r="A741" s="711"/>
      <c r="B741" s="707"/>
      <c r="C741" s="708"/>
      <c r="D741" s="708"/>
      <c r="E741" s="709"/>
      <c r="F741" s="707"/>
      <c r="G741" s="708"/>
      <c r="H741" s="708"/>
      <c r="I741" s="708"/>
      <c r="J741" s="708"/>
      <c r="K741" s="710"/>
      <c r="L741" s="270"/>
      <c r="M741" s="706" t="str">
        <f t="shared" si="11"/>
        <v/>
      </c>
    </row>
    <row r="742" spans="1:13" ht="14.45" customHeight="1" x14ac:dyDescent="0.2">
      <c r="A742" s="711"/>
      <c r="B742" s="707"/>
      <c r="C742" s="708"/>
      <c r="D742" s="708"/>
      <c r="E742" s="709"/>
      <c r="F742" s="707"/>
      <c r="G742" s="708"/>
      <c r="H742" s="708"/>
      <c r="I742" s="708"/>
      <c r="J742" s="708"/>
      <c r="K742" s="710"/>
      <c r="L742" s="270"/>
      <c r="M742" s="706" t="str">
        <f t="shared" si="11"/>
        <v/>
      </c>
    </row>
    <row r="743" spans="1:13" ht="14.45" customHeight="1" x14ac:dyDescent="0.2">
      <c r="A743" s="711"/>
      <c r="B743" s="707"/>
      <c r="C743" s="708"/>
      <c r="D743" s="708"/>
      <c r="E743" s="709"/>
      <c r="F743" s="707"/>
      <c r="G743" s="708"/>
      <c r="H743" s="708"/>
      <c r="I743" s="708"/>
      <c r="J743" s="708"/>
      <c r="K743" s="710"/>
      <c r="L743" s="270"/>
      <c r="M743" s="706" t="str">
        <f t="shared" si="11"/>
        <v/>
      </c>
    </row>
    <row r="744" spans="1:13" ht="14.45" customHeight="1" x14ac:dyDescent="0.2">
      <c r="A744" s="711"/>
      <c r="B744" s="707"/>
      <c r="C744" s="708"/>
      <c r="D744" s="708"/>
      <c r="E744" s="709"/>
      <c r="F744" s="707"/>
      <c r="G744" s="708"/>
      <c r="H744" s="708"/>
      <c r="I744" s="708"/>
      <c r="J744" s="708"/>
      <c r="K744" s="710"/>
      <c r="L744" s="270"/>
      <c r="M744" s="706" t="str">
        <f t="shared" si="11"/>
        <v/>
      </c>
    </row>
    <row r="745" spans="1:13" ht="14.45" customHeight="1" x14ac:dyDescent="0.2">
      <c r="A745" s="711"/>
      <c r="B745" s="707"/>
      <c r="C745" s="708"/>
      <c r="D745" s="708"/>
      <c r="E745" s="709"/>
      <c r="F745" s="707"/>
      <c r="G745" s="708"/>
      <c r="H745" s="708"/>
      <c r="I745" s="708"/>
      <c r="J745" s="708"/>
      <c r="K745" s="710"/>
      <c r="L745" s="270"/>
      <c r="M745" s="706" t="str">
        <f t="shared" si="11"/>
        <v/>
      </c>
    </row>
    <row r="746" spans="1:13" ht="14.45" customHeight="1" x14ac:dyDescent="0.2">
      <c r="A746" s="711"/>
      <c r="B746" s="707"/>
      <c r="C746" s="708"/>
      <c r="D746" s="708"/>
      <c r="E746" s="709"/>
      <c r="F746" s="707"/>
      <c r="G746" s="708"/>
      <c r="H746" s="708"/>
      <c r="I746" s="708"/>
      <c r="J746" s="708"/>
      <c r="K746" s="710"/>
      <c r="L746" s="270"/>
      <c r="M746" s="706" t="str">
        <f t="shared" si="11"/>
        <v/>
      </c>
    </row>
    <row r="747" spans="1:13" ht="14.45" customHeight="1" x14ac:dyDescent="0.2">
      <c r="A747" s="711"/>
      <c r="B747" s="707"/>
      <c r="C747" s="708"/>
      <c r="D747" s="708"/>
      <c r="E747" s="709"/>
      <c r="F747" s="707"/>
      <c r="G747" s="708"/>
      <c r="H747" s="708"/>
      <c r="I747" s="708"/>
      <c r="J747" s="708"/>
      <c r="K747" s="710"/>
      <c r="L747" s="270"/>
      <c r="M747" s="706" t="str">
        <f t="shared" si="11"/>
        <v/>
      </c>
    </row>
    <row r="748" spans="1:13" ht="14.45" customHeight="1" x14ac:dyDescent="0.2">
      <c r="A748" s="711"/>
      <c r="B748" s="707"/>
      <c r="C748" s="708"/>
      <c r="D748" s="708"/>
      <c r="E748" s="709"/>
      <c r="F748" s="707"/>
      <c r="G748" s="708"/>
      <c r="H748" s="708"/>
      <c r="I748" s="708"/>
      <c r="J748" s="708"/>
      <c r="K748" s="710"/>
      <c r="L748" s="270"/>
      <c r="M748" s="706" t="str">
        <f t="shared" si="11"/>
        <v/>
      </c>
    </row>
    <row r="749" spans="1:13" ht="14.45" customHeight="1" x14ac:dyDescent="0.2">
      <c r="A749" s="711"/>
      <c r="B749" s="707"/>
      <c r="C749" s="708"/>
      <c r="D749" s="708"/>
      <c r="E749" s="709"/>
      <c r="F749" s="707"/>
      <c r="G749" s="708"/>
      <c r="H749" s="708"/>
      <c r="I749" s="708"/>
      <c r="J749" s="708"/>
      <c r="K749" s="710"/>
      <c r="L749" s="270"/>
      <c r="M749" s="706" t="str">
        <f t="shared" si="11"/>
        <v/>
      </c>
    </row>
    <row r="750" spans="1:13" ht="14.45" customHeight="1" x14ac:dyDescent="0.2">
      <c r="A750" s="711"/>
      <c r="B750" s="707"/>
      <c r="C750" s="708"/>
      <c r="D750" s="708"/>
      <c r="E750" s="709"/>
      <c r="F750" s="707"/>
      <c r="G750" s="708"/>
      <c r="H750" s="708"/>
      <c r="I750" s="708"/>
      <c r="J750" s="708"/>
      <c r="K750" s="710"/>
      <c r="L750" s="270"/>
      <c r="M750" s="706" t="str">
        <f t="shared" si="11"/>
        <v/>
      </c>
    </row>
    <row r="751" spans="1:13" ht="14.45" customHeight="1" x14ac:dyDescent="0.2">
      <c r="A751" s="711"/>
      <c r="B751" s="707"/>
      <c r="C751" s="708"/>
      <c r="D751" s="708"/>
      <c r="E751" s="709"/>
      <c r="F751" s="707"/>
      <c r="G751" s="708"/>
      <c r="H751" s="708"/>
      <c r="I751" s="708"/>
      <c r="J751" s="708"/>
      <c r="K751" s="710"/>
      <c r="L751" s="270"/>
      <c r="M751" s="706" t="str">
        <f t="shared" si="11"/>
        <v/>
      </c>
    </row>
    <row r="752" spans="1:13" ht="14.45" customHeight="1" x14ac:dyDescent="0.2">
      <c r="A752" s="711"/>
      <c r="B752" s="707"/>
      <c r="C752" s="708"/>
      <c r="D752" s="708"/>
      <c r="E752" s="709"/>
      <c r="F752" s="707"/>
      <c r="G752" s="708"/>
      <c r="H752" s="708"/>
      <c r="I752" s="708"/>
      <c r="J752" s="708"/>
      <c r="K752" s="710"/>
      <c r="L752" s="270"/>
      <c r="M752" s="706" t="str">
        <f t="shared" si="11"/>
        <v/>
      </c>
    </row>
    <row r="753" spans="1:13" ht="14.45" customHeight="1" x14ac:dyDescent="0.2">
      <c r="A753" s="711"/>
      <c r="B753" s="707"/>
      <c r="C753" s="708"/>
      <c r="D753" s="708"/>
      <c r="E753" s="709"/>
      <c r="F753" s="707"/>
      <c r="G753" s="708"/>
      <c r="H753" s="708"/>
      <c r="I753" s="708"/>
      <c r="J753" s="708"/>
      <c r="K753" s="710"/>
      <c r="L753" s="270"/>
      <c r="M753" s="706" t="str">
        <f t="shared" si="11"/>
        <v/>
      </c>
    </row>
    <row r="754" spans="1:13" ht="14.45" customHeight="1" x14ac:dyDescent="0.2">
      <c r="A754" s="711"/>
      <c r="B754" s="707"/>
      <c r="C754" s="708"/>
      <c r="D754" s="708"/>
      <c r="E754" s="709"/>
      <c r="F754" s="707"/>
      <c r="G754" s="708"/>
      <c r="H754" s="708"/>
      <c r="I754" s="708"/>
      <c r="J754" s="708"/>
      <c r="K754" s="710"/>
      <c r="L754" s="270"/>
      <c r="M754" s="706" t="str">
        <f t="shared" si="11"/>
        <v/>
      </c>
    </row>
    <row r="755" spans="1:13" ht="14.45" customHeight="1" x14ac:dyDescent="0.2">
      <c r="A755" s="711"/>
      <c r="B755" s="707"/>
      <c r="C755" s="708"/>
      <c r="D755" s="708"/>
      <c r="E755" s="709"/>
      <c r="F755" s="707"/>
      <c r="G755" s="708"/>
      <c r="H755" s="708"/>
      <c r="I755" s="708"/>
      <c r="J755" s="708"/>
      <c r="K755" s="710"/>
      <c r="L755" s="270"/>
      <c r="M755" s="706" t="str">
        <f t="shared" si="11"/>
        <v/>
      </c>
    </row>
    <row r="756" spans="1:13" ht="14.45" customHeight="1" x14ac:dyDescent="0.2">
      <c r="A756" s="711"/>
      <c r="B756" s="707"/>
      <c r="C756" s="708"/>
      <c r="D756" s="708"/>
      <c r="E756" s="709"/>
      <c r="F756" s="707"/>
      <c r="G756" s="708"/>
      <c r="H756" s="708"/>
      <c r="I756" s="708"/>
      <c r="J756" s="708"/>
      <c r="K756" s="710"/>
      <c r="L756" s="270"/>
      <c r="M756" s="706" t="str">
        <f t="shared" si="11"/>
        <v/>
      </c>
    </row>
    <row r="757" spans="1:13" ht="14.45" customHeight="1" x14ac:dyDescent="0.2">
      <c r="A757" s="711"/>
      <c r="B757" s="707"/>
      <c r="C757" s="708"/>
      <c r="D757" s="708"/>
      <c r="E757" s="709"/>
      <c r="F757" s="707"/>
      <c r="G757" s="708"/>
      <c r="H757" s="708"/>
      <c r="I757" s="708"/>
      <c r="J757" s="708"/>
      <c r="K757" s="710"/>
      <c r="L757" s="270"/>
      <c r="M757" s="706" t="str">
        <f t="shared" si="11"/>
        <v/>
      </c>
    </row>
    <row r="758" spans="1:13" ht="14.45" customHeight="1" x14ac:dyDescent="0.2">
      <c r="A758" s="711"/>
      <c r="B758" s="707"/>
      <c r="C758" s="708"/>
      <c r="D758" s="708"/>
      <c r="E758" s="709"/>
      <c r="F758" s="707"/>
      <c r="G758" s="708"/>
      <c r="H758" s="708"/>
      <c r="I758" s="708"/>
      <c r="J758" s="708"/>
      <c r="K758" s="710"/>
      <c r="L758" s="270"/>
      <c r="M758" s="706" t="str">
        <f t="shared" si="11"/>
        <v/>
      </c>
    </row>
    <row r="759" spans="1:13" ht="14.45" customHeight="1" x14ac:dyDescent="0.2">
      <c r="A759" s="711"/>
      <c r="B759" s="707"/>
      <c r="C759" s="708"/>
      <c r="D759" s="708"/>
      <c r="E759" s="709"/>
      <c r="F759" s="707"/>
      <c r="G759" s="708"/>
      <c r="H759" s="708"/>
      <c r="I759" s="708"/>
      <c r="J759" s="708"/>
      <c r="K759" s="710"/>
      <c r="L759" s="270"/>
      <c r="M759" s="706" t="str">
        <f t="shared" si="11"/>
        <v/>
      </c>
    </row>
    <row r="760" spans="1:13" ht="14.45" customHeight="1" x14ac:dyDescent="0.2">
      <c r="A760" s="711"/>
      <c r="B760" s="707"/>
      <c r="C760" s="708"/>
      <c r="D760" s="708"/>
      <c r="E760" s="709"/>
      <c r="F760" s="707"/>
      <c r="G760" s="708"/>
      <c r="H760" s="708"/>
      <c r="I760" s="708"/>
      <c r="J760" s="708"/>
      <c r="K760" s="710"/>
      <c r="L760" s="270"/>
      <c r="M760" s="706" t="str">
        <f t="shared" si="11"/>
        <v/>
      </c>
    </row>
    <row r="761" spans="1:13" ht="14.45" customHeight="1" x14ac:dyDescent="0.2">
      <c r="A761" s="711"/>
      <c r="B761" s="707"/>
      <c r="C761" s="708"/>
      <c r="D761" s="708"/>
      <c r="E761" s="709"/>
      <c r="F761" s="707"/>
      <c r="G761" s="708"/>
      <c r="H761" s="708"/>
      <c r="I761" s="708"/>
      <c r="J761" s="708"/>
      <c r="K761" s="710"/>
      <c r="L761" s="270"/>
      <c r="M761" s="706" t="str">
        <f t="shared" si="11"/>
        <v/>
      </c>
    </row>
    <row r="762" spans="1:13" ht="14.45" customHeight="1" x14ac:dyDescent="0.2">
      <c r="A762" s="711"/>
      <c r="B762" s="707"/>
      <c r="C762" s="708"/>
      <c r="D762" s="708"/>
      <c r="E762" s="709"/>
      <c r="F762" s="707"/>
      <c r="G762" s="708"/>
      <c r="H762" s="708"/>
      <c r="I762" s="708"/>
      <c r="J762" s="708"/>
      <c r="K762" s="710"/>
      <c r="L762" s="270"/>
      <c r="M762" s="706" t="str">
        <f t="shared" si="11"/>
        <v/>
      </c>
    </row>
    <row r="763" spans="1:13" ht="14.45" customHeight="1" x14ac:dyDescent="0.2">
      <c r="A763" s="711"/>
      <c r="B763" s="707"/>
      <c r="C763" s="708"/>
      <c r="D763" s="708"/>
      <c r="E763" s="709"/>
      <c r="F763" s="707"/>
      <c r="G763" s="708"/>
      <c r="H763" s="708"/>
      <c r="I763" s="708"/>
      <c r="J763" s="708"/>
      <c r="K763" s="710"/>
      <c r="L763" s="270"/>
      <c r="M763" s="706" t="str">
        <f t="shared" si="11"/>
        <v/>
      </c>
    </row>
    <row r="764" spans="1:13" ht="14.45" customHeight="1" x14ac:dyDescent="0.2">
      <c r="A764" s="711"/>
      <c r="B764" s="707"/>
      <c r="C764" s="708"/>
      <c r="D764" s="708"/>
      <c r="E764" s="709"/>
      <c r="F764" s="707"/>
      <c r="G764" s="708"/>
      <c r="H764" s="708"/>
      <c r="I764" s="708"/>
      <c r="J764" s="708"/>
      <c r="K764" s="710"/>
      <c r="L764" s="270"/>
      <c r="M764" s="706" t="str">
        <f t="shared" si="11"/>
        <v/>
      </c>
    </row>
    <row r="765" spans="1:13" ht="14.45" customHeight="1" x14ac:dyDescent="0.2">
      <c r="A765" s="711"/>
      <c r="B765" s="707"/>
      <c r="C765" s="708"/>
      <c r="D765" s="708"/>
      <c r="E765" s="709"/>
      <c r="F765" s="707"/>
      <c r="G765" s="708"/>
      <c r="H765" s="708"/>
      <c r="I765" s="708"/>
      <c r="J765" s="708"/>
      <c r="K765" s="710"/>
      <c r="L765" s="270"/>
      <c r="M765" s="706" t="str">
        <f t="shared" si="11"/>
        <v/>
      </c>
    </row>
    <row r="766" spans="1:13" ht="14.45" customHeight="1" x14ac:dyDescent="0.2">
      <c r="A766" s="711"/>
      <c r="B766" s="707"/>
      <c r="C766" s="708"/>
      <c r="D766" s="708"/>
      <c r="E766" s="709"/>
      <c r="F766" s="707"/>
      <c r="G766" s="708"/>
      <c r="H766" s="708"/>
      <c r="I766" s="708"/>
      <c r="J766" s="708"/>
      <c r="K766" s="710"/>
      <c r="L766" s="270"/>
      <c r="M766" s="706" t="str">
        <f t="shared" si="11"/>
        <v/>
      </c>
    </row>
    <row r="767" spans="1:13" ht="14.45" customHeight="1" x14ac:dyDescent="0.2">
      <c r="A767" s="711"/>
      <c r="B767" s="707"/>
      <c r="C767" s="708"/>
      <c r="D767" s="708"/>
      <c r="E767" s="709"/>
      <c r="F767" s="707"/>
      <c r="G767" s="708"/>
      <c r="H767" s="708"/>
      <c r="I767" s="708"/>
      <c r="J767" s="708"/>
      <c r="K767" s="710"/>
      <c r="L767" s="270"/>
      <c r="M767" s="706" t="str">
        <f t="shared" si="11"/>
        <v/>
      </c>
    </row>
    <row r="768" spans="1:13" ht="14.45" customHeight="1" x14ac:dyDescent="0.2">
      <c r="A768" s="711"/>
      <c r="B768" s="707"/>
      <c r="C768" s="708"/>
      <c r="D768" s="708"/>
      <c r="E768" s="709"/>
      <c r="F768" s="707"/>
      <c r="G768" s="708"/>
      <c r="H768" s="708"/>
      <c r="I768" s="708"/>
      <c r="J768" s="708"/>
      <c r="K768" s="710"/>
      <c r="L768" s="270"/>
      <c r="M768" s="706" t="str">
        <f t="shared" si="11"/>
        <v/>
      </c>
    </row>
    <row r="769" spans="1:13" ht="14.45" customHeight="1" x14ac:dyDescent="0.2">
      <c r="A769" s="711"/>
      <c r="B769" s="707"/>
      <c r="C769" s="708"/>
      <c r="D769" s="708"/>
      <c r="E769" s="709"/>
      <c r="F769" s="707"/>
      <c r="G769" s="708"/>
      <c r="H769" s="708"/>
      <c r="I769" s="708"/>
      <c r="J769" s="708"/>
      <c r="K769" s="710"/>
      <c r="L769" s="270"/>
      <c r="M769" s="706" t="str">
        <f t="shared" si="11"/>
        <v/>
      </c>
    </row>
    <row r="770" spans="1:13" ht="14.45" customHeight="1" x14ac:dyDescent="0.2">
      <c r="A770" s="711"/>
      <c r="B770" s="707"/>
      <c r="C770" s="708"/>
      <c r="D770" s="708"/>
      <c r="E770" s="709"/>
      <c r="F770" s="707"/>
      <c r="G770" s="708"/>
      <c r="H770" s="708"/>
      <c r="I770" s="708"/>
      <c r="J770" s="708"/>
      <c r="K770" s="710"/>
      <c r="L770" s="270"/>
      <c r="M770" s="706" t="str">
        <f t="shared" si="11"/>
        <v/>
      </c>
    </row>
    <row r="771" spans="1:13" ht="14.45" customHeight="1" x14ac:dyDescent="0.2">
      <c r="A771" s="711"/>
      <c r="B771" s="707"/>
      <c r="C771" s="708"/>
      <c r="D771" s="708"/>
      <c r="E771" s="709"/>
      <c r="F771" s="707"/>
      <c r="G771" s="708"/>
      <c r="H771" s="708"/>
      <c r="I771" s="708"/>
      <c r="J771" s="708"/>
      <c r="K771" s="710"/>
      <c r="L771" s="270"/>
      <c r="M771" s="706" t="str">
        <f t="shared" si="11"/>
        <v/>
      </c>
    </row>
    <row r="772" spans="1:13" ht="14.45" customHeight="1" x14ac:dyDescent="0.2">
      <c r="A772" s="711"/>
      <c r="B772" s="707"/>
      <c r="C772" s="708"/>
      <c r="D772" s="708"/>
      <c r="E772" s="709"/>
      <c r="F772" s="707"/>
      <c r="G772" s="708"/>
      <c r="H772" s="708"/>
      <c r="I772" s="708"/>
      <c r="J772" s="708"/>
      <c r="K772" s="710"/>
      <c r="L772" s="270"/>
      <c r="M772" s="706" t="str">
        <f t="shared" si="11"/>
        <v/>
      </c>
    </row>
    <row r="773" spans="1:13" ht="14.45" customHeight="1" x14ac:dyDescent="0.2">
      <c r="A773" s="711"/>
      <c r="B773" s="707"/>
      <c r="C773" s="708"/>
      <c r="D773" s="708"/>
      <c r="E773" s="709"/>
      <c r="F773" s="707"/>
      <c r="G773" s="708"/>
      <c r="H773" s="708"/>
      <c r="I773" s="708"/>
      <c r="J773" s="708"/>
      <c r="K773" s="710"/>
      <c r="L773" s="270"/>
      <c r="M773" s="706" t="str">
        <f t="shared" si="11"/>
        <v/>
      </c>
    </row>
    <row r="774" spans="1:13" ht="14.45" customHeight="1" x14ac:dyDescent="0.2">
      <c r="A774" s="711"/>
      <c r="B774" s="707"/>
      <c r="C774" s="708"/>
      <c r="D774" s="708"/>
      <c r="E774" s="709"/>
      <c r="F774" s="707"/>
      <c r="G774" s="708"/>
      <c r="H774" s="708"/>
      <c r="I774" s="708"/>
      <c r="J774" s="708"/>
      <c r="K774" s="710"/>
      <c r="L774" s="270"/>
      <c r="M774" s="706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1"/>
      <c r="B775" s="707"/>
      <c r="C775" s="708"/>
      <c r="D775" s="708"/>
      <c r="E775" s="709"/>
      <c r="F775" s="707"/>
      <c r="G775" s="708"/>
      <c r="H775" s="708"/>
      <c r="I775" s="708"/>
      <c r="J775" s="708"/>
      <c r="K775" s="710"/>
      <c r="L775" s="270"/>
      <c r="M775" s="706" t="str">
        <f t="shared" si="12"/>
        <v/>
      </c>
    </row>
    <row r="776" spans="1:13" ht="14.45" customHeight="1" x14ac:dyDescent="0.2">
      <c r="A776" s="711"/>
      <c r="B776" s="707"/>
      <c r="C776" s="708"/>
      <c r="D776" s="708"/>
      <c r="E776" s="709"/>
      <c r="F776" s="707"/>
      <c r="G776" s="708"/>
      <c r="H776" s="708"/>
      <c r="I776" s="708"/>
      <c r="J776" s="708"/>
      <c r="K776" s="710"/>
      <c r="L776" s="270"/>
      <c r="M776" s="706" t="str">
        <f t="shared" si="12"/>
        <v/>
      </c>
    </row>
    <row r="777" spans="1:13" ht="14.45" customHeight="1" x14ac:dyDescent="0.2">
      <c r="A777" s="711"/>
      <c r="B777" s="707"/>
      <c r="C777" s="708"/>
      <c r="D777" s="708"/>
      <c r="E777" s="709"/>
      <c r="F777" s="707"/>
      <c r="G777" s="708"/>
      <c r="H777" s="708"/>
      <c r="I777" s="708"/>
      <c r="J777" s="708"/>
      <c r="K777" s="710"/>
      <c r="L777" s="270"/>
      <c r="M777" s="706" t="str">
        <f t="shared" si="12"/>
        <v/>
      </c>
    </row>
    <row r="778" spans="1:13" ht="14.45" customHeight="1" x14ac:dyDescent="0.2">
      <c r="A778" s="711"/>
      <c r="B778" s="707"/>
      <c r="C778" s="708"/>
      <c r="D778" s="708"/>
      <c r="E778" s="709"/>
      <c r="F778" s="707"/>
      <c r="G778" s="708"/>
      <c r="H778" s="708"/>
      <c r="I778" s="708"/>
      <c r="J778" s="708"/>
      <c r="K778" s="710"/>
      <c r="L778" s="270"/>
      <c r="M778" s="706" t="str">
        <f t="shared" si="12"/>
        <v/>
      </c>
    </row>
    <row r="779" spans="1:13" ht="14.45" customHeight="1" x14ac:dyDescent="0.2">
      <c r="A779" s="711"/>
      <c r="B779" s="707"/>
      <c r="C779" s="708"/>
      <c r="D779" s="708"/>
      <c r="E779" s="709"/>
      <c r="F779" s="707"/>
      <c r="G779" s="708"/>
      <c r="H779" s="708"/>
      <c r="I779" s="708"/>
      <c r="J779" s="708"/>
      <c r="K779" s="710"/>
      <c r="L779" s="270"/>
      <c r="M779" s="706" t="str">
        <f t="shared" si="12"/>
        <v/>
      </c>
    </row>
    <row r="780" spans="1:13" ht="14.45" customHeight="1" x14ac:dyDescent="0.2">
      <c r="A780" s="711"/>
      <c r="B780" s="707"/>
      <c r="C780" s="708"/>
      <c r="D780" s="708"/>
      <c r="E780" s="709"/>
      <c r="F780" s="707"/>
      <c r="G780" s="708"/>
      <c r="H780" s="708"/>
      <c r="I780" s="708"/>
      <c r="J780" s="708"/>
      <c r="K780" s="710"/>
      <c r="L780" s="270"/>
      <c r="M780" s="706" t="str">
        <f t="shared" si="12"/>
        <v/>
      </c>
    </row>
    <row r="781" spans="1:13" ht="14.45" customHeight="1" x14ac:dyDescent="0.2">
      <c r="A781" s="711"/>
      <c r="B781" s="707"/>
      <c r="C781" s="708"/>
      <c r="D781" s="708"/>
      <c r="E781" s="709"/>
      <c r="F781" s="707"/>
      <c r="G781" s="708"/>
      <c r="H781" s="708"/>
      <c r="I781" s="708"/>
      <c r="J781" s="708"/>
      <c r="K781" s="710"/>
      <c r="L781" s="270"/>
      <c r="M781" s="706" t="str">
        <f t="shared" si="12"/>
        <v/>
      </c>
    </row>
    <row r="782" spans="1:13" ht="14.45" customHeight="1" x14ac:dyDescent="0.2">
      <c r="A782" s="711"/>
      <c r="B782" s="707"/>
      <c r="C782" s="708"/>
      <c r="D782" s="708"/>
      <c r="E782" s="709"/>
      <c r="F782" s="707"/>
      <c r="G782" s="708"/>
      <c r="H782" s="708"/>
      <c r="I782" s="708"/>
      <c r="J782" s="708"/>
      <c r="K782" s="710"/>
      <c r="L782" s="270"/>
      <c r="M782" s="706" t="str">
        <f t="shared" si="12"/>
        <v/>
      </c>
    </row>
    <row r="783" spans="1:13" ht="14.45" customHeight="1" x14ac:dyDescent="0.2">
      <c r="A783" s="711"/>
      <c r="B783" s="707"/>
      <c r="C783" s="708"/>
      <c r="D783" s="708"/>
      <c r="E783" s="709"/>
      <c r="F783" s="707"/>
      <c r="G783" s="708"/>
      <c r="H783" s="708"/>
      <c r="I783" s="708"/>
      <c r="J783" s="708"/>
      <c r="K783" s="710"/>
      <c r="L783" s="270"/>
      <c r="M783" s="706" t="str">
        <f t="shared" si="12"/>
        <v/>
      </c>
    </row>
    <row r="784" spans="1:13" ht="14.45" customHeight="1" x14ac:dyDescent="0.2">
      <c r="A784" s="711"/>
      <c r="B784" s="707"/>
      <c r="C784" s="708"/>
      <c r="D784" s="708"/>
      <c r="E784" s="709"/>
      <c r="F784" s="707"/>
      <c r="G784" s="708"/>
      <c r="H784" s="708"/>
      <c r="I784" s="708"/>
      <c r="J784" s="708"/>
      <c r="K784" s="710"/>
      <c r="L784" s="270"/>
      <c r="M784" s="706" t="str">
        <f t="shared" si="12"/>
        <v/>
      </c>
    </row>
    <row r="785" spans="1:13" ht="14.45" customHeight="1" x14ac:dyDescent="0.2">
      <c r="A785" s="711"/>
      <c r="B785" s="707"/>
      <c r="C785" s="708"/>
      <c r="D785" s="708"/>
      <c r="E785" s="709"/>
      <c r="F785" s="707"/>
      <c r="G785" s="708"/>
      <c r="H785" s="708"/>
      <c r="I785" s="708"/>
      <c r="J785" s="708"/>
      <c r="K785" s="710"/>
      <c r="L785" s="270"/>
      <c r="M785" s="706" t="str">
        <f t="shared" si="12"/>
        <v/>
      </c>
    </row>
    <row r="786" spans="1:13" ht="14.45" customHeight="1" x14ac:dyDescent="0.2">
      <c r="A786" s="711"/>
      <c r="B786" s="707"/>
      <c r="C786" s="708"/>
      <c r="D786" s="708"/>
      <c r="E786" s="709"/>
      <c r="F786" s="707"/>
      <c r="G786" s="708"/>
      <c r="H786" s="708"/>
      <c r="I786" s="708"/>
      <c r="J786" s="708"/>
      <c r="K786" s="710"/>
      <c r="L786" s="270"/>
      <c r="M786" s="706" t="str">
        <f t="shared" si="12"/>
        <v/>
      </c>
    </row>
    <row r="787" spans="1:13" ht="14.45" customHeight="1" x14ac:dyDescent="0.2">
      <c r="A787" s="711"/>
      <c r="B787" s="707"/>
      <c r="C787" s="708"/>
      <c r="D787" s="708"/>
      <c r="E787" s="709"/>
      <c r="F787" s="707"/>
      <c r="G787" s="708"/>
      <c r="H787" s="708"/>
      <c r="I787" s="708"/>
      <c r="J787" s="708"/>
      <c r="K787" s="710"/>
      <c r="L787" s="270"/>
      <c r="M787" s="706" t="str">
        <f t="shared" si="12"/>
        <v/>
      </c>
    </row>
    <row r="788" spans="1:13" ht="14.45" customHeight="1" x14ac:dyDescent="0.2">
      <c r="A788" s="711"/>
      <c r="B788" s="707"/>
      <c r="C788" s="708"/>
      <c r="D788" s="708"/>
      <c r="E788" s="709"/>
      <c r="F788" s="707"/>
      <c r="G788" s="708"/>
      <c r="H788" s="708"/>
      <c r="I788" s="708"/>
      <c r="J788" s="708"/>
      <c r="K788" s="710"/>
      <c r="L788" s="270"/>
      <c r="M788" s="706" t="str">
        <f t="shared" si="12"/>
        <v/>
      </c>
    </row>
    <row r="789" spans="1:13" ht="14.45" customHeight="1" x14ac:dyDescent="0.2">
      <c r="A789" s="711"/>
      <c r="B789" s="707"/>
      <c r="C789" s="708"/>
      <c r="D789" s="708"/>
      <c r="E789" s="709"/>
      <c r="F789" s="707"/>
      <c r="G789" s="708"/>
      <c r="H789" s="708"/>
      <c r="I789" s="708"/>
      <c r="J789" s="708"/>
      <c r="K789" s="710"/>
      <c r="L789" s="270"/>
      <c r="M789" s="706" t="str">
        <f t="shared" si="12"/>
        <v/>
      </c>
    </row>
    <row r="790" spans="1:13" ht="14.45" customHeight="1" x14ac:dyDescent="0.2">
      <c r="A790" s="711"/>
      <c r="B790" s="707"/>
      <c r="C790" s="708"/>
      <c r="D790" s="708"/>
      <c r="E790" s="709"/>
      <c r="F790" s="707"/>
      <c r="G790" s="708"/>
      <c r="H790" s="708"/>
      <c r="I790" s="708"/>
      <c r="J790" s="708"/>
      <c r="K790" s="710"/>
      <c r="L790" s="270"/>
      <c r="M790" s="706" t="str">
        <f t="shared" si="12"/>
        <v/>
      </c>
    </row>
    <row r="791" spans="1:13" ht="14.45" customHeight="1" x14ac:dyDescent="0.2">
      <c r="A791" s="711"/>
      <c r="B791" s="707"/>
      <c r="C791" s="708"/>
      <c r="D791" s="708"/>
      <c r="E791" s="709"/>
      <c r="F791" s="707"/>
      <c r="G791" s="708"/>
      <c r="H791" s="708"/>
      <c r="I791" s="708"/>
      <c r="J791" s="708"/>
      <c r="K791" s="710"/>
      <c r="L791" s="270"/>
      <c r="M791" s="706" t="str">
        <f t="shared" si="12"/>
        <v/>
      </c>
    </row>
    <row r="792" spans="1:13" ht="14.45" customHeight="1" x14ac:dyDescent="0.2">
      <c r="A792" s="711"/>
      <c r="B792" s="707"/>
      <c r="C792" s="708"/>
      <c r="D792" s="708"/>
      <c r="E792" s="709"/>
      <c r="F792" s="707"/>
      <c r="G792" s="708"/>
      <c r="H792" s="708"/>
      <c r="I792" s="708"/>
      <c r="J792" s="708"/>
      <c r="K792" s="710"/>
      <c r="L792" s="270"/>
      <c r="M792" s="706" t="str">
        <f t="shared" si="12"/>
        <v/>
      </c>
    </row>
    <row r="793" spans="1:13" ht="14.45" customHeight="1" x14ac:dyDescent="0.2">
      <c r="A793" s="711"/>
      <c r="B793" s="707"/>
      <c r="C793" s="708"/>
      <c r="D793" s="708"/>
      <c r="E793" s="709"/>
      <c r="F793" s="707"/>
      <c r="G793" s="708"/>
      <c r="H793" s="708"/>
      <c r="I793" s="708"/>
      <c r="J793" s="708"/>
      <c r="K793" s="710"/>
      <c r="L793" s="270"/>
      <c r="M793" s="706" t="str">
        <f t="shared" si="12"/>
        <v/>
      </c>
    </row>
    <row r="794" spans="1:13" ht="14.45" customHeight="1" x14ac:dyDescent="0.2">
      <c r="A794" s="711"/>
      <c r="B794" s="707"/>
      <c r="C794" s="708"/>
      <c r="D794" s="708"/>
      <c r="E794" s="709"/>
      <c r="F794" s="707"/>
      <c r="G794" s="708"/>
      <c r="H794" s="708"/>
      <c r="I794" s="708"/>
      <c r="J794" s="708"/>
      <c r="K794" s="710"/>
      <c r="L794" s="270"/>
      <c r="M794" s="706" t="str">
        <f t="shared" si="12"/>
        <v/>
      </c>
    </row>
    <row r="795" spans="1:13" ht="14.45" customHeight="1" x14ac:dyDescent="0.2">
      <c r="A795" s="711"/>
      <c r="B795" s="707"/>
      <c r="C795" s="708"/>
      <c r="D795" s="708"/>
      <c r="E795" s="709"/>
      <c r="F795" s="707"/>
      <c r="G795" s="708"/>
      <c r="H795" s="708"/>
      <c r="I795" s="708"/>
      <c r="J795" s="708"/>
      <c r="K795" s="710"/>
      <c r="L795" s="270"/>
      <c r="M795" s="706" t="str">
        <f t="shared" si="12"/>
        <v/>
      </c>
    </row>
    <row r="796" spans="1:13" ht="14.45" customHeight="1" x14ac:dyDescent="0.2">
      <c r="A796" s="711"/>
      <c r="B796" s="707"/>
      <c r="C796" s="708"/>
      <c r="D796" s="708"/>
      <c r="E796" s="709"/>
      <c r="F796" s="707"/>
      <c r="G796" s="708"/>
      <c r="H796" s="708"/>
      <c r="I796" s="708"/>
      <c r="J796" s="708"/>
      <c r="K796" s="710"/>
      <c r="L796" s="270"/>
      <c r="M796" s="706" t="str">
        <f t="shared" si="12"/>
        <v/>
      </c>
    </row>
    <row r="797" spans="1:13" ht="14.45" customHeight="1" x14ac:dyDescent="0.2">
      <c r="A797" s="711"/>
      <c r="B797" s="707"/>
      <c r="C797" s="708"/>
      <c r="D797" s="708"/>
      <c r="E797" s="709"/>
      <c r="F797" s="707"/>
      <c r="G797" s="708"/>
      <c r="H797" s="708"/>
      <c r="I797" s="708"/>
      <c r="J797" s="708"/>
      <c r="K797" s="710"/>
      <c r="L797" s="270"/>
      <c r="M797" s="706" t="str">
        <f t="shared" si="12"/>
        <v/>
      </c>
    </row>
    <row r="798" spans="1:13" ht="14.45" customHeight="1" x14ac:dyDescent="0.2">
      <c r="A798" s="711"/>
      <c r="B798" s="707"/>
      <c r="C798" s="708"/>
      <c r="D798" s="708"/>
      <c r="E798" s="709"/>
      <c r="F798" s="707"/>
      <c r="G798" s="708"/>
      <c r="H798" s="708"/>
      <c r="I798" s="708"/>
      <c r="J798" s="708"/>
      <c r="K798" s="710"/>
      <c r="L798" s="270"/>
      <c r="M798" s="706" t="str">
        <f t="shared" si="12"/>
        <v/>
      </c>
    </row>
    <row r="799" spans="1:13" ht="14.45" customHeight="1" x14ac:dyDescent="0.2">
      <c r="A799" s="711"/>
      <c r="B799" s="707"/>
      <c r="C799" s="708"/>
      <c r="D799" s="708"/>
      <c r="E799" s="709"/>
      <c r="F799" s="707"/>
      <c r="G799" s="708"/>
      <c r="H799" s="708"/>
      <c r="I799" s="708"/>
      <c r="J799" s="708"/>
      <c r="K799" s="710"/>
      <c r="L799" s="270"/>
      <c r="M799" s="706" t="str">
        <f t="shared" si="12"/>
        <v/>
      </c>
    </row>
    <row r="800" spans="1:13" ht="14.45" customHeight="1" x14ac:dyDescent="0.2">
      <c r="A800" s="711"/>
      <c r="B800" s="707"/>
      <c r="C800" s="708"/>
      <c r="D800" s="708"/>
      <c r="E800" s="709"/>
      <c r="F800" s="707"/>
      <c r="G800" s="708"/>
      <c r="H800" s="708"/>
      <c r="I800" s="708"/>
      <c r="J800" s="708"/>
      <c r="K800" s="710"/>
      <c r="L800" s="270"/>
      <c r="M800" s="706" t="str">
        <f t="shared" si="12"/>
        <v/>
      </c>
    </row>
    <row r="801" spans="1:13" ht="14.45" customHeight="1" x14ac:dyDescent="0.2">
      <c r="A801" s="711"/>
      <c r="B801" s="707"/>
      <c r="C801" s="708"/>
      <c r="D801" s="708"/>
      <c r="E801" s="709"/>
      <c r="F801" s="707"/>
      <c r="G801" s="708"/>
      <c r="H801" s="708"/>
      <c r="I801" s="708"/>
      <c r="J801" s="708"/>
      <c r="K801" s="710"/>
      <c r="L801" s="270"/>
      <c r="M801" s="706" t="str">
        <f t="shared" si="12"/>
        <v/>
      </c>
    </row>
    <row r="802" spans="1:13" ht="14.45" customHeight="1" x14ac:dyDescent="0.2">
      <c r="A802" s="711"/>
      <c r="B802" s="707"/>
      <c r="C802" s="708"/>
      <c r="D802" s="708"/>
      <c r="E802" s="709"/>
      <c r="F802" s="707"/>
      <c r="G802" s="708"/>
      <c r="H802" s="708"/>
      <c r="I802" s="708"/>
      <c r="J802" s="708"/>
      <c r="K802" s="710"/>
      <c r="L802" s="270"/>
      <c r="M802" s="706" t="str">
        <f t="shared" si="12"/>
        <v/>
      </c>
    </row>
    <row r="803" spans="1:13" ht="14.45" customHeight="1" x14ac:dyDescent="0.2">
      <c r="A803" s="711"/>
      <c r="B803" s="707"/>
      <c r="C803" s="708"/>
      <c r="D803" s="708"/>
      <c r="E803" s="709"/>
      <c r="F803" s="707"/>
      <c r="G803" s="708"/>
      <c r="H803" s="708"/>
      <c r="I803" s="708"/>
      <c r="J803" s="708"/>
      <c r="K803" s="710"/>
      <c r="L803" s="270"/>
      <c r="M803" s="706" t="str">
        <f t="shared" si="12"/>
        <v/>
      </c>
    </row>
    <row r="804" spans="1:13" ht="14.45" customHeight="1" x14ac:dyDescent="0.2">
      <c r="A804" s="711"/>
      <c r="B804" s="707"/>
      <c r="C804" s="708"/>
      <c r="D804" s="708"/>
      <c r="E804" s="709"/>
      <c r="F804" s="707"/>
      <c r="G804" s="708"/>
      <c r="H804" s="708"/>
      <c r="I804" s="708"/>
      <c r="J804" s="708"/>
      <c r="K804" s="710"/>
      <c r="L804" s="270"/>
      <c r="M804" s="706" t="str">
        <f t="shared" si="12"/>
        <v/>
      </c>
    </row>
    <row r="805" spans="1:13" ht="14.45" customHeight="1" x14ac:dyDescent="0.2">
      <c r="A805" s="711"/>
      <c r="B805" s="707"/>
      <c r="C805" s="708"/>
      <c r="D805" s="708"/>
      <c r="E805" s="709"/>
      <c r="F805" s="707"/>
      <c r="G805" s="708"/>
      <c r="H805" s="708"/>
      <c r="I805" s="708"/>
      <c r="J805" s="708"/>
      <c r="K805" s="710"/>
      <c r="L805" s="270"/>
      <c r="M805" s="706" t="str">
        <f t="shared" si="12"/>
        <v/>
      </c>
    </row>
    <row r="806" spans="1:13" ht="14.45" customHeight="1" x14ac:dyDescent="0.2">
      <c r="A806" s="711"/>
      <c r="B806" s="707"/>
      <c r="C806" s="708"/>
      <c r="D806" s="708"/>
      <c r="E806" s="709"/>
      <c r="F806" s="707"/>
      <c r="G806" s="708"/>
      <c r="H806" s="708"/>
      <c r="I806" s="708"/>
      <c r="J806" s="708"/>
      <c r="K806" s="710"/>
      <c r="L806" s="270"/>
      <c r="M806" s="706" t="str">
        <f t="shared" si="12"/>
        <v/>
      </c>
    </row>
    <row r="807" spans="1:13" ht="14.45" customHeight="1" x14ac:dyDescent="0.2">
      <c r="A807" s="711"/>
      <c r="B807" s="707"/>
      <c r="C807" s="708"/>
      <c r="D807" s="708"/>
      <c r="E807" s="709"/>
      <c r="F807" s="707"/>
      <c r="G807" s="708"/>
      <c r="H807" s="708"/>
      <c r="I807" s="708"/>
      <c r="J807" s="708"/>
      <c r="K807" s="710"/>
      <c r="L807" s="270"/>
      <c r="M807" s="706" t="str">
        <f t="shared" si="12"/>
        <v/>
      </c>
    </row>
    <row r="808" spans="1:13" ht="14.45" customHeight="1" x14ac:dyDescent="0.2">
      <c r="A808" s="711"/>
      <c r="B808" s="707"/>
      <c r="C808" s="708"/>
      <c r="D808" s="708"/>
      <c r="E808" s="709"/>
      <c r="F808" s="707"/>
      <c r="G808" s="708"/>
      <c r="H808" s="708"/>
      <c r="I808" s="708"/>
      <c r="J808" s="708"/>
      <c r="K808" s="710"/>
      <c r="L808" s="270"/>
      <c r="M808" s="706" t="str">
        <f t="shared" si="12"/>
        <v/>
      </c>
    </row>
    <row r="809" spans="1:13" ht="14.45" customHeight="1" x14ac:dyDescent="0.2">
      <c r="A809" s="711"/>
      <c r="B809" s="707"/>
      <c r="C809" s="708"/>
      <c r="D809" s="708"/>
      <c r="E809" s="709"/>
      <c r="F809" s="707"/>
      <c r="G809" s="708"/>
      <c r="H809" s="708"/>
      <c r="I809" s="708"/>
      <c r="J809" s="708"/>
      <c r="K809" s="710"/>
      <c r="L809" s="270"/>
      <c r="M809" s="706" t="str">
        <f t="shared" si="12"/>
        <v/>
      </c>
    </row>
    <row r="810" spans="1:13" ht="14.45" customHeight="1" x14ac:dyDescent="0.2">
      <c r="A810" s="711"/>
      <c r="B810" s="707"/>
      <c r="C810" s="708"/>
      <c r="D810" s="708"/>
      <c r="E810" s="709"/>
      <c r="F810" s="707"/>
      <c r="G810" s="708"/>
      <c r="H810" s="708"/>
      <c r="I810" s="708"/>
      <c r="J810" s="708"/>
      <c r="K810" s="710"/>
      <c r="L810" s="270"/>
      <c r="M810" s="706" t="str">
        <f t="shared" si="12"/>
        <v/>
      </c>
    </row>
    <row r="811" spans="1:13" ht="14.45" customHeight="1" x14ac:dyDescent="0.2">
      <c r="A811" s="711"/>
      <c r="B811" s="707"/>
      <c r="C811" s="708"/>
      <c r="D811" s="708"/>
      <c r="E811" s="709"/>
      <c r="F811" s="707"/>
      <c r="G811" s="708"/>
      <c r="H811" s="708"/>
      <c r="I811" s="708"/>
      <c r="J811" s="708"/>
      <c r="K811" s="710"/>
      <c r="L811" s="270"/>
      <c r="M811" s="706" t="str">
        <f t="shared" si="12"/>
        <v/>
      </c>
    </row>
    <row r="812" spans="1:13" ht="14.45" customHeight="1" x14ac:dyDescent="0.2">
      <c r="A812" s="711"/>
      <c r="B812" s="707"/>
      <c r="C812" s="708"/>
      <c r="D812" s="708"/>
      <c r="E812" s="709"/>
      <c r="F812" s="707"/>
      <c r="G812" s="708"/>
      <c r="H812" s="708"/>
      <c r="I812" s="708"/>
      <c r="J812" s="708"/>
      <c r="K812" s="710"/>
      <c r="L812" s="270"/>
      <c r="M812" s="706" t="str">
        <f t="shared" si="12"/>
        <v/>
      </c>
    </row>
    <row r="813" spans="1:13" ht="14.45" customHeight="1" x14ac:dyDescent="0.2">
      <c r="A813" s="711"/>
      <c r="B813" s="707"/>
      <c r="C813" s="708"/>
      <c r="D813" s="708"/>
      <c r="E813" s="709"/>
      <c r="F813" s="707"/>
      <c r="G813" s="708"/>
      <c r="H813" s="708"/>
      <c r="I813" s="708"/>
      <c r="J813" s="708"/>
      <c r="K813" s="710"/>
      <c r="L813" s="270"/>
      <c r="M813" s="706" t="str">
        <f t="shared" si="12"/>
        <v/>
      </c>
    </row>
    <row r="814" spans="1:13" ht="14.45" customHeight="1" x14ac:dyDescent="0.2">
      <c r="A814" s="711"/>
      <c r="B814" s="707"/>
      <c r="C814" s="708"/>
      <c r="D814" s="708"/>
      <c r="E814" s="709"/>
      <c r="F814" s="707"/>
      <c r="G814" s="708"/>
      <c r="H814" s="708"/>
      <c r="I814" s="708"/>
      <c r="J814" s="708"/>
      <c r="K814" s="710"/>
      <c r="L814" s="270"/>
      <c r="M814" s="706" t="str">
        <f t="shared" si="12"/>
        <v/>
      </c>
    </row>
    <row r="815" spans="1:13" ht="14.45" customHeight="1" x14ac:dyDescent="0.2">
      <c r="A815" s="711"/>
      <c r="B815" s="707"/>
      <c r="C815" s="708"/>
      <c r="D815" s="708"/>
      <c r="E815" s="709"/>
      <c r="F815" s="707"/>
      <c r="G815" s="708"/>
      <c r="H815" s="708"/>
      <c r="I815" s="708"/>
      <c r="J815" s="708"/>
      <c r="K815" s="710"/>
      <c r="L815" s="270"/>
      <c r="M815" s="706" t="str">
        <f t="shared" si="12"/>
        <v/>
      </c>
    </row>
    <row r="816" spans="1:13" ht="14.45" customHeight="1" x14ac:dyDescent="0.2">
      <c r="A816" s="711"/>
      <c r="B816" s="707"/>
      <c r="C816" s="708"/>
      <c r="D816" s="708"/>
      <c r="E816" s="709"/>
      <c r="F816" s="707"/>
      <c r="G816" s="708"/>
      <c r="H816" s="708"/>
      <c r="I816" s="708"/>
      <c r="J816" s="708"/>
      <c r="K816" s="710"/>
      <c r="L816" s="270"/>
      <c r="M816" s="706" t="str">
        <f t="shared" si="12"/>
        <v/>
      </c>
    </row>
    <row r="817" spans="1:13" ht="14.45" customHeight="1" x14ac:dyDescent="0.2">
      <c r="A817" s="711"/>
      <c r="B817" s="707"/>
      <c r="C817" s="708"/>
      <c r="D817" s="708"/>
      <c r="E817" s="709"/>
      <c r="F817" s="707"/>
      <c r="G817" s="708"/>
      <c r="H817" s="708"/>
      <c r="I817" s="708"/>
      <c r="J817" s="708"/>
      <c r="K817" s="710"/>
      <c r="L817" s="270"/>
      <c r="M817" s="706" t="str">
        <f t="shared" si="12"/>
        <v/>
      </c>
    </row>
    <row r="818" spans="1:13" ht="14.45" customHeight="1" x14ac:dyDescent="0.2">
      <c r="A818" s="711"/>
      <c r="B818" s="707"/>
      <c r="C818" s="708"/>
      <c r="D818" s="708"/>
      <c r="E818" s="709"/>
      <c r="F818" s="707"/>
      <c r="G818" s="708"/>
      <c r="H818" s="708"/>
      <c r="I818" s="708"/>
      <c r="J818" s="708"/>
      <c r="K818" s="710"/>
      <c r="L818" s="270"/>
      <c r="M818" s="706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79" priority="3">
      <formula>$M23="HV"</formula>
    </cfRule>
    <cfRule type="expression" dxfId="78" priority="4">
      <formula>$M23="X"</formula>
    </cfRule>
  </conditionalFormatting>
  <conditionalFormatting sqref="A6:K22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F6C4E104-EEE7-4410-A00F-B710B217E9F4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10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customWidth="1" outlineLevel="1"/>
    <col min="4" max="4" width="9.5703125" style="331" customWidth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705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2" t="s">
        <v>599</v>
      </c>
      <c r="B5" s="713" t="s">
        <v>600</v>
      </c>
      <c r="C5" s="714" t="s">
        <v>329</v>
      </c>
      <c r="D5" s="714" t="s">
        <v>329</v>
      </c>
      <c r="E5" s="714"/>
      <c r="F5" s="714" t="s">
        <v>329</v>
      </c>
      <c r="G5" s="714" t="s">
        <v>329</v>
      </c>
      <c r="H5" s="714" t="s">
        <v>329</v>
      </c>
      <c r="I5" s="715" t="s">
        <v>329</v>
      </c>
      <c r="J5" s="716" t="s">
        <v>73</v>
      </c>
    </row>
    <row r="6" spans="1:10" ht="14.45" customHeight="1" x14ac:dyDescent="0.2">
      <c r="A6" s="712" t="s">
        <v>599</v>
      </c>
      <c r="B6" s="713" t="s">
        <v>601</v>
      </c>
      <c r="C6" s="714">
        <v>12049.104760000002</v>
      </c>
      <c r="D6" s="714">
        <v>12456.801099999997</v>
      </c>
      <c r="E6" s="714"/>
      <c r="F6" s="714">
        <v>9620.3116699999991</v>
      </c>
      <c r="G6" s="714">
        <v>0</v>
      </c>
      <c r="H6" s="714">
        <v>9620.3116699999991</v>
      </c>
      <c r="I6" s="715" t="s">
        <v>329</v>
      </c>
      <c r="J6" s="716" t="s">
        <v>1</v>
      </c>
    </row>
    <row r="7" spans="1:10" ht="14.45" customHeight="1" x14ac:dyDescent="0.2">
      <c r="A7" s="712" t="s">
        <v>599</v>
      </c>
      <c r="B7" s="713" t="s">
        <v>602</v>
      </c>
      <c r="C7" s="714">
        <v>229.99189000000001</v>
      </c>
      <c r="D7" s="714">
        <v>151.96918999999997</v>
      </c>
      <c r="E7" s="714"/>
      <c r="F7" s="714">
        <v>260.81708000000003</v>
      </c>
      <c r="G7" s="714">
        <v>0</v>
      </c>
      <c r="H7" s="714">
        <v>260.81708000000003</v>
      </c>
      <c r="I7" s="715" t="s">
        <v>329</v>
      </c>
      <c r="J7" s="716" t="s">
        <v>1</v>
      </c>
    </row>
    <row r="8" spans="1:10" ht="14.45" customHeight="1" x14ac:dyDescent="0.2">
      <c r="A8" s="712" t="s">
        <v>599</v>
      </c>
      <c r="B8" s="713" t="s">
        <v>603</v>
      </c>
      <c r="C8" s="714">
        <v>31.294039999999999</v>
      </c>
      <c r="D8" s="714">
        <v>39.586330000000011</v>
      </c>
      <c r="E8" s="714"/>
      <c r="F8" s="714">
        <v>18.8855</v>
      </c>
      <c r="G8" s="714">
        <v>0</v>
      </c>
      <c r="H8" s="714">
        <v>18.8855</v>
      </c>
      <c r="I8" s="715" t="s">
        <v>329</v>
      </c>
      <c r="J8" s="716" t="s">
        <v>1</v>
      </c>
    </row>
    <row r="9" spans="1:10" ht="14.45" customHeight="1" x14ac:dyDescent="0.2">
      <c r="A9" s="712" t="s">
        <v>599</v>
      </c>
      <c r="B9" s="713" t="s">
        <v>604</v>
      </c>
      <c r="C9" s="714">
        <v>0</v>
      </c>
      <c r="D9" s="714">
        <v>1.9</v>
      </c>
      <c r="E9" s="714"/>
      <c r="F9" s="714">
        <v>0</v>
      </c>
      <c r="G9" s="714">
        <v>0</v>
      </c>
      <c r="H9" s="714">
        <v>0</v>
      </c>
      <c r="I9" s="715" t="s">
        <v>329</v>
      </c>
      <c r="J9" s="716" t="s">
        <v>1</v>
      </c>
    </row>
    <row r="10" spans="1:10" ht="14.45" customHeight="1" x14ac:dyDescent="0.2">
      <c r="A10" s="712" t="s">
        <v>599</v>
      </c>
      <c r="B10" s="713" t="s">
        <v>605</v>
      </c>
      <c r="C10" s="714">
        <v>7692.2804799999994</v>
      </c>
      <c r="D10" s="714">
        <v>8239.2499400000015</v>
      </c>
      <c r="E10" s="714"/>
      <c r="F10" s="714">
        <v>14858.87926</v>
      </c>
      <c r="G10" s="714">
        <v>0</v>
      </c>
      <c r="H10" s="714">
        <v>14858.87926</v>
      </c>
      <c r="I10" s="715" t="s">
        <v>329</v>
      </c>
      <c r="J10" s="716" t="s">
        <v>1</v>
      </c>
    </row>
    <row r="11" spans="1:10" ht="14.45" customHeight="1" x14ac:dyDescent="0.2">
      <c r="A11" s="712" t="s">
        <v>599</v>
      </c>
      <c r="B11" s="713" t="s">
        <v>606</v>
      </c>
      <c r="C11" s="714">
        <v>5427.3155900000011</v>
      </c>
      <c r="D11" s="714">
        <v>8688.7851900000023</v>
      </c>
      <c r="E11" s="714"/>
      <c r="F11" s="714">
        <v>5164.008069999998</v>
      </c>
      <c r="G11" s="714">
        <v>0</v>
      </c>
      <c r="H11" s="714">
        <v>5164.008069999998</v>
      </c>
      <c r="I11" s="715" t="s">
        <v>329</v>
      </c>
      <c r="J11" s="716" t="s">
        <v>1</v>
      </c>
    </row>
    <row r="12" spans="1:10" ht="14.45" customHeight="1" x14ac:dyDescent="0.2">
      <c r="A12" s="712" t="s">
        <v>599</v>
      </c>
      <c r="B12" s="713" t="s">
        <v>607</v>
      </c>
      <c r="C12" s="714">
        <v>9.8633199999999999</v>
      </c>
      <c r="D12" s="714">
        <v>14.794979999999999</v>
      </c>
      <c r="E12" s="714"/>
      <c r="F12" s="714">
        <v>0</v>
      </c>
      <c r="G12" s="714">
        <v>0</v>
      </c>
      <c r="H12" s="714">
        <v>0</v>
      </c>
      <c r="I12" s="715" t="s">
        <v>329</v>
      </c>
      <c r="J12" s="716" t="s">
        <v>1</v>
      </c>
    </row>
    <row r="13" spans="1:10" ht="14.45" customHeight="1" x14ac:dyDescent="0.2">
      <c r="A13" s="712" t="s">
        <v>599</v>
      </c>
      <c r="B13" s="713" t="s">
        <v>608</v>
      </c>
      <c r="C13" s="714">
        <v>2050.9463599999999</v>
      </c>
      <c r="D13" s="714">
        <v>1182.5371100000002</v>
      </c>
      <c r="E13" s="714"/>
      <c r="F13" s="714">
        <v>1373.5120700000002</v>
      </c>
      <c r="G13" s="714">
        <v>0</v>
      </c>
      <c r="H13" s="714">
        <v>1373.5120700000002</v>
      </c>
      <c r="I13" s="715" t="s">
        <v>329</v>
      </c>
      <c r="J13" s="716" t="s">
        <v>1</v>
      </c>
    </row>
    <row r="14" spans="1:10" ht="14.45" customHeight="1" x14ac:dyDescent="0.2">
      <c r="A14" s="712" t="s">
        <v>599</v>
      </c>
      <c r="B14" s="713" t="s">
        <v>609</v>
      </c>
      <c r="C14" s="714">
        <v>3612.5611699999999</v>
      </c>
      <c r="D14" s="714">
        <v>2536.9069299999996</v>
      </c>
      <c r="E14" s="714"/>
      <c r="F14" s="714">
        <v>1552.6134999999999</v>
      </c>
      <c r="G14" s="714">
        <v>0</v>
      </c>
      <c r="H14" s="714">
        <v>1552.6134999999999</v>
      </c>
      <c r="I14" s="715" t="s">
        <v>329</v>
      </c>
      <c r="J14" s="716" t="s">
        <v>1</v>
      </c>
    </row>
    <row r="15" spans="1:10" ht="14.45" customHeight="1" x14ac:dyDescent="0.2">
      <c r="A15" s="712" t="s">
        <v>599</v>
      </c>
      <c r="B15" s="713" t="s">
        <v>610</v>
      </c>
      <c r="C15" s="714">
        <v>79284.839100000085</v>
      </c>
      <c r="D15" s="714">
        <v>103159.71074000004</v>
      </c>
      <c r="E15" s="714"/>
      <c r="F15" s="714">
        <v>103013.99624999998</v>
      </c>
      <c r="G15" s="714">
        <v>0</v>
      </c>
      <c r="H15" s="714">
        <v>103013.99624999998</v>
      </c>
      <c r="I15" s="715" t="s">
        <v>329</v>
      </c>
      <c r="J15" s="716" t="s">
        <v>1</v>
      </c>
    </row>
    <row r="16" spans="1:10" ht="14.45" customHeight="1" x14ac:dyDescent="0.2">
      <c r="A16" s="712" t="s">
        <v>599</v>
      </c>
      <c r="B16" s="713" t="s">
        <v>611</v>
      </c>
      <c r="C16" s="714">
        <v>29124.632949999996</v>
      </c>
      <c r="D16" s="714">
        <v>9725.1044200000015</v>
      </c>
      <c r="E16" s="714"/>
      <c r="F16" s="714">
        <v>12864.785289999994</v>
      </c>
      <c r="G16" s="714">
        <v>0</v>
      </c>
      <c r="H16" s="714">
        <v>12864.785289999994</v>
      </c>
      <c r="I16" s="715" t="s">
        <v>329</v>
      </c>
      <c r="J16" s="716" t="s">
        <v>1</v>
      </c>
    </row>
    <row r="17" spans="1:10" ht="14.45" customHeight="1" x14ac:dyDescent="0.2">
      <c r="A17" s="712" t="s">
        <v>599</v>
      </c>
      <c r="B17" s="713" t="s">
        <v>612</v>
      </c>
      <c r="C17" s="714">
        <v>22.219180000000005</v>
      </c>
      <c r="D17" s="714">
        <v>24.394800000000004</v>
      </c>
      <c r="E17" s="714"/>
      <c r="F17" s="714">
        <v>56.428840000000001</v>
      </c>
      <c r="G17" s="714">
        <v>0</v>
      </c>
      <c r="H17" s="714">
        <v>56.428840000000001</v>
      </c>
      <c r="I17" s="715" t="s">
        <v>329</v>
      </c>
      <c r="J17" s="716" t="s">
        <v>1</v>
      </c>
    </row>
    <row r="18" spans="1:10" ht="14.45" customHeight="1" x14ac:dyDescent="0.2">
      <c r="A18" s="712" t="s">
        <v>599</v>
      </c>
      <c r="B18" s="713" t="s">
        <v>613</v>
      </c>
      <c r="C18" s="714">
        <v>139535.04884000006</v>
      </c>
      <c r="D18" s="714">
        <v>146221.74073000002</v>
      </c>
      <c r="E18" s="714"/>
      <c r="F18" s="714">
        <v>148784.23752999998</v>
      </c>
      <c r="G18" s="714">
        <v>0</v>
      </c>
      <c r="H18" s="714">
        <v>148784.23752999998</v>
      </c>
      <c r="I18" s="715" t="s">
        <v>329</v>
      </c>
      <c r="J18" s="716" t="s">
        <v>614</v>
      </c>
    </row>
    <row r="20" spans="1:10" ht="14.45" customHeight="1" x14ac:dyDescent="0.2">
      <c r="A20" s="712" t="s">
        <v>599</v>
      </c>
      <c r="B20" s="713" t="s">
        <v>600</v>
      </c>
      <c r="C20" s="714" t="s">
        <v>329</v>
      </c>
      <c r="D20" s="714" t="s">
        <v>329</v>
      </c>
      <c r="E20" s="714"/>
      <c r="F20" s="714" t="s">
        <v>329</v>
      </c>
      <c r="G20" s="714" t="s">
        <v>329</v>
      </c>
      <c r="H20" s="714" t="s">
        <v>329</v>
      </c>
      <c r="I20" s="715" t="s">
        <v>329</v>
      </c>
      <c r="J20" s="716" t="s">
        <v>73</v>
      </c>
    </row>
    <row r="21" spans="1:10" ht="14.45" customHeight="1" x14ac:dyDescent="0.2">
      <c r="A21" s="712" t="s">
        <v>615</v>
      </c>
      <c r="B21" s="713" t="s">
        <v>616</v>
      </c>
      <c r="C21" s="714" t="s">
        <v>329</v>
      </c>
      <c r="D21" s="714" t="s">
        <v>329</v>
      </c>
      <c r="E21" s="714"/>
      <c r="F21" s="714" t="s">
        <v>329</v>
      </c>
      <c r="G21" s="714" t="s">
        <v>329</v>
      </c>
      <c r="H21" s="714" t="s">
        <v>329</v>
      </c>
      <c r="I21" s="715" t="s">
        <v>329</v>
      </c>
      <c r="J21" s="716" t="s">
        <v>0</v>
      </c>
    </row>
    <row r="22" spans="1:10" ht="14.45" customHeight="1" x14ac:dyDescent="0.2">
      <c r="A22" s="712" t="s">
        <v>615</v>
      </c>
      <c r="B22" s="713" t="s">
        <v>601</v>
      </c>
      <c r="C22" s="714">
        <v>1507.7674300000006</v>
      </c>
      <c r="D22" s="714">
        <v>2120.8333699999998</v>
      </c>
      <c r="E22" s="714"/>
      <c r="F22" s="714">
        <v>1394.5915599999998</v>
      </c>
      <c r="G22" s="714">
        <v>0</v>
      </c>
      <c r="H22" s="714">
        <v>1394.5915599999998</v>
      </c>
      <c r="I22" s="715" t="s">
        <v>329</v>
      </c>
      <c r="J22" s="716" t="s">
        <v>1</v>
      </c>
    </row>
    <row r="23" spans="1:10" ht="14.45" customHeight="1" x14ac:dyDescent="0.2">
      <c r="A23" s="712" t="s">
        <v>615</v>
      </c>
      <c r="B23" s="713" t="s">
        <v>602</v>
      </c>
      <c r="C23" s="714">
        <v>73.549040000000005</v>
      </c>
      <c r="D23" s="714">
        <v>5.9522500000000003</v>
      </c>
      <c r="E23" s="714"/>
      <c r="F23" s="714">
        <v>38.889879999999998</v>
      </c>
      <c r="G23" s="714">
        <v>0</v>
      </c>
      <c r="H23" s="714">
        <v>38.889879999999998</v>
      </c>
      <c r="I23" s="715" t="s">
        <v>329</v>
      </c>
      <c r="J23" s="716" t="s">
        <v>1</v>
      </c>
    </row>
    <row r="24" spans="1:10" ht="14.45" customHeight="1" x14ac:dyDescent="0.2">
      <c r="A24" s="712" t="s">
        <v>615</v>
      </c>
      <c r="B24" s="713" t="s">
        <v>603</v>
      </c>
      <c r="C24" s="714">
        <v>18.220749999999999</v>
      </c>
      <c r="D24" s="714">
        <v>30.759370000000011</v>
      </c>
      <c r="E24" s="714"/>
      <c r="F24" s="714">
        <v>12.74954</v>
      </c>
      <c r="G24" s="714">
        <v>0</v>
      </c>
      <c r="H24" s="714">
        <v>12.74954</v>
      </c>
      <c r="I24" s="715" t="s">
        <v>329</v>
      </c>
      <c r="J24" s="716" t="s">
        <v>1</v>
      </c>
    </row>
    <row r="25" spans="1:10" ht="14.45" customHeight="1" x14ac:dyDescent="0.2">
      <c r="A25" s="712" t="s">
        <v>615</v>
      </c>
      <c r="B25" s="713" t="s">
        <v>605</v>
      </c>
      <c r="C25" s="714">
        <v>1704.172420000001</v>
      </c>
      <c r="D25" s="714">
        <v>2101.7119400000006</v>
      </c>
      <c r="E25" s="714"/>
      <c r="F25" s="714">
        <v>2109.4389700000024</v>
      </c>
      <c r="G25" s="714">
        <v>0</v>
      </c>
      <c r="H25" s="714">
        <v>2109.4389700000024</v>
      </c>
      <c r="I25" s="715" t="s">
        <v>329</v>
      </c>
      <c r="J25" s="716" t="s">
        <v>1</v>
      </c>
    </row>
    <row r="26" spans="1:10" ht="14.45" customHeight="1" x14ac:dyDescent="0.2">
      <c r="A26" s="712" t="s">
        <v>615</v>
      </c>
      <c r="B26" s="713" t="s">
        <v>606</v>
      </c>
      <c r="C26" s="714">
        <v>0</v>
      </c>
      <c r="D26" s="714">
        <v>267.21567000000005</v>
      </c>
      <c r="E26" s="714"/>
      <c r="F26" s="714">
        <v>204.01701000000003</v>
      </c>
      <c r="G26" s="714">
        <v>0</v>
      </c>
      <c r="H26" s="714">
        <v>204.01701000000003</v>
      </c>
      <c r="I26" s="715" t="s">
        <v>329</v>
      </c>
      <c r="J26" s="716" t="s">
        <v>1</v>
      </c>
    </row>
    <row r="27" spans="1:10" ht="14.45" customHeight="1" x14ac:dyDescent="0.2">
      <c r="A27" s="712" t="s">
        <v>615</v>
      </c>
      <c r="B27" s="713" t="s">
        <v>608</v>
      </c>
      <c r="C27" s="714">
        <v>653.32752999999991</v>
      </c>
      <c r="D27" s="714">
        <v>199.23553000000007</v>
      </c>
      <c r="E27" s="714"/>
      <c r="F27" s="714">
        <v>439.58492999999999</v>
      </c>
      <c r="G27" s="714">
        <v>0</v>
      </c>
      <c r="H27" s="714">
        <v>439.58492999999999</v>
      </c>
      <c r="I27" s="715" t="s">
        <v>329</v>
      </c>
      <c r="J27" s="716" t="s">
        <v>1</v>
      </c>
    </row>
    <row r="28" spans="1:10" ht="14.45" customHeight="1" x14ac:dyDescent="0.2">
      <c r="A28" s="712" t="s">
        <v>615</v>
      </c>
      <c r="B28" s="713" t="s">
        <v>609</v>
      </c>
      <c r="C28" s="714">
        <v>729.84272999999996</v>
      </c>
      <c r="D28" s="714">
        <v>218.80051999999998</v>
      </c>
      <c r="E28" s="714"/>
      <c r="F28" s="714">
        <v>280.10471000000001</v>
      </c>
      <c r="G28" s="714">
        <v>0</v>
      </c>
      <c r="H28" s="714">
        <v>280.10471000000001</v>
      </c>
      <c r="I28" s="715" t="s">
        <v>329</v>
      </c>
      <c r="J28" s="716" t="s">
        <v>1</v>
      </c>
    </row>
    <row r="29" spans="1:10" ht="14.45" customHeight="1" x14ac:dyDescent="0.2">
      <c r="A29" s="712" t="s">
        <v>615</v>
      </c>
      <c r="B29" s="713" t="s">
        <v>611</v>
      </c>
      <c r="C29" s="714">
        <v>128.50465000000003</v>
      </c>
      <c r="D29" s="714">
        <v>121.81635</v>
      </c>
      <c r="E29" s="714"/>
      <c r="F29" s="714">
        <v>0</v>
      </c>
      <c r="G29" s="714">
        <v>0</v>
      </c>
      <c r="H29" s="714">
        <v>0</v>
      </c>
      <c r="I29" s="715" t="s">
        <v>329</v>
      </c>
      <c r="J29" s="716" t="s">
        <v>1</v>
      </c>
    </row>
    <row r="30" spans="1:10" ht="14.45" customHeight="1" x14ac:dyDescent="0.2">
      <c r="A30" s="712" t="s">
        <v>615</v>
      </c>
      <c r="B30" s="713" t="s">
        <v>612</v>
      </c>
      <c r="C30" s="714">
        <v>10.770790000000003</v>
      </c>
      <c r="D30" s="714">
        <v>10.541400000000001</v>
      </c>
      <c r="E30" s="714"/>
      <c r="F30" s="714">
        <v>12.494339999999999</v>
      </c>
      <c r="G30" s="714">
        <v>0</v>
      </c>
      <c r="H30" s="714">
        <v>12.494339999999999</v>
      </c>
      <c r="I30" s="715" t="s">
        <v>329</v>
      </c>
      <c r="J30" s="716" t="s">
        <v>1</v>
      </c>
    </row>
    <row r="31" spans="1:10" ht="14.45" customHeight="1" x14ac:dyDescent="0.2">
      <c r="A31" s="712" t="s">
        <v>615</v>
      </c>
      <c r="B31" s="713" t="s">
        <v>617</v>
      </c>
      <c r="C31" s="714">
        <v>4826.1553400000012</v>
      </c>
      <c r="D31" s="714">
        <v>5076.8664000000008</v>
      </c>
      <c r="E31" s="714"/>
      <c r="F31" s="714">
        <v>4491.8709400000016</v>
      </c>
      <c r="G31" s="714">
        <v>0</v>
      </c>
      <c r="H31" s="714">
        <v>4491.8709400000016</v>
      </c>
      <c r="I31" s="715" t="s">
        <v>329</v>
      </c>
      <c r="J31" s="716" t="s">
        <v>618</v>
      </c>
    </row>
    <row r="32" spans="1:10" ht="14.45" customHeight="1" x14ac:dyDescent="0.2">
      <c r="A32" s="712" t="s">
        <v>329</v>
      </c>
      <c r="B32" s="713" t="s">
        <v>329</v>
      </c>
      <c r="C32" s="714" t="s">
        <v>329</v>
      </c>
      <c r="D32" s="714" t="s">
        <v>329</v>
      </c>
      <c r="E32" s="714"/>
      <c r="F32" s="714" t="s">
        <v>329</v>
      </c>
      <c r="G32" s="714" t="s">
        <v>329</v>
      </c>
      <c r="H32" s="714" t="s">
        <v>329</v>
      </c>
      <c r="I32" s="715" t="s">
        <v>329</v>
      </c>
      <c r="J32" s="716" t="s">
        <v>619</v>
      </c>
    </row>
    <row r="33" spans="1:10" ht="14.45" customHeight="1" x14ac:dyDescent="0.2">
      <c r="A33" s="712" t="s">
        <v>620</v>
      </c>
      <c r="B33" s="713" t="s">
        <v>621</v>
      </c>
      <c r="C33" s="714" t="s">
        <v>329</v>
      </c>
      <c r="D33" s="714" t="s">
        <v>329</v>
      </c>
      <c r="E33" s="714"/>
      <c r="F33" s="714" t="s">
        <v>329</v>
      </c>
      <c r="G33" s="714" t="s">
        <v>329</v>
      </c>
      <c r="H33" s="714" t="s">
        <v>329</v>
      </c>
      <c r="I33" s="715" t="s">
        <v>329</v>
      </c>
      <c r="J33" s="716" t="s">
        <v>0</v>
      </c>
    </row>
    <row r="34" spans="1:10" ht="14.45" customHeight="1" x14ac:dyDescent="0.2">
      <c r="A34" s="712" t="s">
        <v>620</v>
      </c>
      <c r="B34" s="713" t="s">
        <v>601</v>
      </c>
      <c r="C34" s="714">
        <v>3300.0756299999998</v>
      </c>
      <c r="D34" s="714">
        <v>2781.6534699999984</v>
      </c>
      <c r="E34" s="714"/>
      <c r="F34" s="714">
        <v>2238.4608299999995</v>
      </c>
      <c r="G34" s="714">
        <v>0</v>
      </c>
      <c r="H34" s="714">
        <v>2238.4608299999995</v>
      </c>
      <c r="I34" s="715" t="s">
        <v>329</v>
      </c>
      <c r="J34" s="716" t="s">
        <v>1</v>
      </c>
    </row>
    <row r="35" spans="1:10" ht="14.45" customHeight="1" x14ac:dyDescent="0.2">
      <c r="A35" s="712" t="s">
        <v>620</v>
      </c>
      <c r="B35" s="713" t="s">
        <v>604</v>
      </c>
      <c r="C35" s="714">
        <v>0</v>
      </c>
      <c r="D35" s="714">
        <v>0</v>
      </c>
      <c r="E35" s="714"/>
      <c r="F35" s="714">
        <v>0</v>
      </c>
      <c r="G35" s="714">
        <v>0</v>
      </c>
      <c r="H35" s="714">
        <v>0</v>
      </c>
      <c r="I35" s="715" t="s">
        <v>329</v>
      </c>
      <c r="J35" s="716" t="s">
        <v>1</v>
      </c>
    </row>
    <row r="36" spans="1:10" ht="14.45" customHeight="1" x14ac:dyDescent="0.2">
      <c r="A36" s="712" t="s">
        <v>620</v>
      </c>
      <c r="B36" s="713" t="s">
        <v>605</v>
      </c>
      <c r="C36" s="714">
        <v>1641.260399999999</v>
      </c>
      <c r="D36" s="714">
        <v>2511.5545999999986</v>
      </c>
      <c r="E36" s="714"/>
      <c r="F36" s="714">
        <v>6482.6618900000003</v>
      </c>
      <c r="G36" s="714">
        <v>0</v>
      </c>
      <c r="H36" s="714">
        <v>6482.6618900000003</v>
      </c>
      <c r="I36" s="715" t="s">
        <v>329</v>
      </c>
      <c r="J36" s="716" t="s">
        <v>1</v>
      </c>
    </row>
    <row r="37" spans="1:10" ht="14.45" customHeight="1" x14ac:dyDescent="0.2">
      <c r="A37" s="712" t="s">
        <v>620</v>
      </c>
      <c r="B37" s="713" t="s">
        <v>606</v>
      </c>
      <c r="C37" s="714">
        <v>5427.3155900000011</v>
      </c>
      <c r="D37" s="714">
        <v>7933.0102300000035</v>
      </c>
      <c r="E37" s="714"/>
      <c r="F37" s="714">
        <v>4118.8520499999986</v>
      </c>
      <c r="G37" s="714">
        <v>0</v>
      </c>
      <c r="H37" s="714">
        <v>4118.8520499999986</v>
      </c>
      <c r="I37" s="715" t="s">
        <v>329</v>
      </c>
      <c r="J37" s="716" t="s">
        <v>1</v>
      </c>
    </row>
    <row r="38" spans="1:10" ht="14.45" customHeight="1" x14ac:dyDescent="0.2">
      <c r="A38" s="712" t="s">
        <v>620</v>
      </c>
      <c r="B38" s="713" t="s">
        <v>608</v>
      </c>
      <c r="C38" s="714">
        <v>0</v>
      </c>
      <c r="D38" s="714">
        <v>10.243720000000001</v>
      </c>
      <c r="E38" s="714"/>
      <c r="F38" s="714">
        <v>0</v>
      </c>
      <c r="G38" s="714">
        <v>0</v>
      </c>
      <c r="H38" s="714">
        <v>0</v>
      </c>
      <c r="I38" s="715" t="s">
        <v>329</v>
      </c>
      <c r="J38" s="716" t="s">
        <v>1</v>
      </c>
    </row>
    <row r="39" spans="1:10" ht="14.45" customHeight="1" x14ac:dyDescent="0.2">
      <c r="A39" s="712" t="s">
        <v>620</v>
      </c>
      <c r="B39" s="713" t="s">
        <v>609</v>
      </c>
      <c r="C39" s="714">
        <v>0</v>
      </c>
      <c r="D39" s="714">
        <v>20.294999999999995</v>
      </c>
      <c r="E39" s="714"/>
      <c r="F39" s="714">
        <v>0</v>
      </c>
      <c r="G39" s="714">
        <v>0</v>
      </c>
      <c r="H39" s="714">
        <v>0</v>
      </c>
      <c r="I39" s="715" t="s">
        <v>329</v>
      </c>
      <c r="J39" s="716" t="s">
        <v>1</v>
      </c>
    </row>
    <row r="40" spans="1:10" ht="14.45" customHeight="1" x14ac:dyDescent="0.2">
      <c r="A40" s="712" t="s">
        <v>620</v>
      </c>
      <c r="B40" s="713" t="s">
        <v>610</v>
      </c>
      <c r="C40" s="714">
        <v>-1.4551915228366852E-14</v>
      </c>
      <c r="D40" s="714">
        <v>0</v>
      </c>
      <c r="E40" s="714"/>
      <c r="F40" s="714">
        <v>0</v>
      </c>
      <c r="G40" s="714">
        <v>0</v>
      </c>
      <c r="H40" s="714">
        <v>0</v>
      </c>
      <c r="I40" s="715" t="s">
        <v>329</v>
      </c>
      <c r="J40" s="716" t="s">
        <v>1</v>
      </c>
    </row>
    <row r="41" spans="1:10" ht="14.45" customHeight="1" x14ac:dyDescent="0.2">
      <c r="A41" s="712" t="s">
        <v>620</v>
      </c>
      <c r="B41" s="713" t="s">
        <v>611</v>
      </c>
      <c r="C41" s="714">
        <v>28996.128319999996</v>
      </c>
      <c r="D41" s="714">
        <v>9229.7424200000023</v>
      </c>
      <c r="E41" s="714"/>
      <c r="F41" s="714">
        <v>12758.685189999995</v>
      </c>
      <c r="G41" s="714">
        <v>0</v>
      </c>
      <c r="H41" s="714">
        <v>12758.685189999995</v>
      </c>
      <c r="I41" s="715" t="s">
        <v>329</v>
      </c>
      <c r="J41" s="716" t="s">
        <v>1</v>
      </c>
    </row>
    <row r="42" spans="1:10" ht="14.45" customHeight="1" x14ac:dyDescent="0.2">
      <c r="A42" s="712" t="s">
        <v>620</v>
      </c>
      <c r="B42" s="713" t="s">
        <v>612</v>
      </c>
      <c r="C42" s="714">
        <v>0</v>
      </c>
      <c r="D42" s="714">
        <v>3.3119999999999998</v>
      </c>
      <c r="E42" s="714"/>
      <c r="F42" s="714">
        <v>6.4515000000000002</v>
      </c>
      <c r="G42" s="714">
        <v>0</v>
      </c>
      <c r="H42" s="714">
        <v>6.4515000000000002</v>
      </c>
      <c r="I42" s="715" t="s">
        <v>329</v>
      </c>
      <c r="J42" s="716" t="s">
        <v>1</v>
      </c>
    </row>
    <row r="43" spans="1:10" ht="14.45" customHeight="1" x14ac:dyDescent="0.2">
      <c r="A43" s="712" t="s">
        <v>620</v>
      </c>
      <c r="B43" s="713" t="s">
        <v>622</v>
      </c>
      <c r="C43" s="714">
        <v>39364.779939999993</v>
      </c>
      <c r="D43" s="714">
        <v>22489.811440000005</v>
      </c>
      <c r="E43" s="714"/>
      <c r="F43" s="714">
        <v>25605.111459999989</v>
      </c>
      <c r="G43" s="714">
        <v>0</v>
      </c>
      <c r="H43" s="714">
        <v>25605.111459999989</v>
      </c>
      <c r="I43" s="715" t="s">
        <v>329</v>
      </c>
      <c r="J43" s="716" t="s">
        <v>618</v>
      </c>
    </row>
    <row r="44" spans="1:10" ht="14.45" customHeight="1" x14ac:dyDescent="0.2">
      <c r="A44" s="712" t="s">
        <v>329</v>
      </c>
      <c r="B44" s="713" t="s">
        <v>329</v>
      </c>
      <c r="C44" s="714" t="s">
        <v>329</v>
      </c>
      <c r="D44" s="714" t="s">
        <v>329</v>
      </c>
      <c r="E44" s="714"/>
      <c r="F44" s="714" t="s">
        <v>329</v>
      </c>
      <c r="G44" s="714" t="s">
        <v>329</v>
      </c>
      <c r="H44" s="714" t="s">
        <v>329</v>
      </c>
      <c r="I44" s="715" t="s">
        <v>329</v>
      </c>
      <c r="J44" s="716" t="s">
        <v>619</v>
      </c>
    </row>
    <row r="45" spans="1:10" ht="14.45" customHeight="1" x14ac:dyDescent="0.2">
      <c r="A45" s="712" t="s">
        <v>623</v>
      </c>
      <c r="B45" s="713" t="s">
        <v>624</v>
      </c>
      <c r="C45" s="714" t="s">
        <v>329</v>
      </c>
      <c r="D45" s="714" t="s">
        <v>329</v>
      </c>
      <c r="E45" s="714"/>
      <c r="F45" s="714" t="s">
        <v>329</v>
      </c>
      <c r="G45" s="714" t="s">
        <v>329</v>
      </c>
      <c r="H45" s="714" t="s">
        <v>329</v>
      </c>
      <c r="I45" s="715" t="s">
        <v>329</v>
      </c>
      <c r="J45" s="716" t="s">
        <v>0</v>
      </c>
    </row>
    <row r="46" spans="1:10" ht="14.45" customHeight="1" x14ac:dyDescent="0.2">
      <c r="A46" s="712" t="s">
        <v>623</v>
      </c>
      <c r="B46" s="713" t="s">
        <v>601</v>
      </c>
      <c r="C46" s="714">
        <v>3012.0570900000016</v>
      </c>
      <c r="D46" s="714">
        <v>3751.8252699999994</v>
      </c>
      <c r="E46" s="714"/>
      <c r="F46" s="714">
        <v>2927.5751800000003</v>
      </c>
      <c r="G46" s="714">
        <v>0</v>
      </c>
      <c r="H46" s="714">
        <v>2927.5751800000003</v>
      </c>
      <c r="I46" s="715" t="s">
        <v>329</v>
      </c>
      <c r="J46" s="716" t="s">
        <v>1</v>
      </c>
    </row>
    <row r="47" spans="1:10" ht="14.45" customHeight="1" x14ac:dyDescent="0.2">
      <c r="A47" s="712" t="s">
        <v>623</v>
      </c>
      <c r="B47" s="713" t="s">
        <v>602</v>
      </c>
      <c r="C47" s="714">
        <v>75.392499999999998</v>
      </c>
      <c r="D47" s="714">
        <v>94.080289999999977</v>
      </c>
      <c r="E47" s="714"/>
      <c r="F47" s="714">
        <v>29.132400000000001</v>
      </c>
      <c r="G47" s="714">
        <v>0</v>
      </c>
      <c r="H47" s="714">
        <v>29.132400000000001</v>
      </c>
      <c r="I47" s="715" t="s">
        <v>329</v>
      </c>
      <c r="J47" s="716" t="s">
        <v>1</v>
      </c>
    </row>
    <row r="48" spans="1:10" ht="14.45" customHeight="1" x14ac:dyDescent="0.2">
      <c r="A48" s="712" t="s">
        <v>623</v>
      </c>
      <c r="B48" s="713" t="s">
        <v>603</v>
      </c>
      <c r="C48" s="714">
        <v>8.5799799999999991</v>
      </c>
      <c r="D48" s="714">
        <v>5.9311699999999989</v>
      </c>
      <c r="E48" s="714"/>
      <c r="F48" s="714">
        <v>3.9433499999999997</v>
      </c>
      <c r="G48" s="714">
        <v>0</v>
      </c>
      <c r="H48" s="714">
        <v>3.9433499999999997</v>
      </c>
      <c r="I48" s="715" t="s">
        <v>329</v>
      </c>
      <c r="J48" s="716" t="s">
        <v>1</v>
      </c>
    </row>
    <row r="49" spans="1:10" ht="14.45" customHeight="1" x14ac:dyDescent="0.2">
      <c r="A49" s="712" t="s">
        <v>623</v>
      </c>
      <c r="B49" s="713" t="s">
        <v>604</v>
      </c>
      <c r="C49" s="714">
        <v>0</v>
      </c>
      <c r="D49" s="714">
        <v>1.9</v>
      </c>
      <c r="E49" s="714"/>
      <c r="F49" s="714">
        <v>0</v>
      </c>
      <c r="G49" s="714">
        <v>0</v>
      </c>
      <c r="H49" s="714">
        <v>0</v>
      </c>
      <c r="I49" s="715" t="s">
        <v>329</v>
      </c>
      <c r="J49" s="716" t="s">
        <v>1</v>
      </c>
    </row>
    <row r="50" spans="1:10" ht="14.45" customHeight="1" x14ac:dyDescent="0.2">
      <c r="A50" s="712" t="s">
        <v>623</v>
      </c>
      <c r="B50" s="713" t="s">
        <v>605</v>
      </c>
      <c r="C50" s="714">
        <v>1378.344970000001</v>
      </c>
      <c r="D50" s="714">
        <v>1518.1862899999999</v>
      </c>
      <c r="E50" s="714"/>
      <c r="F50" s="714">
        <v>947.31936999999994</v>
      </c>
      <c r="G50" s="714">
        <v>0</v>
      </c>
      <c r="H50" s="714">
        <v>947.31936999999994</v>
      </c>
      <c r="I50" s="715" t="s">
        <v>329</v>
      </c>
      <c r="J50" s="716" t="s">
        <v>1</v>
      </c>
    </row>
    <row r="51" spans="1:10" ht="14.45" customHeight="1" x14ac:dyDescent="0.2">
      <c r="A51" s="712" t="s">
        <v>623</v>
      </c>
      <c r="B51" s="713" t="s">
        <v>606</v>
      </c>
      <c r="C51" s="714">
        <v>0</v>
      </c>
      <c r="D51" s="714">
        <v>133.04017000000002</v>
      </c>
      <c r="E51" s="714"/>
      <c r="F51" s="714">
        <v>62.083319999999993</v>
      </c>
      <c r="G51" s="714">
        <v>0</v>
      </c>
      <c r="H51" s="714">
        <v>62.083319999999993</v>
      </c>
      <c r="I51" s="715" t="s">
        <v>329</v>
      </c>
      <c r="J51" s="716" t="s">
        <v>1</v>
      </c>
    </row>
    <row r="52" spans="1:10" ht="14.45" customHeight="1" x14ac:dyDescent="0.2">
      <c r="A52" s="712" t="s">
        <v>623</v>
      </c>
      <c r="B52" s="713" t="s">
        <v>607</v>
      </c>
      <c r="C52" s="714">
        <v>9.8633199999999999</v>
      </c>
      <c r="D52" s="714">
        <v>14.794979999999999</v>
      </c>
      <c r="E52" s="714"/>
      <c r="F52" s="714">
        <v>0</v>
      </c>
      <c r="G52" s="714">
        <v>0</v>
      </c>
      <c r="H52" s="714">
        <v>0</v>
      </c>
      <c r="I52" s="715" t="s">
        <v>329</v>
      </c>
      <c r="J52" s="716" t="s">
        <v>1</v>
      </c>
    </row>
    <row r="53" spans="1:10" ht="14.45" customHeight="1" x14ac:dyDescent="0.2">
      <c r="A53" s="712" t="s">
        <v>623</v>
      </c>
      <c r="B53" s="713" t="s">
        <v>608</v>
      </c>
      <c r="C53" s="714">
        <v>685.58411000000012</v>
      </c>
      <c r="D53" s="714">
        <v>599.23996000000011</v>
      </c>
      <c r="E53" s="714"/>
      <c r="F53" s="714">
        <v>225.38587000000001</v>
      </c>
      <c r="G53" s="714">
        <v>0</v>
      </c>
      <c r="H53" s="714">
        <v>225.38587000000001</v>
      </c>
      <c r="I53" s="715" t="s">
        <v>329</v>
      </c>
      <c r="J53" s="716" t="s">
        <v>1</v>
      </c>
    </row>
    <row r="54" spans="1:10" ht="14.45" customHeight="1" x14ac:dyDescent="0.2">
      <c r="A54" s="712" t="s">
        <v>623</v>
      </c>
      <c r="B54" s="713" t="s">
        <v>609</v>
      </c>
      <c r="C54" s="714">
        <v>1571.3005999999998</v>
      </c>
      <c r="D54" s="714">
        <v>1353.6133200000002</v>
      </c>
      <c r="E54" s="714"/>
      <c r="F54" s="714">
        <v>335.21454999999997</v>
      </c>
      <c r="G54" s="714">
        <v>0</v>
      </c>
      <c r="H54" s="714">
        <v>335.21454999999997</v>
      </c>
      <c r="I54" s="715" t="s">
        <v>329</v>
      </c>
      <c r="J54" s="716" t="s">
        <v>1</v>
      </c>
    </row>
    <row r="55" spans="1:10" ht="14.45" customHeight="1" x14ac:dyDescent="0.2">
      <c r="A55" s="712" t="s">
        <v>623</v>
      </c>
      <c r="B55" s="713" t="s">
        <v>611</v>
      </c>
      <c r="C55" s="714">
        <v>1.0000000009313226E-5</v>
      </c>
      <c r="D55" s="714">
        <v>373.54565000000002</v>
      </c>
      <c r="E55" s="714"/>
      <c r="F55" s="714">
        <v>106.10010000000001</v>
      </c>
      <c r="G55" s="714">
        <v>0</v>
      </c>
      <c r="H55" s="714">
        <v>106.10010000000001</v>
      </c>
      <c r="I55" s="715" t="s">
        <v>329</v>
      </c>
      <c r="J55" s="716" t="s">
        <v>1</v>
      </c>
    </row>
    <row r="56" spans="1:10" ht="14.45" customHeight="1" x14ac:dyDescent="0.2">
      <c r="A56" s="712" t="s">
        <v>623</v>
      </c>
      <c r="B56" s="713" t="s">
        <v>612</v>
      </c>
      <c r="C56" s="714">
        <v>10.770790000000002</v>
      </c>
      <c r="D56" s="714">
        <v>10.541400000000001</v>
      </c>
      <c r="E56" s="714"/>
      <c r="F56" s="714">
        <v>12.494339999999999</v>
      </c>
      <c r="G56" s="714">
        <v>0</v>
      </c>
      <c r="H56" s="714">
        <v>12.494339999999999</v>
      </c>
      <c r="I56" s="715" t="s">
        <v>329</v>
      </c>
      <c r="J56" s="716" t="s">
        <v>1</v>
      </c>
    </row>
    <row r="57" spans="1:10" ht="14.45" customHeight="1" x14ac:dyDescent="0.2">
      <c r="A57" s="712" t="s">
        <v>623</v>
      </c>
      <c r="B57" s="713" t="s">
        <v>625</v>
      </c>
      <c r="C57" s="714">
        <v>6751.8933700000016</v>
      </c>
      <c r="D57" s="714">
        <v>7856.6984999999995</v>
      </c>
      <c r="E57" s="714"/>
      <c r="F57" s="714">
        <v>4649.2484799999993</v>
      </c>
      <c r="G57" s="714">
        <v>0</v>
      </c>
      <c r="H57" s="714">
        <v>4649.2484799999993</v>
      </c>
      <c r="I57" s="715" t="s">
        <v>329</v>
      </c>
      <c r="J57" s="716" t="s">
        <v>618</v>
      </c>
    </row>
    <row r="58" spans="1:10" ht="14.45" customHeight="1" x14ac:dyDescent="0.2">
      <c r="A58" s="712" t="s">
        <v>329</v>
      </c>
      <c r="B58" s="713" t="s">
        <v>329</v>
      </c>
      <c r="C58" s="714" t="s">
        <v>329</v>
      </c>
      <c r="D58" s="714" t="s">
        <v>329</v>
      </c>
      <c r="E58" s="714"/>
      <c r="F58" s="714" t="s">
        <v>329</v>
      </c>
      <c r="G58" s="714" t="s">
        <v>329</v>
      </c>
      <c r="H58" s="714" t="s">
        <v>329</v>
      </c>
      <c r="I58" s="715" t="s">
        <v>329</v>
      </c>
      <c r="J58" s="716" t="s">
        <v>619</v>
      </c>
    </row>
    <row r="59" spans="1:10" ht="14.45" customHeight="1" x14ac:dyDescent="0.2">
      <c r="A59" s="712" t="s">
        <v>626</v>
      </c>
      <c r="B59" s="713" t="s">
        <v>627</v>
      </c>
      <c r="C59" s="714" t="s">
        <v>329</v>
      </c>
      <c r="D59" s="714" t="s">
        <v>329</v>
      </c>
      <c r="E59" s="714"/>
      <c r="F59" s="714" t="s">
        <v>329</v>
      </c>
      <c r="G59" s="714" t="s">
        <v>329</v>
      </c>
      <c r="H59" s="714" t="s">
        <v>329</v>
      </c>
      <c r="I59" s="715" t="s">
        <v>329</v>
      </c>
      <c r="J59" s="716" t="s">
        <v>0</v>
      </c>
    </row>
    <row r="60" spans="1:10" ht="14.45" customHeight="1" x14ac:dyDescent="0.2">
      <c r="A60" s="712" t="s">
        <v>626</v>
      </c>
      <c r="B60" s="713" t="s">
        <v>601</v>
      </c>
      <c r="C60" s="714">
        <v>4147.7696699999988</v>
      </c>
      <c r="D60" s="714">
        <v>3631.6564599999992</v>
      </c>
      <c r="E60" s="714"/>
      <c r="F60" s="714">
        <v>2960.1692700000003</v>
      </c>
      <c r="G60" s="714">
        <v>0</v>
      </c>
      <c r="H60" s="714">
        <v>2960.1692700000003</v>
      </c>
      <c r="I60" s="715" t="s">
        <v>329</v>
      </c>
      <c r="J60" s="716" t="s">
        <v>1</v>
      </c>
    </row>
    <row r="61" spans="1:10" ht="14.45" customHeight="1" x14ac:dyDescent="0.2">
      <c r="A61" s="712" t="s">
        <v>626</v>
      </c>
      <c r="B61" s="713" t="s">
        <v>602</v>
      </c>
      <c r="C61" s="714">
        <v>81.050350000000009</v>
      </c>
      <c r="D61" s="714">
        <v>51.936649999999993</v>
      </c>
      <c r="E61" s="714"/>
      <c r="F61" s="714">
        <v>192.79480000000001</v>
      </c>
      <c r="G61" s="714">
        <v>0</v>
      </c>
      <c r="H61" s="714">
        <v>192.79480000000001</v>
      </c>
      <c r="I61" s="715" t="s">
        <v>329</v>
      </c>
      <c r="J61" s="716" t="s">
        <v>1</v>
      </c>
    </row>
    <row r="62" spans="1:10" ht="14.45" customHeight="1" x14ac:dyDescent="0.2">
      <c r="A62" s="712" t="s">
        <v>626</v>
      </c>
      <c r="B62" s="713" t="s">
        <v>603</v>
      </c>
      <c r="C62" s="714">
        <v>4.4933100000000001</v>
      </c>
      <c r="D62" s="714">
        <v>2.8957900000000003</v>
      </c>
      <c r="E62" s="714"/>
      <c r="F62" s="714">
        <v>2.1926100000000002</v>
      </c>
      <c r="G62" s="714">
        <v>0</v>
      </c>
      <c r="H62" s="714">
        <v>2.1926100000000002</v>
      </c>
      <c r="I62" s="715" t="s">
        <v>329</v>
      </c>
      <c r="J62" s="716" t="s">
        <v>1</v>
      </c>
    </row>
    <row r="63" spans="1:10" ht="14.45" customHeight="1" x14ac:dyDescent="0.2">
      <c r="A63" s="712" t="s">
        <v>626</v>
      </c>
      <c r="B63" s="713" t="s">
        <v>604</v>
      </c>
      <c r="C63" s="714">
        <v>0</v>
      </c>
      <c r="D63" s="714">
        <v>0</v>
      </c>
      <c r="E63" s="714"/>
      <c r="F63" s="714">
        <v>0</v>
      </c>
      <c r="G63" s="714">
        <v>0</v>
      </c>
      <c r="H63" s="714">
        <v>0</v>
      </c>
      <c r="I63" s="715" t="s">
        <v>329</v>
      </c>
      <c r="J63" s="716" t="s">
        <v>1</v>
      </c>
    </row>
    <row r="64" spans="1:10" ht="14.45" customHeight="1" x14ac:dyDescent="0.2">
      <c r="A64" s="712" t="s">
        <v>626</v>
      </c>
      <c r="B64" s="713" t="s">
        <v>605</v>
      </c>
      <c r="C64" s="714">
        <v>2968.5026899999984</v>
      </c>
      <c r="D64" s="714">
        <v>2107.7971100000013</v>
      </c>
      <c r="E64" s="714"/>
      <c r="F64" s="714">
        <v>5319.4590299999982</v>
      </c>
      <c r="G64" s="714">
        <v>0</v>
      </c>
      <c r="H64" s="714">
        <v>5319.4590299999982</v>
      </c>
      <c r="I64" s="715" t="s">
        <v>329</v>
      </c>
      <c r="J64" s="716" t="s">
        <v>1</v>
      </c>
    </row>
    <row r="65" spans="1:10" ht="14.45" customHeight="1" x14ac:dyDescent="0.2">
      <c r="A65" s="712" t="s">
        <v>626</v>
      </c>
      <c r="B65" s="713" t="s">
        <v>606</v>
      </c>
      <c r="C65" s="714">
        <v>0</v>
      </c>
      <c r="D65" s="714">
        <v>355.51912000000004</v>
      </c>
      <c r="E65" s="714"/>
      <c r="F65" s="714">
        <v>779.05569000000025</v>
      </c>
      <c r="G65" s="714">
        <v>0</v>
      </c>
      <c r="H65" s="714">
        <v>779.05569000000025</v>
      </c>
      <c r="I65" s="715" t="s">
        <v>329</v>
      </c>
      <c r="J65" s="716" t="s">
        <v>1</v>
      </c>
    </row>
    <row r="66" spans="1:10" ht="14.45" customHeight="1" x14ac:dyDescent="0.2">
      <c r="A66" s="712" t="s">
        <v>626</v>
      </c>
      <c r="B66" s="713" t="s">
        <v>608</v>
      </c>
      <c r="C66" s="714">
        <v>712.03471999999999</v>
      </c>
      <c r="D66" s="714">
        <v>373.81790000000001</v>
      </c>
      <c r="E66" s="714"/>
      <c r="F66" s="714">
        <v>708.54127000000005</v>
      </c>
      <c r="G66" s="714">
        <v>0</v>
      </c>
      <c r="H66" s="714">
        <v>708.54127000000005</v>
      </c>
      <c r="I66" s="715" t="s">
        <v>329</v>
      </c>
      <c r="J66" s="716" t="s">
        <v>1</v>
      </c>
    </row>
    <row r="67" spans="1:10" ht="14.45" customHeight="1" x14ac:dyDescent="0.2">
      <c r="A67" s="712" t="s">
        <v>626</v>
      </c>
      <c r="B67" s="713" t="s">
        <v>609</v>
      </c>
      <c r="C67" s="714">
        <v>1311.4178400000003</v>
      </c>
      <c r="D67" s="714">
        <v>944.19808999999975</v>
      </c>
      <c r="E67" s="714"/>
      <c r="F67" s="714">
        <v>937.29423999999995</v>
      </c>
      <c r="G67" s="714">
        <v>0</v>
      </c>
      <c r="H67" s="714">
        <v>937.29423999999995</v>
      </c>
      <c r="I67" s="715" t="s">
        <v>329</v>
      </c>
      <c r="J67" s="716" t="s">
        <v>1</v>
      </c>
    </row>
    <row r="68" spans="1:10" ht="14.45" customHeight="1" x14ac:dyDescent="0.2">
      <c r="A68" s="712" t="s">
        <v>626</v>
      </c>
      <c r="B68" s="713" t="s">
        <v>610</v>
      </c>
      <c r="C68" s="714">
        <v>0</v>
      </c>
      <c r="D68" s="714">
        <v>0</v>
      </c>
      <c r="E68" s="714"/>
      <c r="F68" s="714">
        <v>0</v>
      </c>
      <c r="G68" s="714">
        <v>0</v>
      </c>
      <c r="H68" s="714">
        <v>0</v>
      </c>
      <c r="I68" s="715" t="s">
        <v>329</v>
      </c>
      <c r="J68" s="716" t="s">
        <v>1</v>
      </c>
    </row>
    <row r="69" spans="1:10" ht="14.45" customHeight="1" x14ac:dyDescent="0.2">
      <c r="A69" s="712" t="s">
        <v>626</v>
      </c>
      <c r="B69" s="713" t="s">
        <v>611</v>
      </c>
      <c r="C69" s="714">
        <v>-2.9999999984283931E-5</v>
      </c>
      <c r="D69" s="714">
        <v>0</v>
      </c>
      <c r="E69" s="714"/>
      <c r="F69" s="714">
        <v>0</v>
      </c>
      <c r="G69" s="714">
        <v>0</v>
      </c>
      <c r="H69" s="714">
        <v>0</v>
      </c>
      <c r="I69" s="715" t="s">
        <v>329</v>
      </c>
      <c r="J69" s="716" t="s">
        <v>1</v>
      </c>
    </row>
    <row r="70" spans="1:10" ht="14.45" customHeight="1" x14ac:dyDescent="0.2">
      <c r="A70" s="712" t="s">
        <v>626</v>
      </c>
      <c r="B70" s="713" t="s">
        <v>612</v>
      </c>
      <c r="C70" s="714">
        <v>0</v>
      </c>
      <c r="D70" s="714">
        <v>0</v>
      </c>
      <c r="E70" s="714"/>
      <c r="F70" s="714">
        <v>24.988659999999996</v>
      </c>
      <c r="G70" s="714">
        <v>0</v>
      </c>
      <c r="H70" s="714">
        <v>24.988659999999996</v>
      </c>
      <c r="I70" s="715" t="s">
        <v>329</v>
      </c>
      <c r="J70" s="716" t="s">
        <v>1</v>
      </c>
    </row>
    <row r="71" spans="1:10" ht="14.45" customHeight="1" x14ac:dyDescent="0.2">
      <c r="A71" s="712" t="s">
        <v>626</v>
      </c>
      <c r="B71" s="713" t="s">
        <v>628</v>
      </c>
      <c r="C71" s="714">
        <v>9225.2685499999989</v>
      </c>
      <c r="D71" s="714">
        <v>7467.8211200000005</v>
      </c>
      <c r="E71" s="714"/>
      <c r="F71" s="714">
        <v>10924.495569999999</v>
      </c>
      <c r="G71" s="714">
        <v>0</v>
      </c>
      <c r="H71" s="714">
        <v>10924.495569999999</v>
      </c>
      <c r="I71" s="715" t="s">
        <v>329</v>
      </c>
      <c r="J71" s="716" t="s">
        <v>618</v>
      </c>
    </row>
    <row r="72" spans="1:10" ht="14.45" customHeight="1" x14ac:dyDescent="0.2">
      <c r="A72" s="712" t="s">
        <v>329</v>
      </c>
      <c r="B72" s="713" t="s">
        <v>329</v>
      </c>
      <c r="C72" s="714" t="s">
        <v>329</v>
      </c>
      <c r="D72" s="714" t="s">
        <v>329</v>
      </c>
      <c r="E72" s="714"/>
      <c r="F72" s="714" t="s">
        <v>329</v>
      </c>
      <c r="G72" s="714" t="s">
        <v>329</v>
      </c>
      <c r="H72" s="714" t="s">
        <v>329</v>
      </c>
      <c r="I72" s="715" t="s">
        <v>329</v>
      </c>
      <c r="J72" s="716" t="s">
        <v>619</v>
      </c>
    </row>
    <row r="73" spans="1:10" ht="14.45" customHeight="1" x14ac:dyDescent="0.2">
      <c r="A73" s="712" t="s">
        <v>629</v>
      </c>
      <c r="B73" s="713" t="s">
        <v>630</v>
      </c>
      <c r="C73" s="714" t="s">
        <v>329</v>
      </c>
      <c r="D73" s="714" t="s">
        <v>329</v>
      </c>
      <c r="E73" s="714"/>
      <c r="F73" s="714" t="s">
        <v>329</v>
      </c>
      <c r="G73" s="714" t="s">
        <v>329</v>
      </c>
      <c r="H73" s="714" t="s">
        <v>329</v>
      </c>
      <c r="I73" s="715" t="s">
        <v>329</v>
      </c>
      <c r="J73" s="716" t="s">
        <v>0</v>
      </c>
    </row>
    <row r="74" spans="1:10" ht="14.45" customHeight="1" x14ac:dyDescent="0.2">
      <c r="A74" s="712" t="s">
        <v>629</v>
      </c>
      <c r="B74" s="713" t="s">
        <v>601</v>
      </c>
      <c r="C74" s="714">
        <v>5.089669999999999</v>
      </c>
      <c r="D74" s="714">
        <v>6.5080499999999999</v>
      </c>
      <c r="E74" s="714"/>
      <c r="F74" s="714">
        <v>7.5486900000000015</v>
      </c>
      <c r="G74" s="714">
        <v>0</v>
      </c>
      <c r="H74" s="714">
        <v>7.5486900000000015</v>
      </c>
      <c r="I74" s="715" t="s">
        <v>329</v>
      </c>
      <c r="J74" s="716" t="s">
        <v>1</v>
      </c>
    </row>
    <row r="75" spans="1:10" ht="14.45" customHeight="1" x14ac:dyDescent="0.2">
      <c r="A75" s="712" t="s">
        <v>629</v>
      </c>
      <c r="B75" s="713" t="s">
        <v>612</v>
      </c>
      <c r="C75" s="714">
        <v>0.67759999999999998</v>
      </c>
      <c r="D75" s="714">
        <v>0</v>
      </c>
      <c r="E75" s="714"/>
      <c r="F75" s="714">
        <v>0</v>
      </c>
      <c r="G75" s="714">
        <v>0</v>
      </c>
      <c r="H75" s="714">
        <v>0</v>
      </c>
      <c r="I75" s="715" t="s">
        <v>329</v>
      </c>
      <c r="J75" s="716" t="s">
        <v>1</v>
      </c>
    </row>
    <row r="76" spans="1:10" ht="14.45" customHeight="1" x14ac:dyDescent="0.2">
      <c r="A76" s="712" t="s">
        <v>629</v>
      </c>
      <c r="B76" s="713" t="s">
        <v>631</v>
      </c>
      <c r="C76" s="714">
        <v>5.767269999999999</v>
      </c>
      <c r="D76" s="714">
        <v>6.5080499999999999</v>
      </c>
      <c r="E76" s="714"/>
      <c r="F76" s="714">
        <v>7.5486900000000015</v>
      </c>
      <c r="G76" s="714">
        <v>0</v>
      </c>
      <c r="H76" s="714">
        <v>7.5486900000000015</v>
      </c>
      <c r="I76" s="715" t="s">
        <v>329</v>
      </c>
      <c r="J76" s="716" t="s">
        <v>618</v>
      </c>
    </row>
    <row r="77" spans="1:10" ht="14.45" customHeight="1" x14ac:dyDescent="0.2">
      <c r="A77" s="712" t="s">
        <v>329</v>
      </c>
      <c r="B77" s="713" t="s">
        <v>329</v>
      </c>
      <c r="C77" s="714" t="s">
        <v>329</v>
      </c>
      <c r="D77" s="714" t="s">
        <v>329</v>
      </c>
      <c r="E77" s="714"/>
      <c r="F77" s="714" t="s">
        <v>329</v>
      </c>
      <c r="G77" s="714" t="s">
        <v>329</v>
      </c>
      <c r="H77" s="714" t="s">
        <v>329</v>
      </c>
      <c r="I77" s="715" t="s">
        <v>329</v>
      </c>
      <c r="J77" s="716" t="s">
        <v>619</v>
      </c>
    </row>
    <row r="78" spans="1:10" ht="14.45" customHeight="1" x14ac:dyDescent="0.2">
      <c r="A78" s="712" t="s">
        <v>632</v>
      </c>
      <c r="B78" s="713" t="s">
        <v>633</v>
      </c>
      <c r="C78" s="714" t="s">
        <v>329</v>
      </c>
      <c r="D78" s="714" t="s">
        <v>329</v>
      </c>
      <c r="E78" s="714"/>
      <c r="F78" s="714" t="s">
        <v>329</v>
      </c>
      <c r="G78" s="714" t="s">
        <v>329</v>
      </c>
      <c r="H78" s="714" t="s">
        <v>329</v>
      </c>
      <c r="I78" s="715" t="s">
        <v>329</v>
      </c>
      <c r="J78" s="716" t="s">
        <v>0</v>
      </c>
    </row>
    <row r="79" spans="1:10" ht="14.45" customHeight="1" x14ac:dyDescent="0.2">
      <c r="A79" s="712" t="s">
        <v>632</v>
      </c>
      <c r="B79" s="713" t="s">
        <v>601</v>
      </c>
      <c r="C79" s="714">
        <v>0.53603999999999996</v>
      </c>
      <c r="D79" s="714">
        <v>0.55141999999999991</v>
      </c>
      <c r="E79" s="714"/>
      <c r="F79" s="714">
        <v>0.16225999999999999</v>
      </c>
      <c r="G79" s="714">
        <v>0</v>
      </c>
      <c r="H79" s="714">
        <v>0.16225999999999999</v>
      </c>
      <c r="I79" s="715" t="s">
        <v>329</v>
      </c>
      <c r="J79" s="716" t="s">
        <v>1</v>
      </c>
    </row>
    <row r="80" spans="1:10" ht="14.45" customHeight="1" x14ac:dyDescent="0.2">
      <c r="A80" s="712" t="s">
        <v>632</v>
      </c>
      <c r="B80" s="713" t="s">
        <v>634</v>
      </c>
      <c r="C80" s="714">
        <v>0.53603999999999996</v>
      </c>
      <c r="D80" s="714">
        <v>0.55141999999999991</v>
      </c>
      <c r="E80" s="714"/>
      <c r="F80" s="714">
        <v>0.16225999999999999</v>
      </c>
      <c r="G80" s="714">
        <v>0</v>
      </c>
      <c r="H80" s="714">
        <v>0.16225999999999999</v>
      </c>
      <c r="I80" s="715" t="s">
        <v>329</v>
      </c>
      <c r="J80" s="716" t="s">
        <v>618</v>
      </c>
    </row>
    <row r="81" spans="1:10" ht="14.45" customHeight="1" x14ac:dyDescent="0.2">
      <c r="A81" s="712" t="s">
        <v>329</v>
      </c>
      <c r="B81" s="713" t="s">
        <v>329</v>
      </c>
      <c r="C81" s="714" t="s">
        <v>329</v>
      </c>
      <c r="D81" s="714" t="s">
        <v>329</v>
      </c>
      <c r="E81" s="714"/>
      <c r="F81" s="714" t="s">
        <v>329</v>
      </c>
      <c r="G81" s="714" t="s">
        <v>329</v>
      </c>
      <c r="H81" s="714" t="s">
        <v>329</v>
      </c>
      <c r="I81" s="715" t="s">
        <v>329</v>
      </c>
      <c r="J81" s="716" t="s">
        <v>619</v>
      </c>
    </row>
    <row r="82" spans="1:10" ht="14.45" customHeight="1" x14ac:dyDescent="0.2">
      <c r="A82" s="712" t="s">
        <v>635</v>
      </c>
      <c r="B82" s="713" t="s">
        <v>636</v>
      </c>
      <c r="C82" s="714" t="s">
        <v>329</v>
      </c>
      <c r="D82" s="714" t="s">
        <v>329</v>
      </c>
      <c r="E82" s="714"/>
      <c r="F82" s="714" t="s">
        <v>329</v>
      </c>
      <c r="G82" s="714" t="s">
        <v>329</v>
      </c>
      <c r="H82" s="714" t="s">
        <v>329</v>
      </c>
      <c r="I82" s="715" t="s">
        <v>329</v>
      </c>
      <c r="J82" s="716" t="s">
        <v>0</v>
      </c>
    </row>
    <row r="83" spans="1:10" ht="14.45" customHeight="1" x14ac:dyDescent="0.2">
      <c r="A83" s="712" t="s">
        <v>635</v>
      </c>
      <c r="B83" s="713" t="s">
        <v>601</v>
      </c>
      <c r="C83" s="714">
        <v>1.4665200000000003</v>
      </c>
      <c r="D83" s="714">
        <v>1.96333</v>
      </c>
      <c r="E83" s="714"/>
      <c r="F83" s="714">
        <v>1.2951300000000001</v>
      </c>
      <c r="G83" s="714">
        <v>0</v>
      </c>
      <c r="H83" s="714">
        <v>1.2951300000000001</v>
      </c>
      <c r="I83" s="715" t="s">
        <v>329</v>
      </c>
      <c r="J83" s="716" t="s">
        <v>1</v>
      </c>
    </row>
    <row r="84" spans="1:10" ht="14.45" customHeight="1" x14ac:dyDescent="0.2">
      <c r="A84" s="712" t="s">
        <v>635</v>
      </c>
      <c r="B84" s="713" t="s">
        <v>637</v>
      </c>
      <c r="C84" s="714">
        <v>1.4665200000000003</v>
      </c>
      <c r="D84" s="714">
        <v>1.96333</v>
      </c>
      <c r="E84" s="714"/>
      <c r="F84" s="714">
        <v>1.2951300000000001</v>
      </c>
      <c r="G84" s="714">
        <v>0</v>
      </c>
      <c r="H84" s="714">
        <v>1.2951300000000001</v>
      </c>
      <c r="I84" s="715" t="s">
        <v>329</v>
      </c>
      <c r="J84" s="716" t="s">
        <v>618</v>
      </c>
    </row>
    <row r="85" spans="1:10" ht="14.45" customHeight="1" x14ac:dyDescent="0.2">
      <c r="A85" s="712" t="s">
        <v>329</v>
      </c>
      <c r="B85" s="713" t="s">
        <v>329</v>
      </c>
      <c r="C85" s="714" t="s">
        <v>329</v>
      </c>
      <c r="D85" s="714" t="s">
        <v>329</v>
      </c>
      <c r="E85" s="714"/>
      <c r="F85" s="714" t="s">
        <v>329</v>
      </c>
      <c r="G85" s="714" t="s">
        <v>329</v>
      </c>
      <c r="H85" s="714" t="s">
        <v>329</v>
      </c>
      <c r="I85" s="715" t="s">
        <v>329</v>
      </c>
      <c r="J85" s="716" t="s">
        <v>619</v>
      </c>
    </row>
    <row r="86" spans="1:10" ht="14.45" customHeight="1" x14ac:dyDescent="0.2">
      <c r="A86" s="712" t="s">
        <v>638</v>
      </c>
      <c r="B86" s="713" t="s">
        <v>639</v>
      </c>
      <c r="C86" s="714" t="s">
        <v>329</v>
      </c>
      <c r="D86" s="714" t="s">
        <v>329</v>
      </c>
      <c r="E86" s="714"/>
      <c r="F86" s="714" t="s">
        <v>329</v>
      </c>
      <c r="G86" s="714" t="s">
        <v>329</v>
      </c>
      <c r="H86" s="714" t="s">
        <v>329</v>
      </c>
      <c r="I86" s="715" t="s">
        <v>329</v>
      </c>
      <c r="J86" s="716" t="s">
        <v>0</v>
      </c>
    </row>
    <row r="87" spans="1:10" ht="14.45" customHeight="1" x14ac:dyDescent="0.2">
      <c r="A87" s="712" t="s">
        <v>638</v>
      </c>
      <c r="B87" s="713" t="s">
        <v>601</v>
      </c>
      <c r="C87" s="714">
        <v>7.3641300000000003</v>
      </c>
      <c r="D87" s="714">
        <v>7.049529999999999</v>
      </c>
      <c r="E87" s="714"/>
      <c r="F87" s="714">
        <v>3.1551499999999999</v>
      </c>
      <c r="G87" s="714">
        <v>0</v>
      </c>
      <c r="H87" s="714">
        <v>3.1551499999999999</v>
      </c>
      <c r="I87" s="715" t="s">
        <v>329</v>
      </c>
      <c r="J87" s="716" t="s">
        <v>1</v>
      </c>
    </row>
    <row r="88" spans="1:10" ht="14.45" customHeight="1" x14ac:dyDescent="0.2">
      <c r="A88" s="712" t="s">
        <v>638</v>
      </c>
      <c r="B88" s="713" t="s">
        <v>640</v>
      </c>
      <c r="C88" s="714">
        <v>7.3641300000000003</v>
      </c>
      <c r="D88" s="714">
        <v>7.049529999999999</v>
      </c>
      <c r="E88" s="714"/>
      <c r="F88" s="714">
        <v>3.1551499999999999</v>
      </c>
      <c r="G88" s="714">
        <v>0</v>
      </c>
      <c r="H88" s="714">
        <v>3.1551499999999999</v>
      </c>
      <c r="I88" s="715" t="s">
        <v>329</v>
      </c>
      <c r="J88" s="716" t="s">
        <v>618</v>
      </c>
    </row>
    <row r="89" spans="1:10" ht="14.45" customHeight="1" x14ac:dyDescent="0.2">
      <c r="A89" s="712" t="s">
        <v>329</v>
      </c>
      <c r="B89" s="713" t="s">
        <v>329</v>
      </c>
      <c r="C89" s="714" t="s">
        <v>329</v>
      </c>
      <c r="D89" s="714" t="s">
        <v>329</v>
      </c>
      <c r="E89" s="714"/>
      <c r="F89" s="714" t="s">
        <v>329</v>
      </c>
      <c r="G89" s="714" t="s">
        <v>329</v>
      </c>
      <c r="H89" s="714" t="s">
        <v>329</v>
      </c>
      <c r="I89" s="715" t="s">
        <v>329</v>
      </c>
      <c r="J89" s="716" t="s">
        <v>619</v>
      </c>
    </row>
    <row r="90" spans="1:10" ht="14.45" customHeight="1" x14ac:dyDescent="0.2">
      <c r="A90" s="712" t="s">
        <v>641</v>
      </c>
      <c r="B90" s="713" t="s">
        <v>642</v>
      </c>
      <c r="C90" s="714" t="s">
        <v>329</v>
      </c>
      <c r="D90" s="714" t="s">
        <v>329</v>
      </c>
      <c r="E90" s="714"/>
      <c r="F90" s="714" t="s">
        <v>329</v>
      </c>
      <c r="G90" s="714" t="s">
        <v>329</v>
      </c>
      <c r="H90" s="714" t="s">
        <v>329</v>
      </c>
      <c r="I90" s="715" t="s">
        <v>329</v>
      </c>
      <c r="J90" s="716" t="s">
        <v>0</v>
      </c>
    </row>
    <row r="91" spans="1:10" ht="14.45" customHeight="1" x14ac:dyDescent="0.2">
      <c r="A91" s="712" t="s">
        <v>641</v>
      </c>
      <c r="B91" s="713" t="s">
        <v>601</v>
      </c>
      <c r="C91" s="714">
        <v>9.1119400000000006</v>
      </c>
      <c r="D91" s="714">
        <v>12.85962</v>
      </c>
      <c r="E91" s="714"/>
      <c r="F91" s="714">
        <v>13.18431</v>
      </c>
      <c r="G91" s="714">
        <v>0</v>
      </c>
      <c r="H91" s="714">
        <v>13.18431</v>
      </c>
      <c r="I91" s="715" t="s">
        <v>329</v>
      </c>
      <c r="J91" s="716" t="s">
        <v>1</v>
      </c>
    </row>
    <row r="92" spans="1:10" ht="14.45" customHeight="1" x14ac:dyDescent="0.2">
      <c r="A92" s="712" t="s">
        <v>641</v>
      </c>
      <c r="B92" s="713" t="s">
        <v>643</v>
      </c>
      <c r="C92" s="714">
        <v>9.1119400000000006</v>
      </c>
      <c r="D92" s="714">
        <v>12.85962</v>
      </c>
      <c r="E92" s="714"/>
      <c r="F92" s="714">
        <v>13.18431</v>
      </c>
      <c r="G92" s="714">
        <v>0</v>
      </c>
      <c r="H92" s="714">
        <v>13.18431</v>
      </c>
      <c r="I92" s="715" t="s">
        <v>329</v>
      </c>
      <c r="J92" s="716" t="s">
        <v>618</v>
      </c>
    </row>
    <row r="93" spans="1:10" ht="14.45" customHeight="1" x14ac:dyDescent="0.2">
      <c r="A93" s="712" t="s">
        <v>329</v>
      </c>
      <c r="B93" s="713" t="s">
        <v>329</v>
      </c>
      <c r="C93" s="714" t="s">
        <v>329</v>
      </c>
      <c r="D93" s="714" t="s">
        <v>329</v>
      </c>
      <c r="E93" s="714"/>
      <c r="F93" s="714" t="s">
        <v>329</v>
      </c>
      <c r="G93" s="714" t="s">
        <v>329</v>
      </c>
      <c r="H93" s="714" t="s">
        <v>329</v>
      </c>
      <c r="I93" s="715" t="s">
        <v>329</v>
      </c>
      <c r="J93" s="716" t="s">
        <v>619</v>
      </c>
    </row>
    <row r="94" spans="1:10" ht="14.45" customHeight="1" x14ac:dyDescent="0.2">
      <c r="A94" s="712" t="s">
        <v>644</v>
      </c>
      <c r="B94" s="713" t="s">
        <v>645</v>
      </c>
      <c r="C94" s="714" t="s">
        <v>329</v>
      </c>
      <c r="D94" s="714" t="s">
        <v>329</v>
      </c>
      <c r="E94" s="714"/>
      <c r="F94" s="714" t="s">
        <v>329</v>
      </c>
      <c r="G94" s="714" t="s">
        <v>329</v>
      </c>
      <c r="H94" s="714" t="s">
        <v>329</v>
      </c>
      <c r="I94" s="715" t="s">
        <v>329</v>
      </c>
      <c r="J94" s="716" t="s">
        <v>0</v>
      </c>
    </row>
    <row r="95" spans="1:10" ht="14.45" customHeight="1" x14ac:dyDescent="0.2">
      <c r="A95" s="712" t="s">
        <v>644</v>
      </c>
      <c r="B95" s="713" t="s">
        <v>601</v>
      </c>
      <c r="C95" s="714">
        <v>57.866639999999997</v>
      </c>
      <c r="D95" s="714">
        <v>85.800579999999997</v>
      </c>
      <c r="E95" s="714"/>
      <c r="F95" s="714">
        <v>74.16928999999999</v>
      </c>
      <c r="G95" s="714">
        <v>0</v>
      </c>
      <c r="H95" s="714">
        <v>74.16928999999999</v>
      </c>
      <c r="I95" s="715" t="s">
        <v>329</v>
      </c>
      <c r="J95" s="716" t="s">
        <v>1</v>
      </c>
    </row>
    <row r="96" spans="1:10" ht="14.45" customHeight="1" x14ac:dyDescent="0.2">
      <c r="A96" s="712" t="s">
        <v>644</v>
      </c>
      <c r="B96" s="713" t="s">
        <v>646</v>
      </c>
      <c r="C96" s="714">
        <v>57.866639999999997</v>
      </c>
      <c r="D96" s="714">
        <v>85.800579999999997</v>
      </c>
      <c r="E96" s="714"/>
      <c r="F96" s="714">
        <v>74.16928999999999</v>
      </c>
      <c r="G96" s="714">
        <v>0</v>
      </c>
      <c r="H96" s="714">
        <v>74.16928999999999</v>
      </c>
      <c r="I96" s="715" t="s">
        <v>329</v>
      </c>
      <c r="J96" s="716" t="s">
        <v>618</v>
      </c>
    </row>
    <row r="97" spans="1:10" ht="14.45" customHeight="1" x14ac:dyDescent="0.2">
      <c r="A97" s="712" t="s">
        <v>329</v>
      </c>
      <c r="B97" s="713" t="s">
        <v>329</v>
      </c>
      <c r="C97" s="714" t="s">
        <v>329</v>
      </c>
      <c r="D97" s="714" t="s">
        <v>329</v>
      </c>
      <c r="E97" s="714"/>
      <c r="F97" s="714" t="s">
        <v>329</v>
      </c>
      <c r="G97" s="714" t="s">
        <v>329</v>
      </c>
      <c r="H97" s="714" t="s">
        <v>329</v>
      </c>
      <c r="I97" s="715" t="s">
        <v>329</v>
      </c>
      <c r="J97" s="716" t="s">
        <v>619</v>
      </c>
    </row>
    <row r="98" spans="1:10" ht="14.45" customHeight="1" x14ac:dyDescent="0.2">
      <c r="A98" s="712" t="s">
        <v>647</v>
      </c>
      <c r="B98" s="713" t="s">
        <v>648</v>
      </c>
      <c r="C98" s="714" t="s">
        <v>329</v>
      </c>
      <c r="D98" s="714" t="s">
        <v>329</v>
      </c>
      <c r="E98" s="714"/>
      <c r="F98" s="714" t="s">
        <v>329</v>
      </c>
      <c r="G98" s="714" t="s">
        <v>329</v>
      </c>
      <c r="H98" s="714" t="s">
        <v>329</v>
      </c>
      <c r="I98" s="715" t="s">
        <v>329</v>
      </c>
      <c r="J98" s="716" t="s">
        <v>0</v>
      </c>
    </row>
    <row r="99" spans="1:10" ht="14.45" customHeight="1" x14ac:dyDescent="0.2">
      <c r="A99" s="712" t="s">
        <v>647</v>
      </c>
      <c r="B99" s="713" t="s">
        <v>601</v>
      </c>
      <c r="C99" s="714">
        <v>0</v>
      </c>
      <c r="D99" s="714">
        <v>56.1</v>
      </c>
      <c r="E99" s="714"/>
      <c r="F99" s="714">
        <v>0</v>
      </c>
      <c r="G99" s="714">
        <v>0</v>
      </c>
      <c r="H99" s="714">
        <v>0</v>
      </c>
      <c r="I99" s="715" t="s">
        <v>329</v>
      </c>
      <c r="J99" s="716" t="s">
        <v>1</v>
      </c>
    </row>
    <row r="100" spans="1:10" ht="14.45" customHeight="1" x14ac:dyDescent="0.2">
      <c r="A100" s="712" t="s">
        <v>647</v>
      </c>
      <c r="B100" s="713" t="s">
        <v>610</v>
      </c>
      <c r="C100" s="714">
        <v>79284.839100000085</v>
      </c>
      <c r="D100" s="714">
        <v>103159.71074000004</v>
      </c>
      <c r="E100" s="714"/>
      <c r="F100" s="714">
        <v>103013.99624999998</v>
      </c>
      <c r="G100" s="714">
        <v>0</v>
      </c>
      <c r="H100" s="714">
        <v>103013.99624999998</v>
      </c>
      <c r="I100" s="715" t="s">
        <v>329</v>
      </c>
      <c r="J100" s="716" t="s">
        <v>1</v>
      </c>
    </row>
    <row r="101" spans="1:10" ht="14.45" customHeight="1" x14ac:dyDescent="0.2">
      <c r="A101" s="712" t="s">
        <v>647</v>
      </c>
      <c r="B101" s="713" t="s">
        <v>649</v>
      </c>
      <c r="C101" s="714">
        <v>79284.839100000085</v>
      </c>
      <c r="D101" s="714">
        <v>103215.81074000004</v>
      </c>
      <c r="E101" s="714"/>
      <c r="F101" s="714">
        <v>103013.99624999998</v>
      </c>
      <c r="G101" s="714">
        <v>0</v>
      </c>
      <c r="H101" s="714">
        <v>103013.99624999998</v>
      </c>
      <c r="I101" s="715" t="s">
        <v>329</v>
      </c>
      <c r="J101" s="716" t="s">
        <v>618</v>
      </c>
    </row>
    <row r="102" spans="1:10" ht="14.45" customHeight="1" x14ac:dyDescent="0.2">
      <c r="A102" s="712" t="s">
        <v>329</v>
      </c>
      <c r="B102" s="713" t="s">
        <v>329</v>
      </c>
      <c r="C102" s="714" t="s">
        <v>329</v>
      </c>
      <c r="D102" s="714" t="s">
        <v>329</v>
      </c>
      <c r="E102" s="714"/>
      <c r="F102" s="714" t="s">
        <v>329</v>
      </c>
      <c r="G102" s="714" t="s">
        <v>329</v>
      </c>
      <c r="H102" s="714" t="s">
        <v>329</v>
      </c>
      <c r="I102" s="715" t="s">
        <v>329</v>
      </c>
      <c r="J102" s="716" t="s">
        <v>619</v>
      </c>
    </row>
    <row r="103" spans="1:10" ht="14.45" customHeight="1" x14ac:dyDescent="0.2">
      <c r="A103" s="712" t="s">
        <v>599</v>
      </c>
      <c r="B103" s="713" t="s">
        <v>613</v>
      </c>
      <c r="C103" s="714">
        <v>139535.04884000012</v>
      </c>
      <c r="D103" s="714">
        <v>146221.74073000002</v>
      </c>
      <c r="E103" s="714"/>
      <c r="F103" s="714">
        <v>148784.23752999998</v>
      </c>
      <c r="G103" s="714">
        <v>0</v>
      </c>
      <c r="H103" s="714">
        <v>148784.23752999998</v>
      </c>
      <c r="I103" s="715" t="s">
        <v>329</v>
      </c>
      <c r="J103" s="716" t="s">
        <v>614</v>
      </c>
    </row>
  </sheetData>
  <mergeCells count="3">
    <mergeCell ref="F3:I3"/>
    <mergeCell ref="C4:D4"/>
    <mergeCell ref="A1:I1"/>
  </mergeCells>
  <conditionalFormatting sqref="F19 F104:F65537">
    <cfRule type="cellIs" dxfId="75" priority="18" stopIfTrue="1" operator="greaterThan">
      <formula>1</formula>
    </cfRule>
  </conditionalFormatting>
  <conditionalFormatting sqref="H5:H18">
    <cfRule type="expression" dxfId="74" priority="14">
      <formula>$H5&gt;0</formula>
    </cfRule>
  </conditionalFormatting>
  <conditionalFormatting sqref="I5:I18">
    <cfRule type="expression" dxfId="73" priority="15">
      <formula>$I5&gt;1</formula>
    </cfRule>
  </conditionalFormatting>
  <conditionalFormatting sqref="B5:B18">
    <cfRule type="expression" dxfId="72" priority="11">
      <formula>OR($J5="NS",$J5="SumaNS",$J5="Účet")</formula>
    </cfRule>
  </conditionalFormatting>
  <conditionalFormatting sqref="B5:D18 F5:I18">
    <cfRule type="expression" dxfId="71" priority="17">
      <formula>AND($J5&lt;&gt;"",$J5&lt;&gt;"mezeraKL")</formula>
    </cfRule>
  </conditionalFormatting>
  <conditionalFormatting sqref="B5:D18 F5:I18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8 B5:D18">
    <cfRule type="expression" dxfId="69" priority="13">
      <formula>OR($J5="SumaNS",$J5="NS")</formula>
    </cfRule>
  </conditionalFormatting>
  <conditionalFormatting sqref="A5:A18">
    <cfRule type="expression" dxfId="68" priority="9">
      <formula>AND($J5&lt;&gt;"mezeraKL",$J5&lt;&gt;"")</formula>
    </cfRule>
  </conditionalFormatting>
  <conditionalFormatting sqref="A5:A18">
    <cfRule type="expression" dxfId="67" priority="10">
      <formula>AND($J5&lt;&gt;"",$J5&lt;&gt;"mezeraKL")</formula>
    </cfRule>
  </conditionalFormatting>
  <conditionalFormatting sqref="H20:H103">
    <cfRule type="expression" dxfId="66" priority="5">
      <formula>$H20&gt;0</formula>
    </cfRule>
  </conditionalFormatting>
  <conditionalFormatting sqref="A20:A103">
    <cfRule type="expression" dxfId="65" priority="2">
      <formula>AND($J20&lt;&gt;"mezeraKL",$J20&lt;&gt;"")</formula>
    </cfRule>
  </conditionalFormatting>
  <conditionalFormatting sqref="I20:I103">
    <cfRule type="expression" dxfId="64" priority="6">
      <formula>$I20&gt;1</formula>
    </cfRule>
  </conditionalFormatting>
  <conditionalFormatting sqref="B20:B103">
    <cfRule type="expression" dxfId="63" priority="1">
      <formula>OR($J20="NS",$J20="SumaNS",$J20="Účet")</formula>
    </cfRule>
  </conditionalFormatting>
  <conditionalFormatting sqref="A20:D103 F20:I103">
    <cfRule type="expression" dxfId="62" priority="8">
      <formula>AND($J20&lt;&gt;"",$J20&lt;&gt;"mezeraKL")</formula>
    </cfRule>
  </conditionalFormatting>
  <conditionalFormatting sqref="B20:D103 F20:I103">
    <cfRule type="expression" dxfId="61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103 F20:I103">
    <cfRule type="expression" dxfId="60" priority="4">
      <formula>OR($J20="SumaNS",$J20="NS")</formula>
    </cfRule>
  </conditionalFormatting>
  <hyperlinks>
    <hyperlink ref="A2" location="Obsah!A1" display="Zpět na Obsah  KL 01  1.-4.měsíc" xr:uid="{5225B8DA-C354-4437-9A74-49A19BB2348C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1472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705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4681.6044545392815</v>
      </c>
      <c r="M3" s="203">
        <f>SUBTOTAL(9,M5:M1048576)</f>
        <v>32413.763057999997</v>
      </c>
      <c r="N3" s="204">
        <f>SUBTOTAL(9,N5:N1048576)</f>
        <v>151748417.5207136</v>
      </c>
    </row>
    <row r="4" spans="1:14" s="330" customFormat="1" ht="14.45" customHeight="1" thickBot="1" x14ac:dyDescent="0.25">
      <c r="A4" s="717" t="s">
        <v>4</v>
      </c>
      <c r="B4" s="718" t="s">
        <v>5</v>
      </c>
      <c r="C4" s="718" t="s">
        <v>0</v>
      </c>
      <c r="D4" s="718" t="s">
        <v>6</v>
      </c>
      <c r="E4" s="719" t="s">
        <v>7</v>
      </c>
      <c r="F4" s="718" t="s">
        <v>1</v>
      </c>
      <c r="G4" s="718" t="s">
        <v>8</v>
      </c>
      <c r="H4" s="718" t="s">
        <v>9</v>
      </c>
      <c r="I4" s="718" t="s">
        <v>10</v>
      </c>
      <c r="J4" s="720" t="s">
        <v>11</v>
      </c>
      <c r="K4" s="720" t="s">
        <v>12</v>
      </c>
      <c r="L4" s="721" t="s">
        <v>183</v>
      </c>
      <c r="M4" s="721" t="s">
        <v>13</v>
      </c>
      <c r="N4" s="722" t="s">
        <v>200</v>
      </c>
    </row>
    <row r="5" spans="1:14" ht="14.45" customHeight="1" x14ac:dyDescent="0.2">
      <c r="A5" s="723" t="s">
        <v>599</v>
      </c>
      <c r="B5" s="724" t="s">
        <v>600</v>
      </c>
      <c r="C5" s="725" t="s">
        <v>615</v>
      </c>
      <c r="D5" s="726" t="s">
        <v>616</v>
      </c>
      <c r="E5" s="727">
        <v>50113001</v>
      </c>
      <c r="F5" s="726" t="s">
        <v>650</v>
      </c>
      <c r="G5" s="725" t="s">
        <v>651</v>
      </c>
      <c r="H5" s="725">
        <v>196885</v>
      </c>
      <c r="I5" s="725">
        <v>96885</v>
      </c>
      <c r="J5" s="725" t="s">
        <v>652</v>
      </c>
      <c r="K5" s="725" t="s">
        <v>653</v>
      </c>
      <c r="L5" s="728">
        <v>19.249943097692448</v>
      </c>
      <c r="M5" s="728">
        <v>68</v>
      </c>
      <c r="N5" s="729">
        <v>1308.9961306430864</v>
      </c>
    </row>
    <row r="6" spans="1:14" ht="14.45" customHeight="1" x14ac:dyDescent="0.2">
      <c r="A6" s="730" t="s">
        <v>599</v>
      </c>
      <c r="B6" s="731" t="s">
        <v>600</v>
      </c>
      <c r="C6" s="732" t="s">
        <v>615</v>
      </c>
      <c r="D6" s="733" t="s">
        <v>616</v>
      </c>
      <c r="E6" s="734">
        <v>50113001</v>
      </c>
      <c r="F6" s="733" t="s">
        <v>650</v>
      </c>
      <c r="G6" s="732" t="s">
        <v>651</v>
      </c>
      <c r="H6" s="732">
        <v>196884</v>
      </c>
      <c r="I6" s="732">
        <v>96884</v>
      </c>
      <c r="J6" s="732" t="s">
        <v>654</v>
      </c>
      <c r="K6" s="732" t="s">
        <v>655</v>
      </c>
      <c r="L6" s="735">
        <v>9.5525346233270945</v>
      </c>
      <c r="M6" s="735">
        <v>634</v>
      </c>
      <c r="N6" s="736">
        <v>6056.3069511893782</v>
      </c>
    </row>
    <row r="7" spans="1:14" ht="14.45" customHeight="1" x14ac:dyDescent="0.2">
      <c r="A7" s="730" t="s">
        <v>599</v>
      </c>
      <c r="B7" s="731" t="s">
        <v>600</v>
      </c>
      <c r="C7" s="732" t="s">
        <v>615</v>
      </c>
      <c r="D7" s="733" t="s">
        <v>616</v>
      </c>
      <c r="E7" s="734">
        <v>50113001</v>
      </c>
      <c r="F7" s="733" t="s">
        <v>650</v>
      </c>
      <c r="G7" s="732" t="s">
        <v>651</v>
      </c>
      <c r="H7" s="732">
        <v>846758</v>
      </c>
      <c r="I7" s="732">
        <v>103387</v>
      </c>
      <c r="J7" s="732" t="s">
        <v>656</v>
      </c>
      <c r="K7" s="732" t="s">
        <v>657</v>
      </c>
      <c r="L7" s="735">
        <v>82.03</v>
      </c>
      <c r="M7" s="735">
        <v>7</v>
      </c>
      <c r="N7" s="736">
        <v>574.21</v>
      </c>
    </row>
    <row r="8" spans="1:14" ht="14.45" customHeight="1" x14ac:dyDescent="0.2">
      <c r="A8" s="730" t="s">
        <v>599</v>
      </c>
      <c r="B8" s="731" t="s">
        <v>600</v>
      </c>
      <c r="C8" s="732" t="s">
        <v>615</v>
      </c>
      <c r="D8" s="733" t="s">
        <v>616</v>
      </c>
      <c r="E8" s="734">
        <v>50113001</v>
      </c>
      <c r="F8" s="733" t="s">
        <v>650</v>
      </c>
      <c r="G8" s="732" t="s">
        <v>651</v>
      </c>
      <c r="H8" s="732">
        <v>175939</v>
      </c>
      <c r="I8" s="732">
        <v>75939</v>
      </c>
      <c r="J8" s="732" t="s">
        <v>658</v>
      </c>
      <c r="K8" s="732" t="s">
        <v>659</v>
      </c>
      <c r="L8" s="735">
        <v>116.47</v>
      </c>
      <c r="M8" s="735">
        <v>1</v>
      </c>
      <c r="N8" s="736">
        <v>116.47</v>
      </c>
    </row>
    <row r="9" spans="1:14" ht="14.45" customHeight="1" x14ac:dyDescent="0.2">
      <c r="A9" s="730" t="s">
        <v>599</v>
      </c>
      <c r="B9" s="731" t="s">
        <v>600</v>
      </c>
      <c r="C9" s="732" t="s">
        <v>615</v>
      </c>
      <c r="D9" s="733" t="s">
        <v>616</v>
      </c>
      <c r="E9" s="734">
        <v>50113001</v>
      </c>
      <c r="F9" s="733" t="s">
        <v>650</v>
      </c>
      <c r="G9" s="732" t="s">
        <v>651</v>
      </c>
      <c r="H9" s="732">
        <v>501927</v>
      </c>
      <c r="I9" s="732">
        <v>172774</v>
      </c>
      <c r="J9" s="732" t="s">
        <v>660</v>
      </c>
      <c r="K9" s="732" t="s">
        <v>661</v>
      </c>
      <c r="L9" s="735">
        <v>266.6409523809524</v>
      </c>
      <c r="M9" s="735">
        <v>42</v>
      </c>
      <c r="N9" s="736">
        <v>11198.92</v>
      </c>
    </row>
    <row r="10" spans="1:14" ht="14.45" customHeight="1" x14ac:dyDescent="0.2">
      <c r="A10" s="730" t="s">
        <v>599</v>
      </c>
      <c r="B10" s="731" t="s">
        <v>600</v>
      </c>
      <c r="C10" s="732" t="s">
        <v>615</v>
      </c>
      <c r="D10" s="733" t="s">
        <v>616</v>
      </c>
      <c r="E10" s="734">
        <v>50113001</v>
      </c>
      <c r="F10" s="733" t="s">
        <v>650</v>
      </c>
      <c r="G10" s="732" t="s">
        <v>651</v>
      </c>
      <c r="H10" s="732">
        <v>176064</v>
      </c>
      <c r="I10" s="732">
        <v>76064</v>
      </c>
      <c r="J10" s="732" t="s">
        <v>662</v>
      </c>
      <c r="K10" s="732" t="s">
        <v>663</v>
      </c>
      <c r="L10" s="735">
        <v>83.636999999999972</v>
      </c>
      <c r="M10" s="735">
        <v>20</v>
      </c>
      <c r="N10" s="736">
        <v>1672.7399999999996</v>
      </c>
    </row>
    <row r="11" spans="1:14" ht="14.45" customHeight="1" x14ac:dyDescent="0.2">
      <c r="A11" s="730" t="s">
        <v>599</v>
      </c>
      <c r="B11" s="731" t="s">
        <v>600</v>
      </c>
      <c r="C11" s="732" t="s">
        <v>615</v>
      </c>
      <c r="D11" s="733" t="s">
        <v>616</v>
      </c>
      <c r="E11" s="734">
        <v>50113001</v>
      </c>
      <c r="F11" s="733" t="s">
        <v>650</v>
      </c>
      <c r="G11" s="732" t="s">
        <v>651</v>
      </c>
      <c r="H11" s="732">
        <v>100362</v>
      </c>
      <c r="I11" s="732">
        <v>362</v>
      </c>
      <c r="J11" s="732" t="s">
        <v>664</v>
      </c>
      <c r="K11" s="732" t="s">
        <v>665</v>
      </c>
      <c r="L11" s="735">
        <v>72.569999999999993</v>
      </c>
      <c r="M11" s="735">
        <v>5</v>
      </c>
      <c r="N11" s="736">
        <v>362.84999999999997</v>
      </c>
    </row>
    <row r="12" spans="1:14" ht="14.45" customHeight="1" x14ac:dyDescent="0.2">
      <c r="A12" s="730" t="s">
        <v>599</v>
      </c>
      <c r="B12" s="731" t="s">
        <v>600</v>
      </c>
      <c r="C12" s="732" t="s">
        <v>615</v>
      </c>
      <c r="D12" s="733" t="s">
        <v>616</v>
      </c>
      <c r="E12" s="734">
        <v>50113001</v>
      </c>
      <c r="F12" s="733" t="s">
        <v>650</v>
      </c>
      <c r="G12" s="732" t="s">
        <v>651</v>
      </c>
      <c r="H12" s="732">
        <v>29703</v>
      </c>
      <c r="I12" s="732">
        <v>29703</v>
      </c>
      <c r="J12" s="732" t="s">
        <v>666</v>
      </c>
      <c r="K12" s="732" t="s">
        <v>667</v>
      </c>
      <c r="L12" s="735">
        <v>554.74099999999999</v>
      </c>
      <c r="M12" s="735">
        <v>1</v>
      </c>
      <c r="N12" s="736">
        <v>554.74099999999999</v>
      </c>
    </row>
    <row r="13" spans="1:14" ht="14.45" customHeight="1" x14ac:dyDescent="0.2">
      <c r="A13" s="730" t="s">
        <v>599</v>
      </c>
      <c r="B13" s="731" t="s">
        <v>600</v>
      </c>
      <c r="C13" s="732" t="s">
        <v>615</v>
      </c>
      <c r="D13" s="733" t="s">
        <v>616</v>
      </c>
      <c r="E13" s="734">
        <v>50113001</v>
      </c>
      <c r="F13" s="733" t="s">
        <v>650</v>
      </c>
      <c r="G13" s="732" t="s">
        <v>651</v>
      </c>
      <c r="H13" s="732">
        <v>845008</v>
      </c>
      <c r="I13" s="732">
        <v>107806</v>
      </c>
      <c r="J13" s="732" t="s">
        <v>668</v>
      </c>
      <c r="K13" s="732" t="s">
        <v>669</v>
      </c>
      <c r="L13" s="735">
        <v>66.564999999999984</v>
      </c>
      <c r="M13" s="735">
        <v>4</v>
      </c>
      <c r="N13" s="736">
        <v>266.25999999999993</v>
      </c>
    </row>
    <row r="14" spans="1:14" ht="14.45" customHeight="1" x14ac:dyDescent="0.2">
      <c r="A14" s="730" t="s">
        <v>599</v>
      </c>
      <c r="B14" s="731" t="s">
        <v>600</v>
      </c>
      <c r="C14" s="732" t="s">
        <v>615</v>
      </c>
      <c r="D14" s="733" t="s">
        <v>616</v>
      </c>
      <c r="E14" s="734">
        <v>50113001</v>
      </c>
      <c r="F14" s="733" t="s">
        <v>650</v>
      </c>
      <c r="G14" s="732" t="s">
        <v>670</v>
      </c>
      <c r="H14" s="732">
        <v>102954</v>
      </c>
      <c r="I14" s="732">
        <v>2954</v>
      </c>
      <c r="J14" s="732" t="s">
        <v>671</v>
      </c>
      <c r="K14" s="732" t="s">
        <v>672</v>
      </c>
      <c r="L14" s="735">
        <v>14.929999999999998</v>
      </c>
      <c r="M14" s="735">
        <v>2</v>
      </c>
      <c r="N14" s="736">
        <v>29.859999999999996</v>
      </c>
    </row>
    <row r="15" spans="1:14" ht="14.45" customHeight="1" x14ac:dyDescent="0.2">
      <c r="A15" s="730" t="s">
        <v>599</v>
      </c>
      <c r="B15" s="731" t="s">
        <v>600</v>
      </c>
      <c r="C15" s="732" t="s">
        <v>615</v>
      </c>
      <c r="D15" s="733" t="s">
        <v>616</v>
      </c>
      <c r="E15" s="734">
        <v>50113001</v>
      </c>
      <c r="F15" s="733" t="s">
        <v>650</v>
      </c>
      <c r="G15" s="732" t="s">
        <v>670</v>
      </c>
      <c r="H15" s="732">
        <v>115378</v>
      </c>
      <c r="I15" s="732">
        <v>15378</v>
      </c>
      <c r="J15" s="732" t="s">
        <v>673</v>
      </c>
      <c r="K15" s="732" t="s">
        <v>674</v>
      </c>
      <c r="L15" s="735">
        <v>21.21</v>
      </c>
      <c r="M15" s="735">
        <v>2</v>
      </c>
      <c r="N15" s="736">
        <v>42.42</v>
      </c>
    </row>
    <row r="16" spans="1:14" ht="14.45" customHeight="1" x14ac:dyDescent="0.2">
      <c r="A16" s="730" t="s">
        <v>599</v>
      </c>
      <c r="B16" s="731" t="s">
        <v>600</v>
      </c>
      <c r="C16" s="732" t="s">
        <v>615</v>
      </c>
      <c r="D16" s="733" t="s">
        <v>616</v>
      </c>
      <c r="E16" s="734">
        <v>50113001</v>
      </c>
      <c r="F16" s="733" t="s">
        <v>650</v>
      </c>
      <c r="G16" s="732" t="s">
        <v>670</v>
      </c>
      <c r="H16" s="732">
        <v>102945</v>
      </c>
      <c r="I16" s="732">
        <v>2945</v>
      </c>
      <c r="J16" s="732" t="s">
        <v>673</v>
      </c>
      <c r="K16" s="732" t="s">
        <v>675</v>
      </c>
      <c r="L16" s="735">
        <v>8.6700000000000017</v>
      </c>
      <c r="M16" s="735">
        <v>3</v>
      </c>
      <c r="N16" s="736">
        <v>26.010000000000005</v>
      </c>
    </row>
    <row r="17" spans="1:14" ht="14.45" customHeight="1" x14ac:dyDescent="0.2">
      <c r="A17" s="730" t="s">
        <v>599</v>
      </c>
      <c r="B17" s="731" t="s">
        <v>600</v>
      </c>
      <c r="C17" s="732" t="s">
        <v>615</v>
      </c>
      <c r="D17" s="733" t="s">
        <v>616</v>
      </c>
      <c r="E17" s="734">
        <v>50113001</v>
      </c>
      <c r="F17" s="733" t="s">
        <v>650</v>
      </c>
      <c r="G17" s="732" t="s">
        <v>651</v>
      </c>
      <c r="H17" s="732">
        <v>201384</v>
      </c>
      <c r="I17" s="732">
        <v>201384</v>
      </c>
      <c r="J17" s="732" t="s">
        <v>676</v>
      </c>
      <c r="K17" s="732" t="s">
        <v>677</v>
      </c>
      <c r="L17" s="735">
        <v>1086.9742857142858</v>
      </c>
      <c r="M17" s="735">
        <v>7</v>
      </c>
      <c r="N17" s="736">
        <v>7608.82</v>
      </c>
    </row>
    <row r="18" spans="1:14" ht="14.45" customHeight="1" x14ac:dyDescent="0.2">
      <c r="A18" s="730" t="s">
        <v>599</v>
      </c>
      <c r="B18" s="731" t="s">
        <v>600</v>
      </c>
      <c r="C18" s="732" t="s">
        <v>615</v>
      </c>
      <c r="D18" s="733" t="s">
        <v>616</v>
      </c>
      <c r="E18" s="734">
        <v>50113001</v>
      </c>
      <c r="F18" s="733" t="s">
        <v>650</v>
      </c>
      <c r="G18" s="732" t="s">
        <v>651</v>
      </c>
      <c r="H18" s="732">
        <v>176954</v>
      </c>
      <c r="I18" s="732">
        <v>176954</v>
      </c>
      <c r="J18" s="732" t="s">
        <v>678</v>
      </c>
      <c r="K18" s="732" t="s">
        <v>679</v>
      </c>
      <c r="L18" s="735">
        <v>94.821818181818202</v>
      </c>
      <c r="M18" s="735">
        <v>11</v>
      </c>
      <c r="N18" s="736">
        <v>1043.0400000000002</v>
      </c>
    </row>
    <row r="19" spans="1:14" ht="14.45" customHeight="1" x14ac:dyDescent="0.2">
      <c r="A19" s="730" t="s">
        <v>599</v>
      </c>
      <c r="B19" s="731" t="s">
        <v>600</v>
      </c>
      <c r="C19" s="732" t="s">
        <v>615</v>
      </c>
      <c r="D19" s="733" t="s">
        <v>616</v>
      </c>
      <c r="E19" s="734">
        <v>50113001</v>
      </c>
      <c r="F19" s="733" t="s">
        <v>650</v>
      </c>
      <c r="G19" s="732" t="s">
        <v>651</v>
      </c>
      <c r="H19" s="732">
        <v>136505</v>
      </c>
      <c r="I19" s="732">
        <v>136505</v>
      </c>
      <c r="J19" s="732" t="s">
        <v>680</v>
      </c>
      <c r="K19" s="732" t="s">
        <v>681</v>
      </c>
      <c r="L19" s="735">
        <v>51.006666666666661</v>
      </c>
      <c r="M19" s="735">
        <v>3</v>
      </c>
      <c r="N19" s="736">
        <v>153.01999999999998</v>
      </c>
    </row>
    <row r="20" spans="1:14" ht="14.45" customHeight="1" x14ac:dyDescent="0.2">
      <c r="A20" s="730" t="s">
        <v>599</v>
      </c>
      <c r="B20" s="731" t="s">
        <v>600</v>
      </c>
      <c r="C20" s="732" t="s">
        <v>615</v>
      </c>
      <c r="D20" s="733" t="s">
        <v>616</v>
      </c>
      <c r="E20" s="734">
        <v>50113001</v>
      </c>
      <c r="F20" s="733" t="s">
        <v>650</v>
      </c>
      <c r="G20" s="732" t="s">
        <v>670</v>
      </c>
      <c r="H20" s="732">
        <v>127260</v>
      </c>
      <c r="I20" s="732">
        <v>127260</v>
      </c>
      <c r="J20" s="732" t="s">
        <v>682</v>
      </c>
      <c r="K20" s="732" t="s">
        <v>683</v>
      </c>
      <c r="L20" s="735">
        <v>16.179999999999996</v>
      </c>
      <c r="M20" s="735">
        <v>3</v>
      </c>
      <c r="N20" s="736">
        <v>48.539999999999992</v>
      </c>
    </row>
    <row r="21" spans="1:14" ht="14.45" customHeight="1" x14ac:dyDescent="0.2">
      <c r="A21" s="730" t="s">
        <v>599</v>
      </c>
      <c r="B21" s="731" t="s">
        <v>600</v>
      </c>
      <c r="C21" s="732" t="s">
        <v>615</v>
      </c>
      <c r="D21" s="733" t="s">
        <v>616</v>
      </c>
      <c r="E21" s="734">
        <v>50113001</v>
      </c>
      <c r="F21" s="733" t="s">
        <v>650</v>
      </c>
      <c r="G21" s="732" t="s">
        <v>670</v>
      </c>
      <c r="H21" s="732">
        <v>127272</v>
      </c>
      <c r="I21" s="732">
        <v>127272</v>
      </c>
      <c r="J21" s="732" t="s">
        <v>682</v>
      </c>
      <c r="K21" s="732" t="s">
        <v>684</v>
      </c>
      <c r="L21" s="735">
        <v>48.517714285714284</v>
      </c>
      <c r="M21" s="735">
        <v>35</v>
      </c>
      <c r="N21" s="736">
        <v>1698.12</v>
      </c>
    </row>
    <row r="22" spans="1:14" ht="14.45" customHeight="1" x14ac:dyDescent="0.2">
      <c r="A22" s="730" t="s">
        <v>599</v>
      </c>
      <c r="B22" s="731" t="s">
        <v>600</v>
      </c>
      <c r="C22" s="732" t="s">
        <v>615</v>
      </c>
      <c r="D22" s="733" t="s">
        <v>616</v>
      </c>
      <c r="E22" s="734">
        <v>50113001</v>
      </c>
      <c r="F22" s="733" t="s">
        <v>650</v>
      </c>
      <c r="G22" s="732" t="s">
        <v>670</v>
      </c>
      <c r="H22" s="732">
        <v>127263</v>
      </c>
      <c r="I22" s="732">
        <v>127263</v>
      </c>
      <c r="J22" s="732" t="s">
        <v>682</v>
      </c>
      <c r="K22" s="732" t="s">
        <v>681</v>
      </c>
      <c r="L22" s="735">
        <v>53.940000000000005</v>
      </c>
      <c r="M22" s="735">
        <v>3</v>
      </c>
      <c r="N22" s="736">
        <v>161.82000000000002</v>
      </c>
    </row>
    <row r="23" spans="1:14" ht="14.45" customHeight="1" x14ac:dyDescent="0.2">
      <c r="A23" s="730" t="s">
        <v>599</v>
      </c>
      <c r="B23" s="731" t="s">
        <v>600</v>
      </c>
      <c r="C23" s="732" t="s">
        <v>615</v>
      </c>
      <c r="D23" s="733" t="s">
        <v>616</v>
      </c>
      <c r="E23" s="734">
        <v>50113001</v>
      </c>
      <c r="F23" s="733" t="s">
        <v>650</v>
      </c>
      <c r="G23" s="732" t="s">
        <v>651</v>
      </c>
      <c r="H23" s="732">
        <v>167644</v>
      </c>
      <c r="I23" s="732">
        <v>167644</v>
      </c>
      <c r="J23" s="732" t="s">
        <v>685</v>
      </c>
      <c r="K23" s="732" t="s">
        <v>686</v>
      </c>
      <c r="L23" s="735">
        <v>1384.751428571429</v>
      </c>
      <c r="M23" s="735">
        <v>7</v>
      </c>
      <c r="N23" s="736">
        <v>9693.260000000002</v>
      </c>
    </row>
    <row r="24" spans="1:14" ht="14.45" customHeight="1" x14ac:dyDescent="0.2">
      <c r="A24" s="730" t="s">
        <v>599</v>
      </c>
      <c r="B24" s="731" t="s">
        <v>600</v>
      </c>
      <c r="C24" s="732" t="s">
        <v>615</v>
      </c>
      <c r="D24" s="733" t="s">
        <v>616</v>
      </c>
      <c r="E24" s="734">
        <v>50113001</v>
      </c>
      <c r="F24" s="733" t="s">
        <v>650</v>
      </c>
      <c r="G24" s="732" t="s">
        <v>651</v>
      </c>
      <c r="H24" s="732">
        <v>242365</v>
      </c>
      <c r="I24" s="732">
        <v>242365</v>
      </c>
      <c r="J24" s="732" t="s">
        <v>687</v>
      </c>
      <c r="K24" s="732" t="s">
        <v>688</v>
      </c>
      <c r="L24" s="735">
        <v>209.5</v>
      </c>
      <c r="M24" s="735">
        <v>1</v>
      </c>
      <c r="N24" s="736">
        <v>209.5</v>
      </c>
    </row>
    <row r="25" spans="1:14" ht="14.45" customHeight="1" x14ac:dyDescent="0.2">
      <c r="A25" s="730" t="s">
        <v>599</v>
      </c>
      <c r="B25" s="731" t="s">
        <v>600</v>
      </c>
      <c r="C25" s="732" t="s">
        <v>615</v>
      </c>
      <c r="D25" s="733" t="s">
        <v>616</v>
      </c>
      <c r="E25" s="734">
        <v>50113001</v>
      </c>
      <c r="F25" s="733" t="s">
        <v>650</v>
      </c>
      <c r="G25" s="732" t="s">
        <v>651</v>
      </c>
      <c r="H25" s="732">
        <v>194920</v>
      </c>
      <c r="I25" s="732">
        <v>94920</v>
      </c>
      <c r="J25" s="732" t="s">
        <v>689</v>
      </c>
      <c r="K25" s="732" t="s">
        <v>690</v>
      </c>
      <c r="L25" s="735">
        <v>73.965000000000003</v>
      </c>
      <c r="M25" s="735">
        <v>2</v>
      </c>
      <c r="N25" s="736">
        <v>147.93</v>
      </c>
    </row>
    <row r="26" spans="1:14" ht="14.45" customHeight="1" x14ac:dyDescent="0.2">
      <c r="A26" s="730" t="s">
        <v>599</v>
      </c>
      <c r="B26" s="731" t="s">
        <v>600</v>
      </c>
      <c r="C26" s="732" t="s">
        <v>615</v>
      </c>
      <c r="D26" s="733" t="s">
        <v>616</v>
      </c>
      <c r="E26" s="734">
        <v>50113001</v>
      </c>
      <c r="F26" s="733" t="s">
        <v>650</v>
      </c>
      <c r="G26" s="732" t="s">
        <v>651</v>
      </c>
      <c r="H26" s="732">
        <v>207930</v>
      </c>
      <c r="I26" s="732">
        <v>207930</v>
      </c>
      <c r="J26" s="732" t="s">
        <v>691</v>
      </c>
      <c r="K26" s="732" t="s">
        <v>692</v>
      </c>
      <c r="L26" s="735">
        <v>37.739999999999988</v>
      </c>
      <c r="M26" s="735">
        <v>1</v>
      </c>
      <c r="N26" s="736">
        <v>37.739999999999988</v>
      </c>
    </row>
    <row r="27" spans="1:14" ht="14.45" customHeight="1" x14ac:dyDescent="0.2">
      <c r="A27" s="730" t="s">
        <v>599</v>
      </c>
      <c r="B27" s="731" t="s">
        <v>600</v>
      </c>
      <c r="C27" s="732" t="s">
        <v>615</v>
      </c>
      <c r="D27" s="733" t="s">
        <v>616</v>
      </c>
      <c r="E27" s="734">
        <v>50113001</v>
      </c>
      <c r="F27" s="733" t="s">
        <v>650</v>
      </c>
      <c r="G27" s="732" t="s">
        <v>651</v>
      </c>
      <c r="H27" s="732">
        <v>845369</v>
      </c>
      <c r="I27" s="732">
        <v>107987</v>
      </c>
      <c r="J27" s="732" t="s">
        <v>693</v>
      </c>
      <c r="K27" s="732" t="s">
        <v>694</v>
      </c>
      <c r="L27" s="735">
        <v>112.16999999999999</v>
      </c>
      <c r="M27" s="735">
        <v>11</v>
      </c>
      <c r="N27" s="736">
        <v>1233.8699999999999</v>
      </c>
    </row>
    <row r="28" spans="1:14" ht="14.45" customHeight="1" x14ac:dyDescent="0.2">
      <c r="A28" s="730" t="s">
        <v>599</v>
      </c>
      <c r="B28" s="731" t="s">
        <v>600</v>
      </c>
      <c r="C28" s="732" t="s">
        <v>615</v>
      </c>
      <c r="D28" s="733" t="s">
        <v>616</v>
      </c>
      <c r="E28" s="734">
        <v>50113001</v>
      </c>
      <c r="F28" s="733" t="s">
        <v>650</v>
      </c>
      <c r="G28" s="732" t="s">
        <v>651</v>
      </c>
      <c r="H28" s="732">
        <v>235897</v>
      </c>
      <c r="I28" s="732">
        <v>235897</v>
      </c>
      <c r="J28" s="732" t="s">
        <v>695</v>
      </c>
      <c r="K28" s="732" t="s">
        <v>696</v>
      </c>
      <c r="L28" s="735">
        <v>63.47</v>
      </c>
      <c r="M28" s="735">
        <v>2</v>
      </c>
      <c r="N28" s="736">
        <v>126.94</v>
      </c>
    </row>
    <row r="29" spans="1:14" ht="14.45" customHeight="1" x14ac:dyDescent="0.2">
      <c r="A29" s="730" t="s">
        <v>599</v>
      </c>
      <c r="B29" s="731" t="s">
        <v>600</v>
      </c>
      <c r="C29" s="732" t="s">
        <v>615</v>
      </c>
      <c r="D29" s="733" t="s">
        <v>616</v>
      </c>
      <c r="E29" s="734">
        <v>50113001</v>
      </c>
      <c r="F29" s="733" t="s">
        <v>650</v>
      </c>
      <c r="G29" s="732" t="s">
        <v>651</v>
      </c>
      <c r="H29" s="732">
        <v>196610</v>
      </c>
      <c r="I29" s="732">
        <v>96610</v>
      </c>
      <c r="J29" s="732" t="s">
        <v>697</v>
      </c>
      <c r="K29" s="732" t="s">
        <v>698</v>
      </c>
      <c r="L29" s="735">
        <v>51.740000000000009</v>
      </c>
      <c r="M29" s="735">
        <v>3</v>
      </c>
      <c r="N29" s="736">
        <v>155.22000000000003</v>
      </c>
    </row>
    <row r="30" spans="1:14" ht="14.45" customHeight="1" x14ac:dyDescent="0.2">
      <c r="A30" s="730" t="s">
        <v>599</v>
      </c>
      <c r="B30" s="731" t="s">
        <v>600</v>
      </c>
      <c r="C30" s="732" t="s">
        <v>615</v>
      </c>
      <c r="D30" s="733" t="s">
        <v>616</v>
      </c>
      <c r="E30" s="734">
        <v>50113001</v>
      </c>
      <c r="F30" s="733" t="s">
        <v>650</v>
      </c>
      <c r="G30" s="732" t="s">
        <v>651</v>
      </c>
      <c r="H30" s="732">
        <v>110555</v>
      </c>
      <c r="I30" s="732">
        <v>10555</v>
      </c>
      <c r="J30" s="732" t="s">
        <v>699</v>
      </c>
      <c r="K30" s="732" t="s">
        <v>700</v>
      </c>
      <c r="L30" s="735">
        <v>254.97999999999996</v>
      </c>
      <c r="M30" s="735">
        <v>10</v>
      </c>
      <c r="N30" s="736">
        <v>2549.7999999999997</v>
      </c>
    </row>
    <row r="31" spans="1:14" ht="14.45" customHeight="1" x14ac:dyDescent="0.2">
      <c r="A31" s="730" t="s">
        <v>599</v>
      </c>
      <c r="B31" s="731" t="s">
        <v>600</v>
      </c>
      <c r="C31" s="732" t="s">
        <v>615</v>
      </c>
      <c r="D31" s="733" t="s">
        <v>616</v>
      </c>
      <c r="E31" s="734">
        <v>50113001</v>
      </c>
      <c r="F31" s="733" t="s">
        <v>650</v>
      </c>
      <c r="G31" s="732" t="s">
        <v>651</v>
      </c>
      <c r="H31" s="732">
        <v>10561</v>
      </c>
      <c r="I31" s="732">
        <v>10561</v>
      </c>
      <c r="J31" s="732" t="s">
        <v>699</v>
      </c>
      <c r="K31" s="732" t="s">
        <v>701</v>
      </c>
      <c r="L31" s="735">
        <v>250.8</v>
      </c>
      <c r="M31" s="735">
        <v>1</v>
      </c>
      <c r="N31" s="736">
        <v>250.8</v>
      </c>
    </row>
    <row r="32" spans="1:14" ht="14.45" customHeight="1" x14ac:dyDescent="0.2">
      <c r="A32" s="730" t="s">
        <v>599</v>
      </c>
      <c r="B32" s="731" t="s">
        <v>600</v>
      </c>
      <c r="C32" s="732" t="s">
        <v>615</v>
      </c>
      <c r="D32" s="733" t="s">
        <v>616</v>
      </c>
      <c r="E32" s="734">
        <v>50113001</v>
      </c>
      <c r="F32" s="733" t="s">
        <v>650</v>
      </c>
      <c r="G32" s="732" t="s">
        <v>651</v>
      </c>
      <c r="H32" s="732">
        <v>173320</v>
      </c>
      <c r="I32" s="732">
        <v>173320</v>
      </c>
      <c r="J32" s="732" t="s">
        <v>702</v>
      </c>
      <c r="K32" s="732" t="s">
        <v>703</v>
      </c>
      <c r="L32" s="735">
        <v>524.59000003099652</v>
      </c>
      <c r="M32" s="735">
        <v>32</v>
      </c>
      <c r="N32" s="736">
        <v>16786.880000991889</v>
      </c>
    </row>
    <row r="33" spans="1:14" ht="14.45" customHeight="1" x14ac:dyDescent="0.2">
      <c r="A33" s="730" t="s">
        <v>599</v>
      </c>
      <c r="B33" s="731" t="s">
        <v>600</v>
      </c>
      <c r="C33" s="732" t="s">
        <v>615</v>
      </c>
      <c r="D33" s="733" t="s">
        <v>616</v>
      </c>
      <c r="E33" s="734">
        <v>50113001</v>
      </c>
      <c r="F33" s="733" t="s">
        <v>650</v>
      </c>
      <c r="G33" s="732" t="s">
        <v>651</v>
      </c>
      <c r="H33" s="732">
        <v>173367</v>
      </c>
      <c r="I33" s="732">
        <v>173367</v>
      </c>
      <c r="J33" s="732" t="s">
        <v>704</v>
      </c>
      <c r="K33" s="732" t="s">
        <v>705</v>
      </c>
      <c r="L33" s="735">
        <v>1035.6499999999999</v>
      </c>
      <c r="M33" s="735">
        <v>4</v>
      </c>
      <c r="N33" s="736">
        <v>4142.5999999999995</v>
      </c>
    </row>
    <row r="34" spans="1:14" ht="14.45" customHeight="1" x14ac:dyDescent="0.2">
      <c r="A34" s="730" t="s">
        <v>599</v>
      </c>
      <c r="B34" s="731" t="s">
        <v>600</v>
      </c>
      <c r="C34" s="732" t="s">
        <v>615</v>
      </c>
      <c r="D34" s="733" t="s">
        <v>616</v>
      </c>
      <c r="E34" s="734">
        <v>50113001</v>
      </c>
      <c r="F34" s="733" t="s">
        <v>650</v>
      </c>
      <c r="G34" s="732" t="s">
        <v>651</v>
      </c>
      <c r="H34" s="732">
        <v>196303</v>
      </c>
      <c r="I34" s="732">
        <v>96303</v>
      </c>
      <c r="J34" s="732" t="s">
        <v>706</v>
      </c>
      <c r="K34" s="732" t="s">
        <v>707</v>
      </c>
      <c r="L34" s="735">
        <v>62.276666666666664</v>
      </c>
      <c r="M34" s="735">
        <v>12</v>
      </c>
      <c r="N34" s="736">
        <v>747.31999999999994</v>
      </c>
    </row>
    <row r="35" spans="1:14" ht="14.45" customHeight="1" x14ac:dyDescent="0.2">
      <c r="A35" s="730" t="s">
        <v>599</v>
      </c>
      <c r="B35" s="731" t="s">
        <v>600</v>
      </c>
      <c r="C35" s="732" t="s">
        <v>615</v>
      </c>
      <c r="D35" s="733" t="s">
        <v>616</v>
      </c>
      <c r="E35" s="734">
        <v>50113001</v>
      </c>
      <c r="F35" s="733" t="s">
        <v>650</v>
      </c>
      <c r="G35" s="732" t="s">
        <v>651</v>
      </c>
      <c r="H35" s="732">
        <v>100392</v>
      </c>
      <c r="I35" s="732">
        <v>392</v>
      </c>
      <c r="J35" s="732" t="s">
        <v>708</v>
      </c>
      <c r="K35" s="732" t="s">
        <v>709</v>
      </c>
      <c r="L35" s="735">
        <v>57.53</v>
      </c>
      <c r="M35" s="735">
        <v>1</v>
      </c>
      <c r="N35" s="736">
        <v>57.53</v>
      </c>
    </row>
    <row r="36" spans="1:14" ht="14.45" customHeight="1" x14ac:dyDescent="0.2">
      <c r="A36" s="730" t="s">
        <v>599</v>
      </c>
      <c r="B36" s="731" t="s">
        <v>600</v>
      </c>
      <c r="C36" s="732" t="s">
        <v>615</v>
      </c>
      <c r="D36" s="733" t="s">
        <v>616</v>
      </c>
      <c r="E36" s="734">
        <v>50113001</v>
      </c>
      <c r="F36" s="733" t="s">
        <v>650</v>
      </c>
      <c r="G36" s="732" t="s">
        <v>651</v>
      </c>
      <c r="H36" s="732">
        <v>192351</v>
      </c>
      <c r="I36" s="732">
        <v>92351</v>
      </c>
      <c r="J36" s="732" t="s">
        <v>710</v>
      </c>
      <c r="K36" s="732" t="s">
        <v>711</v>
      </c>
      <c r="L36" s="735">
        <v>86.22</v>
      </c>
      <c r="M36" s="735">
        <v>5</v>
      </c>
      <c r="N36" s="736">
        <v>431.09999999999997</v>
      </c>
    </row>
    <row r="37" spans="1:14" ht="14.45" customHeight="1" x14ac:dyDescent="0.2">
      <c r="A37" s="730" t="s">
        <v>599</v>
      </c>
      <c r="B37" s="731" t="s">
        <v>600</v>
      </c>
      <c r="C37" s="732" t="s">
        <v>615</v>
      </c>
      <c r="D37" s="733" t="s">
        <v>616</v>
      </c>
      <c r="E37" s="734">
        <v>50113001</v>
      </c>
      <c r="F37" s="733" t="s">
        <v>650</v>
      </c>
      <c r="G37" s="732" t="s">
        <v>651</v>
      </c>
      <c r="H37" s="732">
        <v>132992</v>
      </c>
      <c r="I37" s="732">
        <v>32992</v>
      </c>
      <c r="J37" s="732" t="s">
        <v>712</v>
      </c>
      <c r="K37" s="732" t="s">
        <v>713</v>
      </c>
      <c r="L37" s="735">
        <v>108.39000000000003</v>
      </c>
      <c r="M37" s="735">
        <v>3</v>
      </c>
      <c r="N37" s="736">
        <v>325.17000000000007</v>
      </c>
    </row>
    <row r="38" spans="1:14" ht="14.45" customHeight="1" x14ac:dyDescent="0.2">
      <c r="A38" s="730" t="s">
        <v>599</v>
      </c>
      <c r="B38" s="731" t="s">
        <v>600</v>
      </c>
      <c r="C38" s="732" t="s">
        <v>615</v>
      </c>
      <c r="D38" s="733" t="s">
        <v>616</v>
      </c>
      <c r="E38" s="734">
        <v>50113001</v>
      </c>
      <c r="F38" s="733" t="s">
        <v>650</v>
      </c>
      <c r="G38" s="732" t="s">
        <v>651</v>
      </c>
      <c r="H38" s="732">
        <v>112892</v>
      </c>
      <c r="I38" s="732">
        <v>12892</v>
      </c>
      <c r="J38" s="732" t="s">
        <v>714</v>
      </c>
      <c r="K38" s="732" t="s">
        <v>715</v>
      </c>
      <c r="L38" s="735">
        <v>104.44999999999999</v>
      </c>
      <c r="M38" s="735">
        <v>1</v>
      </c>
      <c r="N38" s="736">
        <v>104.44999999999999</v>
      </c>
    </row>
    <row r="39" spans="1:14" ht="14.45" customHeight="1" x14ac:dyDescent="0.2">
      <c r="A39" s="730" t="s">
        <v>599</v>
      </c>
      <c r="B39" s="731" t="s">
        <v>600</v>
      </c>
      <c r="C39" s="732" t="s">
        <v>615</v>
      </c>
      <c r="D39" s="733" t="s">
        <v>616</v>
      </c>
      <c r="E39" s="734">
        <v>50113001</v>
      </c>
      <c r="F39" s="733" t="s">
        <v>650</v>
      </c>
      <c r="G39" s="732" t="s">
        <v>651</v>
      </c>
      <c r="H39" s="732">
        <v>132853</v>
      </c>
      <c r="I39" s="732">
        <v>132853</v>
      </c>
      <c r="J39" s="732" t="s">
        <v>714</v>
      </c>
      <c r="K39" s="732" t="s">
        <v>715</v>
      </c>
      <c r="L39" s="735">
        <v>103.32</v>
      </c>
      <c r="M39" s="735">
        <v>1</v>
      </c>
      <c r="N39" s="736">
        <v>103.32</v>
      </c>
    </row>
    <row r="40" spans="1:14" ht="14.45" customHeight="1" x14ac:dyDescent="0.2">
      <c r="A40" s="730" t="s">
        <v>599</v>
      </c>
      <c r="B40" s="731" t="s">
        <v>600</v>
      </c>
      <c r="C40" s="732" t="s">
        <v>615</v>
      </c>
      <c r="D40" s="733" t="s">
        <v>616</v>
      </c>
      <c r="E40" s="734">
        <v>50113001</v>
      </c>
      <c r="F40" s="733" t="s">
        <v>650</v>
      </c>
      <c r="G40" s="732" t="s">
        <v>651</v>
      </c>
      <c r="H40" s="732">
        <v>119757</v>
      </c>
      <c r="I40" s="732">
        <v>19757</v>
      </c>
      <c r="J40" s="732" t="s">
        <v>716</v>
      </c>
      <c r="K40" s="732" t="s">
        <v>717</v>
      </c>
      <c r="L40" s="735">
        <v>71.719992042501488</v>
      </c>
      <c r="M40" s="735">
        <v>2</v>
      </c>
      <c r="N40" s="736">
        <v>143.43998408500298</v>
      </c>
    </row>
    <row r="41" spans="1:14" ht="14.45" customHeight="1" x14ac:dyDescent="0.2">
      <c r="A41" s="730" t="s">
        <v>599</v>
      </c>
      <c r="B41" s="731" t="s">
        <v>600</v>
      </c>
      <c r="C41" s="732" t="s">
        <v>615</v>
      </c>
      <c r="D41" s="733" t="s">
        <v>616</v>
      </c>
      <c r="E41" s="734">
        <v>50113001</v>
      </c>
      <c r="F41" s="733" t="s">
        <v>650</v>
      </c>
      <c r="G41" s="732" t="s">
        <v>651</v>
      </c>
      <c r="H41" s="732">
        <v>173305</v>
      </c>
      <c r="I41" s="732">
        <v>173305</v>
      </c>
      <c r="J41" s="732" t="s">
        <v>718</v>
      </c>
      <c r="K41" s="732" t="s">
        <v>719</v>
      </c>
      <c r="L41" s="735">
        <v>298.74</v>
      </c>
      <c r="M41" s="735">
        <v>1</v>
      </c>
      <c r="N41" s="736">
        <v>298.74</v>
      </c>
    </row>
    <row r="42" spans="1:14" ht="14.45" customHeight="1" x14ac:dyDescent="0.2">
      <c r="A42" s="730" t="s">
        <v>599</v>
      </c>
      <c r="B42" s="731" t="s">
        <v>600</v>
      </c>
      <c r="C42" s="732" t="s">
        <v>615</v>
      </c>
      <c r="D42" s="733" t="s">
        <v>616</v>
      </c>
      <c r="E42" s="734">
        <v>50113001</v>
      </c>
      <c r="F42" s="733" t="s">
        <v>650</v>
      </c>
      <c r="G42" s="732" t="s">
        <v>651</v>
      </c>
      <c r="H42" s="732">
        <v>176496</v>
      </c>
      <c r="I42" s="732">
        <v>76496</v>
      </c>
      <c r="J42" s="732" t="s">
        <v>720</v>
      </c>
      <c r="K42" s="732" t="s">
        <v>721</v>
      </c>
      <c r="L42" s="735">
        <v>125.42999999999999</v>
      </c>
      <c r="M42" s="735">
        <v>9</v>
      </c>
      <c r="N42" s="736">
        <v>1128.8699999999999</v>
      </c>
    </row>
    <row r="43" spans="1:14" ht="14.45" customHeight="1" x14ac:dyDescent="0.2">
      <c r="A43" s="730" t="s">
        <v>599</v>
      </c>
      <c r="B43" s="731" t="s">
        <v>600</v>
      </c>
      <c r="C43" s="732" t="s">
        <v>615</v>
      </c>
      <c r="D43" s="733" t="s">
        <v>616</v>
      </c>
      <c r="E43" s="734">
        <v>50113001</v>
      </c>
      <c r="F43" s="733" t="s">
        <v>650</v>
      </c>
      <c r="G43" s="732" t="s">
        <v>670</v>
      </c>
      <c r="H43" s="732">
        <v>231688</v>
      </c>
      <c r="I43" s="732">
        <v>231688</v>
      </c>
      <c r="J43" s="732" t="s">
        <v>722</v>
      </c>
      <c r="K43" s="732" t="s">
        <v>723</v>
      </c>
      <c r="L43" s="735">
        <v>97.36</v>
      </c>
      <c r="M43" s="735">
        <v>1</v>
      </c>
      <c r="N43" s="736">
        <v>97.36</v>
      </c>
    </row>
    <row r="44" spans="1:14" ht="14.45" customHeight="1" x14ac:dyDescent="0.2">
      <c r="A44" s="730" t="s">
        <v>599</v>
      </c>
      <c r="B44" s="731" t="s">
        <v>600</v>
      </c>
      <c r="C44" s="732" t="s">
        <v>615</v>
      </c>
      <c r="D44" s="733" t="s">
        <v>616</v>
      </c>
      <c r="E44" s="734">
        <v>50113001</v>
      </c>
      <c r="F44" s="733" t="s">
        <v>650</v>
      </c>
      <c r="G44" s="732" t="s">
        <v>670</v>
      </c>
      <c r="H44" s="732">
        <v>231696</v>
      </c>
      <c r="I44" s="732">
        <v>231696</v>
      </c>
      <c r="J44" s="732" t="s">
        <v>724</v>
      </c>
      <c r="K44" s="732" t="s">
        <v>725</v>
      </c>
      <c r="L44" s="735">
        <v>207.22999999999996</v>
      </c>
      <c r="M44" s="735">
        <v>2</v>
      </c>
      <c r="N44" s="736">
        <v>414.45999999999992</v>
      </c>
    </row>
    <row r="45" spans="1:14" ht="14.45" customHeight="1" x14ac:dyDescent="0.2">
      <c r="A45" s="730" t="s">
        <v>599</v>
      </c>
      <c r="B45" s="731" t="s">
        <v>600</v>
      </c>
      <c r="C45" s="732" t="s">
        <v>615</v>
      </c>
      <c r="D45" s="733" t="s">
        <v>616</v>
      </c>
      <c r="E45" s="734">
        <v>50113001</v>
      </c>
      <c r="F45" s="733" t="s">
        <v>650</v>
      </c>
      <c r="G45" s="732" t="s">
        <v>670</v>
      </c>
      <c r="H45" s="732">
        <v>231689</v>
      </c>
      <c r="I45" s="732">
        <v>231689</v>
      </c>
      <c r="J45" s="732" t="s">
        <v>724</v>
      </c>
      <c r="K45" s="732" t="s">
        <v>726</v>
      </c>
      <c r="L45" s="735">
        <v>291.40000000000003</v>
      </c>
      <c r="M45" s="735">
        <v>1</v>
      </c>
      <c r="N45" s="736">
        <v>291.40000000000003</v>
      </c>
    </row>
    <row r="46" spans="1:14" ht="14.45" customHeight="1" x14ac:dyDescent="0.2">
      <c r="A46" s="730" t="s">
        <v>599</v>
      </c>
      <c r="B46" s="731" t="s">
        <v>600</v>
      </c>
      <c r="C46" s="732" t="s">
        <v>615</v>
      </c>
      <c r="D46" s="733" t="s">
        <v>616</v>
      </c>
      <c r="E46" s="734">
        <v>50113001</v>
      </c>
      <c r="F46" s="733" t="s">
        <v>650</v>
      </c>
      <c r="G46" s="732" t="s">
        <v>651</v>
      </c>
      <c r="H46" s="732">
        <v>168008</v>
      </c>
      <c r="I46" s="732">
        <v>168008</v>
      </c>
      <c r="J46" s="732" t="s">
        <v>727</v>
      </c>
      <c r="K46" s="732" t="s">
        <v>728</v>
      </c>
      <c r="L46" s="735">
        <v>799.63086956521727</v>
      </c>
      <c r="M46" s="735">
        <v>23</v>
      </c>
      <c r="N46" s="736">
        <v>18391.509999999998</v>
      </c>
    </row>
    <row r="47" spans="1:14" ht="14.45" customHeight="1" x14ac:dyDescent="0.2">
      <c r="A47" s="730" t="s">
        <v>599</v>
      </c>
      <c r="B47" s="731" t="s">
        <v>600</v>
      </c>
      <c r="C47" s="732" t="s">
        <v>615</v>
      </c>
      <c r="D47" s="733" t="s">
        <v>616</v>
      </c>
      <c r="E47" s="734">
        <v>50113001</v>
      </c>
      <c r="F47" s="733" t="s">
        <v>650</v>
      </c>
      <c r="G47" s="732" t="s">
        <v>651</v>
      </c>
      <c r="H47" s="732">
        <v>168010</v>
      </c>
      <c r="I47" s="732">
        <v>168010</v>
      </c>
      <c r="J47" s="732" t="s">
        <v>729</v>
      </c>
      <c r="K47" s="732" t="s">
        <v>730</v>
      </c>
      <c r="L47" s="735">
        <v>672.25333333333322</v>
      </c>
      <c r="M47" s="735">
        <v>6</v>
      </c>
      <c r="N47" s="736">
        <v>4033.5199999999995</v>
      </c>
    </row>
    <row r="48" spans="1:14" ht="14.45" customHeight="1" x14ac:dyDescent="0.2">
      <c r="A48" s="730" t="s">
        <v>599</v>
      </c>
      <c r="B48" s="731" t="s">
        <v>600</v>
      </c>
      <c r="C48" s="732" t="s">
        <v>615</v>
      </c>
      <c r="D48" s="733" t="s">
        <v>616</v>
      </c>
      <c r="E48" s="734">
        <v>50113001</v>
      </c>
      <c r="F48" s="733" t="s">
        <v>650</v>
      </c>
      <c r="G48" s="732" t="s">
        <v>651</v>
      </c>
      <c r="H48" s="732">
        <v>191730</v>
      </c>
      <c r="I48" s="732">
        <v>191730</v>
      </c>
      <c r="J48" s="732" t="s">
        <v>731</v>
      </c>
      <c r="K48" s="732" t="s">
        <v>732</v>
      </c>
      <c r="L48" s="735">
        <v>227.7</v>
      </c>
      <c r="M48" s="735">
        <v>2</v>
      </c>
      <c r="N48" s="736">
        <v>455.4</v>
      </c>
    </row>
    <row r="49" spans="1:14" ht="14.45" customHeight="1" x14ac:dyDescent="0.2">
      <c r="A49" s="730" t="s">
        <v>599</v>
      </c>
      <c r="B49" s="731" t="s">
        <v>600</v>
      </c>
      <c r="C49" s="732" t="s">
        <v>615</v>
      </c>
      <c r="D49" s="733" t="s">
        <v>616</v>
      </c>
      <c r="E49" s="734">
        <v>50113001</v>
      </c>
      <c r="F49" s="733" t="s">
        <v>650</v>
      </c>
      <c r="G49" s="732" t="s">
        <v>651</v>
      </c>
      <c r="H49" s="732">
        <v>991568</v>
      </c>
      <c r="I49" s="732">
        <v>0</v>
      </c>
      <c r="J49" s="732" t="s">
        <v>733</v>
      </c>
      <c r="K49" s="732" t="s">
        <v>329</v>
      </c>
      <c r="L49" s="735">
        <v>239.97</v>
      </c>
      <c r="M49" s="735">
        <v>3</v>
      </c>
      <c r="N49" s="736">
        <v>719.91</v>
      </c>
    </row>
    <row r="50" spans="1:14" ht="14.45" customHeight="1" x14ac:dyDescent="0.2">
      <c r="A50" s="730" t="s">
        <v>599</v>
      </c>
      <c r="B50" s="731" t="s">
        <v>600</v>
      </c>
      <c r="C50" s="732" t="s">
        <v>615</v>
      </c>
      <c r="D50" s="733" t="s">
        <v>616</v>
      </c>
      <c r="E50" s="734">
        <v>50113001</v>
      </c>
      <c r="F50" s="733" t="s">
        <v>650</v>
      </c>
      <c r="G50" s="732" t="s">
        <v>651</v>
      </c>
      <c r="H50" s="732">
        <v>993603</v>
      </c>
      <c r="I50" s="732">
        <v>0</v>
      </c>
      <c r="J50" s="732" t="s">
        <v>734</v>
      </c>
      <c r="K50" s="732" t="s">
        <v>329</v>
      </c>
      <c r="L50" s="735">
        <v>223.2571428571429</v>
      </c>
      <c r="M50" s="735">
        <v>28</v>
      </c>
      <c r="N50" s="736">
        <v>6251.2000000000007</v>
      </c>
    </row>
    <row r="51" spans="1:14" ht="14.45" customHeight="1" x14ac:dyDescent="0.2">
      <c r="A51" s="730" t="s">
        <v>599</v>
      </c>
      <c r="B51" s="731" t="s">
        <v>600</v>
      </c>
      <c r="C51" s="732" t="s">
        <v>615</v>
      </c>
      <c r="D51" s="733" t="s">
        <v>616</v>
      </c>
      <c r="E51" s="734">
        <v>50113001</v>
      </c>
      <c r="F51" s="733" t="s">
        <v>650</v>
      </c>
      <c r="G51" s="732" t="s">
        <v>329</v>
      </c>
      <c r="H51" s="732">
        <v>241307</v>
      </c>
      <c r="I51" s="732">
        <v>241307</v>
      </c>
      <c r="J51" s="732" t="s">
        <v>735</v>
      </c>
      <c r="K51" s="732" t="s">
        <v>736</v>
      </c>
      <c r="L51" s="735">
        <v>103.17999999999999</v>
      </c>
      <c r="M51" s="735">
        <v>5</v>
      </c>
      <c r="N51" s="736">
        <v>515.9</v>
      </c>
    </row>
    <row r="52" spans="1:14" ht="14.45" customHeight="1" x14ac:dyDescent="0.2">
      <c r="A52" s="730" t="s">
        <v>599</v>
      </c>
      <c r="B52" s="731" t="s">
        <v>600</v>
      </c>
      <c r="C52" s="732" t="s">
        <v>615</v>
      </c>
      <c r="D52" s="733" t="s">
        <v>616</v>
      </c>
      <c r="E52" s="734">
        <v>50113001</v>
      </c>
      <c r="F52" s="733" t="s">
        <v>650</v>
      </c>
      <c r="G52" s="732" t="s">
        <v>670</v>
      </c>
      <c r="H52" s="732">
        <v>233600</v>
      </c>
      <c r="I52" s="732">
        <v>233600</v>
      </c>
      <c r="J52" s="732" t="s">
        <v>737</v>
      </c>
      <c r="K52" s="732" t="s">
        <v>738</v>
      </c>
      <c r="L52" s="735">
        <v>52.24</v>
      </c>
      <c r="M52" s="735">
        <v>1</v>
      </c>
      <c r="N52" s="736">
        <v>52.24</v>
      </c>
    </row>
    <row r="53" spans="1:14" ht="14.45" customHeight="1" x14ac:dyDescent="0.2">
      <c r="A53" s="730" t="s">
        <v>599</v>
      </c>
      <c r="B53" s="731" t="s">
        <v>600</v>
      </c>
      <c r="C53" s="732" t="s">
        <v>615</v>
      </c>
      <c r="D53" s="733" t="s">
        <v>616</v>
      </c>
      <c r="E53" s="734">
        <v>50113001</v>
      </c>
      <c r="F53" s="733" t="s">
        <v>650</v>
      </c>
      <c r="G53" s="732" t="s">
        <v>670</v>
      </c>
      <c r="H53" s="732">
        <v>233559</v>
      </c>
      <c r="I53" s="732">
        <v>233559</v>
      </c>
      <c r="J53" s="732" t="s">
        <v>739</v>
      </c>
      <c r="K53" s="732" t="s">
        <v>740</v>
      </c>
      <c r="L53" s="735">
        <v>26.430000000000007</v>
      </c>
      <c r="M53" s="735">
        <v>4</v>
      </c>
      <c r="N53" s="736">
        <v>105.72000000000003</v>
      </c>
    </row>
    <row r="54" spans="1:14" ht="14.45" customHeight="1" x14ac:dyDescent="0.2">
      <c r="A54" s="730" t="s">
        <v>599</v>
      </c>
      <c r="B54" s="731" t="s">
        <v>600</v>
      </c>
      <c r="C54" s="732" t="s">
        <v>615</v>
      </c>
      <c r="D54" s="733" t="s">
        <v>616</v>
      </c>
      <c r="E54" s="734">
        <v>50113001</v>
      </c>
      <c r="F54" s="733" t="s">
        <v>650</v>
      </c>
      <c r="G54" s="732" t="s">
        <v>670</v>
      </c>
      <c r="H54" s="732">
        <v>233584</v>
      </c>
      <c r="I54" s="732">
        <v>233584</v>
      </c>
      <c r="J54" s="732" t="s">
        <v>741</v>
      </c>
      <c r="K54" s="732" t="s">
        <v>742</v>
      </c>
      <c r="L54" s="735">
        <v>87.019999999999982</v>
      </c>
      <c r="M54" s="735">
        <v>1</v>
      </c>
      <c r="N54" s="736">
        <v>87.019999999999982</v>
      </c>
    </row>
    <row r="55" spans="1:14" ht="14.45" customHeight="1" x14ac:dyDescent="0.2">
      <c r="A55" s="730" t="s">
        <v>599</v>
      </c>
      <c r="B55" s="731" t="s">
        <v>600</v>
      </c>
      <c r="C55" s="732" t="s">
        <v>615</v>
      </c>
      <c r="D55" s="733" t="s">
        <v>616</v>
      </c>
      <c r="E55" s="734">
        <v>50113001</v>
      </c>
      <c r="F55" s="733" t="s">
        <v>650</v>
      </c>
      <c r="G55" s="732" t="s">
        <v>329</v>
      </c>
      <c r="H55" s="732">
        <v>199677</v>
      </c>
      <c r="I55" s="732">
        <v>199677</v>
      </c>
      <c r="J55" s="732" t="s">
        <v>743</v>
      </c>
      <c r="K55" s="732" t="s">
        <v>744</v>
      </c>
      <c r="L55" s="735">
        <v>174.22999999999996</v>
      </c>
      <c r="M55" s="735">
        <v>1</v>
      </c>
      <c r="N55" s="736">
        <v>174.22999999999996</v>
      </c>
    </row>
    <row r="56" spans="1:14" ht="14.45" customHeight="1" x14ac:dyDescent="0.2">
      <c r="A56" s="730" t="s">
        <v>599</v>
      </c>
      <c r="B56" s="731" t="s">
        <v>600</v>
      </c>
      <c r="C56" s="732" t="s">
        <v>615</v>
      </c>
      <c r="D56" s="733" t="s">
        <v>616</v>
      </c>
      <c r="E56" s="734">
        <v>50113001</v>
      </c>
      <c r="F56" s="733" t="s">
        <v>650</v>
      </c>
      <c r="G56" s="732" t="s">
        <v>651</v>
      </c>
      <c r="H56" s="732">
        <v>215611</v>
      </c>
      <c r="I56" s="732">
        <v>215611</v>
      </c>
      <c r="J56" s="732" t="s">
        <v>745</v>
      </c>
      <c r="K56" s="732" t="s">
        <v>746</v>
      </c>
      <c r="L56" s="735">
        <v>1242.559959528588</v>
      </c>
      <c r="M56" s="735">
        <v>17.164214499999996</v>
      </c>
      <c r="N56" s="736">
        <v>21327.565674459998</v>
      </c>
    </row>
    <row r="57" spans="1:14" ht="14.45" customHeight="1" x14ac:dyDescent="0.2">
      <c r="A57" s="730" t="s">
        <v>599</v>
      </c>
      <c r="B57" s="731" t="s">
        <v>600</v>
      </c>
      <c r="C57" s="732" t="s">
        <v>615</v>
      </c>
      <c r="D57" s="733" t="s">
        <v>616</v>
      </c>
      <c r="E57" s="734">
        <v>50113001</v>
      </c>
      <c r="F57" s="733" t="s">
        <v>650</v>
      </c>
      <c r="G57" s="732" t="s">
        <v>651</v>
      </c>
      <c r="H57" s="732">
        <v>191565</v>
      </c>
      <c r="I57" s="732">
        <v>191565</v>
      </c>
      <c r="J57" s="732" t="s">
        <v>747</v>
      </c>
      <c r="K57" s="732" t="s">
        <v>748</v>
      </c>
      <c r="L57" s="735">
        <v>621.2800000000002</v>
      </c>
      <c r="M57" s="735">
        <v>11.798069</v>
      </c>
      <c r="N57" s="736">
        <v>7329.9043083200022</v>
      </c>
    </row>
    <row r="58" spans="1:14" ht="14.45" customHeight="1" x14ac:dyDescent="0.2">
      <c r="A58" s="730" t="s">
        <v>599</v>
      </c>
      <c r="B58" s="731" t="s">
        <v>600</v>
      </c>
      <c r="C58" s="732" t="s">
        <v>615</v>
      </c>
      <c r="D58" s="733" t="s">
        <v>616</v>
      </c>
      <c r="E58" s="734">
        <v>50113001</v>
      </c>
      <c r="F58" s="733" t="s">
        <v>650</v>
      </c>
      <c r="G58" s="732" t="s">
        <v>651</v>
      </c>
      <c r="H58" s="732">
        <v>498958</v>
      </c>
      <c r="I58" s="732">
        <v>9999999</v>
      </c>
      <c r="J58" s="732" t="s">
        <v>749</v>
      </c>
      <c r="K58" s="732" t="s">
        <v>748</v>
      </c>
      <c r="L58" s="735">
        <v>2516.90183340679</v>
      </c>
      <c r="M58" s="735">
        <v>9.4962780999999978</v>
      </c>
      <c r="N58" s="736">
        <v>23901.199760430743</v>
      </c>
    </row>
    <row r="59" spans="1:14" ht="14.45" customHeight="1" x14ac:dyDescent="0.2">
      <c r="A59" s="730" t="s">
        <v>599</v>
      </c>
      <c r="B59" s="731" t="s">
        <v>600</v>
      </c>
      <c r="C59" s="732" t="s">
        <v>615</v>
      </c>
      <c r="D59" s="733" t="s">
        <v>616</v>
      </c>
      <c r="E59" s="734">
        <v>50113001</v>
      </c>
      <c r="F59" s="733" t="s">
        <v>650</v>
      </c>
      <c r="G59" s="732" t="s">
        <v>651</v>
      </c>
      <c r="H59" s="732">
        <v>190991</v>
      </c>
      <c r="I59" s="732">
        <v>90991</v>
      </c>
      <c r="J59" s="732" t="s">
        <v>750</v>
      </c>
      <c r="K59" s="732" t="s">
        <v>751</v>
      </c>
      <c r="L59" s="735">
        <v>48.329999999999991</v>
      </c>
      <c r="M59" s="735">
        <v>3</v>
      </c>
      <c r="N59" s="736">
        <v>144.98999999999998</v>
      </c>
    </row>
    <row r="60" spans="1:14" ht="14.45" customHeight="1" x14ac:dyDescent="0.2">
      <c r="A60" s="730" t="s">
        <v>599</v>
      </c>
      <c r="B60" s="731" t="s">
        <v>600</v>
      </c>
      <c r="C60" s="732" t="s">
        <v>615</v>
      </c>
      <c r="D60" s="733" t="s">
        <v>616</v>
      </c>
      <c r="E60" s="734">
        <v>50113001</v>
      </c>
      <c r="F60" s="733" t="s">
        <v>650</v>
      </c>
      <c r="G60" s="732" t="s">
        <v>651</v>
      </c>
      <c r="H60" s="732">
        <v>164787</v>
      </c>
      <c r="I60" s="732">
        <v>64787</v>
      </c>
      <c r="J60" s="732" t="s">
        <v>752</v>
      </c>
      <c r="K60" s="732" t="s">
        <v>753</v>
      </c>
      <c r="L60" s="735">
        <v>1596.28</v>
      </c>
      <c r="M60" s="735">
        <v>1</v>
      </c>
      <c r="N60" s="736">
        <v>1596.28</v>
      </c>
    </row>
    <row r="61" spans="1:14" ht="14.45" customHeight="1" x14ac:dyDescent="0.2">
      <c r="A61" s="730" t="s">
        <v>599</v>
      </c>
      <c r="B61" s="731" t="s">
        <v>600</v>
      </c>
      <c r="C61" s="732" t="s">
        <v>615</v>
      </c>
      <c r="D61" s="733" t="s">
        <v>616</v>
      </c>
      <c r="E61" s="734">
        <v>50113001</v>
      </c>
      <c r="F61" s="733" t="s">
        <v>650</v>
      </c>
      <c r="G61" s="732" t="s">
        <v>651</v>
      </c>
      <c r="H61" s="732">
        <v>212884</v>
      </c>
      <c r="I61" s="732">
        <v>212884</v>
      </c>
      <c r="J61" s="732" t="s">
        <v>754</v>
      </c>
      <c r="K61" s="732" t="s">
        <v>755</v>
      </c>
      <c r="L61" s="735">
        <v>47.12</v>
      </c>
      <c r="M61" s="735">
        <v>-4</v>
      </c>
      <c r="N61" s="736">
        <v>-188.48</v>
      </c>
    </row>
    <row r="62" spans="1:14" ht="14.45" customHeight="1" x14ac:dyDescent="0.2">
      <c r="A62" s="730" t="s">
        <v>599</v>
      </c>
      <c r="B62" s="731" t="s">
        <v>600</v>
      </c>
      <c r="C62" s="732" t="s">
        <v>615</v>
      </c>
      <c r="D62" s="733" t="s">
        <v>616</v>
      </c>
      <c r="E62" s="734">
        <v>50113001</v>
      </c>
      <c r="F62" s="733" t="s">
        <v>650</v>
      </c>
      <c r="G62" s="732" t="s">
        <v>651</v>
      </c>
      <c r="H62" s="732">
        <v>132101</v>
      </c>
      <c r="I62" s="732">
        <v>132101</v>
      </c>
      <c r="J62" s="732" t="s">
        <v>756</v>
      </c>
      <c r="K62" s="732" t="s">
        <v>757</v>
      </c>
      <c r="L62" s="735">
        <v>111</v>
      </c>
      <c r="M62" s="735">
        <v>450</v>
      </c>
      <c r="N62" s="736">
        <v>49950</v>
      </c>
    </row>
    <row r="63" spans="1:14" ht="14.45" customHeight="1" x14ac:dyDescent="0.2">
      <c r="A63" s="730" t="s">
        <v>599</v>
      </c>
      <c r="B63" s="731" t="s">
        <v>600</v>
      </c>
      <c r="C63" s="732" t="s">
        <v>615</v>
      </c>
      <c r="D63" s="733" t="s">
        <v>616</v>
      </c>
      <c r="E63" s="734">
        <v>50113001</v>
      </c>
      <c r="F63" s="733" t="s">
        <v>650</v>
      </c>
      <c r="G63" s="732" t="s">
        <v>651</v>
      </c>
      <c r="H63" s="732">
        <v>149317</v>
      </c>
      <c r="I63" s="732">
        <v>49317</v>
      </c>
      <c r="J63" s="732" t="s">
        <v>758</v>
      </c>
      <c r="K63" s="732" t="s">
        <v>759</v>
      </c>
      <c r="L63" s="735">
        <v>299.00200000000001</v>
      </c>
      <c r="M63" s="735">
        <v>3</v>
      </c>
      <c r="N63" s="736">
        <v>897.00600000000009</v>
      </c>
    </row>
    <row r="64" spans="1:14" ht="14.45" customHeight="1" x14ac:dyDescent="0.2">
      <c r="A64" s="730" t="s">
        <v>599</v>
      </c>
      <c r="B64" s="731" t="s">
        <v>600</v>
      </c>
      <c r="C64" s="732" t="s">
        <v>615</v>
      </c>
      <c r="D64" s="733" t="s">
        <v>616</v>
      </c>
      <c r="E64" s="734">
        <v>50113001</v>
      </c>
      <c r="F64" s="733" t="s">
        <v>650</v>
      </c>
      <c r="G64" s="732" t="s">
        <v>651</v>
      </c>
      <c r="H64" s="732">
        <v>100409</v>
      </c>
      <c r="I64" s="732">
        <v>409</v>
      </c>
      <c r="J64" s="732" t="s">
        <v>760</v>
      </c>
      <c r="K64" s="732" t="s">
        <v>761</v>
      </c>
      <c r="L64" s="735">
        <v>79.67</v>
      </c>
      <c r="M64" s="735">
        <v>9</v>
      </c>
      <c r="N64" s="736">
        <v>717.03</v>
      </c>
    </row>
    <row r="65" spans="1:14" ht="14.45" customHeight="1" x14ac:dyDescent="0.2">
      <c r="A65" s="730" t="s">
        <v>599</v>
      </c>
      <c r="B65" s="731" t="s">
        <v>600</v>
      </c>
      <c r="C65" s="732" t="s">
        <v>615</v>
      </c>
      <c r="D65" s="733" t="s">
        <v>616</v>
      </c>
      <c r="E65" s="734">
        <v>50113001</v>
      </c>
      <c r="F65" s="733" t="s">
        <v>650</v>
      </c>
      <c r="G65" s="732" t="s">
        <v>651</v>
      </c>
      <c r="H65" s="732">
        <v>164888</v>
      </c>
      <c r="I65" s="732">
        <v>164888</v>
      </c>
      <c r="J65" s="732" t="s">
        <v>762</v>
      </c>
      <c r="K65" s="732" t="s">
        <v>763</v>
      </c>
      <c r="L65" s="735">
        <v>238.95999999999995</v>
      </c>
      <c r="M65" s="735">
        <v>1</v>
      </c>
      <c r="N65" s="736">
        <v>238.95999999999995</v>
      </c>
    </row>
    <row r="66" spans="1:14" ht="14.45" customHeight="1" x14ac:dyDescent="0.2">
      <c r="A66" s="730" t="s">
        <v>599</v>
      </c>
      <c r="B66" s="731" t="s">
        <v>600</v>
      </c>
      <c r="C66" s="732" t="s">
        <v>615</v>
      </c>
      <c r="D66" s="733" t="s">
        <v>616</v>
      </c>
      <c r="E66" s="734">
        <v>50113001</v>
      </c>
      <c r="F66" s="733" t="s">
        <v>650</v>
      </c>
      <c r="G66" s="732" t="s">
        <v>651</v>
      </c>
      <c r="H66" s="732">
        <v>500936</v>
      </c>
      <c r="I66" s="732">
        <v>185321</v>
      </c>
      <c r="J66" s="732" t="s">
        <v>764</v>
      </c>
      <c r="K66" s="732" t="s">
        <v>765</v>
      </c>
      <c r="L66" s="735">
        <v>1.1000000000000001</v>
      </c>
      <c r="M66" s="735">
        <v>1.3333332</v>
      </c>
      <c r="N66" s="736">
        <v>1.4666665200000002</v>
      </c>
    </row>
    <row r="67" spans="1:14" ht="14.45" customHeight="1" x14ac:dyDescent="0.2">
      <c r="A67" s="730" t="s">
        <v>599</v>
      </c>
      <c r="B67" s="731" t="s">
        <v>600</v>
      </c>
      <c r="C67" s="732" t="s">
        <v>615</v>
      </c>
      <c r="D67" s="733" t="s">
        <v>616</v>
      </c>
      <c r="E67" s="734">
        <v>50113001</v>
      </c>
      <c r="F67" s="733" t="s">
        <v>650</v>
      </c>
      <c r="G67" s="732" t="s">
        <v>651</v>
      </c>
      <c r="H67" s="732">
        <v>841498</v>
      </c>
      <c r="I67" s="732">
        <v>31951</v>
      </c>
      <c r="J67" s="732" t="s">
        <v>766</v>
      </c>
      <c r="K67" s="732" t="s">
        <v>767</v>
      </c>
      <c r="L67" s="735">
        <v>50.659999999999989</v>
      </c>
      <c r="M67" s="735">
        <v>2</v>
      </c>
      <c r="N67" s="736">
        <v>101.31999999999998</v>
      </c>
    </row>
    <row r="68" spans="1:14" ht="14.45" customHeight="1" x14ac:dyDescent="0.2">
      <c r="A68" s="730" t="s">
        <v>599</v>
      </c>
      <c r="B68" s="731" t="s">
        <v>600</v>
      </c>
      <c r="C68" s="732" t="s">
        <v>615</v>
      </c>
      <c r="D68" s="733" t="s">
        <v>616</v>
      </c>
      <c r="E68" s="734">
        <v>50113001</v>
      </c>
      <c r="F68" s="733" t="s">
        <v>650</v>
      </c>
      <c r="G68" s="732" t="s">
        <v>651</v>
      </c>
      <c r="H68" s="732">
        <v>848477</v>
      </c>
      <c r="I68" s="732">
        <v>124346</v>
      </c>
      <c r="J68" s="732" t="s">
        <v>768</v>
      </c>
      <c r="K68" s="732" t="s">
        <v>769</v>
      </c>
      <c r="L68" s="735">
        <v>131.12</v>
      </c>
      <c r="M68" s="735">
        <v>1</v>
      </c>
      <c r="N68" s="736">
        <v>131.12</v>
      </c>
    </row>
    <row r="69" spans="1:14" ht="14.45" customHeight="1" x14ac:dyDescent="0.2">
      <c r="A69" s="730" t="s">
        <v>599</v>
      </c>
      <c r="B69" s="731" t="s">
        <v>600</v>
      </c>
      <c r="C69" s="732" t="s">
        <v>615</v>
      </c>
      <c r="D69" s="733" t="s">
        <v>616</v>
      </c>
      <c r="E69" s="734">
        <v>50113001</v>
      </c>
      <c r="F69" s="733" t="s">
        <v>650</v>
      </c>
      <c r="G69" s="732" t="s">
        <v>651</v>
      </c>
      <c r="H69" s="732">
        <v>238142</v>
      </c>
      <c r="I69" s="732">
        <v>238142</v>
      </c>
      <c r="J69" s="732" t="s">
        <v>770</v>
      </c>
      <c r="K69" s="732" t="s">
        <v>771</v>
      </c>
      <c r="L69" s="735">
        <v>58.839999999999996</v>
      </c>
      <c r="M69" s="735">
        <v>2</v>
      </c>
      <c r="N69" s="736">
        <v>117.67999999999999</v>
      </c>
    </row>
    <row r="70" spans="1:14" ht="14.45" customHeight="1" x14ac:dyDescent="0.2">
      <c r="A70" s="730" t="s">
        <v>599</v>
      </c>
      <c r="B70" s="731" t="s">
        <v>600</v>
      </c>
      <c r="C70" s="732" t="s">
        <v>615</v>
      </c>
      <c r="D70" s="733" t="s">
        <v>616</v>
      </c>
      <c r="E70" s="734">
        <v>50113001</v>
      </c>
      <c r="F70" s="733" t="s">
        <v>650</v>
      </c>
      <c r="G70" s="732" t="s">
        <v>651</v>
      </c>
      <c r="H70" s="732">
        <v>189992</v>
      </c>
      <c r="I70" s="732">
        <v>189992</v>
      </c>
      <c r="J70" s="732" t="s">
        <v>772</v>
      </c>
      <c r="K70" s="732" t="s">
        <v>773</v>
      </c>
      <c r="L70" s="735">
        <v>423.42717668640893</v>
      </c>
      <c r="M70" s="735">
        <v>13.076000000000001</v>
      </c>
      <c r="N70" s="736">
        <v>5536.7337623514832</v>
      </c>
    </row>
    <row r="71" spans="1:14" ht="14.45" customHeight="1" x14ac:dyDescent="0.2">
      <c r="A71" s="730" t="s">
        <v>599</v>
      </c>
      <c r="B71" s="731" t="s">
        <v>600</v>
      </c>
      <c r="C71" s="732" t="s">
        <v>615</v>
      </c>
      <c r="D71" s="733" t="s">
        <v>616</v>
      </c>
      <c r="E71" s="734">
        <v>50113001</v>
      </c>
      <c r="F71" s="733" t="s">
        <v>650</v>
      </c>
      <c r="G71" s="732" t="s">
        <v>651</v>
      </c>
      <c r="H71" s="732">
        <v>230417</v>
      </c>
      <c r="I71" s="732">
        <v>230417</v>
      </c>
      <c r="J71" s="732" t="s">
        <v>774</v>
      </c>
      <c r="K71" s="732" t="s">
        <v>775</v>
      </c>
      <c r="L71" s="735">
        <v>53.855714285714278</v>
      </c>
      <c r="M71" s="735">
        <v>7</v>
      </c>
      <c r="N71" s="736">
        <v>376.98999999999995</v>
      </c>
    </row>
    <row r="72" spans="1:14" ht="14.45" customHeight="1" x14ac:dyDescent="0.2">
      <c r="A72" s="730" t="s">
        <v>599</v>
      </c>
      <c r="B72" s="731" t="s">
        <v>600</v>
      </c>
      <c r="C72" s="732" t="s">
        <v>615</v>
      </c>
      <c r="D72" s="733" t="s">
        <v>616</v>
      </c>
      <c r="E72" s="734">
        <v>50113001</v>
      </c>
      <c r="F72" s="733" t="s">
        <v>650</v>
      </c>
      <c r="G72" s="732" t="s">
        <v>651</v>
      </c>
      <c r="H72" s="732">
        <v>230409</v>
      </c>
      <c r="I72" s="732">
        <v>230409</v>
      </c>
      <c r="J72" s="732" t="s">
        <v>776</v>
      </c>
      <c r="K72" s="732" t="s">
        <v>738</v>
      </c>
      <c r="L72" s="735">
        <v>19.82</v>
      </c>
      <c r="M72" s="735">
        <v>3</v>
      </c>
      <c r="N72" s="736">
        <v>59.46</v>
      </c>
    </row>
    <row r="73" spans="1:14" ht="14.45" customHeight="1" x14ac:dyDescent="0.2">
      <c r="A73" s="730" t="s">
        <v>599</v>
      </c>
      <c r="B73" s="731" t="s">
        <v>600</v>
      </c>
      <c r="C73" s="732" t="s">
        <v>615</v>
      </c>
      <c r="D73" s="733" t="s">
        <v>616</v>
      </c>
      <c r="E73" s="734">
        <v>50113001</v>
      </c>
      <c r="F73" s="733" t="s">
        <v>650</v>
      </c>
      <c r="G73" s="732" t="s">
        <v>651</v>
      </c>
      <c r="H73" s="732">
        <v>216104</v>
      </c>
      <c r="I73" s="732">
        <v>216104</v>
      </c>
      <c r="J73" s="732" t="s">
        <v>777</v>
      </c>
      <c r="K73" s="732" t="s">
        <v>778</v>
      </c>
      <c r="L73" s="735">
        <v>191.22500000000002</v>
      </c>
      <c r="M73" s="735">
        <v>2</v>
      </c>
      <c r="N73" s="736">
        <v>382.45000000000005</v>
      </c>
    </row>
    <row r="74" spans="1:14" ht="14.45" customHeight="1" x14ac:dyDescent="0.2">
      <c r="A74" s="730" t="s">
        <v>599</v>
      </c>
      <c r="B74" s="731" t="s">
        <v>600</v>
      </c>
      <c r="C74" s="732" t="s">
        <v>615</v>
      </c>
      <c r="D74" s="733" t="s">
        <v>616</v>
      </c>
      <c r="E74" s="734">
        <v>50113001</v>
      </c>
      <c r="F74" s="733" t="s">
        <v>650</v>
      </c>
      <c r="G74" s="732" t="s">
        <v>651</v>
      </c>
      <c r="H74" s="732">
        <v>158653</v>
      </c>
      <c r="I74" s="732">
        <v>58653</v>
      </c>
      <c r="J74" s="732" t="s">
        <v>779</v>
      </c>
      <c r="K74" s="732" t="s">
        <v>780</v>
      </c>
      <c r="L74" s="735">
        <v>75.58</v>
      </c>
      <c r="M74" s="735">
        <v>1</v>
      </c>
      <c r="N74" s="736">
        <v>75.58</v>
      </c>
    </row>
    <row r="75" spans="1:14" ht="14.45" customHeight="1" x14ac:dyDescent="0.2">
      <c r="A75" s="730" t="s">
        <v>599</v>
      </c>
      <c r="B75" s="731" t="s">
        <v>600</v>
      </c>
      <c r="C75" s="732" t="s">
        <v>615</v>
      </c>
      <c r="D75" s="733" t="s">
        <v>616</v>
      </c>
      <c r="E75" s="734">
        <v>50113001</v>
      </c>
      <c r="F75" s="733" t="s">
        <v>650</v>
      </c>
      <c r="G75" s="732" t="s">
        <v>651</v>
      </c>
      <c r="H75" s="732">
        <v>158654</v>
      </c>
      <c r="I75" s="732">
        <v>58654</v>
      </c>
      <c r="J75" s="732" t="s">
        <v>781</v>
      </c>
      <c r="K75" s="732" t="s">
        <v>782</v>
      </c>
      <c r="L75" s="735">
        <v>69.306666666666672</v>
      </c>
      <c r="M75" s="735">
        <v>3</v>
      </c>
      <c r="N75" s="736">
        <v>207.92000000000002</v>
      </c>
    </row>
    <row r="76" spans="1:14" ht="14.45" customHeight="1" x14ac:dyDescent="0.2">
      <c r="A76" s="730" t="s">
        <v>599</v>
      </c>
      <c r="B76" s="731" t="s">
        <v>600</v>
      </c>
      <c r="C76" s="732" t="s">
        <v>615</v>
      </c>
      <c r="D76" s="733" t="s">
        <v>616</v>
      </c>
      <c r="E76" s="734">
        <v>50113001</v>
      </c>
      <c r="F76" s="733" t="s">
        <v>650</v>
      </c>
      <c r="G76" s="732" t="s">
        <v>651</v>
      </c>
      <c r="H76" s="732">
        <v>207939</v>
      </c>
      <c r="I76" s="732">
        <v>207939</v>
      </c>
      <c r="J76" s="732" t="s">
        <v>783</v>
      </c>
      <c r="K76" s="732" t="s">
        <v>784</v>
      </c>
      <c r="L76" s="735">
        <v>61.258666666666663</v>
      </c>
      <c r="M76" s="735">
        <v>15</v>
      </c>
      <c r="N76" s="736">
        <v>918.88</v>
      </c>
    </row>
    <row r="77" spans="1:14" ht="14.45" customHeight="1" x14ac:dyDescent="0.2">
      <c r="A77" s="730" t="s">
        <v>599</v>
      </c>
      <c r="B77" s="731" t="s">
        <v>600</v>
      </c>
      <c r="C77" s="732" t="s">
        <v>615</v>
      </c>
      <c r="D77" s="733" t="s">
        <v>616</v>
      </c>
      <c r="E77" s="734">
        <v>50113001</v>
      </c>
      <c r="F77" s="733" t="s">
        <v>650</v>
      </c>
      <c r="G77" s="732" t="s">
        <v>651</v>
      </c>
      <c r="H77" s="732">
        <v>207940</v>
      </c>
      <c r="I77" s="732">
        <v>207940</v>
      </c>
      <c r="J77" s="732" t="s">
        <v>785</v>
      </c>
      <c r="K77" s="732" t="s">
        <v>786</v>
      </c>
      <c r="L77" s="735">
        <v>73.06</v>
      </c>
      <c r="M77" s="735">
        <v>24</v>
      </c>
      <c r="N77" s="736">
        <v>1753.44</v>
      </c>
    </row>
    <row r="78" spans="1:14" ht="14.45" customHeight="1" x14ac:dyDescent="0.2">
      <c r="A78" s="730" t="s">
        <v>599</v>
      </c>
      <c r="B78" s="731" t="s">
        <v>600</v>
      </c>
      <c r="C78" s="732" t="s">
        <v>615</v>
      </c>
      <c r="D78" s="733" t="s">
        <v>616</v>
      </c>
      <c r="E78" s="734">
        <v>50113001</v>
      </c>
      <c r="F78" s="733" t="s">
        <v>650</v>
      </c>
      <c r="G78" s="732" t="s">
        <v>651</v>
      </c>
      <c r="H78" s="732">
        <v>219840</v>
      </c>
      <c r="I78" s="732">
        <v>219840</v>
      </c>
      <c r="J78" s="732" t="s">
        <v>787</v>
      </c>
      <c r="K78" s="732" t="s">
        <v>788</v>
      </c>
      <c r="L78" s="735">
        <v>43.53</v>
      </c>
      <c r="M78" s="735">
        <v>1</v>
      </c>
      <c r="N78" s="736">
        <v>43.53</v>
      </c>
    </row>
    <row r="79" spans="1:14" ht="14.45" customHeight="1" x14ac:dyDescent="0.2">
      <c r="A79" s="730" t="s">
        <v>599</v>
      </c>
      <c r="B79" s="731" t="s">
        <v>600</v>
      </c>
      <c r="C79" s="732" t="s">
        <v>615</v>
      </c>
      <c r="D79" s="733" t="s">
        <v>616</v>
      </c>
      <c r="E79" s="734">
        <v>50113001</v>
      </c>
      <c r="F79" s="733" t="s">
        <v>650</v>
      </c>
      <c r="G79" s="732" t="s">
        <v>651</v>
      </c>
      <c r="H79" s="732">
        <v>214526</v>
      </c>
      <c r="I79" s="732">
        <v>214526</v>
      </c>
      <c r="J79" s="732" t="s">
        <v>789</v>
      </c>
      <c r="K79" s="732" t="s">
        <v>790</v>
      </c>
      <c r="L79" s="735">
        <v>85.736666666666665</v>
      </c>
      <c r="M79" s="735">
        <v>18</v>
      </c>
      <c r="N79" s="736">
        <v>1543.26</v>
      </c>
    </row>
    <row r="80" spans="1:14" ht="14.45" customHeight="1" x14ac:dyDescent="0.2">
      <c r="A80" s="730" t="s">
        <v>599</v>
      </c>
      <c r="B80" s="731" t="s">
        <v>600</v>
      </c>
      <c r="C80" s="732" t="s">
        <v>615</v>
      </c>
      <c r="D80" s="733" t="s">
        <v>616</v>
      </c>
      <c r="E80" s="734">
        <v>50113001</v>
      </c>
      <c r="F80" s="733" t="s">
        <v>650</v>
      </c>
      <c r="G80" s="732" t="s">
        <v>670</v>
      </c>
      <c r="H80" s="732">
        <v>214435</v>
      </c>
      <c r="I80" s="732">
        <v>214435</v>
      </c>
      <c r="J80" s="732" t="s">
        <v>791</v>
      </c>
      <c r="K80" s="732" t="s">
        <v>792</v>
      </c>
      <c r="L80" s="735">
        <v>42.865000000000009</v>
      </c>
      <c r="M80" s="735">
        <v>8</v>
      </c>
      <c r="N80" s="736">
        <v>342.92000000000007</v>
      </c>
    </row>
    <row r="81" spans="1:14" ht="14.45" customHeight="1" x14ac:dyDescent="0.2">
      <c r="A81" s="730" t="s">
        <v>599</v>
      </c>
      <c r="B81" s="731" t="s">
        <v>600</v>
      </c>
      <c r="C81" s="732" t="s">
        <v>615</v>
      </c>
      <c r="D81" s="733" t="s">
        <v>616</v>
      </c>
      <c r="E81" s="734">
        <v>50113001</v>
      </c>
      <c r="F81" s="733" t="s">
        <v>650</v>
      </c>
      <c r="G81" s="732" t="s">
        <v>651</v>
      </c>
      <c r="H81" s="732">
        <v>214525</v>
      </c>
      <c r="I81" s="732">
        <v>214525</v>
      </c>
      <c r="J81" s="732" t="s">
        <v>793</v>
      </c>
      <c r="K81" s="732" t="s">
        <v>794</v>
      </c>
      <c r="L81" s="735">
        <v>26.442000083812673</v>
      </c>
      <c r="M81" s="735">
        <v>5</v>
      </c>
      <c r="N81" s="736">
        <v>132.21000041906336</v>
      </c>
    </row>
    <row r="82" spans="1:14" ht="14.45" customHeight="1" x14ac:dyDescent="0.2">
      <c r="A82" s="730" t="s">
        <v>599</v>
      </c>
      <c r="B82" s="731" t="s">
        <v>600</v>
      </c>
      <c r="C82" s="732" t="s">
        <v>615</v>
      </c>
      <c r="D82" s="733" t="s">
        <v>616</v>
      </c>
      <c r="E82" s="734">
        <v>50113001</v>
      </c>
      <c r="F82" s="733" t="s">
        <v>650</v>
      </c>
      <c r="G82" s="732" t="s">
        <v>670</v>
      </c>
      <c r="H82" s="732">
        <v>214427</v>
      </c>
      <c r="I82" s="732">
        <v>214427</v>
      </c>
      <c r="J82" s="732" t="s">
        <v>795</v>
      </c>
      <c r="K82" s="732" t="s">
        <v>796</v>
      </c>
      <c r="L82" s="735">
        <v>16.574104938271606</v>
      </c>
      <c r="M82" s="735">
        <v>324</v>
      </c>
      <c r="N82" s="736">
        <v>5370.01</v>
      </c>
    </row>
    <row r="83" spans="1:14" ht="14.45" customHeight="1" x14ac:dyDescent="0.2">
      <c r="A83" s="730" t="s">
        <v>599</v>
      </c>
      <c r="B83" s="731" t="s">
        <v>600</v>
      </c>
      <c r="C83" s="732" t="s">
        <v>615</v>
      </c>
      <c r="D83" s="733" t="s">
        <v>616</v>
      </c>
      <c r="E83" s="734">
        <v>50113001</v>
      </c>
      <c r="F83" s="733" t="s">
        <v>650</v>
      </c>
      <c r="G83" s="732" t="s">
        <v>670</v>
      </c>
      <c r="H83" s="732">
        <v>848765</v>
      </c>
      <c r="I83" s="732">
        <v>107938</v>
      </c>
      <c r="J83" s="732" t="s">
        <v>797</v>
      </c>
      <c r="K83" s="732" t="s">
        <v>798</v>
      </c>
      <c r="L83" s="735">
        <v>129.58000000000001</v>
      </c>
      <c r="M83" s="735">
        <v>2</v>
      </c>
      <c r="N83" s="736">
        <v>259.16000000000003</v>
      </c>
    </row>
    <row r="84" spans="1:14" ht="14.45" customHeight="1" x14ac:dyDescent="0.2">
      <c r="A84" s="730" t="s">
        <v>599</v>
      </c>
      <c r="B84" s="731" t="s">
        <v>600</v>
      </c>
      <c r="C84" s="732" t="s">
        <v>615</v>
      </c>
      <c r="D84" s="733" t="s">
        <v>616</v>
      </c>
      <c r="E84" s="734">
        <v>50113001</v>
      </c>
      <c r="F84" s="733" t="s">
        <v>650</v>
      </c>
      <c r="G84" s="732" t="s">
        <v>651</v>
      </c>
      <c r="H84" s="732">
        <v>242227</v>
      </c>
      <c r="I84" s="732">
        <v>242227</v>
      </c>
      <c r="J84" s="732" t="s">
        <v>799</v>
      </c>
      <c r="K84" s="732" t="s">
        <v>800</v>
      </c>
      <c r="L84" s="735">
        <v>279.67811353186482</v>
      </c>
      <c r="M84" s="735">
        <v>72.918821299999991</v>
      </c>
      <c r="N84" s="736">
        <v>20393.798382151159</v>
      </c>
    </row>
    <row r="85" spans="1:14" ht="14.45" customHeight="1" x14ac:dyDescent="0.2">
      <c r="A85" s="730" t="s">
        <v>599</v>
      </c>
      <c r="B85" s="731" t="s">
        <v>600</v>
      </c>
      <c r="C85" s="732" t="s">
        <v>615</v>
      </c>
      <c r="D85" s="733" t="s">
        <v>616</v>
      </c>
      <c r="E85" s="734">
        <v>50113001</v>
      </c>
      <c r="F85" s="733" t="s">
        <v>650</v>
      </c>
      <c r="G85" s="732" t="s">
        <v>651</v>
      </c>
      <c r="H85" s="732">
        <v>242226</v>
      </c>
      <c r="I85" s="732">
        <v>242226</v>
      </c>
      <c r="J85" s="732" t="s">
        <v>799</v>
      </c>
      <c r="K85" s="732" t="s">
        <v>801</v>
      </c>
      <c r="L85" s="735">
        <v>162.21920654484595</v>
      </c>
      <c r="M85" s="735">
        <v>16.329576499999998</v>
      </c>
      <c r="N85" s="736">
        <v>2648.9709430433622</v>
      </c>
    </row>
    <row r="86" spans="1:14" ht="14.45" customHeight="1" x14ac:dyDescent="0.2">
      <c r="A86" s="730" t="s">
        <v>599</v>
      </c>
      <c r="B86" s="731" t="s">
        <v>600</v>
      </c>
      <c r="C86" s="732" t="s">
        <v>615</v>
      </c>
      <c r="D86" s="733" t="s">
        <v>616</v>
      </c>
      <c r="E86" s="734">
        <v>50113001</v>
      </c>
      <c r="F86" s="733" t="s">
        <v>650</v>
      </c>
      <c r="G86" s="732" t="s">
        <v>651</v>
      </c>
      <c r="H86" s="732">
        <v>195770</v>
      </c>
      <c r="I86" s="732">
        <v>195770</v>
      </c>
      <c r="J86" s="732" t="s">
        <v>802</v>
      </c>
      <c r="K86" s="732" t="s">
        <v>803</v>
      </c>
      <c r="L86" s="735">
        <v>279.67834315854884</v>
      </c>
      <c r="M86" s="735">
        <v>19.6688391</v>
      </c>
      <c r="N86" s="736">
        <v>5500.9483313400833</v>
      </c>
    </row>
    <row r="87" spans="1:14" ht="14.45" customHeight="1" x14ac:dyDescent="0.2">
      <c r="A87" s="730" t="s">
        <v>599</v>
      </c>
      <c r="B87" s="731" t="s">
        <v>600</v>
      </c>
      <c r="C87" s="732" t="s">
        <v>615</v>
      </c>
      <c r="D87" s="733" t="s">
        <v>616</v>
      </c>
      <c r="E87" s="734">
        <v>50113001</v>
      </c>
      <c r="F87" s="733" t="s">
        <v>650</v>
      </c>
      <c r="G87" s="732" t="s">
        <v>651</v>
      </c>
      <c r="H87" s="732">
        <v>846761</v>
      </c>
      <c r="I87" s="732">
        <v>9999999</v>
      </c>
      <c r="J87" s="732" t="s">
        <v>804</v>
      </c>
      <c r="K87" s="732" t="s">
        <v>329</v>
      </c>
      <c r="L87" s="735">
        <v>12.748842707456348</v>
      </c>
      <c r="M87" s="735">
        <v>55</v>
      </c>
      <c r="N87" s="736">
        <v>701.18634891009913</v>
      </c>
    </row>
    <row r="88" spans="1:14" ht="14.45" customHeight="1" x14ac:dyDescent="0.2">
      <c r="A88" s="730" t="s">
        <v>599</v>
      </c>
      <c r="B88" s="731" t="s">
        <v>600</v>
      </c>
      <c r="C88" s="732" t="s">
        <v>615</v>
      </c>
      <c r="D88" s="733" t="s">
        <v>616</v>
      </c>
      <c r="E88" s="734">
        <v>50113001</v>
      </c>
      <c r="F88" s="733" t="s">
        <v>650</v>
      </c>
      <c r="G88" s="732" t="s">
        <v>651</v>
      </c>
      <c r="H88" s="732">
        <v>902077</v>
      </c>
      <c r="I88" s="732">
        <v>9999999</v>
      </c>
      <c r="J88" s="732" t="s">
        <v>805</v>
      </c>
      <c r="K88" s="732" t="s">
        <v>329</v>
      </c>
      <c r="L88" s="735">
        <v>2.4203000000000001</v>
      </c>
      <c r="M88" s="735">
        <v>42</v>
      </c>
      <c r="N88" s="736">
        <v>101.65260000000001</v>
      </c>
    </row>
    <row r="89" spans="1:14" ht="14.45" customHeight="1" x14ac:dyDescent="0.2">
      <c r="A89" s="730" t="s">
        <v>599</v>
      </c>
      <c r="B89" s="731" t="s">
        <v>600</v>
      </c>
      <c r="C89" s="732" t="s">
        <v>615</v>
      </c>
      <c r="D89" s="733" t="s">
        <v>616</v>
      </c>
      <c r="E89" s="734">
        <v>50113001</v>
      </c>
      <c r="F89" s="733" t="s">
        <v>650</v>
      </c>
      <c r="G89" s="732" t="s">
        <v>651</v>
      </c>
      <c r="H89" s="732">
        <v>849053</v>
      </c>
      <c r="I89" s="732">
        <v>9999999</v>
      </c>
      <c r="J89" s="732" t="s">
        <v>806</v>
      </c>
      <c r="K89" s="732" t="s">
        <v>329</v>
      </c>
      <c r="L89" s="735">
        <v>2.5079965016105192</v>
      </c>
      <c r="M89" s="735">
        <v>15</v>
      </c>
      <c r="N89" s="736">
        <v>37.619947524157787</v>
      </c>
    </row>
    <row r="90" spans="1:14" ht="14.45" customHeight="1" x14ac:dyDescent="0.2">
      <c r="A90" s="730" t="s">
        <v>599</v>
      </c>
      <c r="B90" s="731" t="s">
        <v>600</v>
      </c>
      <c r="C90" s="732" t="s">
        <v>615</v>
      </c>
      <c r="D90" s="733" t="s">
        <v>616</v>
      </c>
      <c r="E90" s="734">
        <v>50113001</v>
      </c>
      <c r="F90" s="733" t="s">
        <v>650</v>
      </c>
      <c r="G90" s="732" t="s">
        <v>651</v>
      </c>
      <c r="H90" s="732">
        <v>501979</v>
      </c>
      <c r="I90" s="732">
        <v>9999999</v>
      </c>
      <c r="J90" s="732" t="s">
        <v>807</v>
      </c>
      <c r="K90" s="732" t="s">
        <v>808</v>
      </c>
      <c r="L90" s="735">
        <v>10.757399999999999</v>
      </c>
      <c r="M90" s="735">
        <v>3</v>
      </c>
      <c r="N90" s="736">
        <v>32.272199999999998</v>
      </c>
    </row>
    <row r="91" spans="1:14" ht="14.45" customHeight="1" x14ac:dyDescent="0.2">
      <c r="A91" s="730" t="s">
        <v>599</v>
      </c>
      <c r="B91" s="731" t="s">
        <v>600</v>
      </c>
      <c r="C91" s="732" t="s">
        <v>615</v>
      </c>
      <c r="D91" s="733" t="s">
        <v>616</v>
      </c>
      <c r="E91" s="734">
        <v>50113001</v>
      </c>
      <c r="F91" s="733" t="s">
        <v>650</v>
      </c>
      <c r="G91" s="732" t="s">
        <v>651</v>
      </c>
      <c r="H91" s="732">
        <v>394906</v>
      </c>
      <c r="I91" s="732">
        <v>207502</v>
      </c>
      <c r="J91" s="732" t="s">
        <v>809</v>
      </c>
      <c r="K91" s="732" t="s">
        <v>810</v>
      </c>
      <c r="L91" s="735">
        <v>3118.8493361631145</v>
      </c>
      <c r="M91" s="735">
        <v>9.2559803999999968</v>
      </c>
      <c r="N91" s="736">
        <v>28868.008326078791</v>
      </c>
    </row>
    <row r="92" spans="1:14" ht="14.45" customHeight="1" x14ac:dyDescent="0.2">
      <c r="A92" s="730" t="s">
        <v>599</v>
      </c>
      <c r="B92" s="731" t="s">
        <v>600</v>
      </c>
      <c r="C92" s="732" t="s">
        <v>615</v>
      </c>
      <c r="D92" s="733" t="s">
        <v>616</v>
      </c>
      <c r="E92" s="734">
        <v>50113001</v>
      </c>
      <c r="F92" s="733" t="s">
        <v>650</v>
      </c>
      <c r="G92" s="732" t="s">
        <v>651</v>
      </c>
      <c r="H92" s="732">
        <v>843646</v>
      </c>
      <c r="I92" s="732">
        <v>0</v>
      </c>
      <c r="J92" s="732" t="s">
        <v>811</v>
      </c>
      <c r="K92" s="732" t="s">
        <v>812</v>
      </c>
      <c r="L92" s="735">
        <v>774.31000000000006</v>
      </c>
      <c r="M92" s="735">
        <v>3</v>
      </c>
      <c r="N92" s="736">
        <v>2322.9300000000003</v>
      </c>
    </row>
    <row r="93" spans="1:14" ht="14.45" customHeight="1" x14ac:dyDescent="0.2">
      <c r="A93" s="730" t="s">
        <v>599</v>
      </c>
      <c r="B93" s="731" t="s">
        <v>600</v>
      </c>
      <c r="C93" s="732" t="s">
        <v>615</v>
      </c>
      <c r="D93" s="733" t="s">
        <v>616</v>
      </c>
      <c r="E93" s="734">
        <v>50113001</v>
      </c>
      <c r="F93" s="733" t="s">
        <v>650</v>
      </c>
      <c r="G93" s="732" t="s">
        <v>651</v>
      </c>
      <c r="H93" s="732">
        <v>193105</v>
      </c>
      <c r="I93" s="732">
        <v>93105</v>
      </c>
      <c r="J93" s="732" t="s">
        <v>813</v>
      </c>
      <c r="K93" s="732" t="s">
        <v>814</v>
      </c>
      <c r="L93" s="735">
        <v>208.34666666666666</v>
      </c>
      <c r="M93" s="735">
        <v>6</v>
      </c>
      <c r="N93" s="736">
        <v>1250.08</v>
      </c>
    </row>
    <row r="94" spans="1:14" ht="14.45" customHeight="1" x14ac:dyDescent="0.2">
      <c r="A94" s="730" t="s">
        <v>599</v>
      </c>
      <c r="B94" s="731" t="s">
        <v>600</v>
      </c>
      <c r="C94" s="732" t="s">
        <v>615</v>
      </c>
      <c r="D94" s="733" t="s">
        <v>616</v>
      </c>
      <c r="E94" s="734">
        <v>50113001</v>
      </c>
      <c r="F94" s="733" t="s">
        <v>650</v>
      </c>
      <c r="G94" s="732" t="s">
        <v>670</v>
      </c>
      <c r="H94" s="732">
        <v>144997</v>
      </c>
      <c r="I94" s="732">
        <v>44997</v>
      </c>
      <c r="J94" s="732" t="s">
        <v>815</v>
      </c>
      <c r="K94" s="732" t="s">
        <v>816</v>
      </c>
      <c r="L94" s="735">
        <v>237.26</v>
      </c>
      <c r="M94" s="735">
        <v>1</v>
      </c>
      <c r="N94" s="736">
        <v>237.26</v>
      </c>
    </row>
    <row r="95" spans="1:14" ht="14.45" customHeight="1" x14ac:dyDescent="0.2">
      <c r="A95" s="730" t="s">
        <v>599</v>
      </c>
      <c r="B95" s="731" t="s">
        <v>600</v>
      </c>
      <c r="C95" s="732" t="s">
        <v>615</v>
      </c>
      <c r="D95" s="733" t="s">
        <v>616</v>
      </c>
      <c r="E95" s="734">
        <v>50113001</v>
      </c>
      <c r="F95" s="733" t="s">
        <v>650</v>
      </c>
      <c r="G95" s="732" t="s">
        <v>651</v>
      </c>
      <c r="H95" s="732">
        <v>197522</v>
      </c>
      <c r="I95" s="732">
        <v>97522</v>
      </c>
      <c r="J95" s="732" t="s">
        <v>817</v>
      </c>
      <c r="K95" s="732" t="s">
        <v>818</v>
      </c>
      <c r="L95" s="735">
        <v>159.02000000000004</v>
      </c>
      <c r="M95" s="735">
        <v>1</v>
      </c>
      <c r="N95" s="736">
        <v>159.02000000000004</v>
      </c>
    </row>
    <row r="96" spans="1:14" ht="14.45" customHeight="1" x14ac:dyDescent="0.2">
      <c r="A96" s="730" t="s">
        <v>599</v>
      </c>
      <c r="B96" s="731" t="s">
        <v>600</v>
      </c>
      <c r="C96" s="732" t="s">
        <v>615</v>
      </c>
      <c r="D96" s="733" t="s">
        <v>616</v>
      </c>
      <c r="E96" s="734">
        <v>50113001</v>
      </c>
      <c r="F96" s="733" t="s">
        <v>650</v>
      </c>
      <c r="G96" s="732" t="s">
        <v>651</v>
      </c>
      <c r="H96" s="732">
        <v>114075</v>
      </c>
      <c r="I96" s="732">
        <v>14075</v>
      </c>
      <c r="J96" s="732" t="s">
        <v>817</v>
      </c>
      <c r="K96" s="732" t="s">
        <v>819</v>
      </c>
      <c r="L96" s="735">
        <v>294.78799999999995</v>
      </c>
      <c r="M96" s="735">
        <v>5</v>
      </c>
      <c r="N96" s="736">
        <v>1473.9399999999998</v>
      </c>
    </row>
    <row r="97" spans="1:14" ht="14.45" customHeight="1" x14ac:dyDescent="0.2">
      <c r="A97" s="730" t="s">
        <v>599</v>
      </c>
      <c r="B97" s="731" t="s">
        <v>600</v>
      </c>
      <c r="C97" s="732" t="s">
        <v>615</v>
      </c>
      <c r="D97" s="733" t="s">
        <v>616</v>
      </c>
      <c r="E97" s="734">
        <v>50113001</v>
      </c>
      <c r="F97" s="733" t="s">
        <v>650</v>
      </c>
      <c r="G97" s="732" t="s">
        <v>651</v>
      </c>
      <c r="H97" s="732">
        <v>225549</v>
      </c>
      <c r="I97" s="732">
        <v>225549</v>
      </c>
      <c r="J97" s="732" t="s">
        <v>817</v>
      </c>
      <c r="K97" s="732" t="s">
        <v>820</v>
      </c>
      <c r="L97" s="735">
        <v>829.41</v>
      </c>
      <c r="M97" s="735">
        <v>1</v>
      </c>
      <c r="N97" s="736">
        <v>829.41</v>
      </c>
    </row>
    <row r="98" spans="1:14" ht="14.45" customHeight="1" x14ac:dyDescent="0.2">
      <c r="A98" s="730" t="s">
        <v>599</v>
      </c>
      <c r="B98" s="731" t="s">
        <v>600</v>
      </c>
      <c r="C98" s="732" t="s">
        <v>615</v>
      </c>
      <c r="D98" s="733" t="s">
        <v>616</v>
      </c>
      <c r="E98" s="734">
        <v>50113001</v>
      </c>
      <c r="F98" s="733" t="s">
        <v>650</v>
      </c>
      <c r="G98" s="732" t="s">
        <v>651</v>
      </c>
      <c r="H98" s="732">
        <v>201992</v>
      </c>
      <c r="I98" s="732">
        <v>201992</v>
      </c>
      <c r="J98" s="732" t="s">
        <v>817</v>
      </c>
      <c r="K98" s="732" t="s">
        <v>821</v>
      </c>
      <c r="L98" s="735">
        <v>553.36666666666667</v>
      </c>
      <c r="M98" s="735">
        <v>3</v>
      </c>
      <c r="N98" s="736">
        <v>1660.1</v>
      </c>
    </row>
    <row r="99" spans="1:14" ht="14.45" customHeight="1" x14ac:dyDescent="0.2">
      <c r="A99" s="730" t="s">
        <v>599</v>
      </c>
      <c r="B99" s="731" t="s">
        <v>600</v>
      </c>
      <c r="C99" s="732" t="s">
        <v>615</v>
      </c>
      <c r="D99" s="733" t="s">
        <v>616</v>
      </c>
      <c r="E99" s="734">
        <v>50113001</v>
      </c>
      <c r="F99" s="733" t="s">
        <v>650</v>
      </c>
      <c r="G99" s="732" t="s">
        <v>651</v>
      </c>
      <c r="H99" s="732">
        <v>184090</v>
      </c>
      <c r="I99" s="732">
        <v>84090</v>
      </c>
      <c r="J99" s="732" t="s">
        <v>822</v>
      </c>
      <c r="K99" s="732" t="s">
        <v>823</v>
      </c>
      <c r="L99" s="735">
        <v>59.753333333333316</v>
      </c>
      <c r="M99" s="735">
        <v>120</v>
      </c>
      <c r="N99" s="736">
        <v>7170.3999999999978</v>
      </c>
    </row>
    <row r="100" spans="1:14" ht="14.45" customHeight="1" x14ac:dyDescent="0.2">
      <c r="A100" s="730" t="s">
        <v>599</v>
      </c>
      <c r="B100" s="731" t="s">
        <v>600</v>
      </c>
      <c r="C100" s="732" t="s">
        <v>615</v>
      </c>
      <c r="D100" s="733" t="s">
        <v>616</v>
      </c>
      <c r="E100" s="734">
        <v>50113001</v>
      </c>
      <c r="F100" s="733" t="s">
        <v>650</v>
      </c>
      <c r="G100" s="732" t="s">
        <v>651</v>
      </c>
      <c r="H100" s="732">
        <v>214096</v>
      </c>
      <c r="I100" s="732">
        <v>214096</v>
      </c>
      <c r="J100" s="732" t="s">
        <v>824</v>
      </c>
      <c r="K100" s="732" t="s">
        <v>825</v>
      </c>
      <c r="L100" s="735">
        <v>513.22</v>
      </c>
      <c r="M100" s="735">
        <v>9</v>
      </c>
      <c r="N100" s="736">
        <v>4618.9800000000005</v>
      </c>
    </row>
    <row r="101" spans="1:14" ht="14.45" customHeight="1" x14ac:dyDescent="0.2">
      <c r="A101" s="730" t="s">
        <v>599</v>
      </c>
      <c r="B101" s="731" t="s">
        <v>600</v>
      </c>
      <c r="C101" s="732" t="s">
        <v>615</v>
      </c>
      <c r="D101" s="733" t="s">
        <v>616</v>
      </c>
      <c r="E101" s="734">
        <v>50113001</v>
      </c>
      <c r="F101" s="733" t="s">
        <v>650</v>
      </c>
      <c r="G101" s="732" t="s">
        <v>651</v>
      </c>
      <c r="H101" s="732">
        <v>214084</v>
      </c>
      <c r="I101" s="732">
        <v>214084</v>
      </c>
      <c r="J101" s="732" t="s">
        <v>824</v>
      </c>
      <c r="K101" s="732" t="s">
        <v>826</v>
      </c>
      <c r="L101" s="735">
        <v>174.22999999999996</v>
      </c>
      <c r="M101" s="735">
        <v>1</v>
      </c>
      <c r="N101" s="736">
        <v>174.22999999999996</v>
      </c>
    </row>
    <row r="102" spans="1:14" ht="14.45" customHeight="1" x14ac:dyDescent="0.2">
      <c r="A102" s="730" t="s">
        <v>599</v>
      </c>
      <c r="B102" s="731" t="s">
        <v>600</v>
      </c>
      <c r="C102" s="732" t="s">
        <v>615</v>
      </c>
      <c r="D102" s="733" t="s">
        <v>616</v>
      </c>
      <c r="E102" s="734">
        <v>50113001</v>
      </c>
      <c r="F102" s="733" t="s">
        <v>650</v>
      </c>
      <c r="G102" s="732" t="s">
        <v>651</v>
      </c>
      <c r="H102" s="732">
        <v>121698</v>
      </c>
      <c r="I102" s="732">
        <v>21698</v>
      </c>
      <c r="J102" s="732" t="s">
        <v>827</v>
      </c>
      <c r="K102" s="732" t="s">
        <v>828</v>
      </c>
      <c r="L102" s="735">
        <v>28.610000000000003</v>
      </c>
      <c r="M102" s="735">
        <v>6</v>
      </c>
      <c r="N102" s="736">
        <v>171.66000000000003</v>
      </c>
    </row>
    <row r="103" spans="1:14" ht="14.45" customHeight="1" x14ac:dyDescent="0.2">
      <c r="A103" s="730" t="s">
        <v>599</v>
      </c>
      <c r="B103" s="731" t="s">
        <v>600</v>
      </c>
      <c r="C103" s="732" t="s">
        <v>615</v>
      </c>
      <c r="D103" s="733" t="s">
        <v>616</v>
      </c>
      <c r="E103" s="734">
        <v>50113001</v>
      </c>
      <c r="F103" s="733" t="s">
        <v>650</v>
      </c>
      <c r="G103" s="732" t="s">
        <v>651</v>
      </c>
      <c r="H103" s="732">
        <v>175604</v>
      </c>
      <c r="I103" s="732">
        <v>75604</v>
      </c>
      <c r="J103" s="732" t="s">
        <v>829</v>
      </c>
      <c r="K103" s="732" t="s">
        <v>830</v>
      </c>
      <c r="L103" s="735">
        <v>110.93999999999998</v>
      </c>
      <c r="M103" s="735">
        <v>2</v>
      </c>
      <c r="N103" s="736">
        <v>221.87999999999997</v>
      </c>
    </row>
    <row r="104" spans="1:14" ht="14.45" customHeight="1" x14ac:dyDescent="0.2">
      <c r="A104" s="730" t="s">
        <v>599</v>
      </c>
      <c r="B104" s="731" t="s">
        <v>600</v>
      </c>
      <c r="C104" s="732" t="s">
        <v>615</v>
      </c>
      <c r="D104" s="733" t="s">
        <v>616</v>
      </c>
      <c r="E104" s="734">
        <v>50113001</v>
      </c>
      <c r="F104" s="733" t="s">
        <v>650</v>
      </c>
      <c r="G104" s="732" t="s">
        <v>651</v>
      </c>
      <c r="H104" s="732">
        <v>846346</v>
      </c>
      <c r="I104" s="732">
        <v>119672</v>
      </c>
      <c r="J104" s="732" t="s">
        <v>831</v>
      </c>
      <c r="K104" s="732" t="s">
        <v>832</v>
      </c>
      <c r="L104" s="735">
        <v>120.96</v>
      </c>
      <c r="M104" s="735">
        <v>3</v>
      </c>
      <c r="N104" s="736">
        <v>362.88</v>
      </c>
    </row>
    <row r="105" spans="1:14" ht="14.45" customHeight="1" x14ac:dyDescent="0.2">
      <c r="A105" s="730" t="s">
        <v>599</v>
      </c>
      <c r="B105" s="731" t="s">
        <v>600</v>
      </c>
      <c r="C105" s="732" t="s">
        <v>615</v>
      </c>
      <c r="D105" s="733" t="s">
        <v>616</v>
      </c>
      <c r="E105" s="734">
        <v>50113001</v>
      </c>
      <c r="F105" s="733" t="s">
        <v>650</v>
      </c>
      <c r="G105" s="732" t="s">
        <v>651</v>
      </c>
      <c r="H105" s="732">
        <v>117011</v>
      </c>
      <c r="I105" s="732">
        <v>17011</v>
      </c>
      <c r="J105" s="732" t="s">
        <v>833</v>
      </c>
      <c r="K105" s="732" t="s">
        <v>834</v>
      </c>
      <c r="L105" s="735">
        <v>144.95962500000002</v>
      </c>
      <c r="M105" s="735">
        <v>160</v>
      </c>
      <c r="N105" s="736">
        <v>23193.540000000005</v>
      </c>
    </row>
    <row r="106" spans="1:14" ht="14.45" customHeight="1" x14ac:dyDescent="0.2">
      <c r="A106" s="730" t="s">
        <v>599</v>
      </c>
      <c r="B106" s="731" t="s">
        <v>600</v>
      </c>
      <c r="C106" s="732" t="s">
        <v>615</v>
      </c>
      <c r="D106" s="733" t="s">
        <v>616</v>
      </c>
      <c r="E106" s="734">
        <v>50113001</v>
      </c>
      <c r="F106" s="733" t="s">
        <v>650</v>
      </c>
      <c r="G106" s="732" t="s">
        <v>651</v>
      </c>
      <c r="H106" s="732">
        <v>104071</v>
      </c>
      <c r="I106" s="732">
        <v>4071</v>
      </c>
      <c r="J106" s="732" t="s">
        <v>835</v>
      </c>
      <c r="K106" s="732" t="s">
        <v>836</v>
      </c>
      <c r="L106" s="735">
        <v>224.11</v>
      </c>
      <c r="M106" s="735">
        <v>4</v>
      </c>
      <c r="N106" s="736">
        <v>896.44</v>
      </c>
    </row>
    <row r="107" spans="1:14" ht="14.45" customHeight="1" x14ac:dyDescent="0.2">
      <c r="A107" s="730" t="s">
        <v>599</v>
      </c>
      <c r="B107" s="731" t="s">
        <v>600</v>
      </c>
      <c r="C107" s="732" t="s">
        <v>615</v>
      </c>
      <c r="D107" s="733" t="s">
        <v>616</v>
      </c>
      <c r="E107" s="734">
        <v>50113001</v>
      </c>
      <c r="F107" s="733" t="s">
        <v>650</v>
      </c>
      <c r="G107" s="732" t="s">
        <v>651</v>
      </c>
      <c r="H107" s="732">
        <v>158425</v>
      </c>
      <c r="I107" s="732">
        <v>58425</v>
      </c>
      <c r="J107" s="732" t="s">
        <v>837</v>
      </c>
      <c r="K107" s="732" t="s">
        <v>838</v>
      </c>
      <c r="L107" s="735">
        <v>61.02</v>
      </c>
      <c r="M107" s="735">
        <v>2</v>
      </c>
      <c r="N107" s="736">
        <v>122.04</v>
      </c>
    </row>
    <row r="108" spans="1:14" ht="14.45" customHeight="1" x14ac:dyDescent="0.2">
      <c r="A108" s="730" t="s">
        <v>599</v>
      </c>
      <c r="B108" s="731" t="s">
        <v>600</v>
      </c>
      <c r="C108" s="732" t="s">
        <v>615</v>
      </c>
      <c r="D108" s="733" t="s">
        <v>616</v>
      </c>
      <c r="E108" s="734">
        <v>50113001</v>
      </c>
      <c r="F108" s="733" t="s">
        <v>650</v>
      </c>
      <c r="G108" s="732" t="s">
        <v>651</v>
      </c>
      <c r="H108" s="732">
        <v>154539</v>
      </c>
      <c r="I108" s="732">
        <v>54539</v>
      </c>
      <c r="J108" s="732" t="s">
        <v>839</v>
      </c>
      <c r="K108" s="732" t="s">
        <v>840</v>
      </c>
      <c r="L108" s="735">
        <v>60.144000000000005</v>
      </c>
      <c r="M108" s="735">
        <v>5</v>
      </c>
      <c r="N108" s="736">
        <v>300.72000000000003</v>
      </c>
    </row>
    <row r="109" spans="1:14" ht="14.45" customHeight="1" x14ac:dyDescent="0.2">
      <c r="A109" s="730" t="s">
        <v>599</v>
      </c>
      <c r="B109" s="731" t="s">
        <v>600</v>
      </c>
      <c r="C109" s="732" t="s">
        <v>615</v>
      </c>
      <c r="D109" s="733" t="s">
        <v>616</v>
      </c>
      <c r="E109" s="734">
        <v>50113001</v>
      </c>
      <c r="F109" s="733" t="s">
        <v>650</v>
      </c>
      <c r="G109" s="732" t="s">
        <v>670</v>
      </c>
      <c r="H109" s="732">
        <v>204622</v>
      </c>
      <c r="I109" s="732">
        <v>204622</v>
      </c>
      <c r="J109" s="732" t="s">
        <v>841</v>
      </c>
      <c r="K109" s="732" t="s">
        <v>842</v>
      </c>
      <c r="L109" s="735">
        <v>72.919596598867827</v>
      </c>
      <c r="M109" s="735">
        <v>263.67910790000002</v>
      </c>
      <c r="N109" s="736">
        <v>19227.374179617345</v>
      </c>
    </row>
    <row r="110" spans="1:14" ht="14.45" customHeight="1" x14ac:dyDescent="0.2">
      <c r="A110" s="730" t="s">
        <v>599</v>
      </c>
      <c r="B110" s="731" t="s">
        <v>600</v>
      </c>
      <c r="C110" s="732" t="s">
        <v>615</v>
      </c>
      <c r="D110" s="733" t="s">
        <v>616</v>
      </c>
      <c r="E110" s="734">
        <v>50113001</v>
      </c>
      <c r="F110" s="733" t="s">
        <v>650</v>
      </c>
      <c r="G110" s="732" t="s">
        <v>670</v>
      </c>
      <c r="H110" s="732">
        <v>204626</v>
      </c>
      <c r="I110" s="732">
        <v>204626</v>
      </c>
      <c r="J110" s="732" t="s">
        <v>841</v>
      </c>
      <c r="K110" s="732" t="s">
        <v>843</v>
      </c>
      <c r="L110" s="735">
        <v>213.15881650809592</v>
      </c>
      <c r="M110" s="735">
        <v>134.16845090000001</v>
      </c>
      <c r="N110" s="736">
        <v>28599.188206568579</v>
      </c>
    </row>
    <row r="111" spans="1:14" ht="14.45" customHeight="1" x14ac:dyDescent="0.2">
      <c r="A111" s="730" t="s">
        <v>599</v>
      </c>
      <c r="B111" s="731" t="s">
        <v>600</v>
      </c>
      <c r="C111" s="732" t="s">
        <v>615</v>
      </c>
      <c r="D111" s="733" t="s">
        <v>616</v>
      </c>
      <c r="E111" s="734">
        <v>50113001</v>
      </c>
      <c r="F111" s="733" t="s">
        <v>650</v>
      </c>
      <c r="G111" s="732" t="s">
        <v>329</v>
      </c>
      <c r="H111" s="732">
        <v>204627</v>
      </c>
      <c r="I111" s="732">
        <v>204627</v>
      </c>
      <c r="J111" s="732" t="s">
        <v>841</v>
      </c>
      <c r="K111" s="732" t="s">
        <v>844</v>
      </c>
      <c r="L111" s="735">
        <v>576.21433542708826</v>
      </c>
      <c r="M111" s="735">
        <v>8.7423935999999998</v>
      </c>
      <c r="N111" s="736">
        <v>5037.4925182660299</v>
      </c>
    </row>
    <row r="112" spans="1:14" ht="14.45" customHeight="1" x14ac:dyDescent="0.2">
      <c r="A112" s="730" t="s">
        <v>599</v>
      </c>
      <c r="B112" s="731" t="s">
        <v>600</v>
      </c>
      <c r="C112" s="732" t="s">
        <v>615</v>
      </c>
      <c r="D112" s="733" t="s">
        <v>616</v>
      </c>
      <c r="E112" s="734">
        <v>50113001</v>
      </c>
      <c r="F112" s="733" t="s">
        <v>650</v>
      </c>
      <c r="G112" s="732" t="s">
        <v>651</v>
      </c>
      <c r="H112" s="732">
        <v>226523</v>
      </c>
      <c r="I112" s="732">
        <v>226523</v>
      </c>
      <c r="J112" s="732" t="s">
        <v>845</v>
      </c>
      <c r="K112" s="732" t="s">
        <v>846</v>
      </c>
      <c r="L112" s="735">
        <v>51.960000000000015</v>
      </c>
      <c r="M112" s="735">
        <v>5</v>
      </c>
      <c r="N112" s="736">
        <v>259.80000000000007</v>
      </c>
    </row>
    <row r="113" spans="1:14" ht="14.45" customHeight="1" x14ac:dyDescent="0.2">
      <c r="A113" s="730" t="s">
        <v>599</v>
      </c>
      <c r="B113" s="731" t="s">
        <v>600</v>
      </c>
      <c r="C113" s="732" t="s">
        <v>615</v>
      </c>
      <c r="D113" s="733" t="s">
        <v>616</v>
      </c>
      <c r="E113" s="734">
        <v>50113001</v>
      </c>
      <c r="F113" s="733" t="s">
        <v>650</v>
      </c>
      <c r="G113" s="732" t="s">
        <v>651</v>
      </c>
      <c r="H113" s="732">
        <v>226525</v>
      </c>
      <c r="I113" s="732">
        <v>226525</v>
      </c>
      <c r="J113" s="732" t="s">
        <v>845</v>
      </c>
      <c r="K113" s="732" t="s">
        <v>847</v>
      </c>
      <c r="L113" s="735">
        <v>66.34</v>
      </c>
      <c r="M113" s="735">
        <v>3</v>
      </c>
      <c r="N113" s="736">
        <v>199.02</v>
      </c>
    </row>
    <row r="114" spans="1:14" ht="14.45" customHeight="1" x14ac:dyDescent="0.2">
      <c r="A114" s="730" t="s">
        <v>599</v>
      </c>
      <c r="B114" s="731" t="s">
        <v>600</v>
      </c>
      <c r="C114" s="732" t="s">
        <v>615</v>
      </c>
      <c r="D114" s="733" t="s">
        <v>616</v>
      </c>
      <c r="E114" s="734">
        <v>50113001</v>
      </c>
      <c r="F114" s="733" t="s">
        <v>650</v>
      </c>
      <c r="G114" s="732" t="s">
        <v>670</v>
      </c>
      <c r="H114" s="732">
        <v>111955</v>
      </c>
      <c r="I114" s="732">
        <v>11955</v>
      </c>
      <c r="J114" s="732" t="s">
        <v>848</v>
      </c>
      <c r="K114" s="732" t="s">
        <v>849</v>
      </c>
      <c r="L114" s="735">
        <v>173.7833333333333</v>
      </c>
      <c r="M114" s="735">
        <v>3</v>
      </c>
      <c r="N114" s="736">
        <v>521.34999999999991</v>
      </c>
    </row>
    <row r="115" spans="1:14" ht="14.45" customHeight="1" x14ac:dyDescent="0.2">
      <c r="A115" s="730" t="s">
        <v>599</v>
      </c>
      <c r="B115" s="731" t="s">
        <v>600</v>
      </c>
      <c r="C115" s="732" t="s">
        <v>615</v>
      </c>
      <c r="D115" s="733" t="s">
        <v>616</v>
      </c>
      <c r="E115" s="734">
        <v>50113001</v>
      </c>
      <c r="F115" s="733" t="s">
        <v>650</v>
      </c>
      <c r="G115" s="732" t="s">
        <v>670</v>
      </c>
      <c r="H115" s="732">
        <v>159448</v>
      </c>
      <c r="I115" s="732">
        <v>59448</v>
      </c>
      <c r="J115" s="732" t="s">
        <v>850</v>
      </c>
      <c r="K115" s="732" t="s">
        <v>851</v>
      </c>
      <c r="L115" s="735">
        <v>368.46499999999997</v>
      </c>
      <c r="M115" s="735">
        <v>4</v>
      </c>
      <c r="N115" s="736">
        <v>1473.86</v>
      </c>
    </row>
    <row r="116" spans="1:14" ht="14.45" customHeight="1" x14ac:dyDescent="0.2">
      <c r="A116" s="730" t="s">
        <v>599</v>
      </c>
      <c r="B116" s="731" t="s">
        <v>600</v>
      </c>
      <c r="C116" s="732" t="s">
        <v>615</v>
      </c>
      <c r="D116" s="733" t="s">
        <v>616</v>
      </c>
      <c r="E116" s="734">
        <v>50113001</v>
      </c>
      <c r="F116" s="733" t="s">
        <v>650</v>
      </c>
      <c r="G116" s="732" t="s">
        <v>670</v>
      </c>
      <c r="H116" s="732">
        <v>159449</v>
      </c>
      <c r="I116" s="732">
        <v>59449</v>
      </c>
      <c r="J116" s="732" t="s">
        <v>852</v>
      </c>
      <c r="K116" s="732" t="s">
        <v>853</v>
      </c>
      <c r="L116" s="735">
        <v>773.75</v>
      </c>
      <c r="M116" s="735">
        <v>2</v>
      </c>
      <c r="N116" s="736">
        <v>1547.5</v>
      </c>
    </row>
    <row r="117" spans="1:14" ht="14.45" customHeight="1" x14ac:dyDescent="0.2">
      <c r="A117" s="730" t="s">
        <v>599</v>
      </c>
      <c r="B117" s="731" t="s">
        <v>600</v>
      </c>
      <c r="C117" s="732" t="s">
        <v>615</v>
      </c>
      <c r="D117" s="733" t="s">
        <v>616</v>
      </c>
      <c r="E117" s="734">
        <v>50113001</v>
      </c>
      <c r="F117" s="733" t="s">
        <v>650</v>
      </c>
      <c r="G117" s="732" t="s">
        <v>651</v>
      </c>
      <c r="H117" s="732">
        <v>920235</v>
      </c>
      <c r="I117" s="732">
        <v>15880</v>
      </c>
      <c r="J117" s="732" t="s">
        <v>854</v>
      </c>
      <c r="K117" s="732" t="s">
        <v>329</v>
      </c>
      <c r="L117" s="735">
        <v>163.56999917786186</v>
      </c>
      <c r="M117" s="735">
        <v>1</v>
      </c>
      <c r="N117" s="736">
        <v>163.56999917786186</v>
      </c>
    </row>
    <row r="118" spans="1:14" ht="14.45" customHeight="1" x14ac:dyDescent="0.2">
      <c r="A118" s="730" t="s">
        <v>599</v>
      </c>
      <c r="B118" s="731" t="s">
        <v>600</v>
      </c>
      <c r="C118" s="732" t="s">
        <v>615</v>
      </c>
      <c r="D118" s="733" t="s">
        <v>616</v>
      </c>
      <c r="E118" s="734">
        <v>50113001</v>
      </c>
      <c r="F118" s="733" t="s">
        <v>650</v>
      </c>
      <c r="G118" s="732" t="s">
        <v>651</v>
      </c>
      <c r="H118" s="732">
        <v>905097</v>
      </c>
      <c r="I118" s="732">
        <v>158767</v>
      </c>
      <c r="J118" s="732" t="s">
        <v>855</v>
      </c>
      <c r="K118" s="732" t="s">
        <v>856</v>
      </c>
      <c r="L118" s="735">
        <v>167.42</v>
      </c>
      <c r="M118" s="735">
        <v>2</v>
      </c>
      <c r="N118" s="736">
        <v>334.84</v>
      </c>
    </row>
    <row r="119" spans="1:14" ht="14.45" customHeight="1" x14ac:dyDescent="0.2">
      <c r="A119" s="730" t="s">
        <v>599</v>
      </c>
      <c r="B119" s="731" t="s">
        <v>600</v>
      </c>
      <c r="C119" s="732" t="s">
        <v>615</v>
      </c>
      <c r="D119" s="733" t="s">
        <v>616</v>
      </c>
      <c r="E119" s="734">
        <v>50113001</v>
      </c>
      <c r="F119" s="733" t="s">
        <v>650</v>
      </c>
      <c r="G119" s="732" t="s">
        <v>651</v>
      </c>
      <c r="H119" s="732">
        <v>900240</v>
      </c>
      <c r="I119" s="732">
        <v>0</v>
      </c>
      <c r="J119" s="732" t="s">
        <v>857</v>
      </c>
      <c r="K119" s="732" t="s">
        <v>329</v>
      </c>
      <c r="L119" s="735">
        <v>67.760000000000005</v>
      </c>
      <c r="M119" s="735">
        <v>1</v>
      </c>
      <c r="N119" s="736">
        <v>67.760000000000005</v>
      </c>
    </row>
    <row r="120" spans="1:14" ht="14.45" customHeight="1" x14ac:dyDescent="0.2">
      <c r="A120" s="730" t="s">
        <v>599</v>
      </c>
      <c r="B120" s="731" t="s">
        <v>600</v>
      </c>
      <c r="C120" s="732" t="s">
        <v>615</v>
      </c>
      <c r="D120" s="733" t="s">
        <v>616</v>
      </c>
      <c r="E120" s="734">
        <v>50113001</v>
      </c>
      <c r="F120" s="733" t="s">
        <v>650</v>
      </c>
      <c r="G120" s="732" t="s">
        <v>651</v>
      </c>
      <c r="H120" s="732">
        <v>215474</v>
      </c>
      <c r="I120" s="732">
        <v>215474</v>
      </c>
      <c r="J120" s="732" t="s">
        <v>858</v>
      </c>
      <c r="K120" s="732" t="s">
        <v>859</v>
      </c>
      <c r="L120" s="735">
        <v>531.38</v>
      </c>
      <c r="M120" s="735">
        <v>2</v>
      </c>
      <c r="N120" s="736">
        <v>1062.76</v>
      </c>
    </row>
    <row r="121" spans="1:14" ht="14.45" customHeight="1" x14ac:dyDescent="0.2">
      <c r="A121" s="730" t="s">
        <v>599</v>
      </c>
      <c r="B121" s="731" t="s">
        <v>600</v>
      </c>
      <c r="C121" s="732" t="s">
        <v>615</v>
      </c>
      <c r="D121" s="733" t="s">
        <v>616</v>
      </c>
      <c r="E121" s="734">
        <v>50113001</v>
      </c>
      <c r="F121" s="733" t="s">
        <v>650</v>
      </c>
      <c r="G121" s="732" t="s">
        <v>670</v>
      </c>
      <c r="H121" s="732">
        <v>134508</v>
      </c>
      <c r="I121" s="732">
        <v>134508</v>
      </c>
      <c r="J121" s="732" t="s">
        <v>860</v>
      </c>
      <c r="K121" s="732" t="s">
        <v>861</v>
      </c>
      <c r="L121" s="735">
        <v>176.06</v>
      </c>
      <c r="M121" s="735">
        <v>1</v>
      </c>
      <c r="N121" s="736">
        <v>176.06</v>
      </c>
    </row>
    <row r="122" spans="1:14" ht="14.45" customHeight="1" x14ac:dyDescent="0.2">
      <c r="A122" s="730" t="s">
        <v>599</v>
      </c>
      <c r="B122" s="731" t="s">
        <v>600</v>
      </c>
      <c r="C122" s="732" t="s">
        <v>615</v>
      </c>
      <c r="D122" s="733" t="s">
        <v>616</v>
      </c>
      <c r="E122" s="734">
        <v>50113001</v>
      </c>
      <c r="F122" s="733" t="s">
        <v>650</v>
      </c>
      <c r="G122" s="732" t="s">
        <v>670</v>
      </c>
      <c r="H122" s="732">
        <v>193745</v>
      </c>
      <c r="I122" s="732">
        <v>193745</v>
      </c>
      <c r="J122" s="732" t="s">
        <v>862</v>
      </c>
      <c r="K122" s="732" t="s">
        <v>863</v>
      </c>
      <c r="L122" s="735">
        <v>1505.8700000000001</v>
      </c>
      <c r="M122" s="735">
        <v>1</v>
      </c>
      <c r="N122" s="736">
        <v>1505.8700000000001</v>
      </c>
    </row>
    <row r="123" spans="1:14" ht="14.45" customHeight="1" x14ac:dyDescent="0.2">
      <c r="A123" s="730" t="s">
        <v>599</v>
      </c>
      <c r="B123" s="731" t="s">
        <v>600</v>
      </c>
      <c r="C123" s="732" t="s">
        <v>615</v>
      </c>
      <c r="D123" s="733" t="s">
        <v>616</v>
      </c>
      <c r="E123" s="734">
        <v>50113001</v>
      </c>
      <c r="F123" s="733" t="s">
        <v>650</v>
      </c>
      <c r="G123" s="732" t="s">
        <v>651</v>
      </c>
      <c r="H123" s="732">
        <v>192205</v>
      </c>
      <c r="I123" s="732">
        <v>192205</v>
      </c>
      <c r="J123" s="732" t="s">
        <v>864</v>
      </c>
      <c r="K123" s="732" t="s">
        <v>865</v>
      </c>
      <c r="L123" s="735">
        <v>87.8</v>
      </c>
      <c r="M123" s="735">
        <v>2</v>
      </c>
      <c r="N123" s="736">
        <v>175.6</v>
      </c>
    </row>
    <row r="124" spans="1:14" ht="14.45" customHeight="1" x14ac:dyDescent="0.2">
      <c r="A124" s="730" t="s">
        <v>599</v>
      </c>
      <c r="B124" s="731" t="s">
        <v>600</v>
      </c>
      <c r="C124" s="732" t="s">
        <v>615</v>
      </c>
      <c r="D124" s="733" t="s">
        <v>616</v>
      </c>
      <c r="E124" s="734">
        <v>50113001</v>
      </c>
      <c r="F124" s="733" t="s">
        <v>650</v>
      </c>
      <c r="G124" s="732" t="s">
        <v>651</v>
      </c>
      <c r="H124" s="732">
        <v>229192</v>
      </c>
      <c r="I124" s="732">
        <v>229192</v>
      </c>
      <c r="J124" s="732" t="s">
        <v>866</v>
      </c>
      <c r="K124" s="732" t="s">
        <v>867</v>
      </c>
      <c r="L124" s="735">
        <v>224.65</v>
      </c>
      <c r="M124" s="735">
        <v>2</v>
      </c>
      <c r="N124" s="736">
        <v>449.3</v>
      </c>
    </row>
    <row r="125" spans="1:14" ht="14.45" customHeight="1" x14ac:dyDescent="0.2">
      <c r="A125" s="730" t="s">
        <v>599</v>
      </c>
      <c r="B125" s="731" t="s">
        <v>600</v>
      </c>
      <c r="C125" s="732" t="s">
        <v>615</v>
      </c>
      <c r="D125" s="733" t="s">
        <v>616</v>
      </c>
      <c r="E125" s="734">
        <v>50113001</v>
      </c>
      <c r="F125" s="733" t="s">
        <v>650</v>
      </c>
      <c r="G125" s="732" t="s">
        <v>651</v>
      </c>
      <c r="H125" s="732">
        <v>184231</v>
      </c>
      <c r="I125" s="732">
        <v>84231</v>
      </c>
      <c r="J125" s="732" t="s">
        <v>868</v>
      </c>
      <c r="K125" s="732" t="s">
        <v>869</v>
      </c>
      <c r="L125" s="735">
        <v>373.29600242098445</v>
      </c>
      <c r="M125" s="735">
        <v>106.8573332</v>
      </c>
      <c r="N125" s="736">
        <v>39889.415312927144</v>
      </c>
    </row>
    <row r="126" spans="1:14" ht="14.45" customHeight="1" x14ac:dyDescent="0.2">
      <c r="A126" s="730" t="s">
        <v>599</v>
      </c>
      <c r="B126" s="731" t="s">
        <v>600</v>
      </c>
      <c r="C126" s="732" t="s">
        <v>615</v>
      </c>
      <c r="D126" s="733" t="s">
        <v>616</v>
      </c>
      <c r="E126" s="734">
        <v>50113001</v>
      </c>
      <c r="F126" s="733" t="s">
        <v>650</v>
      </c>
      <c r="G126" s="732" t="s">
        <v>651</v>
      </c>
      <c r="H126" s="732">
        <v>184229</v>
      </c>
      <c r="I126" s="732">
        <v>84229</v>
      </c>
      <c r="J126" s="732" t="s">
        <v>870</v>
      </c>
      <c r="K126" s="732" t="s">
        <v>871</v>
      </c>
      <c r="L126" s="735">
        <v>887.27038182063541</v>
      </c>
      <c r="M126" s="735">
        <v>28.486838400000025</v>
      </c>
      <c r="N126" s="736">
        <v>25275.527984030759</v>
      </c>
    </row>
    <row r="127" spans="1:14" ht="14.45" customHeight="1" x14ac:dyDescent="0.2">
      <c r="A127" s="730" t="s">
        <v>599</v>
      </c>
      <c r="B127" s="731" t="s">
        <v>600</v>
      </c>
      <c r="C127" s="732" t="s">
        <v>615</v>
      </c>
      <c r="D127" s="733" t="s">
        <v>616</v>
      </c>
      <c r="E127" s="734">
        <v>50113001</v>
      </c>
      <c r="F127" s="733" t="s">
        <v>650</v>
      </c>
      <c r="G127" s="732" t="s">
        <v>651</v>
      </c>
      <c r="H127" s="732">
        <v>184230</v>
      </c>
      <c r="I127" s="732">
        <v>84230</v>
      </c>
      <c r="J127" s="732" t="s">
        <v>872</v>
      </c>
      <c r="K127" s="732" t="s">
        <v>873</v>
      </c>
      <c r="L127" s="735">
        <v>196.06400353186021</v>
      </c>
      <c r="M127" s="735">
        <v>97.056815500000013</v>
      </c>
      <c r="N127" s="736">
        <v>19029.347816983107</v>
      </c>
    </row>
    <row r="128" spans="1:14" ht="14.45" customHeight="1" x14ac:dyDescent="0.2">
      <c r="A128" s="730" t="s">
        <v>599</v>
      </c>
      <c r="B128" s="731" t="s">
        <v>600</v>
      </c>
      <c r="C128" s="732" t="s">
        <v>615</v>
      </c>
      <c r="D128" s="733" t="s">
        <v>616</v>
      </c>
      <c r="E128" s="734">
        <v>50113001</v>
      </c>
      <c r="F128" s="733" t="s">
        <v>650</v>
      </c>
      <c r="G128" s="732" t="s">
        <v>651</v>
      </c>
      <c r="H128" s="732">
        <v>192757</v>
      </c>
      <c r="I128" s="732">
        <v>92757</v>
      </c>
      <c r="J128" s="732" t="s">
        <v>874</v>
      </c>
      <c r="K128" s="732" t="s">
        <v>875</v>
      </c>
      <c r="L128" s="735">
        <v>74.249999999999986</v>
      </c>
      <c r="M128" s="735">
        <v>1</v>
      </c>
      <c r="N128" s="736">
        <v>74.249999999999986</v>
      </c>
    </row>
    <row r="129" spans="1:14" ht="14.45" customHeight="1" x14ac:dyDescent="0.2">
      <c r="A129" s="730" t="s">
        <v>599</v>
      </c>
      <c r="B129" s="731" t="s">
        <v>600</v>
      </c>
      <c r="C129" s="732" t="s">
        <v>615</v>
      </c>
      <c r="D129" s="733" t="s">
        <v>616</v>
      </c>
      <c r="E129" s="734">
        <v>50113001</v>
      </c>
      <c r="F129" s="733" t="s">
        <v>650</v>
      </c>
      <c r="G129" s="732" t="s">
        <v>651</v>
      </c>
      <c r="H129" s="732">
        <v>187076</v>
      </c>
      <c r="I129" s="732">
        <v>87076</v>
      </c>
      <c r="J129" s="732" t="s">
        <v>874</v>
      </c>
      <c r="K129" s="732" t="s">
        <v>876</v>
      </c>
      <c r="L129" s="735">
        <v>135.59</v>
      </c>
      <c r="M129" s="735">
        <v>9</v>
      </c>
      <c r="N129" s="736">
        <v>1220.31</v>
      </c>
    </row>
    <row r="130" spans="1:14" ht="14.45" customHeight="1" x14ac:dyDescent="0.2">
      <c r="A130" s="730" t="s">
        <v>599</v>
      </c>
      <c r="B130" s="731" t="s">
        <v>600</v>
      </c>
      <c r="C130" s="732" t="s">
        <v>615</v>
      </c>
      <c r="D130" s="733" t="s">
        <v>616</v>
      </c>
      <c r="E130" s="734">
        <v>50113001</v>
      </c>
      <c r="F130" s="733" t="s">
        <v>650</v>
      </c>
      <c r="G130" s="732" t="s">
        <v>651</v>
      </c>
      <c r="H130" s="732">
        <v>157586</v>
      </c>
      <c r="I130" s="732">
        <v>57586</v>
      </c>
      <c r="J130" s="732" t="s">
        <v>877</v>
      </c>
      <c r="K130" s="732" t="s">
        <v>878</v>
      </c>
      <c r="L130" s="735">
        <v>73.620000000000019</v>
      </c>
      <c r="M130" s="735">
        <v>3</v>
      </c>
      <c r="N130" s="736">
        <v>220.86000000000007</v>
      </c>
    </row>
    <row r="131" spans="1:14" ht="14.45" customHeight="1" x14ac:dyDescent="0.2">
      <c r="A131" s="730" t="s">
        <v>599</v>
      </c>
      <c r="B131" s="731" t="s">
        <v>600</v>
      </c>
      <c r="C131" s="732" t="s">
        <v>615</v>
      </c>
      <c r="D131" s="733" t="s">
        <v>616</v>
      </c>
      <c r="E131" s="734">
        <v>50113001</v>
      </c>
      <c r="F131" s="733" t="s">
        <v>650</v>
      </c>
      <c r="G131" s="732" t="s">
        <v>651</v>
      </c>
      <c r="H131" s="732">
        <v>846413</v>
      </c>
      <c r="I131" s="732">
        <v>57585</v>
      </c>
      <c r="J131" s="732" t="s">
        <v>879</v>
      </c>
      <c r="K131" s="732" t="s">
        <v>880</v>
      </c>
      <c r="L131" s="735">
        <v>133.12</v>
      </c>
      <c r="M131" s="735">
        <v>16</v>
      </c>
      <c r="N131" s="736">
        <v>2129.92</v>
      </c>
    </row>
    <row r="132" spans="1:14" ht="14.45" customHeight="1" x14ac:dyDescent="0.2">
      <c r="A132" s="730" t="s">
        <v>599</v>
      </c>
      <c r="B132" s="731" t="s">
        <v>600</v>
      </c>
      <c r="C132" s="732" t="s">
        <v>615</v>
      </c>
      <c r="D132" s="733" t="s">
        <v>616</v>
      </c>
      <c r="E132" s="734">
        <v>50113001</v>
      </c>
      <c r="F132" s="733" t="s">
        <v>650</v>
      </c>
      <c r="G132" s="732" t="s">
        <v>651</v>
      </c>
      <c r="H132" s="732">
        <v>181293</v>
      </c>
      <c r="I132" s="732">
        <v>181293</v>
      </c>
      <c r="J132" s="732" t="s">
        <v>881</v>
      </c>
      <c r="K132" s="732" t="s">
        <v>882</v>
      </c>
      <c r="L132" s="735">
        <v>224.11000000000013</v>
      </c>
      <c r="M132" s="735">
        <v>5</v>
      </c>
      <c r="N132" s="736">
        <v>1120.5500000000006</v>
      </c>
    </row>
    <row r="133" spans="1:14" ht="14.45" customHeight="1" x14ac:dyDescent="0.2">
      <c r="A133" s="730" t="s">
        <v>599</v>
      </c>
      <c r="B133" s="731" t="s">
        <v>600</v>
      </c>
      <c r="C133" s="732" t="s">
        <v>615</v>
      </c>
      <c r="D133" s="733" t="s">
        <v>616</v>
      </c>
      <c r="E133" s="734">
        <v>50113001</v>
      </c>
      <c r="F133" s="733" t="s">
        <v>650</v>
      </c>
      <c r="G133" s="732" t="s">
        <v>651</v>
      </c>
      <c r="H133" s="732">
        <v>500618</v>
      </c>
      <c r="I133" s="732">
        <v>125753</v>
      </c>
      <c r="J133" s="732" t="s">
        <v>883</v>
      </c>
      <c r="K133" s="732" t="s">
        <v>884</v>
      </c>
      <c r="L133" s="735">
        <v>300.54000000000008</v>
      </c>
      <c r="M133" s="735">
        <v>7</v>
      </c>
      <c r="N133" s="736">
        <v>2103.7800000000007</v>
      </c>
    </row>
    <row r="134" spans="1:14" ht="14.45" customHeight="1" x14ac:dyDescent="0.2">
      <c r="A134" s="730" t="s">
        <v>599</v>
      </c>
      <c r="B134" s="731" t="s">
        <v>600</v>
      </c>
      <c r="C134" s="732" t="s">
        <v>615</v>
      </c>
      <c r="D134" s="733" t="s">
        <v>616</v>
      </c>
      <c r="E134" s="734">
        <v>50113001</v>
      </c>
      <c r="F134" s="733" t="s">
        <v>650</v>
      </c>
      <c r="G134" s="732" t="s">
        <v>651</v>
      </c>
      <c r="H134" s="732">
        <v>848560</v>
      </c>
      <c r="I134" s="732">
        <v>125752</v>
      </c>
      <c r="J134" s="732" t="s">
        <v>885</v>
      </c>
      <c r="K134" s="732" t="s">
        <v>886</v>
      </c>
      <c r="L134" s="735">
        <v>222.98999999999998</v>
      </c>
      <c r="M134" s="735">
        <v>12</v>
      </c>
      <c r="N134" s="736">
        <v>2675.8799999999997</v>
      </c>
    </row>
    <row r="135" spans="1:14" ht="14.45" customHeight="1" x14ac:dyDescent="0.2">
      <c r="A135" s="730" t="s">
        <v>599</v>
      </c>
      <c r="B135" s="731" t="s">
        <v>600</v>
      </c>
      <c r="C135" s="732" t="s">
        <v>615</v>
      </c>
      <c r="D135" s="733" t="s">
        <v>616</v>
      </c>
      <c r="E135" s="734">
        <v>50113001</v>
      </c>
      <c r="F135" s="733" t="s">
        <v>650</v>
      </c>
      <c r="G135" s="732" t="s">
        <v>670</v>
      </c>
      <c r="H135" s="732">
        <v>112669</v>
      </c>
      <c r="I135" s="732">
        <v>12669</v>
      </c>
      <c r="J135" s="732" t="s">
        <v>887</v>
      </c>
      <c r="K135" s="732" t="s">
        <v>888</v>
      </c>
      <c r="L135" s="735">
        <v>112.13087661109032</v>
      </c>
      <c r="M135" s="735">
        <v>15.333319899999999</v>
      </c>
      <c r="N135" s="736">
        <v>1719.3386017452756</v>
      </c>
    </row>
    <row r="136" spans="1:14" ht="14.45" customHeight="1" x14ac:dyDescent="0.2">
      <c r="A136" s="730" t="s">
        <v>599</v>
      </c>
      <c r="B136" s="731" t="s">
        <v>600</v>
      </c>
      <c r="C136" s="732" t="s">
        <v>615</v>
      </c>
      <c r="D136" s="733" t="s">
        <v>616</v>
      </c>
      <c r="E136" s="734">
        <v>50113001</v>
      </c>
      <c r="F136" s="733" t="s">
        <v>650</v>
      </c>
      <c r="G136" s="732" t="s">
        <v>670</v>
      </c>
      <c r="H136" s="732">
        <v>12670</v>
      </c>
      <c r="I136" s="732">
        <v>12670</v>
      </c>
      <c r="J136" s="732" t="s">
        <v>887</v>
      </c>
      <c r="K136" s="732" t="s">
        <v>889</v>
      </c>
      <c r="L136" s="735">
        <v>207.79136106228441</v>
      </c>
      <c r="M136" s="735">
        <v>23.803965399999996</v>
      </c>
      <c r="N136" s="736">
        <v>4946.2583691455247</v>
      </c>
    </row>
    <row r="137" spans="1:14" ht="14.45" customHeight="1" x14ac:dyDescent="0.2">
      <c r="A137" s="730" t="s">
        <v>599</v>
      </c>
      <c r="B137" s="731" t="s">
        <v>600</v>
      </c>
      <c r="C137" s="732" t="s">
        <v>615</v>
      </c>
      <c r="D137" s="733" t="s">
        <v>616</v>
      </c>
      <c r="E137" s="734">
        <v>50113001</v>
      </c>
      <c r="F137" s="733" t="s">
        <v>650</v>
      </c>
      <c r="G137" s="732" t="s">
        <v>670</v>
      </c>
      <c r="H137" s="732">
        <v>112671</v>
      </c>
      <c r="I137" s="732">
        <v>12671</v>
      </c>
      <c r="J137" s="732" t="s">
        <v>887</v>
      </c>
      <c r="K137" s="732" t="s">
        <v>890</v>
      </c>
      <c r="L137" s="735">
        <v>324.50019423248636</v>
      </c>
      <c r="M137" s="735">
        <v>15.825306200000002</v>
      </c>
      <c r="N137" s="736">
        <v>5135.3149356885715</v>
      </c>
    </row>
    <row r="138" spans="1:14" ht="14.45" customHeight="1" x14ac:dyDescent="0.2">
      <c r="A138" s="730" t="s">
        <v>599</v>
      </c>
      <c r="B138" s="731" t="s">
        <v>600</v>
      </c>
      <c r="C138" s="732" t="s">
        <v>615</v>
      </c>
      <c r="D138" s="733" t="s">
        <v>616</v>
      </c>
      <c r="E138" s="734">
        <v>50113001</v>
      </c>
      <c r="F138" s="733" t="s">
        <v>650</v>
      </c>
      <c r="G138" s="732" t="s">
        <v>329</v>
      </c>
      <c r="H138" s="732">
        <v>197186</v>
      </c>
      <c r="I138" s="732">
        <v>97186</v>
      </c>
      <c r="J138" s="732" t="s">
        <v>891</v>
      </c>
      <c r="K138" s="732" t="s">
        <v>892</v>
      </c>
      <c r="L138" s="735">
        <v>78.5</v>
      </c>
      <c r="M138" s="735">
        <v>3</v>
      </c>
      <c r="N138" s="736">
        <v>235.5</v>
      </c>
    </row>
    <row r="139" spans="1:14" ht="14.45" customHeight="1" x14ac:dyDescent="0.2">
      <c r="A139" s="730" t="s">
        <v>599</v>
      </c>
      <c r="B139" s="731" t="s">
        <v>600</v>
      </c>
      <c r="C139" s="732" t="s">
        <v>615</v>
      </c>
      <c r="D139" s="733" t="s">
        <v>616</v>
      </c>
      <c r="E139" s="734">
        <v>50113001</v>
      </c>
      <c r="F139" s="733" t="s">
        <v>650</v>
      </c>
      <c r="G139" s="732" t="s">
        <v>670</v>
      </c>
      <c r="H139" s="732">
        <v>243130</v>
      </c>
      <c r="I139" s="732">
        <v>243130</v>
      </c>
      <c r="J139" s="732" t="s">
        <v>891</v>
      </c>
      <c r="K139" s="732" t="s">
        <v>892</v>
      </c>
      <c r="L139" s="735">
        <v>78.67</v>
      </c>
      <c r="M139" s="735">
        <v>3</v>
      </c>
      <c r="N139" s="736">
        <v>236.01</v>
      </c>
    </row>
    <row r="140" spans="1:14" ht="14.45" customHeight="1" x14ac:dyDescent="0.2">
      <c r="A140" s="730" t="s">
        <v>599</v>
      </c>
      <c r="B140" s="731" t="s">
        <v>600</v>
      </c>
      <c r="C140" s="732" t="s">
        <v>615</v>
      </c>
      <c r="D140" s="733" t="s">
        <v>616</v>
      </c>
      <c r="E140" s="734">
        <v>50113001</v>
      </c>
      <c r="F140" s="733" t="s">
        <v>650</v>
      </c>
      <c r="G140" s="732" t="s">
        <v>670</v>
      </c>
      <c r="H140" s="732">
        <v>243140</v>
      </c>
      <c r="I140" s="732">
        <v>243140</v>
      </c>
      <c r="J140" s="732" t="s">
        <v>893</v>
      </c>
      <c r="K140" s="732" t="s">
        <v>894</v>
      </c>
      <c r="L140" s="735">
        <v>94.19</v>
      </c>
      <c r="M140" s="735">
        <v>1</v>
      </c>
      <c r="N140" s="736">
        <v>94.19</v>
      </c>
    </row>
    <row r="141" spans="1:14" ht="14.45" customHeight="1" x14ac:dyDescent="0.2">
      <c r="A141" s="730" t="s">
        <v>599</v>
      </c>
      <c r="B141" s="731" t="s">
        <v>600</v>
      </c>
      <c r="C141" s="732" t="s">
        <v>615</v>
      </c>
      <c r="D141" s="733" t="s">
        <v>616</v>
      </c>
      <c r="E141" s="734">
        <v>50113001</v>
      </c>
      <c r="F141" s="733" t="s">
        <v>650</v>
      </c>
      <c r="G141" s="732" t="s">
        <v>670</v>
      </c>
      <c r="H141" s="732">
        <v>243138</v>
      </c>
      <c r="I141" s="732">
        <v>243138</v>
      </c>
      <c r="J141" s="732" t="s">
        <v>895</v>
      </c>
      <c r="K141" s="732" t="s">
        <v>896</v>
      </c>
      <c r="L141" s="735">
        <v>61.291428571428582</v>
      </c>
      <c r="M141" s="735">
        <v>7</v>
      </c>
      <c r="N141" s="736">
        <v>429.04000000000008</v>
      </c>
    </row>
    <row r="142" spans="1:14" ht="14.45" customHeight="1" x14ac:dyDescent="0.2">
      <c r="A142" s="730" t="s">
        <v>599</v>
      </c>
      <c r="B142" s="731" t="s">
        <v>600</v>
      </c>
      <c r="C142" s="732" t="s">
        <v>615</v>
      </c>
      <c r="D142" s="733" t="s">
        <v>616</v>
      </c>
      <c r="E142" s="734">
        <v>50113001</v>
      </c>
      <c r="F142" s="733" t="s">
        <v>650</v>
      </c>
      <c r="G142" s="732" t="s">
        <v>651</v>
      </c>
      <c r="H142" s="732">
        <v>149990</v>
      </c>
      <c r="I142" s="732">
        <v>49990</v>
      </c>
      <c r="J142" s="732" t="s">
        <v>897</v>
      </c>
      <c r="K142" s="732" t="s">
        <v>898</v>
      </c>
      <c r="L142" s="735">
        <v>169.99</v>
      </c>
      <c r="M142" s="735">
        <v>3</v>
      </c>
      <c r="N142" s="736">
        <v>509.97</v>
      </c>
    </row>
    <row r="143" spans="1:14" ht="14.45" customHeight="1" x14ac:dyDescent="0.2">
      <c r="A143" s="730" t="s">
        <v>599</v>
      </c>
      <c r="B143" s="731" t="s">
        <v>600</v>
      </c>
      <c r="C143" s="732" t="s">
        <v>615</v>
      </c>
      <c r="D143" s="733" t="s">
        <v>616</v>
      </c>
      <c r="E143" s="734">
        <v>50113001</v>
      </c>
      <c r="F143" s="733" t="s">
        <v>650</v>
      </c>
      <c r="G143" s="732" t="s">
        <v>651</v>
      </c>
      <c r="H143" s="732">
        <v>241226</v>
      </c>
      <c r="I143" s="732">
        <v>241226</v>
      </c>
      <c r="J143" s="732" t="s">
        <v>899</v>
      </c>
      <c r="K143" s="732" t="s">
        <v>900</v>
      </c>
      <c r="L143" s="735">
        <v>82.8</v>
      </c>
      <c r="M143" s="735">
        <v>3</v>
      </c>
      <c r="N143" s="736">
        <v>248.39999999999998</v>
      </c>
    </row>
    <row r="144" spans="1:14" ht="14.45" customHeight="1" x14ac:dyDescent="0.2">
      <c r="A144" s="730" t="s">
        <v>599</v>
      </c>
      <c r="B144" s="731" t="s">
        <v>600</v>
      </c>
      <c r="C144" s="732" t="s">
        <v>615</v>
      </c>
      <c r="D144" s="733" t="s">
        <v>616</v>
      </c>
      <c r="E144" s="734">
        <v>50113001</v>
      </c>
      <c r="F144" s="733" t="s">
        <v>650</v>
      </c>
      <c r="G144" s="732" t="s">
        <v>651</v>
      </c>
      <c r="H144" s="732">
        <v>238146</v>
      </c>
      <c r="I144" s="732">
        <v>238146</v>
      </c>
      <c r="J144" s="732" t="s">
        <v>901</v>
      </c>
      <c r="K144" s="732" t="s">
        <v>902</v>
      </c>
      <c r="L144" s="735">
        <v>133.85777777777778</v>
      </c>
      <c r="M144" s="735">
        <v>9</v>
      </c>
      <c r="N144" s="736">
        <v>1204.72</v>
      </c>
    </row>
    <row r="145" spans="1:14" ht="14.45" customHeight="1" x14ac:dyDescent="0.2">
      <c r="A145" s="730" t="s">
        <v>599</v>
      </c>
      <c r="B145" s="731" t="s">
        <v>600</v>
      </c>
      <c r="C145" s="732" t="s">
        <v>615</v>
      </c>
      <c r="D145" s="733" t="s">
        <v>616</v>
      </c>
      <c r="E145" s="734">
        <v>50113001</v>
      </c>
      <c r="F145" s="733" t="s">
        <v>650</v>
      </c>
      <c r="G145" s="732" t="s">
        <v>651</v>
      </c>
      <c r="H145" s="732">
        <v>214595</v>
      </c>
      <c r="I145" s="732">
        <v>214595</v>
      </c>
      <c r="J145" s="732" t="s">
        <v>903</v>
      </c>
      <c r="K145" s="732" t="s">
        <v>904</v>
      </c>
      <c r="L145" s="735">
        <v>130.95400000000001</v>
      </c>
      <c r="M145" s="735">
        <v>5</v>
      </c>
      <c r="N145" s="736">
        <v>654.77</v>
      </c>
    </row>
    <row r="146" spans="1:14" ht="14.45" customHeight="1" x14ac:dyDescent="0.2">
      <c r="A146" s="730" t="s">
        <v>599</v>
      </c>
      <c r="B146" s="731" t="s">
        <v>600</v>
      </c>
      <c r="C146" s="732" t="s">
        <v>615</v>
      </c>
      <c r="D146" s="733" t="s">
        <v>616</v>
      </c>
      <c r="E146" s="734">
        <v>50113001</v>
      </c>
      <c r="F146" s="733" t="s">
        <v>650</v>
      </c>
      <c r="G146" s="732" t="s">
        <v>651</v>
      </c>
      <c r="H146" s="732">
        <v>214596</v>
      </c>
      <c r="I146" s="732">
        <v>214596</v>
      </c>
      <c r="J146" s="732" t="s">
        <v>905</v>
      </c>
      <c r="K146" s="732" t="s">
        <v>906</v>
      </c>
      <c r="L146" s="735">
        <v>88.53000000000003</v>
      </c>
      <c r="M146" s="735">
        <v>9</v>
      </c>
      <c r="N146" s="736">
        <v>796.77000000000021</v>
      </c>
    </row>
    <row r="147" spans="1:14" ht="14.45" customHeight="1" x14ac:dyDescent="0.2">
      <c r="A147" s="730" t="s">
        <v>599</v>
      </c>
      <c r="B147" s="731" t="s">
        <v>600</v>
      </c>
      <c r="C147" s="732" t="s">
        <v>615</v>
      </c>
      <c r="D147" s="733" t="s">
        <v>616</v>
      </c>
      <c r="E147" s="734">
        <v>50113001</v>
      </c>
      <c r="F147" s="733" t="s">
        <v>650</v>
      </c>
      <c r="G147" s="732" t="s">
        <v>651</v>
      </c>
      <c r="H147" s="732">
        <v>214598</v>
      </c>
      <c r="I147" s="732">
        <v>214598</v>
      </c>
      <c r="J147" s="732" t="s">
        <v>907</v>
      </c>
      <c r="K147" s="732" t="s">
        <v>908</v>
      </c>
      <c r="L147" s="735">
        <v>174.81</v>
      </c>
      <c r="M147" s="735">
        <v>1</v>
      </c>
      <c r="N147" s="736">
        <v>174.81</v>
      </c>
    </row>
    <row r="148" spans="1:14" ht="14.45" customHeight="1" x14ac:dyDescent="0.2">
      <c r="A148" s="730" t="s">
        <v>599</v>
      </c>
      <c r="B148" s="731" t="s">
        <v>600</v>
      </c>
      <c r="C148" s="732" t="s">
        <v>615</v>
      </c>
      <c r="D148" s="733" t="s">
        <v>616</v>
      </c>
      <c r="E148" s="734">
        <v>50113001</v>
      </c>
      <c r="F148" s="733" t="s">
        <v>650</v>
      </c>
      <c r="G148" s="732" t="s">
        <v>670</v>
      </c>
      <c r="H148" s="732">
        <v>149195</v>
      </c>
      <c r="I148" s="732">
        <v>49195</v>
      </c>
      <c r="J148" s="732" t="s">
        <v>909</v>
      </c>
      <c r="K148" s="732" t="s">
        <v>910</v>
      </c>
      <c r="L148" s="735">
        <v>223.05</v>
      </c>
      <c r="M148" s="735">
        <v>1</v>
      </c>
      <c r="N148" s="736">
        <v>223.05</v>
      </c>
    </row>
    <row r="149" spans="1:14" ht="14.45" customHeight="1" x14ac:dyDescent="0.2">
      <c r="A149" s="730" t="s">
        <v>599</v>
      </c>
      <c r="B149" s="731" t="s">
        <v>600</v>
      </c>
      <c r="C149" s="732" t="s">
        <v>615</v>
      </c>
      <c r="D149" s="733" t="s">
        <v>616</v>
      </c>
      <c r="E149" s="734">
        <v>50113001</v>
      </c>
      <c r="F149" s="733" t="s">
        <v>650</v>
      </c>
      <c r="G149" s="732" t="s">
        <v>670</v>
      </c>
      <c r="H149" s="732">
        <v>114439</v>
      </c>
      <c r="I149" s="732">
        <v>14439</v>
      </c>
      <c r="J149" s="732" t="s">
        <v>909</v>
      </c>
      <c r="K149" s="732" t="s">
        <v>911</v>
      </c>
      <c r="L149" s="735">
        <v>74.430000000000007</v>
      </c>
      <c r="M149" s="735">
        <v>1</v>
      </c>
      <c r="N149" s="736">
        <v>74.430000000000007</v>
      </c>
    </row>
    <row r="150" spans="1:14" ht="14.45" customHeight="1" x14ac:dyDescent="0.2">
      <c r="A150" s="730" t="s">
        <v>599</v>
      </c>
      <c r="B150" s="731" t="s">
        <v>600</v>
      </c>
      <c r="C150" s="732" t="s">
        <v>615</v>
      </c>
      <c r="D150" s="733" t="s">
        <v>616</v>
      </c>
      <c r="E150" s="734">
        <v>50113001</v>
      </c>
      <c r="F150" s="733" t="s">
        <v>650</v>
      </c>
      <c r="G150" s="732" t="s">
        <v>651</v>
      </c>
      <c r="H150" s="732">
        <v>243142</v>
      </c>
      <c r="I150" s="732">
        <v>243142</v>
      </c>
      <c r="J150" s="732" t="s">
        <v>912</v>
      </c>
      <c r="K150" s="732" t="s">
        <v>826</v>
      </c>
      <c r="L150" s="735">
        <v>197.96181818181813</v>
      </c>
      <c r="M150" s="735">
        <v>11</v>
      </c>
      <c r="N150" s="736">
        <v>2177.5799999999995</v>
      </c>
    </row>
    <row r="151" spans="1:14" ht="14.45" customHeight="1" x14ac:dyDescent="0.2">
      <c r="A151" s="730" t="s">
        <v>599</v>
      </c>
      <c r="B151" s="731" t="s">
        <v>600</v>
      </c>
      <c r="C151" s="732" t="s">
        <v>615</v>
      </c>
      <c r="D151" s="733" t="s">
        <v>616</v>
      </c>
      <c r="E151" s="734">
        <v>50113001</v>
      </c>
      <c r="F151" s="733" t="s">
        <v>650</v>
      </c>
      <c r="G151" s="732" t="s">
        <v>651</v>
      </c>
      <c r="H151" s="732">
        <v>152334</v>
      </c>
      <c r="I151" s="732">
        <v>52334</v>
      </c>
      <c r="J151" s="732" t="s">
        <v>912</v>
      </c>
      <c r="K151" s="732" t="s">
        <v>826</v>
      </c>
      <c r="L151" s="735">
        <v>197.92999999999998</v>
      </c>
      <c r="M151" s="735">
        <v>1</v>
      </c>
      <c r="N151" s="736">
        <v>197.92999999999998</v>
      </c>
    </row>
    <row r="152" spans="1:14" ht="14.45" customHeight="1" x14ac:dyDescent="0.2">
      <c r="A152" s="730" t="s">
        <v>599</v>
      </c>
      <c r="B152" s="731" t="s">
        <v>600</v>
      </c>
      <c r="C152" s="732" t="s">
        <v>615</v>
      </c>
      <c r="D152" s="733" t="s">
        <v>616</v>
      </c>
      <c r="E152" s="734">
        <v>50113001</v>
      </c>
      <c r="F152" s="733" t="s">
        <v>650</v>
      </c>
      <c r="G152" s="732" t="s">
        <v>651</v>
      </c>
      <c r="H152" s="732">
        <v>158827</v>
      </c>
      <c r="I152" s="732">
        <v>58827</v>
      </c>
      <c r="J152" s="732" t="s">
        <v>913</v>
      </c>
      <c r="K152" s="732" t="s">
        <v>914</v>
      </c>
      <c r="L152" s="735">
        <v>162.33000000000004</v>
      </c>
      <c r="M152" s="735">
        <v>1</v>
      </c>
      <c r="N152" s="736">
        <v>162.33000000000004</v>
      </c>
    </row>
    <row r="153" spans="1:14" ht="14.45" customHeight="1" x14ac:dyDescent="0.2">
      <c r="A153" s="730" t="s">
        <v>599</v>
      </c>
      <c r="B153" s="731" t="s">
        <v>600</v>
      </c>
      <c r="C153" s="732" t="s">
        <v>615</v>
      </c>
      <c r="D153" s="733" t="s">
        <v>616</v>
      </c>
      <c r="E153" s="734">
        <v>50113001</v>
      </c>
      <c r="F153" s="733" t="s">
        <v>650</v>
      </c>
      <c r="G153" s="732" t="s">
        <v>670</v>
      </c>
      <c r="H153" s="732">
        <v>213487</v>
      </c>
      <c r="I153" s="732">
        <v>213487</v>
      </c>
      <c r="J153" s="732" t="s">
        <v>915</v>
      </c>
      <c r="K153" s="732" t="s">
        <v>916</v>
      </c>
      <c r="L153" s="735">
        <v>271.84999999999997</v>
      </c>
      <c r="M153" s="735">
        <v>34</v>
      </c>
      <c r="N153" s="736">
        <v>9242.9</v>
      </c>
    </row>
    <row r="154" spans="1:14" ht="14.45" customHeight="1" x14ac:dyDescent="0.2">
      <c r="A154" s="730" t="s">
        <v>599</v>
      </c>
      <c r="B154" s="731" t="s">
        <v>600</v>
      </c>
      <c r="C154" s="732" t="s">
        <v>615</v>
      </c>
      <c r="D154" s="733" t="s">
        <v>616</v>
      </c>
      <c r="E154" s="734">
        <v>50113001</v>
      </c>
      <c r="F154" s="733" t="s">
        <v>650</v>
      </c>
      <c r="G154" s="732" t="s">
        <v>670</v>
      </c>
      <c r="H154" s="732">
        <v>213489</v>
      </c>
      <c r="I154" s="732">
        <v>213489</v>
      </c>
      <c r="J154" s="732" t="s">
        <v>915</v>
      </c>
      <c r="K154" s="732" t="s">
        <v>917</v>
      </c>
      <c r="L154" s="735">
        <v>630.66</v>
      </c>
      <c r="M154" s="735">
        <v>31</v>
      </c>
      <c r="N154" s="736">
        <v>19550.46</v>
      </c>
    </row>
    <row r="155" spans="1:14" ht="14.45" customHeight="1" x14ac:dyDescent="0.2">
      <c r="A155" s="730" t="s">
        <v>599</v>
      </c>
      <c r="B155" s="731" t="s">
        <v>600</v>
      </c>
      <c r="C155" s="732" t="s">
        <v>615</v>
      </c>
      <c r="D155" s="733" t="s">
        <v>616</v>
      </c>
      <c r="E155" s="734">
        <v>50113001</v>
      </c>
      <c r="F155" s="733" t="s">
        <v>650</v>
      </c>
      <c r="G155" s="732" t="s">
        <v>670</v>
      </c>
      <c r="H155" s="732">
        <v>213490</v>
      </c>
      <c r="I155" s="732">
        <v>213490</v>
      </c>
      <c r="J155" s="732" t="s">
        <v>915</v>
      </c>
      <c r="K155" s="732" t="s">
        <v>918</v>
      </c>
      <c r="L155" s="735">
        <v>913.65</v>
      </c>
      <c r="M155" s="735">
        <v>4</v>
      </c>
      <c r="N155" s="736">
        <v>3654.6</v>
      </c>
    </row>
    <row r="156" spans="1:14" ht="14.45" customHeight="1" x14ac:dyDescent="0.2">
      <c r="A156" s="730" t="s">
        <v>599</v>
      </c>
      <c r="B156" s="731" t="s">
        <v>600</v>
      </c>
      <c r="C156" s="732" t="s">
        <v>615</v>
      </c>
      <c r="D156" s="733" t="s">
        <v>616</v>
      </c>
      <c r="E156" s="734">
        <v>50113001</v>
      </c>
      <c r="F156" s="733" t="s">
        <v>650</v>
      </c>
      <c r="G156" s="732" t="s">
        <v>670</v>
      </c>
      <c r="H156" s="732">
        <v>213485</v>
      </c>
      <c r="I156" s="732">
        <v>213485</v>
      </c>
      <c r="J156" s="732" t="s">
        <v>915</v>
      </c>
      <c r="K156" s="732" t="s">
        <v>919</v>
      </c>
      <c r="L156" s="735">
        <v>721.2</v>
      </c>
      <c r="M156" s="735">
        <v>14</v>
      </c>
      <c r="N156" s="736">
        <v>10096.800000000001</v>
      </c>
    </row>
    <row r="157" spans="1:14" ht="14.45" customHeight="1" x14ac:dyDescent="0.2">
      <c r="A157" s="730" t="s">
        <v>599</v>
      </c>
      <c r="B157" s="731" t="s">
        <v>600</v>
      </c>
      <c r="C157" s="732" t="s">
        <v>615</v>
      </c>
      <c r="D157" s="733" t="s">
        <v>616</v>
      </c>
      <c r="E157" s="734">
        <v>50113001</v>
      </c>
      <c r="F157" s="733" t="s">
        <v>650</v>
      </c>
      <c r="G157" s="732" t="s">
        <v>670</v>
      </c>
      <c r="H157" s="732">
        <v>213494</v>
      </c>
      <c r="I157" s="732">
        <v>213494</v>
      </c>
      <c r="J157" s="732" t="s">
        <v>915</v>
      </c>
      <c r="K157" s="732" t="s">
        <v>920</v>
      </c>
      <c r="L157" s="735">
        <v>408.95000000000005</v>
      </c>
      <c r="M157" s="735">
        <v>32</v>
      </c>
      <c r="N157" s="736">
        <v>13086.400000000001</v>
      </c>
    </row>
    <row r="158" spans="1:14" ht="14.45" customHeight="1" x14ac:dyDescent="0.2">
      <c r="A158" s="730" t="s">
        <v>599</v>
      </c>
      <c r="B158" s="731" t="s">
        <v>600</v>
      </c>
      <c r="C158" s="732" t="s">
        <v>615</v>
      </c>
      <c r="D158" s="733" t="s">
        <v>616</v>
      </c>
      <c r="E158" s="734">
        <v>50113001</v>
      </c>
      <c r="F158" s="733" t="s">
        <v>650</v>
      </c>
      <c r="G158" s="732" t="s">
        <v>670</v>
      </c>
      <c r="H158" s="732">
        <v>156805</v>
      </c>
      <c r="I158" s="732">
        <v>56805</v>
      </c>
      <c r="J158" s="732" t="s">
        <v>921</v>
      </c>
      <c r="K158" s="732" t="s">
        <v>922</v>
      </c>
      <c r="L158" s="735">
        <v>58.640000000000008</v>
      </c>
      <c r="M158" s="735">
        <v>6</v>
      </c>
      <c r="N158" s="736">
        <v>351.84000000000003</v>
      </c>
    </row>
    <row r="159" spans="1:14" ht="14.45" customHeight="1" x14ac:dyDescent="0.2">
      <c r="A159" s="730" t="s">
        <v>599</v>
      </c>
      <c r="B159" s="731" t="s">
        <v>600</v>
      </c>
      <c r="C159" s="732" t="s">
        <v>615</v>
      </c>
      <c r="D159" s="733" t="s">
        <v>616</v>
      </c>
      <c r="E159" s="734">
        <v>50113001</v>
      </c>
      <c r="F159" s="733" t="s">
        <v>650</v>
      </c>
      <c r="G159" s="732" t="s">
        <v>670</v>
      </c>
      <c r="H159" s="732">
        <v>239807</v>
      </c>
      <c r="I159" s="732">
        <v>239807</v>
      </c>
      <c r="J159" s="732" t="s">
        <v>923</v>
      </c>
      <c r="K159" s="732" t="s">
        <v>924</v>
      </c>
      <c r="L159" s="735">
        <v>40.37580645161291</v>
      </c>
      <c r="M159" s="735">
        <v>31</v>
      </c>
      <c r="N159" s="736">
        <v>1251.6500000000001</v>
      </c>
    </row>
    <row r="160" spans="1:14" ht="14.45" customHeight="1" x14ac:dyDescent="0.2">
      <c r="A160" s="730" t="s">
        <v>599</v>
      </c>
      <c r="B160" s="731" t="s">
        <v>600</v>
      </c>
      <c r="C160" s="732" t="s">
        <v>615</v>
      </c>
      <c r="D160" s="733" t="s">
        <v>616</v>
      </c>
      <c r="E160" s="734">
        <v>50113001</v>
      </c>
      <c r="F160" s="733" t="s">
        <v>650</v>
      </c>
      <c r="G160" s="732" t="s">
        <v>670</v>
      </c>
      <c r="H160" s="732">
        <v>214036</v>
      </c>
      <c r="I160" s="732">
        <v>214036</v>
      </c>
      <c r="J160" s="732" t="s">
        <v>923</v>
      </c>
      <c r="K160" s="732" t="s">
        <v>924</v>
      </c>
      <c r="L160" s="735">
        <v>40.357142857142854</v>
      </c>
      <c r="M160" s="735">
        <v>56</v>
      </c>
      <c r="N160" s="736">
        <v>2260</v>
      </c>
    </row>
    <row r="161" spans="1:14" ht="14.45" customHeight="1" x14ac:dyDescent="0.2">
      <c r="A161" s="730" t="s">
        <v>599</v>
      </c>
      <c r="B161" s="731" t="s">
        <v>600</v>
      </c>
      <c r="C161" s="732" t="s">
        <v>615</v>
      </c>
      <c r="D161" s="733" t="s">
        <v>616</v>
      </c>
      <c r="E161" s="734">
        <v>50113001</v>
      </c>
      <c r="F161" s="733" t="s">
        <v>650</v>
      </c>
      <c r="G161" s="732" t="s">
        <v>651</v>
      </c>
      <c r="H161" s="732">
        <v>199333</v>
      </c>
      <c r="I161" s="732">
        <v>99333</v>
      </c>
      <c r="J161" s="732" t="s">
        <v>925</v>
      </c>
      <c r="K161" s="732" t="s">
        <v>926</v>
      </c>
      <c r="L161" s="735">
        <v>246.76999999999998</v>
      </c>
      <c r="M161" s="735">
        <v>2</v>
      </c>
      <c r="N161" s="736">
        <v>493.53999999999996</v>
      </c>
    </row>
    <row r="162" spans="1:14" ht="14.45" customHeight="1" x14ac:dyDescent="0.2">
      <c r="A162" s="730" t="s">
        <v>599</v>
      </c>
      <c r="B162" s="731" t="s">
        <v>600</v>
      </c>
      <c r="C162" s="732" t="s">
        <v>615</v>
      </c>
      <c r="D162" s="733" t="s">
        <v>616</v>
      </c>
      <c r="E162" s="734">
        <v>50113001</v>
      </c>
      <c r="F162" s="733" t="s">
        <v>650</v>
      </c>
      <c r="G162" s="732" t="s">
        <v>651</v>
      </c>
      <c r="H162" s="732">
        <v>129199</v>
      </c>
      <c r="I162" s="732">
        <v>29199</v>
      </c>
      <c r="J162" s="732" t="s">
        <v>927</v>
      </c>
      <c r="K162" s="732" t="s">
        <v>928</v>
      </c>
      <c r="L162" s="735">
        <v>642.69000000000005</v>
      </c>
      <c r="M162" s="735">
        <v>2</v>
      </c>
      <c r="N162" s="736">
        <v>1285.3800000000001</v>
      </c>
    </row>
    <row r="163" spans="1:14" ht="14.45" customHeight="1" x14ac:dyDescent="0.2">
      <c r="A163" s="730" t="s">
        <v>599</v>
      </c>
      <c r="B163" s="731" t="s">
        <v>600</v>
      </c>
      <c r="C163" s="732" t="s">
        <v>615</v>
      </c>
      <c r="D163" s="733" t="s">
        <v>616</v>
      </c>
      <c r="E163" s="734">
        <v>50113001</v>
      </c>
      <c r="F163" s="733" t="s">
        <v>650</v>
      </c>
      <c r="G163" s="732" t="s">
        <v>329</v>
      </c>
      <c r="H163" s="732">
        <v>242257</v>
      </c>
      <c r="I163" s="732">
        <v>242257</v>
      </c>
      <c r="J163" s="732" t="s">
        <v>929</v>
      </c>
      <c r="K163" s="732" t="s">
        <v>930</v>
      </c>
      <c r="L163" s="735">
        <v>432.42999999999995</v>
      </c>
      <c r="M163" s="735">
        <v>5.1999999999999998E-2</v>
      </c>
      <c r="N163" s="736">
        <v>22.486359999999998</v>
      </c>
    </row>
    <row r="164" spans="1:14" ht="14.45" customHeight="1" x14ac:dyDescent="0.2">
      <c r="A164" s="730" t="s">
        <v>599</v>
      </c>
      <c r="B164" s="731" t="s">
        <v>600</v>
      </c>
      <c r="C164" s="732" t="s">
        <v>615</v>
      </c>
      <c r="D164" s="733" t="s">
        <v>616</v>
      </c>
      <c r="E164" s="734">
        <v>50113001</v>
      </c>
      <c r="F164" s="733" t="s">
        <v>650</v>
      </c>
      <c r="G164" s="732" t="s">
        <v>670</v>
      </c>
      <c r="H164" s="732">
        <v>178172</v>
      </c>
      <c r="I164" s="732">
        <v>178172</v>
      </c>
      <c r="J164" s="732" t="s">
        <v>929</v>
      </c>
      <c r="K164" s="732" t="s">
        <v>930</v>
      </c>
      <c r="L164" s="735">
        <v>432.42706138358187</v>
      </c>
      <c r="M164" s="735">
        <v>0.52800000000000002</v>
      </c>
      <c r="N164" s="736">
        <v>228.32148841053123</v>
      </c>
    </row>
    <row r="165" spans="1:14" ht="14.45" customHeight="1" x14ac:dyDescent="0.2">
      <c r="A165" s="730" t="s">
        <v>599</v>
      </c>
      <c r="B165" s="731" t="s">
        <v>600</v>
      </c>
      <c r="C165" s="732" t="s">
        <v>615</v>
      </c>
      <c r="D165" s="733" t="s">
        <v>616</v>
      </c>
      <c r="E165" s="734">
        <v>50113001</v>
      </c>
      <c r="F165" s="733" t="s">
        <v>650</v>
      </c>
      <c r="G165" s="732" t="s">
        <v>329</v>
      </c>
      <c r="H165" s="732">
        <v>242254</v>
      </c>
      <c r="I165" s="732">
        <v>242254</v>
      </c>
      <c r="J165" s="732" t="s">
        <v>929</v>
      </c>
      <c r="K165" s="732" t="s">
        <v>931</v>
      </c>
      <c r="L165" s="735">
        <v>76.507299724845595</v>
      </c>
      <c r="M165" s="735">
        <v>9.1009999999999991</v>
      </c>
      <c r="N165" s="736">
        <v>696.29293479581975</v>
      </c>
    </row>
    <row r="166" spans="1:14" ht="14.45" customHeight="1" x14ac:dyDescent="0.2">
      <c r="A166" s="730" t="s">
        <v>599</v>
      </c>
      <c r="B166" s="731" t="s">
        <v>600</v>
      </c>
      <c r="C166" s="732" t="s">
        <v>615</v>
      </c>
      <c r="D166" s="733" t="s">
        <v>616</v>
      </c>
      <c r="E166" s="734">
        <v>50113001</v>
      </c>
      <c r="F166" s="733" t="s">
        <v>650</v>
      </c>
      <c r="G166" s="732" t="s">
        <v>329</v>
      </c>
      <c r="H166" s="732">
        <v>242255</v>
      </c>
      <c r="I166" s="732">
        <v>242255</v>
      </c>
      <c r="J166" s="732" t="s">
        <v>929</v>
      </c>
      <c r="K166" s="732" t="s">
        <v>932</v>
      </c>
      <c r="L166" s="735">
        <v>243.93871214118229</v>
      </c>
      <c r="M166" s="735">
        <v>4</v>
      </c>
      <c r="N166" s="736">
        <v>975.75484856472917</v>
      </c>
    </row>
    <row r="167" spans="1:14" ht="14.45" customHeight="1" x14ac:dyDescent="0.2">
      <c r="A167" s="730" t="s">
        <v>599</v>
      </c>
      <c r="B167" s="731" t="s">
        <v>600</v>
      </c>
      <c r="C167" s="732" t="s">
        <v>615</v>
      </c>
      <c r="D167" s="733" t="s">
        <v>616</v>
      </c>
      <c r="E167" s="734">
        <v>50113001</v>
      </c>
      <c r="F167" s="733" t="s">
        <v>650</v>
      </c>
      <c r="G167" s="732" t="s">
        <v>651</v>
      </c>
      <c r="H167" s="732">
        <v>12026</v>
      </c>
      <c r="I167" s="732">
        <v>12026</v>
      </c>
      <c r="J167" s="732" t="s">
        <v>933</v>
      </c>
      <c r="K167" s="732" t="s">
        <v>934</v>
      </c>
      <c r="L167" s="735">
        <v>20.2</v>
      </c>
      <c r="M167" s="735">
        <v>1</v>
      </c>
      <c r="N167" s="736">
        <v>20.2</v>
      </c>
    </row>
    <row r="168" spans="1:14" ht="14.45" customHeight="1" x14ac:dyDescent="0.2">
      <c r="A168" s="730" t="s">
        <v>599</v>
      </c>
      <c r="B168" s="731" t="s">
        <v>600</v>
      </c>
      <c r="C168" s="732" t="s">
        <v>615</v>
      </c>
      <c r="D168" s="733" t="s">
        <v>616</v>
      </c>
      <c r="E168" s="734">
        <v>50113001</v>
      </c>
      <c r="F168" s="733" t="s">
        <v>650</v>
      </c>
      <c r="G168" s="732" t="s">
        <v>651</v>
      </c>
      <c r="H168" s="732">
        <v>196873</v>
      </c>
      <c r="I168" s="732">
        <v>96873</v>
      </c>
      <c r="J168" s="732" t="s">
        <v>935</v>
      </c>
      <c r="K168" s="732" t="s">
        <v>936</v>
      </c>
      <c r="L168" s="735">
        <v>14.300003137757047</v>
      </c>
      <c r="M168" s="735">
        <v>42</v>
      </c>
      <c r="N168" s="736">
        <v>600.60013178579595</v>
      </c>
    </row>
    <row r="169" spans="1:14" ht="14.45" customHeight="1" x14ac:dyDescent="0.2">
      <c r="A169" s="730" t="s">
        <v>599</v>
      </c>
      <c r="B169" s="731" t="s">
        <v>600</v>
      </c>
      <c r="C169" s="732" t="s">
        <v>615</v>
      </c>
      <c r="D169" s="733" t="s">
        <v>616</v>
      </c>
      <c r="E169" s="734">
        <v>50113001</v>
      </c>
      <c r="F169" s="733" t="s">
        <v>650</v>
      </c>
      <c r="G169" s="732" t="s">
        <v>651</v>
      </c>
      <c r="H169" s="732">
        <v>31915</v>
      </c>
      <c r="I169" s="732">
        <v>31915</v>
      </c>
      <c r="J169" s="732" t="s">
        <v>937</v>
      </c>
      <c r="K169" s="732" t="s">
        <v>938</v>
      </c>
      <c r="L169" s="735">
        <v>173.69</v>
      </c>
      <c r="M169" s="735">
        <v>2</v>
      </c>
      <c r="N169" s="736">
        <v>347.38</v>
      </c>
    </row>
    <row r="170" spans="1:14" ht="14.45" customHeight="1" x14ac:dyDescent="0.2">
      <c r="A170" s="730" t="s">
        <v>599</v>
      </c>
      <c r="B170" s="731" t="s">
        <v>600</v>
      </c>
      <c r="C170" s="732" t="s">
        <v>615</v>
      </c>
      <c r="D170" s="733" t="s">
        <v>616</v>
      </c>
      <c r="E170" s="734">
        <v>50113001</v>
      </c>
      <c r="F170" s="733" t="s">
        <v>650</v>
      </c>
      <c r="G170" s="732" t="s">
        <v>651</v>
      </c>
      <c r="H170" s="732">
        <v>47244</v>
      </c>
      <c r="I170" s="732">
        <v>47244</v>
      </c>
      <c r="J170" s="732" t="s">
        <v>939</v>
      </c>
      <c r="K170" s="732" t="s">
        <v>938</v>
      </c>
      <c r="L170" s="735">
        <v>143</v>
      </c>
      <c r="M170" s="735">
        <v>14</v>
      </c>
      <c r="N170" s="736">
        <v>2002</v>
      </c>
    </row>
    <row r="171" spans="1:14" ht="14.45" customHeight="1" x14ac:dyDescent="0.2">
      <c r="A171" s="730" t="s">
        <v>599</v>
      </c>
      <c r="B171" s="731" t="s">
        <v>600</v>
      </c>
      <c r="C171" s="732" t="s">
        <v>615</v>
      </c>
      <c r="D171" s="733" t="s">
        <v>616</v>
      </c>
      <c r="E171" s="734">
        <v>50113001</v>
      </c>
      <c r="F171" s="733" t="s">
        <v>650</v>
      </c>
      <c r="G171" s="732" t="s">
        <v>651</v>
      </c>
      <c r="H171" s="732">
        <v>47247</v>
      </c>
      <c r="I171" s="732">
        <v>47247</v>
      </c>
      <c r="J171" s="732" t="s">
        <v>939</v>
      </c>
      <c r="K171" s="732" t="s">
        <v>940</v>
      </c>
      <c r="L171" s="735">
        <v>287.10000000000002</v>
      </c>
      <c r="M171" s="735">
        <v>16</v>
      </c>
      <c r="N171" s="736">
        <v>4593.6000000000004</v>
      </c>
    </row>
    <row r="172" spans="1:14" ht="14.45" customHeight="1" x14ac:dyDescent="0.2">
      <c r="A172" s="730" t="s">
        <v>599</v>
      </c>
      <c r="B172" s="731" t="s">
        <v>600</v>
      </c>
      <c r="C172" s="732" t="s">
        <v>615</v>
      </c>
      <c r="D172" s="733" t="s">
        <v>616</v>
      </c>
      <c r="E172" s="734">
        <v>50113001</v>
      </c>
      <c r="F172" s="733" t="s">
        <v>650</v>
      </c>
      <c r="G172" s="732" t="s">
        <v>651</v>
      </c>
      <c r="H172" s="732">
        <v>47249</v>
      </c>
      <c r="I172" s="732">
        <v>47249</v>
      </c>
      <c r="J172" s="732" t="s">
        <v>939</v>
      </c>
      <c r="K172" s="732" t="s">
        <v>941</v>
      </c>
      <c r="L172" s="735">
        <v>126.5</v>
      </c>
      <c r="M172" s="735">
        <v>21</v>
      </c>
      <c r="N172" s="736">
        <v>2656.5</v>
      </c>
    </row>
    <row r="173" spans="1:14" ht="14.45" customHeight="1" x14ac:dyDescent="0.2">
      <c r="A173" s="730" t="s">
        <v>599</v>
      </c>
      <c r="B173" s="731" t="s">
        <v>600</v>
      </c>
      <c r="C173" s="732" t="s">
        <v>615</v>
      </c>
      <c r="D173" s="733" t="s">
        <v>616</v>
      </c>
      <c r="E173" s="734">
        <v>50113001</v>
      </c>
      <c r="F173" s="733" t="s">
        <v>650</v>
      </c>
      <c r="G173" s="732" t="s">
        <v>651</v>
      </c>
      <c r="H173" s="732">
        <v>196874</v>
      </c>
      <c r="I173" s="732">
        <v>96874</v>
      </c>
      <c r="J173" s="732" t="s">
        <v>939</v>
      </c>
      <c r="K173" s="732" t="s">
        <v>942</v>
      </c>
      <c r="L173" s="735">
        <v>28.710552470934672</v>
      </c>
      <c r="M173" s="735">
        <v>9</v>
      </c>
      <c r="N173" s="736">
        <v>258.39497223841204</v>
      </c>
    </row>
    <row r="174" spans="1:14" ht="14.45" customHeight="1" x14ac:dyDescent="0.2">
      <c r="A174" s="730" t="s">
        <v>599</v>
      </c>
      <c r="B174" s="731" t="s">
        <v>600</v>
      </c>
      <c r="C174" s="732" t="s">
        <v>615</v>
      </c>
      <c r="D174" s="733" t="s">
        <v>616</v>
      </c>
      <c r="E174" s="734">
        <v>50113001</v>
      </c>
      <c r="F174" s="733" t="s">
        <v>650</v>
      </c>
      <c r="G174" s="732" t="s">
        <v>651</v>
      </c>
      <c r="H174" s="732">
        <v>147252</v>
      </c>
      <c r="I174" s="732">
        <v>47252</v>
      </c>
      <c r="J174" s="732" t="s">
        <v>943</v>
      </c>
      <c r="K174" s="732" t="s">
        <v>944</v>
      </c>
      <c r="L174" s="735">
        <v>11.109998350197813</v>
      </c>
      <c r="M174" s="735">
        <v>56</v>
      </c>
      <c r="N174" s="736">
        <v>622.15990761107753</v>
      </c>
    </row>
    <row r="175" spans="1:14" ht="14.45" customHeight="1" x14ac:dyDescent="0.2">
      <c r="A175" s="730" t="s">
        <v>599</v>
      </c>
      <c r="B175" s="731" t="s">
        <v>600</v>
      </c>
      <c r="C175" s="732" t="s">
        <v>615</v>
      </c>
      <c r="D175" s="733" t="s">
        <v>616</v>
      </c>
      <c r="E175" s="734">
        <v>50113001</v>
      </c>
      <c r="F175" s="733" t="s">
        <v>650</v>
      </c>
      <c r="G175" s="732" t="s">
        <v>651</v>
      </c>
      <c r="H175" s="732">
        <v>987477</v>
      </c>
      <c r="I175" s="732">
        <v>112666</v>
      </c>
      <c r="J175" s="732" t="s">
        <v>945</v>
      </c>
      <c r="K175" s="732" t="s">
        <v>946</v>
      </c>
      <c r="L175" s="735">
        <v>68.53</v>
      </c>
      <c r="M175" s="735">
        <v>1</v>
      </c>
      <c r="N175" s="736">
        <v>68.53</v>
      </c>
    </row>
    <row r="176" spans="1:14" ht="14.45" customHeight="1" x14ac:dyDescent="0.2">
      <c r="A176" s="730" t="s">
        <v>599</v>
      </c>
      <c r="B176" s="731" t="s">
        <v>600</v>
      </c>
      <c r="C176" s="732" t="s">
        <v>615</v>
      </c>
      <c r="D176" s="733" t="s">
        <v>616</v>
      </c>
      <c r="E176" s="734">
        <v>50113001</v>
      </c>
      <c r="F176" s="733" t="s">
        <v>650</v>
      </c>
      <c r="G176" s="732" t="s">
        <v>651</v>
      </c>
      <c r="H176" s="732">
        <v>848930</v>
      </c>
      <c r="I176" s="732">
        <v>155781</v>
      </c>
      <c r="J176" s="732" t="s">
        <v>947</v>
      </c>
      <c r="K176" s="732" t="s">
        <v>948</v>
      </c>
      <c r="L176" s="735">
        <v>33.169999999999995</v>
      </c>
      <c r="M176" s="735">
        <v>1</v>
      </c>
      <c r="N176" s="736">
        <v>33.169999999999995</v>
      </c>
    </row>
    <row r="177" spans="1:14" ht="14.45" customHeight="1" x14ac:dyDescent="0.2">
      <c r="A177" s="730" t="s">
        <v>599</v>
      </c>
      <c r="B177" s="731" t="s">
        <v>600</v>
      </c>
      <c r="C177" s="732" t="s">
        <v>615</v>
      </c>
      <c r="D177" s="733" t="s">
        <v>616</v>
      </c>
      <c r="E177" s="734">
        <v>50113001</v>
      </c>
      <c r="F177" s="733" t="s">
        <v>650</v>
      </c>
      <c r="G177" s="732" t="s">
        <v>670</v>
      </c>
      <c r="H177" s="732">
        <v>183730</v>
      </c>
      <c r="I177" s="732">
        <v>215914</v>
      </c>
      <c r="J177" s="732" t="s">
        <v>949</v>
      </c>
      <c r="K177" s="732" t="s">
        <v>950</v>
      </c>
      <c r="L177" s="735">
        <v>58.606666666666676</v>
      </c>
      <c r="M177" s="735">
        <v>3</v>
      </c>
      <c r="N177" s="736">
        <v>175.82000000000002</v>
      </c>
    </row>
    <row r="178" spans="1:14" ht="14.45" customHeight="1" x14ac:dyDescent="0.2">
      <c r="A178" s="730" t="s">
        <v>599</v>
      </c>
      <c r="B178" s="731" t="s">
        <v>600</v>
      </c>
      <c r="C178" s="732" t="s">
        <v>615</v>
      </c>
      <c r="D178" s="733" t="s">
        <v>616</v>
      </c>
      <c r="E178" s="734">
        <v>50113001</v>
      </c>
      <c r="F178" s="733" t="s">
        <v>650</v>
      </c>
      <c r="G178" s="732" t="s">
        <v>329</v>
      </c>
      <c r="H178" s="732">
        <v>234730</v>
      </c>
      <c r="I178" s="732">
        <v>234730</v>
      </c>
      <c r="J178" s="732" t="s">
        <v>951</v>
      </c>
      <c r="K178" s="732" t="s">
        <v>952</v>
      </c>
      <c r="L178" s="735">
        <v>195.36000000000007</v>
      </c>
      <c r="M178" s="735">
        <v>1</v>
      </c>
      <c r="N178" s="736">
        <v>195.36000000000007</v>
      </c>
    </row>
    <row r="179" spans="1:14" ht="14.45" customHeight="1" x14ac:dyDescent="0.2">
      <c r="A179" s="730" t="s">
        <v>599</v>
      </c>
      <c r="B179" s="731" t="s">
        <v>600</v>
      </c>
      <c r="C179" s="732" t="s">
        <v>615</v>
      </c>
      <c r="D179" s="733" t="s">
        <v>616</v>
      </c>
      <c r="E179" s="734">
        <v>50113001</v>
      </c>
      <c r="F179" s="733" t="s">
        <v>650</v>
      </c>
      <c r="G179" s="732" t="s">
        <v>651</v>
      </c>
      <c r="H179" s="732">
        <v>194234</v>
      </c>
      <c r="I179" s="732">
        <v>94234</v>
      </c>
      <c r="J179" s="732" t="s">
        <v>953</v>
      </c>
      <c r="K179" s="732" t="s">
        <v>954</v>
      </c>
      <c r="L179" s="735">
        <v>110.79</v>
      </c>
      <c r="M179" s="735">
        <v>1</v>
      </c>
      <c r="N179" s="736">
        <v>110.79</v>
      </c>
    </row>
    <row r="180" spans="1:14" ht="14.45" customHeight="1" x14ac:dyDescent="0.2">
      <c r="A180" s="730" t="s">
        <v>599</v>
      </c>
      <c r="B180" s="731" t="s">
        <v>600</v>
      </c>
      <c r="C180" s="732" t="s">
        <v>615</v>
      </c>
      <c r="D180" s="733" t="s">
        <v>616</v>
      </c>
      <c r="E180" s="734">
        <v>50113001</v>
      </c>
      <c r="F180" s="733" t="s">
        <v>650</v>
      </c>
      <c r="G180" s="732" t="s">
        <v>651</v>
      </c>
      <c r="H180" s="732">
        <v>125366</v>
      </c>
      <c r="I180" s="732">
        <v>25366</v>
      </c>
      <c r="J180" s="732" t="s">
        <v>955</v>
      </c>
      <c r="K180" s="732" t="s">
        <v>956</v>
      </c>
      <c r="L180" s="735">
        <v>72.019999999999982</v>
      </c>
      <c r="M180" s="735">
        <v>4</v>
      </c>
      <c r="N180" s="736">
        <v>288.07999999999993</v>
      </c>
    </row>
    <row r="181" spans="1:14" ht="14.45" customHeight="1" x14ac:dyDescent="0.2">
      <c r="A181" s="730" t="s">
        <v>599</v>
      </c>
      <c r="B181" s="731" t="s">
        <v>600</v>
      </c>
      <c r="C181" s="732" t="s">
        <v>615</v>
      </c>
      <c r="D181" s="733" t="s">
        <v>616</v>
      </c>
      <c r="E181" s="734">
        <v>50113001</v>
      </c>
      <c r="F181" s="733" t="s">
        <v>650</v>
      </c>
      <c r="G181" s="732" t="s">
        <v>651</v>
      </c>
      <c r="H181" s="732">
        <v>215605</v>
      </c>
      <c r="I181" s="732">
        <v>215605</v>
      </c>
      <c r="J181" s="732" t="s">
        <v>955</v>
      </c>
      <c r="K181" s="732" t="s">
        <v>957</v>
      </c>
      <c r="L181" s="735">
        <v>28.269999999999992</v>
      </c>
      <c r="M181" s="735">
        <v>2</v>
      </c>
      <c r="N181" s="736">
        <v>56.539999999999985</v>
      </c>
    </row>
    <row r="182" spans="1:14" ht="14.45" customHeight="1" x14ac:dyDescent="0.2">
      <c r="A182" s="730" t="s">
        <v>599</v>
      </c>
      <c r="B182" s="731" t="s">
        <v>600</v>
      </c>
      <c r="C182" s="732" t="s">
        <v>615</v>
      </c>
      <c r="D182" s="733" t="s">
        <v>616</v>
      </c>
      <c r="E182" s="734">
        <v>50113001</v>
      </c>
      <c r="F182" s="733" t="s">
        <v>650</v>
      </c>
      <c r="G182" s="732" t="s">
        <v>651</v>
      </c>
      <c r="H182" s="732">
        <v>994722</v>
      </c>
      <c r="I182" s="732">
        <v>0</v>
      </c>
      <c r="J182" s="732" t="s">
        <v>958</v>
      </c>
      <c r="K182" s="732" t="s">
        <v>329</v>
      </c>
      <c r="L182" s="735">
        <v>215.49</v>
      </c>
      <c r="M182" s="735">
        <v>4</v>
      </c>
      <c r="N182" s="736">
        <v>861.96</v>
      </c>
    </row>
    <row r="183" spans="1:14" ht="14.45" customHeight="1" x14ac:dyDescent="0.2">
      <c r="A183" s="730" t="s">
        <v>599</v>
      </c>
      <c r="B183" s="731" t="s">
        <v>600</v>
      </c>
      <c r="C183" s="732" t="s">
        <v>615</v>
      </c>
      <c r="D183" s="733" t="s">
        <v>616</v>
      </c>
      <c r="E183" s="734">
        <v>50113001</v>
      </c>
      <c r="F183" s="733" t="s">
        <v>650</v>
      </c>
      <c r="G183" s="732" t="s">
        <v>651</v>
      </c>
      <c r="H183" s="732">
        <v>840635</v>
      </c>
      <c r="I183" s="732">
        <v>0</v>
      </c>
      <c r="J183" s="732" t="s">
        <v>959</v>
      </c>
      <c r="K183" s="732" t="s">
        <v>329</v>
      </c>
      <c r="L183" s="735">
        <v>27.51</v>
      </c>
      <c r="M183" s="735">
        <v>2</v>
      </c>
      <c r="N183" s="736">
        <v>55.02</v>
      </c>
    </row>
    <row r="184" spans="1:14" ht="14.45" customHeight="1" x14ac:dyDescent="0.2">
      <c r="A184" s="730" t="s">
        <v>599</v>
      </c>
      <c r="B184" s="731" t="s">
        <v>600</v>
      </c>
      <c r="C184" s="732" t="s">
        <v>615</v>
      </c>
      <c r="D184" s="733" t="s">
        <v>616</v>
      </c>
      <c r="E184" s="734">
        <v>50113001</v>
      </c>
      <c r="F184" s="733" t="s">
        <v>650</v>
      </c>
      <c r="G184" s="732" t="s">
        <v>651</v>
      </c>
      <c r="H184" s="732">
        <v>849180</v>
      </c>
      <c r="I184" s="732">
        <v>155941</v>
      </c>
      <c r="J184" s="732" t="s">
        <v>960</v>
      </c>
      <c r="K184" s="732" t="s">
        <v>961</v>
      </c>
      <c r="L184" s="735">
        <v>147.49250000000004</v>
      </c>
      <c r="M184" s="735">
        <v>12</v>
      </c>
      <c r="N184" s="736">
        <v>1769.9100000000003</v>
      </c>
    </row>
    <row r="185" spans="1:14" ht="14.45" customHeight="1" x14ac:dyDescent="0.2">
      <c r="A185" s="730" t="s">
        <v>599</v>
      </c>
      <c r="B185" s="731" t="s">
        <v>600</v>
      </c>
      <c r="C185" s="732" t="s">
        <v>615</v>
      </c>
      <c r="D185" s="733" t="s">
        <v>616</v>
      </c>
      <c r="E185" s="734">
        <v>50113001</v>
      </c>
      <c r="F185" s="733" t="s">
        <v>650</v>
      </c>
      <c r="G185" s="732" t="s">
        <v>651</v>
      </c>
      <c r="H185" s="732">
        <v>849045</v>
      </c>
      <c r="I185" s="732">
        <v>155938</v>
      </c>
      <c r="J185" s="732" t="s">
        <v>962</v>
      </c>
      <c r="K185" s="732" t="s">
        <v>963</v>
      </c>
      <c r="L185" s="735">
        <v>180.036</v>
      </c>
      <c r="M185" s="735">
        <v>10</v>
      </c>
      <c r="N185" s="736">
        <v>1800.36</v>
      </c>
    </row>
    <row r="186" spans="1:14" ht="14.45" customHeight="1" x14ac:dyDescent="0.2">
      <c r="A186" s="730" t="s">
        <v>599</v>
      </c>
      <c r="B186" s="731" t="s">
        <v>600</v>
      </c>
      <c r="C186" s="732" t="s">
        <v>615</v>
      </c>
      <c r="D186" s="733" t="s">
        <v>616</v>
      </c>
      <c r="E186" s="734">
        <v>50113001</v>
      </c>
      <c r="F186" s="733" t="s">
        <v>650</v>
      </c>
      <c r="G186" s="732" t="s">
        <v>651</v>
      </c>
      <c r="H186" s="732">
        <v>155936</v>
      </c>
      <c r="I186" s="732">
        <v>155936</v>
      </c>
      <c r="J186" s="732" t="s">
        <v>964</v>
      </c>
      <c r="K186" s="732" t="s">
        <v>965</v>
      </c>
      <c r="L186" s="735">
        <v>247.95999999999998</v>
      </c>
      <c r="M186" s="735">
        <v>5</v>
      </c>
      <c r="N186" s="736">
        <v>1239.8</v>
      </c>
    </row>
    <row r="187" spans="1:14" ht="14.45" customHeight="1" x14ac:dyDescent="0.2">
      <c r="A187" s="730" t="s">
        <v>599</v>
      </c>
      <c r="B187" s="731" t="s">
        <v>600</v>
      </c>
      <c r="C187" s="732" t="s">
        <v>615</v>
      </c>
      <c r="D187" s="733" t="s">
        <v>616</v>
      </c>
      <c r="E187" s="734">
        <v>50113001</v>
      </c>
      <c r="F187" s="733" t="s">
        <v>650</v>
      </c>
      <c r="G187" s="732" t="s">
        <v>651</v>
      </c>
      <c r="H187" s="732">
        <v>849143</v>
      </c>
      <c r="I187" s="732">
        <v>155940</v>
      </c>
      <c r="J187" s="732" t="s">
        <v>966</v>
      </c>
      <c r="K187" s="732" t="s">
        <v>329</v>
      </c>
      <c r="L187" s="735">
        <v>110.94000000000003</v>
      </c>
      <c r="M187" s="735">
        <v>17</v>
      </c>
      <c r="N187" s="736">
        <v>1885.9800000000005</v>
      </c>
    </row>
    <row r="188" spans="1:14" ht="14.45" customHeight="1" x14ac:dyDescent="0.2">
      <c r="A188" s="730" t="s">
        <v>599</v>
      </c>
      <c r="B188" s="731" t="s">
        <v>600</v>
      </c>
      <c r="C188" s="732" t="s">
        <v>615</v>
      </c>
      <c r="D188" s="733" t="s">
        <v>616</v>
      </c>
      <c r="E188" s="734">
        <v>50113001</v>
      </c>
      <c r="F188" s="733" t="s">
        <v>650</v>
      </c>
      <c r="G188" s="732" t="s">
        <v>670</v>
      </c>
      <c r="H188" s="732">
        <v>100308</v>
      </c>
      <c r="I188" s="732">
        <v>100308</v>
      </c>
      <c r="J188" s="732" t="s">
        <v>967</v>
      </c>
      <c r="K188" s="732" t="s">
        <v>968</v>
      </c>
      <c r="L188" s="735">
        <v>38.756666666666668</v>
      </c>
      <c r="M188" s="735">
        <v>12</v>
      </c>
      <c r="N188" s="736">
        <v>465.08</v>
      </c>
    </row>
    <row r="189" spans="1:14" ht="14.45" customHeight="1" x14ac:dyDescent="0.2">
      <c r="A189" s="730" t="s">
        <v>599</v>
      </c>
      <c r="B189" s="731" t="s">
        <v>600</v>
      </c>
      <c r="C189" s="732" t="s">
        <v>615</v>
      </c>
      <c r="D189" s="733" t="s">
        <v>616</v>
      </c>
      <c r="E189" s="734">
        <v>50113001</v>
      </c>
      <c r="F189" s="733" t="s">
        <v>650</v>
      </c>
      <c r="G189" s="732" t="s">
        <v>670</v>
      </c>
      <c r="H189" s="732">
        <v>845593</v>
      </c>
      <c r="I189" s="732">
        <v>100304</v>
      </c>
      <c r="J189" s="732" t="s">
        <v>967</v>
      </c>
      <c r="K189" s="732" t="s">
        <v>969</v>
      </c>
      <c r="L189" s="735">
        <v>40.980000000000004</v>
      </c>
      <c r="M189" s="735">
        <v>7</v>
      </c>
      <c r="N189" s="736">
        <v>286.86</v>
      </c>
    </row>
    <row r="190" spans="1:14" ht="14.45" customHeight="1" x14ac:dyDescent="0.2">
      <c r="A190" s="730" t="s">
        <v>599</v>
      </c>
      <c r="B190" s="731" t="s">
        <v>600</v>
      </c>
      <c r="C190" s="732" t="s">
        <v>615</v>
      </c>
      <c r="D190" s="733" t="s">
        <v>616</v>
      </c>
      <c r="E190" s="734">
        <v>50113001</v>
      </c>
      <c r="F190" s="733" t="s">
        <v>650</v>
      </c>
      <c r="G190" s="732" t="s">
        <v>670</v>
      </c>
      <c r="H190" s="732">
        <v>100306</v>
      </c>
      <c r="I190" s="732">
        <v>100306</v>
      </c>
      <c r="J190" s="732" t="s">
        <v>970</v>
      </c>
      <c r="K190" s="732" t="s">
        <v>969</v>
      </c>
      <c r="L190" s="735">
        <v>58.414999999999999</v>
      </c>
      <c r="M190" s="735">
        <v>2</v>
      </c>
      <c r="N190" s="736">
        <v>116.83</v>
      </c>
    </row>
    <row r="191" spans="1:14" ht="14.45" customHeight="1" x14ac:dyDescent="0.2">
      <c r="A191" s="730" t="s">
        <v>599</v>
      </c>
      <c r="B191" s="731" t="s">
        <v>600</v>
      </c>
      <c r="C191" s="732" t="s">
        <v>615</v>
      </c>
      <c r="D191" s="733" t="s">
        <v>616</v>
      </c>
      <c r="E191" s="734">
        <v>50113001</v>
      </c>
      <c r="F191" s="733" t="s">
        <v>650</v>
      </c>
      <c r="G191" s="732" t="s">
        <v>651</v>
      </c>
      <c r="H191" s="732">
        <v>225553</v>
      </c>
      <c r="I191" s="732">
        <v>225553</v>
      </c>
      <c r="J191" s="732" t="s">
        <v>971</v>
      </c>
      <c r="K191" s="732" t="s">
        <v>972</v>
      </c>
      <c r="L191" s="735">
        <v>7887.8261805379298</v>
      </c>
      <c r="M191" s="735">
        <v>2.4469090000000002</v>
      </c>
      <c r="N191" s="736">
        <v>19300.792871593887</v>
      </c>
    </row>
    <row r="192" spans="1:14" ht="14.45" customHeight="1" x14ac:dyDescent="0.2">
      <c r="A192" s="730" t="s">
        <v>599</v>
      </c>
      <c r="B192" s="731" t="s">
        <v>600</v>
      </c>
      <c r="C192" s="732" t="s">
        <v>615</v>
      </c>
      <c r="D192" s="733" t="s">
        <v>616</v>
      </c>
      <c r="E192" s="734">
        <v>50113001</v>
      </c>
      <c r="F192" s="733" t="s">
        <v>650</v>
      </c>
      <c r="G192" s="732" t="s">
        <v>651</v>
      </c>
      <c r="H192" s="732">
        <v>225555</v>
      </c>
      <c r="I192" s="732">
        <v>225555</v>
      </c>
      <c r="J192" s="732" t="s">
        <v>973</v>
      </c>
      <c r="K192" s="732" t="s">
        <v>974</v>
      </c>
      <c r="L192" s="735">
        <v>15209.313964923524</v>
      </c>
      <c r="M192" s="735">
        <v>3.2999347000000006</v>
      </c>
      <c r="N192" s="736">
        <v>50189.742916045725</v>
      </c>
    </row>
    <row r="193" spans="1:14" ht="14.45" customHeight="1" x14ac:dyDescent="0.2">
      <c r="A193" s="730" t="s">
        <v>599</v>
      </c>
      <c r="B193" s="731" t="s">
        <v>600</v>
      </c>
      <c r="C193" s="732" t="s">
        <v>615</v>
      </c>
      <c r="D193" s="733" t="s">
        <v>616</v>
      </c>
      <c r="E193" s="734">
        <v>50113001</v>
      </c>
      <c r="F193" s="733" t="s">
        <v>650</v>
      </c>
      <c r="G193" s="732" t="s">
        <v>329</v>
      </c>
      <c r="H193" s="732">
        <v>219872</v>
      </c>
      <c r="I193" s="732">
        <v>219872</v>
      </c>
      <c r="J193" s="732" t="s">
        <v>975</v>
      </c>
      <c r="K193" s="732" t="s">
        <v>976</v>
      </c>
      <c r="L193" s="735">
        <v>554.27</v>
      </c>
      <c r="M193" s="735">
        <v>2</v>
      </c>
      <c r="N193" s="736">
        <v>1108.54</v>
      </c>
    </row>
    <row r="194" spans="1:14" ht="14.45" customHeight="1" x14ac:dyDescent="0.2">
      <c r="A194" s="730" t="s">
        <v>599</v>
      </c>
      <c r="B194" s="731" t="s">
        <v>600</v>
      </c>
      <c r="C194" s="732" t="s">
        <v>615</v>
      </c>
      <c r="D194" s="733" t="s">
        <v>616</v>
      </c>
      <c r="E194" s="734">
        <v>50113001</v>
      </c>
      <c r="F194" s="733" t="s">
        <v>650</v>
      </c>
      <c r="G194" s="732" t="s">
        <v>651</v>
      </c>
      <c r="H194" s="732">
        <v>214337</v>
      </c>
      <c r="I194" s="732">
        <v>214337</v>
      </c>
      <c r="J194" s="732" t="s">
        <v>977</v>
      </c>
      <c r="K194" s="732" t="s">
        <v>978</v>
      </c>
      <c r="L194" s="735">
        <v>279.02000000000004</v>
      </c>
      <c r="M194" s="735">
        <v>1</v>
      </c>
      <c r="N194" s="736">
        <v>279.02000000000004</v>
      </c>
    </row>
    <row r="195" spans="1:14" ht="14.45" customHeight="1" x14ac:dyDescent="0.2">
      <c r="A195" s="730" t="s">
        <v>599</v>
      </c>
      <c r="B195" s="731" t="s">
        <v>600</v>
      </c>
      <c r="C195" s="732" t="s">
        <v>615</v>
      </c>
      <c r="D195" s="733" t="s">
        <v>616</v>
      </c>
      <c r="E195" s="734">
        <v>50113001</v>
      </c>
      <c r="F195" s="733" t="s">
        <v>650</v>
      </c>
      <c r="G195" s="732" t="s">
        <v>651</v>
      </c>
      <c r="H195" s="732">
        <v>214355</v>
      </c>
      <c r="I195" s="732">
        <v>214355</v>
      </c>
      <c r="J195" s="732" t="s">
        <v>979</v>
      </c>
      <c r="K195" s="732" t="s">
        <v>978</v>
      </c>
      <c r="L195" s="735">
        <v>215.19499999999999</v>
      </c>
      <c r="M195" s="735">
        <v>4</v>
      </c>
      <c r="N195" s="736">
        <v>860.78</v>
      </c>
    </row>
    <row r="196" spans="1:14" ht="14.45" customHeight="1" x14ac:dyDescent="0.2">
      <c r="A196" s="730" t="s">
        <v>599</v>
      </c>
      <c r="B196" s="731" t="s">
        <v>600</v>
      </c>
      <c r="C196" s="732" t="s">
        <v>615</v>
      </c>
      <c r="D196" s="733" t="s">
        <v>616</v>
      </c>
      <c r="E196" s="734">
        <v>50113001</v>
      </c>
      <c r="F196" s="733" t="s">
        <v>650</v>
      </c>
      <c r="G196" s="732" t="s">
        <v>651</v>
      </c>
      <c r="H196" s="732">
        <v>100858</v>
      </c>
      <c r="I196" s="732">
        <v>858</v>
      </c>
      <c r="J196" s="732" t="s">
        <v>980</v>
      </c>
      <c r="K196" s="732" t="s">
        <v>981</v>
      </c>
      <c r="L196" s="735">
        <v>43.87</v>
      </c>
      <c r="M196" s="735">
        <v>3</v>
      </c>
      <c r="N196" s="736">
        <v>131.60999999999999</v>
      </c>
    </row>
    <row r="197" spans="1:14" ht="14.45" customHeight="1" x14ac:dyDescent="0.2">
      <c r="A197" s="730" t="s">
        <v>599</v>
      </c>
      <c r="B197" s="731" t="s">
        <v>600</v>
      </c>
      <c r="C197" s="732" t="s">
        <v>615</v>
      </c>
      <c r="D197" s="733" t="s">
        <v>616</v>
      </c>
      <c r="E197" s="734">
        <v>50113001</v>
      </c>
      <c r="F197" s="733" t="s">
        <v>650</v>
      </c>
      <c r="G197" s="732" t="s">
        <v>651</v>
      </c>
      <c r="H197" s="732">
        <v>216572</v>
      </c>
      <c r="I197" s="732">
        <v>216572</v>
      </c>
      <c r="J197" s="732" t="s">
        <v>982</v>
      </c>
      <c r="K197" s="732" t="s">
        <v>983</v>
      </c>
      <c r="L197" s="735">
        <v>36.443170731707319</v>
      </c>
      <c r="M197" s="735">
        <v>205</v>
      </c>
      <c r="N197" s="736">
        <v>7470.85</v>
      </c>
    </row>
    <row r="198" spans="1:14" ht="14.45" customHeight="1" x14ac:dyDescent="0.2">
      <c r="A198" s="730" t="s">
        <v>599</v>
      </c>
      <c r="B198" s="731" t="s">
        <v>600</v>
      </c>
      <c r="C198" s="732" t="s">
        <v>615</v>
      </c>
      <c r="D198" s="733" t="s">
        <v>616</v>
      </c>
      <c r="E198" s="734">
        <v>50113001</v>
      </c>
      <c r="F198" s="733" t="s">
        <v>650</v>
      </c>
      <c r="G198" s="732" t="s">
        <v>651</v>
      </c>
      <c r="H198" s="732">
        <v>100168</v>
      </c>
      <c r="I198" s="732">
        <v>168</v>
      </c>
      <c r="J198" s="732" t="s">
        <v>984</v>
      </c>
      <c r="K198" s="732" t="s">
        <v>985</v>
      </c>
      <c r="L198" s="735">
        <v>42.709999999999994</v>
      </c>
      <c r="M198" s="735">
        <v>1</v>
      </c>
      <c r="N198" s="736">
        <v>42.709999999999994</v>
      </c>
    </row>
    <row r="199" spans="1:14" ht="14.45" customHeight="1" x14ac:dyDescent="0.2">
      <c r="A199" s="730" t="s">
        <v>599</v>
      </c>
      <c r="B199" s="731" t="s">
        <v>600</v>
      </c>
      <c r="C199" s="732" t="s">
        <v>615</v>
      </c>
      <c r="D199" s="733" t="s">
        <v>616</v>
      </c>
      <c r="E199" s="734">
        <v>50113001</v>
      </c>
      <c r="F199" s="733" t="s">
        <v>650</v>
      </c>
      <c r="G199" s="732" t="s">
        <v>651</v>
      </c>
      <c r="H199" s="732">
        <v>223200</v>
      </c>
      <c r="I199" s="732">
        <v>223200</v>
      </c>
      <c r="J199" s="732" t="s">
        <v>986</v>
      </c>
      <c r="K199" s="732" t="s">
        <v>987</v>
      </c>
      <c r="L199" s="735">
        <v>148.70000000000002</v>
      </c>
      <c r="M199" s="735">
        <v>2</v>
      </c>
      <c r="N199" s="736">
        <v>297.40000000000003</v>
      </c>
    </row>
    <row r="200" spans="1:14" ht="14.45" customHeight="1" x14ac:dyDescent="0.2">
      <c r="A200" s="730" t="s">
        <v>599</v>
      </c>
      <c r="B200" s="731" t="s">
        <v>600</v>
      </c>
      <c r="C200" s="732" t="s">
        <v>615</v>
      </c>
      <c r="D200" s="733" t="s">
        <v>616</v>
      </c>
      <c r="E200" s="734">
        <v>50113001</v>
      </c>
      <c r="F200" s="733" t="s">
        <v>650</v>
      </c>
      <c r="G200" s="732" t="s">
        <v>651</v>
      </c>
      <c r="H200" s="732">
        <v>845766</v>
      </c>
      <c r="I200" s="732">
        <v>0</v>
      </c>
      <c r="J200" s="732" t="s">
        <v>988</v>
      </c>
      <c r="K200" s="732" t="s">
        <v>329</v>
      </c>
      <c r="L200" s="735">
        <v>227.42000080853043</v>
      </c>
      <c r="M200" s="735">
        <v>13</v>
      </c>
      <c r="N200" s="736">
        <v>2956.4600105108957</v>
      </c>
    </row>
    <row r="201" spans="1:14" ht="14.45" customHeight="1" x14ac:dyDescent="0.2">
      <c r="A201" s="730" t="s">
        <v>599</v>
      </c>
      <c r="B201" s="731" t="s">
        <v>600</v>
      </c>
      <c r="C201" s="732" t="s">
        <v>615</v>
      </c>
      <c r="D201" s="733" t="s">
        <v>616</v>
      </c>
      <c r="E201" s="734">
        <v>50113001</v>
      </c>
      <c r="F201" s="733" t="s">
        <v>650</v>
      </c>
      <c r="G201" s="732" t="s">
        <v>651</v>
      </c>
      <c r="H201" s="732">
        <v>51367</v>
      </c>
      <c r="I201" s="732">
        <v>51367</v>
      </c>
      <c r="J201" s="732" t="s">
        <v>989</v>
      </c>
      <c r="K201" s="732" t="s">
        <v>990</v>
      </c>
      <c r="L201" s="735">
        <v>92.95</v>
      </c>
      <c r="M201" s="735">
        <v>93</v>
      </c>
      <c r="N201" s="736">
        <v>8644.35</v>
      </c>
    </row>
    <row r="202" spans="1:14" ht="14.45" customHeight="1" x14ac:dyDescent="0.2">
      <c r="A202" s="730" t="s">
        <v>599</v>
      </c>
      <c r="B202" s="731" t="s">
        <v>600</v>
      </c>
      <c r="C202" s="732" t="s">
        <v>615</v>
      </c>
      <c r="D202" s="733" t="s">
        <v>616</v>
      </c>
      <c r="E202" s="734">
        <v>50113001</v>
      </c>
      <c r="F202" s="733" t="s">
        <v>650</v>
      </c>
      <c r="G202" s="732" t="s">
        <v>651</v>
      </c>
      <c r="H202" s="732">
        <v>51383</v>
      </c>
      <c r="I202" s="732">
        <v>51383</v>
      </c>
      <c r="J202" s="732" t="s">
        <v>989</v>
      </c>
      <c r="K202" s="732" t="s">
        <v>991</v>
      </c>
      <c r="L202" s="735">
        <v>93.5</v>
      </c>
      <c r="M202" s="735">
        <v>56</v>
      </c>
      <c r="N202" s="736">
        <v>5236</v>
      </c>
    </row>
    <row r="203" spans="1:14" ht="14.45" customHeight="1" x14ac:dyDescent="0.2">
      <c r="A203" s="730" t="s">
        <v>599</v>
      </c>
      <c r="B203" s="731" t="s">
        <v>600</v>
      </c>
      <c r="C203" s="732" t="s">
        <v>615</v>
      </c>
      <c r="D203" s="733" t="s">
        <v>616</v>
      </c>
      <c r="E203" s="734">
        <v>50113001</v>
      </c>
      <c r="F203" s="733" t="s">
        <v>650</v>
      </c>
      <c r="G203" s="732" t="s">
        <v>651</v>
      </c>
      <c r="H203" s="732">
        <v>51366</v>
      </c>
      <c r="I203" s="732">
        <v>51366</v>
      </c>
      <c r="J203" s="732" t="s">
        <v>989</v>
      </c>
      <c r="K203" s="732" t="s">
        <v>992</v>
      </c>
      <c r="L203" s="735">
        <v>171.59999999999994</v>
      </c>
      <c r="M203" s="735">
        <v>208</v>
      </c>
      <c r="N203" s="736">
        <v>35692.799999999988</v>
      </c>
    </row>
    <row r="204" spans="1:14" ht="14.45" customHeight="1" x14ac:dyDescent="0.2">
      <c r="A204" s="730" t="s">
        <v>599</v>
      </c>
      <c r="B204" s="731" t="s">
        <v>600</v>
      </c>
      <c r="C204" s="732" t="s">
        <v>615</v>
      </c>
      <c r="D204" s="733" t="s">
        <v>616</v>
      </c>
      <c r="E204" s="734">
        <v>50113001</v>
      </c>
      <c r="F204" s="733" t="s">
        <v>650</v>
      </c>
      <c r="G204" s="732" t="s">
        <v>651</v>
      </c>
      <c r="H204" s="732">
        <v>187660</v>
      </c>
      <c r="I204" s="732">
        <v>187660</v>
      </c>
      <c r="J204" s="732" t="s">
        <v>989</v>
      </c>
      <c r="K204" s="732" t="s">
        <v>993</v>
      </c>
      <c r="L204" s="735">
        <v>595.16999999999996</v>
      </c>
      <c r="M204" s="735">
        <v>1</v>
      </c>
      <c r="N204" s="736">
        <v>595.16999999999996</v>
      </c>
    </row>
    <row r="205" spans="1:14" ht="14.45" customHeight="1" x14ac:dyDescent="0.2">
      <c r="A205" s="730" t="s">
        <v>599</v>
      </c>
      <c r="B205" s="731" t="s">
        <v>600</v>
      </c>
      <c r="C205" s="732" t="s">
        <v>615</v>
      </c>
      <c r="D205" s="733" t="s">
        <v>616</v>
      </c>
      <c r="E205" s="734">
        <v>50113001</v>
      </c>
      <c r="F205" s="733" t="s">
        <v>650</v>
      </c>
      <c r="G205" s="732" t="s">
        <v>651</v>
      </c>
      <c r="H205" s="732">
        <v>51384</v>
      </c>
      <c r="I205" s="732">
        <v>51384</v>
      </c>
      <c r="J205" s="732" t="s">
        <v>989</v>
      </c>
      <c r="K205" s="732" t="s">
        <v>994</v>
      </c>
      <c r="L205" s="735">
        <v>192.5</v>
      </c>
      <c r="M205" s="735">
        <v>22</v>
      </c>
      <c r="N205" s="736">
        <v>4235</v>
      </c>
    </row>
    <row r="206" spans="1:14" ht="14.45" customHeight="1" x14ac:dyDescent="0.2">
      <c r="A206" s="730" t="s">
        <v>599</v>
      </c>
      <c r="B206" s="731" t="s">
        <v>600</v>
      </c>
      <c r="C206" s="732" t="s">
        <v>615</v>
      </c>
      <c r="D206" s="733" t="s">
        <v>616</v>
      </c>
      <c r="E206" s="734">
        <v>50113001</v>
      </c>
      <c r="F206" s="733" t="s">
        <v>650</v>
      </c>
      <c r="G206" s="732" t="s">
        <v>651</v>
      </c>
      <c r="H206" s="732">
        <v>498875</v>
      </c>
      <c r="I206" s="732">
        <v>176754</v>
      </c>
      <c r="J206" s="732" t="s">
        <v>995</v>
      </c>
      <c r="K206" s="732" t="s">
        <v>996</v>
      </c>
      <c r="L206" s="735">
        <v>11.909105268891967</v>
      </c>
      <c r="M206" s="735">
        <v>1</v>
      </c>
      <c r="N206" s="736">
        <v>11.909105268891967</v>
      </c>
    </row>
    <row r="207" spans="1:14" ht="14.45" customHeight="1" x14ac:dyDescent="0.2">
      <c r="A207" s="730" t="s">
        <v>599</v>
      </c>
      <c r="B207" s="731" t="s">
        <v>600</v>
      </c>
      <c r="C207" s="732" t="s">
        <v>615</v>
      </c>
      <c r="D207" s="733" t="s">
        <v>616</v>
      </c>
      <c r="E207" s="734">
        <v>50113001</v>
      </c>
      <c r="F207" s="733" t="s">
        <v>650</v>
      </c>
      <c r="G207" s="732" t="s">
        <v>651</v>
      </c>
      <c r="H207" s="732">
        <v>151365</v>
      </c>
      <c r="I207" s="732">
        <v>51365</v>
      </c>
      <c r="J207" s="732" t="s">
        <v>997</v>
      </c>
      <c r="K207" s="732" t="s">
        <v>998</v>
      </c>
      <c r="L207" s="735">
        <v>8.5799986522868092</v>
      </c>
      <c r="M207" s="735">
        <v>245</v>
      </c>
      <c r="N207" s="736">
        <v>2102.0996698102681</v>
      </c>
    </row>
    <row r="208" spans="1:14" ht="14.45" customHeight="1" x14ac:dyDescent="0.2">
      <c r="A208" s="730" t="s">
        <v>599</v>
      </c>
      <c r="B208" s="731" t="s">
        <v>600</v>
      </c>
      <c r="C208" s="732" t="s">
        <v>615</v>
      </c>
      <c r="D208" s="733" t="s">
        <v>616</v>
      </c>
      <c r="E208" s="734">
        <v>50113001</v>
      </c>
      <c r="F208" s="733" t="s">
        <v>650</v>
      </c>
      <c r="G208" s="732" t="s">
        <v>651</v>
      </c>
      <c r="H208" s="732">
        <v>197682</v>
      </c>
      <c r="I208" s="732">
        <v>97682</v>
      </c>
      <c r="J208" s="732" t="s">
        <v>999</v>
      </c>
      <c r="K208" s="732" t="s">
        <v>1000</v>
      </c>
      <c r="L208" s="735">
        <v>9.2950008367467625</v>
      </c>
      <c r="M208" s="735">
        <v>236</v>
      </c>
      <c r="N208" s="736">
        <v>2193.6201974722358</v>
      </c>
    </row>
    <row r="209" spans="1:14" ht="14.45" customHeight="1" x14ac:dyDescent="0.2">
      <c r="A209" s="730" t="s">
        <v>599</v>
      </c>
      <c r="B209" s="731" t="s">
        <v>600</v>
      </c>
      <c r="C209" s="732" t="s">
        <v>615</v>
      </c>
      <c r="D209" s="733" t="s">
        <v>616</v>
      </c>
      <c r="E209" s="734">
        <v>50113001</v>
      </c>
      <c r="F209" s="733" t="s">
        <v>650</v>
      </c>
      <c r="G209" s="732" t="s">
        <v>651</v>
      </c>
      <c r="H209" s="732">
        <v>229792</v>
      </c>
      <c r="I209" s="732">
        <v>229792</v>
      </c>
      <c r="J209" s="732" t="s">
        <v>1001</v>
      </c>
      <c r="K209" s="732" t="s">
        <v>1002</v>
      </c>
      <c r="L209" s="735">
        <v>81.769999999999982</v>
      </c>
      <c r="M209" s="735">
        <v>6</v>
      </c>
      <c r="N209" s="736">
        <v>490.61999999999989</v>
      </c>
    </row>
    <row r="210" spans="1:14" ht="14.45" customHeight="1" x14ac:dyDescent="0.2">
      <c r="A210" s="730" t="s">
        <v>599</v>
      </c>
      <c r="B210" s="731" t="s">
        <v>600</v>
      </c>
      <c r="C210" s="732" t="s">
        <v>615</v>
      </c>
      <c r="D210" s="733" t="s">
        <v>616</v>
      </c>
      <c r="E210" s="734">
        <v>50113001</v>
      </c>
      <c r="F210" s="733" t="s">
        <v>650</v>
      </c>
      <c r="G210" s="732" t="s">
        <v>651</v>
      </c>
      <c r="H210" s="732">
        <v>207897</v>
      </c>
      <c r="I210" s="732">
        <v>207897</v>
      </c>
      <c r="J210" s="732" t="s">
        <v>1003</v>
      </c>
      <c r="K210" s="732" t="s">
        <v>1004</v>
      </c>
      <c r="L210" s="735">
        <v>44.884999999999991</v>
      </c>
      <c r="M210" s="735">
        <v>30</v>
      </c>
      <c r="N210" s="736">
        <v>1346.5499999999997</v>
      </c>
    </row>
    <row r="211" spans="1:14" ht="14.45" customHeight="1" x14ac:dyDescent="0.2">
      <c r="A211" s="730" t="s">
        <v>599</v>
      </c>
      <c r="B211" s="731" t="s">
        <v>600</v>
      </c>
      <c r="C211" s="732" t="s">
        <v>615</v>
      </c>
      <c r="D211" s="733" t="s">
        <v>616</v>
      </c>
      <c r="E211" s="734">
        <v>50113001</v>
      </c>
      <c r="F211" s="733" t="s">
        <v>650</v>
      </c>
      <c r="G211" s="732" t="s">
        <v>651</v>
      </c>
      <c r="H211" s="732">
        <v>207898</v>
      </c>
      <c r="I211" s="732">
        <v>207898</v>
      </c>
      <c r="J211" s="732" t="s">
        <v>1003</v>
      </c>
      <c r="K211" s="732" t="s">
        <v>1005</v>
      </c>
      <c r="L211" s="735">
        <v>63.20000000000001</v>
      </c>
      <c r="M211" s="735">
        <v>9</v>
      </c>
      <c r="N211" s="736">
        <v>568.80000000000007</v>
      </c>
    </row>
    <row r="212" spans="1:14" ht="14.45" customHeight="1" x14ac:dyDescent="0.2">
      <c r="A212" s="730" t="s">
        <v>599</v>
      </c>
      <c r="B212" s="731" t="s">
        <v>600</v>
      </c>
      <c r="C212" s="732" t="s">
        <v>615</v>
      </c>
      <c r="D212" s="733" t="s">
        <v>616</v>
      </c>
      <c r="E212" s="734">
        <v>50113001</v>
      </c>
      <c r="F212" s="733" t="s">
        <v>650</v>
      </c>
      <c r="G212" s="732" t="s">
        <v>651</v>
      </c>
      <c r="H212" s="732">
        <v>207899</v>
      </c>
      <c r="I212" s="732">
        <v>207899</v>
      </c>
      <c r="J212" s="732" t="s">
        <v>1003</v>
      </c>
      <c r="K212" s="732" t="s">
        <v>1006</v>
      </c>
      <c r="L212" s="735">
        <v>66.849999999999994</v>
      </c>
      <c r="M212" s="735">
        <v>28</v>
      </c>
      <c r="N212" s="736">
        <v>1871.8</v>
      </c>
    </row>
    <row r="213" spans="1:14" ht="14.45" customHeight="1" x14ac:dyDescent="0.2">
      <c r="A213" s="730" t="s">
        <v>599</v>
      </c>
      <c r="B213" s="731" t="s">
        <v>600</v>
      </c>
      <c r="C213" s="732" t="s">
        <v>615</v>
      </c>
      <c r="D213" s="733" t="s">
        <v>616</v>
      </c>
      <c r="E213" s="734">
        <v>50113001</v>
      </c>
      <c r="F213" s="733" t="s">
        <v>650</v>
      </c>
      <c r="G213" s="732" t="s">
        <v>651</v>
      </c>
      <c r="H213" s="732">
        <v>229793</v>
      </c>
      <c r="I213" s="732">
        <v>229793</v>
      </c>
      <c r="J213" s="732" t="s">
        <v>1007</v>
      </c>
      <c r="K213" s="732" t="s">
        <v>1008</v>
      </c>
      <c r="L213" s="735">
        <v>126.4</v>
      </c>
      <c r="M213" s="735">
        <v>2</v>
      </c>
      <c r="N213" s="736">
        <v>252.8</v>
      </c>
    </row>
    <row r="214" spans="1:14" ht="14.45" customHeight="1" x14ac:dyDescent="0.2">
      <c r="A214" s="730" t="s">
        <v>599</v>
      </c>
      <c r="B214" s="731" t="s">
        <v>600</v>
      </c>
      <c r="C214" s="732" t="s">
        <v>615</v>
      </c>
      <c r="D214" s="733" t="s">
        <v>616</v>
      </c>
      <c r="E214" s="734">
        <v>50113001</v>
      </c>
      <c r="F214" s="733" t="s">
        <v>650</v>
      </c>
      <c r="G214" s="732" t="s">
        <v>651</v>
      </c>
      <c r="H214" s="732">
        <v>850674</v>
      </c>
      <c r="I214" s="732">
        <v>500892</v>
      </c>
      <c r="J214" s="732" t="s">
        <v>1009</v>
      </c>
      <c r="K214" s="732" t="s">
        <v>1010</v>
      </c>
      <c r="L214" s="735">
        <v>104.88333333333333</v>
      </c>
      <c r="M214" s="735">
        <v>3</v>
      </c>
      <c r="N214" s="736">
        <v>314.64999999999998</v>
      </c>
    </row>
    <row r="215" spans="1:14" ht="14.45" customHeight="1" x14ac:dyDescent="0.2">
      <c r="A215" s="730" t="s">
        <v>599</v>
      </c>
      <c r="B215" s="731" t="s">
        <v>600</v>
      </c>
      <c r="C215" s="732" t="s">
        <v>615</v>
      </c>
      <c r="D215" s="733" t="s">
        <v>616</v>
      </c>
      <c r="E215" s="734">
        <v>50113001</v>
      </c>
      <c r="F215" s="733" t="s">
        <v>650</v>
      </c>
      <c r="G215" s="732" t="s">
        <v>651</v>
      </c>
      <c r="H215" s="732">
        <v>225166</v>
      </c>
      <c r="I215" s="732">
        <v>225166</v>
      </c>
      <c r="J215" s="732" t="s">
        <v>1011</v>
      </c>
      <c r="K215" s="732" t="s">
        <v>1012</v>
      </c>
      <c r="L215" s="735">
        <v>58.29</v>
      </c>
      <c r="M215" s="735">
        <v>2</v>
      </c>
      <c r="N215" s="736">
        <v>116.58</v>
      </c>
    </row>
    <row r="216" spans="1:14" ht="14.45" customHeight="1" x14ac:dyDescent="0.2">
      <c r="A216" s="730" t="s">
        <v>599</v>
      </c>
      <c r="B216" s="731" t="s">
        <v>600</v>
      </c>
      <c r="C216" s="732" t="s">
        <v>615</v>
      </c>
      <c r="D216" s="733" t="s">
        <v>616</v>
      </c>
      <c r="E216" s="734">
        <v>50113001</v>
      </c>
      <c r="F216" s="733" t="s">
        <v>650</v>
      </c>
      <c r="G216" s="732" t="s">
        <v>329</v>
      </c>
      <c r="H216" s="732">
        <v>213021</v>
      </c>
      <c r="I216" s="732">
        <v>213021</v>
      </c>
      <c r="J216" s="732" t="s">
        <v>1013</v>
      </c>
      <c r="K216" s="732" t="s">
        <v>1014</v>
      </c>
      <c r="L216" s="735">
        <v>277.81</v>
      </c>
      <c r="M216" s="735">
        <v>1</v>
      </c>
      <c r="N216" s="736">
        <v>277.81</v>
      </c>
    </row>
    <row r="217" spans="1:14" ht="14.45" customHeight="1" x14ac:dyDescent="0.2">
      <c r="A217" s="730" t="s">
        <v>599</v>
      </c>
      <c r="B217" s="731" t="s">
        <v>600</v>
      </c>
      <c r="C217" s="732" t="s">
        <v>615</v>
      </c>
      <c r="D217" s="733" t="s">
        <v>616</v>
      </c>
      <c r="E217" s="734">
        <v>50113001</v>
      </c>
      <c r="F217" s="733" t="s">
        <v>650</v>
      </c>
      <c r="G217" s="732" t="s">
        <v>651</v>
      </c>
      <c r="H217" s="732">
        <v>224964</v>
      </c>
      <c r="I217" s="732">
        <v>224964</v>
      </c>
      <c r="J217" s="732" t="s">
        <v>1015</v>
      </c>
      <c r="K217" s="732" t="s">
        <v>1016</v>
      </c>
      <c r="L217" s="735">
        <v>107.89687499999999</v>
      </c>
      <c r="M217" s="735">
        <v>16</v>
      </c>
      <c r="N217" s="736">
        <v>1726.35</v>
      </c>
    </row>
    <row r="218" spans="1:14" ht="14.45" customHeight="1" x14ac:dyDescent="0.2">
      <c r="A218" s="730" t="s">
        <v>599</v>
      </c>
      <c r="B218" s="731" t="s">
        <v>600</v>
      </c>
      <c r="C218" s="732" t="s">
        <v>615</v>
      </c>
      <c r="D218" s="733" t="s">
        <v>616</v>
      </c>
      <c r="E218" s="734">
        <v>50113001</v>
      </c>
      <c r="F218" s="733" t="s">
        <v>650</v>
      </c>
      <c r="G218" s="732" t="s">
        <v>670</v>
      </c>
      <c r="H218" s="732">
        <v>398158</v>
      </c>
      <c r="I218" s="732">
        <v>199647</v>
      </c>
      <c r="J218" s="732" t="s">
        <v>1017</v>
      </c>
      <c r="K218" s="732" t="s">
        <v>1018</v>
      </c>
      <c r="L218" s="735">
        <v>364.52</v>
      </c>
      <c r="M218" s="735">
        <v>3</v>
      </c>
      <c r="N218" s="736">
        <v>1093.56</v>
      </c>
    </row>
    <row r="219" spans="1:14" ht="14.45" customHeight="1" x14ac:dyDescent="0.2">
      <c r="A219" s="730" t="s">
        <v>599</v>
      </c>
      <c r="B219" s="731" t="s">
        <v>600</v>
      </c>
      <c r="C219" s="732" t="s">
        <v>615</v>
      </c>
      <c r="D219" s="733" t="s">
        <v>616</v>
      </c>
      <c r="E219" s="734">
        <v>50113001</v>
      </c>
      <c r="F219" s="733" t="s">
        <v>650</v>
      </c>
      <c r="G219" s="732" t="s">
        <v>651</v>
      </c>
      <c r="H219" s="732">
        <v>191877</v>
      </c>
      <c r="I219" s="732">
        <v>191877</v>
      </c>
      <c r="J219" s="732" t="s">
        <v>1019</v>
      </c>
      <c r="K219" s="732" t="s">
        <v>1020</v>
      </c>
      <c r="L219" s="735">
        <v>46.609999999999992</v>
      </c>
      <c r="M219" s="735">
        <v>1</v>
      </c>
      <c r="N219" s="736">
        <v>46.609999999999992</v>
      </c>
    </row>
    <row r="220" spans="1:14" ht="14.45" customHeight="1" x14ac:dyDescent="0.2">
      <c r="A220" s="730" t="s">
        <v>599</v>
      </c>
      <c r="B220" s="731" t="s">
        <v>600</v>
      </c>
      <c r="C220" s="732" t="s">
        <v>615</v>
      </c>
      <c r="D220" s="733" t="s">
        <v>616</v>
      </c>
      <c r="E220" s="734">
        <v>50113001</v>
      </c>
      <c r="F220" s="733" t="s">
        <v>650</v>
      </c>
      <c r="G220" s="732" t="s">
        <v>651</v>
      </c>
      <c r="H220" s="732">
        <v>193723</v>
      </c>
      <c r="I220" s="732">
        <v>93723</v>
      </c>
      <c r="J220" s="732" t="s">
        <v>1021</v>
      </c>
      <c r="K220" s="732" t="s">
        <v>1022</v>
      </c>
      <c r="L220" s="735">
        <v>40.22999999999999</v>
      </c>
      <c r="M220" s="735">
        <v>2</v>
      </c>
      <c r="N220" s="736">
        <v>80.45999999999998</v>
      </c>
    </row>
    <row r="221" spans="1:14" ht="14.45" customHeight="1" x14ac:dyDescent="0.2">
      <c r="A221" s="730" t="s">
        <v>599</v>
      </c>
      <c r="B221" s="731" t="s">
        <v>600</v>
      </c>
      <c r="C221" s="732" t="s">
        <v>615</v>
      </c>
      <c r="D221" s="733" t="s">
        <v>616</v>
      </c>
      <c r="E221" s="734">
        <v>50113001</v>
      </c>
      <c r="F221" s="733" t="s">
        <v>650</v>
      </c>
      <c r="G221" s="732" t="s">
        <v>651</v>
      </c>
      <c r="H221" s="732">
        <v>134824</v>
      </c>
      <c r="I221" s="732">
        <v>134824</v>
      </c>
      <c r="J221" s="732" t="s">
        <v>1023</v>
      </c>
      <c r="K221" s="732" t="s">
        <v>1024</v>
      </c>
      <c r="L221" s="735">
        <v>326.47000000000003</v>
      </c>
      <c r="M221" s="735">
        <v>4</v>
      </c>
      <c r="N221" s="736">
        <v>1305.8800000000001</v>
      </c>
    </row>
    <row r="222" spans="1:14" ht="14.45" customHeight="1" x14ac:dyDescent="0.2">
      <c r="A222" s="730" t="s">
        <v>599</v>
      </c>
      <c r="B222" s="731" t="s">
        <v>600</v>
      </c>
      <c r="C222" s="732" t="s">
        <v>615</v>
      </c>
      <c r="D222" s="733" t="s">
        <v>616</v>
      </c>
      <c r="E222" s="734">
        <v>50113001</v>
      </c>
      <c r="F222" s="733" t="s">
        <v>650</v>
      </c>
      <c r="G222" s="732" t="s">
        <v>651</v>
      </c>
      <c r="H222" s="732">
        <v>145570</v>
      </c>
      <c r="I222" s="732">
        <v>45570</v>
      </c>
      <c r="J222" s="732" t="s">
        <v>1025</v>
      </c>
      <c r="K222" s="732" t="s">
        <v>1026</v>
      </c>
      <c r="L222" s="735">
        <v>33.95384640335741</v>
      </c>
      <c r="M222" s="735">
        <v>13</v>
      </c>
      <c r="N222" s="736">
        <v>441.40000324364632</v>
      </c>
    </row>
    <row r="223" spans="1:14" ht="14.45" customHeight="1" x14ac:dyDescent="0.2">
      <c r="A223" s="730" t="s">
        <v>599</v>
      </c>
      <c r="B223" s="731" t="s">
        <v>600</v>
      </c>
      <c r="C223" s="732" t="s">
        <v>615</v>
      </c>
      <c r="D223" s="733" t="s">
        <v>616</v>
      </c>
      <c r="E223" s="734">
        <v>50113001</v>
      </c>
      <c r="F223" s="733" t="s">
        <v>650</v>
      </c>
      <c r="G223" s="732" t="s">
        <v>670</v>
      </c>
      <c r="H223" s="732">
        <v>178682</v>
      </c>
      <c r="I223" s="732">
        <v>178682</v>
      </c>
      <c r="J223" s="732" t="s">
        <v>1027</v>
      </c>
      <c r="K223" s="732" t="s">
        <v>1028</v>
      </c>
      <c r="L223" s="735">
        <v>43.70000000000001</v>
      </c>
      <c r="M223" s="735">
        <v>3</v>
      </c>
      <c r="N223" s="736">
        <v>131.10000000000002</v>
      </c>
    </row>
    <row r="224" spans="1:14" ht="14.45" customHeight="1" x14ac:dyDescent="0.2">
      <c r="A224" s="730" t="s">
        <v>599</v>
      </c>
      <c r="B224" s="731" t="s">
        <v>600</v>
      </c>
      <c r="C224" s="732" t="s">
        <v>615</v>
      </c>
      <c r="D224" s="733" t="s">
        <v>616</v>
      </c>
      <c r="E224" s="734">
        <v>50113001</v>
      </c>
      <c r="F224" s="733" t="s">
        <v>650</v>
      </c>
      <c r="G224" s="732" t="s">
        <v>651</v>
      </c>
      <c r="H224" s="732">
        <v>848725</v>
      </c>
      <c r="I224" s="732">
        <v>107677</v>
      </c>
      <c r="J224" s="732" t="s">
        <v>1029</v>
      </c>
      <c r="K224" s="732" t="s">
        <v>1030</v>
      </c>
      <c r="L224" s="735">
        <v>382.11</v>
      </c>
      <c r="M224" s="735">
        <v>5</v>
      </c>
      <c r="N224" s="736">
        <v>1910.55</v>
      </c>
    </row>
    <row r="225" spans="1:14" ht="14.45" customHeight="1" x14ac:dyDescent="0.2">
      <c r="A225" s="730" t="s">
        <v>599</v>
      </c>
      <c r="B225" s="731" t="s">
        <v>600</v>
      </c>
      <c r="C225" s="732" t="s">
        <v>615</v>
      </c>
      <c r="D225" s="733" t="s">
        <v>616</v>
      </c>
      <c r="E225" s="734">
        <v>50113001</v>
      </c>
      <c r="F225" s="733" t="s">
        <v>650</v>
      </c>
      <c r="G225" s="732" t="s">
        <v>651</v>
      </c>
      <c r="H225" s="732">
        <v>845697</v>
      </c>
      <c r="I225" s="732">
        <v>200935</v>
      </c>
      <c r="J225" s="732" t="s">
        <v>1031</v>
      </c>
      <c r="K225" s="732" t="s">
        <v>1032</v>
      </c>
      <c r="L225" s="735">
        <v>44.789999999999992</v>
      </c>
      <c r="M225" s="735">
        <v>3</v>
      </c>
      <c r="N225" s="736">
        <v>134.36999999999998</v>
      </c>
    </row>
    <row r="226" spans="1:14" ht="14.45" customHeight="1" x14ac:dyDescent="0.2">
      <c r="A226" s="730" t="s">
        <v>599</v>
      </c>
      <c r="B226" s="731" t="s">
        <v>600</v>
      </c>
      <c r="C226" s="732" t="s">
        <v>615</v>
      </c>
      <c r="D226" s="733" t="s">
        <v>616</v>
      </c>
      <c r="E226" s="734">
        <v>50113001</v>
      </c>
      <c r="F226" s="733" t="s">
        <v>650</v>
      </c>
      <c r="G226" s="732" t="s">
        <v>651</v>
      </c>
      <c r="H226" s="732">
        <v>100489</v>
      </c>
      <c r="I226" s="732">
        <v>489</v>
      </c>
      <c r="J226" s="732" t="s">
        <v>1033</v>
      </c>
      <c r="K226" s="732" t="s">
        <v>1034</v>
      </c>
      <c r="L226" s="735">
        <v>47.29</v>
      </c>
      <c r="M226" s="735">
        <v>16</v>
      </c>
      <c r="N226" s="736">
        <v>756.64</v>
      </c>
    </row>
    <row r="227" spans="1:14" ht="14.45" customHeight="1" x14ac:dyDescent="0.2">
      <c r="A227" s="730" t="s">
        <v>599</v>
      </c>
      <c r="B227" s="731" t="s">
        <v>600</v>
      </c>
      <c r="C227" s="732" t="s">
        <v>615</v>
      </c>
      <c r="D227" s="733" t="s">
        <v>616</v>
      </c>
      <c r="E227" s="734">
        <v>50113001</v>
      </c>
      <c r="F227" s="733" t="s">
        <v>650</v>
      </c>
      <c r="G227" s="732" t="s">
        <v>651</v>
      </c>
      <c r="H227" s="732">
        <v>230426</v>
      </c>
      <c r="I227" s="732">
        <v>230426</v>
      </c>
      <c r="J227" s="732" t="s">
        <v>1033</v>
      </c>
      <c r="K227" s="732" t="s">
        <v>1035</v>
      </c>
      <c r="L227" s="735">
        <v>78.539999999999992</v>
      </c>
      <c r="M227" s="735">
        <v>5</v>
      </c>
      <c r="N227" s="736">
        <v>392.7</v>
      </c>
    </row>
    <row r="228" spans="1:14" ht="14.45" customHeight="1" x14ac:dyDescent="0.2">
      <c r="A228" s="730" t="s">
        <v>599</v>
      </c>
      <c r="B228" s="731" t="s">
        <v>600</v>
      </c>
      <c r="C228" s="732" t="s">
        <v>615</v>
      </c>
      <c r="D228" s="733" t="s">
        <v>616</v>
      </c>
      <c r="E228" s="734">
        <v>50113001</v>
      </c>
      <c r="F228" s="733" t="s">
        <v>650</v>
      </c>
      <c r="G228" s="732" t="s">
        <v>651</v>
      </c>
      <c r="H228" s="732">
        <v>930444</v>
      </c>
      <c r="I228" s="732">
        <v>0</v>
      </c>
      <c r="J228" s="732" t="s">
        <v>1036</v>
      </c>
      <c r="K228" s="732" t="s">
        <v>329</v>
      </c>
      <c r="L228" s="735">
        <v>48.424404761780671</v>
      </c>
      <c r="M228" s="735">
        <v>1</v>
      </c>
      <c r="N228" s="736">
        <v>48.424404761780671</v>
      </c>
    </row>
    <row r="229" spans="1:14" ht="14.45" customHeight="1" x14ac:dyDescent="0.2">
      <c r="A229" s="730" t="s">
        <v>599</v>
      </c>
      <c r="B229" s="731" t="s">
        <v>600</v>
      </c>
      <c r="C229" s="732" t="s">
        <v>615</v>
      </c>
      <c r="D229" s="733" t="s">
        <v>616</v>
      </c>
      <c r="E229" s="734">
        <v>50113001</v>
      </c>
      <c r="F229" s="733" t="s">
        <v>650</v>
      </c>
      <c r="G229" s="732" t="s">
        <v>651</v>
      </c>
      <c r="H229" s="732">
        <v>397238</v>
      </c>
      <c r="I229" s="732">
        <v>0</v>
      </c>
      <c r="J229" s="732" t="s">
        <v>1037</v>
      </c>
      <c r="K229" s="732" t="s">
        <v>329</v>
      </c>
      <c r="L229" s="735">
        <v>136.80243910567648</v>
      </c>
      <c r="M229" s="735">
        <v>3</v>
      </c>
      <c r="N229" s="736">
        <v>410.40731731702948</v>
      </c>
    </row>
    <row r="230" spans="1:14" ht="14.45" customHeight="1" x14ac:dyDescent="0.2">
      <c r="A230" s="730" t="s">
        <v>599</v>
      </c>
      <c r="B230" s="731" t="s">
        <v>600</v>
      </c>
      <c r="C230" s="732" t="s">
        <v>615</v>
      </c>
      <c r="D230" s="733" t="s">
        <v>616</v>
      </c>
      <c r="E230" s="734">
        <v>50113001</v>
      </c>
      <c r="F230" s="733" t="s">
        <v>650</v>
      </c>
      <c r="G230" s="732" t="s">
        <v>651</v>
      </c>
      <c r="H230" s="732">
        <v>394072</v>
      </c>
      <c r="I230" s="732">
        <v>1000</v>
      </c>
      <c r="J230" s="732" t="s">
        <v>1038</v>
      </c>
      <c r="K230" s="732" t="s">
        <v>329</v>
      </c>
      <c r="L230" s="735">
        <v>650.1213038291952</v>
      </c>
      <c r="M230" s="735">
        <v>3</v>
      </c>
      <c r="N230" s="736">
        <v>1950.3639114875855</v>
      </c>
    </row>
    <row r="231" spans="1:14" ht="14.45" customHeight="1" x14ac:dyDescent="0.2">
      <c r="A231" s="730" t="s">
        <v>599</v>
      </c>
      <c r="B231" s="731" t="s">
        <v>600</v>
      </c>
      <c r="C231" s="732" t="s">
        <v>615</v>
      </c>
      <c r="D231" s="733" t="s">
        <v>616</v>
      </c>
      <c r="E231" s="734">
        <v>50113001</v>
      </c>
      <c r="F231" s="733" t="s">
        <v>650</v>
      </c>
      <c r="G231" s="732" t="s">
        <v>651</v>
      </c>
      <c r="H231" s="732">
        <v>501803</v>
      </c>
      <c r="I231" s="732">
        <v>0</v>
      </c>
      <c r="J231" s="732" t="s">
        <v>1039</v>
      </c>
      <c r="K231" s="732" t="s">
        <v>329</v>
      </c>
      <c r="L231" s="735">
        <v>614.66731972914795</v>
      </c>
      <c r="M231" s="735">
        <v>2</v>
      </c>
      <c r="N231" s="736">
        <v>1229.3346394582959</v>
      </c>
    </row>
    <row r="232" spans="1:14" ht="14.45" customHeight="1" x14ac:dyDescent="0.2">
      <c r="A232" s="730" t="s">
        <v>599</v>
      </c>
      <c r="B232" s="731" t="s">
        <v>600</v>
      </c>
      <c r="C232" s="732" t="s">
        <v>615</v>
      </c>
      <c r="D232" s="733" t="s">
        <v>616</v>
      </c>
      <c r="E232" s="734">
        <v>50113001</v>
      </c>
      <c r="F232" s="733" t="s">
        <v>650</v>
      </c>
      <c r="G232" s="732" t="s">
        <v>651</v>
      </c>
      <c r="H232" s="732">
        <v>501804</v>
      </c>
      <c r="I232" s="732">
        <v>0</v>
      </c>
      <c r="J232" s="732" t="s">
        <v>1040</v>
      </c>
      <c r="K232" s="732" t="s">
        <v>329</v>
      </c>
      <c r="L232" s="735">
        <v>392.1276281600658</v>
      </c>
      <c r="M232" s="735">
        <v>1</v>
      </c>
      <c r="N232" s="736">
        <v>392.1276281600658</v>
      </c>
    </row>
    <row r="233" spans="1:14" ht="14.45" customHeight="1" x14ac:dyDescent="0.2">
      <c r="A233" s="730" t="s">
        <v>599</v>
      </c>
      <c r="B233" s="731" t="s">
        <v>600</v>
      </c>
      <c r="C233" s="732" t="s">
        <v>615</v>
      </c>
      <c r="D233" s="733" t="s">
        <v>616</v>
      </c>
      <c r="E233" s="734">
        <v>50113001</v>
      </c>
      <c r="F233" s="733" t="s">
        <v>650</v>
      </c>
      <c r="G233" s="732" t="s">
        <v>651</v>
      </c>
      <c r="H233" s="732">
        <v>840230</v>
      </c>
      <c r="I233" s="732">
        <v>0</v>
      </c>
      <c r="J233" s="732" t="s">
        <v>1041</v>
      </c>
      <c r="K233" s="732" t="s">
        <v>329</v>
      </c>
      <c r="L233" s="735">
        <v>226.89441095605133</v>
      </c>
      <c r="M233" s="735">
        <v>1</v>
      </c>
      <c r="N233" s="736">
        <v>226.89441095605133</v>
      </c>
    </row>
    <row r="234" spans="1:14" ht="14.45" customHeight="1" x14ac:dyDescent="0.2">
      <c r="A234" s="730" t="s">
        <v>599</v>
      </c>
      <c r="B234" s="731" t="s">
        <v>600</v>
      </c>
      <c r="C234" s="732" t="s">
        <v>615</v>
      </c>
      <c r="D234" s="733" t="s">
        <v>616</v>
      </c>
      <c r="E234" s="734">
        <v>50113001</v>
      </c>
      <c r="F234" s="733" t="s">
        <v>650</v>
      </c>
      <c r="G234" s="732" t="s">
        <v>651</v>
      </c>
      <c r="H234" s="732">
        <v>900875</v>
      </c>
      <c r="I234" s="732">
        <v>0</v>
      </c>
      <c r="J234" s="732" t="s">
        <v>1042</v>
      </c>
      <c r="K234" s="732" t="s">
        <v>329</v>
      </c>
      <c r="L234" s="735">
        <v>378.1841850683183</v>
      </c>
      <c r="M234" s="735">
        <v>1</v>
      </c>
      <c r="N234" s="736">
        <v>378.1841850683183</v>
      </c>
    </row>
    <row r="235" spans="1:14" ht="14.45" customHeight="1" x14ac:dyDescent="0.2">
      <c r="A235" s="730" t="s">
        <v>599</v>
      </c>
      <c r="B235" s="731" t="s">
        <v>600</v>
      </c>
      <c r="C235" s="732" t="s">
        <v>615</v>
      </c>
      <c r="D235" s="733" t="s">
        <v>616</v>
      </c>
      <c r="E235" s="734">
        <v>50113001</v>
      </c>
      <c r="F235" s="733" t="s">
        <v>650</v>
      </c>
      <c r="G235" s="732" t="s">
        <v>651</v>
      </c>
      <c r="H235" s="732">
        <v>396374</v>
      </c>
      <c r="I235" s="732">
        <v>0</v>
      </c>
      <c r="J235" s="732" t="s">
        <v>1043</v>
      </c>
      <c r="K235" s="732" t="s">
        <v>1044</v>
      </c>
      <c r="L235" s="735">
        <v>110.17864956990978</v>
      </c>
      <c r="M235" s="735">
        <v>4</v>
      </c>
      <c r="N235" s="736">
        <v>440.71459827963912</v>
      </c>
    </row>
    <row r="236" spans="1:14" ht="14.45" customHeight="1" x14ac:dyDescent="0.2">
      <c r="A236" s="730" t="s">
        <v>599</v>
      </c>
      <c r="B236" s="731" t="s">
        <v>600</v>
      </c>
      <c r="C236" s="732" t="s">
        <v>615</v>
      </c>
      <c r="D236" s="733" t="s">
        <v>616</v>
      </c>
      <c r="E236" s="734">
        <v>50113001</v>
      </c>
      <c r="F236" s="733" t="s">
        <v>650</v>
      </c>
      <c r="G236" s="732" t="s">
        <v>651</v>
      </c>
      <c r="H236" s="732">
        <v>921543</v>
      </c>
      <c r="I236" s="732">
        <v>0</v>
      </c>
      <c r="J236" s="732" t="s">
        <v>1045</v>
      </c>
      <c r="K236" s="732" t="s">
        <v>329</v>
      </c>
      <c r="L236" s="735">
        <v>153.32740811066975</v>
      </c>
      <c r="M236" s="735">
        <v>2</v>
      </c>
      <c r="N236" s="736">
        <v>306.6548162213395</v>
      </c>
    </row>
    <row r="237" spans="1:14" ht="14.45" customHeight="1" x14ac:dyDescent="0.2">
      <c r="A237" s="730" t="s">
        <v>599</v>
      </c>
      <c r="B237" s="731" t="s">
        <v>600</v>
      </c>
      <c r="C237" s="732" t="s">
        <v>615</v>
      </c>
      <c r="D237" s="733" t="s">
        <v>616</v>
      </c>
      <c r="E237" s="734">
        <v>50113001</v>
      </c>
      <c r="F237" s="733" t="s">
        <v>650</v>
      </c>
      <c r="G237" s="732" t="s">
        <v>651</v>
      </c>
      <c r="H237" s="732">
        <v>921184</v>
      </c>
      <c r="I237" s="732">
        <v>0</v>
      </c>
      <c r="J237" s="732" t="s">
        <v>1046</v>
      </c>
      <c r="K237" s="732" t="s">
        <v>329</v>
      </c>
      <c r="L237" s="735">
        <v>385.72638493550994</v>
      </c>
      <c r="M237" s="735">
        <v>2</v>
      </c>
      <c r="N237" s="736">
        <v>771.45276987101988</v>
      </c>
    </row>
    <row r="238" spans="1:14" ht="14.45" customHeight="1" x14ac:dyDescent="0.2">
      <c r="A238" s="730" t="s">
        <v>599</v>
      </c>
      <c r="B238" s="731" t="s">
        <v>600</v>
      </c>
      <c r="C238" s="732" t="s">
        <v>615</v>
      </c>
      <c r="D238" s="733" t="s">
        <v>616</v>
      </c>
      <c r="E238" s="734">
        <v>50113001</v>
      </c>
      <c r="F238" s="733" t="s">
        <v>650</v>
      </c>
      <c r="G238" s="732" t="s">
        <v>651</v>
      </c>
      <c r="H238" s="732">
        <v>235805</v>
      </c>
      <c r="I238" s="732">
        <v>235805</v>
      </c>
      <c r="J238" s="732" t="s">
        <v>1047</v>
      </c>
      <c r="K238" s="732" t="s">
        <v>1048</v>
      </c>
      <c r="L238" s="735">
        <v>69.95999999999998</v>
      </c>
      <c r="M238" s="735">
        <v>1</v>
      </c>
      <c r="N238" s="736">
        <v>69.95999999999998</v>
      </c>
    </row>
    <row r="239" spans="1:14" ht="14.45" customHeight="1" x14ac:dyDescent="0.2">
      <c r="A239" s="730" t="s">
        <v>599</v>
      </c>
      <c r="B239" s="731" t="s">
        <v>600</v>
      </c>
      <c r="C239" s="732" t="s">
        <v>615</v>
      </c>
      <c r="D239" s="733" t="s">
        <v>616</v>
      </c>
      <c r="E239" s="734">
        <v>50113001</v>
      </c>
      <c r="F239" s="733" t="s">
        <v>650</v>
      </c>
      <c r="G239" s="732" t="s">
        <v>651</v>
      </c>
      <c r="H239" s="732">
        <v>235808</v>
      </c>
      <c r="I239" s="732">
        <v>235808</v>
      </c>
      <c r="J239" s="732" t="s">
        <v>1049</v>
      </c>
      <c r="K239" s="732" t="s">
        <v>1050</v>
      </c>
      <c r="L239" s="735">
        <v>93.234999999999985</v>
      </c>
      <c r="M239" s="735">
        <v>2</v>
      </c>
      <c r="N239" s="736">
        <v>186.46999999999997</v>
      </c>
    </row>
    <row r="240" spans="1:14" ht="14.45" customHeight="1" x14ac:dyDescent="0.2">
      <c r="A240" s="730" t="s">
        <v>599</v>
      </c>
      <c r="B240" s="731" t="s">
        <v>600</v>
      </c>
      <c r="C240" s="732" t="s">
        <v>615</v>
      </c>
      <c r="D240" s="733" t="s">
        <v>616</v>
      </c>
      <c r="E240" s="734">
        <v>50113001</v>
      </c>
      <c r="F240" s="733" t="s">
        <v>650</v>
      </c>
      <c r="G240" s="732" t="s">
        <v>651</v>
      </c>
      <c r="H240" s="732">
        <v>157666</v>
      </c>
      <c r="I240" s="732">
        <v>0</v>
      </c>
      <c r="J240" s="732" t="s">
        <v>1051</v>
      </c>
      <c r="K240" s="732" t="s">
        <v>1026</v>
      </c>
      <c r="L240" s="735">
        <v>27.400000000000006</v>
      </c>
      <c r="M240" s="735">
        <v>6</v>
      </c>
      <c r="N240" s="736">
        <v>164.40000000000003</v>
      </c>
    </row>
    <row r="241" spans="1:14" ht="14.45" customHeight="1" x14ac:dyDescent="0.2">
      <c r="A241" s="730" t="s">
        <v>599</v>
      </c>
      <c r="B241" s="731" t="s">
        <v>600</v>
      </c>
      <c r="C241" s="732" t="s">
        <v>615</v>
      </c>
      <c r="D241" s="733" t="s">
        <v>616</v>
      </c>
      <c r="E241" s="734">
        <v>50113001</v>
      </c>
      <c r="F241" s="733" t="s">
        <v>650</v>
      </c>
      <c r="G241" s="732" t="s">
        <v>651</v>
      </c>
      <c r="H241" s="732">
        <v>144312</v>
      </c>
      <c r="I241" s="732">
        <v>44312</v>
      </c>
      <c r="J241" s="732" t="s">
        <v>1052</v>
      </c>
      <c r="K241" s="732" t="s">
        <v>1053</v>
      </c>
      <c r="L241" s="735">
        <v>130.19999999999996</v>
      </c>
      <c r="M241" s="735">
        <v>1</v>
      </c>
      <c r="N241" s="736">
        <v>130.19999999999996</v>
      </c>
    </row>
    <row r="242" spans="1:14" ht="14.45" customHeight="1" x14ac:dyDescent="0.2">
      <c r="A242" s="730" t="s">
        <v>599</v>
      </c>
      <c r="B242" s="731" t="s">
        <v>600</v>
      </c>
      <c r="C242" s="732" t="s">
        <v>615</v>
      </c>
      <c r="D242" s="733" t="s">
        <v>616</v>
      </c>
      <c r="E242" s="734">
        <v>50113001</v>
      </c>
      <c r="F242" s="733" t="s">
        <v>650</v>
      </c>
      <c r="G242" s="732" t="s">
        <v>670</v>
      </c>
      <c r="H242" s="732">
        <v>187427</v>
      </c>
      <c r="I242" s="732">
        <v>187427</v>
      </c>
      <c r="J242" s="732" t="s">
        <v>1054</v>
      </c>
      <c r="K242" s="732" t="s">
        <v>1055</v>
      </c>
      <c r="L242" s="735">
        <v>62.72999999999999</v>
      </c>
      <c r="M242" s="735">
        <v>1</v>
      </c>
      <c r="N242" s="736">
        <v>62.72999999999999</v>
      </c>
    </row>
    <row r="243" spans="1:14" ht="14.45" customHeight="1" x14ac:dyDescent="0.2">
      <c r="A243" s="730" t="s">
        <v>599</v>
      </c>
      <c r="B243" s="731" t="s">
        <v>600</v>
      </c>
      <c r="C243" s="732" t="s">
        <v>615</v>
      </c>
      <c r="D243" s="733" t="s">
        <v>616</v>
      </c>
      <c r="E243" s="734">
        <v>50113001</v>
      </c>
      <c r="F243" s="733" t="s">
        <v>650</v>
      </c>
      <c r="G243" s="732" t="s">
        <v>670</v>
      </c>
      <c r="H243" s="732">
        <v>187425</v>
      </c>
      <c r="I243" s="732">
        <v>187425</v>
      </c>
      <c r="J243" s="732" t="s">
        <v>1056</v>
      </c>
      <c r="K243" s="732" t="s">
        <v>1057</v>
      </c>
      <c r="L243" s="735">
        <v>49.366666666666667</v>
      </c>
      <c r="M243" s="735">
        <v>3</v>
      </c>
      <c r="N243" s="736">
        <v>148.1</v>
      </c>
    </row>
    <row r="244" spans="1:14" ht="14.45" customHeight="1" x14ac:dyDescent="0.2">
      <c r="A244" s="730" t="s">
        <v>599</v>
      </c>
      <c r="B244" s="731" t="s">
        <v>600</v>
      </c>
      <c r="C244" s="732" t="s">
        <v>615</v>
      </c>
      <c r="D244" s="733" t="s">
        <v>616</v>
      </c>
      <c r="E244" s="734">
        <v>50113001</v>
      </c>
      <c r="F244" s="733" t="s">
        <v>650</v>
      </c>
      <c r="G244" s="732" t="s">
        <v>651</v>
      </c>
      <c r="H244" s="732">
        <v>147717</v>
      </c>
      <c r="I244" s="732">
        <v>192844</v>
      </c>
      <c r="J244" s="732" t="s">
        <v>1058</v>
      </c>
      <c r="K244" s="732" t="s">
        <v>1059</v>
      </c>
      <c r="L244" s="735">
        <v>1551</v>
      </c>
      <c r="M244" s="735">
        <v>2</v>
      </c>
      <c r="N244" s="736">
        <v>3102</v>
      </c>
    </row>
    <row r="245" spans="1:14" ht="14.45" customHeight="1" x14ac:dyDescent="0.2">
      <c r="A245" s="730" t="s">
        <v>599</v>
      </c>
      <c r="B245" s="731" t="s">
        <v>600</v>
      </c>
      <c r="C245" s="732" t="s">
        <v>615</v>
      </c>
      <c r="D245" s="733" t="s">
        <v>616</v>
      </c>
      <c r="E245" s="734">
        <v>50113001</v>
      </c>
      <c r="F245" s="733" t="s">
        <v>650</v>
      </c>
      <c r="G245" s="732" t="s">
        <v>651</v>
      </c>
      <c r="H245" s="732">
        <v>191929</v>
      </c>
      <c r="I245" s="732">
        <v>191929</v>
      </c>
      <c r="J245" s="732" t="s">
        <v>1060</v>
      </c>
      <c r="K245" s="732" t="s">
        <v>1061</v>
      </c>
      <c r="L245" s="735">
        <v>93.49</v>
      </c>
      <c r="M245" s="735">
        <v>3</v>
      </c>
      <c r="N245" s="736">
        <v>280.46999999999997</v>
      </c>
    </row>
    <row r="246" spans="1:14" ht="14.45" customHeight="1" x14ac:dyDescent="0.2">
      <c r="A246" s="730" t="s">
        <v>599</v>
      </c>
      <c r="B246" s="731" t="s">
        <v>600</v>
      </c>
      <c r="C246" s="732" t="s">
        <v>615</v>
      </c>
      <c r="D246" s="733" t="s">
        <v>616</v>
      </c>
      <c r="E246" s="734">
        <v>50113001</v>
      </c>
      <c r="F246" s="733" t="s">
        <v>650</v>
      </c>
      <c r="G246" s="732" t="s">
        <v>651</v>
      </c>
      <c r="H246" s="732">
        <v>188217</v>
      </c>
      <c r="I246" s="732">
        <v>88217</v>
      </c>
      <c r="J246" s="732" t="s">
        <v>1062</v>
      </c>
      <c r="K246" s="732" t="s">
        <v>1063</v>
      </c>
      <c r="L246" s="735">
        <v>126.55363636363637</v>
      </c>
      <c r="M246" s="735">
        <v>22</v>
      </c>
      <c r="N246" s="736">
        <v>2784.1800000000003</v>
      </c>
    </row>
    <row r="247" spans="1:14" ht="14.45" customHeight="1" x14ac:dyDescent="0.2">
      <c r="A247" s="730" t="s">
        <v>599</v>
      </c>
      <c r="B247" s="731" t="s">
        <v>600</v>
      </c>
      <c r="C247" s="732" t="s">
        <v>615</v>
      </c>
      <c r="D247" s="733" t="s">
        <v>616</v>
      </c>
      <c r="E247" s="734">
        <v>50113001</v>
      </c>
      <c r="F247" s="733" t="s">
        <v>650</v>
      </c>
      <c r="G247" s="732" t="s">
        <v>651</v>
      </c>
      <c r="H247" s="732">
        <v>216146</v>
      </c>
      <c r="I247" s="732">
        <v>216146</v>
      </c>
      <c r="J247" s="732" t="s">
        <v>1064</v>
      </c>
      <c r="K247" s="732" t="s">
        <v>1065</v>
      </c>
      <c r="L247" s="735">
        <v>135.13777777777779</v>
      </c>
      <c r="M247" s="735">
        <v>9</v>
      </c>
      <c r="N247" s="736">
        <v>1216.24</v>
      </c>
    </row>
    <row r="248" spans="1:14" ht="14.45" customHeight="1" x14ac:dyDescent="0.2">
      <c r="A248" s="730" t="s">
        <v>599</v>
      </c>
      <c r="B248" s="731" t="s">
        <v>600</v>
      </c>
      <c r="C248" s="732" t="s">
        <v>615</v>
      </c>
      <c r="D248" s="733" t="s">
        <v>616</v>
      </c>
      <c r="E248" s="734">
        <v>50113001</v>
      </c>
      <c r="F248" s="733" t="s">
        <v>650</v>
      </c>
      <c r="G248" s="732" t="s">
        <v>651</v>
      </c>
      <c r="H248" s="732">
        <v>188219</v>
      </c>
      <c r="I248" s="732">
        <v>88219</v>
      </c>
      <c r="J248" s="732" t="s">
        <v>1064</v>
      </c>
      <c r="K248" s="732" t="s">
        <v>1066</v>
      </c>
      <c r="L248" s="735">
        <v>142.57166666666669</v>
      </c>
      <c r="M248" s="735">
        <v>12</v>
      </c>
      <c r="N248" s="736">
        <v>1710.8600000000001</v>
      </c>
    </row>
    <row r="249" spans="1:14" ht="14.45" customHeight="1" x14ac:dyDescent="0.2">
      <c r="A249" s="730" t="s">
        <v>599</v>
      </c>
      <c r="B249" s="731" t="s">
        <v>600</v>
      </c>
      <c r="C249" s="732" t="s">
        <v>615</v>
      </c>
      <c r="D249" s="733" t="s">
        <v>616</v>
      </c>
      <c r="E249" s="734">
        <v>50113001</v>
      </c>
      <c r="F249" s="733" t="s">
        <v>650</v>
      </c>
      <c r="G249" s="732" t="s">
        <v>651</v>
      </c>
      <c r="H249" s="732">
        <v>237970</v>
      </c>
      <c r="I249" s="732">
        <v>237970</v>
      </c>
      <c r="J249" s="732" t="s">
        <v>1067</v>
      </c>
      <c r="K249" s="732" t="s">
        <v>1068</v>
      </c>
      <c r="L249" s="735">
        <v>79.78</v>
      </c>
      <c r="M249" s="735">
        <v>1</v>
      </c>
      <c r="N249" s="736">
        <v>79.78</v>
      </c>
    </row>
    <row r="250" spans="1:14" ht="14.45" customHeight="1" x14ac:dyDescent="0.2">
      <c r="A250" s="730" t="s">
        <v>599</v>
      </c>
      <c r="B250" s="731" t="s">
        <v>600</v>
      </c>
      <c r="C250" s="732" t="s">
        <v>615</v>
      </c>
      <c r="D250" s="733" t="s">
        <v>616</v>
      </c>
      <c r="E250" s="734">
        <v>50113001</v>
      </c>
      <c r="F250" s="733" t="s">
        <v>650</v>
      </c>
      <c r="G250" s="732" t="s">
        <v>651</v>
      </c>
      <c r="H250" s="732">
        <v>159747</v>
      </c>
      <c r="I250" s="732">
        <v>0</v>
      </c>
      <c r="J250" s="732" t="s">
        <v>1069</v>
      </c>
      <c r="K250" s="732" t="s">
        <v>1026</v>
      </c>
      <c r="L250" s="735">
        <v>35.799999871286204</v>
      </c>
      <c r="M250" s="735">
        <v>17</v>
      </c>
      <c r="N250" s="736">
        <v>608.59999781186548</v>
      </c>
    </row>
    <row r="251" spans="1:14" ht="14.45" customHeight="1" x14ac:dyDescent="0.2">
      <c r="A251" s="730" t="s">
        <v>599</v>
      </c>
      <c r="B251" s="731" t="s">
        <v>600</v>
      </c>
      <c r="C251" s="732" t="s">
        <v>615</v>
      </c>
      <c r="D251" s="733" t="s">
        <v>616</v>
      </c>
      <c r="E251" s="734">
        <v>50113001</v>
      </c>
      <c r="F251" s="733" t="s">
        <v>650</v>
      </c>
      <c r="G251" s="732" t="s">
        <v>651</v>
      </c>
      <c r="H251" s="732">
        <v>218236</v>
      </c>
      <c r="I251" s="732">
        <v>218236</v>
      </c>
      <c r="J251" s="732" t="s">
        <v>1070</v>
      </c>
      <c r="K251" s="732" t="s">
        <v>1071</v>
      </c>
      <c r="L251" s="735">
        <v>60.27</v>
      </c>
      <c r="M251" s="735">
        <v>2</v>
      </c>
      <c r="N251" s="736">
        <v>120.54</v>
      </c>
    </row>
    <row r="252" spans="1:14" ht="14.45" customHeight="1" x14ac:dyDescent="0.2">
      <c r="A252" s="730" t="s">
        <v>599</v>
      </c>
      <c r="B252" s="731" t="s">
        <v>600</v>
      </c>
      <c r="C252" s="732" t="s">
        <v>615</v>
      </c>
      <c r="D252" s="733" t="s">
        <v>616</v>
      </c>
      <c r="E252" s="734">
        <v>50113001</v>
      </c>
      <c r="F252" s="733" t="s">
        <v>650</v>
      </c>
      <c r="G252" s="732" t="s">
        <v>651</v>
      </c>
      <c r="H252" s="732">
        <v>192853</v>
      </c>
      <c r="I252" s="732">
        <v>192853</v>
      </c>
      <c r="J252" s="732" t="s">
        <v>1072</v>
      </c>
      <c r="K252" s="732" t="s">
        <v>1073</v>
      </c>
      <c r="L252" s="735">
        <v>107.82</v>
      </c>
      <c r="M252" s="735">
        <v>11</v>
      </c>
      <c r="N252" s="736">
        <v>1186.02</v>
      </c>
    </row>
    <row r="253" spans="1:14" ht="14.45" customHeight="1" x14ac:dyDescent="0.2">
      <c r="A253" s="730" t="s">
        <v>599</v>
      </c>
      <c r="B253" s="731" t="s">
        <v>600</v>
      </c>
      <c r="C253" s="732" t="s">
        <v>615</v>
      </c>
      <c r="D253" s="733" t="s">
        <v>616</v>
      </c>
      <c r="E253" s="734">
        <v>50113001</v>
      </c>
      <c r="F253" s="733" t="s">
        <v>650</v>
      </c>
      <c r="G253" s="732" t="s">
        <v>651</v>
      </c>
      <c r="H253" s="732">
        <v>110151</v>
      </c>
      <c r="I253" s="732">
        <v>10151</v>
      </c>
      <c r="J253" s="732" t="s">
        <v>1072</v>
      </c>
      <c r="K253" s="732" t="s">
        <v>1074</v>
      </c>
      <c r="L253" s="735">
        <v>66.180000000000021</v>
      </c>
      <c r="M253" s="735">
        <v>2</v>
      </c>
      <c r="N253" s="736">
        <v>132.36000000000004</v>
      </c>
    </row>
    <row r="254" spans="1:14" ht="14.45" customHeight="1" x14ac:dyDescent="0.2">
      <c r="A254" s="730" t="s">
        <v>599</v>
      </c>
      <c r="B254" s="731" t="s">
        <v>600</v>
      </c>
      <c r="C254" s="732" t="s">
        <v>615</v>
      </c>
      <c r="D254" s="733" t="s">
        <v>616</v>
      </c>
      <c r="E254" s="734">
        <v>50113001</v>
      </c>
      <c r="F254" s="733" t="s">
        <v>650</v>
      </c>
      <c r="G254" s="732" t="s">
        <v>670</v>
      </c>
      <c r="H254" s="732">
        <v>844378</v>
      </c>
      <c r="I254" s="732">
        <v>114067</v>
      </c>
      <c r="J254" s="732" t="s">
        <v>1075</v>
      </c>
      <c r="K254" s="732" t="s">
        <v>1076</v>
      </c>
      <c r="L254" s="735">
        <v>48.379999999999995</v>
      </c>
      <c r="M254" s="735">
        <v>3</v>
      </c>
      <c r="N254" s="736">
        <v>145.13999999999999</v>
      </c>
    </row>
    <row r="255" spans="1:14" ht="14.45" customHeight="1" x14ac:dyDescent="0.2">
      <c r="A255" s="730" t="s">
        <v>599</v>
      </c>
      <c r="B255" s="731" t="s">
        <v>600</v>
      </c>
      <c r="C255" s="732" t="s">
        <v>615</v>
      </c>
      <c r="D255" s="733" t="s">
        <v>616</v>
      </c>
      <c r="E255" s="734">
        <v>50113001</v>
      </c>
      <c r="F255" s="733" t="s">
        <v>650</v>
      </c>
      <c r="G255" s="732" t="s">
        <v>670</v>
      </c>
      <c r="H255" s="732">
        <v>844554</v>
      </c>
      <c r="I255" s="732">
        <v>114065</v>
      </c>
      <c r="J255" s="732" t="s">
        <v>1075</v>
      </c>
      <c r="K255" s="732" t="s">
        <v>1077</v>
      </c>
      <c r="L255" s="735">
        <v>18.29</v>
      </c>
      <c r="M255" s="735">
        <v>2</v>
      </c>
      <c r="N255" s="736">
        <v>36.58</v>
      </c>
    </row>
    <row r="256" spans="1:14" ht="14.45" customHeight="1" x14ac:dyDescent="0.2">
      <c r="A256" s="730" t="s">
        <v>599</v>
      </c>
      <c r="B256" s="731" t="s">
        <v>600</v>
      </c>
      <c r="C256" s="732" t="s">
        <v>615</v>
      </c>
      <c r="D256" s="733" t="s">
        <v>616</v>
      </c>
      <c r="E256" s="734">
        <v>50113001</v>
      </c>
      <c r="F256" s="733" t="s">
        <v>650</v>
      </c>
      <c r="G256" s="732" t="s">
        <v>670</v>
      </c>
      <c r="H256" s="732">
        <v>115317</v>
      </c>
      <c r="I256" s="732">
        <v>15317</v>
      </c>
      <c r="J256" s="732" t="s">
        <v>1078</v>
      </c>
      <c r="K256" s="732" t="s">
        <v>763</v>
      </c>
      <c r="L256" s="735">
        <v>52.589999999999996</v>
      </c>
      <c r="M256" s="735">
        <v>1</v>
      </c>
      <c r="N256" s="736">
        <v>52.589999999999996</v>
      </c>
    </row>
    <row r="257" spans="1:14" ht="14.45" customHeight="1" x14ac:dyDescent="0.2">
      <c r="A257" s="730" t="s">
        <v>599</v>
      </c>
      <c r="B257" s="731" t="s">
        <v>600</v>
      </c>
      <c r="C257" s="732" t="s">
        <v>615</v>
      </c>
      <c r="D257" s="733" t="s">
        <v>616</v>
      </c>
      <c r="E257" s="734">
        <v>50113001</v>
      </c>
      <c r="F257" s="733" t="s">
        <v>650</v>
      </c>
      <c r="G257" s="732" t="s">
        <v>670</v>
      </c>
      <c r="H257" s="732">
        <v>849935</v>
      </c>
      <c r="I257" s="732">
        <v>155383</v>
      </c>
      <c r="J257" s="732" t="s">
        <v>1079</v>
      </c>
      <c r="K257" s="732" t="s">
        <v>1080</v>
      </c>
      <c r="L257" s="735">
        <v>4506.13</v>
      </c>
      <c r="M257" s="735">
        <v>1</v>
      </c>
      <c r="N257" s="736">
        <v>4506.13</v>
      </c>
    </row>
    <row r="258" spans="1:14" ht="14.45" customHeight="1" x14ac:dyDescent="0.2">
      <c r="A258" s="730" t="s">
        <v>599</v>
      </c>
      <c r="B258" s="731" t="s">
        <v>600</v>
      </c>
      <c r="C258" s="732" t="s">
        <v>615</v>
      </c>
      <c r="D258" s="733" t="s">
        <v>616</v>
      </c>
      <c r="E258" s="734">
        <v>50113001</v>
      </c>
      <c r="F258" s="733" t="s">
        <v>650</v>
      </c>
      <c r="G258" s="732" t="s">
        <v>651</v>
      </c>
      <c r="H258" s="732">
        <v>128216</v>
      </c>
      <c r="I258" s="732">
        <v>28216</v>
      </c>
      <c r="J258" s="732" t="s">
        <v>1081</v>
      </c>
      <c r="K258" s="732" t="s">
        <v>1082</v>
      </c>
      <c r="L258" s="735">
        <v>41.170000000000009</v>
      </c>
      <c r="M258" s="735">
        <v>1</v>
      </c>
      <c r="N258" s="736">
        <v>41.170000000000009</v>
      </c>
    </row>
    <row r="259" spans="1:14" ht="14.45" customHeight="1" x14ac:dyDescent="0.2">
      <c r="A259" s="730" t="s">
        <v>599</v>
      </c>
      <c r="B259" s="731" t="s">
        <v>600</v>
      </c>
      <c r="C259" s="732" t="s">
        <v>615</v>
      </c>
      <c r="D259" s="733" t="s">
        <v>616</v>
      </c>
      <c r="E259" s="734">
        <v>50113001</v>
      </c>
      <c r="F259" s="733" t="s">
        <v>650</v>
      </c>
      <c r="G259" s="732" t="s">
        <v>651</v>
      </c>
      <c r="H259" s="732">
        <v>196635</v>
      </c>
      <c r="I259" s="732">
        <v>96635</v>
      </c>
      <c r="J259" s="732" t="s">
        <v>1083</v>
      </c>
      <c r="K259" s="732" t="s">
        <v>1084</v>
      </c>
      <c r="L259" s="735">
        <v>111.45999999999998</v>
      </c>
      <c r="M259" s="735">
        <v>2</v>
      </c>
      <c r="N259" s="736">
        <v>222.91999999999996</v>
      </c>
    </row>
    <row r="260" spans="1:14" ht="14.45" customHeight="1" x14ac:dyDescent="0.2">
      <c r="A260" s="730" t="s">
        <v>599</v>
      </c>
      <c r="B260" s="731" t="s">
        <v>600</v>
      </c>
      <c r="C260" s="732" t="s">
        <v>615</v>
      </c>
      <c r="D260" s="733" t="s">
        <v>616</v>
      </c>
      <c r="E260" s="734">
        <v>50113001</v>
      </c>
      <c r="F260" s="733" t="s">
        <v>650</v>
      </c>
      <c r="G260" s="732" t="s">
        <v>651</v>
      </c>
      <c r="H260" s="732">
        <v>117992</v>
      </c>
      <c r="I260" s="732">
        <v>17992</v>
      </c>
      <c r="J260" s="732" t="s">
        <v>1085</v>
      </c>
      <c r="K260" s="732" t="s">
        <v>1086</v>
      </c>
      <c r="L260" s="735">
        <v>82.242916666666659</v>
      </c>
      <c r="M260" s="735">
        <v>24</v>
      </c>
      <c r="N260" s="736">
        <v>1973.8299999999997</v>
      </c>
    </row>
    <row r="261" spans="1:14" ht="14.45" customHeight="1" x14ac:dyDescent="0.2">
      <c r="A261" s="730" t="s">
        <v>599</v>
      </c>
      <c r="B261" s="731" t="s">
        <v>600</v>
      </c>
      <c r="C261" s="732" t="s">
        <v>615</v>
      </c>
      <c r="D261" s="733" t="s">
        <v>616</v>
      </c>
      <c r="E261" s="734">
        <v>50113001</v>
      </c>
      <c r="F261" s="733" t="s">
        <v>650</v>
      </c>
      <c r="G261" s="732" t="s">
        <v>651</v>
      </c>
      <c r="H261" s="732">
        <v>186393</v>
      </c>
      <c r="I261" s="732">
        <v>86393</v>
      </c>
      <c r="J261" s="732" t="s">
        <v>1085</v>
      </c>
      <c r="K261" s="732" t="s">
        <v>1087</v>
      </c>
      <c r="L261" s="735">
        <v>52.910000000000004</v>
      </c>
      <c r="M261" s="735">
        <v>15</v>
      </c>
      <c r="N261" s="736">
        <v>793.65000000000009</v>
      </c>
    </row>
    <row r="262" spans="1:14" ht="14.45" customHeight="1" x14ac:dyDescent="0.2">
      <c r="A262" s="730" t="s">
        <v>599</v>
      </c>
      <c r="B262" s="731" t="s">
        <v>600</v>
      </c>
      <c r="C262" s="732" t="s">
        <v>615</v>
      </c>
      <c r="D262" s="733" t="s">
        <v>616</v>
      </c>
      <c r="E262" s="734">
        <v>50113001</v>
      </c>
      <c r="F262" s="733" t="s">
        <v>650</v>
      </c>
      <c r="G262" s="732" t="s">
        <v>651</v>
      </c>
      <c r="H262" s="732">
        <v>846813</v>
      </c>
      <c r="I262" s="732">
        <v>137120</v>
      </c>
      <c r="J262" s="732" t="s">
        <v>1088</v>
      </c>
      <c r="K262" s="732" t="s">
        <v>1089</v>
      </c>
      <c r="L262" s="735">
        <v>71.380000000000024</v>
      </c>
      <c r="M262" s="735">
        <v>4</v>
      </c>
      <c r="N262" s="736">
        <v>285.5200000000001</v>
      </c>
    </row>
    <row r="263" spans="1:14" ht="14.45" customHeight="1" x14ac:dyDescent="0.2">
      <c r="A263" s="730" t="s">
        <v>599</v>
      </c>
      <c r="B263" s="731" t="s">
        <v>600</v>
      </c>
      <c r="C263" s="732" t="s">
        <v>615</v>
      </c>
      <c r="D263" s="733" t="s">
        <v>616</v>
      </c>
      <c r="E263" s="734">
        <v>50113001</v>
      </c>
      <c r="F263" s="733" t="s">
        <v>650</v>
      </c>
      <c r="G263" s="732" t="s">
        <v>651</v>
      </c>
      <c r="H263" s="732">
        <v>237330</v>
      </c>
      <c r="I263" s="732">
        <v>237330</v>
      </c>
      <c r="J263" s="732" t="s">
        <v>1090</v>
      </c>
      <c r="K263" s="732" t="s">
        <v>1091</v>
      </c>
      <c r="L263" s="735">
        <v>111.46444444444448</v>
      </c>
      <c r="M263" s="735">
        <v>99</v>
      </c>
      <c r="N263" s="736">
        <v>11034.980000000003</v>
      </c>
    </row>
    <row r="264" spans="1:14" ht="14.45" customHeight="1" x14ac:dyDescent="0.2">
      <c r="A264" s="730" t="s">
        <v>599</v>
      </c>
      <c r="B264" s="731" t="s">
        <v>600</v>
      </c>
      <c r="C264" s="732" t="s">
        <v>615</v>
      </c>
      <c r="D264" s="733" t="s">
        <v>616</v>
      </c>
      <c r="E264" s="734">
        <v>50113001</v>
      </c>
      <c r="F264" s="733" t="s">
        <v>650</v>
      </c>
      <c r="G264" s="732" t="s">
        <v>651</v>
      </c>
      <c r="H264" s="732">
        <v>234736</v>
      </c>
      <c r="I264" s="732">
        <v>234736</v>
      </c>
      <c r="J264" s="732" t="s">
        <v>1092</v>
      </c>
      <c r="K264" s="732" t="s">
        <v>1093</v>
      </c>
      <c r="L264" s="735">
        <v>120.53999999999999</v>
      </c>
      <c r="M264" s="735">
        <v>7</v>
      </c>
      <c r="N264" s="736">
        <v>843.78</v>
      </c>
    </row>
    <row r="265" spans="1:14" ht="14.45" customHeight="1" x14ac:dyDescent="0.2">
      <c r="A265" s="730" t="s">
        <v>599</v>
      </c>
      <c r="B265" s="731" t="s">
        <v>600</v>
      </c>
      <c r="C265" s="732" t="s">
        <v>615</v>
      </c>
      <c r="D265" s="733" t="s">
        <v>616</v>
      </c>
      <c r="E265" s="734">
        <v>50113001</v>
      </c>
      <c r="F265" s="733" t="s">
        <v>650</v>
      </c>
      <c r="G265" s="732" t="s">
        <v>651</v>
      </c>
      <c r="H265" s="732">
        <v>225891</v>
      </c>
      <c r="I265" s="732">
        <v>225891</v>
      </c>
      <c r="J265" s="732" t="s">
        <v>1094</v>
      </c>
      <c r="K265" s="732" t="s">
        <v>1095</v>
      </c>
      <c r="L265" s="735">
        <v>285.08000000000004</v>
      </c>
      <c r="M265" s="735">
        <v>2</v>
      </c>
      <c r="N265" s="736">
        <v>570.16000000000008</v>
      </c>
    </row>
    <row r="266" spans="1:14" ht="14.45" customHeight="1" x14ac:dyDescent="0.2">
      <c r="A266" s="730" t="s">
        <v>599</v>
      </c>
      <c r="B266" s="731" t="s">
        <v>600</v>
      </c>
      <c r="C266" s="732" t="s">
        <v>615</v>
      </c>
      <c r="D266" s="733" t="s">
        <v>616</v>
      </c>
      <c r="E266" s="734">
        <v>50113001</v>
      </c>
      <c r="F266" s="733" t="s">
        <v>650</v>
      </c>
      <c r="G266" s="732" t="s">
        <v>651</v>
      </c>
      <c r="H266" s="732">
        <v>159750</v>
      </c>
      <c r="I266" s="732">
        <v>0</v>
      </c>
      <c r="J266" s="732" t="s">
        <v>1096</v>
      </c>
      <c r="K266" s="732" t="s">
        <v>1097</v>
      </c>
      <c r="L266" s="735">
        <v>27.98428564039374</v>
      </c>
      <c r="M266" s="735">
        <v>14</v>
      </c>
      <c r="N266" s="736">
        <v>391.77999896551233</v>
      </c>
    </row>
    <row r="267" spans="1:14" ht="14.45" customHeight="1" x14ac:dyDescent="0.2">
      <c r="A267" s="730" t="s">
        <v>599</v>
      </c>
      <c r="B267" s="731" t="s">
        <v>600</v>
      </c>
      <c r="C267" s="732" t="s">
        <v>615</v>
      </c>
      <c r="D267" s="733" t="s">
        <v>616</v>
      </c>
      <c r="E267" s="734">
        <v>50113001</v>
      </c>
      <c r="F267" s="733" t="s">
        <v>650</v>
      </c>
      <c r="G267" s="732" t="s">
        <v>651</v>
      </c>
      <c r="H267" s="732">
        <v>225169</v>
      </c>
      <c r="I267" s="732">
        <v>225169</v>
      </c>
      <c r="J267" s="732" t="s">
        <v>1098</v>
      </c>
      <c r="K267" s="732" t="s">
        <v>1099</v>
      </c>
      <c r="L267" s="735">
        <v>44.45</v>
      </c>
      <c r="M267" s="735">
        <v>2</v>
      </c>
      <c r="N267" s="736">
        <v>88.9</v>
      </c>
    </row>
    <row r="268" spans="1:14" ht="14.45" customHeight="1" x14ac:dyDescent="0.2">
      <c r="A268" s="730" t="s">
        <v>599</v>
      </c>
      <c r="B268" s="731" t="s">
        <v>600</v>
      </c>
      <c r="C268" s="732" t="s">
        <v>615</v>
      </c>
      <c r="D268" s="733" t="s">
        <v>616</v>
      </c>
      <c r="E268" s="734">
        <v>50113001</v>
      </c>
      <c r="F268" s="733" t="s">
        <v>650</v>
      </c>
      <c r="G268" s="732" t="s">
        <v>651</v>
      </c>
      <c r="H268" s="732">
        <v>225168</v>
      </c>
      <c r="I268" s="732">
        <v>225168</v>
      </c>
      <c r="J268" s="732" t="s">
        <v>1098</v>
      </c>
      <c r="K268" s="732" t="s">
        <v>1100</v>
      </c>
      <c r="L268" s="735">
        <v>63.539999999999992</v>
      </c>
      <c r="M268" s="735">
        <v>4</v>
      </c>
      <c r="N268" s="736">
        <v>254.15999999999997</v>
      </c>
    </row>
    <row r="269" spans="1:14" ht="14.45" customHeight="1" x14ac:dyDescent="0.2">
      <c r="A269" s="730" t="s">
        <v>599</v>
      </c>
      <c r="B269" s="731" t="s">
        <v>600</v>
      </c>
      <c r="C269" s="732" t="s">
        <v>615</v>
      </c>
      <c r="D269" s="733" t="s">
        <v>616</v>
      </c>
      <c r="E269" s="734">
        <v>50113001</v>
      </c>
      <c r="F269" s="733" t="s">
        <v>650</v>
      </c>
      <c r="G269" s="732" t="s">
        <v>651</v>
      </c>
      <c r="H269" s="732">
        <v>159749</v>
      </c>
      <c r="I269" s="732">
        <v>59749</v>
      </c>
      <c r="J269" s="732" t="s">
        <v>1101</v>
      </c>
      <c r="K269" s="732" t="s">
        <v>1102</v>
      </c>
      <c r="L269" s="735">
        <v>28.81233298854011</v>
      </c>
      <c r="M269" s="735">
        <v>6</v>
      </c>
      <c r="N269" s="736">
        <v>172.87399793124067</v>
      </c>
    </row>
    <row r="270" spans="1:14" ht="14.45" customHeight="1" x14ac:dyDescent="0.2">
      <c r="A270" s="730" t="s">
        <v>599</v>
      </c>
      <c r="B270" s="731" t="s">
        <v>600</v>
      </c>
      <c r="C270" s="732" t="s">
        <v>615</v>
      </c>
      <c r="D270" s="733" t="s">
        <v>616</v>
      </c>
      <c r="E270" s="734">
        <v>50113001</v>
      </c>
      <c r="F270" s="733" t="s">
        <v>650</v>
      </c>
      <c r="G270" s="732" t="s">
        <v>651</v>
      </c>
      <c r="H270" s="732">
        <v>102684</v>
      </c>
      <c r="I270" s="732">
        <v>2684</v>
      </c>
      <c r="J270" s="732" t="s">
        <v>1103</v>
      </c>
      <c r="K270" s="732" t="s">
        <v>1104</v>
      </c>
      <c r="L270" s="735">
        <v>109.60124999999999</v>
      </c>
      <c r="M270" s="735">
        <v>16</v>
      </c>
      <c r="N270" s="736">
        <v>1753.62</v>
      </c>
    </row>
    <row r="271" spans="1:14" ht="14.45" customHeight="1" x14ac:dyDescent="0.2">
      <c r="A271" s="730" t="s">
        <v>599</v>
      </c>
      <c r="B271" s="731" t="s">
        <v>600</v>
      </c>
      <c r="C271" s="732" t="s">
        <v>615</v>
      </c>
      <c r="D271" s="733" t="s">
        <v>616</v>
      </c>
      <c r="E271" s="734">
        <v>50113001</v>
      </c>
      <c r="F271" s="733" t="s">
        <v>650</v>
      </c>
      <c r="G271" s="732" t="s">
        <v>651</v>
      </c>
      <c r="H271" s="732">
        <v>100502</v>
      </c>
      <c r="I271" s="732">
        <v>502</v>
      </c>
      <c r="J271" s="732" t="s">
        <v>1103</v>
      </c>
      <c r="K271" s="732" t="s">
        <v>1105</v>
      </c>
      <c r="L271" s="735">
        <v>268.55666666666662</v>
      </c>
      <c r="M271" s="735">
        <v>12</v>
      </c>
      <c r="N271" s="736">
        <v>3222.6799999999994</v>
      </c>
    </row>
    <row r="272" spans="1:14" ht="14.45" customHeight="1" x14ac:dyDescent="0.2">
      <c r="A272" s="730" t="s">
        <v>599</v>
      </c>
      <c r="B272" s="731" t="s">
        <v>600</v>
      </c>
      <c r="C272" s="732" t="s">
        <v>615</v>
      </c>
      <c r="D272" s="733" t="s">
        <v>616</v>
      </c>
      <c r="E272" s="734">
        <v>50113001</v>
      </c>
      <c r="F272" s="733" t="s">
        <v>650</v>
      </c>
      <c r="G272" s="732" t="s">
        <v>651</v>
      </c>
      <c r="H272" s="732">
        <v>188636</v>
      </c>
      <c r="I272" s="732">
        <v>188636</v>
      </c>
      <c r="J272" s="732" t="s">
        <v>1106</v>
      </c>
      <c r="K272" s="732" t="s">
        <v>1107</v>
      </c>
      <c r="L272" s="735">
        <v>394.01</v>
      </c>
      <c r="M272" s="735">
        <v>1</v>
      </c>
      <c r="N272" s="736">
        <v>394.01</v>
      </c>
    </row>
    <row r="273" spans="1:14" ht="14.45" customHeight="1" x14ac:dyDescent="0.2">
      <c r="A273" s="730" t="s">
        <v>599</v>
      </c>
      <c r="B273" s="731" t="s">
        <v>600</v>
      </c>
      <c r="C273" s="732" t="s">
        <v>615</v>
      </c>
      <c r="D273" s="733" t="s">
        <v>616</v>
      </c>
      <c r="E273" s="734">
        <v>50113001</v>
      </c>
      <c r="F273" s="733" t="s">
        <v>650</v>
      </c>
      <c r="G273" s="732" t="s">
        <v>651</v>
      </c>
      <c r="H273" s="732">
        <v>192012</v>
      </c>
      <c r="I273" s="732">
        <v>92012</v>
      </c>
      <c r="J273" s="732" t="s">
        <v>1108</v>
      </c>
      <c r="K273" s="732" t="s">
        <v>1109</v>
      </c>
      <c r="L273" s="735">
        <v>2003.0494462439101</v>
      </c>
      <c r="M273" s="735">
        <v>21.712738200000004</v>
      </c>
      <c r="N273" s="736">
        <v>43491.688227949002</v>
      </c>
    </row>
    <row r="274" spans="1:14" ht="14.45" customHeight="1" x14ac:dyDescent="0.2">
      <c r="A274" s="730" t="s">
        <v>599</v>
      </c>
      <c r="B274" s="731" t="s">
        <v>600</v>
      </c>
      <c r="C274" s="732" t="s">
        <v>615</v>
      </c>
      <c r="D274" s="733" t="s">
        <v>616</v>
      </c>
      <c r="E274" s="734">
        <v>50113001</v>
      </c>
      <c r="F274" s="733" t="s">
        <v>650</v>
      </c>
      <c r="G274" s="732" t="s">
        <v>329</v>
      </c>
      <c r="H274" s="732">
        <v>235822</v>
      </c>
      <c r="I274" s="732">
        <v>235822</v>
      </c>
      <c r="J274" s="732" t="s">
        <v>1110</v>
      </c>
      <c r="K274" s="732" t="s">
        <v>1111</v>
      </c>
      <c r="L274" s="735">
        <v>112.73999999999998</v>
      </c>
      <c r="M274" s="735">
        <v>2</v>
      </c>
      <c r="N274" s="736">
        <v>225.47999999999996</v>
      </c>
    </row>
    <row r="275" spans="1:14" ht="14.45" customHeight="1" x14ac:dyDescent="0.2">
      <c r="A275" s="730" t="s">
        <v>599</v>
      </c>
      <c r="B275" s="731" t="s">
        <v>600</v>
      </c>
      <c r="C275" s="732" t="s">
        <v>615</v>
      </c>
      <c r="D275" s="733" t="s">
        <v>616</v>
      </c>
      <c r="E275" s="734">
        <v>50113001</v>
      </c>
      <c r="F275" s="733" t="s">
        <v>650</v>
      </c>
      <c r="G275" s="732" t="s">
        <v>651</v>
      </c>
      <c r="H275" s="732">
        <v>498382</v>
      </c>
      <c r="I275" s="732">
        <v>9999999</v>
      </c>
      <c r="J275" s="732" t="s">
        <v>1112</v>
      </c>
      <c r="K275" s="732" t="s">
        <v>1113</v>
      </c>
      <c r="L275" s="735">
        <v>4039.1999999999994</v>
      </c>
      <c r="M275" s="735">
        <v>6.4480000000000004</v>
      </c>
      <c r="N275" s="736">
        <v>26044.761599999998</v>
      </c>
    </row>
    <row r="276" spans="1:14" ht="14.45" customHeight="1" x14ac:dyDescent="0.2">
      <c r="A276" s="730" t="s">
        <v>599</v>
      </c>
      <c r="B276" s="731" t="s">
        <v>600</v>
      </c>
      <c r="C276" s="732" t="s">
        <v>615</v>
      </c>
      <c r="D276" s="733" t="s">
        <v>616</v>
      </c>
      <c r="E276" s="734">
        <v>50113001</v>
      </c>
      <c r="F276" s="733" t="s">
        <v>650</v>
      </c>
      <c r="G276" s="732" t="s">
        <v>651</v>
      </c>
      <c r="H276" s="732">
        <v>194804</v>
      </c>
      <c r="I276" s="732">
        <v>94804</v>
      </c>
      <c r="J276" s="732" t="s">
        <v>1114</v>
      </c>
      <c r="K276" s="732" t="s">
        <v>1115</v>
      </c>
      <c r="L276" s="735">
        <v>58.470000000000006</v>
      </c>
      <c r="M276" s="735">
        <v>1</v>
      </c>
      <c r="N276" s="736">
        <v>58.470000000000006</v>
      </c>
    </row>
    <row r="277" spans="1:14" ht="14.45" customHeight="1" x14ac:dyDescent="0.2">
      <c r="A277" s="730" t="s">
        <v>599</v>
      </c>
      <c r="B277" s="731" t="s">
        <v>600</v>
      </c>
      <c r="C277" s="732" t="s">
        <v>615</v>
      </c>
      <c r="D277" s="733" t="s">
        <v>616</v>
      </c>
      <c r="E277" s="734">
        <v>50113001</v>
      </c>
      <c r="F277" s="733" t="s">
        <v>650</v>
      </c>
      <c r="G277" s="732" t="s">
        <v>651</v>
      </c>
      <c r="H277" s="732">
        <v>207959</v>
      </c>
      <c r="I277" s="732">
        <v>207959</v>
      </c>
      <c r="J277" s="732" t="s">
        <v>1116</v>
      </c>
      <c r="K277" s="732" t="s">
        <v>1117</v>
      </c>
      <c r="L277" s="735">
        <v>109.82</v>
      </c>
      <c r="M277" s="735">
        <v>1</v>
      </c>
      <c r="N277" s="736">
        <v>109.82</v>
      </c>
    </row>
    <row r="278" spans="1:14" ht="14.45" customHeight="1" x14ac:dyDescent="0.2">
      <c r="A278" s="730" t="s">
        <v>599</v>
      </c>
      <c r="B278" s="731" t="s">
        <v>600</v>
      </c>
      <c r="C278" s="732" t="s">
        <v>615</v>
      </c>
      <c r="D278" s="733" t="s">
        <v>616</v>
      </c>
      <c r="E278" s="734">
        <v>50113001</v>
      </c>
      <c r="F278" s="733" t="s">
        <v>650</v>
      </c>
      <c r="G278" s="732" t="s">
        <v>651</v>
      </c>
      <c r="H278" s="732">
        <v>223144</v>
      </c>
      <c r="I278" s="732">
        <v>223144</v>
      </c>
      <c r="J278" s="732" t="s">
        <v>1118</v>
      </c>
      <c r="K278" s="732" t="s">
        <v>1119</v>
      </c>
      <c r="L278" s="735">
        <v>89.160000000000011</v>
      </c>
      <c r="M278" s="735">
        <v>33</v>
      </c>
      <c r="N278" s="736">
        <v>2942.28</v>
      </c>
    </row>
    <row r="279" spans="1:14" ht="14.45" customHeight="1" x14ac:dyDescent="0.2">
      <c r="A279" s="730" t="s">
        <v>599</v>
      </c>
      <c r="B279" s="731" t="s">
        <v>600</v>
      </c>
      <c r="C279" s="732" t="s">
        <v>615</v>
      </c>
      <c r="D279" s="733" t="s">
        <v>616</v>
      </c>
      <c r="E279" s="734">
        <v>50113001</v>
      </c>
      <c r="F279" s="733" t="s">
        <v>650</v>
      </c>
      <c r="G279" s="732" t="s">
        <v>651</v>
      </c>
      <c r="H279" s="732">
        <v>223159</v>
      </c>
      <c r="I279" s="732">
        <v>223159</v>
      </c>
      <c r="J279" s="732" t="s">
        <v>1120</v>
      </c>
      <c r="K279" s="732" t="s">
        <v>1121</v>
      </c>
      <c r="L279" s="735">
        <v>74.280000000000015</v>
      </c>
      <c r="M279" s="735">
        <v>12</v>
      </c>
      <c r="N279" s="736">
        <v>891.36000000000013</v>
      </c>
    </row>
    <row r="280" spans="1:14" ht="14.45" customHeight="1" x14ac:dyDescent="0.2">
      <c r="A280" s="730" t="s">
        <v>599</v>
      </c>
      <c r="B280" s="731" t="s">
        <v>600</v>
      </c>
      <c r="C280" s="732" t="s">
        <v>615</v>
      </c>
      <c r="D280" s="733" t="s">
        <v>616</v>
      </c>
      <c r="E280" s="734">
        <v>50113001</v>
      </c>
      <c r="F280" s="733" t="s">
        <v>650</v>
      </c>
      <c r="G280" s="732" t="s">
        <v>651</v>
      </c>
      <c r="H280" s="732">
        <v>146899</v>
      </c>
      <c r="I280" s="732">
        <v>46899</v>
      </c>
      <c r="J280" s="732" t="s">
        <v>1122</v>
      </c>
      <c r="K280" s="732" t="s">
        <v>1123</v>
      </c>
      <c r="L280" s="735">
        <v>81.760606060606079</v>
      </c>
      <c r="M280" s="735">
        <v>33</v>
      </c>
      <c r="N280" s="736">
        <v>2698.1000000000008</v>
      </c>
    </row>
    <row r="281" spans="1:14" ht="14.45" customHeight="1" x14ac:dyDescent="0.2">
      <c r="A281" s="730" t="s">
        <v>599</v>
      </c>
      <c r="B281" s="731" t="s">
        <v>600</v>
      </c>
      <c r="C281" s="732" t="s">
        <v>615</v>
      </c>
      <c r="D281" s="733" t="s">
        <v>616</v>
      </c>
      <c r="E281" s="734">
        <v>50113001</v>
      </c>
      <c r="F281" s="733" t="s">
        <v>650</v>
      </c>
      <c r="G281" s="732" t="s">
        <v>651</v>
      </c>
      <c r="H281" s="732">
        <v>846921</v>
      </c>
      <c r="I281" s="732">
        <v>123265</v>
      </c>
      <c r="J281" s="732" t="s">
        <v>1124</v>
      </c>
      <c r="K281" s="732" t="s">
        <v>1125</v>
      </c>
      <c r="L281" s="735">
        <v>825.96</v>
      </c>
      <c r="M281" s="735">
        <v>1</v>
      </c>
      <c r="N281" s="736">
        <v>825.96</v>
      </c>
    </row>
    <row r="282" spans="1:14" ht="14.45" customHeight="1" x14ac:dyDescent="0.2">
      <c r="A282" s="730" t="s">
        <v>599</v>
      </c>
      <c r="B282" s="731" t="s">
        <v>600</v>
      </c>
      <c r="C282" s="732" t="s">
        <v>615</v>
      </c>
      <c r="D282" s="733" t="s">
        <v>616</v>
      </c>
      <c r="E282" s="734">
        <v>50113001</v>
      </c>
      <c r="F282" s="733" t="s">
        <v>650</v>
      </c>
      <c r="G282" s="732" t="s">
        <v>651</v>
      </c>
      <c r="H282" s="732">
        <v>157525</v>
      </c>
      <c r="I282" s="732">
        <v>57525</v>
      </c>
      <c r="J282" s="732" t="s">
        <v>1126</v>
      </c>
      <c r="K282" s="732" t="s">
        <v>1127</v>
      </c>
      <c r="L282" s="735">
        <v>97.42000000000003</v>
      </c>
      <c r="M282" s="735">
        <v>1</v>
      </c>
      <c r="N282" s="736">
        <v>97.42000000000003</v>
      </c>
    </row>
    <row r="283" spans="1:14" ht="14.45" customHeight="1" x14ac:dyDescent="0.2">
      <c r="A283" s="730" t="s">
        <v>599</v>
      </c>
      <c r="B283" s="731" t="s">
        <v>600</v>
      </c>
      <c r="C283" s="732" t="s">
        <v>615</v>
      </c>
      <c r="D283" s="733" t="s">
        <v>616</v>
      </c>
      <c r="E283" s="734">
        <v>50113001</v>
      </c>
      <c r="F283" s="733" t="s">
        <v>650</v>
      </c>
      <c r="G283" s="732" t="s">
        <v>651</v>
      </c>
      <c r="H283" s="732">
        <v>502184</v>
      </c>
      <c r="I283" s="732">
        <v>9999999</v>
      </c>
      <c r="J283" s="732" t="s">
        <v>1128</v>
      </c>
      <c r="K283" s="732" t="s">
        <v>1129</v>
      </c>
      <c r="L283" s="735">
        <v>172.98</v>
      </c>
      <c r="M283" s="735">
        <v>10</v>
      </c>
      <c r="N283" s="736">
        <v>1729.8</v>
      </c>
    </row>
    <row r="284" spans="1:14" ht="14.45" customHeight="1" x14ac:dyDescent="0.2">
      <c r="A284" s="730" t="s">
        <v>599</v>
      </c>
      <c r="B284" s="731" t="s">
        <v>600</v>
      </c>
      <c r="C284" s="732" t="s">
        <v>615</v>
      </c>
      <c r="D284" s="733" t="s">
        <v>616</v>
      </c>
      <c r="E284" s="734">
        <v>50113001</v>
      </c>
      <c r="F284" s="733" t="s">
        <v>650</v>
      </c>
      <c r="G284" s="732" t="s">
        <v>651</v>
      </c>
      <c r="H284" s="732">
        <v>119685</v>
      </c>
      <c r="I284" s="732">
        <v>119685</v>
      </c>
      <c r="J284" s="732" t="s">
        <v>1130</v>
      </c>
      <c r="K284" s="732" t="s">
        <v>1131</v>
      </c>
      <c r="L284" s="735">
        <v>59.887777777777792</v>
      </c>
      <c r="M284" s="735">
        <v>9</v>
      </c>
      <c r="N284" s="736">
        <v>538.99000000000012</v>
      </c>
    </row>
    <row r="285" spans="1:14" ht="14.45" customHeight="1" x14ac:dyDescent="0.2">
      <c r="A285" s="730" t="s">
        <v>599</v>
      </c>
      <c r="B285" s="731" t="s">
        <v>600</v>
      </c>
      <c r="C285" s="732" t="s">
        <v>615</v>
      </c>
      <c r="D285" s="733" t="s">
        <v>616</v>
      </c>
      <c r="E285" s="734">
        <v>50113001</v>
      </c>
      <c r="F285" s="733" t="s">
        <v>650</v>
      </c>
      <c r="G285" s="732" t="s">
        <v>651</v>
      </c>
      <c r="H285" s="732">
        <v>109414</v>
      </c>
      <c r="I285" s="732">
        <v>119687</v>
      </c>
      <c r="J285" s="732" t="s">
        <v>1132</v>
      </c>
      <c r="K285" s="732" t="s">
        <v>1131</v>
      </c>
      <c r="L285" s="735">
        <v>66.11</v>
      </c>
      <c r="M285" s="735">
        <v>3</v>
      </c>
      <c r="N285" s="736">
        <v>198.32999999999998</v>
      </c>
    </row>
    <row r="286" spans="1:14" ht="14.45" customHeight="1" x14ac:dyDescent="0.2">
      <c r="A286" s="730" t="s">
        <v>599</v>
      </c>
      <c r="B286" s="731" t="s">
        <v>600</v>
      </c>
      <c r="C286" s="732" t="s">
        <v>615</v>
      </c>
      <c r="D286" s="733" t="s">
        <v>616</v>
      </c>
      <c r="E286" s="734">
        <v>50113001</v>
      </c>
      <c r="F286" s="733" t="s">
        <v>650</v>
      </c>
      <c r="G286" s="732" t="s">
        <v>651</v>
      </c>
      <c r="H286" s="732">
        <v>100513</v>
      </c>
      <c r="I286" s="732">
        <v>513</v>
      </c>
      <c r="J286" s="732" t="s">
        <v>1133</v>
      </c>
      <c r="K286" s="732" t="s">
        <v>761</v>
      </c>
      <c r="L286" s="735">
        <v>56.73</v>
      </c>
      <c r="M286" s="735">
        <v>20</v>
      </c>
      <c r="N286" s="736">
        <v>1134.5999999999999</v>
      </c>
    </row>
    <row r="287" spans="1:14" ht="14.45" customHeight="1" x14ac:dyDescent="0.2">
      <c r="A287" s="730" t="s">
        <v>599</v>
      </c>
      <c r="B287" s="731" t="s">
        <v>600</v>
      </c>
      <c r="C287" s="732" t="s">
        <v>615</v>
      </c>
      <c r="D287" s="733" t="s">
        <v>616</v>
      </c>
      <c r="E287" s="734">
        <v>50113001</v>
      </c>
      <c r="F287" s="733" t="s">
        <v>650</v>
      </c>
      <c r="G287" s="732" t="s">
        <v>651</v>
      </c>
      <c r="H287" s="732">
        <v>112572</v>
      </c>
      <c r="I287" s="732">
        <v>112572</v>
      </c>
      <c r="J287" s="732" t="s">
        <v>1134</v>
      </c>
      <c r="K287" s="732" t="s">
        <v>1135</v>
      </c>
      <c r="L287" s="735">
        <v>64.22999999999999</v>
      </c>
      <c r="M287" s="735">
        <v>3</v>
      </c>
      <c r="N287" s="736">
        <v>192.68999999999997</v>
      </c>
    </row>
    <row r="288" spans="1:14" ht="14.45" customHeight="1" x14ac:dyDescent="0.2">
      <c r="A288" s="730" t="s">
        <v>599</v>
      </c>
      <c r="B288" s="731" t="s">
        <v>600</v>
      </c>
      <c r="C288" s="732" t="s">
        <v>615</v>
      </c>
      <c r="D288" s="733" t="s">
        <v>616</v>
      </c>
      <c r="E288" s="734">
        <v>50113001</v>
      </c>
      <c r="F288" s="733" t="s">
        <v>650</v>
      </c>
      <c r="G288" s="732" t="s">
        <v>651</v>
      </c>
      <c r="H288" s="732">
        <v>230353</v>
      </c>
      <c r="I288" s="732">
        <v>230353</v>
      </c>
      <c r="J288" s="732" t="s">
        <v>1136</v>
      </c>
      <c r="K288" s="732" t="s">
        <v>1137</v>
      </c>
      <c r="L288" s="735">
        <v>1592.8</v>
      </c>
      <c r="M288" s="735">
        <v>5</v>
      </c>
      <c r="N288" s="736">
        <v>7964</v>
      </c>
    </row>
    <row r="289" spans="1:14" ht="14.45" customHeight="1" x14ac:dyDescent="0.2">
      <c r="A289" s="730" t="s">
        <v>599</v>
      </c>
      <c r="B289" s="731" t="s">
        <v>600</v>
      </c>
      <c r="C289" s="732" t="s">
        <v>615</v>
      </c>
      <c r="D289" s="733" t="s">
        <v>616</v>
      </c>
      <c r="E289" s="734">
        <v>50113001</v>
      </c>
      <c r="F289" s="733" t="s">
        <v>650</v>
      </c>
      <c r="G289" s="732" t="s">
        <v>670</v>
      </c>
      <c r="H289" s="732">
        <v>191788</v>
      </c>
      <c r="I289" s="732">
        <v>91788</v>
      </c>
      <c r="J289" s="732" t="s">
        <v>1138</v>
      </c>
      <c r="K289" s="732" t="s">
        <v>1139</v>
      </c>
      <c r="L289" s="735">
        <v>9.1199999999999974</v>
      </c>
      <c r="M289" s="735">
        <v>2</v>
      </c>
      <c r="N289" s="736">
        <v>18.239999999999995</v>
      </c>
    </row>
    <row r="290" spans="1:14" ht="14.45" customHeight="1" x14ac:dyDescent="0.2">
      <c r="A290" s="730" t="s">
        <v>599</v>
      </c>
      <c r="B290" s="731" t="s">
        <v>600</v>
      </c>
      <c r="C290" s="732" t="s">
        <v>615</v>
      </c>
      <c r="D290" s="733" t="s">
        <v>616</v>
      </c>
      <c r="E290" s="734">
        <v>50113001</v>
      </c>
      <c r="F290" s="733" t="s">
        <v>650</v>
      </c>
      <c r="G290" s="732" t="s">
        <v>670</v>
      </c>
      <c r="H290" s="732">
        <v>106618</v>
      </c>
      <c r="I290" s="732">
        <v>6618</v>
      </c>
      <c r="J290" s="732" t="s">
        <v>1140</v>
      </c>
      <c r="K290" s="732" t="s">
        <v>1141</v>
      </c>
      <c r="L290" s="735">
        <v>19.559999999999999</v>
      </c>
      <c r="M290" s="735">
        <v>6</v>
      </c>
      <c r="N290" s="736">
        <v>117.35999999999999</v>
      </c>
    </row>
    <row r="291" spans="1:14" ht="14.45" customHeight="1" x14ac:dyDescent="0.2">
      <c r="A291" s="730" t="s">
        <v>599</v>
      </c>
      <c r="B291" s="731" t="s">
        <v>600</v>
      </c>
      <c r="C291" s="732" t="s">
        <v>615</v>
      </c>
      <c r="D291" s="733" t="s">
        <v>616</v>
      </c>
      <c r="E291" s="734">
        <v>50113001</v>
      </c>
      <c r="F291" s="733" t="s">
        <v>650</v>
      </c>
      <c r="G291" s="732" t="s">
        <v>670</v>
      </c>
      <c r="H291" s="732">
        <v>184400</v>
      </c>
      <c r="I291" s="732">
        <v>84400</v>
      </c>
      <c r="J291" s="732" t="s">
        <v>1142</v>
      </c>
      <c r="K291" s="732" t="s">
        <v>1143</v>
      </c>
      <c r="L291" s="735">
        <v>254.95000000000005</v>
      </c>
      <c r="M291" s="735">
        <v>1</v>
      </c>
      <c r="N291" s="736">
        <v>254.95000000000005</v>
      </c>
    </row>
    <row r="292" spans="1:14" ht="14.45" customHeight="1" x14ac:dyDescent="0.2">
      <c r="A292" s="730" t="s">
        <v>599</v>
      </c>
      <c r="B292" s="731" t="s">
        <v>600</v>
      </c>
      <c r="C292" s="732" t="s">
        <v>615</v>
      </c>
      <c r="D292" s="733" t="s">
        <v>616</v>
      </c>
      <c r="E292" s="734">
        <v>50113001</v>
      </c>
      <c r="F292" s="733" t="s">
        <v>650</v>
      </c>
      <c r="G292" s="732" t="s">
        <v>670</v>
      </c>
      <c r="H292" s="732">
        <v>184399</v>
      </c>
      <c r="I292" s="732">
        <v>84399</v>
      </c>
      <c r="J292" s="732" t="s">
        <v>1144</v>
      </c>
      <c r="K292" s="732" t="s">
        <v>1145</v>
      </c>
      <c r="L292" s="735">
        <v>126.20000000000006</v>
      </c>
      <c r="M292" s="735">
        <v>1</v>
      </c>
      <c r="N292" s="736">
        <v>126.20000000000006</v>
      </c>
    </row>
    <row r="293" spans="1:14" ht="14.45" customHeight="1" x14ac:dyDescent="0.2">
      <c r="A293" s="730" t="s">
        <v>599</v>
      </c>
      <c r="B293" s="731" t="s">
        <v>600</v>
      </c>
      <c r="C293" s="732" t="s">
        <v>615</v>
      </c>
      <c r="D293" s="733" t="s">
        <v>616</v>
      </c>
      <c r="E293" s="734">
        <v>50113001</v>
      </c>
      <c r="F293" s="733" t="s">
        <v>650</v>
      </c>
      <c r="G293" s="732" t="s">
        <v>651</v>
      </c>
      <c r="H293" s="732">
        <v>117187</v>
      </c>
      <c r="I293" s="732">
        <v>17187</v>
      </c>
      <c r="J293" s="732" t="s">
        <v>1146</v>
      </c>
      <c r="K293" s="732" t="s">
        <v>1147</v>
      </c>
      <c r="L293" s="735">
        <v>88.982857142857142</v>
      </c>
      <c r="M293" s="735">
        <v>7</v>
      </c>
      <c r="N293" s="736">
        <v>622.88</v>
      </c>
    </row>
    <row r="294" spans="1:14" ht="14.45" customHeight="1" x14ac:dyDescent="0.2">
      <c r="A294" s="730" t="s">
        <v>599</v>
      </c>
      <c r="B294" s="731" t="s">
        <v>600</v>
      </c>
      <c r="C294" s="732" t="s">
        <v>615</v>
      </c>
      <c r="D294" s="733" t="s">
        <v>616</v>
      </c>
      <c r="E294" s="734">
        <v>50113001</v>
      </c>
      <c r="F294" s="733" t="s">
        <v>650</v>
      </c>
      <c r="G294" s="732" t="s">
        <v>651</v>
      </c>
      <c r="H294" s="732">
        <v>185071</v>
      </c>
      <c r="I294" s="732">
        <v>85071</v>
      </c>
      <c r="J294" s="732" t="s">
        <v>1148</v>
      </c>
      <c r="K294" s="732" t="s">
        <v>1149</v>
      </c>
      <c r="L294" s="735">
        <v>75.640000000000015</v>
      </c>
      <c r="M294" s="735">
        <v>1</v>
      </c>
      <c r="N294" s="736">
        <v>75.640000000000015</v>
      </c>
    </row>
    <row r="295" spans="1:14" ht="14.45" customHeight="1" x14ac:dyDescent="0.2">
      <c r="A295" s="730" t="s">
        <v>599</v>
      </c>
      <c r="B295" s="731" t="s">
        <v>600</v>
      </c>
      <c r="C295" s="732" t="s">
        <v>615</v>
      </c>
      <c r="D295" s="733" t="s">
        <v>616</v>
      </c>
      <c r="E295" s="734">
        <v>50113001</v>
      </c>
      <c r="F295" s="733" t="s">
        <v>650</v>
      </c>
      <c r="G295" s="732" t="s">
        <v>670</v>
      </c>
      <c r="H295" s="732">
        <v>100536</v>
      </c>
      <c r="I295" s="732">
        <v>536</v>
      </c>
      <c r="J295" s="732" t="s">
        <v>1150</v>
      </c>
      <c r="K295" s="732" t="s">
        <v>665</v>
      </c>
      <c r="L295" s="735">
        <v>49.319999556030865</v>
      </c>
      <c r="M295" s="735">
        <v>40</v>
      </c>
      <c r="N295" s="736">
        <v>1972.7999822412346</v>
      </c>
    </row>
    <row r="296" spans="1:14" ht="14.45" customHeight="1" x14ac:dyDescent="0.2">
      <c r="A296" s="730" t="s">
        <v>599</v>
      </c>
      <c r="B296" s="731" t="s">
        <v>600</v>
      </c>
      <c r="C296" s="732" t="s">
        <v>615</v>
      </c>
      <c r="D296" s="733" t="s">
        <v>616</v>
      </c>
      <c r="E296" s="734">
        <v>50113001</v>
      </c>
      <c r="F296" s="733" t="s">
        <v>650</v>
      </c>
      <c r="G296" s="732" t="s">
        <v>651</v>
      </c>
      <c r="H296" s="732">
        <v>988466</v>
      </c>
      <c r="I296" s="732">
        <v>192729</v>
      </c>
      <c r="J296" s="732" t="s">
        <v>1151</v>
      </c>
      <c r="K296" s="732" t="s">
        <v>1152</v>
      </c>
      <c r="L296" s="735">
        <v>54.029999999999994</v>
      </c>
      <c r="M296" s="735">
        <v>2</v>
      </c>
      <c r="N296" s="736">
        <v>108.05999999999999</v>
      </c>
    </row>
    <row r="297" spans="1:14" ht="14.45" customHeight="1" x14ac:dyDescent="0.2">
      <c r="A297" s="730" t="s">
        <v>599</v>
      </c>
      <c r="B297" s="731" t="s">
        <v>600</v>
      </c>
      <c r="C297" s="732" t="s">
        <v>615</v>
      </c>
      <c r="D297" s="733" t="s">
        <v>616</v>
      </c>
      <c r="E297" s="734">
        <v>50113001</v>
      </c>
      <c r="F297" s="733" t="s">
        <v>650</v>
      </c>
      <c r="G297" s="732" t="s">
        <v>670</v>
      </c>
      <c r="H297" s="732">
        <v>107981</v>
      </c>
      <c r="I297" s="732">
        <v>7981</v>
      </c>
      <c r="J297" s="732" t="s">
        <v>1153</v>
      </c>
      <c r="K297" s="732" t="s">
        <v>1154</v>
      </c>
      <c r="L297" s="735">
        <v>47.829000000000001</v>
      </c>
      <c r="M297" s="735">
        <v>30</v>
      </c>
      <c r="N297" s="736">
        <v>1434.8700000000001</v>
      </c>
    </row>
    <row r="298" spans="1:14" ht="14.45" customHeight="1" x14ac:dyDescent="0.2">
      <c r="A298" s="730" t="s">
        <v>599</v>
      </c>
      <c r="B298" s="731" t="s">
        <v>600</v>
      </c>
      <c r="C298" s="732" t="s">
        <v>615</v>
      </c>
      <c r="D298" s="733" t="s">
        <v>616</v>
      </c>
      <c r="E298" s="734">
        <v>50113001</v>
      </c>
      <c r="F298" s="733" t="s">
        <v>650</v>
      </c>
      <c r="G298" s="732" t="s">
        <v>670</v>
      </c>
      <c r="H298" s="732">
        <v>155823</v>
      </c>
      <c r="I298" s="732">
        <v>55823</v>
      </c>
      <c r="J298" s="732" t="s">
        <v>1153</v>
      </c>
      <c r="K298" s="732" t="s">
        <v>1155</v>
      </c>
      <c r="L298" s="735">
        <v>33.538517121260426</v>
      </c>
      <c r="M298" s="735">
        <v>29</v>
      </c>
      <c r="N298" s="736">
        <v>972.61699651655226</v>
      </c>
    </row>
    <row r="299" spans="1:14" ht="14.45" customHeight="1" x14ac:dyDescent="0.2">
      <c r="A299" s="730" t="s">
        <v>599</v>
      </c>
      <c r="B299" s="731" t="s">
        <v>600</v>
      </c>
      <c r="C299" s="732" t="s">
        <v>615</v>
      </c>
      <c r="D299" s="733" t="s">
        <v>616</v>
      </c>
      <c r="E299" s="734">
        <v>50113001</v>
      </c>
      <c r="F299" s="733" t="s">
        <v>650</v>
      </c>
      <c r="G299" s="732" t="s">
        <v>670</v>
      </c>
      <c r="H299" s="732">
        <v>155824</v>
      </c>
      <c r="I299" s="732">
        <v>55824</v>
      </c>
      <c r="J299" s="732" t="s">
        <v>1153</v>
      </c>
      <c r="K299" s="732" t="s">
        <v>1156</v>
      </c>
      <c r="L299" s="735">
        <v>45.018000000000008</v>
      </c>
      <c r="M299" s="735">
        <v>5</v>
      </c>
      <c r="N299" s="736">
        <v>225.09000000000003</v>
      </c>
    </row>
    <row r="300" spans="1:14" ht="14.45" customHeight="1" x14ac:dyDescent="0.2">
      <c r="A300" s="730" t="s">
        <v>599</v>
      </c>
      <c r="B300" s="731" t="s">
        <v>600</v>
      </c>
      <c r="C300" s="732" t="s">
        <v>615</v>
      </c>
      <c r="D300" s="733" t="s">
        <v>616</v>
      </c>
      <c r="E300" s="734">
        <v>50113001</v>
      </c>
      <c r="F300" s="733" t="s">
        <v>650</v>
      </c>
      <c r="G300" s="732" t="s">
        <v>651</v>
      </c>
      <c r="H300" s="732">
        <v>162579</v>
      </c>
      <c r="I300" s="732">
        <v>162579</v>
      </c>
      <c r="J300" s="732" t="s">
        <v>1157</v>
      </c>
      <c r="K300" s="732" t="s">
        <v>1158</v>
      </c>
      <c r="L300" s="735">
        <v>44.84</v>
      </c>
      <c r="M300" s="735">
        <v>1</v>
      </c>
      <c r="N300" s="736">
        <v>44.84</v>
      </c>
    </row>
    <row r="301" spans="1:14" ht="14.45" customHeight="1" x14ac:dyDescent="0.2">
      <c r="A301" s="730" t="s">
        <v>599</v>
      </c>
      <c r="B301" s="731" t="s">
        <v>600</v>
      </c>
      <c r="C301" s="732" t="s">
        <v>615</v>
      </c>
      <c r="D301" s="733" t="s">
        <v>616</v>
      </c>
      <c r="E301" s="734">
        <v>50113001</v>
      </c>
      <c r="F301" s="733" t="s">
        <v>650</v>
      </c>
      <c r="G301" s="732" t="s">
        <v>670</v>
      </c>
      <c r="H301" s="732">
        <v>187607</v>
      </c>
      <c r="I301" s="732">
        <v>187607</v>
      </c>
      <c r="J301" s="732" t="s">
        <v>1159</v>
      </c>
      <c r="K301" s="732" t="s">
        <v>1160</v>
      </c>
      <c r="L301" s="735">
        <v>273.89999760208156</v>
      </c>
      <c r="M301" s="735">
        <v>23</v>
      </c>
      <c r="N301" s="736">
        <v>6299.6999448478755</v>
      </c>
    </row>
    <row r="302" spans="1:14" ht="14.45" customHeight="1" x14ac:dyDescent="0.2">
      <c r="A302" s="730" t="s">
        <v>599</v>
      </c>
      <c r="B302" s="731" t="s">
        <v>600</v>
      </c>
      <c r="C302" s="732" t="s">
        <v>615</v>
      </c>
      <c r="D302" s="733" t="s">
        <v>616</v>
      </c>
      <c r="E302" s="734">
        <v>50113001</v>
      </c>
      <c r="F302" s="733" t="s">
        <v>650</v>
      </c>
      <c r="G302" s="732" t="s">
        <v>651</v>
      </c>
      <c r="H302" s="732">
        <v>127557</v>
      </c>
      <c r="I302" s="732">
        <v>27557</v>
      </c>
      <c r="J302" s="732" t="s">
        <v>1161</v>
      </c>
      <c r="K302" s="732" t="s">
        <v>1162</v>
      </c>
      <c r="L302" s="735">
        <v>133.24999999999997</v>
      </c>
      <c r="M302" s="735">
        <v>1</v>
      </c>
      <c r="N302" s="736">
        <v>133.24999999999997</v>
      </c>
    </row>
    <row r="303" spans="1:14" ht="14.45" customHeight="1" x14ac:dyDescent="0.2">
      <c r="A303" s="730" t="s">
        <v>599</v>
      </c>
      <c r="B303" s="731" t="s">
        <v>600</v>
      </c>
      <c r="C303" s="732" t="s">
        <v>615</v>
      </c>
      <c r="D303" s="733" t="s">
        <v>616</v>
      </c>
      <c r="E303" s="734">
        <v>50113001</v>
      </c>
      <c r="F303" s="733" t="s">
        <v>650</v>
      </c>
      <c r="G303" s="732" t="s">
        <v>651</v>
      </c>
      <c r="H303" s="732">
        <v>200863</v>
      </c>
      <c r="I303" s="732">
        <v>200863</v>
      </c>
      <c r="J303" s="732" t="s">
        <v>1163</v>
      </c>
      <c r="K303" s="732" t="s">
        <v>1164</v>
      </c>
      <c r="L303" s="735">
        <v>85.45</v>
      </c>
      <c r="M303" s="735">
        <v>1</v>
      </c>
      <c r="N303" s="736">
        <v>85.45</v>
      </c>
    </row>
    <row r="304" spans="1:14" ht="14.45" customHeight="1" x14ac:dyDescent="0.2">
      <c r="A304" s="730" t="s">
        <v>599</v>
      </c>
      <c r="B304" s="731" t="s">
        <v>600</v>
      </c>
      <c r="C304" s="732" t="s">
        <v>615</v>
      </c>
      <c r="D304" s="733" t="s">
        <v>616</v>
      </c>
      <c r="E304" s="734">
        <v>50113001</v>
      </c>
      <c r="F304" s="733" t="s">
        <v>650</v>
      </c>
      <c r="G304" s="732" t="s">
        <v>651</v>
      </c>
      <c r="H304" s="732">
        <v>239969</v>
      </c>
      <c r="I304" s="732">
        <v>239969</v>
      </c>
      <c r="J304" s="732" t="s">
        <v>1165</v>
      </c>
      <c r="K304" s="732" t="s">
        <v>1166</v>
      </c>
      <c r="L304" s="735">
        <v>179.49896890088169</v>
      </c>
      <c r="M304" s="735">
        <v>4</v>
      </c>
      <c r="N304" s="736">
        <v>717.99587560352677</v>
      </c>
    </row>
    <row r="305" spans="1:14" ht="14.45" customHeight="1" x14ac:dyDescent="0.2">
      <c r="A305" s="730" t="s">
        <v>599</v>
      </c>
      <c r="B305" s="731" t="s">
        <v>600</v>
      </c>
      <c r="C305" s="732" t="s">
        <v>615</v>
      </c>
      <c r="D305" s="733" t="s">
        <v>616</v>
      </c>
      <c r="E305" s="734">
        <v>50113001</v>
      </c>
      <c r="F305" s="733" t="s">
        <v>650</v>
      </c>
      <c r="G305" s="732" t="s">
        <v>651</v>
      </c>
      <c r="H305" s="732">
        <v>214912</v>
      </c>
      <c r="I305" s="732">
        <v>214912</v>
      </c>
      <c r="J305" s="732" t="s">
        <v>1167</v>
      </c>
      <c r="K305" s="732" t="s">
        <v>1168</v>
      </c>
      <c r="L305" s="735">
        <v>130.05000000000001</v>
      </c>
      <c r="M305" s="735">
        <v>3</v>
      </c>
      <c r="N305" s="736">
        <v>390.15000000000003</v>
      </c>
    </row>
    <row r="306" spans="1:14" ht="14.45" customHeight="1" x14ac:dyDescent="0.2">
      <c r="A306" s="730" t="s">
        <v>599</v>
      </c>
      <c r="B306" s="731" t="s">
        <v>600</v>
      </c>
      <c r="C306" s="732" t="s">
        <v>615</v>
      </c>
      <c r="D306" s="733" t="s">
        <v>616</v>
      </c>
      <c r="E306" s="734">
        <v>50113001</v>
      </c>
      <c r="F306" s="733" t="s">
        <v>650</v>
      </c>
      <c r="G306" s="732" t="s">
        <v>651</v>
      </c>
      <c r="H306" s="732">
        <v>150699</v>
      </c>
      <c r="I306" s="732">
        <v>50699</v>
      </c>
      <c r="J306" s="732" t="s">
        <v>1169</v>
      </c>
      <c r="K306" s="732" t="s">
        <v>1170</v>
      </c>
      <c r="L306" s="735">
        <v>857.57</v>
      </c>
      <c r="M306" s="735">
        <v>5</v>
      </c>
      <c r="N306" s="736">
        <v>4287.8500000000004</v>
      </c>
    </row>
    <row r="307" spans="1:14" ht="14.45" customHeight="1" x14ac:dyDescent="0.2">
      <c r="A307" s="730" t="s">
        <v>599</v>
      </c>
      <c r="B307" s="731" t="s">
        <v>600</v>
      </c>
      <c r="C307" s="732" t="s">
        <v>615</v>
      </c>
      <c r="D307" s="733" t="s">
        <v>616</v>
      </c>
      <c r="E307" s="734">
        <v>50113001</v>
      </c>
      <c r="F307" s="733" t="s">
        <v>650</v>
      </c>
      <c r="G307" s="732" t="s">
        <v>651</v>
      </c>
      <c r="H307" s="732">
        <v>207820</v>
      </c>
      <c r="I307" s="732">
        <v>207820</v>
      </c>
      <c r="J307" s="732" t="s">
        <v>1171</v>
      </c>
      <c r="K307" s="732" t="s">
        <v>1172</v>
      </c>
      <c r="L307" s="735">
        <v>31.268260869565214</v>
      </c>
      <c r="M307" s="735">
        <v>92</v>
      </c>
      <c r="N307" s="736">
        <v>2876.68</v>
      </c>
    </row>
    <row r="308" spans="1:14" ht="14.45" customHeight="1" x14ac:dyDescent="0.2">
      <c r="A308" s="730" t="s">
        <v>599</v>
      </c>
      <c r="B308" s="731" t="s">
        <v>600</v>
      </c>
      <c r="C308" s="732" t="s">
        <v>615</v>
      </c>
      <c r="D308" s="733" t="s">
        <v>616</v>
      </c>
      <c r="E308" s="734">
        <v>50113001</v>
      </c>
      <c r="F308" s="733" t="s">
        <v>650</v>
      </c>
      <c r="G308" s="732" t="s">
        <v>651</v>
      </c>
      <c r="H308" s="732">
        <v>207819</v>
      </c>
      <c r="I308" s="732">
        <v>207819</v>
      </c>
      <c r="J308" s="732" t="s">
        <v>1173</v>
      </c>
      <c r="K308" s="732" t="s">
        <v>1174</v>
      </c>
      <c r="L308" s="735">
        <v>22.426499999999997</v>
      </c>
      <c r="M308" s="735">
        <v>40</v>
      </c>
      <c r="N308" s="736">
        <v>897.06</v>
      </c>
    </row>
    <row r="309" spans="1:14" ht="14.45" customHeight="1" x14ac:dyDescent="0.2">
      <c r="A309" s="730" t="s">
        <v>599</v>
      </c>
      <c r="B309" s="731" t="s">
        <v>600</v>
      </c>
      <c r="C309" s="732" t="s">
        <v>615</v>
      </c>
      <c r="D309" s="733" t="s">
        <v>616</v>
      </c>
      <c r="E309" s="734">
        <v>50113001</v>
      </c>
      <c r="F309" s="733" t="s">
        <v>650</v>
      </c>
      <c r="G309" s="732" t="s">
        <v>670</v>
      </c>
      <c r="H309" s="732">
        <v>238203</v>
      </c>
      <c r="I309" s="732">
        <v>238203</v>
      </c>
      <c r="J309" s="732" t="s">
        <v>1175</v>
      </c>
      <c r="K309" s="732" t="s">
        <v>1176</v>
      </c>
      <c r="L309" s="735">
        <v>11047.619999999999</v>
      </c>
      <c r="M309" s="735">
        <v>4</v>
      </c>
      <c r="N309" s="736">
        <v>44190.479999999996</v>
      </c>
    </row>
    <row r="310" spans="1:14" ht="14.45" customHeight="1" x14ac:dyDescent="0.2">
      <c r="A310" s="730" t="s">
        <v>599</v>
      </c>
      <c r="B310" s="731" t="s">
        <v>600</v>
      </c>
      <c r="C310" s="732" t="s">
        <v>615</v>
      </c>
      <c r="D310" s="733" t="s">
        <v>616</v>
      </c>
      <c r="E310" s="734">
        <v>50113001</v>
      </c>
      <c r="F310" s="733" t="s">
        <v>650</v>
      </c>
      <c r="G310" s="732" t="s">
        <v>651</v>
      </c>
      <c r="H310" s="732">
        <v>147085</v>
      </c>
      <c r="I310" s="732">
        <v>47085</v>
      </c>
      <c r="J310" s="732" t="s">
        <v>1177</v>
      </c>
      <c r="K310" s="732" t="s">
        <v>1178</v>
      </c>
      <c r="L310" s="735">
        <v>142.22</v>
      </c>
      <c r="M310" s="735">
        <v>3</v>
      </c>
      <c r="N310" s="736">
        <v>426.65999999999997</v>
      </c>
    </row>
    <row r="311" spans="1:14" ht="14.45" customHeight="1" x14ac:dyDescent="0.2">
      <c r="A311" s="730" t="s">
        <v>599</v>
      </c>
      <c r="B311" s="731" t="s">
        <v>600</v>
      </c>
      <c r="C311" s="732" t="s">
        <v>615</v>
      </c>
      <c r="D311" s="733" t="s">
        <v>616</v>
      </c>
      <c r="E311" s="734">
        <v>50113001</v>
      </c>
      <c r="F311" s="733" t="s">
        <v>650</v>
      </c>
      <c r="G311" s="732" t="s">
        <v>651</v>
      </c>
      <c r="H311" s="732">
        <v>111286</v>
      </c>
      <c r="I311" s="732">
        <v>11286</v>
      </c>
      <c r="J311" s="732" t="s">
        <v>1179</v>
      </c>
      <c r="K311" s="732" t="s">
        <v>1180</v>
      </c>
      <c r="L311" s="735">
        <v>71.719999999999985</v>
      </c>
      <c r="M311" s="735">
        <v>1</v>
      </c>
      <c r="N311" s="736">
        <v>71.719999999999985</v>
      </c>
    </row>
    <row r="312" spans="1:14" ht="14.45" customHeight="1" x14ac:dyDescent="0.2">
      <c r="A312" s="730" t="s">
        <v>599</v>
      </c>
      <c r="B312" s="731" t="s">
        <v>600</v>
      </c>
      <c r="C312" s="732" t="s">
        <v>615</v>
      </c>
      <c r="D312" s="733" t="s">
        <v>616</v>
      </c>
      <c r="E312" s="734">
        <v>50113001</v>
      </c>
      <c r="F312" s="733" t="s">
        <v>650</v>
      </c>
      <c r="G312" s="732" t="s">
        <v>651</v>
      </c>
      <c r="H312" s="732">
        <v>850235</v>
      </c>
      <c r="I312" s="732">
        <v>160806</v>
      </c>
      <c r="J312" s="732" t="s">
        <v>1181</v>
      </c>
      <c r="K312" s="732" t="s">
        <v>1182</v>
      </c>
      <c r="L312" s="735">
        <v>196.57000000000002</v>
      </c>
      <c r="M312" s="735">
        <v>3</v>
      </c>
      <c r="N312" s="736">
        <v>589.71</v>
      </c>
    </row>
    <row r="313" spans="1:14" ht="14.45" customHeight="1" x14ac:dyDescent="0.2">
      <c r="A313" s="730" t="s">
        <v>599</v>
      </c>
      <c r="B313" s="731" t="s">
        <v>600</v>
      </c>
      <c r="C313" s="732" t="s">
        <v>615</v>
      </c>
      <c r="D313" s="733" t="s">
        <v>616</v>
      </c>
      <c r="E313" s="734">
        <v>50113001</v>
      </c>
      <c r="F313" s="733" t="s">
        <v>650</v>
      </c>
      <c r="G313" s="732" t="s">
        <v>651</v>
      </c>
      <c r="H313" s="732">
        <v>111671</v>
      </c>
      <c r="I313" s="732">
        <v>11671</v>
      </c>
      <c r="J313" s="732" t="s">
        <v>1183</v>
      </c>
      <c r="K313" s="732" t="s">
        <v>1184</v>
      </c>
      <c r="L313" s="735">
        <v>209</v>
      </c>
      <c r="M313" s="735">
        <v>38</v>
      </c>
      <c r="N313" s="736">
        <v>7942</v>
      </c>
    </row>
    <row r="314" spans="1:14" ht="14.45" customHeight="1" x14ac:dyDescent="0.2">
      <c r="A314" s="730" t="s">
        <v>599</v>
      </c>
      <c r="B314" s="731" t="s">
        <v>600</v>
      </c>
      <c r="C314" s="732" t="s">
        <v>615</v>
      </c>
      <c r="D314" s="733" t="s">
        <v>616</v>
      </c>
      <c r="E314" s="734">
        <v>50113001</v>
      </c>
      <c r="F314" s="733" t="s">
        <v>650</v>
      </c>
      <c r="G314" s="732" t="s">
        <v>651</v>
      </c>
      <c r="H314" s="732">
        <v>111696</v>
      </c>
      <c r="I314" s="732">
        <v>11696</v>
      </c>
      <c r="J314" s="732" t="s">
        <v>1185</v>
      </c>
      <c r="K314" s="732" t="s">
        <v>1184</v>
      </c>
      <c r="L314" s="735">
        <v>324.83</v>
      </c>
      <c r="M314" s="735">
        <v>3</v>
      </c>
      <c r="N314" s="736">
        <v>974.49</v>
      </c>
    </row>
    <row r="315" spans="1:14" ht="14.45" customHeight="1" x14ac:dyDescent="0.2">
      <c r="A315" s="730" t="s">
        <v>599</v>
      </c>
      <c r="B315" s="731" t="s">
        <v>600</v>
      </c>
      <c r="C315" s="732" t="s">
        <v>615</v>
      </c>
      <c r="D315" s="733" t="s">
        <v>616</v>
      </c>
      <c r="E315" s="734">
        <v>50113001</v>
      </c>
      <c r="F315" s="733" t="s">
        <v>650</v>
      </c>
      <c r="G315" s="732" t="s">
        <v>651</v>
      </c>
      <c r="H315" s="732">
        <v>502182</v>
      </c>
      <c r="I315" s="732">
        <v>0</v>
      </c>
      <c r="J315" s="732" t="s">
        <v>1186</v>
      </c>
      <c r="K315" s="732" t="s">
        <v>1187</v>
      </c>
      <c r="L315" s="735">
        <v>0</v>
      </c>
      <c r="M315" s="735">
        <v>12</v>
      </c>
      <c r="N315" s="736">
        <v>0</v>
      </c>
    </row>
    <row r="316" spans="1:14" ht="14.45" customHeight="1" x14ac:dyDescent="0.2">
      <c r="A316" s="730" t="s">
        <v>599</v>
      </c>
      <c r="B316" s="731" t="s">
        <v>600</v>
      </c>
      <c r="C316" s="732" t="s">
        <v>615</v>
      </c>
      <c r="D316" s="733" t="s">
        <v>616</v>
      </c>
      <c r="E316" s="734">
        <v>50113001</v>
      </c>
      <c r="F316" s="733" t="s">
        <v>650</v>
      </c>
      <c r="G316" s="732" t="s">
        <v>651</v>
      </c>
      <c r="H316" s="732">
        <v>394404</v>
      </c>
      <c r="I316" s="732">
        <v>168373</v>
      </c>
      <c r="J316" s="732" t="s">
        <v>1188</v>
      </c>
      <c r="K316" s="732" t="s">
        <v>1189</v>
      </c>
      <c r="L316" s="735">
        <v>1148.6199999999999</v>
      </c>
      <c r="M316" s="735">
        <v>1</v>
      </c>
      <c r="N316" s="736">
        <v>1148.6199999999999</v>
      </c>
    </row>
    <row r="317" spans="1:14" ht="14.45" customHeight="1" x14ac:dyDescent="0.2">
      <c r="A317" s="730" t="s">
        <v>599</v>
      </c>
      <c r="B317" s="731" t="s">
        <v>600</v>
      </c>
      <c r="C317" s="732" t="s">
        <v>615</v>
      </c>
      <c r="D317" s="733" t="s">
        <v>616</v>
      </c>
      <c r="E317" s="734">
        <v>50113001</v>
      </c>
      <c r="F317" s="733" t="s">
        <v>650</v>
      </c>
      <c r="G317" s="732" t="s">
        <v>651</v>
      </c>
      <c r="H317" s="732">
        <v>102963</v>
      </c>
      <c r="I317" s="732">
        <v>2963</v>
      </c>
      <c r="J317" s="732" t="s">
        <v>1190</v>
      </c>
      <c r="K317" s="732" t="s">
        <v>1191</v>
      </c>
      <c r="L317" s="735">
        <v>121.83</v>
      </c>
      <c r="M317" s="735">
        <v>24</v>
      </c>
      <c r="N317" s="736">
        <v>2923.92</v>
      </c>
    </row>
    <row r="318" spans="1:14" ht="14.45" customHeight="1" x14ac:dyDescent="0.2">
      <c r="A318" s="730" t="s">
        <v>599</v>
      </c>
      <c r="B318" s="731" t="s">
        <v>600</v>
      </c>
      <c r="C318" s="732" t="s">
        <v>615</v>
      </c>
      <c r="D318" s="733" t="s">
        <v>616</v>
      </c>
      <c r="E318" s="734">
        <v>50113001</v>
      </c>
      <c r="F318" s="733" t="s">
        <v>650</v>
      </c>
      <c r="G318" s="732" t="s">
        <v>651</v>
      </c>
      <c r="H318" s="732">
        <v>100269</v>
      </c>
      <c r="I318" s="732">
        <v>269</v>
      </c>
      <c r="J318" s="732" t="s">
        <v>1192</v>
      </c>
      <c r="K318" s="732" t="s">
        <v>1193</v>
      </c>
      <c r="L318" s="735">
        <v>50.9</v>
      </c>
      <c r="M318" s="735">
        <v>11</v>
      </c>
      <c r="N318" s="736">
        <v>559.9</v>
      </c>
    </row>
    <row r="319" spans="1:14" ht="14.45" customHeight="1" x14ac:dyDescent="0.2">
      <c r="A319" s="730" t="s">
        <v>599</v>
      </c>
      <c r="B319" s="731" t="s">
        <v>600</v>
      </c>
      <c r="C319" s="732" t="s">
        <v>615</v>
      </c>
      <c r="D319" s="733" t="s">
        <v>616</v>
      </c>
      <c r="E319" s="734">
        <v>50113001</v>
      </c>
      <c r="F319" s="733" t="s">
        <v>650</v>
      </c>
      <c r="G319" s="732" t="s">
        <v>670</v>
      </c>
      <c r="H319" s="732">
        <v>846823</v>
      </c>
      <c r="I319" s="732">
        <v>124101</v>
      </c>
      <c r="J319" s="732" t="s">
        <v>1194</v>
      </c>
      <c r="K319" s="732" t="s">
        <v>1115</v>
      </c>
      <c r="L319" s="735">
        <v>185.26</v>
      </c>
      <c r="M319" s="735">
        <v>2</v>
      </c>
      <c r="N319" s="736">
        <v>370.52</v>
      </c>
    </row>
    <row r="320" spans="1:14" ht="14.45" customHeight="1" x14ac:dyDescent="0.2">
      <c r="A320" s="730" t="s">
        <v>599</v>
      </c>
      <c r="B320" s="731" t="s">
        <v>600</v>
      </c>
      <c r="C320" s="732" t="s">
        <v>615</v>
      </c>
      <c r="D320" s="733" t="s">
        <v>616</v>
      </c>
      <c r="E320" s="734">
        <v>50113001</v>
      </c>
      <c r="F320" s="733" t="s">
        <v>650</v>
      </c>
      <c r="G320" s="732" t="s">
        <v>670</v>
      </c>
      <c r="H320" s="732">
        <v>124093</v>
      </c>
      <c r="I320" s="732">
        <v>124093</v>
      </c>
      <c r="J320" s="732" t="s">
        <v>1195</v>
      </c>
      <c r="K320" s="732" t="s">
        <v>1196</v>
      </c>
      <c r="L320" s="735">
        <v>580.39</v>
      </c>
      <c r="M320" s="735">
        <v>3</v>
      </c>
      <c r="N320" s="736">
        <v>1741.17</v>
      </c>
    </row>
    <row r="321" spans="1:14" ht="14.45" customHeight="1" x14ac:dyDescent="0.2">
      <c r="A321" s="730" t="s">
        <v>599</v>
      </c>
      <c r="B321" s="731" t="s">
        <v>600</v>
      </c>
      <c r="C321" s="732" t="s">
        <v>615</v>
      </c>
      <c r="D321" s="733" t="s">
        <v>616</v>
      </c>
      <c r="E321" s="734">
        <v>50113001</v>
      </c>
      <c r="F321" s="733" t="s">
        <v>650</v>
      </c>
      <c r="G321" s="732" t="s">
        <v>670</v>
      </c>
      <c r="H321" s="732">
        <v>844651</v>
      </c>
      <c r="I321" s="732">
        <v>101205</v>
      </c>
      <c r="J321" s="732" t="s">
        <v>1197</v>
      </c>
      <c r="K321" s="732" t="s">
        <v>1198</v>
      </c>
      <c r="L321" s="735">
        <v>76.450000000000017</v>
      </c>
      <c r="M321" s="735">
        <v>8</v>
      </c>
      <c r="N321" s="736">
        <v>611.60000000000014</v>
      </c>
    </row>
    <row r="322" spans="1:14" ht="14.45" customHeight="1" x14ac:dyDescent="0.2">
      <c r="A322" s="730" t="s">
        <v>599</v>
      </c>
      <c r="B322" s="731" t="s">
        <v>600</v>
      </c>
      <c r="C322" s="732" t="s">
        <v>615</v>
      </c>
      <c r="D322" s="733" t="s">
        <v>616</v>
      </c>
      <c r="E322" s="734">
        <v>50113001</v>
      </c>
      <c r="F322" s="733" t="s">
        <v>650</v>
      </c>
      <c r="G322" s="732" t="s">
        <v>651</v>
      </c>
      <c r="H322" s="732">
        <v>849831</v>
      </c>
      <c r="I322" s="732">
        <v>162008</v>
      </c>
      <c r="J322" s="732" t="s">
        <v>1199</v>
      </c>
      <c r="K322" s="732" t="s">
        <v>1200</v>
      </c>
      <c r="L322" s="735">
        <v>170.62999999999997</v>
      </c>
      <c r="M322" s="735">
        <v>1</v>
      </c>
      <c r="N322" s="736">
        <v>170.62999999999997</v>
      </c>
    </row>
    <row r="323" spans="1:14" ht="14.45" customHeight="1" x14ac:dyDescent="0.2">
      <c r="A323" s="730" t="s">
        <v>599</v>
      </c>
      <c r="B323" s="731" t="s">
        <v>600</v>
      </c>
      <c r="C323" s="732" t="s">
        <v>615</v>
      </c>
      <c r="D323" s="733" t="s">
        <v>616</v>
      </c>
      <c r="E323" s="734">
        <v>50113001</v>
      </c>
      <c r="F323" s="733" t="s">
        <v>650</v>
      </c>
      <c r="G323" s="732" t="s">
        <v>651</v>
      </c>
      <c r="H323" s="732">
        <v>115283</v>
      </c>
      <c r="I323" s="732">
        <v>115283</v>
      </c>
      <c r="J323" s="732" t="s">
        <v>1201</v>
      </c>
      <c r="K323" s="732" t="s">
        <v>1202</v>
      </c>
      <c r="L323" s="735">
        <v>41.32</v>
      </c>
      <c r="M323" s="735">
        <v>3</v>
      </c>
      <c r="N323" s="736">
        <v>123.96</v>
      </c>
    </row>
    <row r="324" spans="1:14" ht="14.45" customHeight="1" x14ac:dyDescent="0.2">
      <c r="A324" s="730" t="s">
        <v>599</v>
      </c>
      <c r="B324" s="731" t="s">
        <v>600</v>
      </c>
      <c r="C324" s="732" t="s">
        <v>615</v>
      </c>
      <c r="D324" s="733" t="s">
        <v>616</v>
      </c>
      <c r="E324" s="734">
        <v>50113001</v>
      </c>
      <c r="F324" s="733" t="s">
        <v>650</v>
      </c>
      <c r="G324" s="732" t="s">
        <v>651</v>
      </c>
      <c r="H324" s="732">
        <v>845758</v>
      </c>
      <c r="I324" s="732">
        <v>280</v>
      </c>
      <c r="J324" s="732" t="s">
        <v>1203</v>
      </c>
      <c r="K324" s="732" t="s">
        <v>1204</v>
      </c>
      <c r="L324" s="735">
        <v>57.254999999999995</v>
      </c>
      <c r="M324" s="735">
        <v>2</v>
      </c>
      <c r="N324" s="736">
        <v>114.50999999999999</v>
      </c>
    </row>
    <row r="325" spans="1:14" ht="14.45" customHeight="1" x14ac:dyDescent="0.2">
      <c r="A325" s="730" t="s">
        <v>599</v>
      </c>
      <c r="B325" s="731" t="s">
        <v>600</v>
      </c>
      <c r="C325" s="732" t="s">
        <v>615</v>
      </c>
      <c r="D325" s="733" t="s">
        <v>616</v>
      </c>
      <c r="E325" s="734">
        <v>50113001</v>
      </c>
      <c r="F325" s="733" t="s">
        <v>650</v>
      </c>
      <c r="G325" s="732" t="s">
        <v>651</v>
      </c>
      <c r="H325" s="732">
        <v>230789</v>
      </c>
      <c r="I325" s="732">
        <v>230789</v>
      </c>
      <c r="J325" s="732" t="s">
        <v>1205</v>
      </c>
      <c r="K325" s="732" t="s">
        <v>1206</v>
      </c>
      <c r="L325" s="735">
        <v>221.13</v>
      </c>
      <c r="M325" s="735">
        <v>3</v>
      </c>
      <c r="N325" s="736">
        <v>663.39</v>
      </c>
    </row>
    <row r="326" spans="1:14" ht="14.45" customHeight="1" x14ac:dyDescent="0.2">
      <c r="A326" s="730" t="s">
        <v>599</v>
      </c>
      <c r="B326" s="731" t="s">
        <v>600</v>
      </c>
      <c r="C326" s="732" t="s">
        <v>615</v>
      </c>
      <c r="D326" s="733" t="s">
        <v>616</v>
      </c>
      <c r="E326" s="734">
        <v>50113001</v>
      </c>
      <c r="F326" s="733" t="s">
        <v>650</v>
      </c>
      <c r="G326" s="732" t="s">
        <v>651</v>
      </c>
      <c r="H326" s="732">
        <v>230856</v>
      </c>
      <c r="I326" s="732">
        <v>230856</v>
      </c>
      <c r="J326" s="732" t="s">
        <v>1205</v>
      </c>
      <c r="K326" s="732" t="s">
        <v>1207</v>
      </c>
      <c r="L326" s="735">
        <v>1403.64</v>
      </c>
      <c r="M326" s="735">
        <v>2</v>
      </c>
      <c r="N326" s="736">
        <v>2807.28</v>
      </c>
    </row>
    <row r="327" spans="1:14" ht="14.45" customHeight="1" x14ac:dyDescent="0.2">
      <c r="A327" s="730" t="s">
        <v>599</v>
      </c>
      <c r="B327" s="731" t="s">
        <v>600</v>
      </c>
      <c r="C327" s="732" t="s">
        <v>615</v>
      </c>
      <c r="D327" s="733" t="s">
        <v>616</v>
      </c>
      <c r="E327" s="734">
        <v>50113001</v>
      </c>
      <c r="F327" s="733" t="s">
        <v>650</v>
      </c>
      <c r="G327" s="732" t="s">
        <v>670</v>
      </c>
      <c r="H327" s="732">
        <v>197231</v>
      </c>
      <c r="I327" s="732">
        <v>197231</v>
      </c>
      <c r="J327" s="732" t="s">
        <v>1208</v>
      </c>
      <c r="K327" s="732" t="s">
        <v>1209</v>
      </c>
      <c r="L327" s="735">
        <v>253.89999999999998</v>
      </c>
      <c r="M327" s="735">
        <v>2</v>
      </c>
      <c r="N327" s="736">
        <v>507.79999999999995</v>
      </c>
    </row>
    <row r="328" spans="1:14" ht="14.45" customHeight="1" x14ac:dyDescent="0.2">
      <c r="A328" s="730" t="s">
        <v>599</v>
      </c>
      <c r="B328" s="731" t="s">
        <v>600</v>
      </c>
      <c r="C328" s="732" t="s">
        <v>615</v>
      </c>
      <c r="D328" s="733" t="s">
        <v>616</v>
      </c>
      <c r="E328" s="734">
        <v>50113001</v>
      </c>
      <c r="F328" s="733" t="s">
        <v>650</v>
      </c>
      <c r="G328" s="732" t="s">
        <v>651</v>
      </c>
      <c r="H328" s="732">
        <v>114957</v>
      </c>
      <c r="I328" s="732">
        <v>14957</v>
      </c>
      <c r="J328" s="732" t="s">
        <v>1210</v>
      </c>
      <c r="K328" s="732" t="s">
        <v>1211</v>
      </c>
      <c r="L328" s="735">
        <v>40.030000000000008</v>
      </c>
      <c r="M328" s="735">
        <v>1</v>
      </c>
      <c r="N328" s="736">
        <v>40.030000000000008</v>
      </c>
    </row>
    <row r="329" spans="1:14" ht="14.45" customHeight="1" x14ac:dyDescent="0.2">
      <c r="A329" s="730" t="s">
        <v>599</v>
      </c>
      <c r="B329" s="731" t="s">
        <v>600</v>
      </c>
      <c r="C329" s="732" t="s">
        <v>615</v>
      </c>
      <c r="D329" s="733" t="s">
        <v>616</v>
      </c>
      <c r="E329" s="734">
        <v>50113001</v>
      </c>
      <c r="F329" s="733" t="s">
        <v>650</v>
      </c>
      <c r="G329" s="732" t="s">
        <v>651</v>
      </c>
      <c r="H329" s="732">
        <v>114937</v>
      </c>
      <c r="I329" s="732">
        <v>14937</v>
      </c>
      <c r="J329" s="732" t="s">
        <v>1212</v>
      </c>
      <c r="K329" s="732" t="s">
        <v>1213</v>
      </c>
      <c r="L329" s="735">
        <v>79.760000000000005</v>
      </c>
      <c r="M329" s="735">
        <v>2</v>
      </c>
      <c r="N329" s="736">
        <v>159.52000000000001</v>
      </c>
    </row>
    <row r="330" spans="1:14" ht="14.45" customHeight="1" x14ac:dyDescent="0.2">
      <c r="A330" s="730" t="s">
        <v>599</v>
      </c>
      <c r="B330" s="731" t="s">
        <v>600</v>
      </c>
      <c r="C330" s="732" t="s">
        <v>615</v>
      </c>
      <c r="D330" s="733" t="s">
        <v>616</v>
      </c>
      <c r="E330" s="734">
        <v>50113001</v>
      </c>
      <c r="F330" s="733" t="s">
        <v>650</v>
      </c>
      <c r="G330" s="732" t="s">
        <v>651</v>
      </c>
      <c r="H330" s="732">
        <v>145567</v>
      </c>
      <c r="I330" s="732">
        <v>145567</v>
      </c>
      <c r="J330" s="732" t="s">
        <v>1214</v>
      </c>
      <c r="K330" s="732" t="s">
        <v>669</v>
      </c>
      <c r="L330" s="735">
        <v>100.45</v>
      </c>
      <c r="M330" s="735">
        <v>1</v>
      </c>
      <c r="N330" s="736">
        <v>100.45</v>
      </c>
    </row>
    <row r="331" spans="1:14" ht="14.45" customHeight="1" x14ac:dyDescent="0.2">
      <c r="A331" s="730" t="s">
        <v>599</v>
      </c>
      <c r="B331" s="731" t="s">
        <v>600</v>
      </c>
      <c r="C331" s="732" t="s">
        <v>615</v>
      </c>
      <c r="D331" s="733" t="s">
        <v>616</v>
      </c>
      <c r="E331" s="734">
        <v>50113001</v>
      </c>
      <c r="F331" s="733" t="s">
        <v>650</v>
      </c>
      <c r="G331" s="732" t="s">
        <v>651</v>
      </c>
      <c r="H331" s="732">
        <v>195901</v>
      </c>
      <c r="I331" s="732">
        <v>195901</v>
      </c>
      <c r="J331" s="732" t="s">
        <v>1215</v>
      </c>
      <c r="K331" s="732" t="s">
        <v>1216</v>
      </c>
      <c r="L331" s="735">
        <v>1486.1000000000001</v>
      </c>
      <c r="M331" s="735">
        <v>1</v>
      </c>
      <c r="N331" s="736">
        <v>1486.1000000000001</v>
      </c>
    </row>
    <row r="332" spans="1:14" ht="14.45" customHeight="1" x14ac:dyDescent="0.2">
      <c r="A332" s="730" t="s">
        <v>599</v>
      </c>
      <c r="B332" s="731" t="s">
        <v>600</v>
      </c>
      <c r="C332" s="732" t="s">
        <v>615</v>
      </c>
      <c r="D332" s="733" t="s">
        <v>616</v>
      </c>
      <c r="E332" s="734">
        <v>50113001</v>
      </c>
      <c r="F332" s="733" t="s">
        <v>650</v>
      </c>
      <c r="G332" s="732" t="s">
        <v>651</v>
      </c>
      <c r="H332" s="732">
        <v>208645</v>
      </c>
      <c r="I332" s="732">
        <v>208645</v>
      </c>
      <c r="J332" s="732" t="s">
        <v>1217</v>
      </c>
      <c r="K332" s="732" t="s">
        <v>1218</v>
      </c>
      <c r="L332" s="735">
        <v>77.313333333333333</v>
      </c>
      <c r="M332" s="735">
        <v>3</v>
      </c>
      <c r="N332" s="736">
        <v>231.94</v>
      </c>
    </row>
    <row r="333" spans="1:14" ht="14.45" customHeight="1" x14ac:dyDescent="0.2">
      <c r="A333" s="730" t="s">
        <v>599</v>
      </c>
      <c r="B333" s="731" t="s">
        <v>600</v>
      </c>
      <c r="C333" s="732" t="s">
        <v>615</v>
      </c>
      <c r="D333" s="733" t="s">
        <v>616</v>
      </c>
      <c r="E333" s="734">
        <v>50113001</v>
      </c>
      <c r="F333" s="733" t="s">
        <v>650</v>
      </c>
      <c r="G333" s="732" t="s">
        <v>651</v>
      </c>
      <c r="H333" s="732">
        <v>180058</v>
      </c>
      <c r="I333" s="732">
        <v>80058</v>
      </c>
      <c r="J333" s="732" t="s">
        <v>1219</v>
      </c>
      <c r="K333" s="732" t="s">
        <v>659</v>
      </c>
      <c r="L333" s="735">
        <v>123.27000000000002</v>
      </c>
      <c r="M333" s="735">
        <v>1</v>
      </c>
      <c r="N333" s="736">
        <v>123.27000000000002</v>
      </c>
    </row>
    <row r="334" spans="1:14" ht="14.45" customHeight="1" x14ac:dyDescent="0.2">
      <c r="A334" s="730" t="s">
        <v>599</v>
      </c>
      <c r="B334" s="731" t="s">
        <v>600</v>
      </c>
      <c r="C334" s="732" t="s">
        <v>615</v>
      </c>
      <c r="D334" s="733" t="s">
        <v>616</v>
      </c>
      <c r="E334" s="734">
        <v>50113001</v>
      </c>
      <c r="F334" s="733" t="s">
        <v>650</v>
      </c>
      <c r="G334" s="732" t="s">
        <v>651</v>
      </c>
      <c r="H334" s="732">
        <v>145961</v>
      </c>
      <c r="I334" s="732">
        <v>45961</v>
      </c>
      <c r="J334" s="732" t="s">
        <v>1220</v>
      </c>
      <c r="K334" s="732" t="s">
        <v>1221</v>
      </c>
      <c r="L334" s="735">
        <v>393.45999999999992</v>
      </c>
      <c r="M334" s="735">
        <v>1</v>
      </c>
      <c r="N334" s="736">
        <v>393.45999999999992</v>
      </c>
    </row>
    <row r="335" spans="1:14" ht="14.45" customHeight="1" x14ac:dyDescent="0.2">
      <c r="A335" s="730" t="s">
        <v>599</v>
      </c>
      <c r="B335" s="731" t="s">
        <v>600</v>
      </c>
      <c r="C335" s="732" t="s">
        <v>615</v>
      </c>
      <c r="D335" s="733" t="s">
        <v>616</v>
      </c>
      <c r="E335" s="734">
        <v>50113001</v>
      </c>
      <c r="F335" s="733" t="s">
        <v>650</v>
      </c>
      <c r="G335" s="732" t="s">
        <v>670</v>
      </c>
      <c r="H335" s="732">
        <v>191922</v>
      </c>
      <c r="I335" s="732">
        <v>191922</v>
      </c>
      <c r="J335" s="732" t="s">
        <v>1222</v>
      </c>
      <c r="K335" s="732" t="s">
        <v>1223</v>
      </c>
      <c r="L335" s="735">
        <v>70.389999999999972</v>
      </c>
      <c r="M335" s="735">
        <v>1</v>
      </c>
      <c r="N335" s="736">
        <v>70.389999999999972</v>
      </c>
    </row>
    <row r="336" spans="1:14" ht="14.45" customHeight="1" x14ac:dyDescent="0.2">
      <c r="A336" s="730" t="s">
        <v>599</v>
      </c>
      <c r="B336" s="731" t="s">
        <v>600</v>
      </c>
      <c r="C336" s="732" t="s">
        <v>615</v>
      </c>
      <c r="D336" s="733" t="s">
        <v>616</v>
      </c>
      <c r="E336" s="734">
        <v>50113001</v>
      </c>
      <c r="F336" s="733" t="s">
        <v>650</v>
      </c>
      <c r="G336" s="732" t="s">
        <v>670</v>
      </c>
      <c r="H336" s="732">
        <v>208204</v>
      </c>
      <c r="I336" s="732">
        <v>208204</v>
      </c>
      <c r="J336" s="732" t="s">
        <v>1224</v>
      </c>
      <c r="K336" s="732" t="s">
        <v>1225</v>
      </c>
      <c r="L336" s="735">
        <v>48.929999999999993</v>
      </c>
      <c r="M336" s="735">
        <v>2</v>
      </c>
      <c r="N336" s="736">
        <v>97.859999999999985</v>
      </c>
    </row>
    <row r="337" spans="1:14" ht="14.45" customHeight="1" x14ac:dyDescent="0.2">
      <c r="A337" s="730" t="s">
        <v>599</v>
      </c>
      <c r="B337" s="731" t="s">
        <v>600</v>
      </c>
      <c r="C337" s="732" t="s">
        <v>615</v>
      </c>
      <c r="D337" s="733" t="s">
        <v>616</v>
      </c>
      <c r="E337" s="734">
        <v>50113001</v>
      </c>
      <c r="F337" s="733" t="s">
        <v>650</v>
      </c>
      <c r="G337" s="732" t="s">
        <v>670</v>
      </c>
      <c r="H337" s="732">
        <v>194882</v>
      </c>
      <c r="I337" s="732">
        <v>94882</v>
      </c>
      <c r="J337" s="732" t="s">
        <v>1226</v>
      </c>
      <c r="K337" s="732" t="s">
        <v>1227</v>
      </c>
      <c r="L337" s="735">
        <v>171.738</v>
      </c>
      <c r="M337" s="735">
        <v>10</v>
      </c>
      <c r="N337" s="736">
        <v>1717.38</v>
      </c>
    </row>
    <row r="338" spans="1:14" ht="14.45" customHeight="1" x14ac:dyDescent="0.2">
      <c r="A338" s="730" t="s">
        <v>599</v>
      </c>
      <c r="B338" s="731" t="s">
        <v>600</v>
      </c>
      <c r="C338" s="732" t="s">
        <v>615</v>
      </c>
      <c r="D338" s="733" t="s">
        <v>616</v>
      </c>
      <c r="E338" s="734">
        <v>50113001</v>
      </c>
      <c r="F338" s="733" t="s">
        <v>650</v>
      </c>
      <c r="G338" s="732" t="s">
        <v>670</v>
      </c>
      <c r="H338" s="732">
        <v>109711</v>
      </c>
      <c r="I338" s="732">
        <v>9711</v>
      </c>
      <c r="J338" s="732" t="s">
        <v>1226</v>
      </c>
      <c r="K338" s="732" t="s">
        <v>1228</v>
      </c>
      <c r="L338" s="735">
        <v>170.31</v>
      </c>
      <c r="M338" s="735">
        <v>20</v>
      </c>
      <c r="N338" s="736">
        <v>3406.2</v>
      </c>
    </row>
    <row r="339" spans="1:14" ht="14.45" customHeight="1" x14ac:dyDescent="0.2">
      <c r="A339" s="730" t="s">
        <v>599</v>
      </c>
      <c r="B339" s="731" t="s">
        <v>600</v>
      </c>
      <c r="C339" s="732" t="s">
        <v>615</v>
      </c>
      <c r="D339" s="733" t="s">
        <v>616</v>
      </c>
      <c r="E339" s="734">
        <v>50113001</v>
      </c>
      <c r="F339" s="733" t="s">
        <v>650</v>
      </c>
      <c r="G339" s="732" t="s">
        <v>670</v>
      </c>
      <c r="H339" s="732">
        <v>109709</v>
      </c>
      <c r="I339" s="732">
        <v>9709</v>
      </c>
      <c r="J339" s="732" t="s">
        <v>1226</v>
      </c>
      <c r="K339" s="732" t="s">
        <v>1229</v>
      </c>
      <c r="L339" s="735">
        <v>64.914117647058816</v>
      </c>
      <c r="M339" s="735">
        <v>85</v>
      </c>
      <c r="N339" s="736">
        <v>5517.6999999999989</v>
      </c>
    </row>
    <row r="340" spans="1:14" ht="14.45" customHeight="1" x14ac:dyDescent="0.2">
      <c r="A340" s="730" t="s">
        <v>599</v>
      </c>
      <c r="B340" s="731" t="s">
        <v>600</v>
      </c>
      <c r="C340" s="732" t="s">
        <v>615</v>
      </c>
      <c r="D340" s="733" t="s">
        <v>616</v>
      </c>
      <c r="E340" s="734">
        <v>50113001</v>
      </c>
      <c r="F340" s="733" t="s">
        <v>650</v>
      </c>
      <c r="G340" s="732" t="s">
        <v>670</v>
      </c>
      <c r="H340" s="732">
        <v>848251</v>
      </c>
      <c r="I340" s="732">
        <v>122632</v>
      </c>
      <c r="J340" s="732" t="s">
        <v>1230</v>
      </c>
      <c r="K340" s="732" t="s">
        <v>1231</v>
      </c>
      <c r="L340" s="735">
        <v>163.99</v>
      </c>
      <c r="M340" s="735">
        <v>1</v>
      </c>
      <c r="N340" s="736">
        <v>163.99</v>
      </c>
    </row>
    <row r="341" spans="1:14" ht="14.45" customHeight="1" x14ac:dyDescent="0.2">
      <c r="A341" s="730" t="s">
        <v>599</v>
      </c>
      <c r="B341" s="731" t="s">
        <v>600</v>
      </c>
      <c r="C341" s="732" t="s">
        <v>615</v>
      </c>
      <c r="D341" s="733" t="s">
        <v>616</v>
      </c>
      <c r="E341" s="734">
        <v>50113001</v>
      </c>
      <c r="F341" s="733" t="s">
        <v>650</v>
      </c>
      <c r="G341" s="732" t="s">
        <v>651</v>
      </c>
      <c r="H341" s="732">
        <v>117162</v>
      </c>
      <c r="I341" s="732">
        <v>17162</v>
      </c>
      <c r="J341" s="732" t="s">
        <v>1232</v>
      </c>
      <c r="K341" s="732" t="s">
        <v>1233</v>
      </c>
      <c r="L341" s="735">
        <v>126.26000000000003</v>
      </c>
      <c r="M341" s="735">
        <v>1</v>
      </c>
      <c r="N341" s="736">
        <v>126.26000000000003</v>
      </c>
    </row>
    <row r="342" spans="1:14" ht="14.45" customHeight="1" x14ac:dyDescent="0.2">
      <c r="A342" s="730" t="s">
        <v>599</v>
      </c>
      <c r="B342" s="731" t="s">
        <v>600</v>
      </c>
      <c r="C342" s="732" t="s">
        <v>615</v>
      </c>
      <c r="D342" s="733" t="s">
        <v>616</v>
      </c>
      <c r="E342" s="734">
        <v>50113001</v>
      </c>
      <c r="F342" s="733" t="s">
        <v>650</v>
      </c>
      <c r="G342" s="732" t="s">
        <v>651</v>
      </c>
      <c r="H342" s="732">
        <v>844145</v>
      </c>
      <c r="I342" s="732">
        <v>56350</v>
      </c>
      <c r="J342" s="732" t="s">
        <v>1234</v>
      </c>
      <c r="K342" s="732" t="s">
        <v>1026</v>
      </c>
      <c r="L342" s="735">
        <v>39.389999999999986</v>
      </c>
      <c r="M342" s="735">
        <v>6</v>
      </c>
      <c r="N342" s="736">
        <v>236.33999999999992</v>
      </c>
    </row>
    <row r="343" spans="1:14" ht="14.45" customHeight="1" x14ac:dyDescent="0.2">
      <c r="A343" s="730" t="s">
        <v>599</v>
      </c>
      <c r="B343" s="731" t="s">
        <v>600</v>
      </c>
      <c r="C343" s="732" t="s">
        <v>615</v>
      </c>
      <c r="D343" s="733" t="s">
        <v>616</v>
      </c>
      <c r="E343" s="734">
        <v>50113001</v>
      </c>
      <c r="F343" s="733" t="s">
        <v>650</v>
      </c>
      <c r="G343" s="732" t="s">
        <v>651</v>
      </c>
      <c r="H343" s="732">
        <v>850445</v>
      </c>
      <c r="I343" s="732">
        <v>109810</v>
      </c>
      <c r="J343" s="732" t="s">
        <v>1235</v>
      </c>
      <c r="K343" s="732" t="s">
        <v>1236</v>
      </c>
      <c r="L343" s="735">
        <v>725.04</v>
      </c>
      <c r="M343" s="735">
        <v>1</v>
      </c>
      <c r="N343" s="736">
        <v>725.04</v>
      </c>
    </row>
    <row r="344" spans="1:14" ht="14.45" customHeight="1" x14ac:dyDescent="0.2">
      <c r="A344" s="730" t="s">
        <v>599</v>
      </c>
      <c r="B344" s="731" t="s">
        <v>600</v>
      </c>
      <c r="C344" s="732" t="s">
        <v>615</v>
      </c>
      <c r="D344" s="733" t="s">
        <v>616</v>
      </c>
      <c r="E344" s="734">
        <v>50113001</v>
      </c>
      <c r="F344" s="733" t="s">
        <v>650</v>
      </c>
      <c r="G344" s="732" t="s">
        <v>651</v>
      </c>
      <c r="H344" s="732">
        <v>188900</v>
      </c>
      <c r="I344" s="732">
        <v>88900</v>
      </c>
      <c r="J344" s="732" t="s">
        <v>1237</v>
      </c>
      <c r="K344" s="732" t="s">
        <v>1238</v>
      </c>
      <c r="L344" s="735">
        <v>85.08</v>
      </c>
      <c r="M344" s="735">
        <v>4</v>
      </c>
      <c r="N344" s="736">
        <v>340.32</v>
      </c>
    </row>
    <row r="345" spans="1:14" ht="14.45" customHeight="1" x14ac:dyDescent="0.2">
      <c r="A345" s="730" t="s">
        <v>599</v>
      </c>
      <c r="B345" s="731" t="s">
        <v>600</v>
      </c>
      <c r="C345" s="732" t="s">
        <v>615</v>
      </c>
      <c r="D345" s="733" t="s">
        <v>616</v>
      </c>
      <c r="E345" s="734">
        <v>50113001</v>
      </c>
      <c r="F345" s="733" t="s">
        <v>650</v>
      </c>
      <c r="G345" s="732" t="s">
        <v>651</v>
      </c>
      <c r="H345" s="732">
        <v>225261</v>
      </c>
      <c r="I345" s="732">
        <v>225261</v>
      </c>
      <c r="J345" s="732" t="s">
        <v>1239</v>
      </c>
      <c r="K345" s="732" t="s">
        <v>1240</v>
      </c>
      <c r="L345" s="735">
        <v>57.509999999999991</v>
      </c>
      <c r="M345" s="735">
        <v>7</v>
      </c>
      <c r="N345" s="736">
        <v>402.56999999999994</v>
      </c>
    </row>
    <row r="346" spans="1:14" ht="14.45" customHeight="1" x14ac:dyDescent="0.2">
      <c r="A346" s="730" t="s">
        <v>599</v>
      </c>
      <c r="B346" s="731" t="s">
        <v>600</v>
      </c>
      <c r="C346" s="732" t="s">
        <v>615</v>
      </c>
      <c r="D346" s="733" t="s">
        <v>616</v>
      </c>
      <c r="E346" s="734">
        <v>50113001</v>
      </c>
      <c r="F346" s="733" t="s">
        <v>650</v>
      </c>
      <c r="G346" s="732" t="s">
        <v>651</v>
      </c>
      <c r="H346" s="732">
        <v>100610</v>
      </c>
      <c r="I346" s="732">
        <v>610</v>
      </c>
      <c r="J346" s="732" t="s">
        <v>1241</v>
      </c>
      <c r="K346" s="732" t="s">
        <v>1242</v>
      </c>
      <c r="L346" s="735">
        <v>72.420000000000016</v>
      </c>
      <c r="M346" s="735">
        <v>9</v>
      </c>
      <c r="N346" s="736">
        <v>651.78000000000009</v>
      </c>
    </row>
    <row r="347" spans="1:14" ht="14.45" customHeight="1" x14ac:dyDescent="0.2">
      <c r="A347" s="730" t="s">
        <v>599</v>
      </c>
      <c r="B347" s="731" t="s">
        <v>600</v>
      </c>
      <c r="C347" s="732" t="s">
        <v>615</v>
      </c>
      <c r="D347" s="733" t="s">
        <v>616</v>
      </c>
      <c r="E347" s="734">
        <v>50113001</v>
      </c>
      <c r="F347" s="733" t="s">
        <v>650</v>
      </c>
      <c r="G347" s="732" t="s">
        <v>651</v>
      </c>
      <c r="H347" s="732">
        <v>127698</v>
      </c>
      <c r="I347" s="732">
        <v>27698</v>
      </c>
      <c r="J347" s="732" t="s">
        <v>1243</v>
      </c>
      <c r="K347" s="732" t="s">
        <v>1244</v>
      </c>
      <c r="L347" s="735">
        <v>406.2430769230769</v>
      </c>
      <c r="M347" s="735">
        <v>13</v>
      </c>
      <c r="N347" s="736">
        <v>5281.16</v>
      </c>
    </row>
    <row r="348" spans="1:14" ht="14.45" customHeight="1" x14ac:dyDescent="0.2">
      <c r="A348" s="730" t="s">
        <v>599</v>
      </c>
      <c r="B348" s="731" t="s">
        <v>600</v>
      </c>
      <c r="C348" s="732" t="s">
        <v>615</v>
      </c>
      <c r="D348" s="733" t="s">
        <v>616</v>
      </c>
      <c r="E348" s="734">
        <v>50113001</v>
      </c>
      <c r="F348" s="733" t="s">
        <v>650</v>
      </c>
      <c r="G348" s="732" t="s">
        <v>651</v>
      </c>
      <c r="H348" s="732">
        <v>395294</v>
      </c>
      <c r="I348" s="732">
        <v>180306</v>
      </c>
      <c r="J348" s="732" t="s">
        <v>1245</v>
      </c>
      <c r="K348" s="732" t="s">
        <v>1246</v>
      </c>
      <c r="L348" s="735">
        <v>201.81366197183098</v>
      </c>
      <c r="M348" s="735">
        <v>71</v>
      </c>
      <c r="N348" s="736">
        <v>14328.77</v>
      </c>
    </row>
    <row r="349" spans="1:14" ht="14.45" customHeight="1" x14ac:dyDescent="0.2">
      <c r="A349" s="730" t="s">
        <v>599</v>
      </c>
      <c r="B349" s="731" t="s">
        <v>600</v>
      </c>
      <c r="C349" s="732" t="s">
        <v>615</v>
      </c>
      <c r="D349" s="733" t="s">
        <v>616</v>
      </c>
      <c r="E349" s="734">
        <v>50113001</v>
      </c>
      <c r="F349" s="733" t="s">
        <v>650</v>
      </c>
      <c r="G349" s="732" t="s">
        <v>651</v>
      </c>
      <c r="H349" s="732">
        <v>114711</v>
      </c>
      <c r="I349" s="732">
        <v>14711</v>
      </c>
      <c r="J349" s="732" t="s">
        <v>1247</v>
      </c>
      <c r="K349" s="732" t="s">
        <v>1248</v>
      </c>
      <c r="L349" s="735">
        <v>54.349999999999994</v>
      </c>
      <c r="M349" s="735">
        <v>6</v>
      </c>
      <c r="N349" s="736">
        <v>326.09999999999997</v>
      </c>
    </row>
    <row r="350" spans="1:14" ht="14.45" customHeight="1" x14ac:dyDescent="0.2">
      <c r="A350" s="730" t="s">
        <v>599</v>
      </c>
      <c r="B350" s="731" t="s">
        <v>600</v>
      </c>
      <c r="C350" s="732" t="s">
        <v>615</v>
      </c>
      <c r="D350" s="733" t="s">
        <v>616</v>
      </c>
      <c r="E350" s="734">
        <v>50113001</v>
      </c>
      <c r="F350" s="733" t="s">
        <v>650</v>
      </c>
      <c r="G350" s="732" t="s">
        <v>651</v>
      </c>
      <c r="H350" s="732">
        <v>184360</v>
      </c>
      <c r="I350" s="732">
        <v>84360</v>
      </c>
      <c r="J350" s="732" t="s">
        <v>1249</v>
      </c>
      <c r="K350" s="732" t="s">
        <v>1250</v>
      </c>
      <c r="L350" s="735">
        <v>149.49999999999997</v>
      </c>
      <c r="M350" s="735">
        <v>1</v>
      </c>
      <c r="N350" s="736">
        <v>149.49999999999997</v>
      </c>
    </row>
    <row r="351" spans="1:14" ht="14.45" customHeight="1" x14ac:dyDescent="0.2">
      <c r="A351" s="730" t="s">
        <v>599</v>
      </c>
      <c r="B351" s="731" t="s">
        <v>600</v>
      </c>
      <c r="C351" s="732" t="s">
        <v>615</v>
      </c>
      <c r="D351" s="733" t="s">
        <v>616</v>
      </c>
      <c r="E351" s="734">
        <v>50113001</v>
      </c>
      <c r="F351" s="733" t="s">
        <v>650</v>
      </c>
      <c r="G351" s="732" t="s">
        <v>651</v>
      </c>
      <c r="H351" s="732">
        <v>845075</v>
      </c>
      <c r="I351" s="732">
        <v>125641</v>
      </c>
      <c r="J351" s="732" t="s">
        <v>1249</v>
      </c>
      <c r="K351" s="732" t="s">
        <v>1251</v>
      </c>
      <c r="L351" s="735">
        <v>353.53</v>
      </c>
      <c r="M351" s="735">
        <v>1</v>
      </c>
      <c r="N351" s="736">
        <v>353.53</v>
      </c>
    </row>
    <row r="352" spans="1:14" ht="14.45" customHeight="1" x14ac:dyDescent="0.2">
      <c r="A352" s="730" t="s">
        <v>599</v>
      </c>
      <c r="B352" s="731" t="s">
        <v>600</v>
      </c>
      <c r="C352" s="732" t="s">
        <v>615</v>
      </c>
      <c r="D352" s="733" t="s">
        <v>616</v>
      </c>
      <c r="E352" s="734">
        <v>50113001</v>
      </c>
      <c r="F352" s="733" t="s">
        <v>650</v>
      </c>
      <c r="G352" s="732" t="s">
        <v>651</v>
      </c>
      <c r="H352" s="732">
        <v>131385</v>
      </c>
      <c r="I352" s="732">
        <v>31385</v>
      </c>
      <c r="J352" s="732" t="s">
        <v>1252</v>
      </c>
      <c r="K352" s="732" t="s">
        <v>1253</v>
      </c>
      <c r="L352" s="735">
        <v>40</v>
      </c>
      <c r="M352" s="735">
        <v>1</v>
      </c>
      <c r="N352" s="736">
        <v>40</v>
      </c>
    </row>
    <row r="353" spans="1:14" ht="14.45" customHeight="1" x14ac:dyDescent="0.2">
      <c r="A353" s="730" t="s">
        <v>599</v>
      </c>
      <c r="B353" s="731" t="s">
        <v>600</v>
      </c>
      <c r="C353" s="732" t="s">
        <v>615</v>
      </c>
      <c r="D353" s="733" t="s">
        <v>616</v>
      </c>
      <c r="E353" s="734">
        <v>50113001</v>
      </c>
      <c r="F353" s="733" t="s">
        <v>650</v>
      </c>
      <c r="G353" s="732" t="s">
        <v>651</v>
      </c>
      <c r="H353" s="732">
        <v>167598</v>
      </c>
      <c r="I353" s="732">
        <v>167598</v>
      </c>
      <c r="J353" s="732" t="s">
        <v>1254</v>
      </c>
      <c r="K353" s="732" t="s">
        <v>1255</v>
      </c>
      <c r="L353" s="735">
        <v>3756.2476036079506</v>
      </c>
      <c r="M353" s="735">
        <v>16</v>
      </c>
      <c r="N353" s="736">
        <v>60099.96165772721</v>
      </c>
    </row>
    <row r="354" spans="1:14" ht="14.45" customHeight="1" x14ac:dyDescent="0.2">
      <c r="A354" s="730" t="s">
        <v>599</v>
      </c>
      <c r="B354" s="731" t="s">
        <v>600</v>
      </c>
      <c r="C354" s="732" t="s">
        <v>615</v>
      </c>
      <c r="D354" s="733" t="s">
        <v>616</v>
      </c>
      <c r="E354" s="734">
        <v>50113001</v>
      </c>
      <c r="F354" s="733" t="s">
        <v>650</v>
      </c>
      <c r="G354" s="732" t="s">
        <v>651</v>
      </c>
      <c r="H354" s="732">
        <v>148578</v>
      </c>
      <c r="I354" s="732">
        <v>48578</v>
      </c>
      <c r="J354" s="732" t="s">
        <v>1256</v>
      </c>
      <c r="K354" s="732" t="s">
        <v>1257</v>
      </c>
      <c r="L354" s="735">
        <v>54.92</v>
      </c>
      <c r="M354" s="735">
        <v>2</v>
      </c>
      <c r="N354" s="736">
        <v>109.84</v>
      </c>
    </row>
    <row r="355" spans="1:14" ht="14.45" customHeight="1" x14ac:dyDescent="0.2">
      <c r="A355" s="730" t="s">
        <v>599</v>
      </c>
      <c r="B355" s="731" t="s">
        <v>600</v>
      </c>
      <c r="C355" s="732" t="s">
        <v>615</v>
      </c>
      <c r="D355" s="733" t="s">
        <v>616</v>
      </c>
      <c r="E355" s="734">
        <v>50113001</v>
      </c>
      <c r="F355" s="733" t="s">
        <v>650</v>
      </c>
      <c r="G355" s="732" t="s">
        <v>651</v>
      </c>
      <c r="H355" s="732">
        <v>848632</v>
      </c>
      <c r="I355" s="732">
        <v>125315</v>
      </c>
      <c r="J355" s="732" t="s">
        <v>1256</v>
      </c>
      <c r="K355" s="732" t="s">
        <v>1258</v>
      </c>
      <c r="L355" s="735">
        <v>58.149999999999991</v>
      </c>
      <c r="M355" s="735">
        <v>7</v>
      </c>
      <c r="N355" s="736">
        <v>407.04999999999995</v>
      </c>
    </row>
    <row r="356" spans="1:14" ht="14.45" customHeight="1" x14ac:dyDescent="0.2">
      <c r="A356" s="730" t="s">
        <v>599</v>
      </c>
      <c r="B356" s="731" t="s">
        <v>600</v>
      </c>
      <c r="C356" s="732" t="s">
        <v>615</v>
      </c>
      <c r="D356" s="733" t="s">
        <v>616</v>
      </c>
      <c r="E356" s="734">
        <v>50113001</v>
      </c>
      <c r="F356" s="733" t="s">
        <v>650</v>
      </c>
      <c r="G356" s="732" t="s">
        <v>651</v>
      </c>
      <c r="H356" s="732">
        <v>102429</v>
      </c>
      <c r="I356" s="732">
        <v>2429</v>
      </c>
      <c r="J356" s="732" t="s">
        <v>1259</v>
      </c>
      <c r="K356" s="732" t="s">
        <v>830</v>
      </c>
      <c r="L356" s="735">
        <v>50.510000000000012</v>
      </c>
      <c r="M356" s="735">
        <v>2</v>
      </c>
      <c r="N356" s="736">
        <v>101.02000000000002</v>
      </c>
    </row>
    <row r="357" spans="1:14" ht="14.45" customHeight="1" x14ac:dyDescent="0.2">
      <c r="A357" s="730" t="s">
        <v>599</v>
      </c>
      <c r="B357" s="731" t="s">
        <v>600</v>
      </c>
      <c r="C357" s="732" t="s">
        <v>615</v>
      </c>
      <c r="D357" s="733" t="s">
        <v>616</v>
      </c>
      <c r="E357" s="734">
        <v>50113001</v>
      </c>
      <c r="F357" s="733" t="s">
        <v>650</v>
      </c>
      <c r="G357" s="732" t="s">
        <v>651</v>
      </c>
      <c r="H357" s="732">
        <v>204670</v>
      </c>
      <c r="I357" s="732">
        <v>204670</v>
      </c>
      <c r="J357" s="732" t="s">
        <v>1260</v>
      </c>
      <c r="K357" s="732" t="s">
        <v>1261</v>
      </c>
      <c r="L357" s="735">
        <v>76.064999999999998</v>
      </c>
      <c r="M357" s="735">
        <v>2</v>
      </c>
      <c r="N357" s="736">
        <v>152.13</v>
      </c>
    </row>
    <row r="358" spans="1:14" ht="14.45" customHeight="1" x14ac:dyDescent="0.2">
      <c r="A358" s="730" t="s">
        <v>599</v>
      </c>
      <c r="B358" s="731" t="s">
        <v>600</v>
      </c>
      <c r="C358" s="732" t="s">
        <v>615</v>
      </c>
      <c r="D358" s="733" t="s">
        <v>616</v>
      </c>
      <c r="E358" s="734">
        <v>50113001</v>
      </c>
      <c r="F358" s="733" t="s">
        <v>650</v>
      </c>
      <c r="G358" s="732" t="s">
        <v>651</v>
      </c>
      <c r="H358" s="732">
        <v>132090</v>
      </c>
      <c r="I358" s="732">
        <v>32090</v>
      </c>
      <c r="J358" s="732" t="s">
        <v>1262</v>
      </c>
      <c r="K358" s="732" t="s">
        <v>1263</v>
      </c>
      <c r="L358" s="735">
        <v>27.360000000000003</v>
      </c>
      <c r="M358" s="735">
        <v>10</v>
      </c>
      <c r="N358" s="736">
        <v>273.60000000000002</v>
      </c>
    </row>
    <row r="359" spans="1:14" ht="14.45" customHeight="1" x14ac:dyDescent="0.2">
      <c r="A359" s="730" t="s">
        <v>599</v>
      </c>
      <c r="B359" s="731" t="s">
        <v>600</v>
      </c>
      <c r="C359" s="732" t="s">
        <v>615</v>
      </c>
      <c r="D359" s="733" t="s">
        <v>616</v>
      </c>
      <c r="E359" s="734">
        <v>50113001</v>
      </c>
      <c r="F359" s="733" t="s">
        <v>650</v>
      </c>
      <c r="G359" s="732" t="s">
        <v>651</v>
      </c>
      <c r="H359" s="732">
        <v>230435</v>
      </c>
      <c r="I359" s="732">
        <v>230435</v>
      </c>
      <c r="J359" s="732" t="s">
        <v>1264</v>
      </c>
      <c r="K359" s="732" t="s">
        <v>1265</v>
      </c>
      <c r="L359" s="735">
        <v>84.85</v>
      </c>
      <c r="M359" s="735">
        <v>10</v>
      </c>
      <c r="N359" s="736">
        <v>848.5</v>
      </c>
    </row>
    <row r="360" spans="1:14" ht="14.45" customHeight="1" x14ac:dyDescent="0.2">
      <c r="A360" s="730" t="s">
        <v>599</v>
      </c>
      <c r="B360" s="731" t="s">
        <v>600</v>
      </c>
      <c r="C360" s="732" t="s">
        <v>615</v>
      </c>
      <c r="D360" s="733" t="s">
        <v>616</v>
      </c>
      <c r="E360" s="734">
        <v>50113001</v>
      </c>
      <c r="F360" s="733" t="s">
        <v>650</v>
      </c>
      <c r="G360" s="732" t="s">
        <v>651</v>
      </c>
      <c r="H360" s="732">
        <v>230433</v>
      </c>
      <c r="I360" s="732">
        <v>230433</v>
      </c>
      <c r="J360" s="732" t="s">
        <v>1264</v>
      </c>
      <c r="K360" s="732" t="s">
        <v>1266</v>
      </c>
      <c r="L360" s="735">
        <v>44.77</v>
      </c>
      <c r="M360" s="735">
        <v>2</v>
      </c>
      <c r="N360" s="736">
        <v>89.54</v>
      </c>
    </row>
    <row r="361" spans="1:14" ht="14.45" customHeight="1" x14ac:dyDescent="0.2">
      <c r="A361" s="730" t="s">
        <v>599</v>
      </c>
      <c r="B361" s="731" t="s">
        <v>600</v>
      </c>
      <c r="C361" s="732" t="s">
        <v>615</v>
      </c>
      <c r="D361" s="733" t="s">
        <v>616</v>
      </c>
      <c r="E361" s="734">
        <v>50113001</v>
      </c>
      <c r="F361" s="733" t="s">
        <v>650</v>
      </c>
      <c r="G361" s="732" t="s">
        <v>651</v>
      </c>
      <c r="H361" s="732">
        <v>221998</v>
      </c>
      <c r="I361" s="732">
        <v>221998</v>
      </c>
      <c r="J361" s="732" t="s">
        <v>1267</v>
      </c>
      <c r="K361" s="732" t="s">
        <v>1268</v>
      </c>
      <c r="L361" s="735">
        <v>22.41</v>
      </c>
      <c r="M361" s="735">
        <v>6</v>
      </c>
      <c r="N361" s="736">
        <v>134.46</v>
      </c>
    </row>
    <row r="362" spans="1:14" ht="14.45" customHeight="1" x14ac:dyDescent="0.2">
      <c r="A362" s="730" t="s">
        <v>599</v>
      </c>
      <c r="B362" s="731" t="s">
        <v>600</v>
      </c>
      <c r="C362" s="732" t="s">
        <v>615</v>
      </c>
      <c r="D362" s="733" t="s">
        <v>616</v>
      </c>
      <c r="E362" s="734">
        <v>50113001</v>
      </c>
      <c r="F362" s="733" t="s">
        <v>650</v>
      </c>
      <c r="G362" s="732" t="s">
        <v>651</v>
      </c>
      <c r="H362" s="732">
        <v>215851</v>
      </c>
      <c r="I362" s="732">
        <v>215851</v>
      </c>
      <c r="J362" s="732" t="s">
        <v>1269</v>
      </c>
      <c r="K362" s="732" t="s">
        <v>1270</v>
      </c>
      <c r="L362" s="735">
        <v>290.06000000000006</v>
      </c>
      <c r="M362" s="735">
        <v>37</v>
      </c>
      <c r="N362" s="736">
        <v>10732.220000000001</v>
      </c>
    </row>
    <row r="363" spans="1:14" ht="14.45" customHeight="1" x14ac:dyDescent="0.2">
      <c r="A363" s="730" t="s">
        <v>599</v>
      </c>
      <c r="B363" s="731" t="s">
        <v>600</v>
      </c>
      <c r="C363" s="732" t="s">
        <v>615</v>
      </c>
      <c r="D363" s="733" t="s">
        <v>616</v>
      </c>
      <c r="E363" s="734">
        <v>50113001</v>
      </c>
      <c r="F363" s="733" t="s">
        <v>650</v>
      </c>
      <c r="G363" s="732" t="s">
        <v>651</v>
      </c>
      <c r="H363" s="732">
        <v>150117</v>
      </c>
      <c r="I363" s="732">
        <v>50117</v>
      </c>
      <c r="J363" s="732" t="s">
        <v>1271</v>
      </c>
      <c r="K363" s="732" t="s">
        <v>1272</v>
      </c>
      <c r="L363" s="735">
        <v>158.18000000000004</v>
      </c>
      <c r="M363" s="735">
        <v>1</v>
      </c>
      <c r="N363" s="736">
        <v>158.18000000000004</v>
      </c>
    </row>
    <row r="364" spans="1:14" ht="14.45" customHeight="1" x14ac:dyDescent="0.2">
      <c r="A364" s="730" t="s">
        <v>599</v>
      </c>
      <c r="B364" s="731" t="s">
        <v>600</v>
      </c>
      <c r="C364" s="732" t="s">
        <v>615</v>
      </c>
      <c r="D364" s="733" t="s">
        <v>616</v>
      </c>
      <c r="E364" s="734">
        <v>50113001</v>
      </c>
      <c r="F364" s="733" t="s">
        <v>650</v>
      </c>
      <c r="G364" s="732" t="s">
        <v>670</v>
      </c>
      <c r="H364" s="732">
        <v>56972</v>
      </c>
      <c r="I364" s="732">
        <v>56972</v>
      </c>
      <c r="J364" s="732" t="s">
        <v>1273</v>
      </c>
      <c r="K364" s="732" t="s">
        <v>1274</v>
      </c>
      <c r="L364" s="735">
        <v>14.759999999999998</v>
      </c>
      <c r="M364" s="735">
        <v>2</v>
      </c>
      <c r="N364" s="736">
        <v>29.519999999999996</v>
      </c>
    </row>
    <row r="365" spans="1:14" ht="14.45" customHeight="1" x14ac:dyDescent="0.2">
      <c r="A365" s="730" t="s">
        <v>599</v>
      </c>
      <c r="B365" s="731" t="s">
        <v>600</v>
      </c>
      <c r="C365" s="732" t="s">
        <v>615</v>
      </c>
      <c r="D365" s="733" t="s">
        <v>616</v>
      </c>
      <c r="E365" s="734">
        <v>50113001</v>
      </c>
      <c r="F365" s="733" t="s">
        <v>650</v>
      </c>
      <c r="G365" s="732" t="s">
        <v>670</v>
      </c>
      <c r="H365" s="732">
        <v>115864</v>
      </c>
      <c r="I365" s="732">
        <v>15864</v>
      </c>
      <c r="J365" s="732" t="s">
        <v>1275</v>
      </c>
      <c r="K365" s="732" t="s">
        <v>672</v>
      </c>
      <c r="L365" s="735">
        <v>60.289999999999985</v>
      </c>
      <c r="M365" s="735">
        <v>1</v>
      </c>
      <c r="N365" s="736">
        <v>60.289999999999985</v>
      </c>
    </row>
    <row r="366" spans="1:14" ht="14.45" customHeight="1" x14ac:dyDescent="0.2">
      <c r="A366" s="730" t="s">
        <v>599</v>
      </c>
      <c r="B366" s="731" t="s">
        <v>600</v>
      </c>
      <c r="C366" s="732" t="s">
        <v>615</v>
      </c>
      <c r="D366" s="733" t="s">
        <v>616</v>
      </c>
      <c r="E366" s="734">
        <v>50113001</v>
      </c>
      <c r="F366" s="733" t="s">
        <v>650</v>
      </c>
      <c r="G366" s="732" t="s">
        <v>651</v>
      </c>
      <c r="H366" s="732">
        <v>146444</v>
      </c>
      <c r="I366" s="732">
        <v>46444</v>
      </c>
      <c r="J366" s="732" t="s">
        <v>1276</v>
      </c>
      <c r="K366" s="732" t="s">
        <v>1277</v>
      </c>
      <c r="L366" s="735">
        <v>349.45000000000005</v>
      </c>
      <c r="M366" s="735">
        <v>3</v>
      </c>
      <c r="N366" s="736">
        <v>1048.3500000000001</v>
      </c>
    </row>
    <row r="367" spans="1:14" ht="14.45" customHeight="1" x14ac:dyDescent="0.2">
      <c r="A367" s="730" t="s">
        <v>599</v>
      </c>
      <c r="B367" s="731" t="s">
        <v>600</v>
      </c>
      <c r="C367" s="732" t="s">
        <v>615</v>
      </c>
      <c r="D367" s="733" t="s">
        <v>616</v>
      </c>
      <c r="E367" s="734">
        <v>50113001</v>
      </c>
      <c r="F367" s="733" t="s">
        <v>650</v>
      </c>
      <c r="G367" s="732" t="s">
        <v>670</v>
      </c>
      <c r="H367" s="732">
        <v>150318</v>
      </c>
      <c r="I367" s="732">
        <v>50318</v>
      </c>
      <c r="J367" s="732" t="s">
        <v>1278</v>
      </c>
      <c r="K367" s="732" t="s">
        <v>1279</v>
      </c>
      <c r="L367" s="735">
        <v>207.26999999999998</v>
      </c>
      <c r="M367" s="735">
        <v>1</v>
      </c>
      <c r="N367" s="736">
        <v>207.26999999999998</v>
      </c>
    </row>
    <row r="368" spans="1:14" ht="14.45" customHeight="1" x14ac:dyDescent="0.2">
      <c r="A368" s="730" t="s">
        <v>599</v>
      </c>
      <c r="B368" s="731" t="s">
        <v>600</v>
      </c>
      <c r="C368" s="732" t="s">
        <v>615</v>
      </c>
      <c r="D368" s="733" t="s">
        <v>616</v>
      </c>
      <c r="E368" s="734">
        <v>50113001</v>
      </c>
      <c r="F368" s="733" t="s">
        <v>650</v>
      </c>
      <c r="G368" s="732" t="s">
        <v>651</v>
      </c>
      <c r="H368" s="732">
        <v>102130</v>
      </c>
      <c r="I368" s="732">
        <v>2130</v>
      </c>
      <c r="J368" s="732" t="s">
        <v>1280</v>
      </c>
      <c r="K368" s="732" t="s">
        <v>1281</v>
      </c>
      <c r="L368" s="735">
        <v>154.96000000000004</v>
      </c>
      <c r="M368" s="735">
        <v>1</v>
      </c>
      <c r="N368" s="736">
        <v>154.96000000000004</v>
      </c>
    </row>
    <row r="369" spans="1:14" ht="14.45" customHeight="1" x14ac:dyDescent="0.2">
      <c r="A369" s="730" t="s">
        <v>599</v>
      </c>
      <c r="B369" s="731" t="s">
        <v>600</v>
      </c>
      <c r="C369" s="732" t="s">
        <v>615</v>
      </c>
      <c r="D369" s="733" t="s">
        <v>616</v>
      </c>
      <c r="E369" s="734">
        <v>50113001</v>
      </c>
      <c r="F369" s="733" t="s">
        <v>650</v>
      </c>
      <c r="G369" s="732" t="s">
        <v>651</v>
      </c>
      <c r="H369" s="732">
        <v>845240</v>
      </c>
      <c r="I369" s="732">
        <v>109799</v>
      </c>
      <c r="J369" s="732" t="s">
        <v>1282</v>
      </c>
      <c r="K369" s="732" t="s">
        <v>1115</v>
      </c>
      <c r="L369" s="735">
        <v>81.06</v>
      </c>
      <c r="M369" s="735">
        <v>5</v>
      </c>
      <c r="N369" s="736">
        <v>405.3</v>
      </c>
    </row>
    <row r="370" spans="1:14" ht="14.45" customHeight="1" x14ac:dyDescent="0.2">
      <c r="A370" s="730" t="s">
        <v>599</v>
      </c>
      <c r="B370" s="731" t="s">
        <v>600</v>
      </c>
      <c r="C370" s="732" t="s">
        <v>615</v>
      </c>
      <c r="D370" s="733" t="s">
        <v>616</v>
      </c>
      <c r="E370" s="734">
        <v>50113001</v>
      </c>
      <c r="F370" s="733" t="s">
        <v>650</v>
      </c>
      <c r="G370" s="732" t="s">
        <v>651</v>
      </c>
      <c r="H370" s="732">
        <v>105954</v>
      </c>
      <c r="I370" s="732">
        <v>5954</v>
      </c>
      <c r="J370" s="732" t="s">
        <v>1283</v>
      </c>
      <c r="K370" s="732" t="s">
        <v>1284</v>
      </c>
      <c r="L370" s="735">
        <v>3166.482</v>
      </c>
      <c r="M370" s="735">
        <v>9</v>
      </c>
      <c r="N370" s="736">
        <v>28498.338</v>
      </c>
    </row>
    <row r="371" spans="1:14" ht="14.45" customHeight="1" x14ac:dyDescent="0.2">
      <c r="A371" s="730" t="s">
        <v>599</v>
      </c>
      <c r="B371" s="731" t="s">
        <v>600</v>
      </c>
      <c r="C371" s="732" t="s">
        <v>615</v>
      </c>
      <c r="D371" s="733" t="s">
        <v>616</v>
      </c>
      <c r="E371" s="734">
        <v>50113001</v>
      </c>
      <c r="F371" s="733" t="s">
        <v>650</v>
      </c>
      <c r="G371" s="732" t="s">
        <v>651</v>
      </c>
      <c r="H371" s="732">
        <v>197864</v>
      </c>
      <c r="I371" s="732">
        <v>97864</v>
      </c>
      <c r="J371" s="732" t="s">
        <v>1285</v>
      </c>
      <c r="K371" s="732" t="s">
        <v>1286</v>
      </c>
      <c r="L371" s="735">
        <v>300.08</v>
      </c>
      <c r="M371" s="735">
        <v>3</v>
      </c>
      <c r="N371" s="736">
        <v>900.2399999999999</v>
      </c>
    </row>
    <row r="372" spans="1:14" ht="14.45" customHeight="1" x14ac:dyDescent="0.2">
      <c r="A372" s="730" t="s">
        <v>599</v>
      </c>
      <c r="B372" s="731" t="s">
        <v>600</v>
      </c>
      <c r="C372" s="732" t="s">
        <v>615</v>
      </c>
      <c r="D372" s="733" t="s">
        <v>616</v>
      </c>
      <c r="E372" s="734">
        <v>50113001</v>
      </c>
      <c r="F372" s="733" t="s">
        <v>650</v>
      </c>
      <c r="G372" s="732" t="s">
        <v>651</v>
      </c>
      <c r="H372" s="732">
        <v>113808</v>
      </c>
      <c r="I372" s="732">
        <v>13808</v>
      </c>
      <c r="J372" s="732" t="s">
        <v>1285</v>
      </c>
      <c r="K372" s="732" t="s">
        <v>1287</v>
      </c>
      <c r="L372" s="735">
        <v>600.15000000000009</v>
      </c>
      <c r="M372" s="735">
        <v>6</v>
      </c>
      <c r="N372" s="736">
        <v>3600.9000000000005</v>
      </c>
    </row>
    <row r="373" spans="1:14" ht="14.45" customHeight="1" x14ac:dyDescent="0.2">
      <c r="A373" s="730" t="s">
        <v>599</v>
      </c>
      <c r="B373" s="731" t="s">
        <v>600</v>
      </c>
      <c r="C373" s="732" t="s">
        <v>615</v>
      </c>
      <c r="D373" s="733" t="s">
        <v>616</v>
      </c>
      <c r="E373" s="734">
        <v>50113001</v>
      </c>
      <c r="F373" s="733" t="s">
        <v>650</v>
      </c>
      <c r="G373" s="732" t="s">
        <v>651</v>
      </c>
      <c r="H373" s="732">
        <v>849320</v>
      </c>
      <c r="I373" s="732">
        <v>134270</v>
      </c>
      <c r="J373" s="732" t="s">
        <v>1288</v>
      </c>
      <c r="K373" s="732" t="s">
        <v>1289</v>
      </c>
      <c r="L373" s="735">
        <v>122.38000000000001</v>
      </c>
      <c r="M373" s="735">
        <v>4</v>
      </c>
      <c r="N373" s="736">
        <v>489.52000000000004</v>
      </c>
    </row>
    <row r="374" spans="1:14" ht="14.45" customHeight="1" x14ac:dyDescent="0.2">
      <c r="A374" s="730" t="s">
        <v>599</v>
      </c>
      <c r="B374" s="731" t="s">
        <v>600</v>
      </c>
      <c r="C374" s="732" t="s">
        <v>615</v>
      </c>
      <c r="D374" s="733" t="s">
        <v>616</v>
      </c>
      <c r="E374" s="734">
        <v>50113001</v>
      </c>
      <c r="F374" s="733" t="s">
        <v>650</v>
      </c>
      <c r="G374" s="732" t="s">
        <v>651</v>
      </c>
      <c r="H374" s="732">
        <v>164734</v>
      </c>
      <c r="I374" s="732">
        <v>164734</v>
      </c>
      <c r="J374" s="732" t="s">
        <v>1290</v>
      </c>
      <c r="K374" s="732" t="s">
        <v>1291</v>
      </c>
      <c r="L374" s="735">
        <v>144.24</v>
      </c>
      <c r="M374" s="735">
        <v>1</v>
      </c>
      <c r="N374" s="736">
        <v>144.24</v>
      </c>
    </row>
    <row r="375" spans="1:14" ht="14.45" customHeight="1" x14ac:dyDescent="0.2">
      <c r="A375" s="730" t="s">
        <v>599</v>
      </c>
      <c r="B375" s="731" t="s">
        <v>600</v>
      </c>
      <c r="C375" s="732" t="s">
        <v>615</v>
      </c>
      <c r="D375" s="733" t="s">
        <v>616</v>
      </c>
      <c r="E375" s="734">
        <v>50113001</v>
      </c>
      <c r="F375" s="733" t="s">
        <v>650</v>
      </c>
      <c r="G375" s="732" t="s">
        <v>651</v>
      </c>
      <c r="H375" s="732">
        <v>502008</v>
      </c>
      <c r="I375" s="732">
        <v>0</v>
      </c>
      <c r="J375" s="732" t="s">
        <v>1292</v>
      </c>
      <c r="K375" s="732" t="s">
        <v>1293</v>
      </c>
      <c r="L375" s="735">
        <v>0</v>
      </c>
      <c r="M375" s="735">
        <v>3</v>
      </c>
      <c r="N375" s="736">
        <v>0</v>
      </c>
    </row>
    <row r="376" spans="1:14" ht="14.45" customHeight="1" x14ac:dyDescent="0.2">
      <c r="A376" s="730" t="s">
        <v>599</v>
      </c>
      <c r="B376" s="731" t="s">
        <v>600</v>
      </c>
      <c r="C376" s="732" t="s">
        <v>615</v>
      </c>
      <c r="D376" s="733" t="s">
        <v>616</v>
      </c>
      <c r="E376" s="734">
        <v>50113001</v>
      </c>
      <c r="F376" s="733" t="s">
        <v>650</v>
      </c>
      <c r="G376" s="732" t="s">
        <v>670</v>
      </c>
      <c r="H376" s="732">
        <v>233727</v>
      </c>
      <c r="I376" s="732">
        <v>233727</v>
      </c>
      <c r="J376" s="732" t="s">
        <v>1294</v>
      </c>
      <c r="K376" s="732" t="s">
        <v>1295</v>
      </c>
      <c r="L376" s="735">
        <v>71.050000000000011</v>
      </c>
      <c r="M376" s="735">
        <v>1</v>
      </c>
      <c r="N376" s="736">
        <v>71.050000000000011</v>
      </c>
    </row>
    <row r="377" spans="1:14" ht="14.45" customHeight="1" x14ac:dyDescent="0.2">
      <c r="A377" s="730" t="s">
        <v>599</v>
      </c>
      <c r="B377" s="731" t="s">
        <v>600</v>
      </c>
      <c r="C377" s="732" t="s">
        <v>615</v>
      </c>
      <c r="D377" s="733" t="s">
        <v>616</v>
      </c>
      <c r="E377" s="734">
        <v>50113001</v>
      </c>
      <c r="F377" s="733" t="s">
        <v>650</v>
      </c>
      <c r="G377" s="732" t="s">
        <v>651</v>
      </c>
      <c r="H377" s="732">
        <v>17991</v>
      </c>
      <c r="I377" s="732">
        <v>17991</v>
      </c>
      <c r="J377" s="732" t="s">
        <v>1296</v>
      </c>
      <c r="K377" s="732" t="s">
        <v>694</v>
      </c>
      <c r="L377" s="735">
        <v>1090.3399999999999</v>
      </c>
      <c r="M377" s="735">
        <v>7</v>
      </c>
      <c r="N377" s="736">
        <v>7632.38</v>
      </c>
    </row>
    <row r="378" spans="1:14" ht="14.45" customHeight="1" x14ac:dyDescent="0.2">
      <c r="A378" s="730" t="s">
        <v>599</v>
      </c>
      <c r="B378" s="731" t="s">
        <v>600</v>
      </c>
      <c r="C378" s="732" t="s">
        <v>615</v>
      </c>
      <c r="D378" s="733" t="s">
        <v>616</v>
      </c>
      <c r="E378" s="734">
        <v>50113001</v>
      </c>
      <c r="F378" s="733" t="s">
        <v>650</v>
      </c>
      <c r="G378" s="732" t="s">
        <v>651</v>
      </c>
      <c r="H378" s="732">
        <v>225453</v>
      </c>
      <c r="I378" s="732">
        <v>225453</v>
      </c>
      <c r="J378" s="732" t="s">
        <v>1297</v>
      </c>
      <c r="K378" s="732" t="s">
        <v>1298</v>
      </c>
      <c r="L378" s="735">
        <v>391.29</v>
      </c>
      <c r="M378" s="735">
        <v>1</v>
      </c>
      <c r="N378" s="736">
        <v>391.29</v>
      </c>
    </row>
    <row r="379" spans="1:14" ht="14.45" customHeight="1" x14ac:dyDescent="0.2">
      <c r="A379" s="730" t="s">
        <v>599</v>
      </c>
      <c r="B379" s="731" t="s">
        <v>600</v>
      </c>
      <c r="C379" s="732" t="s">
        <v>615</v>
      </c>
      <c r="D379" s="733" t="s">
        <v>616</v>
      </c>
      <c r="E379" s="734">
        <v>50113001</v>
      </c>
      <c r="F379" s="733" t="s">
        <v>650</v>
      </c>
      <c r="G379" s="732" t="s">
        <v>651</v>
      </c>
      <c r="H379" s="732">
        <v>221884</v>
      </c>
      <c r="I379" s="732">
        <v>221884</v>
      </c>
      <c r="J379" s="732" t="s">
        <v>1299</v>
      </c>
      <c r="K379" s="732" t="s">
        <v>1300</v>
      </c>
      <c r="L379" s="735">
        <v>1980</v>
      </c>
      <c r="M379" s="735">
        <v>1</v>
      </c>
      <c r="N379" s="736">
        <v>1980</v>
      </c>
    </row>
    <row r="380" spans="1:14" ht="14.45" customHeight="1" x14ac:dyDescent="0.2">
      <c r="A380" s="730" t="s">
        <v>599</v>
      </c>
      <c r="B380" s="731" t="s">
        <v>600</v>
      </c>
      <c r="C380" s="732" t="s">
        <v>615</v>
      </c>
      <c r="D380" s="733" t="s">
        <v>616</v>
      </c>
      <c r="E380" s="734">
        <v>50113001</v>
      </c>
      <c r="F380" s="733" t="s">
        <v>650</v>
      </c>
      <c r="G380" s="732" t="s">
        <v>651</v>
      </c>
      <c r="H380" s="732">
        <v>112023</v>
      </c>
      <c r="I380" s="732">
        <v>12023</v>
      </c>
      <c r="J380" s="732" t="s">
        <v>1301</v>
      </c>
      <c r="K380" s="732" t="s">
        <v>1302</v>
      </c>
      <c r="L380" s="735">
        <v>80.759999999999991</v>
      </c>
      <c r="M380" s="735">
        <v>4</v>
      </c>
      <c r="N380" s="736">
        <v>323.03999999999996</v>
      </c>
    </row>
    <row r="381" spans="1:14" ht="14.45" customHeight="1" x14ac:dyDescent="0.2">
      <c r="A381" s="730" t="s">
        <v>599</v>
      </c>
      <c r="B381" s="731" t="s">
        <v>600</v>
      </c>
      <c r="C381" s="732" t="s">
        <v>615</v>
      </c>
      <c r="D381" s="733" t="s">
        <v>616</v>
      </c>
      <c r="E381" s="734">
        <v>50113001</v>
      </c>
      <c r="F381" s="733" t="s">
        <v>650</v>
      </c>
      <c r="G381" s="732" t="s">
        <v>651</v>
      </c>
      <c r="H381" s="732">
        <v>243240</v>
      </c>
      <c r="I381" s="732">
        <v>243240</v>
      </c>
      <c r="J381" s="732" t="s">
        <v>1301</v>
      </c>
      <c r="K381" s="732" t="s">
        <v>1302</v>
      </c>
      <c r="L381" s="735">
        <v>80.760000000000005</v>
      </c>
      <c r="M381" s="735">
        <v>1</v>
      </c>
      <c r="N381" s="736">
        <v>80.760000000000005</v>
      </c>
    </row>
    <row r="382" spans="1:14" ht="14.45" customHeight="1" x14ac:dyDescent="0.2">
      <c r="A382" s="730" t="s">
        <v>599</v>
      </c>
      <c r="B382" s="731" t="s">
        <v>600</v>
      </c>
      <c r="C382" s="732" t="s">
        <v>615</v>
      </c>
      <c r="D382" s="733" t="s">
        <v>616</v>
      </c>
      <c r="E382" s="734">
        <v>50113001</v>
      </c>
      <c r="F382" s="733" t="s">
        <v>650</v>
      </c>
      <c r="G382" s="732" t="s">
        <v>651</v>
      </c>
      <c r="H382" s="732">
        <v>848977</v>
      </c>
      <c r="I382" s="732">
        <v>129597</v>
      </c>
      <c r="J382" s="732" t="s">
        <v>1303</v>
      </c>
      <c r="K382" s="732" t="s">
        <v>1304</v>
      </c>
      <c r="L382" s="735">
        <v>622.19859943512654</v>
      </c>
      <c r="M382" s="735">
        <v>55.404931400000002</v>
      </c>
      <c r="N382" s="736">
        <v>34472.870718879269</v>
      </c>
    </row>
    <row r="383" spans="1:14" ht="14.45" customHeight="1" x14ac:dyDescent="0.2">
      <c r="A383" s="730" t="s">
        <v>599</v>
      </c>
      <c r="B383" s="731" t="s">
        <v>600</v>
      </c>
      <c r="C383" s="732" t="s">
        <v>615</v>
      </c>
      <c r="D383" s="733" t="s">
        <v>616</v>
      </c>
      <c r="E383" s="734">
        <v>50113001</v>
      </c>
      <c r="F383" s="733" t="s">
        <v>650</v>
      </c>
      <c r="G383" s="732" t="s">
        <v>651</v>
      </c>
      <c r="H383" s="732">
        <v>840155</v>
      </c>
      <c r="I383" s="732">
        <v>0</v>
      </c>
      <c r="J383" s="732" t="s">
        <v>1305</v>
      </c>
      <c r="K383" s="732" t="s">
        <v>329</v>
      </c>
      <c r="L383" s="735">
        <v>66.260000000000019</v>
      </c>
      <c r="M383" s="735">
        <v>1</v>
      </c>
      <c r="N383" s="736">
        <v>66.260000000000019</v>
      </c>
    </row>
    <row r="384" spans="1:14" ht="14.45" customHeight="1" x14ac:dyDescent="0.2">
      <c r="A384" s="730" t="s">
        <v>599</v>
      </c>
      <c r="B384" s="731" t="s">
        <v>600</v>
      </c>
      <c r="C384" s="732" t="s">
        <v>615</v>
      </c>
      <c r="D384" s="733" t="s">
        <v>616</v>
      </c>
      <c r="E384" s="734">
        <v>50113001</v>
      </c>
      <c r="F384" s="733" t="s">
        <v>650</v>
      </c>
      <c r="G384" s="732" t="s">
        <v>651</v>
      </c>
      <c r="H384" s="732">
        <v>111421</v>
      </c>
      <c r="I384" s="732">
        <v>11421</v>
      </c>
      <c r="J384" s="732" t="s">
        <v>1306</v>
      </c>
      <c r="K384" s="732" t="s">
        <v>1307</v>
      </c>
      <c r="L384" s="735">
        <v>360.79976453659293</v>
      </c>
      <c r="M384" s="735">
        <v>95.535723299999987</v>
      </c>
      <c r="N384" s="736">
        <v>34469.266471473093</v>
      </c>
    </row>
    <row r="385" spans="1:14" ht="14.45" customHeight="1" x14ac:dyDescent="0.2">
      <c r="A385" s="730" t="s">
        <v>599</v>
      </c>
      <c r="B385" s="731" t="s">
        <v>600</v>
      </c>
      <c r="C385" s="732" t="s">
        <v>615</v>
      </c>
      <c r="D385" s="733" t="s">
        <v>616</v>
      </c>
      <c r="E385" s="734">
        <v>50113001</v>
      </c>
      <c r="F385" s="733" t="s">
        <v>650</v>
      </c>
      <c r="G385" s="732" t="s">
        <v>651</v>
      </c>
      <c r="H385" s="732">
        <v>111420</v>
      </c>
      <c r="I385" s="732">
        <v>11420</v>
      </c>
      <c r="J385" s="732" t="s">
        <v>1306</v>
      </c>
      <c r="K385" s="732" t="s">
        <v>1308</v>
      </c>
      <c r="L385" s="735">
        <v>178.95780090417213</v>
      </c>
      <c r="M385" s="735">
        <v>18.5</v>
      </c>
      <c r="N385" s="736">
        <v>3310.7193167271844</v>
      </c>
    </row>
    <row r="386" spans="1:14" ht="14.45" customHeight="1" x14ac:dyDescent="0.2">
      <c r="A386" s="730" t="s">
        <v>599</v>
      </c>
      <c r="B386" s="731" t="s">
        <v>600</v>
      </c>
      <c r="C386" s="732" t="s">
        <v>615</v>
      </c>
      <c r="D386" s="733" t="s">
        <v>616</v>
      </c>
      <c r="E386" s="734">
        <v>50113001</v>
      </c>
      <c r="F386" s="733" t="s">
        <v>650</v>
      </c>
      <c r="G386" s="732" t="s">
        <v>651</v>
      </c>
      <c r="H386" s="732">
        <v>501925</v>
      </c>
      <c r="I386" s="732">
        <v>212371</v>
      </c>
      <c r="J386" s="732" t="s">
        <v>1309</v>
      </c>
      <c r="K386" s="732" t="s">
        <v>1310</v>
      </c>
      <c r="L386" s="735">
        <v>2255.33</v>
      </c>
      <c r="M386" s="735">
        <v>1</v>
      </c>
      <c r="N386" s="736">
        <v>2255.33</v>
      </c>
    </row>
    <row r="387" spans="1:14" ht="14.45" customHeight="1" x14ac:dyDescent="0.2">
      <c r="A387" s="730" t="s">
        <v>599</v>
      </c>
      <c r="B387" s="731" t="s">
        <v>600</v>
      </c>
      <c r="C387" s="732" t="s">
        <v>615</v>
      </c>
      <c r="D387" s="733" t="s">
        <v>616</v>
      </c>
      <c r="E387" s="734">
        <v>50113001</v>
      </c>
      <c r="F387" s="733" t="s">
        <v>650</v>
      </c>
      <c r="G387" s="732" t="s">
        <v>651</v>
      </c>
      <c r="H387" s="732">
        <v>100643</v>
      </c>
      <c r="I387" s="732">
        <v>643</v>
      </c>
      <c r="J387" s="732" t="s">
        <v>1311</v>
      </c>
      <c r="K387" s="732" t="s">
        <v>1312</v>
      </c>
      <c r="L387" s="735">
        <v>63.560000000000009</v>
      </c>
      <c r="M387" s="735">
        <v>6</v>
      </c>
      <c r="N387" s="736">
        <v>381.36000000000007</v>
      </c>
    </row>
    <row r="388" spans="1:14" ht="14.45" customHeight="1" x14ac:dyDescent="0.2">
      <c r="A388" s="730" t="s">
        <v>599</v>
      </c>
      <c r="B388" s="731" t="s">
        <v>600</v>
      </c>
      <c r="C388" s="732" t="s">
        <v>615</v>
      </c>
      <c r="D388" s="733" t="s">
        <v>616</v>
      </c>
      <c r="E388" s="734">
        <v>50113001</v>
      </c>
      <c r="F388" s="733" t="s">
        <v>650</v>
      </c>
      <c r="G388" s="732" t="s">
        <v>651</v>
      </c>
      <c r="H388" s="732">
        <v>173208</v>
      </c>
      <c r="I388" s="732">
        <v>173208</v>
      </c>
      <c r="J388" s="732" t="s">
        <v>1313</v>
      </c>
      <c r="K388" s="732" t="s">
        <v>1314</v>
      </c>
      <c r="L388" s="735">
        <v>95.076666666666668</v>
      </c>
      <c r="M388" s="735">
        <v>3</v>
      </c>
      <c r="N388" s="736">
        <v>285.23</v>
      </c>
    </row>
    <row r="389" spans="1:14" ht="14.45" customHeight="1" x14ac:dyDescent="0.2">
      <c r="A389" s="730" t="s">
        <v>599</v>
      </c>
      <c r="B389" s="731" t="s">
        <v>600</v>
      </c>
      <c r="C389" s="732" t="s">
        <v>615</v>
      </c>
      <c r="D389" s="733" t="s">
        <v>616</v>
      </c>
      <c r="E389" s="734">
        <v>50113001</v>
      </c>
      <c r="F389" s="733" t="s">
        <v>650</v>
      </c>
      <c r="G389" s="732" t="s">
        <v>651</v>
      </c>
      <c r="H389" s="732">
        <v>148673</v>
      </c>
      <c r="I389" s="732">
        <v>148673</v>
      </c>
      <c r="J389" s="732" t="s">
        <v>1315</v>
      </c>
      <c r="K389" s="732" t="s">
        <v>1316</v>
      </c>
      <c r="L389" s="735">
        <v>146.12</v>
      </c>
      <c r="M389" s="735">
        <v>1</v>
      </c>
      <c r="N389" s="736">
        <v>146.12</v>
      </c>
    </row>
    <row r="390" spans="1:14" ht="14.45" customHeight="1" x14ac:dyDescent="0.2">
      <c r="A390" s="730" t="s">
        <v>599</v>
      </c>
      <c r="B390" s="731" t="s">
        <v>600</v>
      </c>
      <c r="C390" s="732" t="s">
        <v>615</v>
      </c>
      <c r="D390" s="733" t="s">
        <v>616</v>
      </c>
      <c r="E390" s="734">
        <v>50113001</v>
      </c>
      <c r="F390" s="733" t="s">
        <v>650</v>
      </c>
      <c r="G390" s="732" t="s">
        <v>651</v>
      </c>
      <c r="H390" s="732">
        <v>194781</v>
      </c>
      <c r="I390" s="732">
        <v>194781</v>
      </c>
      <c r="J390" s="732" t="s">
        <v>1317</v>
      </c>
      <c r="K390" s="732" t="s">
        <v>819</v>
      </c>
      <c r="L390" s="735">
        <v>1131.0999999999999</v>
      </c>
      <c r="M390" s="735">
        <v>1</v>
      </c>
      <c r="N390" s="736">
        <v>1131.0999999999999</v>
      </c>
    </row>
    <row r="391" spans="1:14" ht="14.45" customHeight="1" x14ac:dyDescent="0.2">
      <c r="A391" s="730" t="s">
        <v>599</v>
      </c>
      <c r="B391" s="731" t="s">
        <v>600</v>
      </c>
      <c r="C391" s="732" t="s">
        <v>615</v>
      </c>
      <c r="D391" s="733" t="s">
        <v>616</v>
      </c>
      <c r="E391" s="734">
        <v>50113001</v>
      </c>
      <c r="F391" s="733" t="s">
        <v>650</v>
      </c>
      <c r="G391" s="732" t="s">
        <v>651</v>
      </c>
      <c r="H391" s="732">
        <v>200901</v>
      </c>
      <c r="I391" s="732">
        <v>200901</v>
      </c>
      <c r="J391" s="732" t="s">
        <v>1318</v>
      </c>
      <c r="K391" s="732" t="s">
        <v>1319</v>
      </c>
      <c r="L391" s="735">
        <v>128.97999999999999</v>
      </c>
      <c r="M391" s="735">
        <v>2</v>
      </c>
      <c r="N391" s="736">
        <v>257.95999999999998</v>
      </c>
    </row>
    <row r="392" spans="1:14" ht="14.45" customHeight="1" x14ac:dyDescent="0.2">
      <c r="A392" s="730" t="s">
        <v>599</v>
      </c>
      <c r="B392" s="731" t="s">
        <v>600</v>
      </c>
      <c r="C392" s="732" t="s">
        <v>615</v>
      </c>
      <c r="D392" s="733" t="s">
        <v>616</v>
      </c>
      <c r="E392" s="734">
        <v>50113001</v>
      </c>
      <c r="F392" s="733" t="s">
        <v>650</v>
      </c>
      <c r="G392" s="732" t="s">
        <v>651</v>
      </c>
      <c r="H392" s="732">
        <v>112770</v>
      </c>
      <c r="I392" s="732">
        <v>12770</v>
      </c>
      <c r="J392" s="732" t="s">
        <v>1320</v>
      </c>
      <c r="K392" s="732" t="s">
        <v>1321</v>
      </c>
      <c r="L392" s="735">
        <v>143.39999999999998</v>
      </c>
      <c r="M392" s="735">
        <v>1</v>
      </c>
      <c r="N392" s="736">
        <v>143.39999999999998</v>
      </c>
    </row>
    <row r="393" spans="1:14" ht="14.45" customHeight="1" x14ac:dyDescent="0.2">
      <c r="A393" s="730" t="s">
        <v>599</v>
      </c>
      <c r="B393" s="731" t="s">
        <v>600</v>
      </c>
      <c r="C393" s="732" t="s">
        <v>615</v>
      </c>
      <c r="D393" s="733" t="s">
        <v>616</v>
      </c>
      <c r="E393" s="734">
        <v>50113001</v>
      </c>
      <c r="F393" s="733" t="s">
        <v>650</v>
      </c>
      <c r="G393" s="732" t="s">
        <v>651</v>
      </c>
      <c r="H393" s="732">
        <v>117926</v>
      </c>
      <c r="I393" s="732">
        <v>201609</v>
      </c>
      <c r="J393" s="732" t="s">
        <v>1322</v>
      </c>
      <c r="K393" s="732" t="s">
        <v>1323</v>
      </c>
      <c r="L393" s="735">
        <v>44.46</v>
      </c>
      <c r="M393" s="735">
        <v>4</v>
      </c>
      <c r="N393" s="736">
        <v>177.84</v>
      </c>
    </row>
    <row r="394" spans="1:14" ht="14.45" customHeight="1" x14ac:dyDescent="0.2">
      <c r="A394" s="730" t="s">
        <v>599</v>
      </c>
      <c r="B394" s="731" t="s">
        <v>600</v>
      </c>
      <c r="C394" s="732" t="s">
        <v>615</v>
      </c>
      <c r="D394" s="733" t="s">
        <v>616</v>
      </c>
      <c r="E394" s="734">
        <v>50113001</v>
      </c>
      <c r="F394" s="733" t="s">
        <v>650</v>
      </c>
      <c r="G394" s="732" t="s">
        <v>670</v>
      </c>
      <c r="H394" s="732">
        <v>500566</v>
      </c>
      <c r="I394" s="732">
        <v>500566</v>
      </c>
      <c r="J394" s="732" t="s">
        <v>1324</v>
      </c>
      <c r="K394" s="732" t="s">
        <v>1325</v>
      </c>
      <c r="L394" s="735">
        <v>576.71999999999991</v>
      </c>
      <c r="M394" s="735">
        <v>15</v>
      </c>
      <c r="N394" s="736">
        <v>8650.7999999999993</v>
      </c>
    </row>
    <row r="395" spans="1:14" ht="14.45" customHeight="1" x14ac:dyDescent="0.2">
      <c r="A395" s="730" t="s">
        <v>599</v>
      </c>
      <c r="B395" s="731" t="s">
        <v>600</v>
      </c>
      <c r="C395" s="732" t="s">
        <v>615</v>
      </c>
      <c r="D395" s="733" t="s">
        <v>616</v>
      </c>
      <c r="E395" s="734">
        <v>50113001</v>
      </c>
      <c r="F395" s="733" t="s">
        <v>650</v>
      </c>
      <c r="G395" s="732" t="s">
        <v>670</v>
      </c>
      <c r="H395" s="732">
        <v>500570</v>
      </c>
      <c r="I395" s="732">
        <v>500570</v>
      </c>
      <c r="J395" s="732" t="s">
        <v>1326</v>
      </c>
      <c r="K395" s="732" t="s">
        <v>1325</v>
      </c>
      <c r="L395" s="735">
        <v>533.61759493670888</v>
      </c>
      <c r="M395" s="735">
        <v>79</v>
      </c>
      <c r="N395" s="736">
        <v>42155.79</v>
      </c>
    </row>
    <row r="396" spans="1:14" ht="14.45" customHeight="1" x14ac:dyDescent="0.2">
      <c r="A396" s="730" t="s">
        <v>599</v>
      </c>
      <c r="B396" s="731" t="s">
        <v>600</v>
      </c>
      <c r="C396" s="732" t="s">
        <v>615</v>
      </c>
      <c r="D396" s="733" t="s">
        <v>616</v>
      </c>
      <c r="E396" s="734">
        <v>50113001</v>
      </c>
      <c r="F396" s="733" t="s">
        <v>650</v>
      </c>
      <c r="G396" s="732" t="s">
        <v>651</v>
      </c>
      <c r="H396" s="732">
        <v>127035</v>
      </c>
      <c r="I396" s="732">
        <v>27035</v>
      </c>
      <c r="J396" s="732" t="s">
        <v>1327</v>
      </c>
      <c r="K396" s="732" t="s">
        <v>1328</v>
      </c>
      <c r="L396" s="735">
        <v>832.38000000000022</v>
      </c>
      <c r="M396" s="735">
        <v>1</v>
      </c>
      <c r="N396" s="736">
        <v>832.38000000000022</v>
      </c>
    </row>
    <row r="397" spans="1:14" ht="14.45" customHeight="1" x14ac:dyDescent="0.2">
      <c r="A397" s="730" t="s">
        <v>599</v>
      </c>
      <c r="B397" s="731" t="s">
        <v>600</v>
      </c>
      <c r="C397" s="732" t="s">
        <v>615</v>
      </c>
      <c r="D397" s="733" t="s">
        <v>616</v>
      </c>
      <c r="E397" s="734">
        <v>50113001</v>
      </c>
      <c r="F397" s="733" t="s">
        <v>650</v>
      </c>
      <c r="G397" s="732" t="s">
        <v>670</v>
      </c>
      <c r="H397" s="732">
        <v>105496</v>
      </c>
      <c r="I397" s="732">
        <v>5496</v>
      </c>
      <c r="J397" s="732" t="s">
        <v>1329</v>
      </c>
      <c r="K397" s="732" t="s">
        <v>1330</v>
      </c>
      <c r="L397" s="735">
        <v>75.146250000000009</v>
      </c>
      <c r="M397" s="735">
        <v>8</v>
      </c>
      <c r="N397" s="736">
        <v>601.17000000000007</v>
      </c>
    </row>
    <row r="398" spans="1:14" ht="14.45" customHeight="1" x14ac:dyDescent="0.2">
      <c r="A398" s="730" t="s">
        <v>599</v>
      </c>
      <c r="B398" s="731" t="s">
        <v>600</v>
      </c>
      <c r="C398" s="732" t="s">
        <v>615</v>
      </c>
      <c r="D398" s="733" t="s">
        <v>616</v>
      </c>
      <c r="E398" s="734">
        <v>50113001</v>
      </c>
      <c r="F398" s="733" t="s">
        <v>650</v>
      </c>
      <c r="G398" s="732" t="s">
        <v>670</v>
      </c>
      <c r="H398" s="732">
        <v>166030</v>
      </c>
      <c r="I398" s="732">
        <v>66030</v>
      </c>
      <c r="J398" s="732" t="s">
        <v>1329</v>
      </c>
      <c r="K398" s="732" t="s">
        <v>1331</v>
      </c>
      <c r="L398" s="735">
        <v>29.757500000000004</v>
      </c>
      <c r="M398" s="735">
        <v>12</v>
      </c>
      <c r="N398" s="736">
        <v>357.09000000000003</v>
      </c>
    </row>
    <row r="399" spans="1:14" ht="14.45" customHeight="1" x14ac:dyDescent="0.2">
      <c r="A399" s="730" t="s">
        <v>599</v>
      </c>
      <c r="B399" s="731" t="s">
        <v>600</v>
      </c>
      <c r="C399" s="732" t="s">
        <v>615</v>
      </c>
      <c r="D399" s="733" t="s">
        <v>616</v>
      </c>
      <c r="E399" s="734">
        <v>50113001</v>
      </c>
      <c r="F399" s="733" t="s">
        <v>650</v>
      </c>
      <c r="G399" s="732" t="s">
        <v>670</v>
      </c>
      <c r="H399" s="732">
        <v>199600</v>
      </c>
      <c r="I399" s="732">
        <v>99600</v>
      </c>
      <c r="J399" s="732" t="s">
        <v>1329</v>
      </c>
      <c r="K399" s="732" t="s">
        <v>1332</v>
      </c>
      <c r="L399" s="735">
        <v>99.890000000000029</v>
      </c>
      <c r="M399" s="735">
        <v>3</v>
      </c>
      <c r="N399" s="736">
        <v>299.67000000000007</v>
      </c>
    </row>
    <row r="400" spans="1:14" ht="14.45" customHeight="1" x14ac:dyDescent="0.2">
      <c r="A400" s="730" t="s">
        <v>599</v>
      </c>
      <c r="B400" s="731" t="s">
        <v>600</v>
      </c>
      <c r="C400" s="732" t="s">
        <v>615</v>
      </c>
      <c r="D400" s="733" t="s">
        <v>616</v>
      </c>
      <c r="E400" s="734">
        <v>50113001</v>
      </c>
      <c r="F400" s="733" t="s">
        <v>650</v>
      </c>
      <c r="G400" s="732" t="s">
        <v>670</v>
      </c>
      <c r="H400" s="732">
        <v>233360</v>
      </c>
      <c r="I400" s="732">
        <v>233360</v>
      </c>
      <c r="J400" s="732" t="s">
        <v>1333</v>
      </c>
      <c r="K400" s="732" t="s">
        <v>1334</v>
      </c>
      <c r="L400" s="735">
        <v>21.96</v>
      </c>
      <c r="M400" s="735">
        <v>5</v>
      </c>
      <c r="N400" s="736">
        <v>109.8</v>
      </c>
    </row>
    <row r="401" spans="1:14" ht="14.45" customHeight="1" x14ac:dyDescent="0.2">
      <c r="A401" s="730" t="s">
        <v>599</v>
      </c>
      <c r="B401" s="731" t="s">
        <v>600</v>
      </c>
      <c r="C401" s="732" t="s">
        <v>615</v>
      </c>
      <c r="D401" s="733" t="s">
        <v>616</v>
      </c>
      <c r="E401" s="734">
        <v>50113001</v>
      </c>
      <c r="F401" s="733" t="s">
        <v>650</v>
      </c>
      <c r="G401" s="732" t="s">
        <v>670</v>
      </c>
      <c r="H401" s="732">
        <v>233366</v>
      </c>
      <c r="I401" s="732">
        <v>233366</v>
      </c>
      <c r="J401" s="732" t="s">
        <v>1333</v>
      </c>
      <c r="K401" s="732" t="s">
        <v>1335</v>
      </c>
      <c r="L401" s="735">
        <v>45.487777777777772</v>
      </c>
      <c r="M401" s="735">
        <v>27</v>
      </c>
      <c r="N401" s="736">
        <v>1228.1699999999998</v>
      </c>
    </row>
    <row r="402" spans="1:14" ht="14.45" customHeight="1" x14ac:dyDescent="0.2">
      <c r="A402" s="730" t="s">
        <v>599</v>
      </c>
      <c r="B402" s="731" t="s">
        <v>600</v>
      </c>
      <c r="C402" s="732" t="s">
        <v>615</v>
      </c>
      <c r="D402" s="733" t="s">
        <v>616</v>
      </c>
      <c r="E402" s="734">
        <v>50113002</v>
      </c>
      <c r="F402" s="733" t="s">
        <v>1336</v>
      </c>
      <c r="G402" s="732" t="s">
        <v>651</v>
      </c>
      <c r="H402" s="732">
        <v>103414</v>
      </c>
      <c r="I402" s="732">
        <v>3414</v>
      </c>
      <c r="J402" s="732" t="s">
        <v>1337</v>
      </c>
      <c r="K402" s="732" t="s">
        <v>1338</v>
      </c>
      <c r="L402" s="735">
        <v>2513.7399999999998</v>
      </c>
      <c r="M402" s="735">
        <v>2</v>
      </c>
      <c r="N402" s="736">
        <v>5027.4799999999996</v>
      </c>
    </row>
    <row r="403" spans="1:14" ht="14.45" customHeight="1" x14ac:dyDescent="0.2">
      <c r="A403" s="730" t="s">
        <v>599</v>
      </c>
      <c r="B403" s="731" t="s">
        <v>600</v>
      </c>
      <c r="C403" s="732" t="s">
        <v>615</v>
      </c>
      <c r="D403" s="733" t="s">
        <v>616</v>
      </c>
      <c r="E403" s="734">
        <v>50113002</v>
      </c>
      <c r="F403" s="733" t="s">
        <v>1336</v>
      </c>
      <c r="G403" s="732" t="s">
        <v>651</v>
      </c>
      <c r="H403" s="732">
        <v>500831</v>
      </c>
      <c r="I403" s="732">
        <v>157109</v>
      </c>
      <c r="J403" s="732" t="s">
        <v>1339</v>
      </c>
      <c r="K403" s="732" t="s">
        <v>1340</v>
      </c>
      <c r="L403" s="735">
        <v>3665.1999999999994</v>
      </c>
      <c r="M403" s="735">
        <v>2</v>
      </c>
      <c r="N403" s="736">
        <v>7330.3999999999987</v>
      </c>
    </row>
    <row r="404" spans="1:14" ht="14.45" customHeight="1" x14ac:dyDescent="0.2">
      <c r="A404" s="730" t="s">
        <v>599</v>
      </c>
      <c r="B404" s="731" t="s">
        <v>600</v>
      </c>
      <c r="C404" s="732" t="s">
        <v>615</v>
      </c>
      <c r="D404" s="733" t="s">
        <v>616</v>
      </c>
      <c r="E404" s="734">
        <v>50113002</v>
      </c>
      <c r="F404" s="733" t="s">
        <v>1336</v>
      </c>
      <c r="G404" s="732" t="s">
        <v>651</v>
      </c>
      <c r="H404" s="732">
        <v>396465</v>
      </c>
      <c r="I404" s="732">
        <v>157107</v>
      </c>
      <c r="J404" s="732" t="s">
        <v>1341</v>
      </c>
      <c r="K404" s="732" t="s">
        <v>1342</v>
      </c>
      <c r="L404" s="735">
        <v>3102</v>
      </c>
      <c r="M404" s="735">
        <v>1</v>
      </c>
      <c r="N404" s="736">
        <v>3102</v>
      </c>
    </row>
    <row r="405" spans="1:14" ht="14.45" customHeight="1" x14ac:dyDescent="0.2">
      <c r="A405" s="730" t="s">
        <v>599</v>
      </c>
      <c r="B405" s="731" t="s">
        <v>600</v>
      </c>
      <c r="C405" s="732" t="s">
        <v>615</v>
      </c>
      <c r="D405" s="733" t="s">
        <v>616</v>
      </c>
      <c r="E405" s="734">
        <v>50113002</v>
      </c>
      <c r="F405" s="733" t="s">
        <v>1336</v>
      </c>
      <c r="G405" s="732" t="s">
        <v>651</v>
      </c>
      <c r="H405" s="732">
        <v>157116</v>
      </c>
      <c r="I405" s="732">
        <v>157116</v>
      </c>
      <c r="J405" s="732" t="s">
        <v>1343</v>
      </c>
      <c r="K405" s="732" t="s">
        <v>1344</v>
      </c>
      <c r="L405" s="735">
        <v>3630</v>
      </c>
      <c r="M405" s="735">
        <v>1</v>
      </c>
      <c r="N405" s="736">
        <v>3630</v>
      </c>
    </row>
    <row r="406" spans="1:14" ht="14.45" customHeight="1" x14ac:dyDescent="0.2">
      <c r="A406" s="730" t="s">
        <v>599</v>
      </c>
      <c r="B406" s="731" t="s">
        <v>600</v>
      </c>
      <c r="C406" s="732" t="s">
        <v>615</v>
      </c>
      <c r="D406" s="733" t="s">
        <v>616</v>
      </c>
      <c r="E406" s="734">
        <v>50113002</v>
      </c>
      <c r="F406" s="733" t="s">
        <v>1336</v>
      </c>
      <c r="G406" s="732" t="s">
        <v>651</v>
      </c>
      <c r="H406" s="732">
        <v>397371</v>
      </c>
      <c r="I406" s="732">
        <v>157110</v>
      </c>
      <c r="J406" s="732" t="s">
        <v>1345</v>
      </c>
      <c r="K406" s="732" t="s">
        <v>1344</v>
      </c>
      <c r="L406" s="735">
        <v>3960</v>
      </c>
      <c r="M406" s="735">
        <v>5</v>
      </c>
      <c r="N406" s="736">
        <v>19800</v>
      </c>
    </row>
    <row r="407" spans="1:14" ht="14.45" customHeight="1" x14ac:dyDescent="0.2">
      <c r="A407" s="730" t="s">
        <v>599</v>
      </c>
      <c r="B407" s="731" t="s">
        <v>600</v>
      </c>
      <c r="C407" s="732" t="s">
        <v>615</v>
      </c>
      <c r="D407" s="733" t="s">
        <v>616</v>
      </c>
      <c r="E407" s="734">
        <v>50113006</v>
      </c>
      <c r="F407" s="733" t="s">
        <v>1346</v>
      </c>
      <c r="G407" s="732" t="s">
        <v>670</v>
      </c>
      <c r="H407" s="732">
        <v>217110</v>
      </c>
      <c r="I407" s="732">
        <v>217110</v>
      </c>
      <c r="J407" s="732" t="s">
        <v>1347</v>
      </c>
      <c r="K407" s="732" t="s">
        <v>1348</v>
      </c>
      <c r="L407" s="735">
        <v>131.15</v>
      </c>
      <c r="M407" s="735">
        <v>4</v>
      </c>
      <c r="N407" s="736">
        <v>524.6</v>
      </c>
    </row>
    <row r="408" spans="1:14" ht="14.45" customHeight="1" x14ac:dyDescent="0.2">
      <c r="A408" s="730" t="s">
        <v>599</v>
      </c>
      <c r="B408" s="731" t="s">
        <v>600</v>
      </c>
      <c r="C408" s="732" t="s">
        <v>615</v>
      </c>
      <c r="D408" s="733" t="s">
        <v>616</v>
      </c>
      <c r="E408" s="734">
        <v>50113006</v>
      </c>
      <c r="F408" s="733" t="s">
        <v>1346</v>
      </c>
      <c r="G408" s="732" t="s">
        <v>670</v>
      </c>
      <c r="H408" s="732">
        <v>33833</v>
      </c>
      <c r="I408" s="732">
        <v>33833</v>
      </c>
      <c r="J408" s="732" t="s">
        <v>1349</v>
      </c>
      <c r="K408" s="732" t="s">
        <v>1348</v>
      </c>
      <c r="L408" s="735">
        <v>167.22</v>
      </c>
      <c r="M408" s="735">
        <v>1</v>
      </c>
      <c r="N408" s="736">
        <v>167.22</v>
      </c>
    </row>
    <row r="409" spans="1:14" ht="14.45" customHeight="1" x14ac:dyDescent="0.2">
      <c r="A409" s="730" t="s">
        <v>599</v>
      </c>
      <c r="B409" s="731" t="s">
        <v>600</v>
      </c>
      <c r="C409" s="732" t="s">
        <v>615</v>
      </c>
      <c r="D409" s="733" t="s">
        <v>616</v>
      </c>
      <c r="E409" s="734">
        <v>50113006</v>
      </c>
      <c r="F409" s="733" t="s">
        <v>1346</v>
      </c>
      <c r="G409" s="732" t="s">
        <v>651</v>
      </c>
      <c r="H409" s="732">
        <v>217087</v>
      </c>
      <c r="I409" s="732">
        <v>217087</v>
      </c>
      <c r="J409" s="732" t="s">
        <v>1350</v>
      </c>
      <c r="K409" s="732" t="s">
        <v>1348</v>
      </c>
      <c r="L409" s="735">
        <v>217.18000000000004</v>
      </c>
      <c r="M409" s="735">
        <v>3</v>
      </c>
      <c r="N409" s="736">
        <v>651.54000000000008</v>
      </c>
    </row>
    <row r="410" spans="1:14" ht="14.45" customHeight="1" x14ac:dyDescent="0.2">
      <c r="A410" s="730" t="s">
        <v>599</v>
      </c>
      <c r="B410" s="731" t="s">
        <v>600</v>
      </c>
      <c r="C410" s="732" t="s">
        <v>615</v>
      </c>
      <c r="D410" s="733" t="s">
        <v>616</v>
      </c>
      <c r="E410" s="734">
        <v>50113006</v>
      </c>
      <c r="F410" s="733" t="s">
        <v>1346</v>
      </c>
      <c r="G410" s="732" t="s">
        <v>670</v>
      </c>
      <c r="H410" s="732">
        <v>133340</v>
      </c>
      <c r="I410" s="732">
        <v>33340</v>
      </c>
      <c r="J410" s="732" t="s">
        <v>1351</v>
      </c>
      <c r="K410" s="732" t="s">
        <v>1352</v>
      </c>
      <c r="L410" s="735">
        <v>41.8</v>
      </c>
      <c r="M410" s="735">
        <v>32</v>
      </c>
      <c r="N410" s="736">
        <v>1337.6</v>
      </c>
    </row>
    <row r="411" spans="1:14" ht="14.45" customHeight="1" x14ac:dyDescent="0.2">
      <c r="A411" s="730" t="s">
        <v>599</v>
      </c>
      <c r="B411" s="731" t="s">
        <v>600</v>
      </c>
      <c r="C411" s="732" t="s">
        <v>615</v>
      </c>
      <c r="D411" s="733" t="s">
        <v>616</v>
      </c>
      <c r="E411" s="734">
        <v>50113006</v>
      </c>
      <c r="F411" s="733" t="s">
        <v>1346</v>
      </c>
      <c r="G411" s="732" t="s">
        <v>651</v>
      </c>
      <c r="H411" s="732">
        <v>217088</v>
      </c>
      <c r="I411" s="732">
        <v>217088</v>
      </c>
      <c r="J411" s="732" t="s">
        <v>1351</v>
      </c>
      <c r="K411" s="732" t="s">
        <v>1348</v>
      </c>
      <c r="L411" s="735">
        <v>217.18000000000004</v>
      </c>
      <c r="M411" s="735">
        <v>2</v>
      </c>
      <c r="N411" s="736">
        <v>434.36000000000007</v>
      </c>
    </row>
    <row r="412" spans="1:14" ht="14.45" customHeight="1" x14ac:dyDescent="0.2">
      <c r="A412" s="730" t="s">
        <v>599</v>
      </c>
      <c r="B412" s="731" t="s">
        <v>600</v>
      </c>
      <c r="C412" s="732" t="s">
        <v>615</v>
      </c>
      <c r="D412" s="733" t="s">
        <v>616</v>
      </c>
      <c r="E412" s="734">
        <v>50113006</v>
      </c>
      <c r="F412" s="733" t="s">
        <v>1346</v>
      </c>
      <c r="G412" s="732" t="s">
        <v>670</v>
      </c>
      <c r="H412" s="732">
        <v>33915</v>
      </c>
      <c r="I412" s="732">
        <v>33915</v>
      </c>
      <c r="J412" s="732" t="s">
        <v>1353</v>
      </c>
      <c r="K412" s="732" t="s">
        <v>1354</v>
      </c>
      <c r="L412" s="735">
        <v>144.22</v>
      </c>
      <c r="M412" s="735">
        <v>2</v>
      </c>
      <c r="N412" s="736">
        <v>288.44</v>
      </c>
    </row>
    <row r="413" spans="1:14" ht="14.45" customHeight="1" x14ac:dyDescent="0.2">
      <c r="A413" s="730" t="s">
        <v>599</v>
      </c>
      <c r="B413" s="731" t="s">
        <v>600</v>
      </c>
      <c r="C413" s="732" t="s">
        <v>615</v>
      </c>
      <c r="D413" s="733" t="s">
        <v>616</v>
      </c>
      <c r="E413" s="734">
        <v>50113006</v>
      </c>
      <c r="F413" s="733" t="s">
        <v>1346</v>
      </c>
      <c r="G413" s="732" t="s">
        <v>670</v>
      </c>
      <c r="H413" s="732">
        <v>33914</v>
      </c>
      <c r="I413" s="732">
        <v>33914</v>
      </c>
      <c r="J413" s="732" t="s">
        <v>1355</v>
      </c>
      <c r="K413" s="732" t="s">
        <v>1354</v>
      </c>
      <c r="L413" s="735">
        <v>144.22</v>
      </c>
      <c r="M413" s="735">
        <v>2</v>
      </c>
      <c r="N413" s="736">
        <v>288.44</v>
      </c>
    </row>
    <row r="414" spans="1:14" ht="14.45" customHeight="1" x14ac:dyDescent="0.2">
      <c r="A414" s="730" t="s">
        <v>599</v>
      </c>
      <c r="B414" s="731" t="s">
        <v>600</v>
      </c>
      <c r="C414" s="732" t="s">
        <v>615</v>
      </c>
      <c r="D414" s="733" t="s">
        <v>616</v>
      </c>
      <c r="E414" s="734">
        <v>50113006</v>
      </c>
      <c r="F414" s="733" t="s">
        <v>1346</v>
      </c>
      <c r="G414" s="732" t="s">
        <v>670</v>
      </c>
      <c r="H414" s="732">
        <v>33916</v>
      </c>
      <c r="I414" s="732">
        <v>33916</v>
      </c>
      <c r="J414" s="732" t="s">
        <v>1356</v>
      </c>
      <c r="K414" s="732" t="s">
        <v>1354</v>
      </c>
      <c r="L414" s="735">
        <v>144.22</v>
      </c>
      <c r="M414" s="735">
        <v>1</v>
      </c>
      <c r="N414" s="736">
        <v>144.22</v>
      </c>
    </row>
    <row r="415" spans="1:14" ht="14.45" customHeight="1" x14ac:dyDescent="0.2">
      <c r="A415" s="730" t="s">
        <v>599</v>
      </c>
      <c r="B415" s="731" t="s">
        <v>600</v>
      </c>
      <c r="C415" s="732" t="s">
        <v>615</v>
      </c>
      <c r="D415" s="733" t="s">
        <v>616</v>
      </c>
      <c r="E415" s="734">
        <v>50113006</v>
      </c>
      <c r="F415" s="733" t="s">
        <v>1346</v>
      </c>
      <c r="G415" s="732" t="s">
        <v>670</v>
      </c>
      <c r="H415" s="732">
        <v>33741</v>
      </c>
      <c r="I415" s="732">
        <v>33741</v>
      </c>
      <c r="J415" s="732" t="s">
        <v>1357</v>
      </c>
      <c r="K415" s="732" t="s">
        <v>1354</v>
      </c>
      <c r="L415" s="735">
        <v>111.80999999999999</v>
      </c>
      <c r="M415" s="735">
        <v>1</v>
      </c>
      <c r="N415" s="736">
        <v>111.80999999999999</v>
      </c>
    </row>
    <row r="416" spans="1:14" ht="14.45" customHeight="1" x14ac:dyDescent="0.2">
      <c r="A416" s="730" t="s">
        <v>599</v>
      </c>
      <c r="B416" s="731" t="s">
        <v>600</v>
      </c>
      <c r="C416" s="732" t="s">
        <v>615</v>
      </c>
      <c r="D416" s="733" t="s">
        <v>616</v>
      </c>
      <c r="E416" s="734">
        <v>50113006</v>
      </c>
      <c r="F416" s="733" t="s">
        <v>1346</v>
      </c>
      <c r="G416" s="732" t="s">
        <v>670</v>
      </c>
      <c r="H416" s="732">
        <v>33742</v>
      </c>
      <c r="I416" s="732">
        <v>33742</v>
      </c>
      <c r="J416" s="732" t="s">
        <v>1358</v>
      </c>
      <c r="K416" s="732" t="s">
        <v>1354</v>
      </c>
      <c r="L416" s="735">
        <v>111.81</v>
      </c>
      <c r="M416" s="735">
        <v>1</v>
      </c>
      <c r="N416" s="736">
        <v>111.81</v>
      </c>
    </row>
    <row r="417" spans="1:14" ht="14.45" customHeight="1" x14ac:dyDescent="0.2">
      <c r="A417" s="730" t="s">
        <v>599</v>
      </c>
      <c r="B417" s="731" t="s">
        <v>600</v>
      </c>
      <c r="C417" s="732" t="s">
        <v>615</v>
      </c>
      <c r="D417" s="733" t="s">
        <v>616</v>
      </c>
      <c r="E417" s="734">
        <v>50113006</v>
      </c>
      <c r="F417" s="733" t="s">
        <v>1346</v>
      </c>
      <c r="G417" s="732" t="s">
        <v>670</v>
      </c>
      <c r="H417" s="732">
        <v>33740</v>
      </c>
      <c r="I417" s="732">
        <v>33740</v>
      </c>
      <c r="J417" s="732" t="s">
        <v>1359</v>
      </c>
      <c r="K417" s="732" t="s">
        <v>1354</v>
      </c>
      <c r="L417" s="735">
        <v>111.81</v>
      </c>
      <c r="M417" s="735">
        <v>1</v>
      </c>
      <c r="N417" s="736">
        <v>111.81</v>
      </c>
    </row>
    <row r="418" spans="1:14" ht="14.45" customHeight="1" x14ac:dyDescent="0.2">
      <c r="A418" s="730" t="s">
        <v>599</v>
      </c>
      <c r="B418" s="731" t="s">
        <v>600</v>
      </c>
      <c r="C418" s="732" t="s">
        <v>615</v>
      </c>
      <c r="D418" s="733" t="s">
        <v>616</v>
      </c>
      <c r="E418" s="734">
        <v>50113006</v>
      </c>
      <c r="F418" s="733" t="s">
        <v>1346</v>
      </c>
      <c r="G418" s="732" t="s">
        <v>670</v>
      </c>
      <c r="H418" s="732">
        <v>33739</v>
      </c>
      <c r="I418" s="732">
        <v>33739</v>
      </c>
      <c r="J418" s="732" t="s">
        <v>1360</v>
      </c>
      <c r="K418" s="732" t="s">
        <v>1354</v>
      </c>
      <c r="L418" s="735">
        <v>111.81</v>
      </c>
      <c r="M418" s="735">
        <v>1</v>
      </c>
      <c r="N418" s="736">
        <v>111.81</v>
      </c>
    </row>
    <row r="419" spans="1:14" ht="14.45" customHeight="1" x14ac:dyDescent="0.2">
      <c r="A419" s="730" t="s">
        <v>599</v>
      </c>
      <c r="B419" s="731" t="s">
        <v>600</v>
      </c>
      <c r="C419" s="732" t="s">
        <v>615</v>
      </c>
      <c r="D419" s="733" t="s">
        <v>616</v>
      </c>
      <c r="E419" s="734">
        <v>50113006</v>
      </c>
      <c r="F419" s="733" t="s">
        <v>1346</v>
      </c>
      <c r="G419" s="732" t="s">
        <v>670</v>
      </c>
      <c r="H419" s="732">
        <v>987792</v>
      </c>
      <c r="I419" s="732">
        <v>33749</v>
      </c>
      <c r="J419" s="732" t="s">
        <v>1361</v>
      </c>
      <c r="K419" s="732" t="s">
        <v>1362</v>
      </c>
      <c r="L419" s="735">
        <v>96.55</v>
      </c>
      <c r="M419" s="735">
        <v>3</v>
      </c>
      <c r="N419" s="736">
        <v>289.64999999999998</v>
      </c>
    </row>
    <row r="420" spans="1:14" ht="14.45" customHeight="1" x14ac:dyDescent="0.2">
      <c r="A420" s="730" t="s">
        <v>599</v>
      </c>
      <c r="B420" s="731" t="s">
        <v>600</v>
      </c>
      <c r="C420" s="732" t="s">
        <v>615</v>
      </c>
      <c r="D420" s="733" t="s">
        <v>616</v>
      </c>
      <c r="E420" s="734">
        <v>50113006</v>
      </c>
      <c r="F420" s="733" t="s">
        <v>1346</v>
      </c>
      <c r="G420" s="732" t="s">
        <v>670</v>
      </c>
      <c r="H420" s="732">
        <v>33751</v>
      </c>
      <c r="I420" s="732">
        <v>33751</v>
      </c>
      <c r="J420" s="732" t="s">
        <v>1363</v>
      </c>
      <c r="K420" s="732" t="s">
        <v>1362</v>
      </c>
      <c r="L420" s="735">
        <v>96.550000000000026</v>
      </c>
      <c r="M420" s="735">
        <v>4</v>
      </c>
      <c r="N420" s="736">
        <v>386.2000000000001</v>
      </c>
    </row>
    <row r="421" spans="1:14" ht="14.45" customHeight="1" x14ac:dyDescent="0.2">
      <c r="A421" s="730" t="s">
        <v>599</v>
      </c>
      <c r="B421" s="731" t="s">
        <v>600</v>
      </c>
      <c r="C421" s="732" t="s">
        <v>615</v>
      </c>
      <c r="D421" s="733" t="s">
        <v>616</v>
      </c>
      <c r="E421" s="734">
        <v>50113006</v>
      </c>
      <c r="F421" s="733" t="s">
        <v>1346</v>
      </c>
      <c r="G421" s="732" t="s">
        <v>670</v>
      </c>
      <c r="H421" s="732">
        <v>395579</v>
      </c>
      <c r="I421" s="732">
        <v>33752</v>
      </c>
      <c r="J421" s="732" t="s">
        <v>1364</v>
      </c>
      <c r="K421" s="732" t="s">
        <v>1365</v>
      </c>
      <c r="L421" s="735">
        <v>96.55</v>
      </c>
      <c r="M421" s="735">
        <v>3</v>
      </c>
      <c r="N421" s="736">
        <v>289.64999999999998</v>
      </c>
    </row>
    <row r="422" spans="1:14" ht="14.45" customHeight="1" x14ac:dyDescent="0.2">
      <c r="A422" s="730" t="s">
        <v>599</v>
      </c>
      <c r="B422" s="731" t="s">
        <v>600</v>
      </c>
      <c r="C422" s="732" t="s">
        <v>615</v>
      </c>
      <c r="D422" s="733" t="s">
        <v>616</v>
      </c>
      <c r="E422" s="734">
        <v>50113006</v>
      </c>
      <c r="F422" s="733" t="s">
        <v>1346</v>
      </c>
      <c r="G422" s="732" t="s">
        <v>670</v>
      </c>
      <c r="H422" s="732">
        <v>33750</v>
      </c>
      <c r="I422" s="732">
        <v>33750</v>
      </c>
      <c r="J422" s="732" t="s">
        <v>1366</v>
      </c>
      <c r="K422" s="732" t="s">
        <v>1362</v>
      </c>
      <c r="L422" s="735">
        <v>96.55</v>
      </c>
      <c r="M422" s="735">
        <v>7</v>
      </c>
      <c r="N422" s="736">
        <v>675.85</v>
      </c>
    </row>
    <row r="423" spans="1:14" ht="14.45" customHeight="1" x14ac:dyDescent="0.2">
      <c r="A423" s="730" t="s">
        <v>599</v>
      </c>
      <c r="B423" s="731" t="s">
        <v>600</v>
      </c>
      <c r="C423" s="732" t="s">
        <v>615</v>
      </c>
      <c r="D423" s="733" t="s">
        <v>616</v>
      </c>
      <c r="E423" s="734">
        <v>50113006</v>
      </c>
      <c r="F423" s="733" t="s">
        <v>1346</v>
      </c>
      <c r="G423" s="732" t="s">
        <v>670</v>
      </c>
      <c r="H423" s="732">
        <v>33859</v>
      </c>
      <c r="I423" s="732">
        <v>33859</v>
      </c>
      <c r="J423" s="732" t="s">
        <v>1367</v>
      </c>
      <c r="K423" s="732" t="s">
        <v>1348</v>
      </c>
      <c r="L423" s="735">
        <v>141.41999999999999</v>
      </c>
      <c r="M423" s="735">
        <v>2</v>
      </c>
      <c r="N423" s="736">
        <v>282.83999999999997</v>
      </c>
    </row>
    <row r="424" spans="1:14" ht="14.45" customHeight="1" x14ac:dyDescent="0.2">
      <c r="A424" s="730" t="s">
        <v>599</v>
      </c>
      <c r="B424" s="731" t="s">
        <v>600</v>
      </c>
      <c r="C424" s="732" t="s">
        <v>615</v>
      </c>
      <c r="D424" s="733" t="s">
        <v>616</v>
      </c>
      <c r="E424" s="734">
        <v>50113006</v>
      </c>
      <c r="F424" s="733" t="s">
        <v>1346</v>
      </c>
      <c r="G424" s="732" t="s">
        <v>651</v>
      </c>
      <c r="H424" s="732">
        <v>217097</v>
      </c>
      <c r="I424" s="732">
        <v>217097</v>
      </c>
      <c r="J424" s="732" t="s">
        <v>1368</v>
      </c>
      <c r="K424" s="732" t="s">
        <v>1369</v>
      </c>
      <c r="L424" s="735">
        <v>255.39</v>
      </c>
      <c r="M424" s="735">
        <v>2</v>
      </c>
      <c r="N424" s="736">
        <v>510.78</v>
      </c>
    </row>
    <row r="425" spans="1:14" ht="14.45" customHeight="1" x14ac:dyDescent="0.2">
      <c r="A425" s="730" t="s">
        <v>599</v>
      </c>
      <c r="B425" s="731" t="s">
        <v>600</v>
      </c>
      <c r="C425" s="732" t="s">
        <v>615</v>
      </c>
      <c r="D425" s="733" t="s">
        <v>616</v>
      </c>
      <c r="E425" s="734">
        <v>50113006</v>
      </c>
      <c r="F425" s="733" t="s">
        <v>1346</v>
      </c>
      <c r="G425" s="732" t="s">
        <v>651</v>
      </c>
      <c r="H425" s="732">
        <v>217106</v>
      </c>
      <c r="I425" s="732">
        <v>217106</v>
      </c>
      <c r="J425" s="732" t="s">
        <v>1370</v>
      </c>
      <c r="K425" s="732" t="s">
        <v>1369</v>
      </c>
      <c r="L425" s="735">
        <v>255.39</v>
      </c>
      <c r="M425" s="735">
        <v>1</v>
      </c>
      <c r="N425" s="736">
        <v>255.39</v>
      </c>
    </row>
    <row r="426" spans="1:14" ht="14.45" customHeight="1" x14ac:dyDescent="0.2">
      <c r="A426" s="730" t="s">
        <v>599</v>
      </c>
      <c r="B426" s="731" t="s">
        <v>600</v>
      </c>
      <c r="C426" s="732" t="s">
        <v>615</v>
      </c>
      <c r="D426" s="733" t="s">
        <v>616</v>
      </c>
      <c r="E426" s="734">
        <v>50113006</v>
      </c>
      <c r="F426" s="733" t="s">
        <v>1346</v>
      </c>
      <c r="G426" s="732" t="s">
        <v>651</v>
      </c>
      <c r="H426" s="732">
        <v>217100</v>
      </c>
      <c r="I426" s="732">
        <v>217100</v>
      </c>
      <c r="J426" s="732" t="s">
        <v>1371</v>
      </c>
      <c r="K426" s="732" t="s">
        <v>1369</v>
      </c>
      <c r="L426" s="735">
        <v>259.47000000000003</v>
      </c>
      <c r="M426" s="735">
        <v>2</v>
      </c>
      <c r="N426" s="736">
        <v>518.94000000000005</v>
      </c>
    </row>
    <row r="427" spans="1:14" ht="14.45" customHeight="1" x14ac:dyDescent="0.2">
      <c r="A427" s="730" t="s">
        <v>599</v>
      </c>
      <c r="B427" s="731" t="s">
        <v>600</v>
      </c>
      <c r="C427" s="732" t="s">
        <v>615</v>
      </c>
      <c r="D427" s="733" t="s">
        <v>616</v>
      </c>
      <c r="E427" s="734">
        <v>50113006</v>
      </c>
      <c r="F427" s="733" t="s">
        <v>1346</v>
      </c>
      <c r="G427" s="732" t="s">
        <v>670</v>
      </c>
      <c r="H427" s="732">
        <v>33850</v>
      </c>
      <c r="I427" s="732">
        <v>33850</v>
      </c>
      <c r="J427" s="732" t="s">
        <v>1372</v>
      </c>
      <c r="K427" s="732" t="s">
        <v>1348</v>
      </c>
      <c r="L427" s="735">
        <v>148.65999999999997</v>
      </c>
      <c r="M427" s="735">
        <v>6</v>
      </c>
      <c r="N427" s="736">
        <v>891.95999999999981</v>
      </c>
    </row>
    <row r="428" spans="1:14" ht="14.45" customHeight="1" x14ac:dyDescent="0.2">
      <c r="A428" s="730" t="s">
        <v>599</v>
      </c>
      <c r="B428" s="731" t="s">
        <v>600</v>
      </c>
      <c r="C428" s="732" t="s">
        <v>615</v>
      </c>
      <c r="D428" s="733" t="s">
        <v>616</v>
      </c>
      <c r="E428" s="734">
        <v>50113006</v>
      </c>
      <c r="F428" s="733" t="s">
        <v>1346</v>
      </c>
      <c r="G428" s="732" t="s">
        <v>670</v>
      </c>
      <c r="H428" s="732">
        <v>33936</v>
      </c>
      <c r="I428" s="732">
        <v>33936</v>
      </c>
      <c r="J428" s="732" t="s">
        <v>1373</v>
      </c>
      <c r="K428" s="732" t="s">
        <v>1352</v>
      </c>
      <c r="L428" s="735">
        <v>31.35</v>
      </c>
      <c r="M428" s="735">
        <v>4</v>
      </c>
      <c r="N428" s="736">
        <v>125.4</v>
      </c>
    </row>
    <row r="429" spans="1:14" ht="14.45" customHeight="1" x14ac:dyDescent="0.2">
      <c r="A429" s="730" t="s">
        <v>599</v>
      </c>
      <c r="B429" s="731" t="s">
        <v>600</v>
      </c>
      <c r="C429" s="732" t="s">
        <v>615</v>
      </c>
      <c r="D429" s="733" t="s">
        <v>616</v>
      </c>
      <c r="E429" s="734">
        <v>50113006</v>
      </c>
      <c r="F429" s="733" t="s">
        <v>1346</v>
      </c>
      <c r="G429" s="732" t="s">
        <v>670</v>
      </c>
      <c r="H429" s="732">
        <v>33848</v>
      </c>
      <c r="I429" s="732">
        <v>33848</v>
      </c>
      <c r="J429" s="732" t="s">
        <v>1374</v>
      </c>
      <c r="K429" s="732" t="s">
        <v>1348</v>
      </c>
      <c r="L429" s="735">
        <v>125.36</v>
      </c>
      <c r="M429" s="735">
        <v>16</v>
      </c>
      <c r="N429" s="736">
        <v>2005.76</v>
      </c>
    </row>
    <row r="430" spans="1:14" ht="14.45" customHeight="1" x14ac:dyDescent="0.2">
      <c r="A430" s="730" t="s">
        <v>599</v>
      </c>
      <c r="B430" s="731" t="s">
        <v>600</v>
      </c>
      <c r="C430" s="732" t="s">
        <v>615</v>
      </c>
      <c r="D430" s="733" t="s">
        <v>616</v>
      </c>
      <c r="E430" s="734">
        <v>50113006</v>
      </c>
      <c r="F430" s="733" t="s">
        <v>1346</v>
      </c>
      <c r="G430" s="732" t="s">
        <v>670</v>
      </c>
      <c r="H430" s="732">
        <v>990352</v>
      </c>
      <c r="I430" s="732">
        <v>33935</v>
      </c>
      <c r="J430" s="732" t="s">
        <v>1375</v>
      </c>
      <c r="K430" s="732" t="s">
        <v>1352</v>
      </c>
      <c r="L430" s="735">
        <v>31.35</v>
      </c>
      <c r="M430" s="735">
        <v>7</v>
      </c>
      <c r="N430" s="736">
        <v>219.45000000000002</v>
      </c>
    </row>
    <row r="431" spans="1:14" ht="14.45" customHeight="1" x14ac:dyDescent="0.2">
      <c r="A431" s="730" t="s">
        <v>599</v>
      </c>
      <c r="B431" s="731" t="s">
        <v>600</v>
      </c>
      <c r="C431" s="732" t="s">
        <v>615</v>
      </c>
      <c r="D431" s="733" t="s">
        <v>616</v>
      </c>
      <c r="E431" s="734">
        <v>50113006</v>
      </c>
      <c r="F431" s="733" t="s">
        <v>1346</v>
      </c>
      <c r="G431" s="732" t="s">
        <v>670</v>
      </c>
      <c r="H431" s="732">
        <v>33847</v>
      </c>
      <c r="I431" s="732">
        <v>33847</v>
      </c>
      <c r="J431" s="732" t="s">
        <v>1376</v>
      </c>
      <c r="K431" s="732" t="s">
        <v>1348</v>
      </c>
      <c r="L431" s="735">
        <v>125.36</v>
      </c>
      <c r="M431" s="735">
        <v>12</v>
      </c>
      <c r="N431" s="736">
        <v>1504.32</v>
      </c>
    </row>
    <row r="432" spans="1:14" ht="14.45" customHeight="1" x14ac:dyDescent="0.2">
      <c r="A432" s="730" t="s">
        <v>599</v>
      </c>
      <c r="B432" s="731" t="s">
        <v>600</v>
      </c>
      <c r="C432" s="732" t="s">
        <v>615</v>
      </c>
      <c r="D432" s="733" t="s">
        <v>616</v>
      </c>
      <c r="E432" s="734">
        <v>50113006</v>
      </c>
      <c r="F432" s="733" t="s">
        <v>1346</v>
      </c>
      <c r="G432" s="732" t="s">
        <v>670</v>
      </c>
      <c r="H432" s="732">
        <v>33856</v>
      </c>
      <c r="I432" s="732">
        <v>33856</v>
      </c>
      <c r="J432" s="732" t="s">
        <v>1377</v>
      </c>
      <c r="K432" s="732" t="s">
        <v>1348</v>
      </c>
      <c r="L432" s="735">
        <v>132.79000000000002</v>
      </c>
      <c r="M432" s="735">
        <v>1</v>
      </c>
      <c r="N432" s="736">
        <v>132.79000000000002</v>
      </c>
    </row>
    <row r="433" spans="1:14" ht="14.45" customHeight="1" x14ac:dyDescent="0.2">
      <c r="A433" s="730" t="s">
        <v>599</v>
      </c>
      <c r="B433" s="731" t="s">
        <v>600</v>
      </c>
      <c r="C433" s="732" t="s">
        <v>615</v>
      </c>
      <c r="D433" s="733" t="s">
        <v>616</v>
      </c>
      <c r="E433" s="734">
        <v>50113006</v>
      </c>
      <c r="F433" s="733" t="s">
        <v>1346</v>
      </c>
      <c r="G433" s="732" t="s">
        <v>651</v>
      </c>
      <c r="H433" s="732">
        <v>33986</v>
      </c>
      <c r="I433" s="732">
        <v>33986</v>
      </c>
      <c r="J433" s="732" t="s">
        <v>1378</v>
      </c>
      <c r="K433" s="732" t="s">
        <v>1379</v>
      </c>
      <c r="L433" s="735">
        <v>188.45</v>
      </c>
      <c r="M433" s="735">
        <v>1</v>
      </c>
      <c r="N433" s="736">
        <v>188.45</v>
      </c>
    </row>
    <row r="434" spans="1:14" ht="14.45" customHeight="1" x14ac:dyDescent="0.2">
      <c r="A434" s="730" t="s">
        <v>599</v>
      </c>
      <c r="B434" s="731" t="s">
        <v>600</v>
      </c>
      <c r="C434" s="732" t="s">
        <v>615</v>
      </c>
      <c r="D434" s="733" t="s">
        <v>616</v>
      </c>
      <c r="E434" s="734">
        <v>50113006</v>
      </c>
      <c r="F434" s="733" t="s">
        <v>1346</v>
      </c>
      <c r="G434" s="732" t="s">
        <v>651</v>
      </c>
      <c r="H434" s="732">
        <v>33978</v>
      </c>
      <c r="I434" s="732">
        <v>33978</v>
      </c>
      <c r="J434" s="732" t="s">
        <v>1380</v>
      </c>
      <c r="K434" s="732" t="s">
        <v>1379</v>
      </c>
      <c r="L434" s="735">
        <v>188.45</v>
      </c>
      <c r="M434" s="735">
        <v>1</v>
      </c>
      <c r="N434" s="736">
        <v>188.45</v>
      </c>
    </row>
    <row r="435" spans="1:14" ht="14.45" customHeight="1" x14ac:dyDescent="0.2">
      <c r="A435" s="730" t="s">
        <v>599</v>
      </c>
      <c r="B435" s="731" t="s">
        <v>600</v>
      </c>
      <c r="C435" s="732" t="s">
        <v>615</v>
      </c>
      <c r="D435" s="733" t="s">
        <v>616</v>
      </c>
      <c r="E435" s="734">
        <v>50113008</v>
      </c>
      <c r="F435" s="733" t="s">
        <v>1381</v>
      </c>
      <c r="G435" s="732"/>
      <c r="H435" s="732"/>
      <c r="I435" s="732">
        <v>129057</v>
      </c>
      <c r="J435" s="732" t="s">
        <v>1382</v>
      </c>
      <c r="K435" s="732" t="s">
        <v>1383</v>
      </c>
      <c r="L435" s="735">
        <v>5720</v>
      </c>
      <c r="M435" s="735">
        <v>2</v>
      </c>
      <c r="N435" s="736">
        <v>11440</v>
      </c>
    </row>
    <row r="436" spans="1:14" ht="14.45" customHeight="1" x14ac:dyDescent="0.2">
      <c r="A436" s="730" t="s">
        <v>599</v>
      </c>
      <c r="B436" s="731" t="s">
        <v>600</v>
      </c>
      <c r="C436" s="732" t="s">
        <v>615</v>
      </c>
      <c r="D436" s="733" t="s">
        <v>616</v>
      </c>
      <c r="E436" s="734">
        <v>50113008</v>
      </c>
      <c r="F436" s="733" t="s">
        <v>1381</v>
      </c>
      <c r="G436" s="732"/>
      <c r="H436" s="732"/>
      <c r="I436" s="732">
        <v>230459</v>
      </c>
      <c r="J436" s="732" t="s">
        <v>1382</v>
      </c>
      <c r="K436" s="732" t="s">
        <v>1383</v>
      </c>
      <c r="L436" s="735">
        <v>4337.1201171875</v>
      </c>
      <c r="M436" s="735">
        <v>32</v>
      </c>
      <c r="N436" s="736">
        <v>138787.84375</v>
      </c>
    </row>
    <row r="437" spans="1:14" ht="14.45" customHeight="1" x14ac:dyDescent="0.2">
      <c r="A437" s="730" t="s">
        <v>599</v>
      </c>
      <c r="B437" s="731" t="s">
        <v>600</v>
      </c>
      <c r="C437" s="732" t="s">
        <v>615</v>
      </c>
      <c r="D437" s="733" t="s">
        <v>616</v>
      </c>
      <c r="E437" s="734">
        <v>50113008</v>
      </c>
      <c r="F437" s="733" t="s">
        <v>1381</v>
      </c>
      <c r="G437" s="732"/>
      <c r="H437" s="732"/>
      <c r="I437" s="732">
        <v>230458</v>
      </c>
      <c r="J437" s="732" t="s">
        <v>1382</v>
      </c>
      <c r="K437" s="732" t="s">
        <v>1384</v>
      </c>
      <c r="L437" s="735">
        <v>2168.56005859375</v>
      </c>
      <c r="M437" s="735">
        <v>73</v>
      </c>
      <c r="N437" s="736">
        <v>158304.88427734375</v>
      </c>
    </row>
    <row r="438" spans="1:14" ht="14.45" customHeight="1" x14ac:dyDescent="0.2">
      <c r="A438" s="730" t="s">
        <v>599</v>
      </c>
      <c r="B438" s="731" t="s">
        <v>600</v>
      </c>
      <c r="C438" s="732" t="s">
        <v>615</v>
      </c>
      <c r="D438" s="733" t="s">
        <v>616</v>
      </c>
      <c r="E438" s="734">
        <v>50113008</v>
      </c>
      <c r="F438" s="733" t="s">
        <v>1381</v>
      </c>
      <c r="G438" s="732"/>
      <c r="H438" s="732"/>
      <c r="I438" s="732">
        <v>129056</v>
      </c>
      <c r="J438" s="732" t="s">
        <v>1382</v>
      </c>
      <c r="K438" s="732" t="s">
        <v>1384</v>
      </c>
      <c r="L438" s="735">
        <v>2168.56005859375</v>
      </c>
      <c r="M438" s="735">
        <v>4</v>
      </c>
      <c r="N438" s="736">
        <v>8674.240234375</v>
      </c>
    </row>
    <row r="439" spans="1:14" ht="14.45" customHeight="1" x14ac:dyDescent="0.2">
      <c r="A439" s="730" t="s">
        <v>599</v>
      </c>
      <c r="B439" s="731" t="s">
        <v>600</v>
      </c>
      <c r="C439" s="732" t="s">
        <v>615</v>
      </c>
      <c r="D439" s="733" t="s">
        <v>616</v>
      </c>
      <c r="E439" s="734">
        <v>50113008</v>
      </c>
      <c r="F439" s="733" t="s">
        <v>1381</v>
      </c>
      <c r="G439" s="732"/>
      <c r="H439" s="732"/>
      <c r="I439" s="732">
        <v>29979</v>
      </c>
      <c r="J439" s="732" t="s">
        <v>1385</v>
      </c>
      <c r="K439" s="732" t="s">
        <v>1386</v>
      </c>
      <c r="L439" s="735">
        <v>5758.5</v>
      </c>
      <c r="M439" s="735">
        <v>13</v>
      </c>
      <c r="N439" s="736">
        <v>74860.5</v>
      </c>
    </row>
    <row r="440" spans="1:14" ht="14.45" customHeight="1" x14ac:dyDescent="0.2">
      <c r="A440" s="730" t="s">
        <v>599</v>
      </c>
      <c r="B440" s="731" t="s">
        <v>600</v>
      </c>
      <c r="C440" s="732" t="s">
        <v>615</v>
      </c>
      <c r="D440" s="733" t="s">
        <v>616</v>
      </c>
      <c r="E440" s="734">
        <v>50113008</v>
      </c>
      <c r="F440" s="733" t="s">
        <v>1381</v>
      </c>
      <c r="G440" s="732"/>
      <c r="H440" s="732"/>
      <c r="I440" s="732">
        <v>29980</v>
      </c>
      <c r="J440" s="732" t="s">
        <v>1385</v>
      </c>
      <c r="K440" s="732" t="s">
        <v>1387</v>
      </c>
      <c r="L440" s="735">
        <v>11517</v>
      </c>
      <c r="M440" s="735">
        <v>142</v>
      </c>
      <c r="N440" s="736">
        <v>1635414</v>
      </c>
    </row>
    <row r="441" spans="1:14" ht="14.45" customHeight="1" x14ac:dyDescent="0.2">
      <c r="A441" s="730" t="s">
        <v>599</v>
      </c>
      <c r="B441" s="731" t="s">
        <v>600</v>
      </c>
      <c r="C441" s="732" t="s">
        <v>615</v>
      </c>
      <c r="D441" s="733" t="s">
        <v>616</v>
      </c>
      <c r="E441" s="734">
        <v>50113008</v>
      </c>
      <c r="F441" s="733" t="s">
        <v>1381</v>
      </c>
      <c r="G441" s="732"/>
      <c r="H441" s="732"/>
      <c r="I441" s="732">
        <v>173178</v>
      </c>
      <c r="J441" s="732" t="s">
        <v>1388</v>
      </c>
      <c r="K441" s="732" t="s">
        <v>1389</v>
      </c>
      <c r="L441" s="735">
        <v>14960</v>
      </c>
      <c r="M441" s="735">
        <v>1</v>
      </c>
      <c r="N441" s="736">
        <v>14960</v>
      </c>
    </row>
    <row r="442" spans="1:14" ht="14.45" customHeight="1" x14ac:dyDescent="0.2">
      <c r="A442" s="730" t="s">
        <v>599</v>
      </c>
      <c r="B442" s="731" t="s">
        <v>600</v>
      </c>
      <c r="C442" s="732" t="s">
        <v>615</v>
      </c>
      <c r="D442" s="733" t="s">
        <v>616</v>
      </c>
      <c r="E442" s="734">
        <v>50113008</v>
      </c>
      <c r="F442" s="733" t="s">
        <v>1381</v>
      </c>
      <c r="G442" s="732"/>
      <c r="H442" s="732"/>
      <c r="I442" s="732">
        <v>62464</v>
      </c>
      <c r="J442" s="732" t="s">
        <v>1390</v>
      </c>
      <c r="K442" s="732" t="s">
        <v>1391</v>
      </c>
      <c r="L442" s="735">
        <v>9157.8957031249993</v>
      </c>
      <c r="M442" s="735">
        <v>15</v>
      </c>
      <c r="N442" s="736">
        <v>137368.435546875</v>
      </c>
    </row>
    <row r="443" spans="1:14" ht="14.45" customHeight="1" x14ac:dyDescent="0.2">
      <c r="A443" s="730" t="s">
        <v>599</v>
      </c>
      <c r="B443" s="731" t="s">
        <v>600</v>
      </c>
      <c r="C443" s="732" t="s">
        <v>615</v>
      </c>
      <c r="D443" s="733" t="s">
        <v>616</v>
      </c>
      <c r="E443" s="734">
        <v>50113008</v>
      </c>
      <c r="F443" s="733" t="s">
        <v>1381</v>
      </c>
      <c r="G443" s="732"/>
      <c r="H443" s="732"/>
      <c r="I443" s="732">
        <v>205966</v>
      </c>
      <c r="J443" s="732" t="s">
        <v>1392</v>
      </c>
      <c r="K443" s="732" t="s">
        <v>1393</v>
      </c>
      <c r="L443" s="735">
        <v>912.99003269361413</v>
      </c>
      <c r="M443" s="735">
        <v>23</v>
      </c>
      <c r="N443" s="736">
        <v>20998.770751953125</v>
      </c>
    </row>
    <row r="444" spans="1:14" ht="14.45" customHeight="1" x14ac:dyDescent="0.2">
      <c r="A444" s="730" t="s">
        <v>599</v>
      </c>
      <c r="B444" s="731" t="s">
        <v>600</v>
      </c>
      <c r="C444" s="732" t="s">
        <v>615</v>
      </c>
      <c r="D444" s="733" t="s">
        <v>616</v>
      </c>
      <c r="E444" s="734">
        <v>50113008</v>
      </c>
      <c r="F444" s="733" t="s">
        <v>1381</v>
      </c>
      <c r="G444" s="732"/>
      <c r="H444" s="732"/>
      <c r="I444" s="732">
        <v>230687</v>
      </c>
      <c r="J444" s="732" t="s">
        <v>1394</v>
      </c>
      <c r="K444" s="732" t="s">
        <v>1395</v>
      </c>
      <c r="L444" s="735">
        <v>4305.39990234375</v>
      </c>
      <c r="M444" s="735">
        <v>10</v>
      </c>
      <c r="N444" s="736">
        <v>43053.9990234375</v>
      </c>
    </row>
    <row r="445" spans="1:14" ht="14.45" customHeight="1" x14ac:dyDescent="0.2">
      <c r="A445" s="730" t="s">
        <v>599</v>
      </c>
      <c r="B445" s="731" t="s">
        <v>600</v>
      </c>
      <c r="C445" s="732" t="s">
        <v>615</v>
      </c>
      <c r="D445" s="733" t="s">
        <v>616</v>
      </c>
      <c r="E445" s="734">
        <v>50113011</v>
      </c>
      <c r="F445" s="733" t="s">
        <v>1396</v>
      </c>
      <c r="G445" s="732"/>
      <c r="H445" s="732"/>
      <c r="I445" s="732">
        <v>158152</v>
      </c>
      <c r="J445" s="732" t="s">
        <v>1397</v>
      </c>
      <c r="K445" s="732" t="s">
        <v>1393</v>
      </c>
      <c r="L445" s="735">
        <v>928.01489094507735</v>
      </c>
      <c r="M445" s="735">
        <v>299</v>
      </c>
      <c r="N445" s="736">
        <v>277476.45239257813</v>
      </c>
    </row>
    <row r="446" spans="1:14" ht="14.45" customHeight="1" x14ac:dyDescent="0.2">
      <c r="A446" s="730" t="s">
        <v>599</v>
      </c>
      <c r="B446" s="731" t="s">
        <v>600</v>
      </c>
      <c r="C446" s="732" t="s">
        <v>615</v>
      </c>
      <c r="D446" s="733" t="s">
        <v>616</v>
      </c>
      <c r="E446" s="734">
        <v>50113013</v>
      </c>
      <c r="F446" s="733" t="s">
        <v>1398</v>
      </c>
      <c r="G446" s="732" t="s">
        <v>329</v>
      </c>
      <c r="H446" s="732">
        <v>243369</v>
      </c>
      <c r="I446" s="732">
        <v>243369</v>
      </c>
      <c r="J446" s="732" t="s">
        <v>1399</v>
      </c>
      <c r="K446" s="732" t="s">
        <v>1400</v>
      </c>
      <c r="L446" s="735">
        <v>544.3900000000001</v>
      </c>
      <c r="M446" s="735">
        <v>5</v>
      </c>
      <c r="N446" s="736">
        <v>2721.9500000000003</v>
      </c>
    </row>
    <row r="447" spans="1:14" ht="14.45" customHeight="1" x14ac:dyDescent="0.2">
      <c r="A447" s="730" t="s">
        <v>599</v>
      </c>
      <c r="B447" s="731" t="s">
        <v>600</v>
      </c>
      <c r="C447" s="732" t="s">
        <v>615</v>
      </c>
      <c r="D447" s="733" t="s">
        <v>616</v>
      </c>
      <c r="E447" s="734">
        <v>50113013</v>
      </c>
      <c r="F447" s="733" t="s">
        <v>1398</v>
      </c>
      <c r="G447" s="732" t="s">
        <v>670</v>
      </c>
      <c r="H447" s="732">
        <v>195147</v>
      </c>
      <c r="I447" s="732">
        <v>195147</v>
      </c>
      <c r="J447" s="732" t="s">
        <v>1401</v>
      </c>
      <c r="K447" s="732" t="s">
        <v>1402</v>
      </c>
      <c r="L447" s="735">
        <v>611.25964285714292</v>
      </c>
      <c r="M447" s="735">
        <v>28</v>
      </c>
      <c r="N447" s="736">
        <v>17115.27</v>
      </c>
    </row>
    <row r="448" spans="1:14" ht="14.45" customHeight="1" x14ac:dyDescent="0.2">
      <c r="A448" s="730" t="s">
        <v>599</v>
      </c>
      <c r="B448" s="731" t="s">
        <v>600</v>
      </c>
      <c r="C448" s="732" t="s">
        <v>615</v>
      </c>
      <c r="D448" s="733" t="s">
        <v>616</v>
      </c>
      <c r="E448" s="734">
        <v>50113013</v>
      </c>
      <c r="F448" s="733" t="s">
        <v>1398</v>
      </c>
      <c r="G448" s="732" t="s">
        <v>651</v>
      </c>
      <c r="H448" s="732">
        <v>203097</v>
      </c>
      <c r="I448" s="732">
        <v>203097</v>
      </c>
      <c r="J448" s="732" t="s">
        <v>1403</v>
      </c>
      <c r="K448" s="732" t="s">
        <v>1404</v>
      </c>
      <c r="L448" s="735">
        <v>168.01999999999998</v>
      </c>
      <c r="M448" s="735">
        <v>10</v>
      </c>
      <c r="N448" s="736">
        <v>1680.1999999999998</v>
      </c>
    </row>
    <row r="449" spans="1:14" ht="14.45" customHeight="1" x14ac:dyDescent="0.2">
      <c r="A449" s="730" t="s">
        <v>599</v>
      </c>
      <c r="B449" s="731" t="s">
        <v>600</v>
      </c>
      <c r="C449" s="732" t="s">
        <v>615</v>
      </c>
      <c r="D449" s="733" t="s">
        <v>616</v>
      </c>
      <c r="E449" s="734">
        <v>50113013</v>
      </c>
      <c r="F449" s="733" t="s">
        <v>1398</v>
      </c>
      <c r="G449" s="732" t="s">
        <v>670</v>
      </c>
      <c r="H449" s="732">
        <v>105951</v>
      </c>
      <c r="I449" s="732">
        <v>5951</v>
      </c>
      <c r="J449" s="732" t="s">
        <v>1405</v>
      </c>
      <c r="K449" s="732" t="s">
        <v>1406</v>
      </c>
      <c r="L449" s="735">
        <v>113.75</v>
      </c>
      <c r="M449" s="735">
        <v>3</v>
      </c>
      <c r="N449" s="736">
        <v>341.25</v>
      </c>
    </row>
    <row r="450" spans="1:14" ht="14.45" customHeight="1" x14ac:dyDescent="0.2">
      <c r="A450" s="730" t="s">
        <v>599</v>
      </c>
      <c r="B450" s="731" t="s">
        <v>600</v>
      </c>
      <c r="C450" s="732" t="s">
        <v>615</v>
      </c>
      <c r="D450" s="733" t="s">
        <v>616</v>
      </c>
      <c r="E450" s="734">
        <v>50113013</v>
      </c>
      <c r="F450" s="733" t="s">
        <v>1398</v>
      </c>
      <c r="G450" s="732" t="s">
        <v>670</v>
      </c>
      <c r="H450" s="732">
        <v>164831</v>
      </c>
      <c r="I450" s="732">
        <v>64831</v>
      </c>
      <c r="J450" s="732" t="s">
        <v>1407</v>
      </c>
      <c r="K450" s="732" t="s">
        <v>1408</v>
      </c>
      <c r="L450" s="735">
        <v>196.02</v>
      </c>
      <c r="M450" s="735">
        <v>3</v>
      </c>
      <c r="N450" s="736">
        <v>588.06000000000006</v>
      </c>
    </row>
    <row r="451" spans="1:14" ht="14.45" customHeight="1" x14ac:dyDescent="0.2">
      <c r="A451" s="730" t="s">
        <v>599</v>
      </c>
      <c r="B451" s="731" t="s">
        <v>600</v>
      </c>
      <c r="C451" s="732" t="s">
        <v>615</v>
      </c>
      <c r="D451" s="733" t="s">
        <v>616</v>
      </c>
      <c r="E451" s="734">
        <v>50113013</v>
      </c>
      <c r="F451" s="733" t="s">
        <v>1398</v>
      </c>
      <c r="G451" s="732" t="s">
        <v>670</v>
      </c>
      <c r="H451" s="732">
        <v>153913</v>
      </c>
      <c r="I451" s="732">
        <v>53913</v>
      </c>
      <c r="J451" s="732" t="s">
        <v>1409</v>
      </c>
      <c r="K451" s="732" t="s">
        <v>1410</v>
      </c>
      <c r="L451" s="735">
        <v>77.719999999999985</v>
      </c>
      <c r="M451" s="735">
        <v>2</v>
      </c>
      <c r="N451" s="736">
        <v>155.43999999999997</v>
      </c>
    </row>
    <row r="452" spans="1:14" ht="14.45" customHeight="1" x14ac:dyDescent="0.2">
      <c r="A452" s="730" t="s">
        <v>599</v>
      </c>
      <c r="B452" s="731" t="s">
        <v>600</v>
      </c>
      <c r="C452" s="732" t="s">
        <v>615</v>
      </c>
      <c r="D452" s="733" t="s">
        <v>616</v>
      </c>
      <c r="E452" s="734">
        <v>50113013</v>
      </c>
      <c r="F452" s="733" t="s">
        <v>1398</v>
      </c>
      <c r="G452" s="732" t="s">
        <v>670</v>
      </c>
      <c r="H452" s="732">
        <v>145010</v>
      </c>
      <c r="I452" s="732">
        <v>45010</v>
      </c>
      <c r="J452" s="732" t="s">
        <v>1411</v>
      </c>
      <c r="K452" s="732" t="s">
        <v>1412</v>
      </c>
      <c r="L452" s="735">
        <v>42.11</v>
      </c>
      <c r="M452" s="735">
        <v>1</v>
      </c>
      <c r="N452" s="736">
        <v>42.11</v>
      </c>
    </row>
    <row r="453" spans="1:14" ht="14.45" customHeight="1" x14ac:dyDescent="0.2">
      <c r="A453" s="730" t="s">
        <v>599</v>
      </c>
      <c r="B453" s="731" t="s">
        <v>600</v>
      </c>
      <c r="C453" s="732" t="s">
        <v>615</v>
      </c>
      <c r="D453" s="733" t="s">
        <v>616</v>
      </c>
      <c r="E453" s="734">
        <v>50113013</v>
      </c>
      <c r="F453" s="733" t="s">
        <v>1398</v>
      </c>
      <c r="G453" s="732" t="s">
        <v>651</v>
      </c>
      <c r="H453" s="732">
        <v>190778</v>
      </c>
      <c r="I453" s="732">
        <v>90778</v>
      </c>
      <c r="J453" s="732" t="s">
        <v>1413</v>
      </c>
      <c r="K453" s="732" t="s">
        <v>1414</v>
      </c>
      <c r="L453" s="735">
        <v>82.139999999999986</v>
      </c>
      <c r="M453" s="735">
        <v>8</v>
      </c>
      <c r="N453" s="736">
        <v>657.11999999999989</v>
      </c>
    </row>
    <row r="454" spans="1:14" ht="14.45" customHeight="1" x14ac:dyDescent="0.2">
      <c r="A454" s="730" t="s">
        <v>599</v>
      </c>
      <c r="B454" s="731" t="s">
        <v>600</v>
      </c>
      <c r="C454" s="732" t="s">
        <v>615</v>
      </c>
      <c r="D454" s="733" t="s">
        <v>616</v>
      </c>
      <c r="E454" s="734">
        <v>50113013</v>
      </c>
      <c r="F454" s="733" t="s">
        <v>1398</v>
      </c>
      <c r="G454" s="732" t="s">
        <v>651</v>
      </c>
      <c r="H454" s="732">
        <v>117170</v>
      </c>
      <c r="I454" s="732">
        <v>17170</v>
      </c>
      <c r="J454" s="732" t="s">
        <v>1415</v>
      </c>
      <c r="K454" s="732" t="s">
        <v>1416</v>
      </c>
      <c r="L454" s="735">
        <v>72.840000000000018</v>
      </c>
      <c r="M454" s="735">
        <v>2</v>
      </c>
      <c r="N454" s="736">
        <v>145.68000000000004</v>
      </c>
    </row>
    <row r="455" spans="1:14" ht="14.45" customHeight="1" x14ac:dyDescent="0.2">
      <c r="A455" s="730" t="s">
        <v>599</v>
      </c>
      <c r="B455" s="731" t="s">
        <v>600</v>
      </c>
      <c r="C455" s="732" t="s">
        <v>615</v>
      </c>
      <c r="D455" s="733" t="s">
        <v>616</v>
      </c>
      <c r="E455" s="734">
        <v>50113013</v>
      </c>
      <c r="F455" s="733" t="s">
        <v>1398</v>
      </c>
      <c r="G455" s="732" t="s">
        <v>651</v>
      </c>
      <c r="H455" s="732">
        <v>103378</v>
      </c>
      <c r="I455" s="732">
        <v>3378</v>
      </c>
      <c r="J455" s="732" t="s">
        <v>1417</v>
      </c>
      <c r="K455" s="732" t="s">
        <v>1418</v>
      </c>
      <c r="L455" s="735">
        <v>38.179999999999993</v>
      </c>
      <c r="M455" s="735">
        <v>1</v>
      </c>
      <c r="N455" s="736">
        <v>38.179999999999993</v>
      </c>
    </row>
    <row r="456" spans="1:14" ht="14.45" customHeight="1" x14ac:dyDescent="0.2">
      <c r="A456" s="730" t="s">
        <v>599</v>
      </c>
      <c r="B456" s="731" t="s">
        <v>600</v>
      </c>
      <c r="C456" s="732" t="s">
        <v>615</v>
      </c>
      <c r="D456" s="733" t="s">
        <v>616</v>
      </c>
      <c r="E456" s="734">
        <v>50113013</v>
      </c>
      <c r="F456" s="733" t="s">
        <v>1398</v>
      </c>
      <c r="G456" s="732" t="s">
        <v>651</v>
      </c>
      <c r="H456" s="732">
        <v>111706</v>
      </c>
      <c r="I456" s="732">
        <v>11706</v>
      </c>
      <c r="J456" s="732" t="s">
        <v>1419</v>
      </c>
      <c r="K456" s="732" t="s">
        <v>1420</v>
      </c>
      <c r="L456" s="735">
        <v>526.91608695652167</v>
      </c>
      <c r="M456" s="735">
        <v>46</v>
      </c>
      <c r="N456" s="736">
        <v>24238.139999999996</v>
      </c>
    </row>
    <row r="457" spans="1:14" ht="14.45" customHeight="1" x14ac:dyDescent="0.2">
      <c r="A457" s="730" t="s">
        <v>599</v>
      </c>
      <c r="B457" s="731" t="s">
        <v>600</v>
      </c>
      <c r="C457" s="732" t="s">
        <v>615</v>
      </c>
      <c r="D457" s="733" t="s">
        <v>616</v>
      </c>
      <c r="E457" s="734">
        <v>50113013</v>
      </c>
      <c r="F457" s="733" t="s">
        <v>1398</v>
      </c>
      <c r="G457" s="732" t="s">
        <v>651</v>
      </c>
      <c r="H457" s="732">
        <v>131654</v>
      </c>
      <c r="I457" s="732">
        <v>131654</v>
      </c>
      <c r="J457" s="732" t="s">
        <v>1421</v>
      </c>
      <c r="K457" s="732" t="s">
        <v>1422</v>
      </c>
      <c r="L457" s="735">
        <v>264</v>
      </c>
      <c r="M457" s="735">
        <v>2</v>
      </c>
      <c r="N457" s="736">
        <v>528</v>
      </c>
    </row>
    <row r="458" spans="1:14" ht="14.45" customHeight="1" x14ac:dyDescent="0.2">
      <c r="A458" s="730" t="s">
        <v>599</v>
      </c>
      <c r="B458" s="731" t="s">
        <v>600</v>
      </c>
      <c r="C458" s="732" t="s">
        <v>615</v>
      </c>
      <c r="D458" s="733" t="s">
        <v>616</v>
      </c>
      <c r="E458" s="734">
        <v>50113013</v>
      </c>
      <c r="F458" s="733" t="s">
        <v>1398</v>
      </c>
      <c r="G458" s="732" t="s">
        <v>651</v>
      </c>
      <c r="H458" s="732">
        <v>131656</v>
      </c>
      <c r="I458" s="732">
        <v>131656</v>
      </c>
      <c r="J458" s="732" t="s">
        <v>1423</v>
      </c>
      <c r="K458" s="732" t="s">
        <v>1424</v>
      </c>
      <c r="L458" s="735">
        <v>517</v>
      </c>
      <c r="M458" s="735">
        <v>7</v>
      </c>
      <c r="N458" s="736">
        <v>3619</v>
      </c>
    </row>
    <row r="459" spans="1:14" ht="14.45" customHeight="1" x14ac:dyDescent="0.2">
      <c r="A459" s="730" t="s">
        <v>599</v>
      </c>
      <c r="B459" s="731" t="s">
        <v>600</v>
      </c>
      <c r="C459" s="732" t="s">
        <v>615</v>
      </c>
      <c r="D459" s="733" t="s">
        <v>616</v>
      </c>
      <c r="E459" s="734">
        <v>50113013</v>
      </c>
      <c r="F459" s="733" t="s">
        <v>1398</v>
      </c>
      <c r="G459" s="732" t="s">
        <v>651</v>
      </c>
      <c r="H459" s="732">
        <v>162180</v>
      </c>
      <c r="I459" s="732">
        <v>162180</v>
      </c>
      <c r="J459" s="732" t="s">
        <v>1425</v>
      </c>
      <c r="K459" s="732" t="s">
        <v>1426</v>
      </c>
      <c r="L459" s="735">
        <v>341</v>
      </c>
      <c r="M459" s="735">
        <v>6</v>
      </c>
      <c r="N459" s="736">
        <v>2046</v>
      </c>
    </row>
    <row r="460" spans="1:14" ht="14.45" customHeight="1" x14ac:dyDescent="0.2">
      <c r="A460" s="730" t="s">
        <v>599</v>
      </c>
      <c r="B460" s="731" t="s">
        <v>600</v>
      </c>
      <c r="C460" s="732" t="s">
        <v>615</v>
      </c>
      <c r="D460" s="733" t="s">
        <v>616</v>
      </c>
      <c r="E460" s="734">
        <v>50113013</v>
      </c>
      <c r="F460" s="733" t="s">
        <v>1398</v>
      </c>
      <c r="G460" s="732" t="s">
        <v>670</v>
      </c>
      <c r="H460" s="732">
        <v>849655</v>
      </c>
      <c r="I460" s="732">
        <v>129836</v>
      </c>
      <c r="J460" s="732" t="s">
        <v>1427</v>
      </c>
      <c r="K460" s="732" t="s">
        <v>1428</v>
      </c>
      <c r="L460" s="735">
        <v>264</v>
      </c>
      <c r="M460" s="735">
        <v>14</v>
      </c>
      <c r="N460" s="736">
        <v>3696</v>
      </c>
    </row>
    <row r="461" spans="1:14" ht="14.45" customHeight="1" x14ac:dyDescent="0.2">
      <c r="A461" s="730" t="s">
        <v>599</v>
      </c>
      <c r="B461" s="731" t="s">
        <v>600</v>
      </c>
      <c r="C461" s="732" t="s">
        <v>615</v>
      </c>
      <c r="D461" s="733" t="s">
        <v>616</v>
      </c>
      <c r="E461" s="734">
        <v>50113013</v>
      </c>
      <c r="F461" s="733" t="s">
        <v>1398</v>
      </c>
      <c r="G461" s="732" t="s">
        <v>670</v>
      </c>
      <c r="H461" s="732">
        <v>849887</v>
      </c>
      <c r="I461" s="732">
        <v>129834</v>
      </c>
      <c r="J461" s="732" t="s">
        <v>1429</v>
      </c>
      <c r="K461" s="732" t="s">
        <v>329</v>
      </c>
      <c r="L461" s="735">
        <v>150.70000000000002</v>
      </c>
      <c r="M461" s="735">
        <v>6</v>
      </c>
      <c r="N461" s="736">
        <v>904.20000000000016</v>
      </c>
    </row>
    <row r="462" spans="1:14" ht="14.45" customHeight="1" x14ac:dyDescent="0.2">
      <c r="A462" s="730" t="s">
        <v>599</v>
      </c>
      <c r="B462" s="731" t="s">
        <v>600</v>
      </c>
      <c r="C462" s="732" t="s">
        <v>615</v>
      </c>
      <c r="D462" s="733" t="s">
        <v>616</v>
      </c>
      <c r="E462" s="734">
        <v>50113013</v>
      </c>
      <c r="F462" s="733" t="s">
        <v>1398</v>
      </c>
      <c r="G462" s="732" t="s">
        <v>651</v>
      </c>
      <c r="H462" s="732">
        <v>218400</v>
      </c>
      <c r="I462" s="732">
        <v>218400</v>
      </c>
      <c r="J462" s="732" t="s">
        <v>1430</v>
      </c>
      <c r="K462" s="732" t="s">
        <v>1431</v>
      </c>
      <c r="L462" s="735">
        <v>681.18999999999994</v>
      </c>
      <c r="M462" s="735">
        <v>3</v>
      </c>
      <c r="N462" s="736">
        <v>2043.5699999999997</v>
      </c>
    </row>
    <row r="463" spans="1:14" ht="14.45" customHeight="1" x14ac:dyDescent="0.2">
      <c r="A463" s="730" t="s">
        <v>599</v>
      </c>
      <c r="B463" s="731" t="s">
        <v>600</v>
      </c>
      <c r="C463" s="732" t="s">
        <v>615</v>
      </c>
      <c r="D463" s="733" t="s">
        <v>616</v>
      </c>
      <c r="E463" s="734">
        <v>50113013</v>
      </c>
      <c r="F463" s="733" t="s">
        <v>1398</v>
      </c>
      <c r="G463" s="732" t="s">
        <v>651</v>
      </c>
      <c r="H463" s="732">
        <v>175023</v>
      </c>
      <c r="I463" s="732">
        <v>75023</v>
      </c>
      <c r="J463" s="732" t="s">
        <v>1432</v>
      </c>
      <c r="K463" s="732" t="s">
        <v>1433</v>
      </c>
      <c r="L463" s="735">
        <v>60.560000000000024</v>
      </c>
      <c r="M463" s="735">
        <v>7</v>
      </c>
      <c r="N463" s="736">
        <v>423.92000000000019</v>
      </c>
    </row>
    <row r="464" spans="1:14" ht="14.45" customHeight="1" x14ac:dyDescent="0.2">
      <c r="A464" s="730" t="s">
        <v>599</v>
      </c>
      <c r="B464" s="731" t="s">
        <v>600</v>
      </c>
      <c r="C464" s="732" t="s">
        <v>615</v>
      </c>
      <c r="D464" s="733" t="s">
        <v>616</v>
      </c>
      <c r="E464" s="734">
        <v>50113013</v>
      </c>
      <c r="F464" s="733" t="s">
        <v>1398</v>
      </c>
      <c r="G464" s="732" t="s">
        <v>651</v>
      </c>
      <c r="H464" s="732">
        <v>168860</v>
      </c>
      <c r="I464" s="732">
        <v>168860</v>
      </c>
      <c r="J464" s="732" t="s">
        <v>1434</v>
      </c>
      <c r="K464" s="732" t="s">
        <v>1435</v>
      </c>
      <c r="L464" s="735">
        <v>29215</v>
      </c>
      <c r="M464" s="735">
        <v>2</v>
      </c>
      <c r="N464" s="736">
        <v>58430</v>
      </c>
    </row>
    <row r="465" spans="1:14" ht="14.45" customHeight="1" x14ac:dyDescent="0.2">
      <c r="A465" s="730" t="s">
        <v>599</v>
      </c>
      <c r="B465" s="731" t="s">
        <v>600</v>
      </c>
      <c r="C465" s="732" t="s">
        <v>615</v>
      </c>
      <c r="D465" s="733" t="s">
        <v>616</v>
      </c>
      <c r="E465" s="734">
        <v>50113013</v>
      </c>
      <c r="F465" s="733" t="s">
        <v>1398</v>
      </c>
      <c r="G465" s="732" t="s">
        <v>651</v>
      </c>
      <c r="H465" s="732">
        <v>104013</v>
      </c>
      <c r="I465" s="732">
        <v>4013</v>
      </c>
      <c r="J465" s="732" t="s">
        <v>1436</v>
      </c>
      <c r="K465" s="732" t="s">
        <v>1437</v>
      </c>
      <c r="L465" s="735">
        <v>83.67</v>
      </c>
      <c r="M465" s="735">
        <v>1</v>
      </c>
      <c r="N465" s="736">
        <v>83.67</v>
      </c>
    </row>
    <row r="466" spans="1:14" ht="14.45" customHeight="1" x14ac:dyDescent="0.2">
      <c r="A466" s="730" t="s">
        <v>599</v>
      </c>
      <c r="B466" s="731" t="s">
        <v>600</v>
      </c>
      <c r="C466" s="732" t="s">
        <v>615</v>
      </c>
      <c r="D466" s="733" t="s">
        <v>616</v>
      </c>
      <c r="E466" s="734">
        <v>50113013</v>
      </c>
      <c r="F466" s="733" t="s">
        <v>1398</v>
      </c>
      <c r="G466" s="732" t="s">
        <v>651</v>
      </c>
      <c r="H466" s="732">
        <v>112737</v>
      </c>
      <c r="I466" s="732">
        <v>12737</v>
      </c>
      <c r="J466" s="732" t="s">
        <v>1438</v>
      </c>
      <c r="K466" s="732" t="s">
        <v>1439</v>
      </c>
      <c r="L466" s="735">
        <v>84.390000000000015</v>
      </c>
      <c r="M466" s="735">
        <v>2</v>
      </c>
      <c r="N466" s="736">
        <v>168.78000000000003</v>
      </c>
    </row>
    <row r="467" spans="1:14" ht="14.45" customHeight="1" x14ac:dyDescent="0.2">
      <c r="A467" s="730" t="s">
        <v>599</v>
      </c>
      <c r="B467" s="731" t="s">
        <v>600</v>
      </c>
      <c r="C467" s="732" t="s">
        <v>615</v>
      </c>
      <c r="D467" s="733" t="s">
        <v>616</v>
      </c>
      <c r="E467" s="734">
        <v>50113013</v>
      </c>
      <c r="F467" s="733" t="s">
        <v>1398</v>
      </c>
      <c r="G467" s="732" t="s">
        <v>651</v>
      </c>
      <c r="H467" s="732">
        <v>102427</v>
      </c>
      <c r="I467" s="732">
        <v>2427</v>
      </c>
      <c r="J467" s="732" t="s">
        <v>1440</v>
      </c>
      <c r="K467" s="732" t="s">
        <v>1441</v>
      </c>
      <c r="L467" s="735">
        <v>91.028823529411781</v>
      </c>
      <c r="M467" s="735">
        <v>17</v>
      </c>
      <c r="N467" s="736">
        <v>1547.4900000000002</v>
      </c>
    </row>
    <row r="468" spans="1:14" ht="14.45" customHeight="1" x14ac:dyDescent="0.2">
      <c r="A468" s="730" t="s">
        <v>599</v>
      </c>
      <c r="B468" s="731" t="s">
        <v>600</v>
      </c>
      <c r="C468" s="732" t="s">
        <v>615</v>
      </c>
      <c r="D468" s="733" t="s">
        <v>616</v>
      </c>
      <c r="E468" s="734">
        <v>50113013</v>
      </c>
      <c r="F468" s="733" t="s">
        <v>1398</v>
      </c>
      <c r="G468" s="732" t="s">
        <v>651</v>
      </c>
      <c r="H468" s="732">
        <v>101066</v>
      </c>
      <c r="I468" s="732">
        <v>1066</v>
      </c>
      <c r="J468" s="732" t="s">
        <v>1442</v>
      </c>
      <c r="K468" s="732" t="s">
        <v>1443</v>
      </c>
      <c r="L468" s="735">
        <v>57.21</v>
      </c>
      <c r="M468" s="735">
        <v>7</v>
      </c>
      <c r="N468" s="736">
        <v>400.47</v>
      </c>
    </row>
    <row r="469" spans="1:14" ht="14.45" customHeight="1" x14ac:dyDescent="0.2">
      <c r="A469" s="730" t="s">
        <v>599</v>
      </c>
      <c r="B469" s="731" t="s">
        <v>600</v>
      </c>
      <c r="C469" s="732" t="s">
        <v>615</v>
      </c>
      <c r="D469" s="733" t="s">
        <v>616</v>
      </c>
      <c r="E469" s="734">
        <v>50113013</v>
      </c>
      <c r="F469" s="733" t="s">
        <v>1398</v>
      </c>
      <c r="G469" s="732" t="s">
        <v>651</v>
      </c>
      <c r="H469" s="732">
        <v>207280</v>
      </c>
      <c r="I469" s="732">
        <v>207280</v>
      </c>
      <c r="J469" s="732" t="s">
        <v>1444</v>
      </c>
      <c r="K469" s="732" t="s">
        <v>715</v>
      </c>
      <c r="L469" s="735">
        <v>129.82000000000005</v>
      </c>
      <c r="M469" s="735">
        <v>1</v>
      </c>
      <c r="N469" s="736">
        <v>129.82000000000005</v>
      </c>
    </row>
    <row r="470" spans="1:14" ht="14.45" customHeight="1" x14ac:dyDescent="0.2">
      <c r="A470" s="730" t="s">
        <v>599</v>
      </c>
      <c r="B470" s="731" t="s">
        <v>600</v>
      </c>
      <c r="C470" s="732" t="s">
        <v>615</v>
      </c>
      <c r="D470" s="733" t="s">
        <v>616</v>
      </c>
      <c r="E470" s="734">
        <v>50113013</v>
      </c>
      <c r="F470" s="733" t="s">
        <v>1398</v>
      </c>
      <c r="G470" s="732" t="s">
        <v>651</v>
      </c>
      <c r="H470" s="732">
        <v>235812</v>
      </c>
      <c r="I470" s="732">
        <v>235812</v>
      </c>
      <c r="J470" s="732" t="s">
        <v>1445</v>
      </c>
      <c r="K470" s="732" t="s">
        <v>1446</v>
      </c>
      <c r="L470" s="735">
        <v>246.75999999999993</v>
      </c>
      <c r="M470" s="735">
        <v>20</v>
      </c>
      <c r="N470" s="736">
        <v>4935.1999999999989</v>
      </c>
    </row>
    <row r="471" spans="1:14" ht="14.45" customHeight="1" x14ac:dyDescent="0.2">
      <c r="A471" s="730" t="s">
        <v>599</v>
      </c>
      <c r="B471" s="731" t="s">
        <v>600</v>
      </c>
      <c r="C471" s="732" t="s">
        <v>615</v>
      </c>
      <c r="D471" s="733" t="s">
        <v>616</v>
      </c>
      <c r="E471" s="734">
        <v>50113013</v>
      </c>
      <c r="F471" s="733" t="s">
        <v>1398</v>
      </c>
      <c r="G471" s="732" t="s">
        <v>651</v>
      </c>
      <c r="H471" s="732">
        <v>216199</v>
      </c>
      <c r="I471" s="732">
        <v>216199</v>
      </c>
      <c r="J471" s="732" t="s">
        <v>1049</v>
      </c>
      <c r="K471" s="732" t="s">
        <v>1050</v>
      </c>
      <c r="L471" s="735">
        <v>86.659999999999982</v>
      </c>
      <c r="M471" s="735">
        <v>7</v>
      </c>
      <c r="N471" s="736">
        <v>606.61999999999989</v>
      </c>
    </row>
    <row r="472" spans="1:14" ht="14.45" customHeight="1" x14ac:dyDescent="0.2">
      <c r="A472" s="730" t="s">
        <v>599</v>
      </c>
      <c r="B472" s="731" t="s">
        <v>600</v>
      </c>
      <c r="C472" s="732" t="s">
        <v>615</v>
      </c>
      <c r="D472" s="733" t="s">
        <v>616</v>
      </c>
      <c r="E472" s="734">
        <v>50113013</v>
      </c>
      <c r="F472" s="733" t="s">
        <v>1398</v>
      </c>
      <c r="G472" s="732" t="s">
        <v>670</v>
      </c>
      <c r="H472" s="732">
        <v>173750</v>
      </c>
      <c r="I472" s="732">
        <v>173750</v>
      </c>
      <c r="J472" s="732" t="s">
        <v>1447</v>
      </c>
      <c r="K472" s="732" t="s">
        <v>1448</v>
      </c>
      <c r="L472" s="735">
        <v>825.08000000000015</v>
      </c>
      <c r="M472" s="735">
        <v>46.5</v>
      </c>
      <c r="N472" s="736">
        <v>38366.220000000008</v>
      </c>
    </row>
    <row r="473" spans="1:14" ht="14.45" customHeight="1" x14ac:dyDescent="0.2">
      <c r="A473" s="730" t="s">
        <v>599</v>
      </c>
      <c r="B473" s="731" t="s">
        <v>600</v>
      </c>
      <c r="C473" s="732" t="s">
        <v>615</v>
      </c>
      <c r="D473" s="733" t="s">
        <v>616</v>
      </c>
      <c r="E473" s="734">
        <v>50113013</v>
      </c>
      <c r="F473" s="733" t="s">
        <v>1398</v>
      </c>
      <c r="G473" s="732" t="s">
        <v>670</v>
      </c>
      <c r="H473" s="732">
        <v>242332</v>
      </c>
      <c r="I473" s="732">
        <v>242332</v>
      </c>
      <c r="J473" s="732" t="s">
        <v>1449</v>
      </c>
      <c r="K473" s="732" t="s">
        <v>1450</v>
      </c>
      <c r="L473" s="735">
        <v>376.91999999999996</v>
      </c>
      <c r="M473" s="735">
        <v>2</v>
      </c>
      <c r="N473" s="736">
        <v>753.83999999999992</v>
      </c>
    </row>
    <row r="474" spans="1:14" ht="14.45" customHeight="1" x14ac:dyDescent="0.2">
      <c r="A474" s="730" t="s">
        <v>599</v>
      </c>
      <c r="B474" s="731" t="s">
        <v>600</v>
      </c>
      <c r="C474" s="732" t="s">
        <v>615</v>
      </c>
      <c r="D474" s="733" t="s">
        <v>616</v>
      </c>
      <c r="E474" s="734">
        <v>50113013</v>
      </c>
      <c r="F474" s="733" t="s">
        <v>1398</v>
      </c>
      <c r="G474" s="732" t="s">
        <v>329</v>
      </c>
      <c r="H474" s="732">
        <v>224407</v>
      </c>
      <c r="I474" s="732">
        <v>224407</v>
      </c>
      <c r="J474" s="732" t="s">
        <v>1449</v>
      </c>
      <c r="K474" s="732" t="s">
        <v>1451</v>
      </c>
      <c r="L474" s="735">
        <v>188.45999999999998</v>
      </c>
      <c r="M474" s="735">
        <v>6.1999999999999993</v>
      </c>
      <c r="N474" s="736">
        <v>1168.4519999999998</v>
      </c>
    </row>
    <row r="475" spans="1:14" ht="14.45" customHeight="1" x14ac:dyDescent="0.2">
      <c r="A475" s="730" t="s">
        <v>599</v>
      </c>
      <c r="B475" s="731" t="s">
        <v>600</v>
      </c>
      <c r="C475" s="732" t="s">
        <v>615</v>
      </c>
      <c r="D475" s="733" t="s">
        <v>616</v>
      </c>
      <c r="E475" s="734">
        <v>50113013</v>
      </c>
      <c r="F475" s="733" t="s">
        <v>1398</v>
      </c>
      <c r="G475" s="732" t="s">
        <v>651</v>
      </c>
      <c r="H475" s="732">
        <v>225543</v>
      </c>
      <c r="I475" s="732">
        <v>225543</v>
      </c>
      <c r="J475" s="732" t="s">
        <v>1452</v>
      </c>
      <c r="K475" s="732" t="s">
        <v>1453</v>
      </c>
      <c r="L475" s="735">
        <v>390.64000000000004</v>
      </c>
      <c r="M475" s="735">
        <v>2</v>
      </c>
      <c r="N475" s="736">
        <v>781.28000000000009</v>
      </c>
    </row>
    <row r="476" spans="1:14" ht="14.45" customHeight="1" x14ac:dyDescent="0.2">
      <c r="A476" s="730" t="s">
        <v>599</v>
      </c>
      <c r="B476" s="731" t="s">
        <v>600</v>
      </c>
      <c r="C476" s="732" t="s">
        <v>615</v>
      </c>
      <c r="D476" s="733" t="s">
        <v>616</v>
      </c>
      <c r="E476" s="734">
        <v>50113013</v>
      </c>
      <c r="F476" s="733" t="s">
        <v>1398</v>
      </c>
      <c r="G476" s="732" t="s">
        <v>651</v>
      </c>
      <c r="H476" s="732">
        <v>101076</v>
      </c>
      <c r="I476" s="732">
        <v>1076</v>
      </c>
      <c r="J476" s="732" t="s">
        <v>1454</v>
      </c>
      <c r="K476" s="732" t="s">
        <v>1455</v>
      </c>
      <c r="L476" s="735">
        <v>77.995000000000005</v>
      </c>
      <c r="M476" s="735">
        <v>4</v>
      </c>
      <c r="N476" s="736">
        <v>311.98</v>
      </c>
    </row>
    <row r="477" spans="1:14" ht="14.45" customHeight="1" x14ac:dyDescent="0.2">
      <c r="A477" s="730" t="s">
        <v>599</v>
      </c>
      <c r="B477" s="731" t="s">
        <v>600</v>
      </c>
      <c r="C477" s="732" t="s">
        <v>615</v>
      </c>
      <c r="D477" s="733" t="s">
        <v>616</v>
      </c>
      <c r="E477" s="734">
        <v>50113013</v>
      </c>
      <c r="F477" s="733" t="s">
        <v>1398</v>
      </c>
      <c r="G477" s="732" t="s">
        <v>651</v>
      </c>
      <c r="H477" s="732">
        <v>498890</v>
      </c>
      <c r="I477" s="732">
        <v>9999999</v>
      </c>
      <c r="J477" s="732" t="s">
        <v>1456</v>
      </c>
      <c r="K477" s="732" t="s">
        <v>1457</v>
      </c>
      <c r="L477" s="735">
        <v>2112</v>
      </c>
      <c r="M477" s="735">
        <v>40</v>
      </c>
      <c r="N477" s="736">
        <v>84480</v>
      </c>
    </row>
    <row r="478" spans="1:14" ht="14.45" customHeight="1" x14ac:dyDescent="0.2">
      <c r="A478" s="730" t="s">
        <v>599</v>
      </c>
      <c r="B478" s="731" t="s">
        <v>600</v>
      </c>
      <c r="C478" s="732" t="s">
        <v>615</v>
      </c>
      <c r="D478" s="733" t="s">
        <v>616</v>
      </c>
      <c r="E478" s="734">
        <v>50113013</v>
      </c>
      <c r="F478" s="733" t="s">
        <v>1398</v>
      </c>
      <c r="G478" s="732" t="s">
        <v>651</v>
      </c>
      <c r="H478" s="732">
        <v>113424</v>
      </c>
      <c r="I478" s="732">
        <v>9999999</v>
      </c>
      <c r="J478" s="732" t="s">
        <v>1458</v>
      </c>
      <c r="K478" s="732" t="s">
        <v>1459</v>
      </c>
      <c r="L478" s="735">
        <v>2393.2599999999998</v>
      </c>
      <c r="M478" s="735">
        <v>24.5</v>
      </c>
      <c r="N478" s="736">
        <v>58634.869999999995</v>
      </c>
    </row>
    <row r="479" spans="1:14" ht="14.45" customHeight="1" x14ac:dyDescent="0.2">
      <c r="A479" s="730" t="s">
        <v>599</v>
      </c>
      <c r="B479" s="731" t="s">
        <v>600</v>
      </c>
      <c r="C479" s="732" t="s">
        <v>615</v>
      </c>
      <c r="D479" s="733" t="s">
        <v>616</v>
      </c>
      <c r="E479" s="734">
        <v>50113013</v>
      </c>
      <c r="F479" s="733" t="s">
        <v>1398</v>
      </c>
      <c r="G479" s="732" t="s">
        <v>670</v>
      </c>
      <c r="H479" s="732">
        <v>113453</v>
      </c>
      <c r="I479" s="732">
        <v>113453</v>
      </c>
      <c r="J479" s="732" t="s">
        <v>1460</v>
      </c>
      <c r="K479" s="732" t="s">
        <v>1461</v>
      </c>
      <c r="L479" s="735">
        <v>2124.7576595744677</v>
      </c>
      <c r="M479" s="735">
        <v>47</v>
      </c>
      <c r="N479" s="736">
        <v>99863.609999999986</v>
      </c>
    </row>
    <row r="480" spans="1:14" ht="14.45" customHeight="1" x14ac:dyDescent="0.2">
      <c r="A480" s="730" t="s">
        <v>599</v>
      </c>
      <c r="B480" s="731" t="s">
        <v>600</v>
      </c>
      <c r="C480" s="732" t="s">
        <v>615</v>
      </c>
      <c r="D480" s="733" t="s">
        <v>616</v>
      </c>
      <c r="E480" s="734">
        <v>50113013</v>
      </c>
      <c r="F480" s="733" t="s">
        <v>1398</v>
      </c>
      <c r="G480" s="732" t="s">
        <v>651</v>
      </c>
      <c r="H480" s="732">
        <v>105113</v>
      </c>
      <c r="I480" s="732">
        <v>5113</v>
      </c>
      <c r="J480" s="732" t="s">
        <v>1462</v>
      </c>
      <c r="K480" s="732" t="s">
        <v>1463</v>
      </c>
      <c r="L480" s="735">
        <v>128.24882352941174</v>
      </c>
      <c r="M480" s="735">
        <v>85</v>
      </c>
      <c r="N480" s="736">
        <v>10901.149999999998</v>
      </c>
    </row>
    <row r="481" spans="1:14" ht="14.45" customHeight="1" x14ac:dyDescent="0.2">
      <c r="A481" s="730" t="s">
        <v>599</v>
      </c>
      <c r="B481" s="731" t="s">
        <v>600</v>
      </c>
      <c r="C481" s="732" t="s">
        <v>615</v>
      </c>
      <c r="D481" s="733" t="s">
        <v>616</v>
      </c>
      <c r="E481" s="734">
        <v>50113013</v>
      </c>
      <c r="F481" s="733" t="s">
        <v>1398</v>
      </c>
      <c r="G481" s="732" t="s">
        <v>651</v>
      </c>
      <c r="H481" s="732">
        <v>225175</v>
      </c>
      <c r="I481" s="732">
        <v>225175</v>
      </c>
      <c r="J481" s="732" t="s">
        <v>1464</v>
      </c>
      <c r="K481" s="732" t="s">
        <v>1465</v>
      </c>
      <c r="L481" s="735">
        <v>45.61</v>
      </c>
      <c r="M481" s="735">
        <v>2</v>
      </c>
      <c r="N481" s="736">
        <v>91.22</v>
      </c>
    </row>
    <row r="482" spans="1:14" ht="14.45" customHeight="1" x14ac:dyDescent="0.2">
      <c r="A482" s="730" t="s">
        <v>599</v>
      </c>
      <c r="B482" s="731" t="s">
        <v>600</v>
      </c>
      <c r="C482" s="732" t="s">
        <v>615</v>
      </c>
      <c r="D482" s="733" t="s">
        <v>616</v>
      </c>
      <c r="E482" s="734">
        <v>50113013</v>
      </c>
      <c r="F482" s="733" t="s">
        <v>1398</v>
      </c>
      <c r="G482" s="732" t="s">
        <v>670</v>
      </c>
      <c r="H482" s="732">
        <v>126127</v>
      </c>
      <c r="I482" s="732">
        <v>26127</v>
      </c>
      <c r="J482" s="732" t="s">
        <v>1466</v>
      </c>
      <c r="K482" s="732" t="s">
        <v>1467</v>
      </c>
      <c r="L482" s="735">
        <v>2237.7299999999996</v>
      </c>
      <c r="M482" s="735">
        <v>3</v>
      </c>
      <c r="N482" s="736">
        <v>6713.1899999999987</v>
      </c>
    </row>
    <row r="483" spans="1:14" ht="14.45" customHeight="1" x14ac:dyDescent="0.2">
      <c r="A483" s="730" t="s">
        <v>599</v>
      </c>
      <c r="B483" s="731" t="s">
        <v>600</v>
      </c>
      <c r="C483" s="732" t="s">
        <v>615</v>
      </c>
      <c r="D483" s="733" t="s">
        <v>616</v>
      </c>
      <c r="E483" s="734">
        <v>50113013</v>
      </c>
      <c r="F483" s="733" t="s">
        <v>1398</v>
      </c>
      <c r="G483" s="732" t="s">
        <v>651</v>
      </c>
      <c r="H483" s="732">
        <v>117149</v>
      </c>
      <c r="I483" s="732">
        <v>17149</v>
      </c>
      <c r="J483" s="732" t="s">
        <v>1468</v>
      </c>
      <c r="K483" s="732" t="s">
        <v>1469</v>
      </c>
      <c r="L483" s="735">
        <v>162.52999999999997</v>
      </c>
      <c r="M483" s="735">
        <v>2</v>
      </c>
      <c r="N483" s="736">
        <v>325.05999999999995</v>
      </c>
    </row>
    <row r="484" spans="1:14" ht="14.45" customHeight="1" x14ac:dyDescent="0.2">
      <c r="A484" s="730" t="s">
        <v>599</v>
      </c>
      <c r="B484" s="731" t="s">
        <v>600</v>
      </c>
      <c r="C484" s="732" t="s">
        <v>615</v>
      </c>
      <c r="D484" s="733" t="s">
        <v>616</v>
      </c>
      <c r="E484" s="734">
        <v>50113013</v>
      </c>
      <c r="F484" s="733" t="s">
        <v>1398</v>
      </c>
      <c r="G484" s="732" t="s">
        <v>670</v>
      </c>
      <c r="H484" s="732">
        <v>166269</v>
      </c>
      <c r="I484" s="732">
        <v>166269</v>
      </c>
      <c r="J484" s="732" t="s">
        <v>1470</v>
      </c>
      <c r="K484" s="732" t="s">
        <v>1471</v>
      </c>
      <c r="L484" s="735">
        <v>52.88000000000001</v>
      </c>
      <c r="M484" s="735">
        <v>90</v>
      </c>
      <c r="N484" s="736">
        <v>4759.2000000000007</v>
      </c>
    </row>
    <row r="485" spans="1:14" ht="14.45" customHeight="1" x14ac:dyDescent="0.2">
      <c r="A485" s="730" t="s">
        <v>599</v>
      </c>
      <c r="B485" s="731" t="s">
        <v>600</v>
      </c>
      <c r="C485" s="732" t="s">
        <v>615</v>
      </c>
      <c r="D485" s="733" t="s">
        <v>616</v>
      </c>
      <c r="E485" s="734">
        <v>50113013</v>
      </c>
      <c r="F485" s="733" t="s">
        <v>1398</v>
      </c>
      <c r="G485" s="732" t="s">
        <v>670</v>
      </c>
      <c r="H485" s="732">
        <v>118547</v>
      </c>
      <c r="I485" s="732">
        <v>18547</v>
      </c>
      <c r="J485" s="732" t="s">
        <v>1472</v>
      </c>
      <c r="K485" s="732" t="s">
        <v>1473</v>
      </c>
      <c r="L485" s="735">
        <v>92.744285714285724</v>
      </c>
      <c r="M485" s="735">
        <v>7</v>
      </c>
      <c r="N485" s="736">
        <v>649.21</v>
      </c>
    </row>
    <row r="486" spans="1:14" ht="14.45" customHeight="1" x14ac:dyDescent="0.2">
      <c r="A486" s="730" t="s">
        <v>599</v>
      </c>
      <c r="B486" s="731" t="s">
        <v>600</v>
      </c>
      <c r="C486" s="732" t="s">
        <v>615</v>
      </c>
      <c r="D486" s="733" t="s">
        <v>616</v>
      </c>
      <c r="E486" s="734">
        <v>50113013</v>
      </c>
      <c r="F486" s="733" t="s">
        <v>1398</v>
      </c>
      <c r="G486" s="732" t="s">
        <v>651</v>
      </c>
      <c r="H486" s="732">
        <v>209414</v>
      </c>
      <c r="I486" s="732">
        <v>209414</v>
      </c>
      <c r="J486" s="732" t="s">
        <v>1474</v>
      </c>
      <c r="K486" s="732" t="s">
        <v>1475</v>
      </c>
      <c r="L486" s="735">
        <v>21087.769142857142</v>
      </c>
      <c r="M486" s="735">
        <v>7</v>
      </c>
      <c r="N486" s="736">
        <v>147614.38399999999</v>
      </c>
    </row>
    <row r="487" spans="1:14" ht="14.45" customHeight="1" x14ac:dyDescent="0.2">
      <c r="A487" s="730" t="s">
        <v>599</v>
      </c>
      <c r="B487" s="731" t="s">
        <v>600</v>
      </c>
      <c r="C487" s="732" t="s">
        <v>615</v>
      </c>
      <c r="D487" s="733" t="s">
        <v>616</v>
      </c>
      <c r="E487" s="734">
        <v>50113014</v>
      </c>
      <c r="F487" s="733" t="s">
        <v>1476</v>
      </c>
      <c r="G487" s="732" t="s">
        <v>670</v>
      </c>
      <c r="H487" s="732">
        <v>164941</v>
      </c>
      <c r="I487" s="732">
        <v>64941</v>
      </c>
      <c r="J487" s="732" t="s">
        <v>1477</v>
      </c>
      <c r="K487" s="732" t="s">
        <v>1478</v>
      </c>
      <c r="L487" s="735">
        <v>58.970000000000006</v>
      </c>
      <c r="M487" s="735">
        <v>4</v>
      </c>
      <c r="N487" s="736">
        <v>235.88000000000002</v>
      </c>
    </row>
    <row r="488" spans="1:14" ht="14.45" customHeight="1" x14ac:dyDescent="0.2">
      <c r="A488" s="730" t="s">
        <v>599</v>
      </c>
      <c r="B488" s="731" t="s">
        <v>600</v>
      </c>
      <c r="C488" s="732" t="s">
        <v>615</v>
      </c>
      <c r="D488" s="733" t="s">
        <v>616</v>
      </c>
      <c r="E488" s="734">
        <v>50113014</v>
      </c>
      <c r="F488" s="733" t="s">
        <v>1476</v>
      </c>
      <c r="G488" s="732" t="s">
        <v>670</v>
      </c>
      <c r="H488" s="732">
        <v>64942</v>
      </c>
      <c r="I488" s="732">
        <v>64942</v>
      </c>
      <c r="J488" s="732" t="s">
        <v>1479</v>
      </c>
      <c r="K488" s="732" t="s">
        <v>1480</v>
      </c>
      <c r="L488" s="735">
        <v>1438.2519999999995</v>
      </c>
      <c r="M488" s="735">
        <v>30</v>
      </c>
      <c r="N488" s="736">
        <v>43147.559999999983</v>
      </c>
    </row>
    <row r="489" spans="1:14" ht="14.45" customHeight="1" x14ac:dyDescent="0.2">
      <c r="A489" s="730" t="s">
        <v>599</v>
      </c>
      <c r="B489" s="731" t="s">
        <v>600</v>
      </c>
      <c r="C489" s="732" t="s">
        <v>615</v>
      </c>
      <c r="D489" s="733" t="s">
        <v>616</v>
      </c>
      <c r="E489" s="734">
        <v>50113014</v>
      </c>
      <c r="F489" s="733" t="s">
        <v>1476</v>
      </c>
      <c r="G489" s="732" t="s">
        <v>670</v>
      </c>
      <c r="H489" s="732">
        <v>850734</v>
      </c>
      <c r="I489" s="732">
        <v>149384</v>
      </c>
      <c r="J489" s="732" t="s">
        <v>1481</v>
      </c>
      <c r="K489" s="732" t="s">
        <v>1482</v>
      </c>
      <c r="L489" s="735">
        <v>1101.21</v>
      </c>
      <c r="M489" s="735">
        <v>30</v>
      </c>
      <c r="N489" s="736">
        <v>33036.300000000003</v>
      </c>
    </row>
    <row r="490" spans="1:14" ht="14.45" customHeight="1" x14ac:dyDescent="0.2">
      <c r="A490" s="730" t="s">
        <v>599</v>
      </c>
      <c r="B490" s="731" t="s">
        <v>600</v>
      </c>
      <c r="C490" s="732" t="s">
        <v>615</v>
      </c>
      <c r="D490" s="733" t="s">
        <v>616</v>
      </c>
      <c r="E490" s="734">
        <v>50113014</v>
      </c>
      <c r="F490" s="733" t="s">
        <v>1476</v>
      </c>
      <c r="G490" s="732" t="s">
        <v>670</v>
      </c>
      <c r="H490" s="732">
        <v>164401</v>
      </c>
      <c r="I490" s="732">
        <v>164401</v>
      </c>
      <c r="J490" s="732" t="s">
        <v>1483</v>
      </c>
      <c r="K490" s="732" t="s">
        <v>1484</v>
      </c>
      <c r="L490" s="735">
        <v>319</v>
      </c>
      <c r="M490" s="735">
        <v>10</v>
      </c>
      <c r="N490" s="736">
        <v>3190</v>
      </c>
    </row>
    <row r="491" spans="1:14" ht="14.45" customHeight="1" x14ac:dyDescent="0.2">
      <c r="A491" s="730" t="s">
        <v>599</v>
      </c>
      <c r="B491" s="731" t="s">
        <v>600</v>
      </c>
      <c r="C491" s="732" t="s">
        <v>615</v>
      </c>
      <c r="D491" s="733" t="s">
        <v>616</v>
      </c>
      <c r="E491" s="734">
        <v>50113014</v>
      </c>
      <c r="F491" s="733" t="s">
        <v>1476</v>
      </c>
      <c r="G491" s="732" t="s">
        <v>651</v>
      </c>
      <c r="H491" s="732">
        <v>126902</v>
      </c>
      <c r="I491" s="732">
        <v>26902</v>
      </c>
      <c r="J491" s="732" t="s">
        <v>1485</v>
      </c>
      <c r="K491" s="732" t="s">
        <v>1486</v>
      </c>
      <c r="L491" s="735">
        <v>333.91</v>
      </c>
      <c r="M491" s="735">
        <v>50</v>
      </c>
      <c r="N491" s="736">
        <v>16695.5</v>
      </c>
    </row>
    <row r="492" spans="1:14" ht="14.45" customHeight="1" x14ac:dyDescent="0.2">
      <c r="A492" s="730" t="s">
        <v>599</v>
      </c>
      <c r="B492" s="731" t="s">
        <v>600</v>
      </c>
      <c r="C492" s="732" t="s">
        <v>615</v>
      </c>
      <c r="D492" s="733" t="s">
        <v>616</v>
      </c>
      <c r="E492" s="734">
        <v>50113014</v>
      </c>
      <c r="F492" s="733" t="s">
        <v>1476</v>
      </c>
      <c r="G492" s="732" t="s">
        <v>329</v>
      </c>
      <c r="H492" s="732">
        <v>207309</v>
      </c>
      <c r="I492" s="732">
        <v>207309</v>
      </c>
      <c r="J492" s="732" t="s">
        <v>1487</v>
      </c>
      <c r="K492" s="732" t="s">
        <v>1488</v>
      </c>
      <c r="L492" s="735">
        <v>117.80999999999999</v>
      </c>
      <c r="M492" s="735">
        <v>5</v>
      </c>
      <c r="N492" s="736">
        <v>589.04999999999995</v>
      </c>
    </row>
    <row r="493" spans="1:14" ht="14.45" customHeight="1" x14ac:dyDescent="0.2">
      <c r="A493" s="730" t="s">
        <v>599</v>
      </c>
      <c r="B493" s="731" t="s">
        <v>600</v>
      </c>
      <c r="C493" s="732" t="s">
        <v>615</v>
      </c>
      <c r="D493" s="733" t="s">
        <v>616</v>
      </c>
      <c r="E493" s="734">
        <v>50113014</v>
      </c>
      <c r="F493" s="733" t="s">
        <v>1476</v>
      </c>
      <c r="G493" s="732" t="s">
        <v>670</v>
      </c>
      <c r="H493" s="732">
        <v>189220</v>
      </c>
      <c r="I493" s="732">
        <v>189220</v>
      </c>
      <c r="J493" s="732" t="s">
        <v>1489</v>
      </c>
      <c r="K493" s="732" t="s">
        <v>1490</v>
      </c>
      <c r="L493" s="735">
        <v>6764.5361538461539</v>
      </c>
      <c r="M493" s="735">
        <v>26</v>
      </c>
      <c r="N493" s="736">
        <v>175877.94</v>
      </c>
    </row>
    <row r="494" spans="1:14" ht="14.45" customHeight="1" x14ac:dyDescent="0.2">
      <c r="A494" s="730" t="s">
        <v>599</v>
      </c>
      <c r="B494" s="731" t="s">
        <v>600</v>
      </c>
      <c r="C494" s="732" t="s">
        <v>615</v>
      </c>
      <c r="D494" s="733" t="s">
        <v>616</v>
      </c>
      <c r="E494" s="734">
        <v>50113014</v>
      </c>
      <c r="F494" s="733" t="s">
        <v>1476</v>
      </c>
      <c r="G494" s="732" t="s">
        <v>329</v>
      </c>
      <c r="H494" s="732">
        <v>196852</v>
      </c>
      <c r="I494" s="732">
        <v>196852</v>
      </c>
      <c r="J494" s="732" t="s">
        <v>1491</v>
      </c>
      <c r="K494" s="732" t="s">
        <v>1486</v>
      </c>
      <c r="L494" s="735">
        <v>611.04</v>
      </c>
      <c r="M494" s="735">
        <v>12</v>
      </c>
      <c r="N494" s="736">
        <v>7332.48</v>
      </c>
    </row>
    <row r="495" spans="1:14" ht="14.45" customHeight="1" x14ac:dyDescent="0.2">
      <c r="A495" s="730" t="s">
        <v>599</v>
      </c>
      <c r="B495" s="731" t="s">
        <v>600</v>
      </c>
      <c r="C495" s="732" t="s">
        <v>615</v>
      </c>
      <c r="D495" s="733" t="s">
        <v>616</v>
      </c>
      <c r="E495" s="734">
        <v>50113016</v>
      </c>
      <c r="F495" s="733" t="s">
        <v>1492</v>
      </c>
      <c r="G495" s="732" t="s">
        <v>651</v>
      </c>
      <c r="H495" s="732">
        <v>501603</v>
      </c>
      <c r="I495" s="732">
        <v>209329</v>
      </c>
      <c r="J495" s="732" t="s">
        <v>1493</v>
      </c>
      <c r="K495" s="732" t="s">
        <v>1494</v>
      </c>
      <c r="L495" s="735">
        <v>330</v>
      </c>
      <c r="M495" s="735">
        <v>2.7080000000000002</v>
      </c>
      <c r="N495" s="736">
        <v>893.64</v>
      </c>
    </row>
    <row r="496" spans="1:14" ht="14.45" customHeight="1" x14ac:dyDescent="0.2">
      <c r="A496" s="730" t="s">
        <v>599</v>
      </c>
      <c r="B496" s="731" t="s">
        <v>600</v>
      </c>
      <c r="C496" s="732" t="s">
        <v>615</v>
      </c>
      <c r="D496" s="733" t="s">
        <v>616</v>
      </c>
      <c r="E496" s="734">
        <v>50113016</v>
      </c>
      <c r="F496" s="733" t="s">
        <v>1492</v>
      </c>
      <c r="G496" s="732" t="s">
        <v>651</v>
      </c>
      <c r="H496" s="732">
        <v>501581</v>
      </c>
      <c r="I496" s="732">
        <v>209330</v>
      </c>
      <c r="J496" s="732" t="s">
        <v>1493</v>
      </c>
      <c r="K496" s="732" t="s">
        <v>1495</v>
      </c>
      <c r="L496" s="735">
        <v>18846.412556845415</v>
      </c>
      <c r="M496" s="735">
        <v>12.06</v>
      </c>
      <c r="N496" s="736">
        <v>227287.73543555569</v>
      </c>
    </row>
    <row r="497" spans="1:14" ht="14.45" customHeight="1" x14ac:dyDescent="0.2">
      <c r="A497" s="730" t="s">
        <v>599</v>
      </c>
      <c r="B497" s="731" t="s">
        <v>600</v>
      </c>
      <c r="C497" s="732" t="s">
        <v>620</v>
      </c>
      <c r="D497" s="733" t="s">
        <v>621</v>
      </c>
      <c r="E497" s="734">
        <v>50113001</v>
      </c>
      <c r="F497" s="733" t="s">
        <v>650</v>
      </c>
      <c r="G497" s="732" t="s">
        <v>651</v>
      </c>
      <c r="H497" s="732">
        <v>196885</v>
      </c>
      <c r="I497" s="732">
        <v>96885</v>
      </c>
      <c r="J497" s="732" t="s">
        <v>652</v>
      </c>
      <c r="K497" s="732" t="s">
        <v>653</v>
      </c>
      <c r="L497" s="735">
        <v>19.249938153609214</v>
      </c>
      <c r="M497" s="735">
        <v>8</v>
      </c>
      <c r="N497" s="736">
        <v>153.99950522887372</v>
      </c>
    </row>
    <row r="498" spans="1:14" ht="14.45" customHeight="1" x14ac:dyDescent="0.2">
      <c r="A498" s="730" t="s">
        <v>599</v>
      </c>
      <c r="B498" s="731" t="s">
        <v>600</v>
      </c>
      <c r="C498" s="732" t="s">
        <v>620</v>
      </c>
      <c r="D498" s="733" t="s">
        <v>621</v>
      </c>
      <c r="E498" s="734">
        <v>50113001</v>
      </c>
      <c r="F498" s="733" t="s">
        <v>650</v>
      </c>
      <c r="G498" s="732" t="s">
        <v>651</v>
      </c>
      <c r="H498" s="732">
        <v>196884</v>
      </c>
      <c r="I498" s="732">
        <v>96884</v>
      </c>
      <c r="J498" s="732" t="s">
        <v>654</v>
      </c>
      <c r="K498" s="732" t="s">
        <v>655</v>
      </c>
      <c r="L498" s="735">
        <v>9.4667318606839608</v>
      </c>
      <c r="M498" s="735">
        <v>275</v>
      </c>
      <c r="N498" s="736">
        <v>2603.3512616880894</v>
      </c>
    </row>
    <row r="499" spans="1:14" ht="14.45" customHeight="1" x14ac:dyDescent="0.2">
      <c r="A499" s="730" t="s">
        <v>599</v>
      </c>
      <c r="B499" s="731" t="s">
        <v>600</v>
      </c>
      <c r="C499" s="732" t="s">
        <v>620</v>
      </c>
      <c r="D499" s="733" t="s">
        <v>621</v>
      </c>
      <c r="E499" s="734">
        <v>50113001</v>
      </c>
      <c r="F499" s="733" t="s">
        <v>650</v>
      </c>
      <c r="G499" s="732" t="s">
        <v>651</v>
      </c>
      <c r="H499" s="732">
        <v>100362</v>
      </c>
      <c r="I499" s="732">
        <v>362</v>
      </c>
      <c r="J499" s="732" t="s">
        <v>664</v>
      </c>
      <c r="K499" s="732" t="s">
        <v>665</v>
      </c>
      <c r="L499" s="735">
        <v>72.570000000000007</v>
      </c>
      <c r="M499" s="735">
        <v>1</v>
      </c>
      <c r="N499" s="736">
        <v>72.570000000000007</v>
      </c>
    </row>
    <row r="500" spans="1:14" ht="14.45" customHeight="1" x14ac:dyDescent="0.2">
      <c r="A500" s="730" t="s">
        <v>599</v>
      </c>
      <c r="B500" s="731" t="s">
        <v>600</v>
      </c>
      <c r="C500" s="732" t="s">
        <v>620</v>
      </c>
      <c r="D500" s="733" t="s">
        <v>621</v>
      </c>
      <c r="E500" s="734">
        <v>50113001</v>
      </c>
      <c r="F500" s="733" t="s">
        <v>650</v>
      </c>
      <c r="G500" s="732" t="s">
        <v>651</v>
      </c>
      <c r="H500" s="732">
        <v>192841</v>
      </c>
      <c r="I500" s="732">
        <v>192841</v>
      </c>
      <c r="J500" s="732" t="s">
        <v>1496</v>
      </c>
      <c r="K500" s="732" t="s">
        <v>1497</v>
      </c>
      <c r="L500" s="735">
        <v>4309.8</v>
      </c>
      <c r="M500" s="735">
        <v>6</v>
      </c>
      <c r="N500" s="736">
        <v>25858.799999999999</v>
      </c>
    </row>
    <row r="501" spans="1:14" ht="14.45" customHeight="1" x14ac:dyDescent="0.2">
      <c r="A501" s="730" t="s">
        <v>599</v>
      </c>
      <c r="B501" s="731" t="s">
        <v>600</v>
      </c>
      <c r="C501" s="732" t="s">
        <v>620</v>
      </c>
      <c r="D501" s="733" t="s">
        <v>621</v>
      </c>
      <c r="E501" s="734">
        <v>50113001</v>
      </c>
      <c r="F501" s="733" t="s">
        <v>650</v>
      </c>
      <c r="G501" s="732" t="s">
        <v>651</v>
      </c>
      <c r="H501" s="732">
        <v>196610</v>
      </c>
      <c r="I501" s="732">
        <v>96610</v>
      </c>
      <c r="J501" s="732" t="s">
        <v>697</v>
      </c>
      <c r="K501" s="732" t="s">
        <v>698</v>
      </c>
      <c r="L501" s="735">
        <v>51.77</v>
      </c>
      <c r="M501" s="735">
        <v>2</v>
      </c>
      <c r="N501" s="736">
        <v>103.54</v>
      </c>
    </row>
    <row r="502" spans="1:14" ht="14.45" customHeight="1" x14ac:dyDescent="0.2">
      <c r="A502" s="730" t="s">
        <v>599</v>
      </c>
      <c r="B502" s="731" t="s">
        <v>600</v>
      </c>
      <c r="C502" s="732" t="s">
        <v>620</v>
      </c>
      <c r="D502" s="733" t="s">
        <v>621</v>
      </c>
      <c r="E502" s="734">
        <v>50113001</v>
      </c>
      <c r="F502" s="733" t="s">
        <v>650</v>
      </c>
      <c r="G502" s="732" t="s">
        <v>651</v>
      </c>
      <c r="H502" s="732">
        <v>110555</v>
      </c>
      <c r="I502" s="732">
        <v>10555</v>
      </c>
      <c r="J502" s="732" t="s">
        <v>699</v>
      </c>
      <c r="K502" s="732" t="s">
        <v>700</v>
      </c>
      <c r="L502" s="735">
        <v>254.97999999999996</v>
      </c>
      <c r="M502" s="735">
        <v>4</v>
      </c>
      <c r="N502" s="736">
        <v>1019.9199999999998</v>
      </c>
    </row>
    <row r="503" spans="1:14" ht="14.45" customHeight="1" x14ac:dyDescent="0.2">
      <c r="A503" s="730" t="s">
        <v>599</v>
      </c>
      <c r="B503" s="731" t="s">
        <v>600</v>
      </c>
      <c r="C503" s="732" t="s">
        <v>620</v>
      </c>
      <c r="D503" s="733" t="s">
        <v>621</v>
      </c>
      <c r="E503" s="734">
        <v>50113001</v>
      </c>
      <c r="F503" s="733" t="s">
        <v>650</v>
      </c>
      <c r="G503" s="732" t="s">
        <v>651</v>
      </c>
      <c r="H503" s="732">
        <v>173367</v>
      </c>
      <c r="I503" s="732">
        <v>173367</v>
      </c>
      <c r="J503" s="732" t="s">
        <v>704</v>
      </c>
      <c r="K503" s="732" t="s">
        <v>705</v>
      </c>
      <c r="L503" s="735">
        <v>1035.6500000000001</v>
      </c>
      <c r="M503" s="735">
        <v>1</v>
      </c>
      <c r="N503" s="736">
        <v>1035.6500000000001</v>
      </c>
    </row>
    <row r="504" spans="1:14" ht="14.45" customHeight="1" x14ac:dyDescent="0.2">
      <c r="A504" s="730" t="s">
        <v>599</v>
      </c>
      <c r="B504" s="731" t="s">
        <v>600</v>
      </c>
      <c r="C504" s="732" t="s">
        <v>620</v>
      </c>
      <c r="D504" s="733" t="s">
        <v>621</v>
      </c>
      <c r="E504" s="734">
        <v>50113001</v>
      </c>
      <c r="F504" s="733" t="s">
        <v>650</v>
      </c>
      <c r="G504" s="732" t="s">
        <v>651</v>
      </c>
      <c r="H504" s="732">
        <v>168008</v>
      </c>
      <c r="I504" s="732">
        <v>168008</v>
      </c>
      <c r="J504" s="732" t="s">
        <v>727</v>
      </c>
      <c r="K504" s="732" t="s">
        <v>728</v>
      </c>
      <c r="L504" s="735">
        <v>799.61352380952405</v>
      </c>
      <c r="M504" s="735">
        <v>840</v>
      </c>
      <c r="N504" s="736">
        <v>671675.36000000022</v>
      </c>
    </row>
    <row r="505" spans="1:14" ht="14.45" customHeight="1" x14ac:dyDescent="0.2">
      <c r="A505" s="730" t="s">
        <v>599</v>
      </c>
      <c r="B505" s="731" t="s">
        <v>600</v>
      </c>
      <c r="C505" s="732" t="s">
        <v>620</v>
      </c>
      <c r="D505" s="733" t="s">
        <v>621</v>
      </c>
      <c r="E505" s="734">
        <v>50113001</v>
      </c>
      <c r="F505" s="733" t="s">
        <v>650</v>
      </c>
      <c r="G505" s="732" t="s">
        <v>651</v>
      </c>
      <c r="H505" s="732">
        <v>168010</v>
      </c>
      <c r="I505" s="732">
        <v>168010</v>
      </c>
      <c r="J505" s="732" t="s">
        <v>729</v>
      </c>
      <c r="K505" s="732" t="s">
        <v>730</v>
      </c>
      <c r="L505" s="735">
        <v>669.26294117647069</v>
      </c>
      <c r="M505" s="735">
        <v>510</v>
      </c>
      <c r="N505" s="736">
        <v>341324.10000000003</v>
      </c>
    </row>
    <row r="506" spans="1:14" ht="14.45" customHeight="1" x14ac:dyDescent="0.2">
      <c r="A506" s="730" t="s">
        <v>599</v>
      </c>
      <c r="B506" s="731" t="s">
        <v>600</v>
      </c>
      <c r="C506" s="732" t="s">
        <v>620</v>
      </c>
      <c r="D506" s="733" t="s">
        <v>621</v>
      </c>
      <c r="E506" s="734">
        <v>50113001</v>
      </c>
      <c r="F506" s="733" t="s">
        <v>650</v>
      </c>
      <c r="G506" s="732" t="s">
        <v>651</v>
      </c>
      <c r="H506" s="732">
        <v>215611</v>
      </c>
      <c r="I506" s="732">
        <v>215611</v>
      </c>
      <c r="J506" s="732" t="s">
        <v>745</v>
      </c>
      <c r="K506" s="732" t="s">
        <v>746</v>
      </c>
      <c r="L506" s="735">
        <v>1242.5600029165803</v>
      </c>
      <c r="M506" s="735">
        <v>13.3647341</v>
      </c>
      <c r="N506" s="736">
        <v>16606.484042275319</v>
      </c>
    </row>
    <row r="507" spans="1:14" ht="14.45" customHeight="1" x14ac:dyDescent="0.2">
      <c r="A507" s="730" t="s">
        <v>599</v>
      </c>
      <c r="B507" s="731" t="s">
        <v>600</v>
      </c>
      <c r="C507" s="732" t="s">
        <v>620</v>
      </c>
      <c r="D507" s="733" t="s">
        <v>621</v>
      </c>
      <c r="E507" s="734">
        <v>50113001</v>
      </c>
      <c r="F507" s="733" t="s">
        <v>650</v>
      </c>
      <c r="G507" s="732" t="s">
        <v>651</v>
      </c>
      <c r="H507" s="732">
        <v>191565</v>
      </c>
      <c r="I507" s="732">
        <v>191565</v>
      </c>
      <c r="J507" s="732" t="s">
        <v>747</v>
      </c>
      <c r="K507" s="732" t="s">
        <v>748</v>
      </c>
      <c r="L507" s="735">
        <v>621.27999276534354</v>
      </c>
      <c r="M507" s="735">
        <v>7.2019309999999983</v>
      </c>
      <c r="N507" s="736">
        <v>4474.4156395765021</v>
      </c>
    </row>
    <row r="508" spans="1:14" ht="14.45" customHeight="1" x14ac:dyDescent="0.2">
      <c r="A508" s="730" t="s">
        <v>599</v>
      </c>
      <c r="B508" s="731" t="s">
        <v>600</v>
      </c>
      <c r="C508" s="732" t="s">
        <v>620</v>
      </c>
      <c r="D508" s="733" t="s">
        <v>621</v>
      </c>
      <c r="E508" s="734">
        <v>50113001</v>
      </c>
      <c r="F508" s="733" t="s">
        <v>650</v>
      </c>
      <c r="G508" s="732" t="s">
        <v>651</v>
      </c>
      <c r="H508" s="732">
        <v>498958</v>
      </c>
      <c r="I508" s="732">
        <v>9999999</v>
      </c>
      <c r="J508" s="732" t="s">
        <v>749</v>
      </c>
      <c r="K508" s="732" t="s">
        <v>748</v>
      </c>
      <c r="L508" s="735">
        <v>2527.9392965954903</v>
      </c>
      <c r="M508" s="735">
        <v>15.6699711</v>
      </c>
      <c r="N508" s="736">
        <v>39612.735720205659</v>
      </c>
    </row>
    <row r="509" spans="1:14" ht="14.45" customHeight="1" x14ac:dyDescent="0.2">
      <c r="A509" s="730" t="s">
        <v>599</v>
      </c>
      <c r="B509" s="731" t="s">
        <v>600</v>
      </c>
      <c r="C509" s="732" t="s">
        <v>620</v>
      </c>
      <c r="D509" s="733" t="s">
        <v>621</v>
      </c>
      <c r="E509" s="734">
        <v>50113001</v>
      </c>
      <c r="F509" s="733" t="s">
        <v>650</v>
      </c>
      <c r="G509" s="732" t="s">
        <v>329</v>
      </c>
      <c r="H509" s="732">
        <v>26244</v>
      </c>
      <c r="I509" s="732">
        <v>26244</v>
      </c>
      <c r="J509" s="732" t="s">
        <v>1498</v>
      </c>
      <c r="K509" s="732" t="s">
        <v>1499</v>
      </c>
      <c r="L509" s="735">
        <v>1195.96</v>
      </c>
      <c r="M509" s="735">
        <v>1</v>
      </c>
      <c r="N509" s="736">
        <v>1195.96</v>
      </c>
    </row>
    <row r="510" spans="1:14" ht="14.45" customHeight="1" x14ac:dyDescent="0.2">
      <c r="A510" s="730" t="s">
        <v>599</v>
      </c>
      <c r="B510" s="731" t="s">
        <v>600</v>
      </c>
      <c r="C510" s="732" t="s">
        <v>620</v>
      </c>
      <c r="D510" s="733" t="s">
        <v>621</v>
      </c>
      <c r="E510" s="734">
        <v>50113001</v>
      </c>
      <c r="F510" s="733" t="s">
        <v>650</v>
      </c>
      <c r="G510" s="732" t="s">
        <v>651</v>
      </c>
      <c r="H510" s="732">
        <v>126099</v>
      </c>
      <c r="I510" s="732">
        <v>26099</v>
      </c>
      <c r="J510" s="732" t="s">
        <v>1500</v>
      </c>
      <c r="K510" s="732" t="s">
        <v>1501</v>
      </c>
      <c r="L510" s="735">
        <v>448.23000000000013</v>
      </c>
      <c r="M510" s="735">
        <v>5</v>
      </c>
      <c r="N510" s="736">
        <v>2241.1500000000005</v>
      </c>
    </row>
    <row r="511" spans="1:14" ht="14.45" customHeight="1" x14ac:dyDescent="0.2">
      <c r="A511" s="730" t="s">
        <v>599</v>
      </c>
      <c r="B511" s="731" t="s">
        <v>600</v>
      </c>
      <c r="C511" s="732" t="s">
        <v>620</v>
      </c>
      <c r="D511" s="733" t="s">
        <v>621</v>
      </c>
      <c r="E511" s="734">
        <v>50113001</v>
      </c>
      <c r="F511" s="733" t="s">
        <v>650</v>
      </c>
      <c r="G511" s="732" t="s">
        <v>651</v>
      </c>
      <c r="H511" s="732">
        <v>210142</v>
      </c>
      <c r="I511" s="732">
        <v>210142</v>
      </c>
      <c r="J511" s="732" t="s">
        <v>1502</v>
      </c>
      <c r="K511" s="732" t="s">
        <v>1503</v>
      </c>
      <c r="L511" s="735">
        <v>44000</v>
      </c>
      <c r="M511" s="735">
        <v>1.5</v>
      </c>
      <c r="N511" s="736">
        <v>66000</v>
      </c>
    </row>
    <row r="512" spans="1:14" ht="14.45" customHeight="1" x14ac:dyDescent="0.2">
      <c r="A512" s="730" t="s">
        <v>599</v>
      </c>
      <c r="B512" s="731" t="s">
        <v>600</v>
      </c>
      <c r="C512" s="732" t="s">
        <v>620</v>
      </c>
      <c r="D512" s="733" t="s">
        <v>621</v>
      </c>
      <c r="E512" s="734">
        <v>50113001</v>
      </c>
      <c r="F512" s="733" t="s">
        <v>650</v>
      </c>
      <c r="G512" s="732" t="s">
        <v>670</v>
      </c>
      <c r="H512" s="732">
        <v>214427</v>
      </c>
      <c r="I512" s="732">
        <v>214427</v>
      </c>
      <c r="J512" s="732" t="s">
        <v>795</v>
      </c>
      <c r="K512" s="732" t="s">
        <v>796</v>
      </c>
      <c r="L512" s="735">
        <v>16.57</v>
      </c>
      <c r="M512" s="735">
        <v>20</v>
      </c>
      <c r="N512" s="736">
        <v>331.4</v>
      </c>
    </row>
    <row r="513" spans="1:14" ht="14.45" customHeight="1" x14ac:dyDescent="0.2">
      <c r="A513" s="730" t="s">
        <v>599</v>
      </c>
      <c r="B513" s="731" t="s">
        <v>600</v>
      </c>
      <c r="C513" s="732" t="s">
        <v>620</v>
      </c>
      <c r="D513" s="733" t="s">
        <v>621</v>
      </c>
      <c r="E513" s="734">
        <v>50113001</v>
      </c>
      <c r="F513" s="733" t="s">
        <v>650</v>
      </c>
      <c r="G513" s="732" t="s">
        <v>651</v>
      </c>
      <c r="H513" s="732">
        <v>242227</v>
      </c>
      <c r="I513" s="732">
        <v>242227</v>
      </c>
      <c r="J513" s="732" t="s">
        <v>799</v>
      </c>
      <c r="K513" s="732" t="s">
        <v>800</v>
      </c>
      <c r="L513" s="735">
        <v>279.67999003727891</v>
      </c>
      <c r="M513" s="735">
        <v>0.35381899999999999</v>
      </c>
      <c r="N513" s="736">
        <v>98.95609439499998</v>
      </c>
    </row>
    <row r="514" spans="1:14" ht="14.45" customHeight="1" x14ac:dyDescent="0.2">
      <c r="A514" s="730" t="s">
        <v>599</v>
      </c>
      <c r="B514" s="731" t="s">
        <v>600</v>
      </c>
      <c r="C514" s="732" t="s">
        <v>620</v>
      </c>
      <c r="D514" s="733" t="s">
        <v>621</v>
      </c>
      <c r="E514" s="734">
        <v>50113001</v>
      </c>
      <c r="F514" s="733" t="s">
        <v>650</v>
      </c>
      <c r="G514" s="732" t="s">
        <v>651</v>
      </c>
      <c r="H514" s="732">
        <v>242226</v>
      </c>
      <c r="I514" s="732">
        <v>242226</v>
      </c>
      <c r="J514" s="732" t="s">
        <v>799</v>
      </c>
      <c r="K514" s="732" t="s">
        <v>801</v>
      </c>
      <c r="L514" s="735">
        <v>162.21903208568338</v>
      </c>
      <c r="M514" s="735">
        <v>0.60682500000000006</v>
      </c>
      <c r="N514" s="736">
        <v>98.438564145394835</v>
      </c>
    </row>
    <row r="515" spans="1:14" ht="14.45" customHeight="1" x14ac:dyDescent="0.2">
      <c r="A515" s="730" t="s">
        <v>599</v>
      </c>
      <c r="B515" s="731" t="s">
        <v>600</v>
      </c>
      <c r="C515" s="732" t="s">
        <v>620</v>
      </c>
      <c r="D515" s="733" t="s">
        <v>621</v>
      </c>
      <c r="E515" s="734">
        <v>50113001</v>
      </c>
      <c r="F515" s="733" t="s">
        <v>650</v>
      </c>
      <c r="G515" s="732" t="s">
        <v>651</v>
      </c>
      <c r="H515" s="732">
        <v>195770</v>
      </c>
      <c r="I515" s="732">
        <v>195770</v>
      </c>
      <c r="J515" s="732" t="s">
        <v>802</v>
      </c>
      <c r="K515" s="732" t="s">
        <v>803</v>
      </c>
      <c r="L515" s="735">
        <v>279.68</v>
      </c>
      <c r="M515" s="735">
        <v>0.100301</v>
      </c>
      <c r="N515" s="736">
        <v>28.052183679999999</v>
      </c>
    </row>
    <row r="516" spans="1:14" ht="14.45" customHeight="1" x14ac:dyDescent="0.2">
      <c r="A516" s="730" t="s">
        <v>599</v>
      </c>
      <c r="B516" s="731" t="s">
        <v>600</v>
      </c>
      <c r="C516" s="732" t="s">
        <v>620</v>
      </c>
      <c r="D516" s="733" t="s">
        <v>621</v>
      </c>
      <c r="E516" s="734">
        <v>50113001</v>
      </c>
      <c r="F516" s="733" t="s">
        <v>650</v>
      </c>
      <c r="G516" s="732" t="s">
        <v>651</v>
      </c>
      <c r="H516" s="732">
        <v>846761</v>
      </c>
      <c r="I516" s="732">
        <v>9999999</v>
      </c>
      <c r="J516" s="732" t="s">
        <v>804</v>
      </c>
      <c r="K516" s="732" t="s">
        <v>329</v>
      </c>
      <c r="L516" s="735">
        <v>12.748882742964291</v>
      </c>
      <c r="M516" s="735">
        <v>217</v>
      </c>
      <c r="N516" s="736">
        <v>2766.5075552232511</v>
      </c>
    </row>
    <row r="517" spans="1:14" ht="14.45" customHeight="1" x14ac:dyDescent="0.2">
      <c r="A517" s="730" t="s">
        <v>599</v>
      </c>
      <c r="B517" s="731" t="s">
        <v>600</v>
      </c>
      <c r="C517" s="732" t="s">
        <v>620</v>
      </c>
      <c r="D517" s="733" t="s">
        <v>621</v>
      </c>
      <c r="E517" s="734">
        <v>50113001</v>
      </c>
      <c r="F517" s="733" t="s">
        <v>650</v>
      </c>
      <c r="G517" s="732" t="s">
        <v>651</v>
      </c>
      <c r="H517" s="732">
        <v>902077</v>
      </c>
      <c r="I517" s="732">
        <v>9999999</v>
      </c>
      <c r="J517" s="732" t="s">
        <v>805</v>
      </c>
      <c r="K517" s="732" t="s">
        <v>329</v>
      </c>
      <c r="L517" s="735">
        <v>2.4202941521215426</v>
      </c>
      <c r="M517" s="735">
        <v>175</v>
      </c>
      <c r="N517" s="736">
        <v>423.55147662126996</v>
      </c>
    </row>
    <row r="518" spans="1:14" ht="14.45" customHeight="1" x14ac:dyDescent="0.2">
      <c r="A518" s="730" t="s">
        <v>599</v>
      </c>
      <c r="B518" s="731" t="s">
        <v>600</v>
      </c>
      <c r="C518" s="732" t="s">
        <v>620</v>
      </c>
      <c r="D518" s="733" t="s">
        <v>621</v>
      </c>
      <c r="E518" s="734">
        <v>50113001</v>
      </c>
      <c r="F518" s="733" t="s">
        <v>650</v>
      </c>
      <c r="G518" s="732" t="s">
        <v>651</v>
      </c>
      <c r="H518" s="732">
        <v>849053</v>
      </c>
      <c r="I518" s="732">
        <v>9999999</v>
      </c>
      <c r="J518" s="732" t="s">
        <v>806</v>
      </c>
      <c r="K518" s="732" t="s">
        <v>329</v>
      </c>
      <c r="L518" s="735">
        <v>2.5079979465363236</v>
      </c>
      <c r="M518" s="735">
        <v>127</v>
      </c>
      <c r="N518" s="736">
        <v>318.51573921011311</v>
      </c>
    </row>
    <row r="519" spans="1:14" ht="14.45" customHeight="1" x14ac:dyDescent="0.2">
      <c r="A519" s="730" t="s">
        <v>599</v>
      </c>
      <c r="B519" s="731" t="s">
        <v>600</v>
      </c>
      <c r="C519" s="732" t="s">
        <v>620</v>
      </c>
      <c r="D519" s="733" t="s">
        <v>621</v>
      </c>
      <c r="E519" s="734">
        <v>50113001</v>
      </c>
      <c r="F519" s="733" t="s">
        <v>650</v>
      </c>
      <c r="G519" s="732" t="s">
        <v>651</v>
      </c>
      <c r="H519" s="732">
        <v>394906</v>
      </c>
      <c r="I519" s="732">
        <v>207502</v>
      </c>
      <c r="J519" s="732" t="s">
        <v>809</v>
      </c>
      <c r="K519" s="732" t="s">
        <v>810</v>
      </c>
      <c r="L519" s="735">
        <v>3118.849781640708</v>
      </c>
      <c r="M519" s="735">
        <v>11.729514100000001</v>
      </c>
      <c r="N519" s="736">
        <v>36582.592489536612</v>
      </c>
    </row>
    <row r="520" spans="1:14" ht="14.45" customHeight="1" x14ac:dyDescent="0.2">
      <c r="A520" s="730" t="s">
        <v>599</v>
      </c>
      <c r="B520" s="731" t="s">
        <v>600</v>
      </c>
      <c r="C520" s="732" t="s">
        <v>620</v>
      </c>
      <c r="D520" s="733" t="s">
        <v>621</v>
      </c>
      <c r="E520" s="734">
        <v>50113001</v>
      </c>
      <c r="F520" s="733" t="s">
        <v>650</v>
      </c>
      <c r="G520" s="732" t="s">
        <v>651</v>
      </c>
      <c r="H520" s="732">
        <v>116470</v>
      </c>
      <c r="I520" s="732">
        <v>16470</v>
      </c>
      <c r="J520" s="732" t="s">
        <v>1504</v>
      </c>
      <c r="K520" s="732" t="s">
        <v>1505</v>
      </c>
      <c r="L520" s="735">
        <v>699.55403973509931</v>
      </c>
      <c r="M520" s="735">
        <v>30.2</v>
      </c>
      <c r="N520" s="736">
        <v>21126.531999999999</v>
      </c>
    </row>
    <row r="521" spans="1:14" ht="14.45" customHeight="1" x14ac:dyDescent="0.2">
      <c r="A521" s="730" t="s">
        <v>599</v>
      </c>
      <c r="B521" s="731" t="s">
        <v>600</v>
      </c>
      <c r="C521" s="732" t="s">
        <v>620</v>
      </c>
      <c r="D521" s="733" t="s">
        <v>621</v>
      </c>
      <c r="E521" s="734">
        <v>50113001</v>
      </c>
      <c r="F521" s="733" t="s">
        <v>650</v>
      </c>
      <c r="G521" s="732" t="s">
        <v>651</v>
      </c>
      <c r="H521" s="732">
        <v>184090</v>
      </c>
      <c r="I521" s="732">
        <v>84090</v>
      </c>
      <c r="J521" s="732" t="s">
        <v>822</v>
      </c>
      <c r="K521" s="732" t="s">
        <v>823</v>
      </c>
      <c r="L521" s="735">
        <v>59.688000000000002</v>
      </c>
      <c r="M521" s="735">
        <v>80</v>
      </c>
      <c r="N521" s="736">
        <v>4775.04</v>
      </c>
    </row>
    <row r="522" spans="1:14" ht="14.45" customHeight="1" x14ac:dyDescent="0.2">
      <c r="A522" s="730" t="s">
        <v>599</v>
      </c>
      <c r="B522" s="731" t="s">
        <v>600</v>
      </c>
      <c r="C522" s="732" t="s">
        <v>620</v>
      </c>
      <c r="D522" s="733" t="s">
        <v>621</v>
      </c>
      <c r="E522" s="734">
        <v>50113001</v>
      </c>
      <c r="F522" s="733" t="s">
        <v>650</v>
      </c>
      <c r="G522" s="732" t="s">
        <v>670</v>
      </c>
      <c r="H522" s="732">
        <v>204626</v>
      </c>
      <c r="I522" s="732">
        <v>204626</v>
      </c>
      <c r="J522" s="732" t="s">
        <v>841</v>
      </c>
      <c r="K522" s="732" t="s">
        <v>843</v>
      </c>
      <c r="L522" s="735">
        <v>213.15873017538709</v>
      </c>
      <c r="M522" s="735">
        <v>68.4263476</v>
      </c>
      <c r="N522" s="736">
        <v>14585.673364955646</v>
      </c>
    </row>
    <row r="523" spans="1:14" ht="14.45" customHeight="1" x14ac:dyDescent="0.2">
      <c r="A523" s="730" t="s">
        <v>599</v>
      </c>
      <c r="B523" s="731" t="s">
        <v>600</v>
      </c>
      <c r="C523" s="732" t="s">
        <v>620</v>
      </c>
      <c r="D523" s="733" t="s">
        <v>621</v>
      </c>
      <c r="E523" s="734">
        <v>50113001</v>
      </c>
      <c r="F523" s="733" t="s">
        <v>650</v>
      </c>
      <c r="G523" s="732" t="s">
        <v>329</v>
      </c>
      <c r="H523" s="732">
        <v>204627</v>
      </c>
      <c r="I523" s="732">
        <v>204627</v>
      </c>
      <c r="J523" s="732" t="s">
        <v>841</v>
      </c>
      <c r="K523" s="732" t="s">
        <v>844</v>
      </c>
      <c r="L523" s="735">
        <v>415.0973289215413</v>
      </c>
      <c r="M523" s="735">
        <v>2.8560000000000003</v>
      </c>
      <c r="N523" s="736">
        <v>1185.5179713999221</v>
      </c>
    </row>
    <row r="524" spans="1:14" ht="14.45" customHeight="1" x14ac:dyDescent="0.2">
      <c r="A524" s="730" t="s">
        <v>599</v>
      </c>
      <c r="B524" s="731" t="s">
        <v>600</v>
      </c>
      <c r="C524" s="732" t="s">
        <v>620</v>
      </c>
      <c r="D524" s="733" t="s">
        <v>621</v>
      </c>
      <c r="E524" s="734">
        <v>50113001</v>
      </c>
      <c r="F524" s="733" t="s">
        <v>650</v>
      </c>
      <c r="G524" s="732" t="s">
        <v>670</v>
      </c>
      <c r="H524" s="732">
        <v>204622</v>
      </c>
      <c r="I524" s="732">
        <v>204622</v>
      </c>
      <c r="J524" s="732" t="s">
        <v>841</v>
      </c>
      <c r="K524" s="732" t="s">
        <v>842</v>
      </c>
      <c r="L524" s="735">
        <v>72.91957877272408</v>
      </c>
      <c r="M524" s="735">
        <v>156.7622016</v>
      </c>
      <c r="N524" s="736">
        <v>11431.033708156852</v>
      </c>
    </row>
    <row r="525" spans="1:14" ht="14.45" customHeight="1" x14ac:dyDescent="0.2">
      <c r="A525" s="730" t="s">
        <v>599</v>
      </c>
      <c r="B525" s="731" t="s">
        <v>600</v>
      </c>
      <c r="C525" s="732" t="s">
        <v>620</v>
      </c>
      <c r="D525" s="733" t="s">
        <v>621</v>
      </c>
      <c r="E525" s="734">
        <v>50113001</v>
      </c>
      <c r="F525" s="733" t="s">
        <v>650</v>
      </c>
      <c r="G525" s="732" t="s">
        <v>651</v>
      </c>
      <c r="H525" s="732">
        <v>185374</v>
      </c>
      <c r="I525" s="732">
        <v>185374</v>
      </c>
      <c r="J525" s="732" t="s">
        <v>1506</v>
      </c>
      <c r="K525" s="732" t="s">
        <v>1507</v>
      </c>
      <c r="L525" s="735">
        <v>576.00361111111113</v>
      </c>
      <c r="M525" s="735">
        <v>9</v>
      </c>
      <c r="N525" s="736">
        <v>5184.0325000000003</v>
      </c>
    </row>
    <row r="526" spans="1:14" ht="14.45" customHeight="1" x14ac:dyDescent="0.2">
      <c r="A526" s="730" t="s">
        <v>599</v>
      </c>
      <c r="B526" s="731" t="s">
        <v>600</v>
      </c>
      <c r="C526" s="732" t="s">
        <v>620</v>
      </c>
      <c r="D526" s="733" t="s">
        <v>621</v>
      </c>
      <c r="E526" s="734">
        <v>50113001</v>
      </c>
      <c r="F526" s="733" t="s">
        <v>650</v>
      </c>
      <c r="G526" s="732" t="s">
        <v>651</v>
      </c>
      <c r="H526" s="732">
        <v>184231</v>
      </c>
      <c r="I526" s="732">
        <v>84231</v>
      </c>
      <c r="J526" s="732" t="s">
        <v>868</v>
      </c>
      <c r="K526" s="732" t="s">
        <v>869</v>
      </c>
      <c r="L526" s="735">
        <v>373.29600753042655</v>
      </c>
      <c r="M526" s="735">
        <v>54.803652400000011</v>
      </c>
      <c r="N526" s="736">
        <v>20457.984639005284</v>
      </c>
    </row>
    <row r="527" spans="1:14" ht="14.45" customHeight="1" x14ac:dyDescent="0.2">
      <c r="A527" s="730" t="s">
        <v>599</v>
      </c>
      <c r="B527" s="731" t="s">
        <v>600</v>
      </c>
      <c r="C527" s="732" t="s">
        <v>620</v>
      </c>
      <c r="D527" s="733" t="s">
        <v>621</v>
      </c>
      <c r="E527" s="734">
        <v>50113001</v>
      </c>
      <c r="F527" s="733" t="s">
        <v>650</v>
      </c>
      <c r="G527" s="732" t="s">
        <v>651</v>
      </c>
      <c r="H527" s="732">
        <v>184229</v>
      </c>
      <c r="I527" s="732">
        <v>84229</v>
      </c>
      <c r="J527" s="732" t="s">
        <v>870</v>
      </c>
      <c r="K527" s="732" t="s">
        <v>871</v>
      </c>
      <c r="L527" s="735">
        <v>887.27036066651033</v>
      </c>
      <c r="M527" s="735">
        <v>15.6755095</v>
      </c>
      <c r="N527" s="736">
        <v>13908.41496769631</v>
      </c>
    </row>
    <row r="528" spans="1:14" ht="14.45" customHeight="1" x14ac:dyDescent="0.2">
      <c r="A528" s="730" t="s">
        <v>599</v>
      </c>
      <c r="B528" s="731" t="s">
        <v>600</v>
      </c>
      <c r="C528" s="732" t="s">
        <v>620</v>
      </c>
      <c r="D528" s="733" t="s">
        <v>621</v>
      </c>
      <c r="E528" s="734">
        <v>50113001</v>
      </c>
      <c r="F528" s="733" t="s">
        <v>650</v>
      </c>
      <c r="G528" s="732" t="s">
        <v>651</v>
      </c>
      <c r="H528" s="732">
        <v>184230</v>
      </c>
      <c r="I528" s="732">
        <v>84230</v>
      </c>
      <c r="J528" s="732" t="s">
        <v>872</v>
      </c>
      <c r="K528" s="732" t="s">
        <v>873</v>
      </c>
      <c r="L528" s="735">
        <v>196.06400306305474</v>
      </c>
      <c r="M528" s="735">
        <v>22.946261400000001</v>
      </c>
      <c r="N528" s="736">
        <v>4498.9358654152547</v>
      </c>
    </row>
    <row r="529" spans="1:14" ht="14.45" customHeight="1" x14ac:dyDescent="0.2">
      <c r="A529" s="730" t="s">
        <v>599</v>
      </c>
      <c r="B529" s="731" t="s">
        <v>600</v>
      </c>
      <c r="C529" s="732" t="s">
        <v>620</v>
      </c>
      <c r="D529" s="733" t="s">
        <v>621</v>
      </c>
      <c r="E529" s="734">
        <v>50113001</v>
      </c>
      <c r="F529" s="733" t="s">
        <v>650</v>
      </c>
      <c r="G529" s="732" t="s">
        <v>670</v>
      </c>
      <c r="H529" s="732">
        <v>112671</v>
      </c>
      <c r="I529" s="732">
        <v>12671</v>
      </c>
      <c r="J529" s="732" t="s">
        <v>887</v>
      </c>
      <c r="K529" s="732" t="s">
        <v>890</v>
      </c>
      <c r="L529" s="735">
        <v>324.4995224313098</v>
      </c>
      <c r="M529" s="735">
        <v>3</v>
      </c>
      <c r="N529" s="736">
        <v>973.49856729392945</v>
      </c>
    </row>
    <row r="530" spans="1:14" ht="14.45" customHeight="1" x14ac:dyDescent="0.2">
      <c r="A530" s="730" t="s">
        <v>599</v>
      </c>
      <c r="B530" s="731" t="s">
        <v>600</v>
      </c>
      <c r="C530" s="732" t="s">
        <v>620</v>
      </c>
      <c r="D530" s="733" t="s">
        <v>621</v>
      </c>
      <c r="E530" s="734">
        <v>50113001</v>
      </c>
      <c r="F530" s="733" t="s">
        <v>650</v>
      </c>
      <c r="G530" s="732" t="s">
        <v>651</v>
      </c>
      <c r="H530" s="732">
        <v>199371</v>
      </c>
      <c r="I530" s="732">
        <v>199371</v>
      </c>
      <c r="J530" s="732" t="s">
        <v>1508</v>
      </c>
      <c r="K530" s="732" t="s">
        <v>1509</v>
      </c>
      <c r="L530" s="735">
        <v>10.427999999999999</v>
      </c>
      <c r="M530" s="735">
        <v>2</v>
      </c>
      <c r="N530" s="736">
        <v>20.855999999999998</v>
      </c>
    </row>
    <row r="531" spans="1:14" ht="14.45" customHeight="1" x14ac:dyDescent="0.2">
      <c r="A531" s="730" t="s">
        <v>599</v>
      </c>
      <c r="B531" s="731" t="s">
        <v>600</v>
      </c>
      <c r="C531" s="732" t="s">
        <v>620</v>
      </c>
      <c r="D531" s="733" t="s">
        <v>621</v>
      </c>
      <c r="E531" s="734">
        <v>50113001</v>
      </c>
      <c r="F531" s="733" t="s">
        <v>650</v>
      </c>
      <c r="G531" s="732" t="s">
        <v>651</v>
      </c>
      <c r="H531" s="732">
        <v>198864</v>
      </c>
      <c r="I531" s="732">
        <v>98864</v>
      </c>
      <c r="J531" s="732" t="s">
        <v>1508</v>
      </c>
      <c r="K531" s="732" t="s">
        <v>1510</v>
      </c>
      <c r="L531" s="735">
        <v>537.86999999999989</v>
      </c>
      <c r="M531" s="735">
        <v>21</v>
      </c>
      <c r="N531" s="736">
        <v>11295.269999999999</v>
      </c>
    </row>
    <row r="532" spans="1:14" ht="14.45" customHeight="1" x14ac:dyDescent="0.2">
      <c r="A532" s="730" t="s">
        <v>599</v>
      </c>
      <c r="B532" s="731" t="s">
        <v>600</v>
      </c>
      <c r="C532" s="732" t="s">
        <v>620</v>
      </c>
      <c r="D532" s="733" t="s">
        <v>621</v>
      </c>
      <c r="E532" s="734">
        <v>50113001</v>
      </c>
      <c r="F532" s="733" t="s">
        <v>650</v>
      </c>
      <c r="G532" s="732" t="s">
        <v>651</v>
      </c>
      <c r="H532" s="732">
        <v>198872</v>
      </c>
      <c r="I532" s="732">
        <v>98872</v>
      </c>
      <c r="J532" s="732" t="s">
        <v>1508</v>
      </c>
      <c r="K532" s="732" t="s">
        <v>1511</v>
      </c>
      <c r="L532" s="735">
        <v>312.84000000000003</v>
      </c>
      <c r="M532" s="735">
        <v>16</v>
      </c>
      <c r="N532" s="736">
        <v>5005.4400000000005</v>
      </c>
    </row>
    <row r="533" spans="1:14" ht="14.45" customHeight="1" x14ac:dyDescent="0.2">
      <c r="A533" s="730" t="s">
        <v>599</v>
      </c>
      <c r="B533" s="731" t="s">
        <v>600</v>
      </c>
      <c r="C533" s="732" t="s">
        <v>620</v>
      </c>
      <c r="D533" s="733" t="s">
        <v>621</v>
      </c>
      <c r="E533" s="734">
        <v>50113001</v>
      </c>
      <c r="F533" s="733" t="s">
        <v>650</v>
      </c>
      <c r="G533" s="732" t="s">
        <v>329</v>
      </c>
      <c r="H533" s="732">
        <v>242254</v>
      </c>
      <c r="I533" s="732">
        <v>242254</v>
      </c>
      <c r="J533" s="732" t="s">
        <v>929</v>
      </c>
      <c r="K533" s="732" t="s">
        <v>931</v>
      </c>
      <c r="L533" s="735">
        <v>76.505333333333326</v>
      </c>
      <c r="M533" s="735">
        <v>2.0670000000000002</v>
      </c>
      <c r="N533" s="736">
        <v>158.13652400000001</v>
      </c>
    </row>
    <row r="534" spans="1:14" ht="14.45" customHeight="1" x14ac:dyDescent="0.2">
      <c r="A534" s="730" t="s">
        <v>599</v>
      </c>
      <c r="B534" s="731" t="s">
        <v>600</v>
      </c>
      <c r="C534" s="732" t="s">
        <v>620</v>
      </c>
      <c r="D534" s="733" t="s">
        <v>621</v>
      </c>
      <c r="E534" s="734">
        <v>50113001</v>
      </c>
      <c r="F534" s="733" t="s">
        <v>650</v>
      </c>
      <c r="G534" s="732" t="s">
        <v>329</v>
      </c>
      <c r="H534" s="732">
        <v>242255</v>
      </c>
      <c r="I534" s="732">
        <v>242255</v>
      </c>
      <c r="J534" s="732" t="s">
        <v>929</v>
      </c>
      <c r="K534" s="732" t="s">
        <v>932</v>
      </c>
      <c r="L534" s="735">
        <v>243.93908773373221</v>
      </c>
      <c r="M534" s="735">
        <v>1</v>
      </c>
      <c r="N534" s="736">
        <v>243.93908773373221</v>
      </c>
    </row>
    <row r="535" spans="1:14" ht="14.45" customHeight="1" x14ac:dyDescent="0.2">
      <c r="A535" s="730" t="s">
        <v>599</v>
      </c>
      <c r="B535" s="731" t="s">
        <v>600</v>
      </c>
      <c r="C535" s="732" t="s">
        <v>620</v>
      </c>
      <c r="D535" s="733" t="s">
        <v>621</v>
      </c>
      <c r="E535" s="734">
        <v>50113001</v>
      </c>
      <c r="F535" s="733" t="s">
        <v>650</v>
      </c>
      <c r="G535" s="732" t="s">
        <v>670</v>
      </c>
      <c r="H535" s="732">
        <v>178172</v>
      </c>
      <c r="I535" s="732">
        <v>178172</v>
      </c>
      <c r="J535" s="732" t="s">
        <v>929</v>
      </c>
      <c r="K535" s="732" t="s">
        <v>930</v>
      </c>
      <c r="L535" s="735">
        <v>432.43199999999996</v>
      </c>
      <c r="M535" s="735">
        <v>1</v>
      </c>
      <c r="N535" s="736">
        <v>432.43199999999996</v>
      </c>
    </row>
    <row r="536" spans="1:14" ht="14.45" customHeight="1" x14ac:dyDescent="0.2">
      <c r="A536" s="730" t="s">
        <v>599</v>
      </c>
      <c r="B536" s="731" t="s">
        <v>600</v>
      </c>
      <c r="C536" s="732" t="s">
        <v>620</v>
      </c>
      <c r="D536" s="733" t="s">
        <v>621</v>
      </c>
      <c r="E536" s="734">
        <v>50113001</v>
      </c>
      <c r="F536" s="733" t="s">
        <v>650</v>
      </c>
      <c r="G536" s="732" t="s">
        <v>651</v>
      </c>
      <c r="H536" s="732">
        <v>196873</v>
      </c>
      <c r="I536" s="732">
        <v>96873</v>
      </c>
      <c r="J536" s="732" t="s">
        <v>935</v>
      </c>
      <c r="K536" s="732" t="s">
        <v>936</v>
      </c>
      <c r="L536" s="735">
        <v>14.300003755619516</v>
      </c>
      <c r="M536" s="735">
        <v>6</v>
      </c>
      <c r="N536" s="736">
        <v>85.800022533717097</v>
      </c>
    </row>
    <row r="537" spans="1:14" ht="14.45" customHeight="1" x14ac:dyDescent="0.2">
      <c r="A537" s="730" t="s">
        <v>599</v>
      </c>
      <c r="B537" s="731" t="s">
        <v>600</v>
      </c>
      <c r="C537" s="732" t="s">
        <v>620</v>
      </c>
      <c r="D537" s="733" t="s">
        <v>621</v>
      </c>
      <c r="E537" s="734">
        <v>50113001</v>
      </c>
      <c r="F537" s="733" t="s">
        <v>650</v>
      </c>
      <c r="G537" s="732" t="s">
        <v>651</v>
      </c>
      <c r="H537" s="732">
        <v>196874</v>
      </c>
      <c r="I537" s="732">
        <v>96874</v>
      </c>
      <c r="J537" s="732" t="s">
        <v>939</v>
      </c>
      <c r="K537" s="732" t="s">
        <v>942</v>
      </c>
      <c r="L537" s="735">
        <v>28.710592762609309</v>
      </c>
      <c r="M537" s="735">
        <v>3</v>
      </c>
      <c r="N537" s="736">
        <v>86.131778287827927</v>
      </c>
    </row>
    <row r="538" spans="1:14" ht="14.45" customHeight="1" x14ac:dyDescent="0.2">
      <c r="A538" s="730" t="s">
        <v>599</v>
      </c>
      <c r="B538" s="731" t="s">
        <v>600</v>
      </c>
      <c r="C538" s="732" t="s">
        <v>620</v>
      </c>
      <c r="D538" s="733" t="s">
        <v>621</v>
      </c>
      <c r="E538" s="734">
        <v>50113001</v>
      </c>
      <c r="F538" s="733" t="s">
        <v>650</v>
      </c>
      <c r="G538" s="732" t="s">
        <v>651</v>
      </c>
      <c r="H538" s="732">
        <v>47244</v>
      </c>
      <c r="I538" s="732">
        <v>47244</v>
      </c>
      <c r="J538" s="732" t="s">
        <v>939</v>
      </c>
      <c r="K538" s="732" t="s">
        <v>938</v>
      </c>
      <c r="L538" s="735">
        <v>143</v>
      </c>
      <c r="M538" s="735">
        <v>8</v>
      </c>
      <c r="N538" s="736">
        <v>1144</v>
      </c>
    </row>
    <row r="539" spans="1:14" ht="14.45" customHeight="1" x14ac:dyDescent="0.2">
      <c r="A539" s="730" t="s">
        <v>599</v>
      </c>
      <c r="B539" s="731" t="s">
        <v>600</v>
      </c>
      <c r="C539" s="732" t="s">
        <v>620</v>
      </c>
      <c r="D539" s="733" t="s">
        <v>621</v>
      </c>
      <c r="E539" s="734">
        <v>50113001</v>
      </c>
      <c r="F539" s="733" t="s">
        <v>650</v>
      </c>
      <c r="G539" s="732" t="s">
        <v>651</v>
      </c>
      <c r="H539" s="732">
        <v>47256</v>
      </c>
      <c r="I539" s="732">
        <v>47256</v>
      </c>
      <c r="J539" s="732" t="s">
        <v>939</v>
      </c>
      <c r="K539" s="732" t="s">
        <v>1512</v>
      </c>
      <c r="L539" s="735">
        <v>222.20000000000002</v>
      </c>
      <c r="M539" s="735">
        <v>3</v>
      </c>
      <c r="N539" s="736">
        <v>666.6</v>
      </c>
    </row>
    <row r="540" spans="1:14" ht="14.45" customHeight="1" x14ac:dyDescent="0.2">
      <c r="A540" s="730" t="s">
        <v>599</v>
      </c>
      <c r="B540" s="731" t="s">
        <v>600</v>
      </c>
      <c r="C540" s="732" t="s">
        <v>620</v>
      </c>
      <c r="D540" s="733" t="s">
        <v>621</v>
      </c>
      <c r="E540" s="734">
        <v>50113001</v>
      </c>
      <c r="F540" s="733" t="s">
        <v>650</v>
      </c>
      <c r="G540" s="732" t="s">
        <v>651</v>
      </c>
      <c r="H540" s="732">
        <v>147252</v>
      </c>
      <c r="I540" s="732">
        <v>47252</v>
      </c>
      <c r="J540" s="732" t="s">
        <v>943</v>
      </c>
      <c r="K540" s="732" t="s">
        <v>944</v>
      </c>
      <c r="L540" s="735">
        <v>11.109998948881662</v>
      </c>
      <c r="M540" s="735">
        <v>215</v>
      </c>
      <c r="N540" s="736">
        <v>2388.6497740095574</v>
      </c>
    </row>
    <row r="541" spans="1:14" ht="14.45" customHeight="1" x14ac:dyDescent="0.2">
      <c r="A541" s="730" t="s">
        <v>599</v>
      </c>
      <c r="B541" s="731" t="s">
        <v>600</v>
      </c>
      <c r="C541" s="732" t="s">
        <v>620</v>
      </c>
      <c r="D541" s="733" t="s">
        <v>621</v>
      </c>
      <c r="E541" s="734">
        <v>50113001</v>
      </c>
      <c r="F541" s="733" t="s">
        <v>650</v>
      </c>
      <c r="G541" s="732" t="s">
        <v>651</v>
      </c>
      <c r="H541" s="732">
        <v>54227</v>
      </c>
      <c r="I541" s="732">
        <v>54227</v>
      </c>
      <c r="J541" s="732" t="s">
        <v>1513</v>
      </c>
      <c r="K541" s="732" t="s">
        <v>1514</v>
      </c>
      <c r="L541" s="735">
        <v>266.49724306981352</v>
      </c>
      <c r="M541" s="735">
        <v>4</v>
      </c>
      <c r="N541" s="736">
        <v>1065.9889722792541</v>
      </c>
    </row>
    <row r="542" spans="1:14" ht="14.45" customHeight="1" x14ac:dyDescent="0.2">
      <c r="A542" s="730" t="s">
        <v>599</v>
      </c>
      <c r="B542" s="731" t="s">
        <v>600</v>
      </c>
      <c r="C542" s="732" t="s">
        <v>620</v>
      </c>
      <c r="D542" s="733" t="s">
        <v>621</v>
      </c>
      <c r="E542" s="734">
        <v>50113001</v>
      </c>
      <c r="F542" s="733" t="s">
        <v>650</v>
      </c>
      <c r="G542" s="732" t="s">
        <v>651</v>
      </c>
      <c r="H542" s="732">
        <v>214355</v>
      </c>
      <c r="I542" s="732">
        <v>214355</v>
      </c>
      <c r="J542" s="732" t="s">
        <v>979</v>
      </c>
      <c r="K542" s="732" t="s">
        <v>978</v>
      </c>
      <c r="L542" s="735">
        <v>214.97999999999993</v>
      </c>
      <c r="M542" s="735">
        <v>2</v>
      </c>
      <c r="N542" s="736">
        <v>429.95999999999987</v>
      </c>
    </row>
    <row r="543" spans="1:14" ht="14.45" customHeight="1" x14ac:dyDescent="0.2">
      <c r="A543" s="730" t="s">
        <v>599</v>
      </c>
      <c r="B543" s="731" t="s">
        <v>600</v>
      </c>
      <c r="C543" s="732" t="s">
        <v>620</v>
      </c>
      <c r="D543" s="733" t="s">
        <v>621</v>
      </c>
      <c r="E543" s="734">
        <v>50113001</v>
      </c>
      <c r="F543" s="733" t="s">
        <v>650</v>
      </c>
      <c r="G543" s="732" t="s">
        <v>651</v>
      </c>
      <c r="H543" s="732">
        <v>216572</v>
      </c>
      <c r="I543" s="732">
        <v>216572</v>
      </c>
      <c r="J543" s="732" t="s">
        <v>982</v>
      </c>
      <c r="K543" s="732" t="s">
        <v>983</v>
      </c>
      <c r="L543" s="735">
        <v>36.429999999999993</v>
      </c>
      <c r="M543" s="735">
        <v>40</v>
      </c>
      <c r="N543" s="736">
        <v>1457.1999999999998</v>
      </c>
    </row>
    <row r="544" spans="1:14" ht="14.45" customHeight="1" x14ac:dyDescent="0.2">
      <c r="A544" s="730" t="s">
        <v>599</v>
      </c>
      <c r="B544" s="731" t="s">
        <v>600</v>
      </c>
      <c r="C544" s="732" t="s">
        <v>620</v>
      </c>
      <c r="D544" s="733" t="s">
        <v>621</v>
      </c>
      <c r="E544" s="734">
        <v>50113001</v>
      </c>
      <c r="F544" s="733" t="s">
        <v>650</v>
      </c>
      <c r="G544" s="732" t="s">
        <v>651</v>
      </c>
      <c r="H544" s="732">
        <v>51383</v>
      </c>
      <c r="I544" s="732">
        <v>51383</v>
      </c>
      <c r="J544" s="732" t="s">
        <v>989</v>
      </c>
      <c r="K544" s="732" t="s">
        <v>991</v>
      </c>
      <c r="L544" s="735">
        <v>93.5</v>
      </c>
      <c r="M544" s="735">
        <v>40</v>
      </c>
      <c r="N544" s="736">
        <v>3740</v>
      </c>
    </row>
    <row r="545" spans="1:14" ht="14.45" customHeight="1" x14ac:dyDescent="0.2">
      <c r="A545" s="730" t="s">
        <v>599</v>
      </c>
      <c r="B545" s="731" t="s">
        <v>600</v>
      </c>
      <c r="C545" s="732" t="s">
        <v>620</v>
      </c>
      <c r="D545" s="733" t="s">
        <v>621</v>
      </c>
      <c r="E545" s="734">
        <v>50113001</v>
      </c>
      <c r="F545" s="733" t="s">
        <v>650</v>
      </c>
      <c r="G545" s="732" t="s">
        <v>651</v>
      </c>
      <c r="H545" s="732">
        <v>498875</v>
      </c>
      <c r="I545" s="732">
        <v>176754</v>
      </c>
      <c r="J545" s="732" t="s">
        <v>995</v>
      </c>
      <c r="K545" s="732" t="s">
        <v>996</v>
      </c>
      <c r="L545" s="735">
        <v>11.909097566139685</v>
      </c>
      <c r="M545" s="735">
        <v>2</v>
      </c>
      <c r="N545" s="736">
        <v>23.818195132279371</v>
      </c>
    </row>
    <row r="546" spans="1:14" ht="14.45" customHeight="1" x14ac:dyDescent="0.2">
      <c r="A546" s="730" t="s">
        <v>599</v>
      </c>
      <c r="B546" s="731" t="s">
        <v>600</v>
      </c>
      <c r="C546" s="732" t="s">
        <v>620</v>
      </c>
      <c r="D546" s="733" t="s">
        <v>621</v>
      </c>
      <c r="E546" s="734">
        <v>50113001</v>
      </c>
      <c r="F546" s="733" t="s">
        <v>650</v>
      </c>
      <c r="G546" s="732" t="s">
        <v>651</v>
      </c>
      <c r="H546" s="732">
        <v>151365</v>
      </c>
      <c r="I546" s="732">
        <v>51365</v>
      </c>
      <c r="J546" s="732" t="s">
        <v>997</v>
      </c>
      <c r="K546" s="732" t="s">
        <v>998</v>
      </c>
      <c r="L546" s="735">
        <v>8.5799985436882125</v>
      </c>
      <c r="M546" s="735">
        <v>149</v>
      </c>
      <c r="N546" s="736">
        <v>1278.4197830095436</v>
      </c>
    </row>
    <row r="547" spans="1:14" ht="14.45" customHeight="1" x14ac:dyDescent="0.2">
      <c r="A547" s="730" t="s">
        <v>599</v>
      </c>
      <c r="B547" s="731" t="s">
        <v>600</v>
      </c>
      <c r="C547" s="732" t="s">
        <v>620</v>
      </c>
      <c r="D547" s="733" t="s">
        <v>621</v>
      </c>
      <c r="E547" s="734">
        <v>50113001</v>
      </c>
      <c r="F547" s="733" t="s">
        <v>650</v>
      </c>
      <c r="G547" s="732" t="s">
        <v>651</v>
      </c>
      <c r="H547" s="732">
        <v>197682</v>
      </c>
      <c r="I547" s="732">
        <v>97682</v>
      </c>
      <c r="J547" s="732" t="s">
        <v>999</v>
      </c>
      <c r="K547" s="732" t="s">
        <v>1000</v>
      </c>
      <c r="L547" s="735">
        <v>9.2950040092211417</v>
      </c>
      <c r="M547" s="735">
        <v>166</v>
      </c>
      <c r="N547" s="736">
        <v>1542.9706655307095</v>
      </c>
    </row>
    <row r="548" spans="1:14" ht="14.45" customHeight="1" x14ac:dyDescent="0.2">
      <c r="A548" s="730" t="s">
        <v>599</v>
      </c>
      <c r="B548" s="731" t="s">
        <v>600</v>
      </c>
      <c r="C548" s="732" t="s">
        <v>620</v>
      </c>
      <c r="D548" s="733" t="s">
        <v>621</v>
      </c>
      <c r="E548" s="734">
        <v>50113001</v>
      </c>
      <c r="F548" s="733" t="s">
        <v>650</v>
      </c>
      <c r="G548" s="732" t="s">
        <v>329</v>
      </c>
      <c r="H548" s="732">
        <v>994769</v>
      </c>
      <c r="I548" s="732">
        <v>193734</v>
      </c>
      <c r="J548" s="732" t="s">
        <v>1515</v>
      </c>
      <c r="K548" s="732" t="s">
        <v>1516</v>
      </c>
      <c r="L548" s="735">
        <v>1316</v>
      </c>
      <c r="M548" s="735">
        <v>4</v>
      </c>
      <c r="N548" s="736">
        <v>5264</v>
      </c>
    </row>
    <row r="549" spans="1:14" ht="14.45" customHeight="1" x14ac:dyDescent="0.2">
      <c r="A549" s="730" t="s">
        <v>599</v>
      </c>
      <c r="B549" s="731" t="s">
        <v>600</v>
      </c>
      <c r="C549" s="732" t="s">
        <v>620</v>
      </c>
      <c r="D549" s="733" t="s">
        <v>621</v>
      </c>
      <c r="E549" s="734">
        <v>50113001</v>
      </c>
      <c r="F549" s="733" t="s">
        <v>650</v>
      </c>
      <c r="G549" s="732" t="s">
        <v>651</v>
      </c>
      <c r="H549" s="732">
        <v>157608</v>
      </c>
      <c r="I549" s="732">
        <v>57608</v>
      </c>
      <c r="J549" s="732" t="s">
        <v>1517</v>
      </c>
      <c r="K549" s="732" t="s">
        <v>1518</v>
      </c>
      <c r="L549" s="735">
        <v>100.25</v>
      </c>
      <c r="M549" s="735">
        <v>4</v>
      </c>
      <c r="N549" s="736">
        <v>401</v>
      </c>
    </row>
    <row r="550" spans="1:14" ht="14.45" customHeight="1" x14ac:dyDescent="0.2">
      <c r="A550" s="730" t="s">
        <v>599</v>
      </c>
      <c r="B550" s="731" t="s">
        <v>600</v>
      </c>
      <c r="C550" s="732" t="s">
        <v>620</v>
      </c>
      <c r="D550" s="733" t="s">
        <v>621</v>
      </c>
      <c r="E550" s="734">
        <v>50113001</v>
      </c>
      <c r="F550" s="733" t="s">
        <v>650</v>
      </c>
      <c r="G550" s="732" t="s">
        <v>651</v>
      </c>
      <c r="H550" s="732">
        <v>208466</v>
      </c>
      <c r="I550" s="732">
        <v>208466</v>
      </c>
      <c r="J550" s="732" t="s">
        <v>1519</v>
      </c>
      <c r="K550" s="732" t="s">
        <v>1520</v>
      </c>
      <c r="L550" s="735">
        <v>792.76999999999975</v>
      </c>
      <c r="M550" s="735">
        <v>2</v>
      </c>
      <c r="N550" s="736">
        <v>1585.5399999999995</v>
      </c>
    </row>
    <row r="551" spans="1:14" ht="14.45" customHeight="1" x14ac:dyDescent="0.2">
      <c r="A551" s="730" t="s">
        <v>599</v>
      </c>
      <c r="B551" s="731" t="s">
        <v>600</v>
      </c>
      <c r="C551" s="732" t="s">
        <v>620</v>
      </c>
      <c r="D551" s="733" t="s">
        <v>621</v>
      </c>
      <c r="E551" s="734">
        <v>50113001</v>
      </c>
      <c r="F551" s="733" t="s">
        <v>650</v>
      </c>
      <c r="G551" s="732" t="s">
        <v>651</v>
      </c>
      <c r="H551" s="732">
        <v>102486</v>
      </c>
      <c r="I551" s="732">
        <v>2486</v>
      </c>
      <c r="J551" s="732" t="s">
        <v>1521</v>
      </c>
      <c r="K551" s="732" t="s">
        <v>1522</v>
      </c>
      <c r="L551" s="735">
        <v>123.58000000000001</v>
      </c>
      <c r="M551" s="735">
        <v>20</v>
      </c>
      <c r="N551" s="736">
        <v>2471.6000000000004</v>
      </c>
    </row>
    <row r="552" spans="1:14" ht="14.45" customHeight="1" x14ac:dyDescent="0.2">
      <c r="A552" s="730" t="s">
        <v>599</v>
      </c>
      <c r="B552" s="731" t="s">
        <v>600</v>
      </c>
      <c r="C552" s="732" t="s">
        <v>620</v>
      </c>
      <c r="D552" s="733" t="s">
        <v>621</v>
      </c>
      <c r="E552" s="734">
        <v>50113001</v>
      </c>
      <c r="F552" s="733" t="s">
        <v>650</v>
      </c>
      <c r="G552" s="732" t="s">
        <v>651</v>
      </c>
      <c r="H552" s="732">
        <v>911953</v>
      </c>
      <c r="I552" s="732">
        <v>0</v>
      </c>
      <c r="J552" s="732" t="s">
        <v>1523</v>
      </c>
      <c r="K552" s="732" t="s">
        <v>329</v>
      </c>
      <c r="L552" s="735">
        <v>1406.9818516255464</v>
      </c>
      <c r="M552" s="735">
        <v>3</v>
      </c>
      <c r="N552" s="736">
        <v>4220.9455548766391</v>
      </c>
    </row>
    <row r="553" spans="1:14" ht="14.45" customHeight="1" x14ac:dyDescent="0.2">
      <c r="A553" s="730" t="s">
        <v>599</v>
      </c>
      <c r="B553" s="731" t="s">
        <v>600</v>
      </c>
      <c r="C553" s="732" t="s">
        <v>620</v>
      </c>
      <c r="D553" s="733" t="s">
        <v>621</v>
      </c>
      <c r="E553" s="734">
        <v>50113001</v>
      </c>
      <c r="F553" s="733" t="s">
        <v>650</v>
      </c>
      <c r="G553" s="732" t="s">
        <v>651</v>
      </c>
      <c r="H553" s="732">
        <v>501386</v>
      </c>
      <c r="I553" s="732">
        <v>0</v>
      </c>
      <c r="J553" s="732" t="s">
        <v>1524</v>
      </c>
      <c r="K553" s="732" t="s">
        <v>329</v>
      </c>
      <c r="L553" s="735">
        <v>452.41046978470621</v>
      </c>
      <c r="M553" s="735">
        <v>3</v>
      </c>
      <c r="N553" s="736">
        <v>1357.2314093541186</v>
      </c>
    </row>
    <row r="554" spans="1:14" ht="14.45" customHeight="1" x14ac:dyDescent="0.2">
      <c r="A554" s="730" t="s">
        <v>599</v>
      </c>
      <c r="B554" s="731" t="s">
        <v>600</v>
      </c>
      <c r="C554" s="732" t="s">
        <v>620</v>
      </c>
      <c r="D554" s="733" t="s">
        <v>621</v>
      </c>
      <c r="E554" s="734">
        <v>50113001</v>
      </c>
      <c r="F554" s="733" t="s">
        <v>650</v>
      </c>
      <c r="G554" s="732" t="s">
        <v>651</v>
      </c>
      <c r="H554" s="732">
        <v>921348</v>
      </c>
      <c r="I554" s="732">
        <v>0</v>
      </c>
      <c r="J554" s="732" t="s">
        <v>1525</v>
      </c>
      <c r="K554" s="732" t="s">
        <v>329</v>
      </c>
      <c r="L554" s="735">
        <v>602.86345597197021</v>
      </c>
      <c r="M554" s="735">
        <v>3</v>
      </c>
      <c r="N554" s="736">
        <v>1808.5903679159105</v>
      </c>
    </row>
    <row r="555" spans="1:14" ht="14.45" customHeight="1" x14ac:dyDescent="0.2">
      <c r="A555" s="730" t="s">
        <v>599</v>
      </c>
      <c r="B555" s="731" t="s">
        <v>600</v>
      </c>
      <c r="C555" s="732" t="s">
        <v>620</v>
      </c>
      <c r="D555" s="733" t="s">
        <v>621</v>
      </c>
      <c r="E555" s="734">
        <v>50113001</v>
      </c>
      <c r="F555" s="733" t="s">
        <v>650</v>
      </c>
      <c r="G555" s="732" t="s">
        <v>651</v>
      </c>
      <c r="H555" s="732">
        <v>501803</v>
      </c>
      <c r="I555" s="732">
        <v>0</v>
      </c>
      <c r="J555" s="732" t="s">
        <v>1039</v>
      </c>
      <c r="K555" s="732" t="s">
        <v>329</v>
      </c>
      <c r="L555" s="735">
        <v>587.47934594150331</v>
      </c>
      <c r="M555" s="735">
        <v>1</v>
      </c>
      <c r="N555" s="736">
        <v>587.47934594150331</v>
      </c>
    </row>
    <row r="556" spans="1:14" ht="14.45" customHeight="1" x14ac:dyDescent="0.2">
      <c r="A556" s="730" t="s">
        <v>599</v>
      </c>
      <c r="B556" s="731" t="s">
        <v>600</v>
      </c>
      <c r="C556" s="732" t="s">
        <v>620</v>
      </c>
      <c r="D556" s="733" t="s">
        <v>621</v>
      </c>
      <c r="E556" s="734">
        <v>50113001</v>
      </c>
      <c r="F556" s="733" t="s">
        <v>650</v>
      </c>
      <c r="G556" s="732" t="s">
        <v>651</v>
      </c>
      <c r="H556" s="732">
        <v>900321</v>
      </c>
      <c r="I556" s="732">
        <v>0</v>
      </c>
      <c r="J556" s="732" t="s">
        <v>1526</v>
      </c>
      <c r="K556" s="732" t="s">
        <v>329</v>
      </c>
      <c r="L556" s="735">
        <v>652.63468302513172</v>
      </c>
      <c r="M556" s="735">
        <v>3</v>
      </c>
      <c r="N556" s="736">
        <v>1957.9040490753951</v>
      </c>
    </row>
    <row r="557" spans="1:14" ht="14.45" customHeight="1" x14ac:dyDescent="0.2">
      <c r="A557" s="730" t="s">
        <v>599</v>
      </c>
      <c r="B557" s="731" t="s">
        <v>600</v>
      </c>
      <c r="C557" s="732" t="s">
        <v>620</v>
      </c>
      <c r="D557" s="733" t="s">
        <v>621</v>
      </c>
      <c r="E557" s="734">
        <v>50113001</v>
      </c>
      <c r="F557" s="733" t="s">
        <v>650</v>
      </c>
      <c r="G557" s="732" t="s">
        <v>651</v>
      </c>
      <c r="H557" s="732">
        <v>188217</v>
      </c>
      <c r="I557" s="732">
        <v>88217</v>
      </c>
      <c r="J557" s="732" t="s">
        <v>1062</v>
      </c>
      <c r="K557" s="732" t="s">
        <v>1063</v>
      </c>
      <c r="L557" s="735">
        <v>126.41000000000004</v>
      </c>
      <c r="M557" s="735">
        <v>10</v>
      </c>
      <c r="N557" s="736">
        <v>1264.1000000000004</v>
      </c>
    </row>
    <row r="558" spans="1:14" ht="14.45" customHeight="1" x14ac:dyDescent="0.2">
      <c r="A558" s="730" t="s">
        <v>599</v>
      </c>
      <c r="B558" s="731" t="s">
        <v>600</v>
      </c>
      <c r="C558" s="732" t="s">
        <v>620</v>
      </c>
      <c r="D558" s="733" t="s">
        <v>621</v>
      </c>
      <c r="E558" s="734">
        <v>50113001</v>
      </c>
      <c r="F558" s="733" t="s">
        <v>650</v>
      </c>
      <c r="G558" s="732" t="s">
        <v>651</v>
      </c>
      <c r="H558" s="732">
        <v>188219</v>
      </c>
      <c r="I558" s="732">
        <v>88219</v>
      </c>
      <c r="J558" s="732" t="s">
        <v>1064</v>
      </c>
      <c r="K558" s="732" t="s">
        <v>1066</v>
      </c>
      <c r="L558" s="735">
        <v>144.38</v>
      </c>
      <c r="M558" s="735">
        <v>10</v>
      </c>
      <c r="N558" s="736">
        <v>1443.8</v>
      </c>
    </row>
    <row r="559" spans="1:14" ht="14.45" customHeight="1" x14ac:dyDescent="0.2">
      <c r="A559" s="730" t="s">
        <v>599</v>
      </c>
      <c r="B559" s="731" t="s">
        <v>600</v>
      </c>
      <c r="C559" s="732" t="s">
        <v>620</v>
      </c>
      <c r="D559" s="733" t="s">
        <v>621</v>
      </c>
      <c r="E559" s="734">
        <v>50113001</v>
      </c>
      <c r="F559" s="733" t="s">
        <v>650</v>
      </c>
      <c r="G559" s="732" t="s">
        <v>651</v>
      </c>
      <c r="H559" s="732">
        <v>185812</v>
      </c>
      <c r="I559" s="732">
        <v>85812</v>
      </c>
      <c r="J559" s="732" t="s">
        <v>1527</v>
      </c>
      <c r="K559" s="732" t="s">
        <v>1528</v>
      </c>
      <c r="L559" s="735">
        <v>30.54</v>
      </c>
      <c r="M559" s="735">
        <v>1</v>
      </c>
      <c r="N559" s="736">
        <v>30.54</v>
      </c>
    </row>
    <row r="560" spans="1:14" ht="14.45" customHeight="1" x14ac:dyDescent="0.2">
      <c r="A560" s="730" t="s">
        <v>599</v>
      </c>
      <c r="B560" s="731" t="s">
        <v>600</v>
      </c>
      <c r="C560" s="732" t="s">
        <v>620</v>
      </c>
      <c r="D560" s="733" t="s">
        <v>621</v>
      </c>
      <c r="E560" s="734">
        <v>50113001</v>
      </c>
      <c r="F560" s="733" t="s">
        <v>650</v>
      </c>
      <c r="G560" s="732" t="s">
        <v>651</v>
      </c>
      <c r="H560" s="732">
        <v>237330</v>
      </c>
      <c r="I560" s="732">
        <v>237330</v>
      </c>
      <c r="J560" s="732" t="s">
        <v>1090</v>
      </c>
      <c r="K560" s="732" t="s">
        <v>1091</v>
      </c>
      <c r="L560" s="735">
        <v>113.06000000000002</v>
      </c>
      <c r="M560" s="735">
        <v>20</v>
      </c>
      <c r="N560" s="736">
        <v>2261.2000000000003</v>
      </c>
    </row>
    <row r="561" spans="1:14" ht="14.45" customHeight="1" x14ac:dyDescent="0.2">
      <c r="A561" s="730" t="s">
        <v>599</v>
      </c>
      <c r="B561" s="731" t="s">
        <v>600</v>
      </c>
      <c r="C561" s="732" t="s">
        <v>620</v>
      </c>
      <c r="D561" s="733" t="s">
        <v>621</v>
      </c>
      <c r="E561" s="734">
        <v>50113001</v>
      </c>
      <c r="F561" s="733" t="s">
        <v>650</v>
      </c>
      <c r="G561" s="732" t="s">
        <v>651</v>
      </c>
      <c r="H561" s="732">
        <v>100502</v>
      </c>
      <c r="I561" s="732">
        <v>502</v>
      </c>
      <c r="J561" s="732" t="s">
        <v>1103</v>
      </c>
      <c r="K561" s="732" t="s">
        <v>1105</v>
      </c>
      <c r="L561" s="735">
        <v>268.70999999999998</v>
      </c>
      <c r="M561" s="735">
        <v>20</v>
      </c>
      <c r="N561" s="736">
        <v>5374.2</v>
      </c>
    </row>
    <row r="562" spans="1:14" ht="14.45" customHeight="1" x14ac:dyDescent="0.2">
      <c r="A562" s="730" t="s">
        <v>599</v>
      </c>
      <c r="B562" s="731" t="s">
        <v>600</v>
      </c>
      <c r="C562" s="732" t="s">
        <v>620</v>
      </c>
      <c r="D562" s="733" t="s">
        <v>621</v>
      </c>
      <c r="E562" s="734">
        <v>50113001</v>
      </c>
      <c r="F562" s="733" t="s">
        <v>650</v>
      </c>
      <c r="G562" s="732" t="s">
        <v>651</v>
      </c>
      <c r="H562" s="732">
        <v>242283</v>
      </c>
      <c r="I562" s="732">
        <v>242283</v>
      </c>
      <c r="J562" s="732" t="s">
        <v>1106</v>
      </c>
      <c r="K562" s="732" t="s">
        <v>1107</v>
      </c>
      <c r="L562" s="735">
        <v>394.43777777777774</v>
      </c>
      <c r="M562" s="735">
        <v>0.6066066</v>
      </c>
      <c r="N562" s="736">
        <v>239.26855928933333</v>
      </c>
    </row>
    <row r="563" spans="1:14" ht="14.45" customHeight="1" x14ac:dyDescent="0.2">
      <c r="A563" s="730" t="s">
        <v>599</v>
      </c>
      <c r="B563" s="731" t="s">
        <v>600</v>
      </c>
      <c r="C563" s="732" t="s">
        <v>620</v>
      </c>
      <c r="D563" s="733" t="s">
        <v>621</v>
      </c>
      <c r="E563" s="734">
        <v>50113001</v>
      </c>
      <c r="F563" s="733" t="s">
        <v>650</v>
      </c>
      <c r="G563" s="732" t="s">
        <v>651</v>
      </c>
      <c r="H563" s="732">
        <v>188636</v>
      </c>
      <c r="I563" s="732">
        <v>188636</v>
      </c>
      <c r="J563" s="732" t="s">
        <v>1106</v>
      </c>
      <c r="K563" s="732" t="s">
        <v>1107</v>
      </c>
      <c r="L563" s="735">
        <v>394.00652474126622</v>
      </c>
      <c r="M563" s="735">
        <v>3.3785552000000045</v>
      </c>
      <c r="N563" s="736">
        <v>1331.1727929985354</v>
      </c>
    </row>
    <row r="564" spans="1:14" ht="14.45" customHeight="1" x14ac:dyDescent="0.2">
      <c r="A564" s="730" t="s">
        <v>599</v>
      </c>
      <c r="B564" s="731" t="s">
        <v>600</v>
      </c>
      <c r="C564" s="732" t="s">
        <v>620</v>
      </c>
      <c r="D564" s="733" t="s">
        <v>621</v>
      </c>
      <c r="E564" s="734">
        <v>50113001</v>
      </c>
      <c r="F564" s="733" t="s">
        <v>650</v>
      </c>
      <c r="G564" s="732" t="s">
        <v>670</v>
      </c>
      <c r="H564" s="732">
        <v>155823</v>
      </c>
      <c r="I564" s="732">
        <v>55823</v>
      </c>
      <c r="J564" s="732" t="s">
        <v>1153</v>
      </c>
      <c r="K564" s="732" t="s">
        <v>1155</v>
      </c>
      <c r="L564" s="735">
        <v>33.011000000000003</v>
      </c>
      <c r="M564" s="735">
        <v>5</v>
      </c>
      <c r="N564" s="736">
        <v>165.05500000000001</v>
      </c>
    </row>
    <row r="565" spans="1:14" ht="14.45" customHeight="1" x14ac:dyDescent="0.2">
      <c r="A565" s="730" t="s">
        <v>599</v>
      </c>
      <c r="B565" s="731" t="s">
        <v>600</v>
      </c>
      <c r="C565" s="732" t="s">
        <v>620</v>
      </c>
      <c r="D565" s="733" t="s">
        <v>621</v>
      </c>
      <c r="E565" s="734">
        <v>50113001</v>
      </c>
      <c r="F565" s="733" t="s">
        <v>650</v>
      </c>
      <c r="G565" s="732" t="s">
        <v>670</v>
      </c>
      <c r="H565" s="732">
        <v>107981</v>
      </c>
      <c r="I565" s="732">
        <v>7981</v>
      </c>
      <c r="J565" s="732" t="s">
        <v>1153</v>
      </c>
      <c r="K565" s="732" t="s">
        <v>1154</v>
      </c>
      <c r="L565" s="735">
        <v>41.27</v>
      </c>
      <c r="M565" s="735">
        <v>10</v>
      </c>
      <c r="N565" s="736">
        <v>412.70000000000005</v>
      </c>
    </row>
    <row r="566" spans="1:14" ht="14.45" customHeight="1" x14ac:dyDescent="0.2">
      <c r="A566" s="730" t="s">
        <v>599</v>
      </c>
      <c r="B566" s="731" t="s">
        <v>600</v>
      </c>
      <c r="C566" s="732" t="s">
        <v>620</v>
      </c>
      <c r="D566" s="733" t="s">
        <v>621</v>
      </c>
      <c r="E566" s="734">
        <v>50113001</v>
      </c>
      <c r="F566" s="733" t="s">
        <v>650</v>
      </c>
      <c r="G566" s="732" t="s">
        <v>670</v>
      </c>
      <c r="H566" s="732">
        <v>187607</v>
      </c>
      <c r="I566" s="732">
        <v>187607</v>
      </c>
      <c r="J566" s="732" t="s">
        <v>1159</v>
      </c>
      <c r="K566" s="732" t="s">
        <v>1160</v>
      </c>
      <c r="L566" s="735">
        <v>273.89999999999998</v>
      </c>
      <c r="M566" s="735">
        <v>18</v>
      </c>
      <c r="N566" s="736">
        <v>4930.2</v>
      </c>
    </row>
    <row r="567" spans="1:14" ht="14.45" customHeight="1" x14ac:dyDescent="0.2">
      <c r="A567" s="730" t="s">
        <v>599</v>
      </c>
      <c r="B567" s="731" t="s">
        <v>600</v>
      </c>
      <c r="C567" s="732" t="s">
        <v>620</v>
      </c>
      <c r="D567" s="733" t="s">
        <v>621</v>
      </c>
      <c r="E567" s="734">
        <v>50113001</v>
      </c>
      <c r="F567" s="733" t="s">
        <v>650</v>
      </c>
      <c r="G567" s="732" t="s">
        <v>651</v>
      </c>
      <c r="H567" s="732">
        <v>239969</v>
      </c>
      <c r="I567" s="732">
        <v>239969</v>
      </c>
      <c r="J567" s="732" t="s">
        <v>1165</v>
      </c>
      <c r="K567" s="732" t="s">
        <v>1166</v>
      </c>
      <c r="L567" s="735">
        <v>179.49911602209946</v>
      </c>
      <c r="M567" s="735">
        <v>4.5250000000000004</v>
      </c>
      <c r="N567" s="736">
        <v>812.23350000000005</v>
      </c>
    </row>
    <row r="568" spans="1:14" ht="14.45" customHeight="1" x14ac:dyDescent="0.2">
      <c r="A568" s="730" t="s">
        <v>599</v>
      </c>
      <c r="B568" s="731" t="s">
        <v>600</v>
      </c>
      <c r="C568" s="732" t="s">
        <v>620</v>
      </c>
      <c r="D568" s="733" t="s">
        <v>621</v>
      </c>
      <c r="E568" s="734">
        <v>50113001</v>
      </c>
      <c r="F568" s="733" t="s">
        <v>650</v>
      </c>
      <c r="G568" s="732" t="s">
        <v>651</v>
      </c>
      <c r="H568" s="732">
        <v>150699</v>
      </c>
      <c r="I568" s="732">
        <v>50699</v>
      </c>
      <c r="J568" s="732" t="s">
        <v>1169</v>
      </c>
      <c r="K568" s="732" t="s">
        <v>1170</v>
      </c>
      <c r="L568" s="735">
        <v>857.56999999999994</v>
      </c>
      <c r="M568" s="735">
        <v>120</v>
      </c>
      <c r="N568" s="736">
        <v>102908.4</v>
      </c>
    </row>
    <row r="569" spans="1:14" ht="14.45" customHeight="1" x14ac:dyDescent="0.2">
      <c r="A569" s="730" t="s">
        <v>599</v>
      </c>
      <c r="B569" s="731" t="s">
        <v>600</v>
      </c>
      <c r="C569" s="732" t="s">
        <v>620</v>
      </c>
      <c r="D569" s="733" t="s">
        <v>621</v>
      </c>
      <c r="E569" s="734">
        <v>50113001</v>
      </c>
      <c r="F569" s="733" t="s">
        <v>650</v>
      </c>
      <c r="G569" s="732" t="s">
        <v>651</v>
      </c>
      <c r="H569" s="732">
        <v>207820</v>
      </c>
      <c r="I569" s="732">
        <v>207820</v>
      </c>
      <c r="J569" s="732" t="s">
        <v>1171</v>
      </c>
      <c r="K569" s="732" t="s">
        <v>1172</v>
      </c>
      <c r="L569" s="735">
        <v>31.150000000000006</v>
      </c>
      <c r="M569" s="735">
        <v>50</v>
      </c>
      <c r="N569" s="736">
        <v>1557.5000000000002</v>
      </c>
    </row>
    <row r="570" spans="1:14" ht="14.45" customHeight="1" x14ac:dyDescent="0.2">
      <c r="A570" s="730" t="s">
        <v>599</v>
      </c>
      <c r="B570" s="731" t="s">
        <v>600</v>
      </c>
      <c r="C570" s="732" t="s">
        <v>620</v>
      </c>
      <c r="D570" s="733" t="s">
        <v>621</v>
      </c>
      <c r="E570" s="734">
        <v>50113001</v>
      </c>
      <c r="F570" s="733" t="s">
        <v>650</v>
      </c>
      <c r="G570" s="732" t="s">
        <v>651</v>
      </c>
      <c r="H570" s="732">
        <v>207819</v>
      </c>
      <c r="I570" s="732">
        <v>207819</v>
      </c>
      <c r="J570" s="732" t="s">
        <v>1173</v>
      </c>
      <c r="K570" s="732" t="s">
        <v>1174</v>
      </c>
      <c r="L570" s="735">
        <v>22.53</v>
      </c>
      <c r="M570" s="735">
        <v>20</v>
      </c>
      <c r="N570" s="736">
        <v>450.6</v>
      </c>
    </row>
    <row r="571" spans="1:14" ht="14.45" customHeight="1" x14ac:dyDescent="0.2">
      <c r="A571" s="730" t="s">
        <v>599</v>
      </c>
      <c r="B571" s="731" t="s">
        <v>600</v>
      </c>
      <c r="C571" s="732" t="s">
        <v>620</v>
      </c>
      <c r="D571" s="733" t="s">
        <v>621</v>
      </c>
      <c r="E571" s="734">
        <v>50113001</v>
      </c>
      <c r="F571" s="733" t="s">
        <v>650</v>
      </c>
      <c r="G571" s="732" t="s">
        <v>670</v>
      </c>
      <c r="H571" s="732">
        <v>238203</v>
      </c>
      <c r="I571" s="732">
        <v>238203</v>
      </c>
      <c r="J571" s="732" t="s">
        <v>1175</v>
      </c>
      <c r="K571" s="732" t="s">
        <v>1176</v>
      </c>
      <c r="L571" s="735">
        <v>11047.619999999999</v>
      </c>
      <c r="M571" s="735">
        <v>30</v>
      </c>
      <c r="N571" s="736">
        <v>331428.59999999998</v>
      </c>
    </row>
    <row r="572" spans="1:14" ht="14.45" customHeight="1" x14ac:dyDescent="0.2">
      <c r="A572" s="730" t="s">
        <v>599</v>
      </c>
      <c r="B572" s="731" t="s">
        <v>600</v>
      </c>
      <c r="C572" s="732" t="s">
        <v>620</v>
      </c>
      <c r="D572" s="733" t="s">
        <v>621</v>
      </c>
      <c r="E572" s="734">
        <v>50113001</v>
      </c>
      <c r="F572" s="733" t="s">
        <v>650</v>
      </c>
      <c r="G572" s="732" t="s">
        <v>651</v>
      </c>
      <c r="H572" s="732">
        <v>847983</v>
      </c>
      <c r="I572" s="732">
        <v>149868</v>
      </c>
      <c r="J572" s="732" t="s">
        <v>1529</v>
      </c>
      <c r="K572" s="732" t="s">
        <v>329</v>
      </c>
      <c r="L572" s="735">
        <v>1513.9409473898704</v>
      </c>
      <c r="M572" s="735">
        <v>3</v>
      </c>
      <c r="N572" s="736">
        <v>4541.8228421696112</v>
      </c>
    </row>
    <row r="573" spans="1:14" ht="14.45" customHeight="1" x14ac:dyDescent="0.2">
      <c r="A573" s="730" t="s">
        <v>599</v>
      </c>
      <c r="B573" s="731" t="s">
        <v>600</v>
      </c>
      <c r="C573" s="732" t="s">
        <v>620</v>
      </c>
      <c r="D573" s="733" t="s">
        <v>621</v>
      </c>
      <c r="E573" s="734">
        <v>50113001</v>
      </c>
      <c r="F573" s="733" t="s">
        <v>650</v>
      </c>
      <c r="G573" s="732" t="s">
        <v>670</v>
      </c>
      <c r="H573" s="732">
        <v>109709</v>
      </c>
      <c r="I573" s="732">
        <v>9709</v>
      </c>
      <c r="J573" s="732" t="s">
        <v>1226</v>
      </c>
      <c r="K573" s="732" t="s">
        <v>1229</v>
      </c>
      <c r="L573" s="735">
        <v>64.90000000000002</v>
      </c>
      <c r="M573" s="735">
        <v>20</v>
      </c>
      <c r="N573" s="736">
        <v>1298.0000000000005</v>
      </c>
    </row>
    <row r="574" spans="1:14" ht="14.45" customHeight="1" x14ac:dyDescent="0.2">
      <c r="A574" s="730" t="s">
        <v>599</v>
      </c>
      <c r="B574" s="731" t="s">
        <v>600</v>
      </c>
      <c r="C574" s="732" t="s">
        <v>620</v>
      </c>
      <c r="D574" s="733" t="s">
        <v>621</v>
      </c>
      <c r="E574" s="734">
        <v>50113001</v>
      </c>
      <c r="F574" s="733" t="s">
        <v>650</v>
      </c>
      <c r="G574" s="732" t="s">
        <v>651</v>
      </c>
      <c r="H574" s="732">
        <v>119654</v>
      </c>
      <c r="I574" s="732">
        <v>119654</v>
      </c>
      <c r="J574" s="732" t="s">
        <v>1530</v>
      </c>
      <c r="K574" s="732" t="s">
        <v>1531</v>
      </c>
      <c r="L574" s="735">
        <v>255.10000000000005</v>
      </c>
      <c r="M574" s="735">
        <v>1</v>
      </c>
      <c r="N574" s="736">
        <v>255.10000000000005</v>
      </c>
    </row>
    <row r="575" spans="1:14" ht="14.45" customHeight="1" x14ac:dyDescent="0.2">
      <c r="A575" s="730" t="s">
        <v>599</v>
      </c>
      <c r="B575" s="731" t="s">
        <v>600</v>
      </c>
      <c r="C575" s="732" t="s">
        <v>620</v>
      </c>
      <c r="D575" s="733" t="s">
        <v>621</v>
      </c>
      <c r="E575" s="734">
        <v>50113001</v>
      </c>
      <c r="F575" s="733" t="s">
        <v>650</v>
      </c>
      <c r="G575" s="732" t="s">
        <v>651</v>
      </c>
      <c r="H575" s="732">
        <v>127698</v>
      </c>
      <c r="I575" s="732">
        <v>27698</v>
      </c>
      <c r="J575" s="732" t="s">
        <v>1243</v>
      </c>
      <c r="K575" s="732" t="s">
        <v>1244</v>
      </c>
      <c r="L575" s="735">
        <v>403.01499999999999</v>
      </c>
      <c r="M575" s="735">
        <v>2</v>
      </c>
      <c r="N575" s="736">
        <v>806.03</v>
      </c>
    </row>
    <row r="576" spans="1:14" ht="14.45" customHeight="1" x14ac:dyDescent="0.2">
      <c r="A576" s="730" t="s">
        <v>599</v>
      </c>
      <c r="B576" s="731" t="s">
        <v>600</v>
      </c>
      <c r="C576" s="732" t="s">
        <v>620</v>
      </c>
      <c r="D576" s="733" t="s">
        <v>621</v>
      </c>
      <c r="E576" s="734">
        <v>50113001</v>
      </c>
      <c r="F576" s="733" t="s">
        <v>650</v>
      </c>
      <c r="G576" s="732" t="s">
        <v>651</v>
      </c>
      <c r="H576" s="732">
        <v>131385</v>
      </c>
      <c r="I576" s="732">
        <v>31385</v>
      </c>
      <c r="J576" s="732" t="s">
        <v>1252</v>
      </c>
      <c r="K576" s="732" t="s">
        <v>1253</v>
      </c>
      <c r="L576" s="735">
        <v>40</v>
      </c>
      <c r="M576" s="735">
        <v>1</v>
      </c>
      <c r="N576" s="736">
        <v>40</v>
      </c>
    </row>
    <row r="577" spans="1:14" ht="14.45" customHeight="1" x14ac:dyDescent="0.2">
      <c r="A577" s="730" t="s">
        <v>599</v>
      </c>
      <c r="B577" s="731" t="s">
        <v>600</v>
      </c>
      <c r="C577" s="732" t="s">
        <v>620</v>
      </c>
      <c r="D577" s="733" t="s">
        <v>621</v>
      </c>
      <c r="E577" s="734">
        <v>50113001</v>
      </c>
      <c r="F577" s="733" t="s">
        <v>650</v>
      </c>
      <c r="G577" s="732" t="s">
        <v>651</v>
      </c>
      <c r="H577" s="732">
        <v>221998</v>
      </c>
      <c r="I577" s="732">
        <v>221998</v>
      </c>
      <c r="J577" s="732" t="s">
        <v>1267</v>
      </c>
      <c r="K577" s="732" t="s">
        <v>1268</v>
      </c>
      <c r="L577" s="735">
        <v>22.409999999999997</v>
      </c>
      <c r="M577" s="735">
        <v>5</v>
      </c>
      <c r="N577" s="736">
        <v>112.04999999999998</v>
      </c>
    </row>
    <row r="578" spans="1:14" ht="14.45" customHeight="1" x14ac:dyDescent="0.2">
      <c r="A578" s="730" t="s">
        <v>599</v>
      </c>
      <c r="B578" s="731" t="s">
        <v>600</v>
      </c>
      <c r="C578" s="732" t="s">
        <v>620</v>
      </c>
      <c r="D578" s="733" t="s">
        <v>621</v>
      </c>
      <c r="E578" s="734">
        <v>50113001</v>
      </c>
      <c r="F578" s="733" t="s">
        <v>650</v>
      </c>
      <c r="G578" s="732" t="s">
        <v>651</v>
      </c>
      <c r="H578" s="732">
        <v>502164</v>
      </c>
      <c r="I578" s="732">
        <v>0</v>
      </c>
      <c r="J578" s="732" t="s">
        <v>1292</v>
      </c>
      <c r="K578" s="732" t="s">
        <v>1532</v>
      </c>
      <c r="L578" s="735">
        <v>0</v>
      </c>
      <c r="M578" s="735">
        <v>2</v>
      </c>
      <c r="N578" s="736">
        <v>0</v>
      </c>
    </row>
    <row r="579" spans="1:14" ht="14.45" customHeight="1" x14ac:dyDescent="0.2">
      <c r="A579" s="730" t="s">
        <v>599</v>
      </c>
      <c r="B579" s="731" t="s">
        <v>600</v>
      </c>
      <c r="C579" s="732" t="s">
        <v>620</v>
      </c>
      <c r="D579" s="733" t="s">
        <v>621</v>
      </c>
      <c r="E579" s="734">
        <v>50113001</v>
      </c>
      <c r="F579" s="733" t="s">
        <v>650</v>
      </c>
      <c r="G579" s="732" t="s">
        <v>651</v>
      </c>
      <c r="H579" s="732">
        <v>502166</v>
      </c>
      <c r="I579" s="732">
        <v>0</v>
      </c>
      <c r="J579" s="732" t="s">
        <v>1292</v>
      </c>
      <c r="K579" s="732" t="s">
        <v>1533</v>
      </c>
      <c r="L579" s="735">
        <v>0</v>
      </c>
      <c r="M579" s="735">
        <v>2</v>
      </c>
      <c r="N579" s="736">
        <v>0</v>
      </c>
    </row>
    <row r="580" spans="1:14" ht="14.45" customHeight="1" x14ac:dyDescent="0.2">
      <c r="A580" s="730" t="s">
        <v>599</v>
      </c>
      <c r="B580" s="731" t="s">
        <v>600</v>
      </c>
      <c r="C580" s="732" t="s">
        <v>620</v>
      </c>
      <c r="D580" s="733" t="s">
        <v>621</v>
      </c>
      <c r="E580" s="734">
        <v>50113001</v>
      </c>
      <c r="F580" s="733" t="s">
        <v>650</v>
      </c>
      <c r="G580" s="732" t="s">
        <v>651</v>
      </c>
      <c r="H580" s="732">
        <v>502165</v>
      </c>
      <c r="I580" s="732">
        <v>0</v>
      </c>
      <c r="J580" s="732" t="s">
        <v>1292</v>
      </c>
      <c r="K580" s="732" t="s">
        <v>1534</v>
      </c>
      <c r="L580" s="735">
        <v>0</v>
      </c>
      <c r="M580" s="735">
        <v>2</v>
      </c>
      <c r="N580" s="736">
        <v>0</v>
      </c>
    </row>
    <row r="581" spans="1:14" ht="14.45" customHeight="1" x14ac:dyDescent="0.2">
      <c r="A581" s="730" t="s">
        <v>599</v>
      </c>
      <c r="B581" s="731" t="s">
        <v>600</v>
      </c>
      <c r="C581" s="732" t="s">
        <v>620</v>
      </c>
      <c r="D581" s="733" t="s">
        <v>621</v>
      </c>
      <c r="E581" s="734">
        <v>50113001</v>
      </c>
      <c r="F581" s="733" t="s">
        <v>650</v>
      </c>
      <c r="G581" s="732" t="s">
        <v>651</v>
      </c>
      <c r="H581" s="732">
        <v>502008</v>
      </c>
      <c r="I581" s="732">
        <v>0</v>
      </c>
      <c r="J581" s="732" t="s">
        <v>1292</v>
      </c>
      <c r="K581" s="732" t="s">
        <v>1293</v>
      </c>
      <c r="L581" s="735">
        <v>0</v>
      </c>
      <c r="M581" s="735">
        <v>3</v>
      </c>
      <c r="N581" s="736">
        <v>0</v>
      </c>
    </row>
    <row r="582" spans="1:14" ht="14.45" customHeight="1" x14ac:dyDescent="0.2">
      <c r="A582" s="730" t="s">
        <v>599</v>
      </c>
      <c r="B582" s="731" t="s">
        <v>600</v>
      </c>
      <c r="C582" s="732" t="s">
        <v>620</v>
      </c>
      <c r="D582" s="733" t="s">
        <v>621</v>
      </c>
      <c r="E582" s="734">
        <v>50113001</v>
      </c>
      <c r="F582" s="733" t="s">
        <v>650</v>
      </c>
      <c r="G582" s="732" t="s">
        <v>651</v>
      </c>
      <c r="H582" s="732">
        <v>17991</v>
      </c>
      <c r="I582" s="732">
        <v>17991</v>
      </c>
      <c r="J582" s="732" t="s">
        <v>1296</v>
      </c>
      <c r="K582" s="732" t="s">
        <v>694</v>
      </c>
      <c r="L582" s="735">
        <v>1090.3399999999999</v>
      </c>
      <c r="M582" s="735">
        <v>40</v>
      </c>
      <c r="N582" s="736">
        <v>43613.599999999999</v>
      </c>
    </row>
    <row r="583" spans="1:14" ht="14.45" customHeight="1" x14ac:dyDescent="0.2">
      <c r="A583" s="730" t="s">
        <v>599</v>
      </c>
      <c r="B583" s="731" t="s">
        <v>600</v>
      </c>
      <c r="C583" s="732" t="s">
        <v>620</v>
      </c>
      <c r="D583" s="733" t="s">
        <v>621</v>
      </c>
      <c r="E583" s="734">
        <v>50113001</v>
      </c>
      <c r="F583" s="733" t="s">
        <v>650</v>
      </c>
      <c r="G583" s="732" t="s">
        <v>651</v>
      </c>
      <c r="H583" s="732">
        <v>991022</v>
      </c>
      <c r="I583" s="732">
        <v>9999999</v>
      </c>
      <c r="J583" s="732" t="s">
        <v>1535</v>
      </c>
      <c r="K583" s="732" t="s">
        <v>329</v>
      </c>
      <c r="L583" s="735">
        <v>10087</v>
      </c>
      <c r="M583" s="735">
        <v>12</v>
      </c>
      <c r="N583" s="736">
        <v>121044</v>
      </c>
    </row>
    <row r="584" spans="1:14" ht="14.45" customHeight="1" x14ac:dyDescent="0.2">
      <c r="A584" s="730" t="s">
        <v>599</v>
      </c>
      <c r="B584" s="731" t="s">
        <v>600</v>
      </c>
      <c r="C584" s="732" t="s">
        <v>620</v>
      </c>
      <c r="D584" s="733" t="s">
        <v>621</v>
      </c>
      <c r="E584" s="734">
        <v>50113001</v>
      </c>
      <c r="F584" s="733" t="s">
        <v>650</v>
      </c>
      <c r="G584" s="732" t="s">
        <v>651</v>
      </c>
      <c r="H584" s="732">
        <v>848977</v>
      </c>
      <c r="I584" s="732">
        <v>129597</v>
      </c>
      <c r="J584" s="732" t="s">
        <v>1303</v>
      </c>
      <c r="K584" s="732" t="s">
        <v>1304</v>
      </c>
      <c r="L584" s="735">
        <v>622.04192695417157</v>
      </c>
      <c r="M584" s="735">
        <v>43.69906859999999</v>
      </c>
      <c r="N584" s="736">
        <v>27182.652838046528</v>
      </c>
    </row>
    <row r="585" spans="1:14" ht="14.45" customHeight="1" x14ac:dyDescent="0.2">
      <c r="A585" s="730" t="s">
        <v>599</v>
      </c>
      <c r="B585" s="731" t="s">
        <v>600</v>
      </c>
      <c r="C585" s="732" t="s">
        <v>620</v>
      </c>
      <c r="D585" s="733" t="s">
        <v>621</v>
      </c>
      <c r="E585" s="734">
        <v>50113001</v>
      </c>
      <c r="F585" s="733" t="s">
        <v>650</v>
      </c>
      <c r="G585" s="732" t="s">
        <v>651</v>
      </c>
      <c r="H585" s="732">
        <v>111420</v>
      </c>
      <c r="I585" s="732">
        <v>11420</v>
      </c>
      <c r="J585" s="732" t="s">
        <v>1306</v>
      </c>
      <c r="K585" s="732" t="s">
        <v>1308</v>
      </c>
      <c r="L585" s="735">
        <v>178.91979487512197</v>
      </c>
      <c r="M585" s="735">
        <v>20</v>
      </c>
      <c r="N585" s="736">
        <v>3578.3958975024393</v>
      </c>
    </row>
    <row r="586" spans="1:14" ht="14.45" customHeight="1" x14ac:dyDescent="0.2">
      <c r="A586" s="730" t="s">
        <v>599</v>
      </c>
      <c r="B586" s="731" t="s">
        <v>600</v>
      </c>
      <c r="C586" s="732" t="s">
        <v>620</v>
      </c>
      <c r="D586" s="733" t="s">
        <v>621</v>
      </c>
      <c r="E586" s="734">
        <v>50113001</v>
      </c>
      <c r="F586" s="733" t="s">
        <v>650</v>
      </c>
      <c r="G586" s="732" t="s">
        <v>651</v>
      </c>
      <c r="H586" s="732">
        <v>111421</v>
      </c>
      <c r="I586" s="732">
        <v>11421</v>
      </c>
      <c r="J586" s="732" t="s">
        <v>1306</v>
      </c>
      <c r="K586" s="732" t="s">
        <v>1307</v>
      </c>
      <c r="L586" s="735">
        <v>360.8000811084512</v>
      </c>
      <c r="M586" s="735">
        <v>33.551000000000002</v>
      </c>
      <c r="N586" s="736">
        <v>12105.203521269646</v>
      </c>
    </row>
    <row r="587" spans="1:14" ht="14.45" customHeight="1" x14ac:dyDescent="0.2">
      <c r="A587" s="730" t="s">
        <v>599</v>
      </c>
      <c r="B587" s="731" t="s">
        <v>600</v>
      </c>
      <c r="C587" s="732" t="s">
        <v>620</v>
      </c>
      <c r="D587" s="733" t="s">
        <v>621</v>
      </c>
      <c r="E587" s="734">
        <v>50113001</v>
      </c>
      <c r="F587" s="733" t="s">
        <v>650</v>
      </c>
      <c r="G587" s="732" t="s">
        <v>651</v>
      </c>
      <c r="H587" s="732">
        <v>100643</v>
      </c>
      <c r="I587" s="732">
        <v>643</v>
      </c>
      <c r="J587" s="732" t="s">
        <v>1311</v>
      </c>
      <c r="K587" s="732" t="s">
        <v>1312</v>
      </c>
      <c r="L587" s="735">
        <v>63.560000000000009</v>
      </c>
      <c r="M587" s="735">
        <v>30</v>
      </c>
      <c r="N587" s="736">
        <v>1906.8000000000002</v>
      </c>
    </row>
    <row r="588" spans="1:14" ht="14.45" customHeight="1" x14ac:dyDescent="0.2">
      <c r="A588" s="730" t="s">
        <v>599</v>
      </c>
      <c r="B588" s="731" t="s">
        <v>600</v>
      </c>
      <c r="C588" s="732" t="s">
        <v>620</v>
      </c>
      <c r="D588" s="733" t="s">
        <v>621</v>
      </c>
      <c r="E588" s="734">
        <v>50113001</v>
      </c>
      <c r="F588" s="733" t="s">
        <v>650</v>
      </c>
      <c r="G588" s="732" t="s">
        <v>670</v>
      </c>
      <c r="H588" s="732">
        <v>500566</v>
      </c>
      <c r="I588" s="732">
        <v>500566</v>
      </c>
      <c r="J588" s="732" t="s">
        <v>1324</v>
      </c>
      <c r="K588" s="732" t="s">
        <v>1325</v>
      </c>
      <c r="L588" s="735">
        <v>576.72</v>
      </c>
      <c r="M588" s="735">
        <v>150</v>
      </c>
      <c r="N588" s="736">
        <v>86508</v>
      </c>
    </row>
    <row r="589" spans="1:14" ht="14.45" customHeight="1" x14ac:dyDescent="0.2">
      <c r="A589" s="730" t="s">
        <v>599</v>
      </c>
      <c r="B589" s="731" t="s">
        <v>600</v>
      </c>
      <c r="C589" s="732" t="s">
        <v>620</v>
      </c>
      <c r="D589" s="733" t="s">
        <v>621</v>
      </c>
      <c r="E589" s="734">
        <v>50113001</v>
      </c>
      <c r="F589" s="733" t="s">
        <v>650</v>
      </c>
      <c r="G589" s="732" t="s">
        <v>670</v>
      </c>
      <c r="H589" s="732">
        <v>500570</v>
      </c>
      <c r="I589" s="732">
        <v>500570</v>
      </c>
      <c r="J589" s="732" t="s">
        <v>1326</v>
      </c>
      <c r="K589" s="732" t="s">
        <v>1325</v>
      </c>
      <c r="L589" s="735">
        <v>533.61666666666656</v>
      </c>
      <c r="M589" s="735">
        <v>210</v>
      </c>
      <c r="N589" s="736">
        <v>112059.49999999997</v>
      </c>
    </row>
    <row r="590" spans="1:14" ht="14.45" customHeight="1" x14ac:dyDescent="0.2">
      <c r="A590" s="730" t="s">
        <v>599</v>
      </c>
      <c r="B590" s="731" t="s">
        <v>600</v>
      </c>
      <c r="C590" s="732" t="s">
        <v>620</v>
      </c>
      <c r="D590" s="733" t="s">
        <v>621</v>
      </c>
      <c r="E590" s="734">
        <v>50113001</v>
      </c>
      <c r="F590" s="733" t="s">
        <v>650</v>
      </c>
      <c r="G590" s="732" t="s">
        <v>670</v>
      </c>
      <c r="H590" s="732">
        <v>166030</v>
      </c>
      <c r="I590" s="732">
        <v>66030</v>
      </c>
      <c r="J590" s="732" t="s">
        <v>1329</v>
      </c>
      <c r="K590" s="732" t="s">
        <v>1331</v>
      </c>
      <c r="L590" s="735">
        <v>29.839999999999993</v>
      </c>
      <c r="M590" s="735">
        <v>36</v>
      </c>
      <c r="N590" s="736">
        <v>1074.2399999999998</v>
      </c>
    </row>
    <row r="591" spans="1:14" ht="14.45" customHeight="1" x14ac:dyDescent="0.2">
      <c r="A591" s="730" t="s">
        <v>599</v>
      </c>
      <c r="B591" s="731" t="s">
        <v>600</v>
      </c>
      <c r="C591" s="732" t="s">
        <v>620</v>
      </c>
      <c r="D591" s="733" t="s">
        <v>621</v>
      </c>
      <c r="E591" s="734">
        <v>50113008</v>
      </c>
      <c r="F591" s="733" t="s">
        <v>1381</v>
      </c>
      <c r="G591" s="732"/>
      <c r="H591" s="732"/>
      <c r="I591" s="732">
        <v>222780</v>
      </c>
      <c r="J591" s="732" t="s">
        <v>1536</v>
      </c>
      <c r="K591" s="732" t="s">
        <v>1537</v>
      </c>
      <c r="L591" s="735">
        <v>24656.638454861109</v>
      </c>
      <c r="M591" s="735">
        <v>36</v>
      </c>
      <c r="N591" s="736">
        <v>887638.984375</v>
      </c>
    </row>
    <row r="592" spans="1:14" ht="14.45" customHeight="1" x14ac:dyDescent="0.2">
      <c r="A592" s="730" t="s">
        <v>599</v>
      </c>
      <c r="B592" s="731" t="s">
        <v>600</v>
      </c>
      <c r="C592" s="732" t="s">
        <v>620</v>
      </c>
      <c r="D592" s="733" t="s">
        <v>621</v>
      </c>
      <c r="E592" s="734">
        <v>50113008</v>
      </c>
      <c r="F592" s="733" t="s">
        <v>1381</v>
      </c>
      <c r="G592" s="732"/>
      <c r="H592" s="732"/>
      <c r="I592" s="732">
        <v>29979</v>
      </c>
      <c r="J592" s="732" t="s">
        <v>1385</v>
      </c>
      <c r="K592" s="732" t="s">
        <v>1386</v>
      </c>
      <c r="L592" s="735">
        <v>5758.5</v>
      </c>
      <c r="M592" s="735">
        <v>27</v>
      </c>
      <c r="N592" s="736">
        <v>155479.5</v>
      </c>
    </row>
    <row r="593" spans="1:14" ht="14.45" customHeight="1" x14ac:dyDescent="0.2">
      <c r="A593" s="730" t="s">
        <v>599</v>
      </c>
      <c r="B593" s="731" t="s">
        <v>600</v>
      </c>
      <c r="C593" s="732" t="s">
        <v>620</v>
      </c>
      <c r="D593" s="733" t="s">
        <v>621</v>
      </c>
      <c r="E593" s="734">
        <v>50113008</v>
      </c>
      <c r="F593" s="733" t="s">
        <v>1381</v>
      </c>
      <c r="G593" s="732"/>
      <c r="H593" s="732"/>
      <c r="I593" s="732">
        <v>29980</v>
      </c>
      <c r="J593" s="732" t="s">
        <v>1385</v>
      </c>
      <c r="K593" s="732" t="s">
        <v>1387</v>
      </c>
      <c r="L593" s="735">
        <v>11517</v>
      </c>
      <c r="M593" s="735">
        <v>223</v>
      </c>
      <c r="N593" s="736">
        <v>2568291</v>
      </c>
    </row>
    <row r="594" spans="1:14" ht="14.45" customHeight="1" x14ac:dyDescent="0.2">
      <c r="A594" s="730" t="s">
        <v>599</v>
      </c>
      <c r="B594" s="731" t="s">
        <v>600</v>
      </c>
      <c r="C594" s="732" t="s">
        <v>620</v>
      </c>
      <c r="D594" s="733" t="s">
        <v>621</v>
      </c>
      <c r="E594" s="734">
        <v>50113008</v>
      </c>
      <c r="F594" s="733" t="s">
        <v>1381</v>
      </c>
      <c r="G594" s="732"/>
      <c r="H594" s="732"/>
      <c r="I594" s="732">
        <v>62465</v>
      </c>
      <c r="J594" s="732" t="s">
        <v>1390</v>
      </c>
      <c r="K594" s="732" t="s">
        <v>1538</v>
      </c>
      <c r="L594" s="735">
        <v>17457.19921875</v>
      </c>
      <c r="M594" s="735">
        <v>1</v>
      </c>
      <c r="N594" s="736">
        <v>17457.19921875</v>
      </c>
    </row>
    <row r="595" spans="1:14" ht="14.45" customHeight="1" x14ac:dyDescent="0.2">
      <c r="A595" s="730" t="s">
        <v>599</v>
      </c>
      <c r="B595" s="731" t="s">
        <v>600</v>
      </c>
      <c r="C595" s="732" t="s">
        <v>620</v>
      </c>
      <c r="D595" s="733" t="s">
        <v>621</v>
      </c>
      <c r="E595" s="734">
        <v>50113008</v>
      </c>
      <c r="F595" s="733" t="s">
        <v>1381</v>
      </c>
      <c r="G595" s="732"/>
      <c r="H595" s="732"/>
      <c r="I595" s="732">
        <v>62464</v>
      </c>
      <c r="J595" s="732" t="s">
        <v>1390</v>
      </c>
      <c r="K595" s="732" t="s">
        <v>1391</v>
      </c>
      <c r="L595" s="735">
        <v>9157.759765625</v>
      </c>
      <c r="M595" s="735">
        <v>6</v>
      </c>
      <c r="N595" s="736">
        <v>54946.55859375</v>
      </c>
    </row>
    <row r="596" spans="1:14" ht="14.45" customHeight="1" x14ac:dyDescent="0.2">
      <c r="A596" s="730" t="s">
        <v>599</v>
      </c>
      <c r="B596" s="731" t="s">
        <v>600</v>
      </c>
      <c r="C596" s="732" t="s">
        <v>620</v>
      </c>
      <c r="D596" s="733" t="s">
        <v>621</v>
      </c>
      <c r="E596" s="734">
        <v>50113008</v>
      </c>
      <c r="F596" s="733" t="s">
        <v>1381</v>
      </c>
      <c r="G596" s="732"/>
      <c r="H596" s="732"/>
      <c r="I596" s="732">
        <v>194615</v>
      </c>
      <c r="J596" s="732" t="s">
        <v>1539</v>
      </c>
      <c r="K596" s="732" t="s">
        <v>1540</v>
      </c>
      <c r="L596" s="735">
        <v>5102.5401041666664</v>
      </c>
      <c r="M596" s="735">
        <v>30</v>
      </c>
      <c r="N596" s="736">
        <v>153076.203125</v>
      </c>
    </row>
    <row r="597" spans="1:14" ht="14.45" customHeight="1" x14ac:dyDescent="0.2">
      <c r="A597" s="730" t="s">
        <v>599</v>
      </c>
      <c r="B597" s="731" t="s">
        <v>600</v>
      </c>
      <c r="C597" s="732" t="s">
        <v>620</v>
      </c>
      <c r="D597" s="733" t="s">
        <v>621</v>
      </c>
      <c r="E597" s="734">
        <v>50113008</v>
      </c>
      <c r="F597" s="733" t="s">
        <v>1381</v>
      </c>
      <c r="G597" s="732"/>
      <c r="H597" s="732"/>
      <c r="I597" s="732">
        <v>194616</v>
      </c>
      <c r="J597" s="732" t="s">
        <v>1539</v>
      </c>
      <c r="K597" s="732" t="s">
        <v>1541</v>
      </c>
      <c r="L597" s="735">
        <v>8544.3797433035706</v>
      </c>
      <c r="M597" s="735">
        <v>84</v>
      </c>
      <c r="N597" s="736">
        <v>717727.8984375</v>
      </c>
    </row>
    <row r="598" spans="1:14" ht="14.45" customHeight="1" x14ac:dyDescent="0.2">
      <c r="A598" s="730" t="s">
        <v>599</v>
      </c>
      <c r="B598" s="731" t="s">
        <v>600</v>
      </c>
      <c r="C598" s="732" t="s">
        <v>620</v>
      </c>
      <c r="D598" s="733" t="s">
        <v>621</v>
      </c>
      <c r="E598" s="734">
        <v>50113008</v>
      </c>
      <c r="F598" s="733" t="s">
        <v>1381</v>
      </c>
      <c r="G598" s="732"/>
      <c r="H598" s="732"/>
      <c r="I598" s="732">
        <v>194617</v>
      </c>
      <c r="J598" s="732" t="s">
        <v>1539</v>
      </c>
      <c r="K598" s="732" t="s">
        <v>1542</v>
      </c>
      <c r="L598" s="735">
        <v>12816.570265151515</v>
      </c>
      <c r="M598" s="735">
        <v>165</v>
      </c>
      <c r="N598" s="736">
        <v>2114734.09375</v>
      </c>
    </row>
    <row r="599" spans="1:14" ht="14.45" customHeight="1" x14ac:dyDescent="0.2">
      <c r="A599" s="730" t="s">
        <v>599</v>
      </c>
      <c r="B599" s="731" t="s">
        <v>600</v>
      </c>
      <c r="C599" s="732" t="s">
        <v>620</v>
      </c>
      <c r="D599" s="733" t="s">
        <v>621</v>
      </c>
      <c r="E599" s="734">
        <v>50113008</v>
      </c>
      <c r="F599" s="733" t="s">
        <v>1381</v>
      </c>
      <c r="G599" s="732"/>
      <c r="H599" s="732"/>
      <c r="I599" s="732">
        <v>230546</v>
      </c>
      <c r="J599" s="732" t="s">
        <v>1543</v>
      </c>
      <c r="K599" s="732" t="s">
        <v>1544</v>
      </c>
      <c r="L599" s="735">
        <v>8497.5</v>
      </c>
      <c r="M599" s="735">
        <v>46</v>
      </c>
      <c r="N599" s="736">
        <v>390885</v>
      </c>
    </row>
    <row r="600" spans="1:14" ht="14.45" customHeight="1" x14ac:dyDescent="0.2">
      <c r="A600" s="730" t="s">
        <v>599</v>
      </c>
      <c r="B600" s="731" t="s">
        <v>600</v>
      </c>
      <c r="C600" s="732" t="s">
        <v>620</v>
      </c>
      <c r="D600" s="733" t="s">
        <v>621</v>
      </c>
      <c r="E600" s="734">
        <v>50113008</v>
      </c>
      <c r="F600" s="733" t="s">
        <v>1381</v>
      </c>
      <c r="G600" s="732"/>
      <c r="H600" s="732"/>
      <c r="I600" s="732">
        <v>230547</v>
      </c>
      <c r="J600" s="732" t="s">
        <v>1545</v>
      </c>
      <c r="K600" s="732" t="s">
        <v>1546</v>
      </c>
      <c r="L600" s="735">
        <v>4248.75</v>
      </c>
      <c r="M600" s="735">
        <v>48</v>
      </c>
      <c r="N600" s="736">
        <v>203940</v>
      </c>
    </row>
    <row r="601" spans="1:14" ht="14.45" customHeight="1" x14ac:dyDescent="0.2">
      <c r="A601" s="730" t="s">
        <v>599</v>
      </c>
      <c r="B601" s="731" t="s">
        <v>600</v>
      </c>
      <c r="C601" s="732" t="s">
        <v>620</v>
      </c>
      <c r="D601" s="733" t="s">
        <v>621</v>
      </c>
      <c r="E601" s="734">
        <v>50113008</v>
      </c>
      <c r="F601" s="733" t="s">
        <v>1381</v>
      </c>
      <c r="G601" s="732"/>
      <c r="H601" s="732"/>
      <c r="I601" s="732">
        <v>230688</v>
      </c>
      <c r="J601" s="732" t="s">
        <v>1547</v>
      </c>
      <c r="K601" s="732" t="s">
        <v>1548</v>
      </c>
      <c r="L601" s="735">
        <v>8223.3100911458332</v>
      </c>
      <c r="M601" s="735">
        <v>30</v>
      </c>
      <c r="N601" s="736">
        <v>246699.302734375</v>
      </c>
    </row>
    <row r="602" spans="1:14" ht="14.45" customHeight="1" x14ac:dyDescent="0.2">
      <c r="A602" s="730" t="s">
        <v>599</v>
      </c>
      <c r="B602" s="731" t="s">
        <v>600</v>
      </c>
      <c r="C602" s="732" t="s">
        <v>620</v>
      </c>
      <c r="D602" s="733" t="s">
        <v>621</v>
      </c>
      <c r="E602" s="734">
        <v>50113008</v>
      </c>
      <c r="F602" s="733" t="s">
        <v>1381</v>
      </c>
      <c r="G602" s="732"/>
      <c r="H602" s="732"/>
      <c r="I602" s="732">
        <v>230689</v>
      </c>
      <c r="J602" s="732" t="s">
        <v>1549</v>
      </c>
      <c r="K602" s="732" t="s">
        <v>1550</v>
      </c>
      <c r="L602" s="735">
        <v>4112.7899553571433</v>
      </c>
      <c r="M602" s="735">
        <v>35</v>
      </c>
      <c r="N602" s="736">
        <v>143947.6484375</v>
      </c>
    </row>
    <row r="603" spans="1:14" ht="14.45" customHeight="1" x14ac:dyDescent="0.2">
      <c r="A603" s="730" t="s">
        <v>599</v>
      </c>
      <c r="B603" s="731" t="s">
        <v>600</v>
      </c>
      <c r="C603" s="732" t="s">
        <v>620</v>
      </c>
      <c r="D603" s="733" t="s">
        <v>621</v>
      </c>
      <c r="E603" s="734">
        <v>50113011</v>
      </c>
      <c r="F603" s="733" t="s">
        <v>1396</v>
      </c>
      <c r="G603" s="732"/>
      <c r="H603" s="732"/>
      <c r="I603" s="732">
        <v>168927</v>
      </c>
      <c r="J603" s="732" t="s">
        <v>1551</v>
      </c>
      <c r="K603" s="732" t="s">
        <v>1552</v>
      </c>
      <c r="L603" s="735">
        <v>5153.5</v>
      </c>
      <c r="M603" s="735">
        <v>30</v>
      </c>
      <c r="N603" s="736">
        <v>154605</v>
      </c>
    </row>
    <row r="604" spans="1:14" ht="14.45" customHeight="1" x14ac:dyDescent="0.2">
      <c r="A604" s="730" t="s">
        <v>599</v>
      </c>
      <c r="B604" s="731" t="s">
        <v>600</v>
      </c>
      <c r="C604" s="732" t="s">
        <v>620</v>
      </c>
      <c r="D604" s="733" t="s">
        <v>621</v>
      </c>
      <c r="E604" s="734">
        <v>50113011</v>
      </c>
      <c r="F604" s="733" t="s">
        <v>1396</v>
      </c>
      <c r="G604" s="732"/>
      <c r="H604" s="732"/>
      <c r="I604" s="732">
        <v>168929</v>
      </c>
      <c r="J604" s="732" t="s">
        <v>1551</v>
      </c>
      <c r="K604" s="732" t="s">
        <v>1553</v>
      </c>
      <c r="L604" s="735">
        <v>14927</v>
      </c>
      <c r="M604" s="735">
        <v>30</v>
      </c>
      <c r="N604" s="736">
        <v>447810</v>
      </c>
    </row>
    <row r="605" spans="1:14" ht="14.45" customHeight="1" x14ac:dyDescent="0.2">
      <c r="A605" s="730" t="s">
        <v>599</v>
      </c>
      <c r="B605" s="731" t="s">
        <v>600</v>
      </c>
      <c r="C605" s="732" t="s">
        <v>620</v>
      </c>
      <c r="D605" s="733" t="s">
        <v>621</v>
      </c>
      <c r="E605" s="734">
        <v>50113011</v>
      </c>
      <c r="F605" s="733" t="s">
        <v>1396</v>
      </c>
      <c r="G605" s="732"/>
      <c r="H605" s="732"/>
      <c r="I605" s="732">
        <v>168928</v>
      </c>
      <c r="J605" s="732" t="s">
        <v>1551</v>
      </c>
      <c r="K605" s="732" t="s">
        <v>1554</v>
      </c>
      <c r="L605" s="735">
        <v>10203.204861111111</v>
      </c>
      <c r="M605" s="735">
        <v>90</v>
      </c>
      <c r="N605" s="736">
        <v>918288.4375</v>
      </c>
    </row>
    <row r="606" spans="1:14" ht="14.45" customHeight="1" x14ac:dyDescent="0.2">
      <c r="A606" s="730" t="s">
        <v>599</v>
      </c>
      <c r="B606" s="731" t="s">
        <v>600</v>
      </c>
      <c r="C606" s="732" t="s">
        <v>620</v>
      </c>
      <c r="D606" s="733" t="s">
        <v>621</v>
      </c>
      <c r="E606" s="734">
        <v>50113011</v>
      </c>
      <c r="F606" s="733" t="s">
        <v>1396</v>
      </c>
      <c r="G606" s="732"/>
      <c r="H606" s="732"/>
      <c r="I606" s="732">
        <v>87240</v>
      </c>
      <c r="J606" s="732" t="s">
        <v>1555</v>
      </c>
      <c r="K606" s="732" t="s">
        <v>1548</v>
      </c>
      <c r="L606" s="735">
        <v>7700</v>
      </c>
      <c r="M606" s="735">
        <v>75</v>
      </c>
      <c r="N606" s="736">
        <v>577500</v>
      </c>
    </row>
    <row r="607" spans="1:14" ht="14.45" customHeight="1" x14ac:dyDescent="0.2">
      <c r="A607" s="730" t="s">
        <v>599</v>
      </c>
      <c r="B607" s="731" t="s">
        <v>600</v>
      </c>
      <c r="C607" s="732" t="s">
        <v>620</v>
      </c>
      <c r="D607" s="733" t="s">
        <v>621</v>
      </c>
      <c r="E607" s="734">
        <v>50113011</v>
      </c>
      <c r="F607" s="733" t="s">
        <v>1396</v>
      </c>
      <c r="G607" s="732"/>
      <c r="H607" s="732"/>
      <c r="I607" s="732">
        <v>87239</v>
      </c>
      <c r="J607" s="732" t="s">
        <v>1555</v>
      </c>
      <c r="K607" s="732" t="s">
        <v>1556</v>
      </c>
      <c r="L607" s="735">
        <v>3850</v>
      </c>
      <c r="M607" s="735">
        <v>50</v>
      </c>
      <c r="N607" s="736">
        <v>192500</v>
      </c>
    </row>
    <row r="608" spans="1:14" ht="14.45" customHeight="1" x14ac:dyDescent="0.2">
      <c r="A608" s="730" t="s">
        <v>599</v>
      </c>
      <c r="B608" s="731" t="s">
        <v>600</v>
      </c>
      <c r="C608" s="732" t="s">
        <v>620</v>
      </c>
      <c r="D608" s="733" t="s">
        <v>621</v>
      </c>
      <c r="E608" s="734">
        <v>50113011</v>
      </c>
      <c r="F608" s="733" t="s">
        <v>1396</v>
      </c>
      <c r="G608" s="732"/>
      <c r="H608" s="732"/>
      <c r="I608" s="732">
        <v>173181</v>
      </c>
      <c r="J608" s="732" t="s">
        <v>1557</v>
      </c>
      <c r="K608" s="732" t="s">
        <v>1558</v>
      </c>
      <c r="L608" s="735">
        <v>8505.1999699519238</v>
      </c>
      <c r="M608" s="735">
        <v>91</v>
      </c>
      <c r="N608" s="736">
        <v>773973.197265625</v>
      </c>
    </row>
    <row r="609" spans="1:14" ht="14.45" customHeight="1" x14ac:dyDescent="0.2">
      <c r="A609" s="730" t="s">
        <v>599</v>
      </c>
      <c r="B609" s="731" t="s">
        <v>600</v>
      </c>
      <c r="C609" s="732" t="s">
        <v>620</v>
      </c>
      <c r="D609" s="733" t="s">
        <v>621</v>
      </c>
      <c r="E609" s="734">
        <v>50113011</v>
      </c>
      <c r="F609" s="733" t="s">
        <v>1396</v>
      </c>
      <c r="G609" s="732"/>
      <c r="H609" s="732"/>
      <c r="I609" s="732">
        <v>173183</v>
      </c>
      <c r="J609" s="732" t="s">
        <v>1557</v>
      </c>
      <c r="K609" s="732" t="s">
        <v>1559</v>
      </c>
      <c r="L609" s="735">
        <v>4252.6000286599865</v>
      </c>
      <c r="M609" s="735">
        <v>92</v>
      </c>
      <c r="N609" s="736">
        <v>391239.20263671875</v>
      </c>
    </row>
    <row r="610" spans="1:14" ht="14.45" customHeight="1" x14ac:dyDescent="0.2">
      <c r="A610" s="730" t="s">
        <v>599</v>
      </c>
      <c r="B610" s="731" t="s">
        <v>600</v>
      </c>
      <c r="C610" s="732" t="s">
        <v>620</v>
      </c>
      <c r="D610" s="733" t="s">
        <v>621</v>
      </c>
      <c r="E610" s="734">
        <v>50113011</v>
      </c>
      <c r="F610" s="733" t="s">
        <v>1396</v>
      </c>
      <c r="G610" s="732"/>
      <c r="H610" s="732"/>
      <c r="I610" s="732">
        <v>154245</v>
      </c>
      <c r="J610" s="732" t="s">
        <v>1560</v>
      </c>
      <c r="K610" s="732" t="s">
        <v>1561</v>
      </c>
      <c r="L610" s="735">
        <v>4868.4000418526784</v>
      </c>
      <c r="M610" s="735">
        <v>56</v>
      </c>
      <c r="N610" s="736">
        <v>272630.40234375</v>
      </c>
    </row>
    <row r="611" spans="1:14" ht="14.45" customHeight="1" x14ac:dyDescent="0.2">
      <c r="A611" s="730" t="s">
        <v>599</v>
      </c>
      <c r="B611" s="731" t="s">
        <v>600</v>
      </c>
      <c r="C611" s="732" t="s">
        <v>620</v>
      </c>
      <c r="D611" s="733" t="s">
        <v>621</v>
      </c>
      <c r="E611" s="734">
        <v>50113011</v>
      </c>
      <c r="F611" s="733" t="s">
        <v>1396</v>
      </c>
      <c r="G611" s="732"/>
      <c r="H611" s="732"/>
      <c r="I611" s="732">
        <v>154244</v>
      </c>
      <c r="J611" s="732" t="s">
        <v>1560</v>
      </c>
      <c r="K611" s="732" t="s">
        <v>1562</v>
      </c>
      <c r="L611" s="735">
        <v>9736.7998046875</v>
      </c>
      <c r="M611" s="735">
        <v>8</v>
      </c>
      <c r="N611" s="736">
        <v>77894.3984375</v>
      </c>
    </row>
    <row r="612" spans="1:14" ht="14.45" customHeight="1" x14ac:dyDescent="0.2">
      <c r="A612" s="730" t="s">
        <v>599</v>
      </c>
      <c r="B612" s="731" t="s">
        <v>600</v>
      </c>
      <c r="C612" s="732" t="s">
        <v>620</v>
      </c>
      <c r="D612" s="733" t="s">
        <v>621</v>
      </c>
      <c r="E612" s="734">
        <v>50113011</v>
      </c>
      <c r="F612" s="733" t="s">
        <v>1396</v>
      </c>
      <c r="G612" s="732"/>
      <c r="H612" s="732"/>
      <c r="I612" s="732">
        <v>57477</v>
      </c>
      <c r="J612" s="732" t="s">
        <v>1549</v>
      </c>
      <c r="K612" s="732" t="s">
        <v>1550</v>
      </c>
      <c r="L612" s="735">
        <v>4112.7901041666664</v>
      </c>
      <c r="M612" s="735">
        <v>15</v>
      </c>
      <c r="N612" s="736">
        <v>61691.8515625</v>
      </c>
    </row>
    <row r="613" spans="1:14" ht="14.45" customHeight="1" x14ac:dyDescent="0.2">
      <c r="A613" s="730" t="s">
        <v>599</v>
      </c>
      <c r="B613" s="731" t="s">
        <v>600</v>
      </c>
      <c r="C613" s="732" t="s">
        <v>620</v>
      </c>
      <c r="D613" s="733" t="s">
        <v>621</v>
      </c>
      <c r="E613" s="734">
        <v>50113011</v>
      </c>
      <c r="F613" s="733" t="s">
        <v>1396</v>
      </c>
      <c r="G613" s="732"/>
      <c r="H613" s="732"/>
      <c r="I613" s="732">
        <v>230493</v>
      </c>
      <c r="J613" s="732" t="s">
        <v>1563</v>
      </c>
      <c r="K613" s="732" t="s">
        <v>1564</v>
      </c>
      <c r="L613" s="735">
        <v>11511.2798046875</v>
      </c>
      <c r="M613" s="735">
        <v>25</v>
      </c>
      <c r="N613" s="736">
        <v>287781.9951171875</v>
      </c>
    </row>
    <row r="614" spans="1:14" ht="14.45" customHeight="1" x14ac:dyDescent="0.2">
      <c r="A614" s="730" t="s">
        <v>599</v>
      </c>
      <c r="B614" s="731" t="s">
        <v>600</v>
      </c>
      <c r="C614" s="732" t="s">
        <v>620</v>
      </c>
      <c r="D614" s="733" t="s">
        <v>621</v>
      </c>
      <c r="E614" s="734">
        <v>50113011</v>
      </c>
      <c r="F614" s="733" t="s">
        <v>1396</v>
      </c>
      <c r="G614" s="732"/>
      <c r="H614" s="732"/>
      <c r="I614" s="732">
        <v>171965</v>
      </c>
      <c r="J614" s="732" t="s">
        <v>1565</v>
      </c>
      <c r="K614" s="732" t="s">
        <v>1566</v>
      </c>
      <c r="L614" s="735">
        <v>5868.9399820963545</v>
      </c>
      <c r="M614" s="735">
        <v>24</v>
      </c>
      <c r="N614" s="736">
        <v>140854.5595703125</v>
      </c>
    </row>
    <row r="615" spans="1:14" ht="14.45" customHeight="1" x14ac:dyDescent="0.2">
      <c r="A615" s="730" t="s">
        <v>599</v>
      </c>
      <c r="B615" s="731" t="s">
        <v>600</v>
      </c>
      <c r="C615" s="732" t="s">
        <v>620</v>
      </c>
      <c r="D615" s="733" t="s">
        <v>621</v>
      </c>
      <c r="E615" s="734">
        <v>50113016</v>
      </c>
      <c r="F615" s="733" t="s">
        <v>1492</v>
      </c>
      <c r="G615" s="732" t="s">
        <v>651</v>
      </c>
      <c r="H615" s="732">
        <v>501581</v>
      </c>
      <c r="I615" s="732">
        <v>209330</v>
      </c>
      <c r="J615" s="732" t="s">
        <v>1493</v>
      </c>
      <c r="K615" s="732" t="s">
        <v>1495</v>
      </c>
      <c r="L615" s="735">
        <v>6272.6999288024981</v>
      </c>
      <c r="M615" s="735">
        <v>31.003999999999998</v>
      </c>
      <c r="N615" s="736">
        <v>194478.78859259264</v>
      </c>
    </row>
    <row r="616" spans="1:14" ht="14.45" customHeight="1" x14ac:dyDescent="0.2">
      <c r="A616" s="730" t="s">
        <v>599</v>
      </c>
      <c r="B616" s="731" t="s">
        <v>600</v>
      </c>
      <c r="C616" s="732" t="s">
        <v>620</v>
      </c>
      <c r="D616" s="733" t="s">
        <v>621</v>
      </c>
      <c r="E616" s="734">
        <v>50113016</v>
      </c>
      <c r="F616" s="733" t="s">
        <v>1492</v>
      </c>
      <c r="G616" s="732" t="s">
        <v>651</v>
      </c>
      <c r="H616" s="732">
        <v>501603</v>
      </c>
      <c r="I616" s="732">
        <v>209329</v>
      </c>
      <c r="J616" s="732" t="s">
        <v>1493</v>
      </c>
      <c r="K616" s="732" t="s">
        <v>1494</v>
      </c>
      <c r="L616" s="735">
        <v>2839.059113878774</v>
      </c>
      <c r="M616" s="735">
        <v>14.292</v>
      </c>
      <c r="N616" s="736">
        <v>40575.83285555544</v>
      </c>
    </row>
    <row r="617" spans="1:14" ht="14.45" customHeight="1" x14ac:dyDescent="0.2">
      <c r="A617" s="730" t="s">
        <v>599</v>
      </c>
      <c r="B617" s="731" t="s">
        <v>600</v>
      </c>
      <c r="C617" s="732" t="s">
        <v>620</v>
      </c>
      <c r="D617" s="733" t="s">
        <v>621</v>
      </c>
      <c r="E617" s="734">
        <v>50113016</v>
      </c>
      <c r="F617" s="733" t="s">
        <v>1492</v>
      </c>
      <c r="G617" s="732" t="s">
        <v>670</v>
      </c>
      <c r="H617" s="732">
        <v>27921</v>
      </c>
      <c r="I617" s="732">
        <v>27921</v>
      </c>
      <c r="J617" s="732" t="s">
        <v>1567</v>
      </c>
      <c r="K617" s="732" t="s">
        <v>1568</v>
      </c>
      <c r="L617" s="735">
        <v>29185.200000000001</v>
      </c>
      <c r="M617" s="735">
        <v>1</v>
      </c>
      <c r="N617" s="736">
        <v>29185.200000000001</v>
      </c>
    </row>
    <row r="618" spans="1:14" ht="14.45" customHeight="1" x14ac:dyDescent="0.2">
      <c r="A618" s="730" t="s">
        <v>599</v>
      </c>
      <c r="B618" s="731" t="s">
        <v>600</v>
      </c>
      <c r="C618" s="732" t="s">
        <v>620</v>
      </c>
      <c r="D618" s="733" t="s">
        <v>621</v>
      </c>
      <c r="E618" s="734">
        <v>50113016</v>
      </c>
      <c r="F618" s="733" t="s">
        <v>1492</v>
      </c>
      <c r="G618" s="732" t="s">
        <v>651</v>
      </c>
      <c r="H618" s="732">
        <v>219166</v>
      </c>
      <c r="I618" s="732">
        <v>219166</v>
      </c>
      <c r="J618" s="732" t="s">
        <v>1569</v>
      </c>
      <c r="K618" s="732" t="s">
        <v>1570</v>
      </c>
      <c r="L618" s="735">
        <v>156229.26477198489</v>
      </c>
      <c r="M618" s="735">
        <v>17</v>
      </c>
      <c r="N618" s="736">
        <v>2655897.5011237431</v>
      </c>
    </row>
    <row r="619" spans="1:14" ht="14.45" customHeight="1" x14ac:dyDescent="0.2">
      <c r="A619" s="730" t="s">
        <v>599</v>
      </c>
      <c r="B619" s="731" t="s">
        <v>600</v>
      </c>
      <c r="C619" s="732" t="s">
        <v>620</v>
      </c>
      <c r="D619" s="733" t="s">
        <v>621</v>
      </c>
      <c r="E619" s="734">
        <v>50113016</v>
      </c>
      <c r="F619" s="733" t="s">
        <v>1492</v>
      </c>
      <c r="G619" s="732" t="s">
        <v>651</v>
      </c>
      <c r="H619" s="732">
        <v>219163</v>
      </c>
      <c r="I619" s="732">
        <v>219163</v>
      </c>
      <c r="J619" s="732" t="s">
        <v>1569</v>
      </c>
      <c r="K619" s="732" t="s">
        <v>1571</v>
      </c>
      <c r="L619" s="735">
        <v>4460.6099999999997</v>
      </c>
      <c r="M619" s="735">
        <v>1</v>
      </c>
      <c r="N619" s="736">
        <v>4460.6099999999997</v>
      </c>
    </row>
    <row r="620" spans="1:14" ht="14.45" customHeight="1" x14ac:dyDescent="0.2">
      <c r="A620" s="730" t="s">
        <v>599</v>
      </c>
      <c r="B620" s="731" t="s">
        <v>600</v>
      </c>
      <c r="C620" s="732" t="s">
        <v>620</v>
      </c>
      <c r="D620" s="733" t="s">
        <v>621</v>
      </c>
      <c r="E620" s="734">
        <v>50113016</v>
      </c>
      <c r="F620" s="733" t="s">
        <v>1492</v>
      </c>
      <c r="G620" s="732" t="s">
        <v>651</v>
      </c>
      <c r="H620" s="732">
        <v>219165</v>
      </c>
      <c r="I620" s="732">
        <v>219165</v>
      </c>
      <c r="J620" s="732" t="s">
        <v>1569</v>
      </c>
      <c r="K620" s="732" t="s">
        <v>1572</v>
      </c>
      <c r="L620" s="735">
        <v>17842.428917504563</v>
      </c>
      <c r="M620" s="735">
        <v>1</v>
      </c>
      <c r="N620" s="736">
        <v>17842.428917504563</v>
      </c>
    </row>
    <row r="621" spans="1:14" ht="14.45" customHeight="1" x14ac:dyDescent="0.2">
      <c r="A621" s="730" t="s">
        <v>599</v>
      </c>
      <c r="B621" s="731" t="s">
        <v>600</v>
      </c>
      <c r="C621" s="732" t="s">
        <v>620</v>
      </c>
      <c r="D621" s="733" t="s">
        <v>621</v>
      </c>
      <c r="E621" s="734">
        <v>50113016</v>
      </c>
      <c r="F621" s="733" t="s">
        <v>1492</v>
      </c>
      <c r="G621" s="732" t="s">
        <v>651</v>
      </c>
      <c r="H621" s="732">
        <v>219164</v>
      </c>
      <c r="I621" s="732">
        <v>219164</v>
      </c>
      <c r="J621" s="732" t="s">
        <v>1569</v>
      </c>
      <c r="K621" s="732" t="s">
        <v>1573</v>
      </c>
      <c r="L621" s="735">
        <v>8921.2199587522555</v>
      </c>
      <c r="M621" s="735">
        <v>1</v>
      </c>
      <c r="N621" s="736">
        <v>8921.2199587522555</v>
      </c>
    </row>
    <row r="622" spans="1:14" ht="14.45" customHeight="1" x14ac:dyDescent="0.2">
      <c r="A622" s="730" t="s">
        <v>599</v>
      </c>
      <c r="B622" s="731" t="s">
        <v>600</v>
      </c>
      <c r="C622" s="732" t="s">
        <v>620</v>
      </c>
      <c r="D622" s="733" t="s">
        <v>621</v>
      </c>
      <c r="E622" s="734">
        <v>50113016</v>
      </c>
      <c r="F622" s="733" t="s">
        <v>1492</v>
      </c>
      <c r="G622" s="732" t="s">
        <v>651</v>
      </c>
      <c r="H622" s="732">
        <v>219161</v>
      </c>
      <c r="I622" s="732">
        <v>219161</v>
      </c>
      <c r="J622" s="732" t="s">
        <v>1569</v>
      </c>
      <c r="K622" s="732" t="s">
        <v>1574</v>
      </c>
      <c r="L622" s="735">
        <v>1784.24</v>
      </c>
      <c r="M622" s="735">
        <v>1</v>
      </c>
      <c r="N622" s="736">
        <v>1784.24</v>
      </c>
    </row>
    <row r="623" spans="1:14" ht="14.45" customHeight="1" x14ac:dyDescent="0.2">
      <c r="A623" s="730" t="s">
        <v>599</v>
      </c>
      <c r="B623" s="731" t="s">
        <v>600</v>
      </c>
      <c r="C623" s="732" t="s">
        <v>620</v>
      </c>
      <c r="D623" s="733" t="s">
        <v>621</v>
      </c>
      <c r="E623" s="734">
        <v>50113016</v>
      </c>
      <c r="F623" s="733" t="s">
        <v>1492</v>
      </c>
      <c r="G623" s="732" t="s">
        <v>651</v>
      </c>
      <c r="H623" s="732">
        <v>498420</v>
      </c>
      <c r="I623" s="732">
        <v>500947</v>
      </c>
      <c r="J623" s="732" t="s">
        <v>1575</v>
      </c>
      <c r="K623" s="732" t="s">
        <v>1576</v>
      </c>
      <c r="L623" s="735">
        <v>1.0909090909090908E-2</v>
      </c>
      <c r="M623" s="735">
        <v>9</v>
      </c>
      <c r="N623" s="736">
        <v>9.8181818181818176E-2</v>
      </c>
    </row>
    <row r="624" spans="1:14" ht="14.45" customHeight="1" x14ac:dyDescent="0.2">
      <c r="A624" s="730" t="s">
        <v>599</v>
      </c>
      <c r="B624" s="731" t="s">
        <v>600</v>
      </c>
      <c r="C624" s="732" t="s">
        <v>620</v>
      </c>
      <c r="D624" s="733" t="s">
        <v>621</v>
      </c>
      <c r="E624" s="734">
        <v>50113017</v>
      </c>
      <c r="F624" s="733" t="s">
        <v>1577</v>
      </c>
      <c r="G624" s="732" t="s">
        <v>651</v>
      </c>
      <c r="H624" s="732">
        <v>194012</v>
      </c>
      <c r="I624" s="732">
        <v>194012</v>
      </c>
      <c r="J624" s="732" t="s">
        <v>1578</v>
      </c>
      <c r="K624" s="732" t="s">
        <v>1579</v>
      </c>
      <c r="L624" s="735">
        <v>27642.43</v>
      </c>
      <c r="M624" s="735">
        <v>8</v>
      </c>
      <c r="N624" s="736">
        <v>221139.44</v>
      </c>
    </row>
    <row r="625" spans="1:14" ht="14.45" customHeight="1" x14ac:dyDescent="0.2">
      <c r="A625" s="730" t="s">
        <v>599</v>
      </c>
      <c r="B625" s="731" t="s">
        <v>600</v>
      </c>
      <c r="C625" s="732" t="s">
        <v>620</v>
      </c>
      <c r="D625" s="733" t="s">
        <v>621</v>
      </c>
      <c r="E625" s="734">
        <v>50113017</v>
      </c>
      <c r="F625" s="733" t="s">
        <v>1577</v>
      </c>
      <c r="G625" s="732" t="s">
        <v>670</v>
      </c>
      <c r="H625" s="732">
        <v>194123</v>
      </c>
      <c r="I625" s="732">
        <v>194123</v>
      </c>
      <c r="J625" s="732" t="s">
        <v>1580</v>
      </c>
      <c r="K625" s="732" t="s">
        <v>1581</v>
      </c>
      <c r="L625" s="735">
        <v>103888.45583333333</v>
      </c>
      <c r="M625" s="735">
        <v>48</v>
      </c>
      <c r="N625" s="736">
        <v>4986645.88</v>
      </c>
    </row>
    <row r="626" spans="1:14" ht="14.45" customHeight="1" x14ac:dyDescent="0.2">
      <c r="A626" s="730" t="s">
        <v>599</v>
      </c>
      <c r="B626" s="731" t="s">
        <v>600</v>
      </c>
      <c r="C626" s="732" t="s">
        <v>620</v>
      </c>
      <c r="D626" s="733" t="s">
        <v>621</v>
      </c>
      <c r="E626" s="734">
        <v>50113017</v>
      </c>
      <c r="F626" s="733" t="s">
        <v>1577</v>
      </c>
      <c r="G626" s="732" t="s">
        <v>670</v>
      </c>
      <c r="H626" s="732">
        <v>194117</v>
      </c>
      <c r="I626" s="732">
        <v>194117</v>
      </c>
      <c r="J626" s="732" t="s">
        <v>1582</v>
      </c>
      <c r="K626" s="732" t="s">
        <v>1583</v>
      </c>
      <c r="L626" s="735">
        <v>49579.01999999999</v>
      </c>
      <c r="M626" s="735">
        <v>30</v>
      </c>
      <c r="N626" s="736">
        <v>1487370.5999999996</v>
      </c>
    </row>
    <row r="627" spans="1:14" ht="14.45" customHeight="1" x14ac:dyDescent="0.2">
      <c r="A627" s="730" t="s">
        <v>599</v>
      </c>
      <c r="B627" s="731" t="s">
        <v>600</v>
      </c>
      <c r="C627" s="732" t="s">
        <v>620</v>
      </c>
      <c r="D627" s="733" t="s">
        <v>621</v>
      </c>
      <c r="E627" s="734">
        <v>50113017</v>
      </c>
      <c r="F627" s="733" t="s">
        <v>1577</v>
      </c>
      <c r="G627" s="732" t="s">
        <v>651</v>
      </c>
      <c r="H627" s="732">
        <v>194695</v>
      </c>
      <c r="I627" s="732">
        <v>194695</v>
      </c>
      <c r="J627" s="732" t="s">
        <v>1584</v>
      </c>
      <c r="K627" s="732" t="s">
        <v>1585</v>
      </c>
      <c r="L627" s="735">
        <v>6550.7799999999988</v>
      </c>
      <c r="M627" s="735">
        <v>24</v>
      </c>
      <c r="N627" s="736">
        <v>157218.71999999997</v>
      </c>
    </row>
    <row r="628" spans="1:14" ht="14.45" customHeight="1" x14ac:dyDescent="0.2">
      <c r="A628" s="730" t="s">
        <v>599</v>
      </c>
      <c r="B628" s="731" t="s">
        <v>600</v>
      </c>
      <c r="C628" s="732" t="s">
        <v>620</v>
      </c>
      <c r="D628" s="733" t="s">
        <v>621</v>
      </c>
      <c r="E628" s="734">
        <v>50113017</v>
      </c>
      <c r="F628" s="733" t="s">
        <v>1577</v>
      </c>
      <c r="G628" s="732" t="s">
        <v>651</v>
      </c>
      <c r="H628" s="732">
        <v>28940</v>
      </c>
      <c r="I628" s="732">
        <v>28940</v>
      </c>
      <c r="J628" s="732" t="s">
        <v>1586</v>
      </c>
      <c r="K628" s="732" t="s">
        <v>1587</v>
      </c>
      <c r="L628" s="735">
        <v>109120.59545454546</v>
      </c>
      <c r="M628" s="735">
        <v>33</v>
      </c>
      <c r="N628" s="736">
        <v>3600979.65</v>
      </c>
    </row>
    <row r="629" spans="1:14" ht="14.45" customHeight="1" x14ac:dyDescent="0.2">
      <c r="A629" s="730" t="s">
        <v>599</v>
      </c>
      <c r="B629" s="731" t="s">
        <v>600</v>
      </c>
      <c r="C629" s="732" t="s">
        <v>623</v>
      </c>
      <c r="D629" s="733" t="s">
        <v>624</v>
      </c>
      <c r="E629" s="734">
        <v>50113001</v>
      </c>
      <c r="F629" s="733" t="s">
        <v>650</v>
      </c>
      <c r="G629" s="732" t="s">
        <v>651</v>
      </c>
      <c r="H629" s="732">
        <v>196885</v>
      </c>
      <c r="I629" s="732">
        <v>96885</v>
      </c>
      <c r="J629" s="732" t="s">
        <v>652</v>
      </c>
      <c r="K629" s="732" t="s">
        <v>653</v>
      </c>
      <c r="L629" s="735">
        <v>19.249938746563959</v>
      </c>
      <c r="M629" s="735">
        <v>67</v>
      </c>
      <c r="N629" s="736">
        <v>1289.7458960197853</v>
      </c>
    </row>
    <row r="630" spans="1:14" ht="14.45" customHeight="1" x14ac:dyDescent="0.2">
      <c r="A630" s="730" t="s">
        <v>599</v>
      </c>
      <c r="B630" s="731" t="s">
        <v>600</v>
      </c>
      <c r="C630" s="732" t="s">
        <v>623</v>
      </c>
      <c r="D630" s="733" t="s">
        <v>624</v>
      </c>
      <c r="E630" s="734">
        <v>50113001</v>
      </c>
      <c r="F630" s="733" t="s">
        <v>650</v>
      </c>
      <c r="G630" s="732" t="s">
        <v>651</v>
      </c>
      <c r="H630" s="732">
        <v>196884</v>
      </c>
      <c r="I630" s="732">
        <v>96884</v>
      </c>
      <c r="J630" s="732" t="s">
        <v>654</v>
      </c>
      <c r="K630" s="732" t="s">
        <v>655</v>
      </c>
      <c r="L630" s="735">
        <v>9.504519055347588</v>
      </c>
      <c r="M630" s="735">
        <v>277</v>
      </c>
      <c r="N630" s="736">
        <v>2632.7517783312819</v>
      </c>
    </row>
    <row r="631" spans="1:14" ht="14.45" customHeight="1" x14ac:dyDescent="0.2">
      <c r="A631" s="730" t="s">
        <v>599</v>
      </c>
      <c r="B631" s="731" t="s">
        <v>600</v>
      </c>
      <c r="C631" s="732" t="s">
        <v>623</v>
      </c>
      <c r="D631" s="733" t="s">
        <v>624</v>
      </c>
      <c r="E631" s="734">
        <v>50113001</v>
      </c>
      <c r="F631" s="733" t="s">
        <v>650</v>
      </c>
      <c r="G631" s="732" t="s">
        <v>651</v>
      </c>
      <c r="H631" s="732">
        <v>162245</v>
      </c>
      <c r="I631" s="732">
        <v>162245</v>
      </c>
      <c r="J631" s="732" t="s">
        <v>1588</v>
      </c>
      <c r="K631" s="732" t="s">
        <v>1589</v>
      </c>
      <c r="L631" s="735">
        <v>58.23</v>
      </c>
      <c r="M631" s="735">
        <v>6</v>
      </c>
      <c r="N631" s="736">
        <v>349.38</v>
      </c>
    </row>
    <row r="632" spans="1:14" ht="14.45" customHeight="1" x14ac:dyDescent="0.2">
      <c r="A632" s="730" t="s">
        <v>599</v>
      </c>
      <c r="B632" s="731" t="s">
        <v>600</v>
      </c>
      <c r="C632" s="732" t="s">
        <v>623</v>
      </c>
      <c r="D632" s="733" t="s">
        <v>624</v>
      </c>
      <c r="E632" s="734">
        <v>50113001</v>
      </c>
      <c r="F632" s="733" t="s">
        <v>650</v>
      </c>
      <c r="G632" s="732" t="s">
        <v>651</v>
      </c>
      <c r="H632" s="732">
        <v>846758</v>
      </c>
      <c r="I632" s="732">
        <v>103387</v>
      </c>
      <c r="J632" s="732" t="s">
        <v>656</v>
      </c>
      <c r="K632" s="732" t="s">
        <v>657</v>
      </c>
      <c r="L632" s="735">
        <v>72.900000000000006</v>
      </c>
      <c r="M632" s="735">
        <v>2</v>
      </c>
      <c r="N632" s="736">
        <v>145.80000000000001</v>
      </c>
    </row>
    <row r="633" spans="1:14" ht="14.45" customHeight="1" x14ac:dyDescent="0.2">
      <c r="A633" s="730" t="s">
        <v>599</v>
      </c>
      <c r="B633" s="731" t="s">
        <v>600</v>
      </c>
      <c r="C633" s="732" t="s">
        <v>623</v>
      </c>
      <c r="D633" s="733" t="s">
        <v>624</v>
      </c>
      <c r="E633" s="734">
        <v>50113001</v>
      </c>
      <c r="F633" s="733" t="s">
        <v>650</v>
      </c>
      <c r="G633" s="732" t="s">
        <v>329</v>
      </c>
      <c r="H633" s="732">
        <v>157395</v>
      </c>
      <c r="I633" s="732">
        <v>57395</v>
      </c>
      <c r="J633" s="732" t="s">
        <v>1590</v>
      </c>
      <c r="K633" s="732" t="s">
        <v>1591</v>
      </c>
      <c r="L633" s="735">
        <v>106.71999999999998</v>
      </c>
      <c r="M633" s="735">
        <v>3</v>
      </c>
      <c r="N633" s="736">
        <v>320.15999999999997</v>
      </c>
    </row>
    <row r="634" spans="1:14" ht="14.45" customHeight="1" x14ac:dyDescent="0.2">
      <c r="A634" s="730" t="s">
        <v>599</v>
      </c>
      <c r="B634" s="731" t="s">
        <v>600</v>
      </c>
      <c r="C634" s="732" t="s">
        <v>623</v>
      </c>
      <c r="D634" s="733" t="s">
        <v>624</v>
      </c>
      <c r="E634" s="734">
        <v>50113001</v>
      </c>
      <c r="F634" s="733" t="s">
        <v>650</v>
      </c>
      <c r="G634" s="732" t="s">
        <v>651</v>
      </c>
      <c r="H634" s="732">
        <v>501927</v>
      </c>
      <c r="I634" s="732">
        <v>172774</v>
      </c>
      <c r="J634" s="732" t="s">
        <v>660</v>
      </c>
      <c r="K634" s="732" t="s">
        <v>661</v>
      </c>
      <c r="L634" s="735">
        <v>266.65636363636361</v>
      </c>
      <c r="M634" s="735">
        <v>55</v>
      </c>
      <c r="N634" s="736">
        <v>14666.099999999999</v>
      </c>
    </row>
    <row r="635" spans="1:14" ht="14.45" customHeight="1" x14ac:dyDescent="0.2">
      <c r="A635" s="730" t="s">
        <v>599</v>
      </c>
      <c r="B635" s="731" t="s">
        <v>600</v>
      </c>
      <c r="C635" s="732" t="s">
        <v>623</v>
      </c>
      <c r="D635" s="733" t="s">
        <v>624</v>
      </c>
      <c r="E635" s="734">
        <v>50113001</v>
      </c>
      <c r="F635" s="733" t="s">
        <v>650</v>
      </c>
      <c r="G635" s="732" t="s">
        <v>329</v>
      </c>
      <c r="H635" s="732">
        <v>172775</v>
      </c>
      <c r="I635" s="732">
        <v>172775</v>
      </c>
      <c r="J635" s="732" t="s">
        <v>660</v>
      </c>
      <c r="K635" s="732" t="s">
        <v>1592</v>
      </c>
      <c r="L635" s="735">
        <v>543.47</v>
      </c>
      <c r="M635" s="735">
        <v>1</v>
      </c>
      <c r="N635" s="736">
        <v>543.47</v>
      </c>
    </row>
    <row r="636" spans="1:14" ht="14.45" customHeight="1" x14ac:dyDescent="0.2">
      <c r="A636" s="730" t="s">
        <v>599</v>
      </c>
      <c r="B636" s="731" t="s">
        <v>600</v>
      </c>
      <c r="C636" s="732" t="s">
        <v>623</v>
      </c>
      <c r="D636" s="733" t="s">
        <v>624</v>
      </c>
      <c r="E636" s="734">
        <v>50113001</v>
      </c>
      <c r="F636" s="733" t="s">
        <v>650</v>
      </c>
      <c r="G636" s="732" t="s">
        <v>651</v>
      </c>
      <c r="H636" s="732">
        <v>221862</v>
      </c>
      <c r="I636" s="732">
        <v>221862</v>
      </c>
      <c r="J636" s="732" t="s">
        <v>1593</v>
      </c>
      <c r="K636" s="732" t="s">
        <v>1594</v>
      </c>
      <c r="L636" s="735">
        <v>112.05999999999999</v>
      </c>
      <c r="M636" s="735">
        <v>3</v>
      </c>
      <c r="N636" s="736">
        <v>336.17999999999995</v>
      </c>
    </row>
    <row r="637" spans="1:14" ht="14.45" customHeight="1" x14ac:dyDescent="0.2">
      <c r="A637" s="730" t="s">
        <v>599</v>
      </c>
      <c r="B637" s="731" t="s">
        <v>600</v>
      </c>
      <c r="C637" s="732" t="s">
        <v>623</v>
      </c>
      <c r="D637" s="733" t="s">
        <v>624</v>
      </c>
      <c r="E637" s="734">
        <v>50113001</v>
      </c>
      <c r="F637" s="733" t="s">
        <v>650</v>
      </c>
      <c r="G637" s="732" t="s">
        <v>651</v>
      </c>
      <c r="H637" s="732">
        <v>128831</v>
      </c>
      <c r="I637" s="732">
        <v>28831</v>
      </c>
      <c r="J637" s="732" t="s">
        <v>1595</v>
      </c>
      <c r="K637" s="732" t="s">
        <v>1596</v>
      </c>
      <c r="L637" s="735">
        <v>162.70999999999998</v>
      </c>
      <c r="M637" s="735">
        <v>4</v>
      </c>
      <c r="N637" s="736">
        <v>650.83999999999992</v>
      </c>
    </row>
    <row r="638" spans="1:14" ht="14.45" customHeight="1" x14ac:dyDescent="0.2">
      <c r="A638" s="730" t="s">
        <v>599</v>
      </c>
      <c r="B638" s="731" t="s">
        <v>600</v>
      </c>
      <c r="C638" s="732" t="s">
        <v>623</v>
      </c>
      <c r="D638" s="733" t="s">
        <v>624</v>
      </c>
      <c r="E638" s="734">
        <v>50113001</v>
      </c>
      <c r="F638" s="733" t="s">
        <v>650</v>
      </c>
      <c r="G638" s="732" t="s">
        <v>651</v>
      </c>
      <c r="H638" s="732">
        <v>113873</v>
      </c>
      <c r="I638" s="732">
        <v>13873</v>
      </c>
      <c r="J638" s="732" t="s">
        <v>1597</v>
      </c>
      <c r="K638" s="732" t="s">
        <v>1170</v>
      </c>
      <c r="L638" s="735">
        <v>182.31352419470849</v>
      </c>
      <c r="M638" s="735">
        <v>1.8157207</v>
      </c>
      <c r="N638" s="736">
        <v>331.03043977028301</v>
      </c>
    </row>
    <row r="639" spans="1:14" ht="14.45" customHeight="1" x14ac:dyDescent="0.2">
      <c r="A639" s="730" t="s">
        <v>599</v>
      </c>
      <c r="B639" s="731" t="s">
        <v>600</v>
      </c>
      <c r="C639" s="732" t="s">
        <v>623</v>
      </c>
      <c r="D639" s="733" t="s">
        <v>624</v>
      </c>
      <c r="E639" s="734">
        <v>50113001</v>
      </c>
      <c r="F639" s="733" t="s">
        <v>650</v>
      </c>
      <c r="G639" s="732" t="s">
        <v>651</v>
      </c>
      <c r="H639" s="732">
        <v>176954</v>
      </c>
      <c r="I639" s="732">
        <v>176954</v>
      </c>
      <c r="J639" s="732" t="s">
        <v>678</v>
      </c>
      <c r="K639" s="732" t="s">
        <v>679</v>
      </c>
      <c r="L639" s="735">
        <v>94.3</v>
      </c>
      <c r="M639" s="735">
        <v>12</v>
      </c>
      <c r="N639" s="736">
        <v>1131.5999999999999</v>
      </c>
    </row>
    <row r="640" spans="1:14" ht="14.45" customHeight="1" x14ac:dyDescent="0.2">
      <c r="A640" s="730" t="s">
        <v>599</v>
      </c>
      <c r="B640" s="731" t="s">
        <v>600</v>
      </c>
      <c r="C640" s="732" t="s">
        <v>623</v>
      </c>
      <c r="D640" s="733" t="s">
        <v>624</v>
      </c>
      <c r="E640" s="734">
        <v>50113001</v>
      </c>
      <c r="F640" s="733" t="s">
        <v>650</v>
      </c>
      <c r="G640" s="732" t="s">
        <v>651</v>
      </c>
      <c r="H640" s="732">
        <v>192841</v>
      </c>
      <c r="I640" s="732">
        <v>192841</v>
      </c>
      <c r="J640" s="732" t="s">
        <v>1496</v>
      </c>
      <c r="K640" s="732" t="s">
        <v>1497</v>
      </c>
      <c r="L640" s="735">
        <v>4309.8</v>
      </c>
      <c r="M640" s="735">
        <v>55</v>
      </c>
      <c r="N640" s="736">
        <v>237039</v>
      </c>
    </row>
    <row r="641" spans="1:14" ht="14.45" customHeight="1" x14ac:dyDescent="0.2">
      <c r="A641" s="730" t="s">
        <v>599</v>
      </c>
      <c r="B641" s="731" t="s">
        <v>600</v>
      </c>
      <c r="C641" s="732" t="s">
        <v>623</v>
      </c>
      <c r="D641" s="733" t="s">
        <v>624</v>
      </c>
      <c r="E641" s="734">
        <v>50113001</v>
      </c>
      <c r="F641" s="733" t="s">
        <v>650</v>
      </c>
      <c r="G641" s="732" t="s">
        <v>670</v>
      </c>
      <c r="H641" s="732">
        <v>127272</v>
      </c>
      <c r="I641" s="732">
        <v>127272</v>
      </c>
      <c r="J641" s="732" t="s">
        <v>682</v>
      </c>
      <c r="K641" s="732" t="s">
        <v>684</v>
      </c>
      <c r="L641" s="735">
        <v>48.445384615384619</v>
      </c>
      <c r="M641" s="735">
        <v>26</v>
      </c>
      <c r="N641" s="736">
        <v>1259.5800000000002</v>
      </c>
    </row>
    <row r="642" spans="1:14" ht="14.45" customHeight="1" x14ac:dyDescent="0.2">
      <c r="A642" s="730" t="s">
        <v>599</v>
      </c>
      <c r="B642" s="731" t="s">
        <v>600</v>
      </c>
      <c r="C642" s="732" t="s">
        <v>623</v>
      </c>
      <c r="D642" s="733" t="s">
        <v>624</v>
      </c>
      <c r="E642" s="734">
        <v>50113001</v>
      </c>
      <c r="F642" s="733" t="s">
        <v>650</v>
      </c>
      <c r="G642" s="732" t="s">
        <v>670</v>
      </c>
      <c r="H642" s="732">
        <v>127263</v>
      </c>
      <c r="I642" s="732">
        <v>127263</v>
      </c>
      <c r="J642" s="732" t="s">
        <v>682</v>
      </c>
      <c r="K642" s="732" t="s">
        <v>681</v>
      </c>
      <c r="L642" s="735">
        <v>53.939999999999976</v>
      </c>
      <c r="M642" s="735">
        <v>3</v>
      </c>
      <c r="N642" s="736">
        <v>161.81999999999994</v>
      </c>
    </row>
    <row r="643" spans="1:14" ht="14.45" customHeight="1" x14ac:dyDescent="0.2">
      <c r="A643" s="730" t="s">
        <v>599</v>
      </c>
      <c r="B643" s="731" t="s">
        <v>600</v>
      </c>
      <c r="C643" s="732" t="s">
        <v>623</v>
      </c>
      <c r="D643" s="733" t="s">
        <v>624</v>
      </c>
      <c r="E643" s="734">
        <v>50113001</v>
      </c>
      <c r="F643" s="733" t="s">
        <v>650</v>
      </c>
      <c r="G643" s="732" t="s">
        <v>651</v>
      </c>
      <c r="H643" s="732">
        <v>242365</v>
      </c>
      <c r="I643" s="732">
        <v>242365</v>
      </c>
      <c r="J643" s="732" t="s">
        <v>687</v>
      </c>
      <c r="K643" s="732" t="s">
        <v>688</v>
      </c>
      <c r="L643" s="735">
        <v>209.5500000000001</v>
      </c>
      <c r="M643" s="735">
        <v>1</v>
      </c>
      <c r="N643" s="736">
        <v>209.5500000000001</v>
      </c>
    </row>
    <row r="644" spans="1:14" ht="14.45" customHeight="1" x14ac:dyDescent="0.2">
      <c r="A644" s="730" t="s">
        <v>599</v>
      </c>
      <c r="B644" s="731" t="s">
        <v>600</v>
      </c>
      <c r="C644" s="732" t="s">
        <v>623</v>
      </c>
      <c r="D644" s="733" t="s">
        <v>624</v>
      </c>
      <c r="E644" s="734">
        <v>50113001</v>
      </c>
      <c r="F644" s="733" t="s">
        <v>650</v>
      </c>
      <c r="G644" s="732" t="s">
        <v>670</v>
      </c>
      <c r="H644" s="732">
        <v>202900</v>
      </c>
      <c r="I644" s="732">
        <v>202900</v>
      </c>
      <c r="J644" s="732" t="s">
        <v>1598</v>
      </c>
      <c r="K644" s="732" t="s">
        <v>1599</v>
      </c>
      <c r="L644" s="735">
        <v>33.72999999999999</v>
      </c>
      <c r="M644" s="735">
        <v>2</v>
      </c>
      <c r="N644" s="736">
        <v>67.45999999999998</v>
      </c>
    </row>
    <row r="645" spans="1:14" ht="14.45" customHeight="1" x14ac:dyDescent="0.2">
      <c r="A645" s="730" t="s">
        <v>599</v>
      </c>
      <c r="B645" s="731" t="s">
        <v>600</v>
      </c>
      <c r="C645" s="732" t="s">
        <v>623</v>
      </c>
      <c r="D645" s="733" t="s">
        <v>624</v>
      </c>
      <c r="E645" s="734">
        <v>50113001</v>
      </c>
      <c r="F645" s="733" t="s">
        <v>650</v>
      </c>
      <c r="G645" s="732" t="s">
        <v>651</v>
      </c>
      <c r="H645" s="732">
        <v>845369</v>
      </c>
      <c r="I645" s="732">
        <v>107987</v>
      </c>
      <c r="J645" s="732" t="s">
        <v>693</v>
      </c>
      <c r="K645" s="732" t="s">
        <v>694</v>
      </c>
      <c r="L645" s="735">
        <v>112.17</v>
      </c>
      <c r="M645" s="735">
        <v>6</v>
      </c>
      <c r="N645" s="736">
        <v>673.02</v>
      </c>
    </row>
    <row r="646" spans="1:14" ht="14.45" customHeight="1" x14ac:dyDescent="0.2">
      <c r="A646" s="730" t="s">
        <v>599</v>
      </c>
      <c r="B646" s="731" t="s">
        <v>600</v>
      </c>
      <c r="C646" s="732" t="s">
        <v>623</v>
      </c>
      <c r="D646" s="733" t="s">
        <v>624</v>
      </c>
      <c r="E646" s="734">
        <v>50113001</v>
      </c>
      <c r="F646" s="733" t="s">
        <v>650</v>
      </c>
      <c r="G646" s="732" t="s">
        <v>651</v>
      </c>
      <c r="H646" s="732">
        <v>235897</v>
      </c>
      <c r="I646" s="732">
        <v>235897</v>
      </c>
      <c r="J646" s="732" t="s">
        <v>695</v>
      </c>
      <c r="K646" s="732" t="s">
        <v>696</v>
      </c>
      <c r="L646" s="735">
        <v>63.469999999999992</v>
      </c>
      <c r="M646" s="735">
        <v>2</v>
      </c>
      <c r="N646" s="736">
        <v>126.93999999999998</v>
      </c>
    </row>
    <row r="647" spans="1:14" ht="14.45" customHeight="1" x14ac:dyDescent="0.2">
      <c r="A647" s="730" t="s">
        <v>599</v>
      </c>
      <c r="B647" s="731" t="s">
        <v>600</v>
      </c>
      <c r="C647" s="732" t="s">
        <v>623</v>
      </c>
      <c r="D647" s="733" t="s">
        <v>624</v>
      </c>
      <c r="E647" s="734">
        <v>50113001</v>
      </c>
      <c r="F647" s="733" t="s">
        <v>650</v>
      </c>
      <c r="G647" s="732" t="s">
        <v>651</v>
      </c>
      <c r="H647" s="732">
        <v>207931</v>
      </c>
      <c r="I647" s="732">
        <v>207931</v>
      </c>
      <c r="J647" s="732" t="s">
        <v>1600</v>
      </c>
      <c r="K647" s="732" t="s">
        <v>1601</v>
      </c>
      <c r="L647" s="735">
        <v>26.849999999999994</v>
      </c>
      <c r="M647" s="735">
        <v>2</v>
      </c>
      <c r="N647" s="736">
        <v>53.699999999999989</v>
      </c>
    </row>
    <row r="648" spans="1:14" ht="14.45" customHeight="1" x14ac:dyDescent="0.2">
      <c r="A648" s="730" t="s">
        <v>599</v>
      </c>
      <c r="B648" s="731" t="s">
        <v>600</v>
      </c>
      <c r="C648" s="732" t="s">
        <v>623</v>
      </c>
      <c r="D648" s="733" t="s">
        <v>624</v>
      </c>
      <c r="E648" s="734">
        <v>50113001</v>
      </c>
      <c r="F648" s="733" t="s">
        <v>650</v>
      </c>
      <c r="G648" s="732" t="s">
        <v>651</v>
      </c>
      <c r="H648" s="732">
        <v>196610</v>
      </c>
      <c r="I648" s="732">
        <v>96610</v>
      </c>
      <c r="J648" s="732" t="s">
        <v>697</v>
      </c>
      <c r="K648" s="732" t="s">
        <v>698</v>
      </c>
      <c r="L648" s="735">
        <v>51.751999999999995</v>
      </c>
      <c r="M648" s="735">
        <v>5</v>
      </c>
      <c r="N648" s="736">
        <v>258.76</v>
      </c>
    </row>
    <row r="649" spans="1:14" ht="14.45" customHeight="1" x14ac:dyDescent="0.2">
      <c r="A649" s="730" t="s">
        <v>599</v>
      </c>
      <c r="B649" s="731" t="s">
        <v>600</v>
      </c>
      <c r="C649" s="732" t="s">
        <v>623</v>
      </c>
      <c r="D649" s="733" t="s">
        <v>624</v>
      </c>
      <c r="E649" s="734">
        <v>50113001</v>
      </c>
      <c r="F649" s="733" t="s">
        <v>650</v>
      </c>
      <c r="G649" s="732" t="s">
        <v>651</v>
      </c>
      <c r="H649" s="732">
        <v>844193</v>
      </c>
      <c r="I649" s="732">
        <v>0</v>
      </c>
      <c r="J649" s="732" t="s">
        <v>1602</v>
      </c>
      <c r="K649" s="732" t="s">
        <v>1603</v>
      </c>
      <c r="L649" s="735">
        <v>38.549999873811025</v>
      </c>
      <c r="M649" s="735">
        <v>11</v>
      </c>
      <c r="N649" s="736">
        <v>424.0499986119213</v>
      </c>
    </row>
    <row r="650" spans="1:14" ht="14.45" customHeight="1" x14ac:dyDescent="0.2">
      <c r="A650" s="730" t="s">
        <v>599</v>
      </c>
      <c r="B650" s="731" t="s">
        <v>600</v>
      </c>
      <c r="C650" s="732" t="s">
        <v>623</v>
      </c>
      <c r="D650" s="733" t="s">
        <v>624</v>
      </c>
      <c r="E650" s="734">
        <v>50113001</v>
      </c>
      <c r="F650" s="733" t="s">
        <v>650</v>
      </c>
      <c r="G650" s="732" t="s">
        <v>651</v>
      </c>
      <c r="H650" s="732">
        <v>10561</v>
      </c>
      <c r="I650" s="732">
        <v>10561</v>
      </c>
      <c r="J650" s="732" t="s">
        <v>699</v>
      </c>
      <c r="K650" s="732" t="s">
        <v>701</v>
      </c>
      <c r="L650" s="735">
        <v>250.80000000000007</v>
      </c>
      <c r="M650" s="735">
        <v>1</v>
      </c>
      <c r="N650" s="736">
        <v>250.80000000000007</v>
      </c>
    </row>
    <row r="651" spans="1:14" ht="14.45" customHeight="1" x14ac:dyDescent="0.2">
      <c r="A651" s="730" t="s">
        <v>599</v>
      </c>
      <c r="B651" s="731" t="s">
        <v>600</v>
      </c>
      <c r="C651" s="732" t="s">
        <v>623</v>
      </c>
      <c r="D651" s="733" t="s">
        <v>624</v>
      </c>
      <c r="E651" s="734">
        <v>50113001</v>
      </c>
      <c r="F651" s="733" t="s">
        <v>650</v>
      </c>
      <c r="G651" s="732" t="s">
        <v>651</v>
      </c>
      <c r="H651" s="732">
        <v>110555</v>
      </c>
      <c r="I651" s="732">
        <v>10555</v>
      </c>
      <c r="J651" s="732" t="s">
        <v>699</v>
      </c>
      <c r="K651" s="732" t="s">
        <v>700</v>
      </c>
      <c r="L651" s="735">
        <v>269.45249999999999</v>
      </c>
      <c r="M651" s="735">
        <v>4</v>
      </c>
      <c r="N651" s="736">
        <v>1077.81</v>
      </c>
    </row>
    <row r="652" spans="1:14" ht="14.45" customHeight="1" x14ac:dyDescent="0.2">
      <c r="A652" s="730" t="s">
        <v>599</v>
      </c>
      <c r="B652" s="731" t="s">
        <v>600</v>
      </c>
      <c r="C652" s="732" t="s">
        <v>623</v>
      </c>
      <c r="D652" s="733" t="s">
        <v>624</v>
      </c>
      <c r="E652" s="734">
        <v>50113001</v>
      </c>
      <c r="F652" s="733" t="s">
        <v>650</v>
      </c>
      <c r="G652" s="732" t="s">
        <v>651</v>
      </c>
      <c r="H652" s="732">
        <v>173320</v>
      </c>
      <c r="I652" s="732">
        <v>173320</v>
      </c>
      <c r="J652" s="732" t="s">
        <v>702</v>
      </c>
      <c r="K652" s="732" t="s">
        <v>703</v>
      </c>
      <c r="L652" s="735">
        <v>524.59000220419261</v>
      </c>
      <c r="M652" s="735">
        <v>9</v>
      </c>
      <c r="N652" s="736">
        <v>4721.3100198377333</v>
      </c>
    </row>
    <row r="653" spans="1:14" ht="14.45" customHeight="1" x14ac:dyDescent="0.2">
      <c r="A653" s="730" t="s">
        <v>599</v>
      </c>
      <c r="B653" s="731" t="s">
        <v>600</v>
      </c>
      <c r="C653" s="732" t="s">
        <v>623</v>
      </c>
      <c r="D653" s="733" t="s">
        <v>624</v>
      </c>
      <c r="E653" s="734">
        <v>50113001</v>
      </c>
      <c r="F653" s="733" t="s">
        <v>650</v>
      </c>
      <c r="G653" s="732" t="s">
        <v>651</v>
      </c>
      <c r="H653" s="732">
        <v>169724</v>
      </c>
      <c r="I653" s="732">
        <v>69724</v>
      </c>
      <c r="J653" s="732" t="s">
        <v>1604</v>
      </c>
      <c r="K653" s="732" t="s">
        <v>1605</v>
      </c>
      <c r="L653" s="735">
        <v>20.98</v>
      </c>
      <c r="M653" s="735">
        <v>10</v>
      </c>
      <c r="N653" s="736">
        <v>209.8</v>
      </c>
    </row>
    <row r="654" spans="1:14" ht="14.45" customHeight="1" x14ac:dyDescent="0.2">
      <c r="A654" s="730" t="s">
        <v>599</v>
      </c>
      <c r="B654" s="731" t="s">
        <v>600</v>
      </c>
      <c r="C654" s="732" t="s">
        <v>623</v>
      </c>
      <c r="D654" s="733" t="s">
        <v>624</v>
      </c>
      <c r="E654" s="734">
        <v>50113001</v>
      </c>
      <c r="F654" s="733" t="s">
        <v>650</v>
      </c>
      <c r="G654" s="732" t="s">
        <v>651</v>
      </c>
      <c r="H654" s="732">
        <v>173367</v>
      </c>
      <c r="I654" s="732">
        <v>173367</v>
      </c>
      <c r="J654" s="732" t="s">
        <v>704</v>
      </c>
      <c r="K654" s="732" t="s">
        <v>705</v>
      </c>
      <c r="L654" s="735">
        <v>1035.6500000000001</v>
      </c>
      <c r="M654" s="735">
        <v>4</v>
      </c>
      <c r="N654" s="736">
        <v>4142.6000000000004</v>
      </c>
    </row>
    <row r="655" spans="1:14" ht="14.45" customHeight="1" x14ac:dyDescent="0.2">
      <c r="A655" s="730" t="s">
        <v>599</v>
      </c>
      <c r="B655" s="731" t="s">
        <v>600</v>
      </c>
      <c r="C655" s="732" t="s">
        <v>623</v>
      </c>
      <c r="D655" s="733" t="s">
        <v>624</v>
      </c>
      <c r="E655" s="734">
        <v>50113001</v>
      </c>
      <c r="F655" s="733" t="s">
        <v>650</v>
      </c>
      <c r="G655" s="732" t="s">
        <v>651</v>
      </c>
      <c r="H655" s="732">
        <v>173389</v>
      </c>
      <c r="I655" s="732">
        <v>173389</v>
      </c>
      <c r="J655" s="732" t="s">
        <v>1606</v>
      </c>
      <c r="K655" s="732" t="s">
        <v>1607</v>
      </c>
      <c r="L655" s="735">
        <v>753.28</v>
      </c>
      <c r="M655" s="735">
        <v>1</v>
      </c>
      <c r="N655" s="736">
        <v>753.28</v>
      </c>
    </row>
    <row r="656" spans="1:14" ht="14.45" customHeight="1" x14ac:dyDescent="0.2">
      <c r="A656" s="730" t="s">
        <v>599</v>
      </c>
      <c r="B656" s="731" t="s">
        <v>600</v>
      </c>
      <c r="C656" s="732" t="s">
        <v>623</v>
      </c>
      <c r="D656" s="733" t="s">
        <v>624</v>
      </c>
      <c r="E656" s="734">
        <v>50113001</v>
      </c>
      <c r="F656" s="733" t="s">
        <v>650</v>
      </c>
      <c r="G656" s="732" t="s">
        <v>651</v>
      </c>
      <c r="H656" s="732">
        <v>196303</v>
      </c>
      <c r="I656" s="732">
        <v>96303</v>
      </c>
      <c r="J656" s="732" t="s">
        <v>706</v>
      </c>
      <c r="K656" s="732" t="s">
        <v>707</v>
      </c>
      <c r="L656" s="735">
        <v>63.200000000000017</v>
      </c>
      <c r="M656" s="735">
        <v>4</v>
      </c>
      <c r="N656" s="736">
        <v>252.80000000000007</v>
      </c>
    </row>
    <row r="657" spans="1:14" ht="14.45" customHeight="1" x14ac:dyDescent="0.2">
      <c r="A657" s="730" t="s">
        <v>599</v>
      </c>
      <c r="B657" s="731" t="s">
        <v>600</v>
      </c>
      <c r="C657" s="732" t="s">
        <v>623</v>
      </c>
      <c r="D657" s="733" t="s">
        <v>624</v>
      </c>
      <c r="E657" s="734">
        <v>50113001</v>
      </c>
      <c r="F657" s="733" t="s">
        <v>650</v>
      </c>
      <c r="G657" s="732" t="s">
        <v>651</v>
      </c>
      <c r="H657" s="732">
        <v>198922</v>
      </c>
      <c r="I657" s="732">
        <v>98922</v>
      </c>
      <c r="J657" s="732" t="s">
        <v>1608</v>
      </c>
      <c r="K657" s="732" t="s">
        <v>1609</v>
      </c>
      <c r="L657" s="735">
        <v>52.79</v>
      </c>
      <c r="M657" s="735">
        <v>1</v>
      </c>
      <c r="N657" s="736">
        <v>52.79</v>
      </c>
    </row>
    <row r="658" spans="1:14" ht="14.45" customHeight="1" x14ac:dyDescent="0.2">
      <c r="A658" s="730" t="s">
        <v>599</v>
      </c>
      <c r="B658" s="731" t="s">
        <v>600</v>
      </c>
      <c r="C658" s="732" t="s">
        <v>623</v>
      </c>
      <c r="D658" s="733" t="s">
        <v>624</v>
      </c>
      <c r="E658" s="734">
        <v>50113001</v>
      </c>
      <c r="F658" s="733" t="s">
        <v>650</v>
      </c>
      <c r="G658" s="732" t="s">
        <v>651</v>
      </c>
      <c r="H658" s="732">
        <v>192351</v>
      </c>
      <c r="I658" s="732">
        <v>92351</v>
      </c>
      <c r="J658" s="732" t="s">
        <v>710</v>
      </c>
      <c r="K658" s="732" t="s">
        <v>711</v>
      </c>
      <c r="L658" s="735">
        <v>86.22</v>
      </c>
      <c r="M658" s="735">
        <v>2</v>
      </c>
      <c r="N658" s="736">
        <v>172.44</v>
      </c>
    </row>
    <row r="659" spans="1:14" ht="14.45" customHeight="1" x14ac:dyDescent="0.2">
      <c r="A659" s="730" t="s">
        <v>599</v>
      </c>
      <c r="B659" s="731" t="s">
        <v>600</v>
      </c>
      <c r="C659" s="732" t="s">
        <v>623</v>
      </c>
      <c r="D659" s="733" t="s">
        <v>624</v>
      </c>
      <c r="E659" s="734">
        <v>50113001</v>
      </c>
      <c r="F659" s="733" t="s">
        <v>650</v>
      </c>
      <c r="G659" s="732" t="s">
        <v>651</v>
      </c>
      <c r="H659" s="732">
        <v>132992</v>
      </c>
      <c r="I659" s="732">
        <v>32992</v>
      </c>
      <c r="J659" s="732" t="s">
        <v>712</v>
      </c>
      <c r="K659" s="732" t="s">
        <v>713</v>
      </c>
      <c r="L659" s="735">
        <v>108.39000000000001</v>
      </c>
      <c r="M659" s="735">
        <v>2</v>
      </c>
      <c r="N659" s="736">
        <v>216.78000000000003</v>
      </c>
    </row>
    <row r="660" spans="1:14" ht="14.45" customHeight="1" x14ac:dyDescent="0.2">
      <c r="A660" s="730" t="s">
        <v>599</v>
      </c>
      <c r="B660" s="731" t="s">
        <v>600</v>
      </c>
      <c r="C660" s="732" t="s">
        <v>623</v>
      </c>
      <c r="D660" s="733" t="s">
        <v>624</v>
      </c>
      <c r="E660" s="734">
        <v>50113001</v>
      </c>
      <c r="F660" s="733" t="s">
        <v>650</v>
      </c>
      <c r="G660" s="732" t="s">
        <v>651</v>
      </c>
      <c r="H660" s="732">
        <v>112892</v>
      </c>
      <c r="I660" s="732">
        <v>12892</v>
      </c>
      <c r="J660" s="732" t="s">
        <v>714</v>
      </c>
      <c r="K660" s="732" t="s">
        <v>715</v>
      </c>
      <c r="L660" s="735">
        <v>104.20999999999997</v>
      </c>
      <c r="M660" s="735">
        <v>1</v>
      </c>
      <c r="N660" s="736">
        <v>104.20999999999997</v>
      </c>
    </row>
    <row r="661" spans="1:14" ht="14.45" customHeight="1" x14ac:dyDescent="0.2">
      <c r="A661" s="730" t="s">
        <v>599</v>
      </c>
      <c r="B661" s="731" t="s">
        <v>600</v>
      </c>
      <c r="C661" s="732" t="s">
        <v>623</v>
      </c>
      <c r="D661" s="733" t="s">
        <v>624</v>
      </c>
      <c r="E661" s="734">
        <v>50113001</v>
      </c>
      <c r="F661" s="733" t="s">
        <v>650</v>
      </c>
      <c r="G661" s="732" t="s">
        <v>651</v>
      </c>
      <c r="H661" s="732">
        <v>132853</v>
      </c>
      <c r="I661" s="732">
        <v>132853</v>
      </c>
      <c r="J661" s="732" t="s">
        <v>714</v>
      </c>
      <c r="K661" s="732" t="s">
        <v>715</v>
      </c>
      <c r="L661" s="735">
        <v>103.31999999999998</v>
      </c>
      <c r="M661" s="735">
        <v>10</v>
      </c>
      <c r="N661" s="736">
        <v>1033.1999999999998</v>
      </c>
    </row>
    <row r="662" spans="1:14" ht="14.45" customHeight="1" x14ac:dyDescent="0.2">
      <c r="A662" s="730" t="s">
        <v>599</v>
      </c>
      <c r="B662" s="731" t="s">
        <v>600</v>
      </c>
      <c r="C662" s="732" t="s">
        <v>623</v>
      </c>
      <c r="D662" s="733" t="s">
        <v>624</v>
      </c>
      <c r="E662" s="734">
        <v>50113001</v>
      </c>
      <c r="F662" s="733" t="s">
        <v>650</v>
      </c>
      <c r="G662" s="732" t="s">
        <v>651</v>
      </c>
      <c r="H662" s="732">
        <v>119757</v>
      </c>
      <c r="I662" s="732">
        <v>19757</v>
      </c>
      <c r="J662" s="732" t="s">
        <v>716</v>
      </c>
      <c r="K662" s="732" t="s">
        <v>717</v>
      </c>
      <c r="L662" s="735">
        <v>71.72</v>
      </c>
      <c r="M662" s="735">
        <v>1</v>
      </c>
      <c r="N662" s="736">
        <v>71.72</v>
      </c>
    </row>
    <row r="663" spans="1:14" ht="14.45" customHeight="1" x14ac:dyDescent="0.2">
      <c r="A663" s="730" t="s">
        <v>599</v>
      </c>
      <c r="B663" s="731" t="s">
        <v>600</v>
      </c>
      <c r="C663" s="732" t="s">
        <v>623</v>
      </c>
      <c r="D663" s="733" t="s">
        <v>624</v>
      </c>
      <c r="E663" s="734">
        <v>50113001</v>
      </c>
      <c r="F663" s="733" t="s">
        <v>650</v>
      </c>
      <c r="G663" s="732" t="s">
        <v>651</v>
      </c>
      <c r="H663" s="732">
        <v>197580</v>
      </c>
      <c r="I663" s="732">
        <v>97580</v>
      </c>
      <c r="J663" s="732" t="s">
        <v>1610</v>
      </c>
      <c r="K663" s="732" t="s">
        <v>1611</v>
      </c>
      <c r="L663" s="735">
        <v>130.14000000000001</v>
      </c>
      <c r="M663" s="735">
        <v>4</v>
      </c>
      <c r="N663" s="736">
        <v>520.56000000000006</v>
      </c>
    </row>
    <row r="664" spans="1:14" ht="14.45" customHeight="1" x14ac:dyDescent="0.2">
      <c r="A664" s="730" t="s">
        <v>599</v>
      </c>
      <c r="B664" s="731" t="s">
        <v>600</v>
      </c>
      <c r="C664" s="732" t="s">
        <v>623</v>
      </c>
      <c r="D664" s="733" t="s">
        <v>624</v>
      </c>
      <c r="E664" s="734">
        <v>50113001</v>
      </c>
      <c r="F664" s="733" t="s">
        <v>650</v>
      </c>
      <c r="G664" s="732" t="s">
        <v>651</v>
      </c>
      <c r="H664" s="732">
        <v>173305</v>
      </c>
      <c r="I664" s="732">
        <v>173305</v>
      </c>
      <c r="J664" s="732" t="s">
        <v>718</v>
      </c>
      <c r="K664" s="732" t="s">
        <v>719</v>
      </c>
      <c r="L664" s="735">
        <v>301.31000000000006</v>
      </c>
      <c r="M664" s="735">
        <v>4</v>
      </c>
      <c r="N664" s="736">
        <v>1205.2400000000002</v>
      </c>
    </row>
    <row r="665" spans="1:14" ht="14.45" customHeight="1" x14ac:dyDescent="0.2">
      <c r="A665" s="730" t="s">
        <v>599</v>
      </c>
      <c r="B665" s="731" t="s">
        <v>600</v>
      </c>
      <c r="C665" s="732" t="s">
        <v>623</v>
      </c>
      <c r="D665" s="733" t="s">
        <v>624</v>
      </c>
      <c r="E665" s="734">
        <v>50113001</v>
      </c>
      <c r="F665" s="733" t="s">
        <v>650</v>
      </c>
      <c r="G665" s="732" t="s">
        <v>651</v>
      </c>
      <c r="H665" s="732">
        <v>159714</v>
      </c>
      <c r="I665" s="732">
        <v>59714</v>
      </c>
      <c r="J665" s="732" t="s">
        <v>718</v>
      </c>
      <c r="K665" s="732" t="s">
        <v>1416</v>
      </c>
      <c r="L665" s="735">
        <v>124.29428571428571</v>
      </c>
      <c r="M665" s="735">
        <v>7</v>
      </c>
      <c r="N665" s="736">
        <v>870.06</v>
      </c>
    </row>
    <row r="666" spans="1:14" ht="14.45" customHeight="1" x14ac:dyDescent="0.2">
      <c r="A666" s="730" t="s">
        <v>599</v>
      </c>
      <c r="B666" s="731" t="s">
        <v>600</v>
      </c>
      <c r="C666" s="732" t="s">
        <v>623</v>
      </c>
      <c r="D666" s="733" t="s">
        <v>624</v>
      </c>
      <c r="E666" s="734">
        <v>50113001</v>
      </c>
      <c r="F666" s="733" t="s">
        <v>650</v>
      </c>
      <c r="G666" s="732" t="s">
        <v>651</v>
      </c>
      <c r="H666" s="732">
        <v>176496</v>
      </c>
      <c r="I666" s="732">
        <v>76496</v>
      </c>
      <c r="J666" s="732" t="s">
        <v>720</v>
      </c>
      <c r="K666" s="732" t="s">
        <v>721</v>
      </c>
      <c r="L666" s="735">
        <v>125.43</v>
      </c>
      <c r="M666" s="735">
        <v>1</v>
      </c>
      <c r="N666" s="736">
        <v>125.43</v>
      </c>
    </row>
    <row r="667" spans="1:14" ht="14.45" customHeight="1" x14ac:dyDescent="0.2">
      <c r="A667" s="730" t="s">
        <v>599</v>
      </c>
      <c r="B667" s="731" t="s">
        <v>600</v>
      </c>
      <c r="C667" s="732" t="s">
        <v>623</v>
      </c>
      <c r="D667" s="733" t="s">
        <v>624</v>
      </c>
      <c r="E667" s="734">
        <v>50113001</v>
      </c>
      <c r="F667" s="733" t="s">
        <v>650</v>
      </c>
      <c r="G667" s="732" t="s">
        <v>651</v>
      </c>
      <c r="H667" s="732">
        <v>162315</v>
      </c>
      <c r="I667" s="732">
        <v>62315</v>
      </c>
      <c r="J667" s="732" t="s">
        <v>1612</v>
      </c>
      <c r="K667" s="732" t="s">
        <v>1613</v>
      </c>
      <c r="L667" s="735">
        <v>79.7</v>
      </c>
      <c r="M667" s="735">
        <v>2</v>
      </c>
      <c r="N667" s="736">
        <v>159.4</v>
      </c>
    </row>
    <row r="668" spans="1:14" ht="14.45" customHeight="1" x14ac:dyDescent="0.2">
      <c r="A668" s="730" t="s">
        <v>599</v>
      </c>
      <c r="B668" s="731" t="s">
        <v>600</v>
      </c>
      <c r="C668" s="732" t="s">
        <v>623</v>
      </c>
      <c r="D668" s="733" t="s">
        <v>624</v>
      </c>
      <c r="E668" s="734">
        <v>50113001</v>
      </c>
      <c r="F668" s="733" t="s">
        <v>650</v>
      </c>
      <c r="G668" s="732" t="s">
        <v>651</v>
      </c>
      <c r="H668" s="732">
        <v>162317</v>
      </c>
      <c r="I668" s="732">
        <v>62317</v>
      </c>
      <c r="J668" s="732" t="s">
        <v>1612</v>
      </c>
      <c r="K668" s="732" t="s">
        <v>1614</v>
      </c>
      <c r="L668" s="735">
        <v>285.99999999999989</v>
      </c>
      <c r="M668" s="735">
        <v>1</v>
      </c>
      <c r="N668" s="736">
        <v>285.99999999999989</v>
      </c>
    </row>
    <row r="669" spans="1:14" ht="14.45" customHeight="1" x14ac:dyDescent="0.2">
      <c r="A669" s="730" t="s">
        <v>599</v>
      </c>
      <c r="B669" s="731" t="s">
        <v>600</v>
      </c>
      <c r="C669" s="732" t="s">
        <v>623</v>
      </c>
      <c r="D669" s="733" t="s">
        <v>624</v>
      </c>
      <c r="E669" s="734">
        <v>50113001</v>
      </c>
      <c r="F669" s="733" t="s">
        <v>650</v>
      </c>
      <c r="G669" s="732" t="s">
        <v>670</v>
      </c>
      <c r="H669" s="732">
        <v>231687</v>
      </c>
      <c r="I669" s="732">
        <v>231687</v>
      </c>
      <c r="J669" s="732" t="s">
        <v>722</v>
      </c>
      <c r="K669" s="732" t="s">
        <v>1615</v>
      </c>
      <c r="L669" s="735">
        <v>204.69</v>
      </c>
      <c r="M669" s="735">
        <v>2</v>
      </c>
      <c r="N669" s="736">
        <v>409.38</v>
      </c>
    </row>
    <row r="670" spans="1:14" ht="14.45" customHeight="1" x14ac:dyDescent="0.2">
      <c r="A670" s="730" t="s">
        <v>599</v>
      </c>
      <c r="B670" s="731" t="s">
        <v>600</v>
      </c>
      <c r="C670" s="732" t="s">
        <v>623</v>
      </c>
      <c r="D670" s="733" t="s">
        <v>624</v>
      </c>
      <c r="E670" s="734">
        <v>50113001</v>
      </c>
      <c r="F670" s="733" t="s">
        <v>650</v>
      </c>
      <c r="G670" s="732" t="s">
        <v>670</v>
      </c>
      <c r="H670" s="732">
        <v>231701</v>
      </c>
      <c r="I670" s="732">
        <v>231701</v>
      </c>
      <c r="J670" s="732" t="s">
        <v>724</v>
      </c>
      <c r="K670" s="732" t="s">
        <v>1616</v>
      </c>
      <c r="L670" s="735">
        <v>93.78</v>
      </c>
      <c r="M670" s="735">
        <v>2</v>
      </c>
      <c r="N670" s="736">
        <v>187.56</v>
      </c>
    </row>
    <row r="671" spans="1:14" ht="14.45" customHeight="1" x14ac:dyDescent="0.2">
      <c r="A671" s="730" t="s">
        <v>599</v>
      </c>
      <c r="B671" s="731" t="s">
        <v>600</v>
      </c>
      <c r="C671" s="732" t="s">
        <v>623</v>
      </c>
      <c r="D671" s="733" t="s">
        <v>624</v>
      </c>
      <c r="E671" s="734">
        <v>50113001</v>
      </c>
      <c r="F671" s="733" t="s">
        <v>650</v>
      </c>
      <c r="G671" s="732" t="s">
        <v>670</v>
      </c>
      <c r="H671" s="732">
        <v>231696</v>
      </c>
      <c r="I671" s="732">
        <v>231696</v>
      </c>
      <c r="J671" s="732" t="s">
        <v>724</v>
      </c>
      <c r="K671" s="732" t="s">
        <v>725</v>
      </c>
      <c r="L671" s="735">
        <v>207.22999999999993</v>
      </c>
      <c r="M671" s="735">
        <v>2</v>
      </c>
      <c r="N671" s="736">
        <v>414.45999999999987</v>
      </c>
    </row>
    <row r="672" spans="1:14" ht="14.45" customHeight="1" x14ac:dyDescent="0.2">
      <c r="A672" s="730" t="s">
        <v>599</v>
      </c>
      <c r="B672" s="731" t="s">
        <v>600</v>
      </c>
      <c r="C672" s="732" t="s">
        <v>623</v>
      </c>
      <c r="D672" s="733" t="s">
        <v>624</v>
      </c>
      <c r="E672" s="734">
        <v>50113001</v>
      </c>
      <c r="F672" s="733" t="s">
        <v>650</v>
      </c>
      <c r="G672" s="732" t="s">
        <v>670</v>
      </c>
      <c r="H672" s="732">
        <v>229648</v>
      </c>
      <c r="I672" s="732">
        <v>229648</v>
      </c>
      <c r="J672" s="732" t="s">
        <v>1617</v>
      </c>
      <c r="K672" s="732" t="s">
        <v>1618</v>
      </c>
      <c r="L672" s="735">
        <v>95.14</v>
      </c>
      <c r="M672" s="735">
        <v>2</v>
      </c>
      <c r="N672" s="736">
        <v>190.28</v>
      </c>
    </row>
    <row r="673" spans="1:14" ht="14.45" customHeight="1" x14ac:dyDescent="0.2">
      <c r="A673" s="730" t="s">
        <v>599</v>
      </c>
      <c r="B673" s="731" t="s">
        <v>600</v>
      </c>
      <c r="C673" s="732" t="s">
        <v>623</v>
      </c>
      <c r="D673" s="733" t="s">
        <v>624</v>
      </c>
      <c r="E673" s="734">
        <v>50113001</v>
      </c>
      <c r="F673" s="733" t="s">
        <v>650</v>
      </c>
      <c r="G673" s="732" t="s">
        <v>651</v>
      </c>
      <c r="H673" s="732">
        <v>991568</v>
      </c>
      <c r="I673" s="732">
        <v>0</v>
      </c>
      <c r="J673" s="732" t="s">
        <v>733</v>
      </c>
      <c r="K673" s="732" t="s">
        <v>329</v>
      </c>
      <c r="L673" s="735">
        <v>239.97</v>
      </c>
      <c r="M673" s="735">
        <v>16</v>
      </c>
      <c r="N673" s="736">
        <v>3839.52</v>
      </c>
    </row>
    <row r="674" spans="1:14" ht="14.45" customHeight="1" x14ac:dyDescent="0.2">
      <c r="A674" s="730" t="s">
        <v>599</v>
      </c>
      <c r="B674" s="731" t="s">
        <v>600</v>
      </c>
      <c r="C674" s="732" t="s">
        <v>623</v>
      </c>
      <c r="D674" s="733" t="s">
        <v>624</v>
      </c>
      <c r="E674" s="734">
        <v>50113001</v>
      </c>
      <c r="F674" s="733" t="s">
        <v>650</v>
      </c>
      <c r="G674" s="732" t="s">
        <v>651</v>
      </c>
      <c r="H674" s="732">
        <v>993603</v>
      </c>
      <c r="I674" s="732">
        <v>0</v>
      </c>
      <c r="J674" s="732" t="s">
        <v>734</v>
      </c>
      <c r="K674" s="732" t="s">
        <v>329</v>
      </c>
      <c r="L674" s="735">
        <v>231.38799999999998</v>
      </c>
      <c r="M674" s="735">
        <v>5</v>
      </c>
      <c r="N674" s="736">
        <v>1156.9399999999998</v>
      </c>
    </row>
    <row r="675" spans="1:14" ht="14.45" customHeight="1" x14ac:dyDescent="0.2">
      <c r="A675" s="730" t="s">
        <v>599</v>
      </c>
      <c r="B675" s="731" t="s">
        <v>600</v>
      </c>
      <c r="C675" s="732" t="s">
        <v>623</v>
      </c>
      <c r="D675" s="733" t="s">
        <v>624</v>
      </c>
      <c r="E675" s="734">
        <v>50113001</v>
      </c>
      <c r="F675" s="733" t="s">
        <v>650</v>
      </c>
      <c r="G675" s="732" t="s">
        <v>329</v>
      </c>
      <c r="H675" s="732">
        <v>241307</v>
      </c>
      <c r="I675" s="732">
        <v>241307</v>
      </c>
      <c r="J675" s="732" t="s">
        <v>735</v>
      </c>
      <c r="K675" s="732" t="s">
        <v>736</v>
      </c>
      <c r="L675" s="735">
        <v>102.65333333333335</v>
      </c>
      <c r="M675" s="735">
        <v>12</v>
      </c>
      <c r="N675" s="736">
        <v>1231.8400000000001</v>
      </c>
    </row>
    <row r="676" spans="1:14" ht="14.45" customHeight="1" x14ac:dyDescent="0.2">
      <c r="A676" s="730" t="s">
        <v>599</v>
      </c>
      <c r="B676" s="731" t="s">
        <v>600</v>
      </c>
      <c r="C676" s="732" t="s">
        <v>623</v>
      </c>
      <c r="D676" s="733" t="s">
        <v>624</v>
      </c>
      <c r="E676" s="734">
        <v>50113001</v>
      </c>
      <c r="F676" s="733" t="s">
        <v>650</v>
      </c>
      <c r="G676" s="732" t="s">
        <v>670</v>
      </c>
      <c r="H676" s="732">
        <v>233559</v>
      </c>
      <c r="I676" s="732">
        <v>233559</v>
      </c>
      <c r="J676" s="732" t="s">
        <v>739</v>
      </c>
      <c r="K676" s="732" t="s">
        <v>740</v>
      </c>
      <c r="L676" s="735">
        <v>26.43</v>
      </c>
      <c r="M676" s="735">
        <v>2</v>
      </c>
      <c r="N676" s="736">
        <v>52.86</v>
      </c>
    </row>
    <row r="677" spans="1:14" ht="14.45" customHeight="1" x14ac:dyDescent="0.2">
      <c r="A677" s="730" t="s">
        <v>599</v>
      </c>
      <c r="B677" s="731" t="s">
        <v>600</v>
      </c>
      <c r="C677" s="732" t="s">
        <v>623</v>
      </c>
      <c r="D677" s="733" t="s">
        <v>624</v>
      </c>
      <c r="E677" s="734">
        <v>50113001</v>
      </c>
      <c r="F677" s="733" t="s">
        <v>650</v>
      </c>
      <c r="G677" s="732" t="s">
        <v>651</v>
      </c>
      <c r="H677" s="732">
        <v>850607</v>
      </c>
      <c r="I677" s="732">
        <v>0</v>
      </c>
      <c r="J677" s="732" t="s">
        <v>1619</v>
      </c>
      <c r="K677" s="732" t="s">
        <v>329</v>
      </c>
      <c r="L677" s="735">
        <v>75.89</v>
      </c>
      <c r="M677" s="735">
        <v>2</v>
      </c>
      <c r="N677" s="736">
        <v>151.78</v>
      </c>
    </row>
    <row r="678" spans="1:14" ht="14.45" customHeight="1" x14ac:dyDescent="0.2">
      <c r="A678" s="730" t="s">
        <v>599</v>
      </c>
      <c r="B678" s="731" t="s">
        <v>600</v>
      </c>
      <c r="C678" s="732" t="s">
        <v>623</v>
      </c>
      <c r="D678" s="733" t="s">
        <v>624</v>
      </c>
      <c r="E678" s="734">
        <v>50113001</v>
      </c>
      <c r="F678" s="733" t="s">
        <v>650</v>
      </c>
      <c r="G678" s="732" t="s">
        <v>651</v>
      </c>
      <c r="H678" s="732">
        <v>215611</v>
      </c>
      <c r="I678" s="732">
        <v>215611</v>
      </c>
      <c r="J678" s="732" t="s">
        <v>745</v>
      </c>
      <c r="K678" s="732" t="s">
        <v>746</v>
      </c>
      <c r="L678" s="735">
        <v>1242.5600000000002</v>
      </c>
      <c r="M678" s="735">
        <v>4.5990514000000005</v>
      </c>
      <c r="N678" s="736">
        <v>5714.5973075840011</v>
      </c>
    </row>
    <row r="679" spans="1:14" ht="14.45" customHeight="1" x14ac:dyDescent="0.2">
      <c r="A679" s="730" t="s">
        <v>599</v>
      </c>
      <c r="B679" s="731" t="s">
        <v>600</v>
      </c>
      <c r="C679" s="732" t="s">
        <v>623</v>
      </c>
      <c r="D679" s="733" t="s">
        <v>624</v>
      </c>
      <c r="E679" s="734">
        <v>50113001</v>
      </c>
      <c r="F679" s="733" t="s">
        <v>650</v>
      </c>
      <c r="G679" s="732" t="s">
        <v>651</v>
      </c>
      <c r="H679" s="732">
        <v>498958</v>
      </c>
      <c r="I679" s="732">
        <v>9999999</v>
      </c>
      <c r="J679" s="732" t="s">
        <v>749</v>
      </c>
      <c r="K679" s="732" t="s">
        <v>748</v>
      </c>
      <c r="L679" s="735">
        <v>2528.9491044818337</v>
      </c>
      <c r="M679" s="735">
        <v>4.0207508000000001</v>
      </c>
      <c r="N679" s="736">
        <v>10168.274135004616</v>
      </c>
    </row>
    <row r="680" spans="1:14" ht="14.45" customHeight="1" x14ac:dyDescent="0.2">
      <c r="A680" s="730" t="s">
        <v>599</v>
      </c>
      <c r="B680" s="731" t="s">
        <v>600</v>
      </c>
      <c r="C680" s="732" t="s">
        <v>623</v>
      </c>
      <c r="D680" s="733" t="s">
        <v>624</v>
      </c>
      <c r="E680" s="734">
        <v>50113001</v>
      </c>
      <c r="F680" s="733" t="s">
        <v>650</v>
      </c>
      <c r="G680" s="732" t="s">
        <v>651</v>
      </c>
      <c r="H680" s="732">
        <v>234203</v>
      </c>
      <c r="I680" s="732">
        <v>234203</v>
      </c>
      <c r="J680" s="732" t="s">
        <v>1620</v>
      </c>
      <c r="K680" s="732" t="s">
        <v>1621</v>
      </c>
      <c r="L680" s="735">
        <v>82.789999999999992</v>
      </c>
      <c r="M680" s="735">
        <v>4</v>
      </c>
      <c r="N680" s="736">
        <v>331.15999999999997</v>
      </c>
    </row>
    <row r="681" spans="1:14" ht="14.45" customHeight="1" x14ac:dyDescent="0.2">
      <c r="A681" s="730" t="s">
        <v>599</v>
      </c>
      <c r="B681" s="731" t="s">
        <v>600</v>
      </c>
      <c r="C681" s="732" t="s">
        <v>623</v>
      </c>
      <c r="D681" s="733" t="s">
        <v>624</v>
      </c>
      <c r="E681" s="734">
        <v>50113001</v>
      </c>
      <c r="F681" s="733" t="s">
        <v>650</v>
      </c>
      <c r="G681" s="732" t="s">
        <v>651</v>
      </c>
      <c r="H681" s="732">
        <v>212884</v>
      </c>
      <c r="I681" s="732">
        <v>212884</v>
      </c>
      <c r="J681" s="732" t="s">
        <v>754</v>
      </c>
      <c r="K681" s="732" t="s">
        <v>755</v>
      </c>
      <c r="L681" s="735">
        <v>47.120000000000019</v>
      </c>
      <c r="M681" s="735">
        <v>-4</v>
      </c>
      <c r="N681" s="736">
        <v>-188.48000000000008</v>
      </c>
    </row>
    <row r="682" spans="1:14" ht="14.45" customHeight="1" x14ac:dyDescent="0.2">
      <c r="A682" s="730" t="s">
        <v>599</v>
      </c>
      <c r="B682" s="731" t="s">
        <v>600</v>
      </c>
      <c r="C682" s="732" t="s">
        <v>623</v>
      </c>
      <c r="D682" s="733" t="s">
        <v>624</v>
      </c>
      <c r="E682" s="734">
        <v>50113001</v>
      </c>
      <c r="F682" s="733" t="s">
        <v>650</v>
      </c>
      <c r="G682" s="732" t="s">
        <v>651</v>
      </c>
      <c r="H682" s="732">
        <v>210142</v>
      </c>
      <c r="I682" s="732">
        <v>210142</v>
      </c>
      <c r="J682" s="732" t="s">
        <v>1502</v>
      </c>
      <c r="K682" s="732" t="s">
        <v>1503</v>
      </c>
      <c r="L682" s="735">
        <v>44000</v>
      </c>
      <c r="M682" s="735">
        <v>1.125</v>
      </c>
      <c r="N682" s="736">
        <v>49500</v>
      </c>
    </row>
    <row r="683" spans="1:14" ht="14.45" customHeight="1" x14ac:dyDescent="0.2">
      <c r="A683" s="730" t="s">
        <v>599</v>
      </c>
      <c r="B683" s="731" t="s">
        <v>600</v>
      </c>
      <c r="C683" s="732" t="s">
        <v>623</v>
      </c>
      <c r="D683" s="733" t="s">
        <v>624</v>
      </c>
      <c r="E683" s="734">
        <v>50113001</v>
      </c>
      <c r="F683" s="733" t="s">
        <v>650</v>
      </c>
      <c r="G683" s="732" t="s">
        <v>651</v>
      </c>
      <c r="H683" s="732">
        <v>147515</v>
      </c>
      <c r="I683" s="732">
        <v>47515</v>
      </c>
      <c r="J683" s="732" t="s">
        <v>1622</v>
      </c>
      <c r="K683" s="732" t="s">
        <v>1623</v>
      </c>
      <c r="L683" s="735">
        <v>150.15999999999994</v>
      </c>
      <c r="M683" s="735">
        <v>1</v>
      </c>
      <c r="N683" s="736">
        <v>150.15999999999994</v>
      </c>
    </row>
    <row r="684" spans="1:14" ht="14.45" customHeight="1" x14ac:dyDescent="0.2">
      <c r="A684" s="730" t="s">
        <v>599</v>
      </c>
      <c r="B684" s="731" t="s">
        <v>600</v>
      </c>
      <c r="C684" s="732" t="s">
        <v>623</v>
      </c>
      <c r="D684" s="733" t="s">
        <v>624</v>
      </c>
      <c r="E684" s="734">
        <v>50113001</v>
      </c>
      <c r="F684" s="733" t="s">
        <v>650</v>
      </c>
      <c r="G684" s="732" t="s">
        <v>651</v>
      </c>
      <c r="H684" s="732">
        <v>206529</v>
      </c>
      <c r="I684" s="732">
        <v>206529</v>
      </c>
      <c r="J684" s="732" t="s">
        <v>1624</v>
      </c>
      <c r="K684" s="732" t="s">
        <v>1625</v>
      </c>
      <c r="L684" s="735">
        <v>132.23000000000002</v>
      </c>
      <c r="M684" s="735">
        <v>1</v>
      </c>
      <c r="N684" s="736">
        <v>132.23000000000002</v>
      </c>
    </row>
    <row r="685" spans="1:14" ht="14.45" customHeight="1" x14ac:dyDescent="0.2">
      <c r="A685" s="730" t="s">
        <v>599</v>
      </c>
      <c r="B685" s="731" t="s">
        <v>600</v>
      </c>
      <c r="C685" s="732" t="s">
        <v>623</v>
      </c>
      <c r="D685" s="733" t="s">
        <v>624</v>
      </c>
      <c r="E685" s="734">
        <v>50113001</v>
      </c>
      <c r="F685" s="733" t="s">
        <v>650</v>
      </c>
      <c r="G685" s="732" t="s">
        <v>651</v>
      </c>
      <c r="H685" s="732">
        <v>132101</v>
      </c>
      <c r="I685" s="732">
        <v>132101</v>
      </c>
      <c r="J685" s="732" t="s">
        <v>756</v>
      </c>
      <c r="K685" s="732" t="s">
        <v>757</v>
      </c>
      <c r="L685" s="735">
        <v>111</v>
      </c>
      <c r="M685" s="735">
        <v>120</v>
      </c>
      <c r="N685" s="736">
        <v>13320</v>
      </c>
    </row>
    <row r="686" spans="1:14" ht="14.45" customHeight="1" x14ac:dyDescent="0.2">
      <c r="A686" s="730" t="s">
        <v>599</v>
      </c>
      <c r="B686" s="731" t="s">
        <v>600</v>
      </c>
      <c r="C686" s="732" t="s">
        <v>623</v>
      </c>
      <c r="D686" s="733" t="s">
        <v>624</v>
      </c>
      <c r="E686" s="734">
        <v>50113001</v>
      </c>
      <c r="F686" s="733" t="s">
        <v>650</v>
      </c>
      <c r="G686" s="732" t="s">
        <v>651</v>
      </c>
      <c r="H686" s="732">
        <v>149317</v>
      </c>
      <c r="I686" s="732">
        <v>49317</v>
      </c>
      <c r="J686" s="732" t="s">
        <v>758</v>
      </c>
      <c r="K686" s="732" t="s">
        <v>759</v>
      </c>
      <c r="L686" s="735">
        <v>299.00198048268442</v>
      </c>
      <c r="M686" s="735">
        <v>5</v>
      </c>
      <c r="N686" s="736">
        <v>1495.009902413422</v>
      </c>
    </row>
    <row r="687" spans="1:14" ht="14.45" customHeight="1" x14ac:dyDescent="0.2">
      <c r="A687" s="730" t="s">
        <v>599</v>
      </c>
      <c r="B687" s="731" t="s">
        <v>600</v>
      </c>
      <c r="C687" s="732" t="s">
        <v>623</v>
      </c>
      <c r="D687" s="733" t="s">
        <v>624</v>
      </c>
      <c r="E687" s="734">
        <v>50113001</v>
      </c>
      <c r="F687" s="733" t="s">
        <v>650</v>
      </c>
      <c r="G687" s="732" t="s">
        <v>651</v>
      </c>
      <c r="H687" s="732">
        <v>842341</v>
      </c>
      <c r="I687" s="732">
        <v>46200</v>
      </c>
      <c r="J687" s="732" t="s">
        <v>1626</v>
      </c>
      <c r="K687" s="732" t="s">
        <v>1627</v>
      </c>
      <c r="L687" s="735">
        <v>89.21</v>
      </c>
      <c r="M687" s="735">
        <v>3</v>
      </c>
      <c r="N687" s="736">
        <v>267.63</v>
      </c>
    </row>
    <row r="688" spans="1:14" ht="14.45" customHeight="1" x14ac:dyDescent="0.2">
      <c r="A688" s="730" t="s">
        <v>599</v>
      </c>
      <c r="B688" s="731" t="s">
        <v>600</v>
      </c>
      <c r="C688" s="732" t="s">
        <v>623</v>
      </c>
      <c r="D688" s="733" t="s">
        <v>624</v>
      </c>
      <c r="E688" s="734">
        <v>50113001</v>
      </c>
      <c r="F688" s="733" t="s">
        <v>650</v>
      </c>
      <c r="G688" s="732" t="s">
        <v>651</v>
      </c>
      <c r="H688" s="732">
        <v>164888</v>
      </c>
      <c r="I688" s="732">
        <v>164888</v>
      </c>
      <c r="J688" s="732" t="s">
        <v>762</v>
      </c>
      <c r="K688" s="732" t="s">
        <v>763</v>
      </c>
      <c r="L688" s="735">
        <v>233.22000000000003</v>
      </c>
      <c r="M688" s="735">
        <v>1</v>
      </c>
      <c r="N688" s="736">
        <v>233.22000000000003</v>
      </c>
    </row>
    <row r="689" spans="1:14" ht="14.45" customHeight="1" x14ac:dyDescent="0.2">
      <c r="A689" s="730" t="s">
        <v>599</v>
      </c>
      <c r="B689" s="731" t="s">
        <v>600</v>
      </c>
      <c r="C689" s="732" t="s">
        <v>623</v>
      </c>
      <c r="D689" s="733" t="s">
        <v>624</v>
      </c>
      <c r="E689" s="734">
        <v>50113001</v>
      </c>
      <c r="F689" s="733" t="s">
        <v>650</v>
      </c>
      <c r="G689" s="732" t="s">
        <v>651</v>
      </c>
      <c r="H689" s="732">
        <v>235087</v>
      </c>
      <c r="I689" s="732">
        <v>235087</v>
      </c>
      <c r="J689" s="732" t="s">
        <v>1628</v>
      </c>
      <c r="K689" s="732" t="s">
        <v>1629</v>
      </c>
      <c r="L689" s="735">
        <v>734.8</v>
      </c>
      <c r="M689" s="735">
        <v>4</v>
      </c>
      <c r="N689" s="736">
        <v>2939.2</v>
      </c>
    </row>
    <row r="690" spans="1:14" ht="14.45" customHeight="1" x14ac:dyDescent="0.2">
      <c r="A690" s="730" t="s">
        <v>599</v>
      </c>
      <c r="B690" s="731" t="s">
        <v>600</v>
      </c>
      <c r="C690" s="732" t="s">
        <v>623</v>
      </c>
      <c r="D690" s="733" t="s">
        <v>624</v>
      </c>
      <c r="E690" s="734">
        <v>50113001</v>
      </c>
      <c r="F690" s="733" t="s">
        <v>650</v>
      </c>
      <c r="G690" s="732" t="s">
        <v>651</v>
      </c>
      <c r="H690" s="732">
        <v>235086</v>
      </c>
      <c r="I690" s="732">
        <v>235086</v>
      </c>
      <c r="J690" s="732" t="s">
        <v>1628</v>
      </c>
      <c r="K690" s="732" t="s">
        <v>1630</v>
      </c>
      <c r="L690" s="735">
        <v>218.9</v>
      </c>
      <c r="M690" s="735">
        <v>3</v>
      </c>
      <c r="N690" s="736">
        <v>656.7</v>
      </c>
    </row>
    <row r="691" spans="1:14" ht="14.45" customHeight="1" x14ac:dyDescent="0.2">
      <c r="A691" s="730" t="s">
        <v>599</v>
      </c>
      <c r="B691" s="731" t="s">
        <v>600</v>
      </c>
      <c r="C691" s="732" t="s">
        <v>623</v>
      </c>
      <c r="D691" s="733" t="s">
        <v>624</v>
      </c>
      <c r="E691" s="734">
        <v>50113001</v>
      </c>
      <c r="F691" s="733" t="s">
        <v>650</v>
      </c>
      <c r="G691" s="732" t="s">
        <v>651</v>
      </c>
      <c r="H691" s="732">
        <v>235085</v>
      </c>
      <c r="I691" s="732">
        <v>235085</v>
      </c>
      <c r="J691" s="732" t="s">
        <v>1628</v>
      </c>
      <c r="K691" s="732" t="s">
        <v>1631</v>
      </c>
      <c r="L691" s="735">
        <v>79.2</v>
      </c>
      <c r="M691" s="735">
        <v>2</v>
      </c>
      <c r="N691" s="736">
        <v>158.4</v>
      </c>
    </row>
    <row r="692" spans="1:14" ht="14.45" customHeight="1" x14ac:dyDescent="0.2">
      <c r="A692" s="730" t="s">
        <v>599</v>
      </c>
      <c r="B692" s="731" t="s">
        <v>600</v>
      </c>
      <c r="C692" s="732" t="s">
        <v>623</v>
      </c>
      <c r="D692" s="733" t="s">
        <v>624</v>
      </c>
      <c r="E692" s="734">
        <v>50113001</v>
      </c>
      <c r="F692" s="733" t="s">
        <v>650</v>
      </c>
      <c r="G692" s="732" t="s">
        <v>651</v>
      </c>
      <c r="H692" s="732">
        <v>177658</v>
      </c>
      <c r="I692" s="732">
        <v>177658</v>
      </c>
      <c r="J692" s="732" t="s">
        <v>1632</v>
      </c>
      <c r="K692" s="732" t="s">
        <v>1633</v>
      </c>
      <c r="L692" s="735">
        <v>218.9</v>
      </c>
      <c r="M692" s="735">
        <v>1</v>
      </c>
      <c r="N692" s="736">
        <v>218.9</v>
      </c>
    </row>
    <row r="693" spans="1:14" ht="14.45" customHeight="1" x14ac:dyDescent="0.2">
      <c r="A693" s="730" t="s">
        <v>599</v>
      </c>
      <c r="B693" s="731" t="s">
        <v>600</v>
      </c>
      <c r="C693" s="732" t="s">
        <v>623</v>
      </c>
      <c r="D693" s="733" t="s">
        <v>624</v>
      </c>
      <c r="E693" s="734">
        <v>50113001</v>
      </c>
      <c r="F693" s="733" t="s">
        <v>650</v>
      </c>
      <c r="G693" s="732" t="s">
        <v>651</v>
      </c>
      <c r="H693" s="732">
        <v>177657</v>
      </c>
      <c r="I693" s="732">
        <v>177657</v>
      </c>
      <c r="J693" s="732" t="s">
        <v>1632</v>
      </c>
      <c r="K693" s="732" t="s">
        <v>1634</v>
      </c>
      <c r="L693" s="735">
        <v>79.2</v>
      </c>
      <c r="M693" s="735">
        <v>2</v>
      </c>
      <c r="N693" s="736">
        <v>158.4</v>
      </c>
    </row>
    <row r="694" spans="1:14" ht="14.45" customHeight="1" x14ac:dyDescent="0.2">
      <c r="A694" s="730" t="s">
        <v>599</v>
      </c>
      <c r="B694" s="731" t="s">
        <v>600</v>
      </c>
      <c r="C694" s="732" t="s">
        <v>623</v>
      </c>
      <c r="D694" s="733" t="s">
        <v>624</v>
      </c>
      <c r="E694" s="734">
        <v>50113001</v>
      </c>
      <c r="F694" s="733" t="s">
        <v>650</v>
      </c>
      <c r="G694" s="732" t="s">
        <v>651</v>
      </c>
      <c r="H694" s="732">
        <v>218181</v>
      </c>
      <c r="I694" s="732">
        <v>218181</v>
      </c>
      <c r="J694" s="732" t="s">
        <v>1635</v>
      </c>
      <c r="K694" s="732" t="s">
        <v>1636</v>
      </c>
      <c r="L694" s="735">
        <v>86.280000000000015</v>
      </c>
      <c r="M694" s="735">
        <v>1</v>
      </c>
      <c r="N694" s="736">
        <v>86.280000000000015</v>
      </c>
    </row>
    <row r="695" spans="1:14" ht="14.45" customHeight="1" x14ac:dyDescent="0.2">
      <c r="A695" s="730" t="s">
        <v>599</v>
      </c>
      <c r="B695" s="731" t="s">
        <v>600</v>
      </c>
      <c r="C695" s="732" t="s">
        <v>623</v>
      </c>
      <c r="D695" s="733" t="s">
        <v>624</v>
      </c>
      <c r="E695" s="734">
        <v>50113001</v>
      </c>
      <c r="F695" s="733" t="s">
        <v>650</v>
      </c>
      <c r="G695" s="732" t="s">
        <v>651</v>
      </c>
      <c r="H695" s="732">
        <v>501911</v>
      </c>
      <c r="I695" s="732">
        <v>9999999</v>
      </c>
      <c r="J695" s="732" t="s">
        <v>1637</v>
      </c>
      <c r="K695" s="732" t="s">
        <v>1638</v>
      </c>
      <c r="L695" s="735">
        <v>40822.819999999992</v>
      </c>
      <c r="M695" s="735">
        <v>25</v>
      </c>
      <c r="N695" s="736">
        <v>1020570.4999999999</v>
      </c>
    </row>
    <row r="696" spans="1:14" ht="14.45" customHeight="1" x14ac:dyDescent="0.2">
      <c r="A696" s="730" t="s">
        <v>599</v>
      </c>
      <c r="B696" s="731" t="s">
        <v>600</v>
      </c>
      <c r="C696" s="732" t="s">
        <v>623</v>
      </c>
      <c r="D696" s="733" t="s">
        <v>624</v>
      </c>
      <c r="E696" s="734">
        <v>50113001</v>
      </c>
      <c r="F696" s="733" t="s">
        <v>650</v>
      </c>
      <c r="G696" s="732" t="s">
        <v>670</v>
      </c>
      <c r="H696" s="732">
        <v>110252</v>
      </c>
      <c r="I696" s="732">
        <v>10252</v>
      </c>
      <c r="J696" s="732" t="s">
        <v>1639</v>
      </c>
      <c r="K696" s="732" t="s">
        <v>672</v>
      </c>
      <c r="L696" s="735">
        <v>70.40000000000002</v>
      </c>
      <c r="M696" s="735">
        <v>1</v>
      </c>
      <c r="N696" s="736">
        <v>70.40000000000002</v>
      </c>
    </row>
    <row r="697" spans="1:14" ht="14.45" customHeight="1" x14ac:dyDescent="0.2">
      <c r="A697" s="730" t="s">
        <v>599</v>
      </c>
      <c r="B697" s="731" t="s">
        <v>600</v>
      </c>
      <c r="C697" s="732" t="s">
        <v>623</v>
      </c>
      <c r="D697" s="733" t="s">
        <v>624</v>
      </c>
      <c r="E697" s="734">
        <v>50113001</v>
      </c>
      <c r="F697" s="733" t="s">
        <v>650</v>
      </c>
      <c r="G697" s="732" t="s">
        <v>651</v>
      </c>
      <c r="H697" s="732">
        <v>207967</v>
      </c>
      <c r="I697" s="732">
        <v>207967</v>
      </c>
      <c r="J697" s="732" t="s">
        <v>1640</v>
      </c>
      <c r="K697" s="732" t="s">
        <v>1641</v>
      </c>
      <c r="L697" s="735">
        <v>89.601111111111123</v>
      </c>
      <c r="M697" s="735">
        <v>9</v>
      </c>
      <c r="N697" s="736">
        <v>806.41000000000008</v>
      </c>
    </row>
    <row r="698" spans="1:14" ht="14.45" customHeight="1" x14ac:dyDescent="0.2">
      <c r="A698" s="730" t="s">
        <v>599</v>
      </c>
      <c r="B698" s="731" t="s">
        <v>600</v>
      </c>
      <c r="C698" s="732" t="s">
        <v>623</v>
      </c>
      <c r="D698" s="733" t="s">
        <v>624</v>
      </c>
      <c r="E698" s="734">
        <v>50113001</v>
      </c>
      <c r="F698" s="733" t="s">
        <v>650</v>
      </c>
      <c r="G698" s="732" t="s">
        <v>651</v>
      </c>
      <c r="H698" s="732">
        <v>230053</v>
      </c>
      <c r="I698" s="732">
        <v>230053</v>
      </c>
      <c r="J698" s="732" t="s">
        <v>1642</v>
      </c>
      <c r="K698" s="732" t="s">
        <v>1643</v>
      </c>
      <c r="L698" s="735">
        <v>126.51818181818182</v>
      </c>
      <c r="M698" s="735">
        <v>11</v>
      </c>
      <c r="N698" s="736">
        <v>1391.7</v>
      </c>
    </row>
    <row r="699" spans="1:14" ht="14.45" customHeight="1" x14ac:dyDescent="0.2">
      <c r="A699" s="730" t="s">
        <v>599</v>
      </c>
      <c r="B699" s="731" t="s">
        <v>600</v>
      </c>
      <c r="C699" s="732" t="s">
        <v>623</v>
      </c>
      <c r="D699" s="733" t="s">
        <v>624</v>
      </c>
      <c r="E699" s="734">
        <v>50113001</v>
      </c>
      <c r="F699" s="733" t="s">
        <v>650</v>
      </c>
      <c r="G699" s="732" t="s">
        <v>651</v>
      </c>
      <c r="H699" s="732">
        <v>230051</v>
      </c>
      <c r="I699" s="732">
        <v>230051</v>
      </c>
      <c r="J699" s="732" t="s">
        <v>1644</v>
      </c>
      <c r="K699" s="732" t="s">
        <v>1645</v>
      </c>
      <c r="L699" s="735">
        <v>52.356666666666655</v>
      </c>
      <c r="M699" s="735">
        <v>9</v>
      </c>
      <c r="N699" s="736">
        <v>471.20999999999987</v>
      </c>
    </row>
    <row r="700" spans="1:14" ht="14.45" customHeight="1" x14ac:dyDescent="0.2">
      <c r="A700" s="730" t="s">
        <v>599</v>
      </c>
      <c r="B700" s="731" t="s">
        <v>600</v>
      </c>
      <c r="C700" s="732" t="s">
        <v>623</v>
      </c>
      <c r="D700" s="733" t="s">
        <v>624</v>
      </c>
      <c r="E700" s="734">
        <v>50113001</v>
      </c>
      <c r="F700" s="733" t="s">
        <v>650</v>
      </c>
      <c r="G700" s="732" t="s">
        <v>651</v>
      </c>
      <c r="H700" s="732">
        <v>230496</v>
      </c>
      <c r="I700" s="732">
        <v>230496</v>
      </c>
      <c r="J700" s="732" t="s">
        <v>1646</v>
      </c>
      <c r="K700" s="732" t="s">
        <v>329</v>
      </c>
      <c r="L700" s="735">
        <v>104.20250000000001</v>
      </c>
      <c r="M700" s="735">
        <v>20</v>
      </c>
      <c r="N700" s="736">
        <v>2084.0500000000002</v>
      </c>
    </row>
    <row r="701" spans="1:14" ht="14.45" customHeight="1" x14ac:dyDescent="0.2">
      <c r="A701" s="730" t="s">
        <v>599</v>
      </c>
      <c r="B701" s="731" t="s">
        <v>600</v>
      </c>
      <c r="C701" s="732" t="s">
        <v>623</v>
      </c>
      <c r="D701" s="733" t="s">
        <v>624</v>
      </c>
      <c r="E701" s="734">
        <v>50113001</v>
      </c>
      <c r="F701" s="733" t="s">
        <v>650</v>
      </c>
      <c r="G701" s="732" t="s">
        <v>651</v>
      </c>
      <c r="H701" s="732">
        <v>145981</v>
      </c>
      <c r="I701" s="732">
        <v>45981</v>
      </c>
      <c r="J701" s="732" t="s">
        <v>1647</v>
      </c>
      <c r="K701" s="732" t="s">
        <v>1648</v>
      </c>
      <c r="L701" s="735">
        <v>1540</v>
      </c>
      <c r="M701" s="735">
        <v>2</v>
      </c>
      <c r="N701" s="736">
        <v>3080</v>
      </c>
    </row>
    <row r="702" spans="1:14" ht="14.45" customHeight="1" x14ac:dyDescent="0.2">
      <c r="A702" s="730" t="s">
        <v>599</v>
      </c>
      <c r="B702" s="731" t="s">
        <v>600</v>
      </c>
      <c r="C702" s="732" t="s">
        <v>623</v>
      </c>
      <c r="D702" s="733" t="s">
        <v>624</v>
      </c>
      <c r="E702" s="734">
        <v>50113001</v>
      </c>
      <c r="F702" s="733" t="s">
        <v>650</v>
      </c>
      <c r="G702" s="732" t="s">
        <v>651</v>
      </c>
      <c r="H702" s="732">
        <v>988883</v>
      </c>
      <c r="I702" s="732">
        <v>9999999</v>
      </c>
      <c r="J702" s="732" t="s">
        <v>1649</v>
      </c>
      <c r="K702" s="732" t="s">
        <v>329</v>
      </c>
      <c r="L702" s="735">
        <v>1462.7985306122448</v>
      </c>
      <c r="M702" s="735">
        <v>42</v>
      </c>
      <c r="N702" s="736">
        <v>61437.538285714283</v>
      </c>
    </row>
    <row r="703" spans="1:14" ht="14.45" customHeight="1" x14ac:dyDescent="0.2">
      <c r="A703" s="730" t="s">
        <v>599</v>
      </c>
      <c r="B703" s="731" t="s">
        <v>600</v>
      </c>
      <c r="C703" s="732" t="s">
        <v>623</v>
      </c>
      <c r="D703" s="733" t="s">
        <v>624</v>
      </c>
      <c r="E703" s="734">
        <v>50113001</v>
      </c>
      <c r="F703" s="733" t="s">
        <v>650</v>
      </c>
      <c r="G703" s="732" t="s">
        <v>651</v>
      </c>
      <c r="H703" s="732">
        <v>238142</v>
      </c>
      <c r="I703" s="732">
        <v>238142</v>
      </c>
      <c r="J703" s="732" t="s">
        <v>770</v>
      </c>
      <c r="K703" s="732" t="s">
        <v>771</v>
      </c>
      <c r="L703" s="735">
        <v>58.840000000000011</v>
      </c>
      <c r="M703" s="735">
        <v>10</v>
      </c>
      <c r="N703" s="736">
        <v>588.40000000000009</v>
      </c>
    </row>
    <row r="704" spans="1:14" ht="14.45" customHeight="1" x14ac:dyDescent="0.2">
      <c r="A704" s="730" t="s">
        <v>599</v>
      </c>
      <c r="B704" s="731" t="s">
        <v>600</v>
      </c>
      <c r="C704" s="732" t="s">
        <v>623</v>
      </c>
      <c r="D704" s="733" t="s">
        <v>624</v>
      </c>
      <c r="E704" s="734">
        <v>50113001</v>
      </c>
      <c r="F704" s="733" t="s">
        <v>650</v>
      </c>
      <c r="G704" s="732" t="s">
        <v>651</v>
      </c>
      <c r="H704" s="732">
        <v>189992</v>
      </c>
      <c r="I704" s="732">
        <v>189992</v>
      </c>
      <c r="J704" s="732" t="s">
        <v>772</v>
      </c>
      <c r="K704" s="732" t="s">
        <v>773</v>
      </c>
      <c r="L704" s="735">
        <v>436.3530849896714</v>
      </c>
      <c r="M704" s="735">
        <v>11.383716100000001</v>
      </c>
      <c r="N704" s="736">
        <v>4967.3196388815913</v>
      </c>
    </row>
    <row r="705" spans="1:14" ht="14.45" customHeight="1" x14ac:dyDescent="0.2">
      <c r="A705" s="730" t="s">
        <v>599</v>
      </c>
      <c r="B705" s="731" t="s">
        <v>600</v>
      </c>
      <c r="C705" s="732" t="s">
        <v>623</v>
      </c>
      <c r="D705" s="733" t="s">
        <v>624</v>
      </c>
      <c r="E705" s="734">
        <v>50113001</v>
      </c>
      <c r="F705" s="733" t="s">
        <v>650</v>
      </c>
      <c r="G705" s="732" t="s">
        <v>651</v>
      </c>
      <c r="H705" s="732">
        <v>230417</v>
      </c>
      <c r="I705" s="732">
        <v>230417</v>
      </c>
      <c r="J705" s="732" t="s">
        <v>774</v>
      </c>
      <c r="K705" s="732" t="s">
        <v>775</v>
      </c>
      <c r="L705" s="735">
        <v>54.027777777777779</v>
      </c>
      <c r="M705" s="735">
        <v>9</v>
      </c>
      <c r="N705" s="736">
        <v>486.25</v>
      </c>
    </row>
    <row r="706" spans="1:14" ht="14.45" customHeight="1" x14ac:dyDescent="0.2">
      <c r="A706" s="730" t="s">
        <v>599</v>
      </c>
      <c r="B706" s="731" t="s">
        <v>600</v>
      </c>
      <c r="C706" s="732" t="s">
        <v>623</v>
      </c>
      <c r="D706" s="733" t="s">
        <v>624</v>
      </c>
      <c r="E706" s="734">
        <v>50113001</v>
      </c>
      <c r="F706" s="733" t="s">
        <v>650</v>
      </c>
      <c r="G706" s="732" t="s">
        <v>651</v>
      </c>
      <c r="H706" s="732">
        <v>216104</v>
      </c>
      <c r="I706" s="732">
        <v>216104</v>
      </c>
      <c r="J706" s="732" t="s">
        <v>777</v>
      </c>
      <c r="K706" s="732" t="s">
        <v>778</v>
      </c>
      <c r="L706" s="735">
        <v>190.27000000000004</v>
      </c>
      <c r="M706" s="735">
        <v>2</v>
      </c>
      <c r="N706" s="736">
        <v>380.54000000000008</v>
      </c>
    </row>
    <row r="707" spans="1:14" ht="14.45" customHeight="1" x14ac:dyDescent="0.2">
      <c r="A707" s="730" t="s">
        <v>599</v>
      </c>
      <c r="B707" s="731" t="s">
        <v>600</v>
      </c>
      <c r="C707" s="732" t="s">
        <v>623</v>
      </c>
      <c r="D707" s="733" t="s">
        <v>624</v>
      </c>
      <c r="E707" s="734">
        <v>50113001</v>
      </c>
      <c r="F707" s="733" t="s">
        <v>650</v>
      </c>
      <c r="G707" s="732" t="s">
        <v>651</v>
      </c>
      <c r="H707" s="732">
        <v>158653</v>
      </c>
      <c r="I707" s="732">
        <v>58653</v>
      </c>
      <c r="J707" s="732" t="s">
        <v>779</v>
      </c>
      <c r="K707" s="732" t="s">
        <v>780</v>
      </c>
      <c r="L707" s="735">
        <v>74.927999999999997</v>
      </c>
      <c r="M707" s="735">
        <v>5</v>
      </c>
      <c r="N707" s="736">
        <v>374.64</v>
      </c>
    </row>
    <row r="708" spans="1:14" ht="14.45" customHeight="1" x14ac:dyDescent="0.2">
      <c r="A708" s="730" t="s">
        <v>599</v>
      </c>
      <c r="B708" s="731" t="s">
        <v>600</v>
      </c>
      <c r="C708" s="732" t="s">
        <v>623</v>
      </c>
      <c r="D708" s="733" t="s">
        <v>624</v>
      </c>
      <c r="E708" s="734">
        <v>50113001</v>
      </c>
      <c r="F708" s="733" t="s">
        <v>650</v>
      </c>
      <c r="G708" s="732" t="s">
        <v>651</v>
      </c>
      <c r="H708" s="732">
        <v>114808</v>
      </c>
      <c r="I708" s="732">
        <v>14808</v>
      </c>
      <c r="J708" s="732" t="s">
        <v>1650</v>
      </c>
      <c r="K708" s="732" t="s">
        <v>1651</v>
      </c>
      <c r="L708" s="735">
        <v>53.46</v>
      </c>
      <c r="M708" s="735">
        <v>1</v>
      </c>
      <c r="N708" s="736">
        <v>53.46</v>
      </c>
    </row>
    <row r="709" spans="1:14" ht="14.45" customHeight="1" x14ac:dyDescent="0.2">
      <c r="A709" s="730" t="s">
        <v>599</v>
      </c>
      <c r="B709" s="731" t="s">
        <v>600</v>
      </c>
      <c r="C709" s="732" t="s">
        <v>623</v>
      </c>
      <c r="D709" s="733" t="s">
        <v>624</v>
      </c>
      <c r="E709" s="734">
        <v>50113001</v>
      </c>
      <c r="F709" s="733" t="s">
        <v>650</v>
      </c>
      <c r="G709" s="732" t="s">
        <v>651</v>
      </c>
      <c r="H709" s="732">
        <v>207939</v>
      </c>
      <c r="I709" s="732">
        <v>207939</v>
      </c>
      <c r="J709" s="732" t="s">
        <v>783</v>
      </c>
      <c r="K709" s="732" t="s">
        <v>784</v>
      </c>
      <c r="L709" s="735">
        <v>61.099999999999994</v>
      </c>
      <c r="M709" s="735">
        <v>4</v>
      </c>
      <c r="N709" s="736">
        <v>244.39999999999998</v>
      </c>
    </row>
    <row r="710" spans="1:14" ht="14.45" customHeight="1" x14ac:dyDescent="0.2">
      <c r="A710" s="730" t="s">
        <v>599</v>
      </c>
      <c r="B710" s="731" t="s">
        <v>600</v>
      </c>
      <c r="C710" s="732" t="s">
        <v>623</v>
      </c>
      <c r="D710" s="733" t="s">
        <v>624</v>
      </c>
      <c r="E710" s="734">
        <v>50113001</v>
      </c>
      <c r="F710" s="733" t="s">
        <v>650</v>
      </c>
      <c r="G710" s="732" t="s">
        <v>651</v>
      </c>
      <c r="H710" s="732">
        <v>207940</v>
      </c>
      <c r="I710" s="732">
        <v>207940</v>
      </c>
      <c r="J710" s="732" t="s">
        <v>785</v>
      </c>
      <c r="K710" s="732" t="s">
        <v>786</v>
      </c>
      <c r="L710" s="735">
        <v>72.905000000000001</v>
      </c>
      <c r="M710" s="735">
        <v>8</v>
      </c>
      <c r="N710" s="736">
        <v>583.24</v>
      </c>
    </row>
    <row r="711" spans="1:14" ht="14.45" customHeight="1" x14ac:dyDescent="0.2">
      <c r="A711" s="730" t="s">
        <v>599</v>
      </c>
      <c r="B711" s="731" t="s">
        <v>600</v>
      </c>
      <c r="C711" s="732" t="s">
        <v>623</v>
      </c>
      <c r="D711" s="733" t="s">
        <v>624</v>
      </c>
      <c r="E711" s="734">
        <v>50113001</v>
      </c>
      <c r="F711" s="733" t="s">
        <v>650</v>
      </c>
      <c r="G711" s="732" t="s">
        <v>651</v>
      </c>
      <c r="H711" s="732">
        <v>218835</v>
      </c>
      <c r="I711" s="732">
        <v>218835</v>
      </c>
      <c r="J711" s="732" t="s">
        <v>1652</v>
      </c>
      <c r="K711" s="732" t="s">
        <v>1653</v>
      </c>
      <c r="L711" s="735">
        <v>87.050000000000011</v>
      </c>
      <c r="M711" s="735">
        <v>2</v>
      </c>
      <c r="N711" s="736">
        <v>174.10000000000002</v>
      </c>
    </row>
    <row r="712" spans="1:14" ht="14.45" customHeight="1" x14ac:dyDescent="0.2">
      <c r="A712" s="730" t="s">
        <v>599</v>
      </c>
      <c r="B712" s="731" t="s">
        <v>600</v>
      </c>
      <c r="C712" s="732" t="s">
        <v>623</v>
      </c>
      <c r="D712" s="733" t="s">
        <v>624</v>
      </c>
      <c r="E712" s="734">
        <v>50113001</v>
      </c>
      <c r="F712" s="733" t="s">
        <v>650</v>
      </c>
      <c r="G712" s="732" t="s">
        <v>670</v>
      </c>
      <c r="H712" s="732">
        <v>214435</v>
      </c>
      <c r="I712" s="732">
        <v>214435</v>
      </c>
      <c r="J712" s="732" t="s">
        <v>791</v>
      </c>
      <c r="K712" s="732" t="s">
        <v>792</v>
      </c>
      <c r="L712" s="735">
        <v>42.868000000000009</v>
      </c>
      <c r="M712" s="735">
        <v>10</v>
      </c>
      <c r="N712" s="736">
        <v>428.68000000000006</v>
      </c>
    </row>
    <row r="713" spans="1:14" ht="14.45" customHeight="1" x14ac:dyDescent="0.2">
      <c r="A713" s="730" t="s">
        <v>599</v>
      </c>
      <c r="B713" s="731" t="s">
        <v>600</v>
      </c>
      <c r="C713" s="732" t="s">
        <v>623</v>
      </c>
      <c r="D713" s="733" t="s">
        <v>624</v>
      </c>
      <c r="E713" s="734">
        <v>50113001</v>
      </c>
      <c r="F713" s="733" t="s">
        <v>650</v>
      </c>
      <c r="G713" s="732" t="s">
        <v>651</v>
      </c>
      <c r="H713" s="732">
        <v>214525</v>
      </c>
      <c r="I713" s="732">
        <v>214525</v>
      </c>
      <c r="J713" s="732" t="s">
        <v>793</v>
      </c>
      <c r="K713" s="732" t="s">
        <v>794</v>
      </c>
      <c r="L713" s="735">
        <v>26.455200000000005</v>
      </c>
      <c r="M713" s="735">
        <v>25</v>
      </c>
      <c r="N713" s="736">
        <v>661.38000000000011</v>
      </c>
    </row>
    <row r="714" spans="1:14" ht="14.45" customHeight="1" x14ac:dyDescent="0.2">
      <c r="A714" s="730" t="s">
        <v>599</v>
      </c>
      <c r="B714" s="731" t="s">
        <v>600</v>
      </c>
      <c r="C714" s="732" t="s">
        <v>623</v>
      </c>
      <c r="D714" s="733" t="s">
        <v>624</v>
      </c>
      <c r="E714" s="734">
        <v>50113001</v>
      </c>
      <c r="F714" s="733" t="s">
        <v>650</v>
      </c>
      <c r="G714" s="732" t="s">
        <v>670</v>
      </c>
      <c r="H714" s="732">
        <v>214427</v>
      </c>
      <c r="I714" s="732">
        <v>214427</v>
      </c>
      <c r="J714" s="732" t="s">
        <v>795</v>
      </c>
      <c r="K714" s="732" t="s">
        <v>796</v>
      </c>
      <c r="L714" s="735">
        <v>16.573294573643409</v>
      </c>
      <c r="M714" s="735">
        <v>516</v>
      </c>
      <c r="N714" s="736">
        <v>8551.82</v>
      </c>
    </row>
    <row r="715" spans="1:14" ht="14.45" customHeight="1" x14ac:dyDescent="0.2">
      <c r="A715" s="730" t="s">
        <v>599</v>
      </c>
      <c r="B715" s="731" t="s">
        <v>600</v>
      </c>
      <c r="C715" s="732" t="s">
        <v>623</v>
      </c>
      <c r="D715" s="733" t="s">
        <v>624</v>
      </c>
      <c r="E715" s="734">
        <v>50113001</v>
      </c>
      <c r="F715" s="733" t="s">
        <v>650</v>
      </c>
      <c r="G715" s="732" t="s">
        <v>670</v>
      </c>
      <c r="H715" s="732">
        <v>848765</v>
      </c>
      <c r="I715" s="732">
        <v>107938</v>
      </c>
      <c r="J715" s="732" t="s">
        <v>797</v>
      </c>
      <c r="K715" s="732" t="s">
        <v>798</v>
      </c>
      <c r="L715" s="735">
        <v>128.33000000000001</v>
      </c>
      <c r="M715" s="735">
        <v>2</v>
      </c>
      <c r="N715" s="736">
        <v>256.66000000000003</v>
      </c>
    </row>
    <row r="716" spans="1:14" ht="14.45" customHeight="1" x14ac:dyDescent="0.2">
      <c r="A716" s="730" t="s">
        <v>599</v>
      </c>
      <c r="B716" s="731" t="s">
        <v>600</v>
      </c>
      <c r="C716" s="732" t="s">
        <v>623</v>
      </c>
      <c r="D716" s="733" t="s">
        <v>624</v>
      </c>
      <c r="E716" s="734">
        <v>50113001</v>
      </c>
      <c r="F716" s="733" t="s">
        <v>650</v>
      </c>
      <c r="G716" s="732" t="s">
        <v>670</v>
      </c>
      <c r="H716" s="732">
        <v>113768</v>
      </c>
      <c r="I716" s="732">
        <v>13768</v>
      </c>
      <c r="J716" s="732" t="s">
        <v>797</v>
      </c>
      <c r="K716" s="732" t="s">
        <v>1654</v>
      </c>
      <c r="L716" s="735">
        <v>89.65000000000002</v>
      </c>
      <c r="M716" s="735">
        <v>2</v>
      </c>
      <c r="N716" s="736">
        <v>179.30000000000004</v>
      </c>
    </row>
    <row r="717" spans="1:14" ht="14.45" customHeight="1" x14ac:dyDescent="0.2">
      <c r="A717" s="730" t="s">
        <v>599</v>
      </c>
      <c r="B717" s="731" t="s">
        <v>600</v>
      </c>
      <c r="C717" s="732" t="s">
        <v>623</v>
      </c>
      <c r="D717" s="733" t="s">
        <v>624</v>
      </c>
      <c r="E717" s="734">
        <v>50113001</v>
      </c>
      <c r="F717" s="733" t="s">
        <v>650</v>
      </c>
      <c r="G717" s="732" t="s">
        <v>651</v>
      </c>
      <c r="H717" s="732">
        <v>213255</v>
      </c>
      <c r="I717" s="732">
        <v>213255</v>
      </c>
      <c r="J717" s="732" t="s">
        <v>1655</v>
      </c>
      <c r="K717" s="732" t="s">
        <v>1656</v>
      </c>
      <c r="L717" s="735">
        <v>125.57</v>
      </c>
      <c r="M717" s="735">
        <v>2</v>
      </c>
      <c r="N717" s="736">
        <v>251.14</v>
      </c>
    </row>
    <row r="718" spans="1:14" ht="14.45" customHeight="1" x14ac:dyDescent="0.2">
      <c r="A718" s="730" t="s">
        <v>599</v>
      </c>
      <c r="B718" s="731" t="s">
        <v>600</v>
      </c>
      <c r="C718" s="732" t="s">
        <v>623</v>
      </c>
      <c r="D718" s="733" t="s">
        <v>624</v>
      </c>
      <c r="E718" s="734">
        <v>50113001</v>
      </c>
      <c r="F718" s="733" t="s">
        <v>650</v>
      </c>
      <c r="G718" s="732" t="s">
        <v>651</v>
      </c>
      <c r="H718" s="732">
        <v>100026</v>
      </c>
      <c r="I718" s="732">
        <v>100026</v>
      </c>
      <c r="J718" s="732" t="s">
        <v>1657</v>
      </c>
      <c r="K718" s="732" t="s">
        <v>1658</v>
      </c>
      <c r="L718" s="735">
        <v>32.020769230769233</v>
      </c>
      <c r="M718" s="735">
        <v>13</v>
      </c>
      <c r="N718" s="736">
        <v>416.27</v>
      </c>
    </row>
    <row r="719" spans="1:14" ht="14.45" customHeight="1" x14ac:dyDescent="0.2">
      <c r="A719" s="730" t="s">
        <v>599</v>
      </c>
      <c r="B719" s="731" t="s">
        <v>600</v>
      </c>
      <c r="C719" s="732" t="s">
        <v>623</v>
      </c>
      <c r="D719" s="733" t="s">
        <v>624</v>
      </c>
      <c r="E719" s="734">
        <v>50113001</v>
      </c>
      <c r="F719" s="733" t="s">
        <v>650</v>
      </c>
      <c r="G719" s="732" t="s">
        <v>670</v>
      </c>
      <c r="H719" s="732">
        <v>241308</v>
      </c>
      <c r="I719" s="732">
        <v>241308</v>
      </c>
      <c r="J719" s="732" t="s">
        <v>1659</v>
      </c>
      <c r="K719" s="732" t="s">
        <v>1446</v>
      </c>
      <c r="L719" s="735">
        <v>549.88583333333338</v>
      </c>
      <c r="M719" s="735">
        <v>24</v>
      </c>
      <c r="N719" s="736">
        <v>13197.26</v>
      </c>
    </row>
    <row r="720" spans="1:14" ht="14.45" customHeight="1" x14ac:dyDescent="0.2">
      <c r="A720" s="730" t="s">
        <v>599</v>
      </c>
      <c r="B720" s="731" t="s">
        <v>600</v>
      </c>
      <c r="C720" s="732" t="s">
        <v>623</v>
      </c>
      <c r="D720" s="733" t="s">
        <v>624</v>
      </c>
      <c r="E720" s="734">
        <v>50113001</v>
      </c>
      <c r="F720" s="733" t="s">
        <v>650</v>
      </c>
      <c r="G720" s="732" t="s">
        <v>651</v>
      </c>
      <c r="H720" s="732">
        <v>242226</v>
      </c>
      <c r="I720" s="732">
        <v>242226</v>
      </c>
      <c r="J720" s="732" t="s">
        <v>799</v>
      </c>
      <c r="K720" s="732" t="s">
        <v>801</v>
      </c>
      <c r="L720" s="735">
        <v>162.21882623716141</v>
      </c>
      <c r="M720" s="735">
        <v>38.904597400000007</v>
      </c>
      <c r="N720" s="736">
        <v>6311.0581254573226</v>
      </c>
    </row>
    <row r="721" spans="1:14" ht="14.45" customHeight="1" x14ac:dyDescent="0.2">
      <c r="A721" s="730" t="s">
        <v>599</v>
      </c>
      <c r="B721" s="731" t="s">
        <v>600</v>
      </c>
      <c r="C721" s="732" t="s">
        <v>623</v>
      </c>
      <c r="D721" s="733" t="s">
        <v>624</v>
      </c>
      <c r="E721" s="734">
        <v>50113001</v>
      </c>
      <c r="F721" s="733" t="s">
        <v>650</v>
      </c>
      <c r="G721" s="732" t="s">
        <v>651</v>
      </c>
      <c r="H721" s="732">
        <v>242227</v>
      </c>
      <c r="I721" s="732">
        <v>242227</v>
      </c>
      <c r="J721" s="732" t="s">
        <v>799</v>
      </c>
      <c r="K721" s="732" t="s">
        <v>800</v>
      </c>
      <c r="L721" s="735">
        <v>279.67800293391457</v>
      </c>
      <c r="M721" s="735">
        <v>92.572355799999983</v>
      </c>
      <c r="N721" s="736">
        <v>25890.451597031781</v>
      </c>
    </row>
    <row r="722" spans="1:14" ht="14.45" customHeight="1" x14ac:dyDescent="0.2">
      <c r="A722" s="730" t="s">
        <v>599</v>
      </c>
      <c r="B722" s="731" t="s">
        <v>600</v>
      </c>
      <c r="C722" s="732" t="s">
        <v>623</v>
      </c>
      <c r="D722" s="733" t="s">
        <v>624</v>
      </c>
      <c r="E722" s="734">
        <v>50113001</v>
      </c>
      <c r="F722" s="733" t="s">
        <v>650</v>
      </c>
      <c r="G722" s="732" t="s">
        <v>651</v>
      </c>
      <c r="H722" s="732">
        <v>195770</v>
      </c>
      <c r="I722" s="732">
        <v>195770</v>
      </c>
      <c r="J722" s="732" t="s">
        <v>802</v>
      </c>
      <c r="K722" s="732" t="s">
        <v>803</v>
      </c>
      <c r="L722" s="735">
        <v>279.67528863074097</v>
      </c>
      <c r="M722" s="735">
        <v>16.497853999999997</v>
      </c>
      <c r="N722" s="736">
        <v>4614.0420792378236</v>
      </c>
    </row>
    <row r="723" spans="1:14" ht="14.45" customHeight="1" x14ac:dyDescent="0.2">
      <c r="A723" s="730" t="s">
        <v>599</v>
      </c>
      <c r="B723" s="731" t="s">
        <v>600</v>
      </c>
      <c r="C723" s="732" t="s">
        <v>623</v>
      </c>
      <c r="D723" s="733" t="s">
        <v>624</v>
      </c>
      <c r="E723" s="734">
        <v>50113001</v>
      </c>
      <c r="F723" s="733" t="s">
        <v>650</v>
      </c>
      <c r="G723" s="732" t="s">
        <v>651</v>
      </c>
      <c r="H723" s="732">
        <v>846761</v>
      </c>
      <c r="I723" s="732">
        <v>9999999</v>
      </c>
      <c r="J723" s="732" t="s">
        <v>804</v>
      </c>
      <c r="K723" s="732" t="s">
        <v>329</v>
      </c>
      <c r="L723" s="735">
        <v>12.748892830988101</v>
      </c>
      <c r="M723" s="735">
        <v>1</v>
      </c>
      <c r="N723" s="736">
        <v>12.748892830988101</v>
      </c>
    </row>
    <row r="724" spans="1:14" ht="14.45" customHeight="1" x14ac:dyDescent="0.2">
      <c r="A724" s="730" t="s">
        <v>599</v>
      </c>
      <c r="B724" s="731" t="s">
        <v>600</v>
      </c>
      <c r="C724" s="732" t="s">
        <v>623</v>
      </c>
      <c r="D724" s="733" t="s">
        <v>624</v>
      </c>
      <c r="E724" s="734">
        <v>50113001</v>
      </c>
      <c r="F724" s="733" t="s">
        <v>650</v>
      </c>
      <c r="G724" s="732" t="s">
        <v>651</v>
      </c>
      <c r="H724" s="732">
        <v>849053</v>
      </c>
      <c r="I724" s="732">
        <v>9999999</v>
      </c>
      <c r="J724" s="732" t="s">
        <v>806</v>
      </c>
      <c r="K724" s="732" t="s">
        <v>329</v>
      </c>
      <c r="L724" s="735">
        <v>2.5079931347000435</v>
      </c>
      <c r="M724" s="735">
        <v>13</v>
      </c>
      <c r="N724" s="736">
        <v>32.603910751100564</v>
      </c>
    </row>
    <row r="725" spans="1:14" ht="14.45" customHeight="1" x14ac:dyDescent="0.2">
      <c r="A725" s="730" t="s">
        <v>599</v>
      </c>
      <c r="B725" s="731" t="s">
        <v>600</v>
      </c>
      <c r="C725" s="732" t="s">
        <v>623</v>
      </c>
      <c r="D725" s="733" t="s">
        <v>624</v>
      </c>
      <c r="E725" s="734">
        <v>50113001</v>
      </c>
      <c r="F725" s="733" t="s">
        <v>650</v>
      </c>
      <c r="G725" s="732" t="s">
        <v>651</v>
      </c>
      <c r="H725" s="732">
        <v>115319</v>
      </c>
      <c r="I725" s="732">
        <v>115319</v>
      </c>
      <c r="J725" s="732" t="s">
        <v>1660</v>
      </c>
      <c r="K725" s="732" t="s">
        <v>1202</v>
      </c>
      <c r="L725" s="735">
        <v>33.839999999999996</v>
      </c>
      <c r="M725" s="735">
        <v>4</v>
      </c>
      <c r="N725" s="736">
        <v>135.35999999999999</v>
      </c>
    </row>
    <row r="726" spans="1:14" ht="14.45" customHeight="1" x14ac:dyDescent="0.2">
      <c r="A726" s="730" t="s">
        <v>599</v>
      </c>
      <c r="B726" s="731" t="s">
        <v>600</v>
      </c>
      <c r="C726" s="732" t="s">
        <v>623</v>
      </c>
      <c r="D726" s="733" t="s">
        <v>624</v>
      </c>
      <c r="E726" s="734">
        <v>50113001</v>
      </c>
      <c r="F726" s="733" t="s">
        <v>650</v>
      </c>
      <c r="G726" s="732" t="s">
        <v>651</v>
      </c>
      <c r="H726" s="732">
        <v>394588</v>
      </c>
      <c r="I726" s="732">
        <v>115325</v>
      </c>
      <c r="J726" s="732" t="s">
        <v>1661</v>
      </c>
      <c r="K726" s="732" t="s">
        <v>1662</v>
      </c>
      <c r="L726" s="735">
        <v>35.77000000000001</v>
      </c>
      <c r="M726" s="735">
        <v>2</v>
      </c>
      <c r="N726" s="736">
        <v>71.54000000000002</v>
      </c>
    </row>
    <row r="727" spans="1:14" ht="14.45" customHeight="1" x14ac:dyDescent="0.2">
      <c r="A727" s="730" t="s">
        <v>599</v>
      </c>
      <c r="B727" s="731" t="s">
        <v>600</v>
      </c>
      <c r="C727" s="732" t="s">
        <v>623</v>
      </c>
      <c r="D727" s="733" t="s">
        <v>624</v>
      </c>
      <c r="E727" s="734">
        <v>50113001</v>
      </c>
      <c r="F727" s="733" t="s">
        <v>650</v>
      </c>
      <c r="G727" s="732" t="s">
        <v>651</v>
      </c>
      <c r="H727" s="732">
        <v>394906</v>
      </c>
      <c r="I727" s="732">
        <v>207502</v>
      </c>
      <c r="J727" s="732" t="s">
        <v>809</v>
      </c>
      <c r="K727" s="732" t="s">
        <v>810</v>
      </c>
      <c r="L727" s="735">
        <v>3118.8534723293556</v>
      </c>
      <c r="M727" s="735">
        <v>2.1097055</v>
      </c>
      <c r="N727" s="736">
        <v>6579.8623242673393</v>
      </c>
    </row>
    <row r="728" spans="1:14" ht="14.45" customHeight="1" x14ac:dyDescent="0.2">
      <c r="A728" s="730" t="s">
        <v>599</v>
      </c>
      <c r="B728" s="731" t="s">
        <v>600</v>
      </c>
      <c r="C728" s="732" t="s">
        <v>623</v>
      </c>
      <c r="D728" s="733" t="s">
        <v>624</v>
      </c>
      <c r="E728" s="734">
        <v>50113001</v>
      </c>
      <c r="F728" s="733" t="s">
        <v>650</v>
      </c>
      <c r="G728" s="732" t="s">
        <v>651</v>
      </c>
      <c r="H728" s="732">
        <v>498774</v>
      </c>
      <c r="I728" s="732">
        <v>9999999</v>
      </c>
      <c r="J728" s="732" t="s">
        <v>1663</v>
      </c>
      <c r="K728" s="732" t="s">
        <v>1664</v>
      </c>
      <c r="L728" s="735">
        <v>3333.1300000000006</v>
      </c>
      <c r="M728" s="735">
        <v>45</v>
      </c>
      <c r="N728" s="736">
        <v>149990.85000000003</v>
      </c>
    </row>
    <row r="729" spans="1:14" ht="14.45" customHeight="1" x14ac:dyDescent="0.2">
      <c r="A729" s="730" t="s">
        <v>599</v>
      </c>
      <c r="B729" s="731" t="s">
        <v>600</v>
      </c>
      <c r="C729" s="732" t="s">
        <v>623</v>
      </c>
      <c r="D729" s="733" t="s">
        <v>624</v>
      </c>
      <c r="E729" s="734">
        <v>50113001</v>
      </c>
      <c r="F729" s="733" t="s">
        <v>650</v>
      </c>
      <c r="G729" s="732" t="s">
        <v>651</v>
      </c>
      <c r="H729" s="732">
        <v>193105</v>
      </c>
      <c r="I729" s="732">
        <v>93105</v>
      </c>
      <c r="J729" s="732" t="s">
        <v>813</v>
      </c>
      <c r="K729" s="732" t="s">
        <v>814</v>
      </c>
      <c r="L729" s="735">
        <v>207.90375</v>
      </c>
      <c r="M729" s="735">
        <v>8</v>
      </c>
      <c r="N729" s="736">
        <v>1663.23</v>
      </c>
    </row>
    <row r="730" spans="1:14" ht="14.45" customHeight="1" x14ac:dyDescent="0.2">
      <c r="A730" s="730" t="s">
        <v>599</v>
      </c>
      <c r="B730" s="731" t="s">
        <v>600</v>
      </c>
      <c r="C730" s="732" t="s">
        <v>623</v>
      </c>
      <c r="D730" s="733" t="s">
        <v>624</v>
      </c>
      <c r="E730" s="734">
        <v>50113001</v>
      </c>
      <c r="F730" s="733" t="s">
        <v>650</v>
      </c>
      <c r="G730" s="732" t="s">
        <v>670</v>
      </c>
      <c r="H730" s="732">
        <v>192034</v>
      </c>
      <c r="I730" s="732">
        <v>92034</v>
      </c>
      <c r="J730" s="732" t="s">
        <v>1665</v>
      </c>
      <c r="K730" s="732" t="s">
        <v>1666</v>
      </c>
      <c r="L730" s="735">
        <v>125.86000000000003</v>
      </c>
      <c r="M730" s="735">
        <v>2</v>
      </c>
      <c r="N730" s="736">
        <v>251.72000000000006</v>
      </c>
    </row>
    <row r="731" spans="1:14" ht="14.45" customHeight="1" x14ac:dyDescent="0.2">
      <c r="A731" s="730" t="s">
        <v>599</v>
      </c>
      <c r="B731" s="731" t="s">
        <v>600</v>
      </c>
      <c r="C731" s="732" t="s">
        <v>623</v>
      </c>
      <c r="D731" s="733" t="s">
        <v>624</v>
      </c>
      <c r="E731" s="734">
        <v>50113001</v>
      </c>
      <c r="F731" s="733" t="s">
        <v>650</v>
      </c>
      <c r="G731" s="732" t="s">
        <v>651</v>
      </c>
      <c r="H731" s="732">
        <v>237888</v>
      </c>
      <c r="I731" s="732">
        <v>237888</v>
      </c>
      <c r="J731" s="732" t="s">
        <v>1667</v>
      </c>
      <c r="K731" s="732" t="s">
        <v>1668</v>
      </c>
      <c r="L731" s="735">
        <v>74.639999999999986</v>
      </c>
      <c r="M731" s="735">
        <v>1</v>
      </c>
      <c r="N731" s="736">
        <v>74.639999999999986</v>
      </c>
    </row>
    <row r="732" spans="1:14" ht="14.45" customHeight="1" x14ac:dyDescent="0.2">
      <c r="A732" s="730" t="s">
        <v>599</v>
      </c>
      <c r="B732" s="731" t="s">
        <v>600</v>
      </c>
      <c r="C732" s="732" t="s">
        <v>623</v>
      </c>
      <c r="D732" s="733" t="s">
        <v>624</v>
      </c>
      <c r="E732" s="734">
        <v>50113001</v>
      </c>
      <c r="F732" s="733" t="s">
        <v>650</v>
      </c>
      <c r="G732" s="732" t="s">
        <v>651</v>
      </c>
      <c r="H732" s="732">
        <v>149952</v>
      </c>
      <c r="I732" s="732">
        <v>49952</v>
      </c>
      <c r="J732" s="732" t="s">
        <v>1667</v>
      </c>
      <c r="K732" s="732" t="s">
        <v>1668</v>
      </c>
      <c r="L732" s="735">
        <v>74.640000000000029</v>
      </c>
      <c r="M732" s="735">
        <v>1</v>
      </c>
      <c r="N732" s="736">
        <v>74.640000000000029</v>
      </c>
    </row>
    <row r="733" spans="1:14" ht="14.45" customHeight="1" x14ac:dyDescent="0.2">
      <c r="A733" s="730" t="s">
        <v>599</v>
      </c>
      <c r="B733" s="731" t="s">
        <v>600</v>
      </c>
      <c r="C733" s="732" t="s">
        <v>623</v>
      </c>
      <c r="D733" s="733" t="s">
        <v>624</v>
      </c>
      <c r="E733" s="734">
        <v>50113001</v>
      </c>
      <c r="F733" s="733" t="s">
        <v>650</v>
      </c>
      <c r="G733" s="732" t="s">
        <v>651</v>
      </c>
      <c r="H733" s="732">
        <v>116470</v>
      </c>
      <c r="I733" s="732">
        <v>16470</v>
      </c>
      <c r="J733" s="732" t="s">
        <v>1504</v>
      </c>
      <c r="K733" s="732" t="s">
        <v>1505</v>
      </c>
      <c r="L733" s="735">
        <v>699.55</v>
      </c>
      <c r="M733" s="735">
        <v>5</v>
      </c>
      <c r="N733" s="736">
        <v>3497.75</v>
      </c>
    </row>
    <row r="734" spans="1:14" ht="14.45" customHeight="1" x14ac:dyDescent="0.2">
      <c r="A734" s="730" t="s">
        <v>599</v>
      </c>
      <c r="B734" s="731" t="s">
        <v>600</v>
      </c>
      <c r="C734" s="732" t="s">
        <v>623</v>
      </c>
      <c r="D734" s="733" t="s">
        <v>624</v>
      </c>
      <c r="E734" s="734">
        <v>50113001</v>
      </c>
      <c r="F734" s="733" t="s">
        <v>650</v>
      </c>
      <c r="G734" s="732" t="s">
        <v>651</v>
      </c>
      <c r="H734" s="732">
        <v>114075</v>
      </c>
      <c r="I734" s="732">
        <v>14075</v>
      </c>
      <c r="J734" s="732" t="s">
        <v>817</v>
      </c>
      <c r="K734" s="732" t="s">
        <v>819</v>
      </c>
      <c r="L734" s="735">
        <v>294.61000000000007</v>
      </c>
      <c r="M734" s="735">
        <v>8</v>
      </c>
      <c r="N734" s="736">
        <v>2356.8800000000006</v>
      </c>
    </row>
    <row r="735" spans="1:14" ht="14.45" customHeight="1" x14ac:dyDescent="0.2">
      <c r="A735" s="730" t="s">
        <v>599</v>
      </c>
      <c r="B735" s="731" t="s">
        <v>600</v>
      </c>
      <c r="C735" s="732" t="s">
        <v>623</v>
      </c>
      <c r="D735" s="733" t="s">
        <v>624</v>
      </c>
      <c r="E735" s="734">
        <v>50113001</v>
      </c>
      <c r="F735" s="733" t="s">
        <v>650</v>
      </c>
      <c r="G735" s="732" t="s">
        <v>651</v>
      </c>
      <c r="H735" s="732">
        <v>225549</v>
      </c>
      <c r="I735" s="732">
        <v>225549</v>
      </c>
      <c r="J735" s="732" t="s">
        <v>817</v>
      </c>
      <c r="K735" s="732" t="s">
        <v>820</v>
      </c>
      <c r="L735" s="735">
        <v>829.41</v>
      </c>
      <c r="M735" s="735">
        <v>1</v>
      </c>
      <c r="N735" s="736">
        <v>829.41</v>
      </c>
    </row>
    <row r="736" spans="1:14" ht="14.45" customHeight="1" x14ac:dyDescent="0.2">
      <c r="A736" s="730" t="s">
        <v>599</v>
      </c>
      <c r="B736" s="731" t="s">
        <v>600</v>
      </c>
      <c r="C736" s="732" t="s">
        <v>623</v>
      </c>
      <c r="D736" s="733" t="s">
        <v>624</v>
      </c>
      <c r="E736" s="734">
        <v>50113001</v>
      </c>
      <c r="F736" s="733" t="s">
        <v>650</v>
      </c>
      <c r="G736" s="732" t="s">
        <v>651</v>
      </c>
      <c r="H736" s="732">
        <v>201992</v>
      </c>
      <c r="I736" s="732">
        <v>201992</v>
      </c>
      <c r="J736" s="732" t="s">
        <v>817</v>
      </c>
      <c r="K736" s="732" t="s">
        <v>821</v>
      </c>
      <c r="L736" s="735">
        <v>552.81000000000006</v>
      </c>
      <c r="M736" s="735">
        <v>5</v>
      </c>
      <c r="N736" s="736">
        <v>2764.05</v>
      </c>
    </row>
    <row r="737" spans="1:14" ht="14.45" customHeight="1" x14ac:dyDescent="0.2">
      <c r="A737" s="730" t="s">
        <v>599</v>
      </c>
      <c r="B737" s="731" t="s">
        <v>600</v>
      </c>
      <c r="C737" s="732" t="s">
        <v>623</v>
      </c>
      <c r="D737" s="733" t="s">
        <v>624</v>
      </c>
      <c r="E737" s="734">
        <v>50113001</v>
      </c>
      <c r="F737" s="733" t="s">
        <v>650</v>
      </c>
      <c r="G737" s="732" t="s">
        <v>651</v>
      </c>
      <c r="H737" s="732">
        <v>184090</v>
      </c>
      <c r="I737" s="732">
        <v>84090</v>
      </c>
      <c r="J737" s="732" t="s">
        <v>822</v>
      </c>
      <c r="K737" s="732" t="s">
        <v>823</v>
      </c>
      <c r="L737" s="735">
        <v>59.923720930232555</v>
      </c>
      <c r="M737" s="735">
        <v>43</v>
      </c>
      <c r="N737" s="736">
        <v>2576.7199999999998</v>
      </c>
    </row>
    <row r="738" spans="1:14" ht="14.45" customHeight="1" x14ac:dyDescent="0.2">
      <c r="A738" s="730" t="s">
        <v>599</v>
      </c>
      <c r="B738" s="731" t="s">
        <v>600</v>
      </c>
      <c r="C738" s="732" t="s">
        <v>623</v>
      </c>
      <c r="D738" s="733" t="s">
        <v>624</v>
      </c>
      <c r="E738" s="734">
        <v>50113001</v>
      </c>
      <c r="F738" s="733" t="s">
        <v>650</v>
      </c>
      <c r="G738" s="732" t="s">
        <v>651</v>
      </c>
      <c r="H738" s="732">
        <v>121698</v>
      </c>
      <c r="I738" s="732">
        <v>21698</v>
      </c>
      <c r="J738" s="732" t="s">
        <v>827</v>
      </c>
      <c r="K738" s="732" t="s">
        <v>828</v>
      </c>
      <c r="L738" s="735">
        <v>28.61</v>
      </c>
      <c r="M738" s="735">
        <v>18</v>
      </c>
      <c r="N738" s="736">
        <v>514.98</v>
      </c>
    </row>
    <row r="739" spans="1:14" ht="14.45" customHeight="1" x14ac:dyDescent="0.2">
      <c r="A739" s="730" t="s">
        <v>599</v>
      </c>
      <c r="B739" s="731" t="s">
        <v>600</v>
      </c>
      <c r="C739" s="732" t="s">
        <v>623</v>
      </c>
      <c r="D739" s="733" t="s">
        <v>624</v>
      </c>
      <c r="E739" s="734">
        <v>50113001</v>
      </c>
      <c r="F739" s="733" t="s">
        <v>650</v>
      </c>
      <c r="G739" s="732" t="s">
        <v>651</v>
      </c>
      <c r="H739" s="732">
        <v>230423</v>
      </c>
      <c r="I739" s="732">
        <v>230423</v>
      </c>
      <c r="J739" s="732" t="s">
        <v>1669</v>
      </c>
      <c r="K739" s="732" t="s">
        <v>1670</v>
      </c>
      <c r="L739" s="735">
        <v>39.680000000000007</v>
      </c>
      <c r="M739" s="735">
        <v>4</v>
      </c>
      <c r="N739" s="736">
        <v>158.72000000000003</v>
      </c>
    </row>
    <row r="740" spans="1:14" ht="14.45" customHeight="1" x14ac:dyDescent="0.2">
      <c r="A740" s="730" t="s">
        <v>599</v>
      </c>
      <c r="B740" s="731" t="s">
        <v>600</v>
      </c>
      <c r="C740" s="732" t="s">
        <v>623</v>
      </c>
      <c r="D740" s="733" t="s">
        <v>624</v>
      </c>
      <c r="E740" s="734">
        <v>50113001</v>
      </c>
      <c r="F740" s="733" t="s">
        <v>650</v>
      </c>
      <c r="G740" s="732" t="s">
        <v>651</v>
      </c>
      <c r="H740" s="732">
        <v>175604</v>
      </c>
      <c r="I740" s="732">
        <v>75604</v>
      </c>
      <c r="J740" s="732" t="s">
        <v>829</v>
      </c>
      <c r="K740" s="732" t="s">
        <v>830</v>
      </c>
      <c r="L740" s="735">
        <v>109.98999999999998</v>
      </c>
      <c r="M740" s="735">
        <v>1</v>
      </c>
      <c r="N740" s="736">
        <v>109.98999999999998</v>
      </c>
    </row>
    <row r="741" spans="1:14" ht="14.45" customHeight="1" x14ac:dyDescent="0.2">
      <c r="A741" s="730" t="s">
        <v>599</v>
      </c>
      <c r="B741" s="731" t="s">
        <v>600</v>
      </c>
      <c r="C741" s="732" t="s">
        <v>623</v>
      </c>
      <c r="D741" s="733" t="s">
        <v>624</v>
      </c>
      <c r="E741" s="734">
        <v>50113001</v>
      </c>
      <c r="F741" s="733" t="s">
        <v>650</v>
      </c>
      <c r="G741" s="732" t="s">
        <v>651</v>
      </c>
      <c r="H741" s="732">
        <v>117011</v>
      </c>
      <c r="I741" s="732">
        <v>17011</v>
      </c>
      <c r="J741" s="732" t="s">
        <v>833</v>
      </c>
      <c r="K741" s="732" t="s">
        <v>834</v>
      </c>
      <c r="L741" s="735">
        <v>144.93017441860465</v>
      </c>
      <c r="M741" s="735">
        <v>172</v>
      </c>
      <c r="N741" s="736">
        <v>24927.99</v>
      </c>
    </row>
    <row r="742" spans="1:14" ht="14.45" customHeight="1" x14ac:dyDescent="0.2">
      <c r="A742" s="730" t="s">
        <v>599</v>
      </c>
      <c r="B742" s="731" t="s">
        <v>600</v>
      </c>
      <c r="C742" s="732" t="s">
        <v>623</v>
      </c>
      <c r="D742" s="733" t="s">
        <v>624</v>
      </c>
      <c r="E742" s="734">
        <v>50113001</v>
      </c>
      <c r="F742" s="733" t="s">
        <v>650</v>
      </c>
      <c r="G742" s="732" t="s">
        <v>651</v>
      </c>
      <c r="H742" s="732">
        <v>183318</v>
      </c>
      <c r="I742" s="732">
        <v>83318</v>
      </c>
      <c r="J742" s="732" t="s">
        <v>1671</v>
      </c>
      <c r="K742" s="732" t="s">
        <v>1672</v>
      </c>
      <c r="L742" s="735">
        <v>31.489999999999991</v>
      </c>
      <c r="M742" s="735">
        <v>1</v>
      </c>
      <c r="N742" s="736">
        <v>31.489999999999991</v>
      </c>
    </row>
    <row r="743" spans="1:14" ht="14.45" customHeight="1" x14ac:dyDescent="0.2">
      <c r="A743" s="730" t="s">
        <v>599</v>
      </c>
      <c r="B743" s="731" t="s">
        <v>600</v>
      </c>
      <c r="C743" s="732" t="s">
        <v>623</v>
      </c>
      <c r="D743" s="733" t="s">
        <v>624</v>
      </c>
      <c r="E743" s="734">
        <v>50113001</v>
      </c>
      <c r="F743" s="733" t="s">
        <v>650</v>
      </c>
      <c r="G743" s="732" t="s">
        <v>651</v>
      </c>
      <c r="H743" s="732">
        <v>103542</v>
      </c>
      <c r="I743" s="732">
        <v>3542</v>
      </c>
      <c r="J743" s="732" t="s">
        <v>1673</v>
      </c>
      <c r="K743" s="732" t="s">
        <v>1139</v>
      </c>
      <c r="L743" s="735">
        <v>35.290000000000006</v>
      </c>
      <c r="M743" s="735">
        <v>1</v>
      </c>
      <c r="N743" s="736">
        <v>35.290000000000006</v>
      </c>
    </row>
    <row r="744" spans="1:14" ht="14.45" customHeight="1" x14ac:dyDescent="0.2">
      <c r="A744" s="730" t="s">
        <v>599</v>
      </c>
      <c r="B744" s="731" t="s">
        <v>600</v>
      </c>
      <c r="C744" s="732" t="s">
        <v>623</v>
      </c>
      <c r="D744" s="733" t="s">
        <v>624</v>
      </c>
      <c r="E744" s="734">
        <v>50113001</v>
      </c>
      <c r="F744" s="733" t="s">
        <v>650</v>
      </c>
      <c r="G744" s="732" t="s">
        <v>651</v>
      </c>
      <c r="H744" s="732">
        <v>100113</v>
      </c>
      <c r="I744" s="732">
        <v>113</v>
      </c>
      <c r="J744" s="732" t="s">
        <v>1674</v>
      </c>
      <c r="K744" s="732" t="s">
        <v>1441</v>
      </c>
      <c r="L744" s="735">
        <v>45.99</v>
      </c>
      <c r="M744" s="735">
        <v>3</v>
      </c>
      <c r="N744" s="736">
        <v>137.97</v>
      </c>
    </row>
    <row r="745" spans="1:14" ht="14.45" customHeight="1" x14ac:dyDescent="0.2">
      <c r="A745" s="730" t="s">
        <v>599</v>
      </c>
      <c r="B745" s="731" t="s">
        <v>600</v>
      </c>
      <c r="C745" s="732" t="s">
        <v>623</v>
      </c>
      <c r="D745" s="733" t="s">
        <v>624</v>
      </c>
      <c r="E745" s="734">
        <v>50113001</v>
      </c>
      <c r="F745" s="733" t="s">
        <v>650</v>
      </c>
      <c r="G745" s="732" t="s">
        <v>651</v>
      </c>
      <c r="H745" s="732">
        <v>102479</v>
      </c>
      <c r="I745" s="732">
        <v>2479</v>
      </c>
      <c r="J745" s="732" t="s">
        <v>835</v>
      </c>
      <c r="K745" s="732" t="s">
        <v>1675</v>
      </c>
      <c r="L745" s="735">
        <v>65.490000000000023</v>
      </c>
      <c r="M745" s="735">
        <v>6</v>
      </c>
      <c r="N745" s="736">
        <v>392.94000000000011</v>
      </c>
    </row>
    <row r="746" spans="1:14" ht="14.45" customHeight="1" x14ac:dyDescent="0.2">
      <c r="A746" s="730" t="s">
        <v>599</v>
      </c>
      <c r="B746" s="731" t="s">
        <v>600</v>
      </c>
      <c r="C746" s="732" t="s">
        <v>623</v>
      </c>
      <c r="D746" s="733" t="s">
        <v>624</v>
      </c>
      <c r="E746" s="734">
        <v>50113001</v>
      </c>
      <c r="F746" s="733" t="s">
        <v>650</v>
      </c>
      <c r="G746" s="732" t="s">
        <v>651</v>
      </c>
      <c r="H746" s="732">
        <v>104071</v>
      </c>
      <c r="I746" s="732">
        <v>4071</v>
      </c>
      <c r="J746" s="732" t="s">
        <v>835</v>
      </c>
      <c r="K746" s="732" t="s">
        <v>836</v>
      </c>
      <c r="L746" s="735">
        <v>224.11000000000007</v>
      </c>
      <c r="M746" s="735">
        <v>2</v>
      </c>
      <c r="N746" s="736">
        <v>448.22000000000014</v>
      </c>
    </row>
    <row r="747" spans="1:14" ht="14.45" customHeight="1" x14ac:dyDescent="0.2">
      <c r="A747" s="730" t="s">
        <v>599</v>
      </c>
      <c r="B747" s="731" t="s">
        <v>600</v>
      </c>
      <c r="C747" s="732" t="s">
        <v>623</v>
      </c>
      <c r="D747" s="733" t="s">
        <v>624</v>
      </c>
      <c r="E747" s="734">
        <v>50113001</v>
      </c>
      <c r="F747" s="733" t="s">
        <v>650</v>
      </c>
      <c r="G747" s="732" t="s">
        <v>651</v>
      </c>
      <c r="H747" s="732">
        <v>154539</v>
      </c>
      <c r="I747" s="732">
        <v>54539</v>
      </c>
      <c r="J747" s="732" t="s">
        <v>839</v>
      </c>
      <c r="K747" s="732" t="s">
        <v>840</v>
      </c>
      <c r="L747" s="735">
        <v>60.140000000000015</v>
      </c>
      <c r="M747" s="735">
        <v>3</v>
      </c>
      <c r="N747" s="736">
        <v>180.42000000000004</v>
      </c>
    </row>
    <row r="748" spans="1:14" ht="14.45" customHeight="1" x14ac:dyDescent="0.2">
      <c r="A748" s="730" t="s">
        <v>599</v>
      </c>
      <c r="B748" s="731" t="s">
        <v>600</v>
      </c>
      <c r="C748" s="732" t="s">
        <v>623</v>
      </c>
      <c r="D748" s="733" t="s">
        <v>624</v>
      </c>
      <c r="E748" s="734">
        <v>50113001</v>
      </c>
      <c r="F748" s="733" t="s">
        <v>650</v>
      </c>
      <c r="G748" s="732" t="s">
        <v>670</v>
      </c>
      <c r="H748" s="732">
        <v>204626</v>
      </c>
      <c r="I748" s="732">
        <v>204626</v>
      </c>
      <c r="J748" s="732" t="s">
        <v>841</v>
      </c>
      <c r="K748" s="732" t="s">
        <v>843</v>
      </c>
      <c r="L748" s="735">
        <v>213.15867447976822</v>
      </c>
      <c r="M748" s="735">
        <v>19.285034499999998</v>
      </c>
      <c r="N748" s="736">
        <v>4110.7723913165992</v>
      </c>
    </row>
    <row r="749" spans="1:14" ht="14.45" customHeight="1" x14ac:dyDescent="0.2">
      <c r="A749" s="730" t="s">
        <v>599</v>
      </c>
      <c r="B749" s="731" t="s">
        <v>600</v>
      </c>
      <c r="C749" s="732" t="s">
        <v>623</v>
      </c>
      <c r="D749" s="733" t="s">
        <v>624</v>
      </c>
      <c r="E749" s="734">
        <v>50113001</v>
      </c>
      <c r="F749" s="733" t="s">
        <v>650</v>
      </c>
      <c r="G749" s="732" t="s">
        <v>670</v>
      </c>
      <c r="H749" s="732">
        <v>204622</v>
      </c>
      <c r="I749" s="732">
        <v>204622</v>
      </c>
      <c r="J749" s="732" t="s">
        <v>841</v>
      </c>
      <c r="K749" s="732" t="s">
        <v>842</v>
      </c>
      <c r="L749" s="735">
        <v>72.919654238555964</v>
      </c>
      <c r="M749" s="735">
        <v>42.092233700000008</v>
      </c>
      <c r="N749" s="736">
        <v>3069.3511275324936</v>
      </c>
    </row>
    <row r="750" spans="1:14" ht="14.45" customHeight="1" x14ac:dyDescent="0.2">
      <c r="A750" s="730" t="s">
        <v>599</v>
      </c>
      <c r="B750" s="731" t="s">
        <v>600</v>
      </c>
      <c r="C750" s="732" t="s">
        <v>623</v>
      </c>
      <c r="D750" s="733" t="s">
        <v>624</v>
      </c>
      <c r="E750" s="734">
        <v>50113001</v>
      </c>
      <c r="F750" s="733" t="s">
        <v>650</v>
      </c>
      <c r="G750" s="732" t="s">
        <v>329</v>
      </c>
      <c r="H750" s="732">
        <v>204627</v>
      </c>
      <c r="I750" s="732">
        <v>204627</v>
      </c>
      <c r="J750" s="732" t="s">
        <v>841</v>
      </c>
      <c r="K750" s="732" t="s">
        <v>844</v>
      </c>
      <c r="L750" s="735">
        <v>773.79212336663193</v>
      </c>
      <c r="M750" s="735">
        <v>1.8260000000000003</v>
      </c>
      <c r="N750" s="736">
        <v>1412.94441726747</v>
      </c>
    </row>
    <row r="751" spans="1:14" ht="14.45" customHeight="1" x14ac:dyDescent="0.2">
      <c r="A751" s="730" t="s">
        <v>599</v>
      </c>
      <c r="B751" s="731" t="s">
        <v>600</v>
      </c>
      <c r="C751" s="732" t="s">
        <v>623</v>
      </c>
      <c r="D751" s="733" t="s">
        <v>624</v>
      </c>
      <c r="E751" s="734">
        <v>50113001</v>
      </c>
      <c r="F751" s="733" t="s">
        <v>650</v>
      </c>
      <c r="G751" s="732" t="s">
        <v>651</v>
      </c>
      <c r="H751" s="732">
        <v>840312</v>
      </c>
      <c r="I751" s="732">
        <v>0</v>
      </c>
      <c r="J751" s="732" t="s">
        <v>1676</v>
      </c>
      <c r="K751" s="732" t="s">
        <v>329</v>
      </c>
      <c r="L751" s="735">
        <v>33.52000000000001</v>
      </c>
      <c r="M751" s="735">
        <v>4</v>
      </c>
      <c r="N751" s="736">
        <v>134.08000000000004</v>
      </c>
    </row>
    <row r="752" spans="1:14" ht="14.45" customHeight="1" x14ac:dyDescent="0.2">
      <c r="A752" s="730" t="s">
        <v>599</v>
      </c>
      <c r="B752" s="731" t="s">
        <v>600</v>
      </c>
      <c r="C752" s="732" t="s">
        <v>623</v>
      </c>
      <c r="D752" s="733" t="s">
        <v>624</v>
      </c>
      <c r="E752" s="734">
        <v>50113001</v>
      </c>
      <c r="F752" s="733" t="s">
        <v>650</v>
      </c>
      <c r="G752" s="732" t="s">
        <v>651</v>
      </c>
      <c r="H752" s="732">
        <v>226525</v>
      </c>
      <c r="I752" s="732">
        <v>226525</v>
      </c>
      <c r="J752" s="732" t="s">
        <v>845</v>
      </c>
      <c r="K752" s="732" t="s">
        <v>847</v>
      </c>
      <c r="L752" s="735">
        <v>66.34</v>
      </c>
      <c r="M752" s="735">
        <v>4</v>
      </c>
      <c r="N752" s="736">
        <v>265.36</v>
      </c>
    </row>
    <row r="753" spans="1:14" ht="14.45" customHeight="1" x14ac:dyDescent="0.2">
      <c r="A753" s="730" t="s">
        <v>599</v>
      </c>
      <c r="B753" s="731" t="s">
        <v>600</v>
      </c>
      <c r="C753" s="732" t="s">
        <v>623</v>
      </c>
      <c r="D753" s="733" t="s">
        <v>624</v>
      </c>
      <c r="E753" s="734">
        <v>50113001</v>
      </c>
      <c r="F753" s="733" t="s">
        <v>650</v>
      </c>
      <c r="G753" s="732" t="s">
        <v>651</v>
      </c>
      <c r="H753" s="732">
        <v>226523</v>
      </c>
      <c r="I753" s="732">
        <v>226523</v>
      </c>
      <c r="J753" s="732" t="s">
        <v>845</v>
      </c>
      <c r="K753" s="732" t="s">
        <v>846</v>
      </c>
      <c r="L753" s="735">
        <v>51.96</v>
      </c>
      <c r="M753" s="735">
        <v>7</v>
      </c>
      <c r="N753" s="736">
        <v>363.72</v>
      </c>
    </row>
    <row r="754" spans="1:14" ht="14.45" customHeight="1" x14ac:dyDescent="0.2">
      <c r="A754" s="730" t="s">
        <v>599</v>
      </c>
      <c r="B754" s="731" t="s">
        <v>600</v>
      </c>
      <c r="C754" s="732" t="s">
        <v>623</v>
      </c>
      <c r="D754" s="733" t="s">
        <v>624</v>
      </c>
      <c r="E754" s="734">
        <v>50113001</v>
      </c>
      <c r="F754" s="733" t="s">
        <v>650</v>
      </c>
      <c r="G754" s="732" t="s">
        <v>670</v>
      </c>
      <c r="H754" s="732">
        <v>159448</v>
      </c>
      <c r="I754" s="732">
        <v>59448</v>
      </c>
      <c r="J754" s="732" t="s">
        <v>850</v>
      </c>
      <c r="K754" s="732" t="s">
        <v>851</v>
      </c>
      <c r="L754" s="735">
        <v>368.52</v>
      </c>
      <c r="M754" s="735">
        <v>2</v>
      </c>
      <c r="N754" s="736">
        <v>737.04</v>
      </c>
    </row>
    <row r="755" spans="1:14" ht="14.45" customHeight="1" x14ac:dyDescent="0.2">
      <c r="A755" s="730" t="s">
        <v>599</v>
      </c>
      <c r="B755" s="731" t="s">
        <v>600</v>
      </c>
      <c r="C755" s="732" t="s">
        <v>623</v>
      </c>
      <c r="D755" s="733" t="s">
        <v>624</v>
      </c>
      <c r="E755" s="734">
        <v>50113001</v>
      </c>
      <c r="F755" s="733" t="s">
        <v>650</v>
      </c>
      <c r="G755" s="732" t="s">
        <v>670</v>
      </c>
      <c r="H755" s="732">
        <v>159449</v>
      </c>
      <c r="I755" s="732">
        <v>59449</v>
      </c>
      <c r="J755" s="732" t="s">
        <v>852</v>
      </c>
      <c r="K755" s="732" t="s">
        <v>853</v>
      </c>
      <c r="L755" s="735">
        <v>773.75000000000023</v>
      </c>
      <c r="M755" s="735">
        <v>8</v>
      </c>
      <c r="N755" s="736">
        <v>6190.0000000000018</v>
      </c>
    </row>
    <row r="756" spans="1:14" ht="14.45" customHeight="1" x14ac:dyDescent="0.2">
      <c r="A756" s="730" t="s">
        <v>599</v>
      </c>
      <c r="B756" s="731" t="s">
        <v>600</v>
      </c>
      <c r="C756" s="732" t="s">
        <v>623</v>
      </c>
      <c r="D756" s="733" t="s">
        <v>624</v>
      </c>
      <c r="E756" s="734">
        <v>50113001</v>
      </c>
      <c r="F756" s="733" t="s">
        <v>650</v>
      </c>
      <c r="G756" s="732" t="s">
        <v>651</v>
      </c>
      <c r="H756" s="732">
        <v>905097</v>
      </c>
      <c r="I756" s="732">
        <v>158767</v>
      </c>
      <c r="J756" s="732" t="s">
        <v>855</v>
      </c>
      <c r="K756" s="732" t="s">
        <v>856</v>
      </c>
      <c r="L756" s="735">
        <v>167.42</v>
      </c>
      <c r="M756" s="735">
        <v>6</v>
      </c>
      <c r="N756" s="736">
        <v>1004.52</v>
      </c>
    </row>
    <row r="757" spans="1:14" ht="14.45" customHeight="1" x14ac:dyDescent="0.2">
      <c r="A757" s="730" t="s">
        <v>599</v>
      </c>
      <c r="B757" s="731" t="s">
        <v>600</v>
      </c>
      <c r="C757" s="732" t="s">
        <v>623</v>
      </c>
      <c r="D757" s="733" t="s">
        <v>624</v>
      </c>
      <c r="E757" s="734">
        <v>50113001</v>
      </c>
      <c r="F757" s="733" t="s">
        <v>650</v>
      </c>
      <c r="G757" s="732" t="s">
        <v>651</v>
      </c>
      <c r="H757" s="732">
        <v>900240</v>
      </c>
      <c r="I757" s="732">
        <v>0</v>
      </c>
      <c r="J757" s="732" t="s">
        <v>857</v>
      </c>
      <c r="K757" s="732" t="s">
        <v>329</v>
      </c>
      <c r="L757" s="735">
        <v>67.760000000000005</v>
      </c>
      <c r="M757" s="735">
        <v>2</v>
      </c>
      <c r="N757" s="736">
        <v>135.52000000000001</v>
      </c>
    </row>
    <row r="758" spans="1:14" ht="14.45" customHeight="1" x14ac:dyDescent="0.2">
      <c r="A758" s="730" t="s">
        <v>599</v>
      </c>
      <c r="B758" s="731" t="s">
        <v>600</v>
      </c>
      <c r="C758" s="732" t="s">
        <v>623</v>
      </c>
      <c r="D758" s="733" t="s">
        <v>624</v>
      </c>
      <c r="E758" s="734">
        <v>50113001</v>
      </c>
      <c r="F758" s="733" t="s">
        <v>650</v>
      </c>
      <c r="G758" s="732" t="s">
        <v>651</v>
      </c>
      <c r="H758" s="732">
        <v>215474</v>
      </c>
      <c r="I758" s="732">
        <v>215474</v>
      </c>
      <c r="J758" s="732" t="s">
        <v>858</v>
      </c>
      <c r="K758" s="732" t="s">
        <v>859</v>
      </c>
      <c r="L758" s="735">
        <v>531.38000000000011</v>
      </c>
      <c r="M758" s="735">
        <v>1</v>
      </c>
      <c r="N758" s="736">
        <v>531.38000000000011</v>
      </c>
    </row>
    <row r="759" spans="1:14" ht="14.45" customHeight="1" x14ac:dyDescent="0.2">
      <c r="A759" s="730" t="s">
        <v>599</v>
      </c>
      <c r="B759" s="731" t="s">
        <v>600</v>
      </c>
      <c r="C759" s="732" t="s">
        <v>623</v>
      </c>
      <c r="D759" s="733" t="s">
        <v>624</v>
      </c>
      <c r="E759" s="734">
        <v>50113001</v>
      </c>
      <c r="F759" s="733" t="s">
        <v>650</v>
      </c>
      <c r="G759" s="732" t="s">
        <v>651</v>
      </c>
      <c r="H759" s="732">
        <v>501596</v>
      </c>
      <c r="I759" s="732">
        <v>0</v>
      </c>
      <c r="J759" s="732" t="s">
        <v>1677</v>
      </c>
      <c r="K759" s="732" t="s">
        <v>1678</v>
      </c>
      <c r="L759" s="735">
        <v>113.26000000000003</v>
      </c>
      <c r="M759" s="735">
        <v>1</v>
      </c>
      <c r="N759" s="736">
        <v>113.26000000000003</v>
      </c>
    </row>
    <row r="760" spans="1:14" ht="14.45" customHeight="1" x14ac:dyDescent="0.2">
      <c r="A760" s="730" t="s">
        <v>599</v>
      </c>
      <c r="B760" s="731" t="s">
        <v>600</v>
      </c>
      <c r="C760" s="732" t="s">
        <v>623</v>
      </c>
      <c r="D760" s="733" t="s">
        <v>624</v>
      </c>
      <c r="E760" s="734">
        <v>50113001</v>
      </c>
      <c r="F760" s="733" t="s">
        <v>650</v>
      </c>
      <c r="G760" s="732" t="s">
        <v>651</v>
      </c>
      <c r="H760" s="732">
        <v>229192</v>
      </c>
      <c r="I760" s="732">
        <v>229192</v>
      </c>
      <c r="J760" s="732" t="s">
        <v>866</v>
      </c>
      <c r="K760" s="732" t="s">
        <v>867</v>
      </c>
      <c r="L760" s="735">
        <v>224.65000000000012</v>
      </c>
      <c r="M760" s="735">
        <v>1</v>
      </c>
      <c r="N760" s="736">
        <v>224.65000000000012</v>
      </c>
    </row>
    <row r="761" spans="1:14" ht="14.45" customHeight="1" x14ac:dyDescent="0.2">
      <c r="A761" s="730" t="s">
        <v>599</v>
      </c>
      <c r="B761" s="731" t="s">
        <v>600</v>
      </c>
      <c r="C761" s="732" t="s">
        <v>623</v>
      </c>
      <c r="D761" s="733" t="s">
        <v>624</v>
      </c>
      <c r="E761" s="734">
        <v>50113001</v>
      </c>
      <c r="F761" s="733" t="s">
        <v>650</v>
      </c>
      <c r="G761" s="732" t="s">
        <v>651</v>
      </c>
      <c r="H761" s="732">
        <v>184231</v>
      </c>
      <c r="I761" s="732">
        <v>84231</v>
      </c>
      <c r="J761" s="732" t="s">
        <v>868</v>
      </c>
      <c r="K761" s="732" t="s">
        <v>869</v>
      </c>
      <c r="L761" s="735">
        <v>373.29600425666769</v>
      </c>
      <c r="M761" s="735">
        <v>19.357765800000003</v>
      </c>
      <c r="N761" s="736">
        <v>7226.1766244763767</v>
      </c>
    </row>
    <row r="762" spans="1:14" ht="14.45" customHeight="1" x14ac:dyDescent="0.2">
      <c r="A762" s="730" t="s">
        <v>599</v>
      </c>
      <c r="B762" s="731" t="s">
        <v>600</v>
      </c>
      <c r="C762" s="732" t="s">
        <v>623</v>
      </c>
      <c r="D762" s="733" t="s">
        <v>624</v>
      </c>
      <c r="E762" s="734">
        <v>50113001</v>
      </c>
      <c r="F762" s="733" t="s">
        <v>650</v>
      </c>
      <c r="G762" s="732" t="s">
        <v>651</v>
      </c>
      <c r="H762" s="732">
        <v>184229</v>
      </c>
      <c r="I762" s="732">
        <v>84229</v>
      </c>
      <c r="J762" s="732" t="s">
        <v>870</v>
      </c>
      <c r="K762" s="732" t="s">
        <v>871</v>
      </c>
      <c r="L762" s="735">
        <v>887.27026900165333</v>
      </c>
      <c r="M762" s="735">
        <v>5.6188024999999984</v>
      </c>
      <c r="N762" s="736">
        <v>4985.396405642161</v>
      </c>
    </row>
    <row r="763" spans="1:14" ht="14.45" customHeight="1" x14ac:dyDescent="0.2">
      <c r="A763" s="730" t="s">
        <v>599</v>
      </c>
      <c r="B763" s="731" t="s">
        <v>600</v>
      </c>
      <c r="C763" s="732" t="s">
        <v>623</v>
      </c>
      <c r="D763" s="733" t="s">
        <v>624</v>
      </c>
      <c r="E763" s="734">
        <v>50113001</v>
      </c>
      <c r="F763" s="733" t="s">
        <v>650</v>
      </c>
      <c r="G763" s="732" t="s">
        <v>651</v>
      </c>
      <c r="H763" s="732">
        <v>184230</v>
      </c>
      <c r="I763" s="732">
        <v>84230</v>
      </c>
      <c r="J763" s="732" t="s">
        <v>872</v>
      </c>
      <c r="K763" s="732" t="s">
        <v>873</v>
      </c>
      <c r="L763" s="735">
        <v>196.06400100149878</v>
      </c>
      <c r="M763" s="735">
        <v>12.3520299</v>
      </c>
      <c r="N763" s="736">
        <v>2421.788402684143</v>
      </c>
    </row>
    <row r="764" spans="1:14" ht="14.45" customHeight="1" x14ac:dyDescent="0.2">
      <c r="A764" s="730" t="s">
        <v>599</v>
      </c>
      <c r="B764" s="731" t="s">
        <v>600</v>
      </c>
      <c r="C764" s="732" t="s">
        <v>623</v>
      </c>
      <c r="D764" s="733" t="s">
        <v>624</v>
      </c>
      <c r="E764" s="734">
        <v>50113001</v>
      </c>
      <c r="F764" s="733" t="s">
        <v>650</v>
      </c>
      <c r="G764" s="732" t="s">
        <v>651</v>
      </c>
      <c r="H764" s="732">
        <v>166015</v>
      </c>
      <c r="I764" s="732">
        <v>66015</v>
      </c>
      <c r="J764" s="732" t="s">
        <v>1679</v>
      </c>
      <c r="K764" s="732" t="s">
        <v>1680</v>
      </c>
      <c r="L764" s="735">
        <v>83.860000000000014</v>
      </c>
      <c r="M764" s="735">
        <v>1</v>
      </c>
      <c r="N764" s="736">
        <v>83.860000000000014</v>
      </c>
    </row>
    <row r="765" spans="1:14" ht="14.45" customHeight="1" x14ac:dyDescent="0.2">
      <c r="A765" s="730" t="s">
        <v>599</v>
      </c>
      <c r="B765" s="731" t="s">
        <v>600</v>
      </c>
      <c r="C765" s="732" t="s">
        <v>623</v>
      </c>
      <c r="D765" s="733" t="s">
        <v>624</v>
      </c>
      <c r="E765" s="734">
        <v>50113001</v>
      </c>
      <c r="F765" s="733" t="s">
        <v>650</v>
      </c>
      <c r="G765" s="732" t="s">
        <v>651</v>
      </c>
      <c r="H765" s="732">
        <v>199680</v>
      </c>
      <c r="I765" s="732">
        <v>199680</v>
      </c>
      <c r="J765" s="732" t="s">
        <v>1681</v>
      </c>
      <c r="K765" s="732" t="s">
        <v>1682</v>
      </c>
      <c r="L765" s="735">
        <v>362.46000000000004</v>
      </c>
      <c r="M765" s="735">
        <v>1</v>
      </c>
      <c r="N765" s="736">
        <v>362.46000000000004</v>
      </c>
    </row>
    <row r="766" spans="1:14" ht="14.45" customHeight="1" x14ac:dyDescent="0.2">
      <c r="A766" s="730" t="s">
        <v>599</v>
      </c>
      <c r="B766" s="731" t="s">
        <v>600</v>
      </c>
      <c r="C766" s="732" t="s">
        <v>623</v>
      </c>
      <c r="D766" s="733" t="s">
        <v>624</v>
      </c>
      <c r="E766" s="734">
        <v>50113001</v>
      </c>
      <c r="F766" s="733" t="s">
        <v>650</v>
      </c>
      <c r="G766" s="732" t="s">
        <v>651</v>
      </c>
      <c r="H766" s="732">
        <v>187076</v>
      </c>
      <c r="I766" s="732">
        <v>87076</v>
      </c>
      <c r="J766" s="732" t="s">
        <v>874</v>
      </c>
      <c r="K766" s="732" t="s">
        <v>876</v>
      </c>
      <c r="L766" s="735">
        <v>135.27000000000001</v>
      </c>
      <c r="M766" s="735">
        <v>21</v>
      </c>
      <c r="N766" s="736">
        <v>2840.67</v>
      </c>
    </row>
    <row r="767" spans="1:14" ht="14.45" customHeight="1" x14ac:dyDescent="0.2">
      <c r="A767" s="730" t="s">
        <v>599</v>
      </c>
      <c r="B767" s="731" t="s">
        <v>600</v>
      </c>
      <c r="C767" s="732" t="s">
        <v>623</v>
      </c>
      <c r="D767" s="733" t="s">
        <v>624</v>
      </c>
      <c r="E767" s="734">
        <v>50113001</v>
      </c>
      <c r="F767" s="733" t="s">
        <v>650</v>
      </c>
      <c r="G767" s="732" t="s">
        <v>651</v>
      </c>
      <c r="H767" s="732">
        <v>185581</v>
      </c>
      <c r="I767" s="732">
        <v>185581</v>
      </c>
      <c r="J767" s="732" t="s">
        <v>1683</v>
      </c>
      <c r="K767" s="732" t="s">
        <v>1684</v>
      </c>
      <c r="L767" s="735">
        <v>134.6</v>
      </c>
      <c r="M767" s="735">
        <v>1</v>
      </c>
      <c r="N767" s="736">
        <v>134.6</v>
      </c>
    </row>
    <row r="768" spans="1:14" ht="14.45" customHeight="1" x14ac:dyDescent="0.2">
      <c r="A768" s="730" t="s">
        <v>599</v>
      </c>
      <c r="B768" s="731" t="s">
        <v>600</v>
      </c>
      <c r="C768" s="732" t="s">
        <v>623</v>
      </c>
      <c r="D768" s="733" t="s">
        <v>624</v>
      </c>
      <c r="E768" s="734">
        <v>50113001</v>
      </c>
      <c r="F768" s="733" t="s">
        <v>650</v>
      </c>
      <c r="G768" s="732" t="s">
        <v>651</v>
      </c>
      <c r="H768" s="732">
        <v>846413</v>
      </c>
      <c r="I768" s="732">
        <v>57585</v>
      </c>
      <c r="J768" s="732" t="s">
        <v>879</v>
      </c>
      <c r="K768" s="732" t="s">
        <v>880</v>
      </c>
      <c r="L768" s="735">
        <v>133.11999999999998</v>
      </c>
      <c r="M768" s="735">
        <v>11</v>
      </c>
      <c r="N768" s="736">
        <v>1464.3199999999997</v>
      </c>
    </row>
    <row r="769" spans="1:14" ht="14.45" customHeight="1" x14ac:dyDescent="0.2">
      <c r="A769" s="730" t="s">
        <v>599</v>
      </c>
      <c r="B769" s="731" t="s">
        <v>600</v>
      </c>
      <c r="C769" s="732" t="s">
        <v>623</v>
      </c>
      <c r="D769" s="733" t="s">
        <v>624</v>
      </c>
      <c r="E769" s="734">
        <v>50113001</v>
      </c>
      <c r="F769" s="733" t="s">
        <v>650</v>
      </c>
      <c r="G769" s="732" t="s">
        <v>651</v>
      </c>
      <c r="H769" s="732">
        <v>181293</v>
      </c>
      <c r="I769" s="732">
        <v>181293</v>
      </c>
      <c r="J769" s="732" t="s">
        <v>881</v>
      </c>
      <c r="K769" s="732" t="s">
        <v>882</v>
      </c>
      <c r="L769" s="735">
        <v>224.11000000000004</v>
      </c>
      <c r="M769" s="735">
        <v>5</v>
      </c>
      <c r="N769" s="736">
        <v>1120.5500000000002</v>
      </c>
    </row>
    <row r="770" spans="1:14" ht="14.45" customHeight="1" x14ac:dyDescent="0.2">
      <c r="A770" s="730" t="s">
        <v>599</v>
      </c>
      <c r="B770" s="731" t="s">
        <v>600</v>
      </c>
      <c r="C770" s="732" t="s">
        <v>623</v>
      </c>
      <c r="D770" s="733" t="s">
        <v>624</v>
      </c>
      <c r="E770" s="734">
        <v>50113001</v>
      </c>
      <c r="F770" s="733" t="s">
        <v>650</v>
      </c>
      <c r="G770" s="732" t="s">
        <v>651</v>
      </c>
      <c r="H770" s="732">
        <v>848560</v>
      </c>
      <c r="I770" s="732">
        <v>125752</v>
      </c>
      <c r="J770" s="732" t="s">
        <v>885</v>
      </c>
      <c r="K770" s="732" t="s">
        <v>886</v>
      </c>
      <c r="L770" s="735">
        <v>222.98999999999992</v>
      </c>
      <c r="M770" s="735">
        <v>6</v>
      </c>
      <c r="N770" s="736">
        <v>1337.9399999999996</v>
      </c>
    </row>
    <row r="771" spans="1:14" ht="14.45" customHeight="1" x14ac:dyDescent="0.2">
      <c r="A771" s="730" t="s">
        <v>599</v>
      </c>
      <c r="B771" s="731" t="s">
        <v>600</v>
      </c>
      <c r="C771" s="732" t="s">
        <v>623</v>
      </c>
      <c r="D771" s="733" t="s">
        <v>624</v>
      </c>
      <c r="E771" s="734">
        <v>50113001</v>
      </c>
      <c r="F771" s="733" t="s">
        <v>650</v>
      </c>
      <c r="G771" s="732" t="s">
        <v>651</v>
      </c>
      <c r="H771" s="732">
        <v>500618</v>
      </c>
      <c r="I771" s="732">
        <v>125753</v>
      </c>
      <c r="J771" s="732" t="s">
        <v>883</v>
      </c>
      <c r="K771" s="732" t="s">
        <v>884</v>
      </c>
      <c r="L771" s="735">
        <v>300.54000000000008</v>
      </c>
      <c r="M771" s="735">
        <v>3</v>
      </c>
      <c r="N771" s="736">
        <v>901.62000000000023</v>
      </c>
    </row>
    <row r="772" spans="1:14" ht="14.45" customHeight="1" x14ac:dyDescent="0.2">
      <c r="A772" s="730" t="s">
        <v>599</v>
      </c>
      <c r="B772" s="731" t="s">
        <v>600</v>
      </c>
      <c r="C772" s="732" t="s">
        <v>623</v>
      </c>
      <c r="D772" s="733" t="s">
        <v>624</v>
      </c>
      <c r="E772" s="734">
        <v>50113001</v>
      </c>
      <c r="F772" s="733" t="s">
        <v>650</v>
      </c>
      <c r="G772" s="732" t="s">
        <v>670</v>
      </c>
      <c r="H772" s="732">
        <v>112669</v>
      </c>
      <c r="I772" s="732">
        <v>12669</v>
      </c>
      <c r="J772" s="732" t="s">
        <v>887</v>
      </c>
      <c r="K772" s="732" t="s">
        <v>888</v>
      </c>
      <c r="L772" s="735">
        <v>106.3789298486753</v>
      </c>
      <c r="M772" s="735">
        <v>24.258062499999994</v>
      </c>
      <c r="N772" s="736">
        <v>2580.5467289522803</v>
      </c>
    </row>
    <row r="773" spans="1:14" ht="14.45" customHeight="1" x14ac:dyDescent="0.2">
      <c r="A773" s="730" t="s">
        <v>599</v>
      </c>
      <c r="B773" s="731" t="s">
        <v>600</v>
      </c>
      <c r="C773" s="732" t="s">
        <v>623</v>
      </c>
      <c r="D773" s="733" t="s">
        <v>624</v>
      </c>
      <c r="E773" s="734">
        <v>50113001</v>
      </c>
      <c r="F773" s="733" t="s">
        <v>650</v>
      </c>
      <c r="G773" s="732" t="s">
        <v>670</v>
      </c>
      <c r="H773" s="732">
        <v>112671</v>
      </c>
      <c r="I773" s="732">
        <v>12671</v>
      </c>
      <c r="J773" s="732" t="s">
        <v>887</v>
      </c>
      <c r="K773" s="732" t="s">
        <v>890</v>
      </c>
      <c r="L773" s="735">
        <v>324.49992871471591</v>
      </c>
      <c r="M773" s="735">
        <v>10.998533999999998</v>
      </c>
      <c r="N773" s="736">
        <v>3569.0234989663782</v>
      </c>
    </row>
    <row r="774" spans="1:14" ht="14.45" customHeight="1" x14ac:dyDescent="0.2">
      <c r="A774" s="730" t="s">
        <v>599</v>
      </c>
      <c r="B774" s="731" t="s">
        <v>600</v>
      </c>
      <c r="C774" s="732" t="s">
        <v>623</v>
      </c>
      <c r="D774" s="733" t="s">
        <v>624</v>
      </c>
      <c r="E774" s="734">
        <v>50113001</v>
      </c>
      <c r="F774" s="733" t="s">
        <v>650</v>
      </c>
      <c r="G774" s="732" t="s">
        <v>670</v>
      </c>
      <c r="H774" s="732">
        <v>12670</v>
      </c>
      <c r="I774" s="732">
        <v>12670</v>
      </c>
      <c r="J774" s="732" t="s">
        <v>887</v>
      </c>
      <c r="K774" s="732" t="s">
        <v>889</v>
      </c>
      <c r="L774" s="735">
        <v>183.15708171831386</v>
      </c>
      <c r="M774" s="735">
        <v>51.008468000000001</v>
      </c>
      <c r="N774" s="736">
        <v>9342.5621418019982</v>
      </c>
    </row>
    <row r="775" spans="1:14" ht="14.45" customHeight="1" x14ac:dyDescent="0.2">
      <c r="A775" s="730" t="s">
        <v>599</v>
      </c>
      <c r="B775" s="731" t="s">
        <v>600</v>
      </c>
      <c r="C775" s="732" t="s">
        <v>623</v>
      </c>
      <c r="D775" s="733" t="s">
        <v>624</v>
      </c>
      <c r="E775" s="734">
        <v>50113001</v>
      </c>
      <c r="F775" s="733" t="s">
        <v>650</v>
      </c>
      <c r="G775" s="732" t="s">
        <v>670</v>
      </c>
      <c r="H775" s="732">
        <v>243130</v>
      </c>
      <c r="I775" s="732">
        <v>243130</v>
      </c>
      <c r="J775" s="732" t="s">
        <v>891</v>
      </c>
      <c r="K775" s="732" t="s">
        <v>892</v>
      </c>
      <c r="L775" s="735">
        <v>78.52</v>
      </c>
      <c r="M775" s="735">
        <v>1</v>
      </c>
      <c r="N775" s="736">
        <v>78.52</v>
      </c>
    </row>
    <row r="776" spans="1:14" ht="14.45" customHeight="1" x14ac:dyDescent="0.2">
      <c r="A776" s="730" t="s">
        <v>599</v>
      </c>
      <c r="B776" s="731" t="s">
        <v>600</v>
      </c>
      <c r="C776" s="732" t="s">
        <v>623</v>
      </c>
      <c r="D776" s="733" t="s">
        <v>624</v>
      </c>
      <c r="E776" s="734">
        <v>50113001</v>
      </c>
      <c r="F776" s="733" t="s">
        <v>650</v>
      </c>
      <c r="G776" s="732" t="s">
        <v>670</v>
      </c>
      <c r="H776" s="732">
        <v>243138</v>
      </c>
      <c r="I776" s="732">
        <v>243138</v>
      </c>
      <c r="J776" s="732" t="s">
        <v>895</v>
      </c>
      <c r="K776" s="732" t="s">
        <v>896</v>
      </c>
      <c r="L776" s="735">
        <v>61.415000000000006</v>
      </c>
      <c r="M776" s="735">
        <v>2</v>
      </c>
      <c r="N776" s="736">
        <v>122.83000000000001</v>
      </c>
    </row>
    <row r="777" spans="1:14" ht="14.45" customHeight="1" x14ac:dyDescent="0.2">
      <c r="A777" s="730" t="s">
        <v>599</v>
      </c>
      <c r="B777" s="731" t="s">
        <v>600</v>
      </c>
      <c r="C777" s="732" t="s">
        <v>623</v>
      </c>
      <c r="D777" s="733" t="s">
        <v>624</v>
      </c>
      <c r="E777" s="734">
        <v>50113001</v>
      </c>
      <c r="F777" s="733" t="s">
        <v>650</v>
      </c>
      <c r="G777" s="732" t="s">
        <v>651</v>
      </c>
      <c r="H777" s="732">
        <v>116461</v>
      </c>
      <c r="I777" s="732">
        <v>16461</v>
      </c>
      <c r="J777" s="732" t="s">
        <v>899</v>
      </c>
      <c r="K777" s="732" t="s">
        <v>900</v>
      </c>
      <c r="L777" s="735">
        <v>82.8</v>
      </c>
      <c r="M777" s="735">
        <v>6</v>
      </c>
      <c r="N777" s="736">
        <v>496.79999999999995</v>
      </c>
    </row>
    <row r="778" spans="1:14" ht="14.45" customHeight="1" x14ac:dyDescent="0.2">
      <c r="A778" s="730" t="s">
        <v>599</v>
      </c>
      <c r="B778" s="731" t="s">
        <v>600</v>
      </c>
      <c r="C778" s="732" t="s">
        <v>623</v>
      </c>
      <c r="D778" s="733" t="s">
        <v>624</v>
      </c>
      <c r="E778" s="734">
        <v>50113001</v>
      </c>
      <c r="F778" s="733" t="s">
        <v>650</v>
      </c>
      <c r="G778" s="732" t="s">
        <v>651</v>
      </c>
      <c r="H778" s="732">
        <v>241226</v>
      </c>
      <c r="I778" s="732">
        <v>241226</v>
      </c>
      <c r="J778" s="732" t="s">
        <v>899</v>
      </c>
      <c r="K778" s="732" t="s">
        <v>900</v>
      </c>
      <c r="L778" s="735">
        <v>82.8</v>
      </c>
      <c r="M778" s="735">
        <v>2</v>
      </c>
      <c r="N778" s="736">
        <v>165.6</v>
      </c>
    </row>
    <row r="779" spans="1:14" ht="14.45" customHeight="1" x14ac:dyDescent="0.2">
      <c r="A779" s="730" t="s">
        <v>599</v>
      </c>
      <c r="B779" s="731" t="s">
        <v>600</v>
      </c>
      <c r="C779" s="732" t="s">
        <v>623</v>
      </c>
      <c r="D779" s="733" t="s">
        <v>624</v>
      </c>
      <c r="E779" s="734">
        <v>50113001</v>
      </c>
      <c r="F779" s="733" t="s">
        <v>650</v>
      </c>
      <c r="G779" s="732" t="s">
        <v>651</v>
      </c>
      <c r="H779" s="732">
        <v>238146</v>
      </c>
      <c r="I779" s="732">
        <v>238146</v>
      </c>
      <c r="J779" s="732" t="s">
        <v>901</v>
      </c>
      <c r="K779" s="732" t="s">
        <v>902</v>
      </c>
      <c r="L779" s="735">
        <v>133.84615384615387</v>
      </c>
      <c r="M779" s="735">
        <v>13</v>
      </c>
      <c r="N779" s="736">
        <v>1740.0000000000002</v>
      </c>
    </row>
    <row r="780" spans="1:14" ht="14.45" customHeight="1" x14ac:dyDescent="0.2">
      <c r="A780" s="730" t="s">
        <v>599</v>
      </c>
      <c r="B780" s="731" t="s">
        <v>600</v>
      </c>
      <c r="C780" s="732" t="s">
        <v>623</v>
      </c>
      <c r="D780" s="733" t="s">
        <v>624</v>
      </c>
      <c r="E780" s="734">
        <v>50113001</v>
      </c>
      <c r="F780" s="733" t="s">
        <v>650</v>
      </c>
      <c r="G780" s="732" t="s">
        <v>651</v>
      </c>
      <c r="H780" s="732">
        <v>214596</v>
      </c>
      <c r="I780" s="732">
        <v>214596</v>
      </c>
      <c r="J780" s="732" t="s">
        <v>905</v>
      </c>
      <c r="K780" s="732" t="s">
        <v>906</v>
      </c>
      <c r="L780" s="735">
        <v>88.34</v>
      </c>
      <c r="M780" s="735">
        <v>16</v>
      </c>
      <c r="N780" s="736">
        <v>1413.44</v>
      </c>
    </row>
    <row r="781" spans="1:14" ht="14.45" customHeight="1" x14ac:dyDescent="0.2">
      <c r="A781" s="730" t="s">
        <v>599</v>
      </c>
      <c r="B781" s="731" t="s">
        <v>600</v>
      </c>
      <c r="C781" s="732" t="s">
        <v>623</v>
      </c>
      <c r="D781" s="733" t="s">
        <v>624</v>
      </c>
      <c r="E781" s="734">
        <v>50113001</v>
      </c>
      <c r="F781" s="733" t="s">
        <v>650</v>
      </c>
      <c r="G781" s="732" t="s">
        <v>651</v>
      </c>
      <c r="H781" s="732">
        <v>498726</v>
      </c>
      <c r="I781" s="732">
        <v>9999999</v>
      </c>
      <c r="J781" s="732" t="s">
        <v>1685</v>
      </c>
      <c r="K781" s="732" t="s">
        <v>1686</v>
      </c>
      <c r="L781" s="735">
        <v>13748.757333333329</v>
      </c>
      <c r="M781" s="735">
        <v>1.4</v>
      </c>
      <c r="N781" s="736">
        <v>19248.260266666661</v>
      </c>
    </row>
    <row r="782" spans="1:14" ht="14.45" customHeight="1" x14ac:dyDescent="0.2">
      <c r="A782" s="730" t="s">
        <v>599</v>
      </c>
      <c r="B782" s="731" t="s">
        <v>600</v>
      </c>
      <c r="C782" s="732" t="s">
        <v>623</v>
      </c>
      <c r="D782" s="733" t="s">
        <v>624</v>
      </c>
      <c r="E782" s="734">
        <v>50113001</v>
      </c>
      <c r="F782" s="733" t="s">
        <v>650</v>
      </c>
      <c r="G782" s="732" t="s">
        <v>651</v>
      </c>
      <c r="H782" s="732">
        <v>216978</v>
      </c>
      <c r="I782" s="732">
        <v>216978</v>
      </c>
      <c r="J782" s="732" t="s">
        <v>1687</v>
      </c>
      <c r="K782" s="732" t="s">
        <v>1688</v>
      </c>
      <c r="L782" s="735">
        <v>291.27999999999997</v>
      </c>
      <c r="M782" s="735">
        <v>2</v>
      </c>
      <c r="N782" s="736">
        <v>582.55999999999995</v>
      </c>
    </row>
    <row r="783" spans="1:14" ht="14.45" customHeight="1" x14ac:dyDescent="0.2">
      <c r="A783" s="730" t="s">
        <v>599</v>
      </c>
      <c r="B783" s="731" t="s">
        <v>600</v>
      </c>
      <c r="C783" s="732" t="s">
        <v>623</v>
      </c>
      <c r="D783" s="733" t="s">
        <v>624</v>
      </c>
      <c r="E783" s="734">
        <v>50113001</v>
      </c>
      <c r="F783" s="733" t="s">
        <v>650</v>
      </c>
      <c r="G783" s="732" t="s">
        <v>651</v>
      </c>
      <c r="H783" s="732">
        <v>243142</v>
      </c>
      <c r="I783" s="732">
        <v>243142</v>
      </c>
      <c r="J783" s="732" t="s">
        <v>912</v>
      </c>
      <c r="K783" s="732" t="s">
        <v>826</v>
      </c>
      <c r="L783" s="735">
        <v>197.93000000000006</v>
      </c>
      <c r="M783" s="735">
        <v>1</v>
      </c>
      <c r="N783" s="736">
        <v>197.93000000000006</v>
      </c>
    </row>
    <row r="784" spans="1:14" ht="14.45" customHeight="1" x14ac:dyDescent="0.2">
      <c r="A784" s="730" t="s">
        <v>599</v>
      </c>
      <c r="B784" s="731" t="s">
        <v>600</v>
      </c>
      <c r="C784" s="732" t="s">
        <v>623</v>
      </c>
      <c r="D784" s="733" t="s">
        <v>624</v>
      </c>
      <c r="E784" s="734">
        <v>50113001</v>
      </c>
      <c r="F784" s="733" t="s">
        <v>650</v>
      </c>
      <c r="G784" s="732" t="s">
        <v>670</v>
      </c>
      <c r="H784" s="732">
        <v>213477</v>
      </c>
      <c r="I784" s="732">
        <v>213477</v>
      </c>
      <c r="J784" s="732" t="s">
        <v>1689</v>
      </c>
      <c r="K784" s="732" t="s">
        <v>1690</v>
      </c>
      <c r="L784" s="735">
        <v>3300</v>
      </c>
      <c r="M784" s="735">
        <v>8</v>
      </c>
      <c r="N784" s="736">
        <v>26400</v>
      </c>
    </row>
    <row r="785" spans="1:14" ht="14.45" customHeight="1" x14ac:dyDescent="0.2">
      <c r="A785" s="730" t="s">
        <v>599</v>
      </c>
      <c r="B785" s="731" t="s">
        <v>600</v>
      </c>
      <c r="C785" s="732" t="s">
        <v>623</v>
      </c>
      <c r="D785" s="733" t="s">
        <v>624</v>
      </c>
      <c r="E785" s="734">
        <v>50113001</v>
      </c>
      <c r="F785" s="733" t="s">
        <v>650</v>
      </c>
      <c r="G785" s="732" t="s">
        <v>670</v>
      </c>
      <c r="H785" s="732">
        <v>213494</v>
      </c>
      <c r="I785" s="732">
        <v>213494</v>
      </c>
      <c r="J785" s="732" t="s">
        <v>915</v>
      </c>
      <c r="K785" s="732" t="s">
        <v>920</v>
      </c>
      <c r="L785" s="735">
        <v>408.94999999999993</v>
      </c>
      <c r="M785" s="735">
        <v>21</v>
      </c>
      <c r="N785" s="736">
        <v>8587.9499999999989</v>
      </c>
    </row>
    <row r="786" spans="1:14" ht="14.45" customHeight="1" x14ac:dyDescent="0.2">
      <c r="A786" s="730" t="s">
        <v>599</v>
      </c>
      <c r="B786" s="731" t="s">
        <v>600</v>
      </c>
      <c r="C786" s="732" t="s">
        <v>623</v>
      </c>
      <c r="D786" s="733" t="s">
        <v>624</v>
      </c>
      <c r="E786" s="734">
        <v>50113001</v>
      </c>
      <c r="F786" s="733" t="s">
        <v>650</v>
      </c>
      <c r="G786" s="732" t="s">
        <v>670</v>
      </c>
      <c r="H786" s="732">
        <v>213485</v>
      </c>
      <c r="I786" s="732">
        <v>213485</v>
      </c>
      <c r="J786" s="732" t="s">
        <v>915</v>
      </c>
      <c r="K786" s="732" t="s">
        <v>919</v>
      </c>
      <c r="L786" s="735">
        <v>721.2</v>
      </c>
      <c r="M786" s="735">
        <v>4</v>
      </c>
      <c r="N786" s="736">
        <v>2884.8</v>
      </c>
    </row>
    <row r="787" spans="1:14" ht="14.45" customHeight="1" x14ac:dyDescent="0.2">
      <c r="A787" s="730" t="s">
        <v>599</v>
      </c>
      <c r="B787" s="731" t="s">
        <v>600</v>
      </c>
      <c r="C787" s="732" t="s">
        <v>623</v>
      </c>
      <c r="D787" s="733" t="s">
        <v>624</v>
      </c>
      <c r="E787" s="734">
        <v>50113001</v>
      </c>
      <c r="F787" s="733" t="s">
        <v>650</v>
      </c>
      <c r="G787" s="732" t="s">
        <v>670</v>
      </c>
      <c r="H787" s="732">
        <v>213487</v>
      </c>
      <c r="I787" s="732">
        <v>213487</v>
      </c>
      <c r="J787" s="732" t="s">
        <v>915</v>
      </c>
      <c r="K787" s="732" t="s">
        <v>916</v>
      </c>
      <c r="L787" s="735">
        <v>271.85000000000002</v>
      </c>
      <c r="M787" s="735">
        <v>2</v>
      </c>
      <c r="N787" s="736">
        <v>543.70000000000005</v>
      </c>
    </row>
    <row r="788" spans="1:14" ht="14.45" customHeight="1" x14ac:dyDescent="0.2">
      <c r="A788" s="730" t="s">
        <v>599</v>
      </c>
      <c r="B788" s="731" t="s">
        <v>600</v>
      </c>
      <c r="C788" s="732" t="s">
        <v>623</v>
      </c>
      <c r="D788" s="733" t="s">
        <v>624</v>
      </c>
      <c r="E788" s="734">
        <v>50113001</v>
      </c>
      <c r="F788" s="733" t="s">
        <v>650</v>
      </c>
      <c r="G788" s="732" t="s">
        <v>670</v>
      </c>
      <c r="H788" s="732">
        <v>213489</v>
      </c>
      <c r="I788" s="732">
        <v>213489</v>
      </c>
      <c r="J788" s="732" t="s">
        <v>915</v>
      </c>
      <c r="K788" s="732" t="s">
        <v>917</v>
      </c>
      <c r="L788" s="735">
        <v>630.66</v>
      </c>
      <c r="M788" s="735">
        <v>32</v>
      </c>
      <c r="N788" s="736">
        <v>20181.12</v>
      </c>
    </row>
    <row r="789" spans="1:14" ht="14.45" customHeight="1" x14ac:dyDescent="0.2">
      <c r="A789" s="730" t="s">
        <v>599</v>
      </c>
      <c r="B789" s="731" t="s">
        <v>600</v>
      </c>
      <c r="C789" s="732" t="s">
        <v>623</v>
      </c>
      <c r="D789" s="733" t="s">
        <v>624</v>
      </c>
      <c r="E789" s="734">
        <v>50113001</v>
      </c>
      <c r="F789" s="733" t="s">
        <v>650</v>
      </c>
      <c r="G789" s="732" t="s">
        <v>670</v>
      </c>
      <c r="H789" s="732">
        <v>213490</v>
      </c>
      <c r="I789" s="732">
        <v>213490</v>
      </c>
      <c r="J789" s="732" t="s">
        <v>915</v>
      </c>
      <c r="K789" s="732" t="s">
        <v>918</v>
      </c>
      <c r="L789" s="735">
        <v>913.65</v>
      </c>
      <c r="M789" s="735">
        <v>5</v>
      </c>
      <c r="N789" s="736">
        <v>4568.25</v>
      </c>
    </row>
    <row r="790" spans="1:14" ht="14.45" customHeight="1" x14ac:dyDescent="0.2">
      <c r="A790" s="730" t="s">
        <v>599</v>
      </c>
      <c r="B790" s="731" t="s">
        <v>600</v>
      </c>
      <c r="C790" s="732" t="s">
        <v>623</v>
      </c>
      <c r="D790" s="733" t="s">
        <v>624</v>
      </c>
      <c r="E790" s="734">
        <v>50113001</v>
      </c>
      <c r="F790" s="733" t="s">
        <v>650</v>
      </c>
      <c r="G790" s="732" t="s">
        <v>670</v>
      </c>
      <c r="H790" s="732">
        <v>213484</v>
      </c>
      <c r="I790" s="732">
        <v>213484</v>
      </c>
      <c r="J790" s="732" t="s">
        <v>1691</v>
      </c>
      <c r="K790" s="732" t="s">
        <v>918</v>
      </c>
      <c r="L790" s="735">
        <v>1895.77</v>
      </c>
      <c r="M790" s="735">
        <v>2</v>
      </c>
      <c r="N790" s="736">
        <v>3791.54</v>
      </c>
    </row>
    <row r="791" spans="1:14" ht="14.45" customHeight="1" x14ac:dyDescent="0.2">
      <c r="A791" s="730" t="s">
        <v>599</v>
      </c>
      <c r="B791" s="731" t="s">
        <v>600</v>
      </c>
      <c r="C791" s="732" t="s">
        <v>623</v>
      </c>
      <c r="D791" s="733" t="s">
        <v>624</v>
      </c>
      <c r="E791" s="734">
        <v>50113001</v>
      </c>
      <c r="F791" s="733" t="s">
        <v>650</v>
      </c>
      <c r="G791" s="732" t="s">
        <v>670</v>
      </c>
      <c r="H791" s="732">
        <v>213480</v>
      </c>
      <c r="I791" s="732">
        <v>213480</v>
      </c>
      <c r="J791" s="732" t="s">
        <v>1691</v>
      </c>
      <c r="K791" s="732" t="s">
        <v>917</v>
      </c>
      <c r="L791" s="735">
        <v>1106.2600000000002</v>
      </c>
      <c r="M791" s="735">
        <v>4</v>
      </c>
      <c r="N791" s="736">
        <v>4425.0400000000009</v>
      </c>
    </row>
    <row r="792" spans="1:14" ht="14.45" customHeight="1" x14ac:dyDescent="0.2">
      <c r="A792" s="730" t="s">
        <v>599</v>
      </c>
      <c r="B792" s="731" t="s">
        <v>600</v>
      </c>
      <c r="C792" s="732" t="s">
        <v>623</v>
      </c>
      <c r="D792" s="733" t="s">
        <v>624</v>
      </c>
      <c r="E792" s="734">
        <v>50113001</v>
      </c>
      <c r="F792" s="733" t="s">
        <v>650</v>
      </c>
      <c r="G792" s="732" t="s">
        <v>670</v>
      </c>
      <c r="H792" s="732">
        <v>213482</v>
      </c>
      <c r="I792" s="732">
        <v>213482</v>
      </c>
      <c r="J792" s="732" t="s">
        <v>1691</v>
      </c>
      <c r="K792" s="732" t="s">
        <v>1692</v>
      </c>
      <c r="L792" s="735">
        <v>1501.0199999999998</v>
      </c>
      <c r="M792" s="735">
        <v>2</v>
      </c>
      <c r="N792" s="736">
        <v>3002.0399999999995</v>
      </c>
    </row>
    <row r="793" spans="1:14" ht="14.45" customHeight="1" x14ac:dyDescent="0.2">
      <c r="A793" s="730" t="s">
        <v>599</v>
      </c>
      <c r="B793" s="731" t="s">
        <v>600</v>
      </c>
      <c r="C793" s="732" t="s">
        <v>623</v>
      </c>
      <c r="D793" s="733" t="s">
        <v>624</v>
      </c>
      <c r="E793" s="734">
        <v>50113001</v>
      </c>
      <c r="F793" s="733" t="s">
        <v>650</v>
      </c>
      <c r="G793" s="732" t="s">
        <v>651</v>
      </c>
      <c r="H793" s="732">
        <v>225275</v>
      </c>
      <c r="I793" s="732">
        <v>225275</v>
      </c>
      <c r="J793" s="732" t="s">
        <v>1693</v>
      </c>
      <c r="K793" s="732" t="s">
        <v>1694</v>
      </c>
      <c r="L793" s="735">
        <v>148.92000000000002</v>
      </c>
      <c r="M793" s="735">
        <v>2</v>
      </c>
      <c r="N793" s="736">
        <v>297.84000000000003</v>
      </c>
    </row>
    <row r="794" spans="1:14" ht="14.45" customHeight="1" x14ac:dyDescent="0.2">
      <c r="A794" s="730" t="s">
        <v>599</v>
      </c>
      <c r="B794" s="731" t="s">
        <v>600</v>
      </c>
      <c r="C794" s="732" t="s">
        <v>623</v>
      </c>
      <c r="D794" s="733" t="s">
        <v>624</v>
      </c>
      <c r="E794" s="734">
        <v>50113001</v>
      </c>
      <c r="F794" s="733" t="s">
        <v>650</v>
      </c>
      <c r="G794" s="732" t="s">
        <v>670</v>
      </c>
      <c r="H794" s="732">
        <v>156804</v>
      </c>
      <c r="I794" s="732">
        <v>56804</v>
      </c>
      <c r="J794" s="732" t="s">
        <v>921</v>
      </c>
      <c r="K794" s="732" t="s">
        <v>1695</v>
      </c>
      <c r="L794" s="735">
        <v>31.61000000000001</v>
      </c>
      <c r="M794" s="735">
        <v>1</v>
      </c>
      <c r="N794" s="736">
        <v>31.61000000000001</v>
      </c>
    </row>
    <row r="795" spans="1:14" ht="14.45" customHeight="1" x14ac:dyDescent="0.2">
      <c r="A795" s="730" t="s">
        <v>599</v>
      </c>
      <c r="B795" s="731" t="s">
        <v>600</v>
      </c>
      <c r="C795" s="732" t="s">
        <v>623</v>
      </c>
      <c r="D795" s="733" t="s">
        <v>624</v>
      </c>
      <c r="E795" s="734">
        <v>50113001</v>
      </c>
      <c r="F795" s="733" t="s">
        <v>650</v>
      </c>
      <c r="G795" s="732" t="s">
        <v>670</v>
      </c>
      <c r="H795" s="732">
        <v>214036</v>
      </c>
      <c r="I795" s="732">
        <v>214036</v>
      </c>
      <c r="J795" s="732" t="s">
        <v>923</v>
      </c>
      <c r="K795" s="732" t="s">
        <v>924</v>
      </c>
      <c r="L795" s="735">
        <v>40.353636363636362</v>
      </c>
      <c r="M795" s="735">
        <v>33</v>
      </c>
      <c r="N795" s="736">
        <v>1331.6699999999998</v>
      </c>
    </row>
    <row r="796" spans="1:14" ht="14.45" customHeight="1" x14ac:dyDescent="0.2">
      <c r="A796" s="730" t="s">
        <v>599</v>
      </c>
      <c r="B796" s="731" t="s">
        <v>600</v>
      </c>
      <c r="C796" s="732" t="s">
        <v>623</v>
      </c>
      <c r="D796" s="733" t="s">
        <v>624</v>
      </c>
      <c r="E796" s="734">
        <v>50113001</v>
      </c>
      <c r="F796" s="733" t="s">
        <v>650</v>
      </c>
      <c r="G796" s="732" t="s">
        <v>670</v>
      </c>
      <c r="H796" s="732">
        <v>239807</v>
      </c>
      <c r="I796" s="732">
        <v>239807</v>
      </c>
      <c r="J796" s="732" t="s">
        <v>923</v>
      </c>
      <c r="K796" s="732" t="s">
        <v>924</v>
      </c>
      <c r="L796" s="735">
        <v>40.35</v>
      </c>
      <c r="M796" s="735">
        <v>3</v>
      </c>
      <c r="N796" s="736">
        <v>121.05000000000001</v>
      </c>
    </row>
    <row r="797" spans="1:14" ht="14.45" customHeight="1" x14ac:dyDescent="0.2">
      <c r="A797" s="730" t="s">
        <v>599</v>
      </c>
      <c r="B797" s="731" t="s">
        <v>600</v>
      </c>
      <c r="C797" s="732" t="s">
        <v>623</v>
      </c>
      <c r="D797" s="733" t="s">
        <v>624</v>
      </c>
      <c r="E797" s="734">
        <v>50113001</v>
      </c>
      <c r="F797" s="733" t="s">
        <v>650</v>
      </c>
      <c r="G797" s="732" t="s">
        <v>651</v>
      </c>
      <c r="H797" s="732">
        <v>199333</v>
      </c>
      <c r="I797" s="732">
        <v>99333</v>
      </c>
      <c r="J797" s="732" t="s">
        <v>925</v>
      </c>
      <c r="K797" s="732" t="s">
        <v>926</v>
      </c>
      <c r="L797" s="735">
        <v>246.76999999999995</v>
      </c>
      <c r="M797" s="735">
        <v>7</v>
      </c>
      <c r="N797" s="736">
        <v>1727.3899999999996</v>
      </c>
    </row>
    <row r="798" spans="1:14" ht="14.45" customHeight="1" x14ac:dyDescent="0.2">
      <c r="A798" s="730" t="s">
        <v>599</v>
      </c>
      <c r="B798" s="731" t="s">
        <v>600</v>
      </c>
      <c r="C798" s="732" t="s">
        <v>623</v>
      </c>
      <c r="D798" s="733" t="s">
        <v>624</v>
      </c>
      <c r="E798" s="734">
        <v>50113001</v>
      </c>
      <c r="F798" s="733" t="s">
        <v>650</v>
      </c>
      <c r="G798" s="732" t="s">
        <v>651</v>
      </c>
      <c r="H798" s="732">
        <v>180988</v>
      </c>
      <c r="I798" s="732">
        <v>180988</v>
      </c>
      <c r="J798" s="732" t="s">
        <v>1696</v>
      </c>
      <c r="K798" s="732" t="s">
        <v>1162</v>
      </c>
      <c r="L798" s="735">
        <v>110.94000000000001</v>
      </c>
      <c r="M798" s="735">
        <v>4</v>
      </c>
      <c r="N798" s="736">
        <v>443.76000000000005</v>
      </c>
    </row>
    <row r="799" spans="1:14" ht="14.45" customHeight="1" x14ac:dyDescent="0.2">
      <c r="A799" s="730" t="s">
        <v>599</v>
      </c>
      <c r="B799" s="731" t="s">
        <v>600</v>
      </c>
      <c r="C799" s="732" t="s">
        <v>623</v>
      </c>
      <c r="D799" s="733" t="s">
        <v>624</v>
      </c>
      <c r="E799" s="734">
        <v>50113001</v>
      </c>
      <c r="F799" s="733" t="s">
        <v>650</v>
      </c>
      <c r="G799" s="732" t="s">
        <v>651</v>
      </c>
      <c r="H799" s="732">
        <v>111243</v>
      </c>
      <c r="I799" s="732">
        <v>11243</v>
      </c>
      <c r="J799" s="732" t="s">
        <v>1697</v>
      </c>
      <c r="K799" s="732" t="s">
        <v>1698</v>
      </c>
      <c r="L799" s="735">
        <v>241.17999999999998</v>
      </c>
      <c r="M799" s="735">
        <v>1</v>
      </c>
      <c r="N799" s="736">
        <v>241.17999999999998</v>
      </c>
    </row>
    <row r="800" spans="1:14" ht="14.45" customHeight="1" x14ac:dyDescent="0.2">
      <c r="A800" s="730" t="s">
        <v>599</v>
      </c>
      <c r="B800" s="731" t="s">
        <v>600</v>
      </c>
      <c r="C800" s="732" t="s">
        <v>623</v>
      </c>
      <c r="D800" s="733" t="s">
        <v>624</v>
      </c>
      <c r="E800" s="734">
        <v>50113001</v>
      </c>
      <c r="F800" s="733" t="s">
        <v>650</v>
      </c>
      <c r="G800" s="732" t="s">
        <v>651</v>
      </c>
      <c r="H800" s="732">
        <v>12026</v>
      </c>
      <c r="I800" s="732">
        <v>12026</v>
      </c>
      <c r="J800" s="732" t="s">
        <v>933</v>
      </c>
      <c r="K800" s="732" t="s">
        <v>934</v>
      </c>
      <c r="L800" s="735">
        <v>20.199999999999996</v>
      </c>
      <c r="M800" s="735">
        <v>1</v>
      </c>
      <c r="N800" s="736">
        <v>20.199999999999996</v>
      </c>
    </row>
    <row r="801" spans="1:14" ht="14.45" customHeight="1" x14ac:dyDescent="0.2">
      <c r="A801" s="730" t="s">
        <v>599</v>
      </c>
      <c r="B801" s="731" t="s">
        <v>600</v>
      </c>
      <c r="C801" s="732" t="s">
        <v>623</v>
      </c>
      <c r="D801" s="733" t="s">
        <v>624</v>
      </c>
      <c r="E801" s="734">
        <v>50113001</v>
      </c>
      <c r="F801" s="733" t="s">
        <v>650</v>
      </c>
      <c r="G801" s="732" t="s">
        <v>651</v>
      </c>
      <c r="H801" s="732">
        <v>152147</v>
      </c>
      <c r="I801" s="732">
        <v>152147</v>
      </c>
      <c r="J801" s="732" t="s">
        <v>1699</v>
      </c>
      <c r="K801" s="732" t="s">
        <v>1700</v>
      </c>
      <c r="L801" s="735">
        <v>145.72</v>
      </c>
      <c r="M801" s="735">
        <v>1</v>
      </c>
      <c r="N801" s="736">
        <v>145.72</v>
      </c>
    </row>
    <row r="802" spans="1:14" ht="14.45" customHeight="1" x14ac:dyDescent="0.2">
      <c r="A802" s="730" t="s">
        <v>599</v>
      </c>
      <c r="B802" s="731" t="s">
        <v>600</v>
      </c>
      <c r="C802" s="732" t="s">
        <v>623</v>
      </c>
      <c r="D802" s="733" t="s">
        <v>624</v>
      </c>
      <c r="E802" s="734">
        <v>50113001</v>
      </c>
      <c r="F802" s="733" t="s">
        <v>650</v>
      </c>
      <c r="G802" s="732" t="s">
        <v>651</v>
      </c>
      <c r="H802" s="732">
        <v>196873</v>
      </c>
      <c r="I802" s="732">
        <v>96873</v>
      </c>
      <c r="J802" s="732" t="s">
        <v>935</v>
      </c>
      <c r="K802" s="732" t="s">
        <v>936</v>
      </c>
      <c r="L802" s="735">
        <v>14.300001880310814</v>
      </c>
      <c r="M802" s="735">
        <v>73</v>
      </c>
      <c r="N802" s="736">
        <v>1043.9001372626894</v>
      </c>
    </row>
    <row r="803" spans="1:14" ht="14.45" customHeight="1" x14ac:dyDescent="0.2">
      <c r="A803" s="730" t="s">
        <v>599</v>
      </c>
      <c r="B803" s="731" t="s">
        <v>600</v>
      </c>
      <c r="C803" s="732" t="s">
        <v>623</v>
      </c>
      <c r="D803" s="733" t="s">
        <v>624</v>
      </c>
      <c r="E803" s="734">
        <v>50113001</v>
      </c>
      <c r="F803" s="733" t="s">
        <v>650</v>
      </c>
      <c r="G803" s="732" t="s">
        <v>651</v>
      </c>
      <c r="H803" s="732">
        <v>31915</v>
      </c>
      <c r="I803" s="732">
        <v>31915</v>
      </c>
      <c r="J803" s="732" t="s">
        <v>937</v>
      </c>
      <c r="K803" s="732" t="s">
        <v>938</v>
      </c>
      <c r="L803" s="735">
        <v>173.69</v>
      </c>
      <c r="M803" s="735">
        <v>2</v>
      </c>
      <c r="N803" s="736">
        <v>347.38</v>
      </c>
    </row>
    <row r="804" spans="1:14" ht="14.45" customHeight="1" x14ac:dyDescent="0.2">
      <c r="A804" s="730" t="s">
        <v>599</v>
      </c>
      <c r="B804" s="731" t="s">
        <v>600</v>
      </c>
      <c r="C804" s="732" t="s">
        <v>623</v>
      </c>
      <c r="D804" s="733" t="s">
        <v>624</v>
      </c>
      <c r="E804" s="734">
        <v>50113001</v>
      </c>
      <c r="F804" s="733" t="s">
        <v>650</v>
      </c>
      <c r="G804" s="732" t="s">
        <v>651</v>
      </c>
      <c r="H804" s="732">
        <v>196874</v>
      </c>
      <c r="I804" s="732">
        <v>96874</v>
      </c>
      <c r="J804" s="732" t="s">
        <v>939</v>
      </c>
      <c r="K804" s="732" t="s">
        <v>942</v>
      </c>
      <c r="L804" s="735">
        <v>28.710545207658459</v>
      </c>
      <c r="M804" s="735">
        <v>8</v>
      </c>
      <c r="N804" s="736">
        <v>229.68436166126767</v>
      </c>
    </row>
    <row r="805" spans="1:14" ht="14.45" customHeight="1" x14ac:dyDescent="0.2">
      <c r="A805" s="730" t="s">
        <v>599</v>
      </c>
      <c r="B805" s="731" t="s">
        <v>600</v>
      </c>
      <c r="C805" s="732" t="s">
        <v>623</v>
      </c>
      <c r="D805" s="733" t="s">
        <v>624</v>
      </c>
      <c r="E805" s="734">
        <v>50113001</v>
      </c>
      <c r="F805" s="733" t="s">
        <v>650</v>
      </c>
      <c r="G805" s="732" t="s">
        <v>651</v>
      </c>
      <c r="H805" s="732">
        <v>47244</v>
      </c>
      <c r="I805" s="732">
        <v>47244</v>
      </c>
      <c r="J805" s="732" t="s">
        <v>939</v>
      </c>
      <c r="K805" s="732" t="s">
        <v>938</v>
      </c>
      <c r="L805" s="735">
        <v>143</v>
      </c>
      <c r="M805" s="735">
        <v>16</v>
      </c>
      <c r="N805" s="736">
        <v>2288</v>
      </c>
    </row>
    <row r="806" spans="1:14" ht="14.45" customHeight="1" x14ac:dyDescent="0.2">
      <c r="A806" s="730" t="s">
        <v>599</v>
      </c>
      <c r="B806" s="731" t="s">
        <v>600</v>
      </c>
      <c r="C806" s="732" t="s">
        <v>623</v>
      </c>
      <c r="D806" s="733" t="s">
        <v>624</v>
      </c>
      <c r="E806" s="734">
        <v>50113001</v>
      </c>
      <c r="F806" s="733" t="s">
        <v>650</v>
      </c>
      <c r="G806" s="732" t="s">
        <v>651</v>
      </c>
      <c r="H806" s="732">
        <v>47256</v>
      </c>
      <c r="I806" s="732">
        <v>47256</v>
      </c>
      <c r="J806" s="732" t="s">
        <v>939</v>
      </c>
      <c r="K806" s="732" t="s">
        <v>1512</v>
      </c>
      <c r="L806" s="735">
        <v>222.2</v>
      </c>
      <c r="M806" s="735">
        <v>5</v>
      </c>
      <c r="N806" s="736">
        <v>1111</v>
      </c>
    </row>
    <row r="807" spans="1:14" ht="14.45" customHeight="1" x14ac:dyDescent="0.2">
      <c r="A807" s="730" t="s">
        <v>599</v>
      </c>
      <c r="B807" s="731" t="s">
        <v>600</v>
      </c>
      <c r="C807" s="732" t="s">
        <v>623</v>
      </c>
      <c r="D807" s="733" t="s">
        <v>624</v>
      </c>
      <c r="E807" s="734">
        <v>50113001</v>
      </c>
      <c r="F807" s="733" t="s">
        <v>650</v>
      </c>
      <c r="G807" s="732" t="s">
        <v>651</v>
      </c>
      <c r="H807" s="732">
        <v>47247</v>
      </c>
      <c r="I807" s="732">
        <v>47247</v>
      </c>
      <c r="J807" s="732" t="s">
        <v>939</v>
      </c>
      <c r="K807" s="732" t="s">
        <v>940</v>
      </c>
      <c r="L807" s="735">
        <v>287.10000000000002</v>
      </c>
      <c r="M807" s="735">
        <v>3</v>
      </c>
      <c r="N807" s="736">
        <v>861.30000000000007</v>
      </c>
    </row>
    <row r="808" spans="1:14" ht="14.45" customHeight="1" x14ac:dyDescent="0.2">
      <c r="A808" s="730" t="s">
        <v>599</v>
      </c>
      <c r="B808" s="731" t="s">
        <v>600</v>
      </c>
      <c r="C808" s="732" t="s">
        <v>623</v>
      </c>
      <c r="D808" s="733" t="s">
        <v>624</v>
      </c>
      <c r="E808" s="734">
        <v>50113001</v>
      </c>
      <c r="F808" s="733" t="s">
        <v>650</v>
      </c>
      <c r="G808" s="732" t="s">
        <v>651</v>
      </c>
      <c r="H808" s="732">
        <v>47249</v>
      </c>
      <c r="I808" s="732">
        <v>47249</v>
      </c>
      <c r="J808" s="732" t="s">
        <v>939</v>
      </c>
      <c r="K808" s="732" t="s">
        <v>941</v>
      </c>
      <c r="L808" s="735">
        <v>126.5</v>
      </c>
      <c r="M808" s="735">
        <v>25</v>
      </c>
      <c r="N808" s="736">
        <v>3162.5</v>
      </c>
    </row>
    <row r="809" spans="1:14" ht="14.45" customHeight="1" x14ac:dyDescent="0.2">
      <c r="A809" s="730" t="s">
        <v>599</v>
      </c>
      <c r="B809" s="731" t="s">
        <v>600</v>
      </c>
      <c r="C809" s="732" t="s">
        <v>623</v>
      </c>
      <c r="D809" s="733" t="s">
        <v>624</v>
      </c>
      <c r="E809" s="734">
        <v>50113001</v>
      </c>
      <c r="F809" s="733" t="s">
        <v>650</v>
      </c>
      <c r="G809" s="732" t="s">
        <v>651</v>
      </c>
      <c r="H809" s="732">
        <v>196872</v>
      </c>
      <c r="I809" s="732">
        <v>96872</v>
      </c>
      <c r="J809" s="732" t="s">
        <v>1701</v>
      </c>
      <c r="K809" s="732" t="s">
        <v>1702</v>
      </c>
      <c r="L809" s="735">
        <v>12.650093656540037</v>
      </c>
      <c r="M809" s="735">
        <v>4</v>
      </c>
      <c r="N809" s="736">
        <v>50.600374626160146</v>
      </c>
    </row>
    <row r="810" spans="1:14" ht="14.45" customHeight="1" x14ac:dyDescent="0.2">
      <c r="A810" s="730" t="s">
        <v>599</v>
      </c>
      <c r="B810" s="731" t="s">
        <v>600</v>
      </c>
      <c r="C810" s="732" t="s">
        <v>623</v>
      </c>
      <c r="D810" s="733" t="s">
        <v>624</v>
      </c>
      <c r="E810" s="734">
        <v>50113001</v>
      </c>
      <c r="F810" s="733" t="s">
        <v>650</v>
      </c>
      <c r="G810" s="732" t="s">
        <v>651</v>
      </c>
      <c r="H810" s="732">
        <v>147252</v>
      </c>
      <c r="I810" s="732">
        <v>47252</v>
      </c>
      <c r="J810" s="732" t="s">
        <v>943</v>
      </c>
      <c r="K810" s="732" t="s">
        <v>944</v>
      </c>
      <c r="L810" s="735">
        <v>11.110000166380511</v>
      </c>
      <c r="M810" s="735">
        <v>27</v>
      </c>
      <c r="N810" s="736">
        <v>299.9700044922738</v>
      </c>
    </row>
    <row r="811" spans="1:14" ht="14.45" customHeight="1" x14ac:dyDescent="0.2">
      <c r="A811" s="730" t="s">
        <v>599</v>
      </c>
      <c r="B811" s="731" t="s">
        <v>600</v>
      </c>
      <c r="C811" s="732" t="s">
        <v>623</v>
      </c>
      <c r="D811" s="733" t="s">
        <v>624</v>
      </c>
      <c r="E811" s="734">
        <v>50113001</v>
      </c>
      <c r="F811" s="733" t="s">
        <v>650</v>
      </c>
      <c r="G811" s="732" t="s">
        <v>651</v>
      </c>
      <c r="H811" s="732">
        <v>188466</v>
      </c>
      <c r="I811" s="732">
        <v>188466</v>
      </c>
      <c r="J811" s="732" t="s">
        <v>1703</v>
      </c>
      <c r="K811" s="732" t="s">
        <v>1704</v>
      </c>
      <c r="L811" s="735">
        <v>68.75</v>
      </c>
      <c r="M811" s="735">
        <v>2</v>
      </c>
      <c r="N811" s="736">
        <v>137.5</v>
      </c>
    </row>
    <row r="812" spans="1:14" ht="14.45" customHeight="1" x14ac:dyDescent="0.2">
      <c r="A812" s="730" t="s">
        <v>599</v>
      </c>
      <c r="B812" s="731" t="s">
        <v>600</v>
      </c>
      <c r="C812" s="732" t="s">
        <v>623</v>
      </c>
      <c r="D812" s="733" t="s">
        <v>624</v>
      </c>
      <c r="E812" s="734">
        <v>50113001</v>
      </c>
      <c r="F812" s="733" t="s">
        <v>650</v>
      </c>
      <c r="G812" s="732" t="s">
        <v>651</v>
      </c>
      <c r="H812" s="732">
        <v>102539</v>
      </c>
      <c r="I812" s="732">
        <v>2539</v>
      </c>
      <c r="J812" s="732" t="s">
        <v>1705</v>
      </c>
      <c r="K812" s="732" t="s">
        <v>1706</v>
      </c>
      <c r="L812" s="735">
        <v>52.57</v>
      </c>
      <c r="M812" s="735">
        <v>1</v>
      </c>
      <c r="N812" s="736">
        <v>52.57</v>
      </c>
    </row>
    <row r="813" spans="1:14" ht="14.45" customHeight="1" x14ac:dyDescent="0.2">
      <c r="A813" s="730" t="s">
        <v>599</v>
      </c>
      <c r="B813" s="731" t="s">
        <v>600</v>
      </c>
      <c r="C813" s="732" t="s">
        <v>623</v>
      </c>
      <c r="D813" s="733" t="s">
        <v>624</v>
      </c>
      <c r="E813" s="734">
        <v>50113001</v>
      </c>
      <c r="F813" s="733" t="s">
        <v>650</v>
      </c>
      <c r="G813" s="732" t="s">
        <v>651</v>
      </c>
      <c r="H813" s="732">
        <v>125366</v>
      </c>
      <c r="I813" s="732">
        <v>25366</v>
      </c>
      <c r="J813" s="732" t="s">
        <v>955</v>
      </c>
      <c r="K813" s="732" t="s">
        <v>956</v>
      </c>
      <c r="L813" s="735">
        <v>71.209565217391315</v>
      </c>
      <c r="M813" s="735">
        <v>23</v>
      </c>
      <c r="N813" s="736">
        <v>1637.8200000000002</v>
      </c>
    </row>
    <row r="814" spans="1:14" ht="14.45" customHeight="1" x14ac:dyDescent="0.2">
      <c r="A814" s="730" t="s">
        <v>599</v>
      </c>
      <c r="B814" s="731" t="s">
        <v>600</v>
      </c>
      <c r="C814" s="732" t="s">
        <v>623</v>
      </c>
      <c r="D814" s="733" t="s">
        <v>624</v>
      </c>
      <c r="E814" s="734">
        <v>50113001</v>
      </c>
      <c r="F814" s="733" t="s">
        <v>650</v>
      </c>
      <c r="G814" s="732" t="s">
        <v>651</v>
      </c>
      <c r="H814" s="732">
        <v>994722</v>
      </c>
      <c r="I814" s="732">
        <v>0</v>
      </c>
      <c r="J814" s="732" t="s">
        <v>958</v>
      </c>
      <c r="K814" s="732" t="s">
        <v>329</v>
      </c>
      <c r="L814" s="735">
        <v>211.35</v>
      </c>
      <c r="M814" s="735">
        <v>5</v>
      </c>
      <c r="N814" s="736">
        <v>1056.75</v>
      </c>
    </row>
    <row r="815" spans="1:14" ht="14.45" customHeight="1" x14ac:dyDescent="0.2">
      <c r="A815" s="730" t="s">
        <v>599</v>
      </c>
      <c r="B815" s="731" t="s">
        <v>600</v>
      </c>
      <c r="C815" s="732" t="s">
        <v>623</v>
      </c>
      <c r="D815" s="733" t="s">
        <v>624</v>
      </c>
      <c r="E815" s="734">
        <v>50113001</v>
      </c>
      <c r="F815" s="733" t="s">
        <v>650</v>
      </c>
      <c r="G815" s="732" t="s">
        <v>651</v>
      </c>
      <c r="H815" s="732">
        <v>988011</v>
      </c>
      <c r="I815" s="732">
        <v>0</v>
      </c>
      <c r="J815" s="732" t="s">
        <v>1707</v>
      </c>
      <c r="K815" s="732" t="s">
        <v>329</v>
      </c>
      <c r="L815" s="735">
        <v>123.17000000000003</v>
      </c>
      <c r="M815" s="735">
        <v>2</v>
      </c>
      <c r="N815" s="736">
        <v>246.34000000000006</v>
      </c>
    </row>
    <row r="816" spans="1:14" ht="14.45" customHeight="1" x14ac:dyDescent="0.2">
      <c r="A816" s="730" t="s">
        <v>599</v>
      </c>
      <c r="B816" s="731" t="s">
        <v>600</v>
      </c>
      <c r="C816" s="732" t="s">
        <v>623</v>
      </c>
      <c r="D816" s="733" t="s">
        <v>624</v>
      </c>
      <c r="E816" s="734">
        <v>50113001</v>
      </c>
      <c r="F816" s="733" t="s">
        <v>650</v>
      </c>
      <c r="G816" s="732" t="s">
        <v>651</v>
      </c>
      <c r="H816" s="732">
        <v>849180</v>
      </c>
      <c r="I816" s="732">
        <v>155941</v>
      </c>
      <c r="J816" s="732" t="s">
        <v>960</v>
      </c>
      <c r="K816" s="732" t="s">
        <v>961</v>
      </c>
      <c r="L816" s="735">
        <v>147.81</v>
      </c>
      <c r="M816" s="735">
        <v>29</v>
      </c>
      <c r="N816" s="736">
        <v>4286.49</v>
      </c>
    </row>
    <row r="817" spans="1:14" ht="14.45" customHeight="1" x14ac:dyDescent="0.2">
      <c r="A817" s="730" t="s">
        <v>599</v>
      </c>
      <c r="B817" s="731" t="s">
        <v>600</v>
      </c>
      <c r="C817" s="732" t="s">
        <v>623</v>
      </c>
      <c r="D817" s="733" t="s">
        <v>624</v>
      </c>
      <c r="E817" s="734">
        <v>50113001</v>
      </c>
      <c r="F817" s="733" t="s">
        <v>650</v>
      </c>
      <c r="G817" s="732" t="s">
        <v>651</v>
      </c>
      <c r="H817" s="732">
        <v>849045</v>
      </c>
      <c r="I817" s="732">
        <v>155938</v>
      </c>
      <c r="J817" s="732" t="s">
        <v>962</v>
      </c>
      <c r="K817" s="732" t="s">
        <v>963</v>
      </c>
      <c r="L817" s="735">
        <v>180.18999999999997</v>
      </c>
      <c r="M817" s="735">
        <v>17</v>
      </c>
      <c r="N817" s="736">
        <v>3063.2299999999996</v>
      </c>
    </row>
    <row r="818" spans="1:14" ht="14.45" customHeight="1" x14ac:dyDescent="0.2">
      <c r="A818" s="730" t="s">
        <v>599</v>
      </c>
      <c r="B818" s="731" t="s">
        <v>600</v>
      </c>
      <c r="C818" s="732" t="s">
        <v>623</v>
      </c>
      <c r="D818" s="733" t="s">
        <v>624</v>
      </c>
      <c r="E818" s="734">
        <v>50113001</v>
      </c>
      <c r="F818" s="733" t="s">
        <v>650</v>
      </c>
      <c r="G818" s="732" t="s">
        <v>651</v>
      </c>
      <c r="H818" s="732">
        <v>155936</v>
      </c>
      <c r="I818" s="732">
        <v>155936</v>
      </c>
      <c r="J818" s="732" t="s">
        <v>964</v>
      </c>
      <c r="K818" s="732" t="s">
        <v>965</v>
      </c>
      <c r="L818" s="735">
        <v>247.82058823529411</v>
      </c>
      <c r="M818" s="735">
        <v>17</v>
      </c>
      <c r="N818" s="736">
        <v>4212.95</v>
      </c>
    </row>
    <row r="819" spans="1:14" ht="14.45" customHeight="1" x14ac:dyDescent="0.2">
      <c r="A819" s="730" t="s">
        <v>599</v>
      </c>
      <c r="B819" s="731" t="s">
        <v>600</v>
      </c>
      <c r="C819" s="732" t="s">
        <v>623</v>
      </c>
      <c r="D819" s="733" t="s">
        <v>624</v>
      </c>
      <c r="E819" s="734">
        <v>50113001</v>
      </c>
      <c r="F819" s="733" t="s">
        <v>650</v>
      </c>
      <c r="G819" s="732" t="s">
        <v>651</v>
      </c>
      <c r="H819" s="732">
        <v>849143</v>
      </c>
      <c r="I819" s="732">
        <v>155940</v>
      </c>
      <c r="J819" s="732" t="s">
        <v>966</v>
      </c>
      <c r="K819" s="732" t="s">
        <v>329</v>
      </c>
      <c r="L819" s="735">
        <v>110.94</v>
      </c>
      <c r="M819" s="735">
        <v>15</v>
      </c>
      <c r="N819" s="736">
        <v>1664.1</v>
      </c>
    </row>
    <row r="820" spans="1:14" ht="14.45" customHeight="1" x14ac:dyDescent="0.2">
      <c r="A820" s="730" t="s">
        <v>599</v>
      </c>
      <c r="B820" s="731" t="s">
        <v>600</v>
      </c>
      <c r="C820" s="732" t="s">
        <v>623</v>
      </c>
      <c r="D820" s="733" t="s">
        <v>624</v>
      </c>
      <c r="E820" s="734">
        <v>50113001</v>
      </c>
      <c r="F820" s="733" t="s">
        <v>650</v>
      </c>
      <c r="G820" s="732" t="s">
        <v>651</v>
      </c>
      <c r="H820" s="732">
        <v>159746</v>
      </c>
      <c r="I820" s="732">
        <v>0</v>
      </c>
      <c r="J820" s="732" t="s">
        <v>1708</v>
      </c>
      <c r="K820" s="732" t="s">
        <v>1026</v>
      </c>
      <c r="L820" s="735">
        <v>28.610000000000003</v>
      </c>
      <c r="M820" s="735">
        <v>3</v>
      </c>
      <c r="N820" s="736">
        <v>85.830000000000013</v>
      </c>
    </row>
    <row r="821" spans="1:14" ht="14.45" customHeight="1" x14ac:dyDescent="0.2">
      <c r="A821" s="730" t="s">
        <v>599</v>
      </c>
      <c r="B821" s="731" t="s">
        <v>600</v>
      </c>
      <c r="C821" s="732" t="s">
        <v>623</v>
      </c>
      <c r="D821" s="733" t="s">
        <v>624</v>
      </c>
      <c r="E821" s="734">
        <v>50113001</v>
      </c>
      <c r="F821" s="733" t="s">
        <v>650</v>
      </c>
      <c r="G821" s="732" t="s">
        <v>670</v>
      </c>
      <c r="H821" s="732">
        <v>845593</v>
      </c>
      <c r="I821" s="732">
        <v>100304</v>
      </c>
      <c r="J821" s="732" t="s">
        <v>967</v>
      </c>
      <c r="K821" s="732" t="s">
        <v>969</v>
      </c>
      <c r="L821" s="735">
        <v>40.980000000000004</v>
      </c>
      <c r="M821" s="735">
        <v>2</v>
      </c>
      <c r="N821" s="736">
        <v>81.960000000000008</v>
      </c>
    </row>
    <row r="822" spans="1:14" ht="14.45" customHeight="1" x14ac:dyDescent="0.2">
      <c r="A822" s="730" t="s">
        <v>599</v>
      </c>
      <c r="B822" s="731" t="s">
        <v>600</v>
      </c>
      <c r="C822" s="732" t="s">
        <v>623</v>
      </c>
      <c r="D822" s="733" t="s">
        <v>624</v>
      </c>
      <c r="E822" s="734">
        <v>50113001</v>
      </c>
      <c r="F822" s="733" t="s">
        <v>650</v>
      </c>
      <c r="G822" s="732" t="s">
        <v>670</v>
      </c>
      <c r="H822" s="732">
        <v>100308</v>
      </c>
      <c r="I822" s="732">
        <v>100308</v>
      </c>
      <c r="J822" s="732" t="s">
        <v>967</v>
      </c>
      <c r="K822" s="732" t="s">
        <v>968</v>
      </c>
      <c r="L822" s="735">
        <v>38.985000000000007</v>
      </c>
      <c r="M822" s="735">
        <v>6</v>
      </c>
      <c r="N822" s="736">
        <v>233.91000000000003</v>
      </c>
    </row>
    <row r="823" spans="1:14" ht="14.45" customHeight="1" x14ac:dyDescent="0.2">
      <c r="A823" s="730" t="s">
        <v>599</v>
      </c>
      <c r="B823" s="731" t="s">
        <v>600</v>
      </c>
      <c r="C823" s="732" t="s">
        <v>623</v>
      </c>
      <c r="D823" s="733" t="s">
        <v>624</v>
      </c>
      <c r="E823" s="734">
        <v>50113001</v>
      </c>
      <c r="F823" s="733" t="s">
        <v>650</v>
      </c>
      <c r="G823" s="732" t="s">
        <v>651</v>
      </c>
      <c r="H823" s="732">
        <v>225553</v>
      </c>
      <c r="I823" s="732">
        <v>225553</v>
      </c>
      <c r="J823" s="732" t="s">
        <v>971</v>
      </c>
      <c r="K823" s="732" t="s">
        <v>972</v>
      </c>
      <c r="L823" s="735">
        <v>7887.8260720997696</v>
      </c>
      <c r="M823" s="735">
        <v>0.8</v>
      </c>
      <c r="N823" s="736">
        <v>6310.2608576798157</v>
      </c>
    </row>
    <row r="824" spans="1:14" ht="14.45" customHeight="1" x14ac:dyDescent="0.2">
      <c r="A824" s="730" t="s">
        <v>599</v>
      </c>
      <c r="B824" s="731" t="s">
        <v>600</v>
      </c>
      <c r="C824" s="732" t="s">
        <v>623</v>
      </c>
      <c r="D824" s="733" t="s">
        <v>624</v>
      </c>
      <c r="E824" s="734">
        <v>50113001</v>
      </c>
      <c r="F824" s="733" t="s">
        <v>650</v>
      </c>
      <c r="G824" s="732" t="s">
        <v>651</v>
      </c>
      <c r="H824" s="732">
        <v>225555</v>
      </c>
      <c r="I824" s="732">
        <v>225555</v>
      </c>
      <c r="J824" s="732" t="s">
        <v>973</v>
      </c>
      <c r="K824" s="732" t="s">
        <v>974</v>
      </c>
      <c r="L824" s="735">
        <v>15209.314527226441</v>
      </c>
      <c r="M824" s="735">
        <v>4</v>
      </c>
      <c r="N824" s="736">
        <v>60837.258108905764</v>
      </c>
    </row>
    <row r="825" spans="1:14" ht="14.45" customHeight="1" x14ac:dyDescent="0.2">
      <c r="A825" s="730" t="s">
        <v>599</v>
      </c>
      <c r="B825" s="731" t="s">
        <v>600</v>
      </c>
      <c r="C825" s="732" t="s">
        <v>623</v>
      </c>
      <c r="D825" s="733" t="s">
        <v>624</v>
      </c>
      <c r="E825" s="734">
        <v>50113001</v>
      </c>
      <c r="F825" s="733" t="s">
        <v>650</v>
      </c>
      <c r="G825" s="732" t="s">
        <v>651</v>
      </c>
      <c r="H825" s="732">
        <v>214355</v>
      </c>
      <c r="I825" s="732">
        <v>214355</v>
      </c>
      <c r="J825" s="732" t="s">
        <v>979</v>
      </c>
      <c r="K825" s="732" t="s">
        <v>978</v>
      </c>
      <c r="L825" s="735">
        <v>215.30249999999995</v>
      </c>
      <c r="M825" s="735">
        <v>4</v>
      </c>
      <c r="N825" s="736">
        <v>861.20999999999981</v>
      </c>
    </row>
    <row r="826" spans="1:14" ht="14.45" customHeight="1" x14ac:dyDescent="0.2">
      <c r="A826" s="730" t="s">
        <v>599</v>
      </c>
      <c r="B826" s="731" t="s">
        <v>600</v>
      </c>
      <c r="C826" s="732" t="s">
        <v>623</v>
      </c>
      <c r="D826" s="733" t="s">
        <v>624</v>
      </c>
      <c r="E826" s="734">
        <v>50113001</v>
      </c>
      <c r="F826" s="733" t="s">
        <v>650</v>
      </c>
      <c r="G826" s="732" t="s">
        <v>651</v>
      </c>
      <c r="H826" s="732">
        <v>219877</v>
      </c>
      <c r="I826" s="732">
        <v>219877</v>
      </c>
      <c r="J826" s="732" t="s">
        <v>1709</v>
      </c>
      <c r="K826" s="732" t="s">
        <v>1710</v>
      </c>
      <c r="L826" s="735">
        <v>1119.8800000000003</v>
      </c>
      <c r="M826" s="735">
        <v>1</v>
      </c>
      <c r="N826" s="736">
        <v>1119.8800000000003</v>
      </c>
    </row>
    <row r="827" spans="1:14" ht="14.45" customHeight="1" x14ac:dyDescent="0.2">
      <c r="A827" s="730" t="s">
        <v>599</v>
      </c>
      <c r="B827" s="731" t="s">
        <v>600</v>
      </c>
      <c r="C827" s="732" t="s">
        <v>623</v>
      </c>
      <c r="D827" s="733" t="s">
        <v>624</v>
      </c>
      <c r="E827" s="734">
        <v>50113001</v>
      </c>
      <c r="F827" s="733" t="s">
        <v>650</v>
      </c>
      <c r="G827" s="732" t="s">
        <v>651</v>
      </c>
      <c r="H827" s="732">
        <v>994318</v>
      </c>
      <c r="I827" s="732">
        <v>0</v>
      </c>
      <c r="J827" s="732" t="s">
        <v>1711</v>
      </c>
      <c r="K827" s="732" t="s">
        <v>329</v>
      </c>
      <c r="L827" s="735">
        <v>164.44</v>
      </c>
      <c r="M827" s="735">
        <v>2</v>
      </c>
      <c r="N827" s="736">
        <v>328.88</v>
      </c>
    </row>
    <row r="828" spans="1:14" ht="14.45" customHeight="1" x14ac:dyDescent="0.2">
      <c r="A828" s="730" t="s">
        <v>599</v>
      </c>
      <c r="B828" s="731" t="s">
        <v>600</v>
      </c>
      <c r="C828" s="732" t="s">
        <v>623</v>
      </c>
      <c r="D828" s="733" t="s">
        <v>624</v>
      </c>
      <c r="E828" s="734">
        <v>50113001</v>
      </c>
      <c r="F828" s="733" t="s">
        <v>650</v>
      </c>
      <c r="G828" s="732" t="s">
        <v>651</v>
      </c>
      <c r="H828" s="732">
        <v>176205</v>
      </c>
      <c r="I828" s="732">
        <v>180825</v>
      </c>
      <c r="J828" s="732" t="s">
        <v>1712</v>
      </c>
      <c r="K828" s="732" t="s">
        <v>1713</v>
      </c>
      <c r="L828" s="735">
        <v>104.64000000000004</v>
      </c>
      <c r="M828" s="735">
        <v>4</v>
      </c>
      <c r="N828" s="736">
        <v>418.56000000000017</v>
      </c>
    </row>
    <row r="829" spans="1:14" ht="14.45" customHeight="1" x14ac:dyDescent="0.2">
      <c r="A829" s="730" t="s">
        <v>599</v>
      </c>
      <c r="B829" s="731" t="s">
        <v>600</v>
      </c>
      <c r="C829" s="732" t="s">
        <v>623</v>
      </c>
      <c r="D829" s="733" t="s">
        <v>624</v>
      </c>
      <c r="E829" s="734">
        <v>50113001</v>
      </c>
      <c r="F829" s="733" t="s">
        <v>650</v>
      </c>
      <c r="G829" s="732" t="s">
        <v>651</v>
      </c>
      <c r="H829" s="732">
        <v>216572</v>
      </c>
      <c r="I829" s="732">
        <v>216572</v>
      </c>
      <c r="J829" s="732" t="s">
        <v>982</v>
      </c>
      <c r="K829" s="732" t="s">
        <v>983</v>
      </c>
      <c r="L829" s="735">
        <v>36.61</v>
      </c>
      <c r="M829" s="735">
        <v>80</v>
      </c>
      <c r="N829" s="736">
        <v>2928.7999999999997</v>
      </c>
    </row>
    <row r="830" spans="1:14" ht="14.45" customHeight="1" x14ac:dyDescent="0.2">
      <c r="A830" s="730" t="s">
        <v>599</v>
      </c>
      <c r="B830" s="731" t="s">
        <v>600</v>
      </c>
      <c r="C830" s="732" t="s">
        <v>623</v>
      </c>
      <c r="D830" s="733" t="s">
        <v>624</v>
      </c>
      <c r="E830" s="734">
        <v>50113001</v>
      </c>
      <c r="F830" s="733" t="s">
        <v>650</v>
      </c>
      <c r="G830" s="732" t="s">
        <v>651</v>
      </c>
      <c r="H830" s="732">
        <v>100168</v>
      </c>
      <c r="I830" s="732">
        <v>168</v>
      </c>
      <c r="J830" s="732" t="s">
        <v>984</v>
      </c>
      <c r="K830" s="732" t="s">
        <v>985</v>
      </c>
      <c r="L830" s="735">
        <v>43.090000000000011</v>
      </c>
      <c r="M830" s="735">
        <v>2</v>
      </c>
      <c r="N830" s="736">
        <v>86.180000000000021</v>
      </c>
    </row>
    <row r="831" spans="1:14" ht="14.45" customHeight="1" x14ac:dyDescent="0.2">
      <c r="A831" s="730" t="s">
        <v>599</v>
      </c>
      <c r="B831" s="731" t="s">
        <v>600</v>
      </c>
      <c r="C831" s="732" t="s">
        <v>623</v>
      </c>
      <c r="D831" s="733" t="s">
        <v>624</v>
      </c>
      <c r="E831" s="734">
        <v>50113001</v>
      </c>
      <c r="F831" s="733" t="s">
        <v>650</v>
      </c>
      <c r="G831" s="732" t="s">
        <v>651</v>
      </c>
      <c r="H831" s="732">
        <v>223200</v>
      </c>
      <c r="I831" s="732">
        <v>223200</v>
      </c>
      <c r="J831" s="732" t="s">
        <v>986</v>
      </c>
      <c r="K831" s="732" t="s">
        <v>987</v>
      </c>
      <c r="L831" s="735">
        <v>123.17</v>
      </c>
      <c r="M831" s="735">
        <v>2</v>
      </c>
      <c r="N831" s="736">
        <v>246.34</v>
      </c>
    </row>
    <row r="832" spans="1:14" ht="14.45" customHeight="1" x14ac:dyDescent="0.2">
      <c r="A832" s="730" t="s">
        <v>599</v>
      </c>
      <c r="B832" s="731" t="s">
        <v>600</v>
      </c>
      <c r="C832" s="732" t="s">
        <v>623</v>
      </c>
      <c r="D832" s="733" t="s">
        <v>624</v>
      </c>
      <c r="E832" s="734">
        <v>50113001</v>
      </c>
      <c r="F832" s="733" t="s">
        <v>650</v>
      </c>
      <c r="G832" s="732" t="s">
        <v>651</v>
      </c>
      <c r="H832" s="732">
        <v>993258</v>
      </c>
      <c r="I832" s="732">
        <v>0</v>
      </c>
      <c r="J832" s="732" t="s">
        <v>1714</v>
      </c>
      <c r="K832" s="732" t="s">
        <v>329</v>
      </c>
      <c r="L832" s="735">
        <v>291.44666972364848</v>
      </c>
      <c r="M832" s="735">
        <v>9</v>
      </c>
      <c r="N832" s="736">
        <v>2623.0200275128364</v>
      </c>
    </row>
    <row r="833" spans="1:14" ht="14.45" customHeight="1" x14ac:dyDescent="0.2">
      <c r="A833" s="730" t="s">
        <v>599</v>
      </c>
      <c r="B833" s="731" t="s">
        <v>600</v>
      </c>
      <c r="C833" s="732" t="s">
        <v>623</v>
      </c>
      <c r="D833" s="733" t="s">
        <v>624</v>
      </c>
      <c r="E833" s="734">
        <v>50113001</v>
      </c>
      <c r="F833" s="733" t="s">
        <v>650</v>
      </c>
      <c r="G833" s="732" t="s">
        <v>651</v>
      </c>
      <c r="H833" s="732">
        <v>845766</v>
      </c>
      <c r="I833" s="732">
        <v>0</v>
      </c>
      <c r="J833" s="732" t="s">
        <v>988</v>
      </c>
      <c r="K833" s="732" t="s">
        <v>329</v>
      </c>
      <c r="L833" s="735">
        <v>224.44565445889043</v>
      </c>
      <c r="M833" s="735">
        <v>23</v>
      </c>
      <c r="N833" s="736">
        <v>5162.2500525544801</v>
      </c>
    </row>
    <row r="834" spans="1:14" ht="14.45" customHeight="1" x14ac:dyDescent="0.2">
      <c r="A834" s="730" t="s">
        <v>599</v>
      </c>
      <c r="B834" s="731" t="s">
        <v>600</v>
      </c>
      <c r="C834" s="732" t="s">
        <v>623</v>
      </c>
      <c r="D834" s="733" t="s">
        <v>624</v>
      </c>
      <c r="E834" s="734">
        <v>50113001</v>
      </c>
      <c r="F834" s="733" t="s">
        <v>650</v>
      </c>
      <c r="G834" s="732" t="s">
        <v>651</v>
      </c>
      <c r="H834" s="732">
        <v>395164</v>
      </c>
      <c r="I834" s="732">
        <v>0</v>
      </c>
      <c r="J834" s="732" t="s">
        <v>1715</v>
      </c>
      <c r="K834" s="732" t="s">
        <v>329</v>
      </c>
      <c r="L834" s="735">
        <v>338.10399999999998</v>
      </c>
      <c r="M834" s="735">
        <v>4</v>
      </c>
      <c r="N834" s="736">
        <v>1352.4159999999999</v>
      </c>
    </row>
    <row r="835" spans="1:14" ht="14.45" customHeight="1" x14ac:dyDescent="0.2">
      <c r="A835" s="730" t="s">
        <v>599</v>
      </c>
      <c r="B835" s="731" t="s">
        <v>600</v>
      </c>
      <c r="C835" s="732" t="s">
        <v>623</v>
      </c>
      <c r="D835" s="733" t="s">
        <v>624</v>
      </c>
      <c r="E835" s="734">
        <v>50113001</v>
      </c>
      <c r="F835" s="733" t="s">
        <v>650</v>
      </c>
      <c r="G835" s="732" t="s">
        <v>651</v>
      </c>
      <c r="H835" s="732">
        <v>51366</v>
      </c>
      <c r="I835" s="732">
        <v>51366</v>
      </c>
      <c r="J835" s="732" t="s">
        <v>989</v>
      </c>
      <c r="K835" s="732" t="s">
        <v>992</v>
      </c>
      <c r="L835" s="735">
        <v>171.6</v>
      </c>
      <c r="M835" s="735">
        <v>170</v>
      </c>
      <c r="N835" s="736">
        <v>29172</v>
      </c>
    </row>
    <row r="836" spans="1:14" ht="14.45" customHeight="1" x14ac:dyDescent="0.2">
      <c r="A836" s="730" t="s">
        <v>599</v>
      </c>
      <c r="B836" s="731" t="s">
        <v>600</v>
      </c>
      <c r="C836" s="732" t="s">
        <v>623</v>
      </c>
      <c r="D836" s="733" t="s">
        <v>624</v>
      </c>
      <c r="E836" s="734">
        <v>50113001</v>
      </c>
      <c r="F836" s="733" t="s">
        <v>650</v>
      </c>
      <c r="G836" s="732" t="s">
        <v>651</v>
      </c>
      <c r="H836" s="732">
        <v>51384</v>
      </c>
      <c r="I836" s="732">
        <v>51384</v>
      </c>
      <c r="J836" s="732" t="s">
        <v>989</v>
      </c>
      <c r="K836" s="732" t="s">
        <v>994</v>
      </c>
      <c r="L836" s="735">
        <v>192.5</v>
      </c>
      <c r="M836" s="735">
        <v>2</v>
      </c>
      <c r="N836" s="736">
        <v>385</v>
      </c>
    </row>
    <row r="837" spans="1:14" ht="14.45" customHeight="1" x14ac:dyDescent="0.2">
      <c r="A837" s="730" t="s">
        <v>599</v>
      </c>
      <c r="B837" s="731" t="s">
        <v>600</v>
      </c>
      <c r="C837" s="732" t="s">
        <v>623</v>
      </c>
      <c r="D837" s="733" t="s">
        <v>624</v>
      </c>
      <c r="E837" s="734">
        <v>50113001</v>
      </c>
      <c r="F837" s="733" t="s">
        <v>650</v>
      </c>
      <c r="G837" s="732" t="s">
        <v>651</v>
      </c>
      <c r="H837" s="732">
        <v>51367</v>
      </c>
      <c r="I837" s="732">
        <v>51367</v>
      </c>
      <c r="J837" s="732" t="s">
        <v>989</v>
      </c>
      <c r="K837" s="732" t="s">
        <v>990</v>
      </c>
      <c r="L837" s="735">
        <v>92.949999999999989</v>
      </c>
      <c r="M837" s="735">
        <v>52</v>
      </c>
      <c r="N837" s="736">
        <v>4833.3999999999996</v>
      </c>
    </row>
    <row r="838" spans="1:14" ht="14.45" customHeight="1" x14ac:dyDescent="0.2">
      <c r="A838" s="730" t="s">
        <v>599</v>
      </c>
      <c r="B838" s="731" t="s">
        <v>600</v>
      </c>
      <c r="C838" s="732" t="s">
        <v>623</v>
      </c>
      <c r="D838" s="733" t="s">
        <v>624</v>
      </c>
      <c r="E838" s="734">
        <v>50113001</v>
      </c>
      <c r="F838" s="733" t="s">
        <v>650</v>
      </c>
      <c r="G838" s="732" t="s">
        <v>651</v>
      </c>
      <c r="H838" s="732">
        <v>51383</v>
      </c>
      <c r="I838" s="732">
        <v>51383</v>
      </c>
      <c r="J838" s="732" t="s">
        <v>989</v>
      </c>
      <c r="K838" s="732" t="s">
        <v>991</v>
      </c>
      <c r="L838" s="735">
        <v>93.5</v>
      </c>
      <c r="M838" s="735">
        <v>40</v>
      </c>
      <c r="N838" s="736">
        <v>3740</v>
      </c>
    </row>
    <row r="839" spans="1:14" ht="14.45" customHeight="1" x14ac:dyDescent="0.2">
      <c r="A839" s="730" t="s">
        <v>599</v>
      </c>
      <c r="B839" s="731" t="s">
        <v>600</v>
      </c>
      <c r="C839" s="732" t="s">
        <v>623</v>
      </c>
      <c r="D839" s="733" t="s">
        <v>624</v>
      </c>
      <c r="E839" s="734">
        <v>50113001</v>
      </c>
      <c r="F839" s="733" t="s">
        <v>650</v>
      </c>
      <c r="G839" s="732" t="s">
        <v>651</v>
      </c>
      <c r="H839" s="732">
        <v>151365</v>
      </c>
      <c r="I839" s="732">
        <v>51365</v>
      </c>
      <c r="J839" s="732" t="s">
        <v>997</v>
      </c>
      <c r="K839" s="732" t="s">
        <v>998</v>
      </c>
      <c r="L839" s="735">
        <v>8.580001356371378</v>
      </c>
      <c r="M839" s="735">
        <v>56</v>
      </c>
      <c r="N839" s="736">
        <v>480.48007595679712</v>
      </c>
    </row>
    <row r="840" spans="1:14" ht="14.45" customHeight="1" x14ac:dyDescent="0.2">
      <c r="A840" s="730" t="s">
        <v>599</v>
      </c>
      <c r="B840" s="731" t="s">
        <v>600</v>
      </c>
      <c r="C840" s="732" t="s">
        <v>623</v>
      </c>
      <c r="D840" s="733" t="s">
        <v>624</v>
      </c>
      <c r="E840" s="734">
        <v>50113001</v>
      </c>
      <c r="F840" s="733" t="s">
        <v>650</v>
      </c>
      <c r="G840" s="732" t="s">
        <v>651</v>
      </c>
      <c r="H840" s="732">
        <v>197682</v>
      </c>
      <c r="I840" s="732">
        <v>97682</v>
      </c>
      <c r="J840" s="732" t="s">
        <v>999</v>
      </c>
      <c r="K840" s="732" t="s">
        <v>1000</v>
      </c>
      <c r="L840" s="735">
        <v>9.2950007375883157</v>
      </c>
      <c r="M840" s="735">
        <v>70</v>
      </c>
      <c r="N840" s="736">
        <v>650.65005163118212</v>
      </c>
    </row>
    <row r="841" spans="1:14" ht="14.45" customHeight="1" x14ac:dyDescent="0.2">
      <c r="A841" s="730" t="s">
        <v>599</v>
      </c>
      <c r="B841" s="731" t="s">
        <v>600</v>
      </c>
      <c r="C841" s="732" t="s">
        <v>623</v>
      </c>
      <c r="D841" s="733" t="s">
        <v>624</v>
      </c>
      <c r="E841" s="734">
        <v>50113001</v>
      </c>
      <c r="F841" s="733" t="s">
        <v>650</v>
      </c>
      <c r="G841" s="732" t="s">
        <v>651</v>
      </c>
      <c r="H841" s="732">
        <v>55919</v>
      </c>
      <c r="I841" s="732">
        <v>55919</v>
      </c>
      <c r="J841" s="732" t="s">
        <v>1716</v>
      </c>
      <c r="K841" s="732" t="s">
        <v>1717</v>
      </c>
      <c r="L841" s="735">
        <v>155.62999999999997</v>
      </c>
      <c r="M841" s="735">
        <v>4</v>
      </c>
      <c r="N841" s="736">
        <v>622.51999999999987</v>
      </c>
    </row>
    <row r="842" spans="1:14" ht="14.45" customHeight="1" x14ac:dyDescent="0.2">
      <c r="A842" s="730" t="s">
        <v>599</v>
      </c>
      <c r="B842" s="731" t="s">
        <v>600</v>
      </c>
      <c r="C842" s="732" t="s">
        <v>623</v>
      </c>
      <c r="D842" s="733" t="s">
        <v>624</v>
      </c>
      <c r="E842" s="734">
        <v>50113001</v>
      </c>
      <c r="F842" s="733" t="s">
        <v>650</v>
      </c>
      <c r="G842" s="732" t="s">
        <v>651</v>
      </c>
      <c r="H842" s="732">
        <v>229792</v>
      </c>
      <c r="I842" s="732">
        <v>229792</v>
      </c>
      <c r="J842" s="732" t="s">
        <v>1001</v>
      </c>
      <c r="K842" s="732" t="s">
        <v>1002</v>
      </c>
      <c r="L842" s="735">
        <v>81.77000000000001</v>
      </c>
      <c r="M842" s="735">
        <v>5</v>
      </c>
      <c r="N842" s="736">
        <v>408.85</v>
      </c>
    </row>
    <row r="843" spans="1:14" ht="14.45" customHeight="1" x14ac:dyDescent="0.2">
      <c r="A843" s="730" t="s">
        <v>599</v>
      </c>
      <c r="B843" s="731" t="s">
        <v>600</v>
      </c>
      <c r="C843" s="732" t="s">
        <v>623</v>
      </c>
      <c r="D843" s="733" t="s">
        <v>624</v>
      </c>
      <c r="E843" s="734">
        <v>50113001</v>
      </c>
      <c r="F843" s="733" t="s">
        <v>650</v>
      </c>
      <c r="G843" s="732" t="s">
        <v>651</v>
      </c>
      <c r="H843" s="732">
        <v>207897</v>
      </c>
      <c r="I843" s="732">
        <v>207897</v>
      </c>
      <c r="J843" s="732" t="s">
        <v>1003</v>
      </c>
      <c r="K843" s="732" t="s">
        <v>1004</v>
      </c>
      <c r="L843" s="735">
        <v>45.08</v>
      </c>
      <c r="M843" s="735">
        <v>8</v>
      </c>
      <c r="N843" s="736">
        <v>360.64</v>
      </c>
    </row>
    <row r="844" spans="1:14" ht="14.45" customHeight="1" x14ac:dyDescent="0.2">
      <c r="A844" s="730" t="s">
        <v>599</v>
      </c>
      <c r="B844" s="731" t="s">
        <v>600</v>
      </c>
      <c r="C844" s="732" t="s">
        <v>623</v>
      </c>
      <c r="D844" s="733" t="s">
        <v>624</v>
      </c>
      <c r="E844" s="734">
        <v>50113001</v>
      </c>
      <c r="F844" s="733" t="s">
        <v>650</v>
      </c>
      <c r="G844" s="732" t="s">
        <v>651</v>
      </c>
      <c r="H844" s="732">
        <v>207898</v>
      </c>
      <c r="I844" s="732">
        <v>207898</v>
      </c>
      <c r="J844" s="732" t="s">
        <v>1003</v>
      </c>
      <c r="K844" s="732" t="s">
        <v>1005</v>
      </c>
      <c r="L844" s="735">
        <v>63.199999999999989</v>
      </c>
      <c r="M844" s="735">
        <v>4</v>
      </c>
      <c r="N844" s="736">
        <v>252.79999999999995</v>
      </c>
    </row>
    <row r="845" spans="1:14" ht="14.45" customHeight="1" x14ac:dyDescent="0.2">
      <c r="A845" s="730" t="s">
        <v>599</v>
      </c>
      <c r="B845" s="731" t="s">
        <v>600</v>
      </c>
      <c r="C845" s="732" t="s">
        <v>623</v>
      </c>
      <c r="D845" s="733" t="s">
        <v>624</v>
      </c>
      <c r="E845" s="734">
        <v>50113001</v>
      </c>
      <c r="F845" s="733" t="s">
        <v>650</v>
      </c>
      <c r="G845" s="732" t="s">
        <v>651</v>
      </c>
      <c r="H845" s="732">
        <v>207899</v>
      </c>
      <c r="I845" s="732">
        <v>207899</v>
      </c>
      <c r="J845" s="732" t="s">
        <v>1003</v>
      </c>
      <c r="K845" s="732" t="s">
        <v>1006</v>
      </c>
      <c r="L845" s="735">
        <v>66.849999999999994</v>
      </c>
      <c r="M845" s="735">
        <v>14</v>
      </c>
      <c r="N845" s="736">
        <v>935.89999999999986</v>
      </c>
    </row>
    <row r="846" spans="1:14" ht="14.45" customHeight="1" x14ac:dyDescent="0.2">
      <c r="A846" s="730" t="s">
        <v>599</v>
      </c>
      <c r="B846" s="731" t="s">
        <v>600</v>
      </c>
      <c r="C846" s="732" t="s">
        <v>623</v>
      </c>
      <c r="D846" s="733" t="s">
        <v>624</v>
      </c>
      <c r="E846" s="734">
        <v>50113001</v>
      </c>
      <c r="F846" s="733" t="s">
        <v>650</v>
      </c>
      <c r="G846" s="732" t="s">
        <v>651</v>
      </c>
      <c r="H846" s="732">
        <v>207891</v>
      </c>
      <c r="I846" s="732">
        <v>207891</v>
      </c>
      <c r="J846" s="732" t="s">
        <v>1718</v>
      </c>
      <c r="K846" s="732" t="s">
        <v>1719</v>
      </c>
      <c r="L846" s="735">
        <v>118.60000000000001</v>
      </c>
      <c r="M846" s="735">
        <v>3</v>
      </c>
      <c r="N846" s="736">
        <v>355.8</v>
      </c>
    </row>
    <row r="847" spans="1:14" ht="14.45" customHeight="1" x14ac:dyDescent="0.2">
      <c r="A847" s="730" t="s">
        <v>599</v>
      </c>
      <c r="B847" s="731" t="s">
        <v>600</v>
      </c>
      <c r="C847" s="732" t="s">
        <v>623</v>
      </c>
      <c r="D847" s="733" t="s">
        <v>624</v>
      </c>
      <c r="E847" s="734">
        <v>50113001</v>
      </c>
      <c r="F847" s="733" t="s">
        <v>650</v>
      </c>
      <c r="G847" s="732" t="s">
        <v>651</v>
      </c>
      <c r="H847" s="732">
        <v>229793</v>
      </c>
      <c r="I847" s="732">
        <v>229793</v>
      </c>
      <c r="J847" s="732" t="s">
        <v>1007</v>
      </c>
      <c r="K847" s="732" t="s">
        <v>1008</v>
      </c>
      <c r="L847" s="735">
        <v>126.39999999999999</v>
      </c>
      <c r="M847" s="735">
        <v>2</v>
      </c>
      <c r="N847" s="736">
        <v>252.79999999999998</v>
      </c>
    </row>
    <row r="848" spans="1:14" ht="14.45" customHeight="1" x14ac:dyDescent="0.2">
      <c r="A848" s="730" t="s">
        <v>599</v>
      </c>
      <c r="B848" s="731" t="s">
        <v>600</v>
      </c>
      <c r="C848" s="732" t="s">
        <v>623</v>
      </c>
      <c r="D848" s="733" t="s">
        <v>624</v>
      </c>
      <c r="E848" s="734">
        <v>50113001</v>
      </c>
      <c r="F848" s="733" t="s">
        <v>650</v>
      </c>
      <c r="G848" s="732" t="s">
        <v>651</v>
      </c>
      <c r="H848" s="732">
        <v>224964</v>
      </c>
      <c r="I848" s="732">
        <v>224964</v>
      </c>
      <c r="J848" s="732" t="s">
        <v>1015</v>
      </c>
      <c r="K848" s="732" t="s">
        <v>1016</v>
      </c>
      <c r="L848" s="735">
        <v>107.75</v>
      </c>
      <c r="M848" s="735">
        <v>8</v>
      </c>
      <c r="N848" s="736">
        <v>862</v>
      </c>
    </row>
    <row r="849" spans="1:14" ht="14.45" customHeight="1" x14ac:dyDescent="0.2">
      <c r="A849" s="730" t="s">
        <v>599</v>
      </c>
      <c r="B849" s="731" t="s">
        <v>600</v>
      </c>
      <c r="C849" s="732" t="s">
        <v>623</v>
      </c>
      <c r="D849" s="733" t="s">
        <v>624</v>
      </c>
      <c r="E849" s="734">
        <v>50113001</v>
      </c>
      <c r="F849" s="733" t="s">
        <v>650</v>
      </c>
      <c r="G849" s="732" t="s">
        <v>651</v>
      </c>
      <c r="H849" s="732">
        <v>193723</v>
      </c>
      <c r="I849" s="732">
        <v>93723</v>
      </c>
      <c r="J849" s="732" t="s">
        <v>1021</v>
      </c>
      <c r="K849" s="732" t="s">
        <v>1022</v>
      </c>
      <c r="L849" s="735">
        <v>40.22999999999999</v>
      </c>
      <c r="M849" s="735">
        <v>6</v>
      </c>
      <c r="N849" s="736">
        <v>241.37999999999994</v>
      </c>
    </row>
    <row r="850" spans="1:14" ht="14.45" customHeight="1" x14ac:dyDescent="0.2">
      <c r="A850" s="730" t="s">
        <v>599</v>
      </c>
      <c r="B850" s="731" t="s">
        <v>600</v>
      </c>
      <c r="C850" s="732" t="s">
        <v>623</v>
      </c>
      <c r="D850" s="733" t="s">
        <v>624</v>
      </c>
      <c r="E850" s="734">
        <v>50113001</v>
      </c>
      <c r="F850" s="733" t="s">
        <v>650</v>
      </c>
      <c r="G850" s="732" t="s">
        <v>651</v>
      </c>
      <c r="H850" s="732">
        <v>189423</v>
      </c>
      <c r="I850" s="732">
        <v>189423</v>
      </c>
      <c r="J850" s="732" t="s">
        <v>1720</v>
      </c>
      <c r="K850" s="732" t="s">
        <v>1721</v>
      </c>
      <c r="L850" s="735">
        <v>151.99999999999997</v>
      </c>
      <c r="M850" s="735">
        <v>2</v>
      </c>
      <c r="N850" s="736">
        <v>303.99999999999994</v>
      </c>
    </row>
    <row r="851" spans="1:14" ht="14.45" customHeight="1" x14ac:dyDescent="0.2">
      <c r="A851" s="730" t="s">
        <v>599</v>
      </c>
      <c r="B851" s="731" t="s">
        <v>600</v>
      </c>
      <c r="C851" s="732" t="s">
        <v>623</v>
      </c>
      <c r="D851" s="733" t="s">
        <v>624</v>
      </c>
      <c r="E851" s="734">
        <v>50113001</v>
      </c>
      <c r="F851" s="733" t="s">
        <v>650</v>
      </c>
      <c r="G851" s="732" t="s">
        <v>651</v>
      </c>
      <c r="H851" s="732">
        <v>208466</v>
      </c>
      <c r="I851" s="732">
        <v>208466</v>
      </c>
      <c r="J851" s="732" t="s">
        <v>1519</v>
      </c>
      <c r="K851" s="732" t="s">
        <v>1520</v>
      </c>
      <c r="L851" s="735">
        <v>792.77</v>
      </c>
      <c r="M851" s="735">
        <v>1</v>
      </c>
      <c r="N851" s="736">
        <v>792.77</v>
      </c>
    </row>
    <row r="852" spans="1:14" ht="14.45" customHeight="1" x14ac:dyDescent="0.2">
      <c r="A852" s="730" t="s">
        <v>599</v>
      </c>
      <c r="B852" s="731" t="s">
        <v>600</v>
      </c>
      <c r="C852" s="732" t="s">
        <v>623</v>
      </c>
      <c r="D852" s="733" t="s">
        <v>624</v>
      </c>
      <c r="E852" s="734">
        <v>50113001</v>
      </c>
      <c r="F852" s="733" t="s">
        <v>650</v>
      </c>
      <c r="G852" s="732" t="s">
        <v>651</v>
      </c>
      <c r="H852" s="732">
        <v>397412</v>
      </c>
      <c r="I852" s="732">
        <v>0</v>
      </c>
      <c r="J852" s="732" t="s">
        <v>1722</v>
      </c>
      <c r="K852" s="732" t="s">
        <v>1723</v>
      </c>
      <c r="L852" s="735">
        <v>206.99</v>
      </c>
      <c r="M852" s="735">
        <v>7</v>
      </c>
      <c r="N852" s="736">
        <v>1448.93</v>
      </c>
    </row>
    <row r="853" spans="1:14" ht="14.45" customHeight="1" x14ac:dyDescent="0.2">
      <c r="A853" s="730" t="s">
        <v>599</v>
      </c>
      <c r="B853" s="731" t="s">
        <v>600</v>
      </c>
      <c r="C853" s="732" t="s">
        <v>623</v>
      </c>
      <c r="D853" s="733" t="s">
        <v>624</v>
      </c>
      <c r="E853" s="734">
        <v>50113001</v>
      </c>
      <c r="F853" s="733" t="s">
        <v>650</v>
      </c>
      <c r="G853" s="732" t="s">
        <v>651</v>
      </c>
      <c r="H853" s="732">
        <v>394712</v>
      </c>
      <c r="I853" s="732">
        <v>0</v>
      </c>
      <c r="J853" s="732" t="s">
        <v>1724</v>
      </c>
      <c r="K853" s="732" t="s">
        <v>1725</v>
      </c>
      <c r="L853" s="735">
        <v>28.75</v>
      </c>
      <c r="M853" s="735">
        <v>90</v>
      </c>
      <c r="N853" s="736">
        <v>2587.5</v>
      </c>
    </row>
    <row r="854" spans="1:14" ht="14.45" customHeight="1" x14ac:dyDescent="0.2">
      <c r="A854" s="730" t="s">
        <v>599</v>
      </c>
      <c r="B854" s="731" t="s">
        <v>600</v>
      </c>
      <c r="C854" s="732" t="s">
        <v>623</v>
      </c>
      <c r="D854" s="733" t="s">
        <v>624</v>
      </c>
      <c r="E854" s="734">
        <v>50113001</v>
      </c>
      <c r="F854" s="733" t="s">
        <v>650</v>
      </c>
      <c r="G854" s="732" t="s">
        <v>651</v>
      </c>
      <c r="H854" s="732">
        <v>901176</v>
      </c>
      <c r="I854" s="732">
        <v>1000</v>
      </c>
      <c r="J854" s="732" t="s">
        <v>1726</v>
      </c>
      <c r="K854" s="732" t="s">
        <v>1727</v>
      </c>
      <c r="L854" s="735">
        <v>76.614893022390561</v>
      </c>
      <c r="M854" s="735">
        <v>2</v>
      </c>
      <c r="N854" s="736">
        <v>153.22978604478112</v>
      </c>
    </row>
    <row r="855" spans="1:14" ht="14.45" customHeight="1" x14ac:dyDescent="0.2">
      <c r="A855" s="730" t="s">
        <v>599</v>
      </c>
      <c r="B855" s="731" t="s">
        <v>600</v>
      </c>
      <c r="C855" s="732" t="s">
        <v>623</v>
      </c>
      <c r="D855" s="733" t="s">
        <v>624</v>
      </c>
      <c r="E855" s="734">
        <v>50113001</v>
      </c>
      <c r="F855" s="733" t="s">
        <v>650</v>
      </c>
      <c r="G855" s="732" t="s">
        <v>651</v>
      </c>
      <c r="H855" s="732">
        <v>395703</v>
      </c>
      <c r="I855" s="732">
        <v>0</v>
      </c>
      <c r="J855" s="732" t="s">
        <v>1728</v>
      </c>
      <c r="K855" s="732" t="s">
        <v>1729</v>
      </c>
      <c r="L855" s="735">
        <v>333.51704740816683</v>
      </c>
      <c r="M855" s="735">
        <v>260</v>
      </c>
      <c r="N855" s="736">
        <v>86714.43232612338</v>
      </c>
    </row>
    <row r="856" spans="1:14" ht="14.45" customHeight="1" x14ac:dyDescent="0.2">
      <c r="A856" s="730" t="s">
        <v>599</v>
      </c>
      <c r="B856" s="731" t="s">
        <v>600</v>
      </c>
      <c r="C856" s="732" t="s">
        <v>623</v>
      </c>
      <c r="D856" s="733" t="s">
        <v>624</v>
      </c>
      <c r="E856" s="734">
        <v>50113001</v>
      </c>
      <c r="F856" s="733" t="s">
        <v>650</v>
      </c>
      <c r="G856" s="732" t="s">
        <v>651</v>
      </c>
      <c r="H856" s="732">
        <v>134821</v>
      </c>
      <c r="I856" s="732">
        <v>134821</v>
      </c>
      <c r="J856" s="732" t="s">
        <v>1730</v>
      </c>
      <c r="K856" s="732" t="s">
        <v>1731</v>
      </c>
      <c r="L856" s="735">
        <v>375.43</v>
      </c>
      <c r="M856" s="735">
        <v>10</v>
      </c>
      <c r="N856" s="736">
        <v>3754.3</v>
      </c>
    </row>
    <row r="857" spans="1:14" ht="14.45" customHeight="1" x14ac:dyDescent="0.2">
      <c r="A857" s="730" t="s">
        <v>599</v>
      </c>
      <c r="B857" s="731" t="s">
        <v>600</v>
      </c>
      <c r="C857" s="732" t="s">
        <v>623</v>
      </c>
      <c r="D857" s="733" t="s">
        <v>624</v>
      </c>
      <c r="E857" s="734">
        <v>50113001</v>
      </c>
      <c r="F857" s="733" t="s">
        <v>650</v>
      </c>
      <c r="G857" s="732" t="s">
        <v>651</v>
      </c>
      <c r="H857" s="732">
        <v>134824</v>
      </c>
      <c r="I857" s="732">
        <v>134824</v>
      </c>
      <c r="J857" s="732" t="s">
        <v>1023</v>
      </c>
      <c r="K857" s="732" t="s">
        <v>1024</v>
      </c>
      <c r="L857" s="735">
        <v>326.47442857142852</v>
      </c>
      <c r="M857" s="735">
        <v>70</v>
      </c>
      <c r="N857" s="736">
        <v>22853.209999999995</v>
      </c>
    </row>
    <row r="858" spans="1:14" ht="14.45" customHeight="1" x14ac:dyDescent="0.2">
      <c r="A858" s="730" t="s">
        <v>599</v>
      </c>
      <c r="B858" s="731" t="s">
        <v>600</v>
      </c>
      <c r="C858" s="732" t="s">
        <v>623</v>
      </c>
      <c r="D858" s="733" t="s">
        <v>624</v>
      </c>
      <c r="E858" s="734">
        <v>50113001</v>
      </c>
      <c r="F858" s="733" t="s">
        <v>650</v>
      </c>
      <c r="G858" s="732" t="s">
        <v>651</v>
      </c>
      <c r="H858" s="732">
        <v>145570</v>
      </c>
      <c r="I858" s="732">
        <v>45570</v>
      </c>
      <c r="J858" s="732" t="s">
        <v>1025</v>
      </c>
      <c r="K858" s="732" t="s">
        <v>1026</v>
      </c>
      <c r="L858" s="735">
        <v>34.136000648729251</v>
      </c>
      <c r="M858" s="735">
        <v>5</v>
      </c>
      <c r="N858" s="736">
        <v>170.68000324364624</v>
      </c>
    </row>
    <row r="859" spans="1:14" ht="14.45" customHeight="1" x14ac:dyDescent="0.2">
      <c r="A859" s="730" t="s">
        <v>599</v>
      </c>
      <c r="B859" s="731" t="s">
        <v>600</v>
      </c>
      <c r="C859" s="732" t="s">
        <v>623</v>
      </c>
      <c r="D859" s="733" t="s">
        <v>624</v>
      </c>
      <c r="E859" s="734">
        <v>50113001</v>
      </c>
      <c r="F859" s="733" t="s">
        <v>650</v>
      </c>
      <c r="G859" s="732" t="s">
        <v>651</v>
      </c>
      <c r="H859" s="732">
        <v>848725</v>
      </c>
      <c r="I859" s="732">
        <v>107677</v>
      </c>
      <c r="J859" s="732" t="s">
        <v>1029</v>
      </c>
      <c r="K859" s="732" t="s">
        <v>1030</v>
      </c>
      <c r="L859" s="735">
        <v>382.11</v>
      </c>
      <c r="M859" s="735">
        <v>4</v>
      </c>
      <c r="N859" s="736">
        <v>1528.44</v>
      </c>
    </row>
    <row r="860" spans="1:14" ht="14.45" customHeight="1" x14ac:dyDescent="0.2">
      <c r="A860" s="730" t="s">
        <v>599</v>
      </c>
      <c r="B860" s="731" t="s">
        <v>600</v>
      </c>
      <c r="C860" s="732" t="s">
        <v>623</v>
      </c>
      <c r="D860" s="733" t="s">
        <v>624</v>
      </c>
      <c r="E860" s="734">
        <v>50113001</v>
      </c>
      <c r="F860" s="733" t="s">
        <v>650</v>
      </c>
      <c r="G860" s="732" t="s">
        <v>651</v>
      </c>
      <c r="H860" s="732">
        <v>845697</v>
      </c>
      <c r="I860" s="732">
        <v>200935</v>
      </c>
      <c r="J860" s="732" t="s">
        <v>1031</v>
      </c>
      <c r="K860" s="732" t="s">
        <v>1032</v>
      </c>
      <c r="L860" s="735">
        <v>44.79</v>
      </c>
      <c r="M860" s="735">
        <v>2</v>
      </c>
      <c r="N860" s="736">
        <v>89.58</v>
      </c>
    </row>
    <row r="861" spans="1:14" ht="14.45" customHeight="1" x14ac:dyDescent="0.2">
      <c r="A861" s="730" t="s">
        <v>599</v>
      </c>
      <c r="B861" s="731" t="s">
        <v>600</v>
      </c>
      <c r="C861" s="732" t="s">
        <v>623</v>
      </c>
      <c r="D861" s="733" t="s">
        <v>624</v>
      </c>
      <c r="E861" s="734">
        <v>50113001</v>
      </c>
      <c r="F861" s="733" t="s">
        <v>650</v>
      </c>
      <c r="G861" s="732" t="s">
        <v>651</v>
      </c>
      <c r="H861" s="732">
        <v>230426</v>
      </c>
      <c r="I861" s="732">
        <v>230426</v>
      </c>
      <c r="J861" s="732" t="s">
        <v>1033</v>
      </c>
      <c r="K861" s="732" t="s">
        <v>1035</v>
      </c>
      <c r="L861" s="735">
        <v>78.540000000000006</v>
      </c>
      <c r="M861" s="735">
        <v>1</v>
      </c>
      <c r="N861" s="736">
        <v>78.540000000000006</v>
      </c>
    </row>
    <row r="862" spans="1:14" ht="14.45" customHeight="1" x14ac:dyDescent="0.2">
      <c r="A862" s="730" t="s">
        <v>599</v>
      </c>
      <c r="B862" s="731" t="s">
        <v>600</v>
      </c>
      <c r="C862" s="732" t="s">
        <v>623</v>
      </c>
      <c r="D862" s="733" t="s">
        <v>624</v>
      </c>
      <c r="E862" s="734">
        <v>50113001</v>
      </c>
      <c r="F862" s="733" t="s">
        <v>650</v>
      </c>
      <c r="G862" s="732" t="s">
        <v>651</v>
      </c>
      <c r="H862" s="732">
        <v>900881</v>
      </c>
      <c r="I862" s="732">
        <v>0</v>
      </c>
      <c r="J862" s="732" t="s">
        <v>1732</v>
      </c>
      <c r="K862" s="732" t="s">
        <v>329</v>
      </c>
      <c r="L862" s="735">
        <v>151.55149148544379</v>
      </c>
      <c r="M862" s="735">
        <v>3</v>
      </c>
      <c r="N862" s="736">
        <v>454.6544744563314</v>
      </c>
    </row>
    <row r="863" spans="1:14" ht="14.45" customHeight="1" x14ac:dyDescent="0.2">
      <c r="A863" s="730" t="s">
        <v>599</v>
      </c>
      <c r="B863" s="731" t="s">
        <v>600</v>
      </c>
      <c r="C863" s="732" t="s">
        <v>623</v>
      </c>
      <c r="D863" s="733" t="s">
        <v>624</v>
      </c>
      <c r="E863" s="734">
        <v>50113001</v>
      </c>
      <c r="F863" s="733" t="s">
        <v>650</v>
      </c>
      <c r="G863" s="732" t="s">
        <v>651</v>
      </c>
      <c r="H863" s="732">
        <v>921348</v>
      </c>
      <c r="I863" s="732">
        <v>0</v>
      </c>
      <c r="J863" s="732" t="s">
        <v>1525</v>
      </c>
      <c r="K863" s="732" t="s">
        <v>329</v>
      </c>
      <c r="L863" s="735">
        <v>628.42382545039186</v>
      </c>
      <c r="M863" s="735">
        <v>1</v>
      </c>
      <c r="N863" s="736">
        <v>628.42382545039186</v>
      </c>
    </row>
    <row r="864" spans="1:14" ht="14.45" customHeight="1" x14ac:dyDescent="0.2">
      <c r="A864" s="730" t="s">
        <v>599</v>
      </c>
      <c r="B864" s="731" t="s">
        <v>600</v>
      </c>
      <c r="C864" s="732" t="s">
        <v>623</v>
      </c>
      <c r="D864" s="733" t="s">
        <v>624</v>
      </c>
      <c r="E864" s="734">
        <v>50113001</v>
      </c>
      <c r="F864" s="733" t="s">
        <v>650</v>
      </c>
      <c r="G864" s="732" t="s">
        <v>651</v>
      </c>
      <c r="H864" s="732">
        <v>397238</v>
      </c>
      <c r="I864" s="732">
        <v>0</v>
      </c>
      <c r="J864" s="732" t="s">
        <v>1037</v>
      </c>
      <c r="K864" s="732" t="s">
        <v>329</v>
      </c>
      <c r="L864" s="735">
        <v>138.01046083051003</v>
      </c>
      <c r="M864" s="735">
        <v>5</v>
      </c>
      <c r="N864" s="736">
        <v>690.05230415255016</v>
      </c>
    </row>
    <row r="865" spans="1:14" ht="14.45" customHeight="1" x14ac:dyDescent="0.2">
      <c r="A865" s="730" t="s">
        <v>599</v>
      </c>
      <c r="B865" s="731" t="s">
        <v>600</v>
      </c>
      <c r="C865" s="732" t="s">
        <v>623</v>
      </c>
      <c r="D865" s="733" t="s">
        <v>624</v>
      </c>
      <c r="E865" s="734">
        <v>50113001</v>
      </c>
      <c r="F865" s="733" t="s">
        <v>650</v>
      </c>
      <c r="G865" s="732" t="s">
        <v>651</v>
      </c>
      <c r="H865" s="732">
        <v>930316</v>
      </c>
      <c r="I865" s="732">
        <v>0</v>
      </c>
      <c r="J865" s="732" t="s">
        <v>1733</v>
      </c>
      <c r="K865" s="732" t="s">
        <v>329</v>
      </c>
      <c r="L865" s="735">
        <v>135.77231028449648</v>
      </c>
      <c r="M865" s="735">
        <v>1</v>
      </c>
      <c r="N865" s="736">
        <v>135.77231028449648</v>
      </c>
    </row>
    <row r="866" spans="1:14" ht="14.45" customHeight="1" x14ac:dyDescent="0.2">
      <c r="A866" s="730" t="s">
        <v>599</v>
      </c>
      <c r="B866" s="731" t="s">
        <v>600</v>
      </c>
      <c r="C866" s="732" t="s">
        <v>623</v>
      </c>
      <c r="D866" s="733" t="s">
        <v>624</v>
      </c>
      <c r="E866" s="734">
        <v>50113001</v>
      </c>
      <c r="F866" s="733" t="s">
        <v>650</v>
      </c>
      <c r="G866" s="732" t="s">
        <v>651</v>
      </c>
      <c r="H866" s="732">
        <v>501803</v>
      </c>
      <c r="I866" s="732">
        <v>0</v>
      </c>
      <c r="J866" s="732" t="s">
        <v>1039</v>
      </c>
      <c r="K866" s="732" t="s">
        <v>329</v>
      </c>
      <c r="L866" s="735">
        <v>400.03222130138471</v>
      </c>
      <c r="M866" s="735">
        <v>2</v>
      </c>
      <c r="N866" s="736">
        <v>800.06444260276942</v>
      </c>
    </row>
    <row r="867" spans="1:14" ht="14.45" customHeight="1" x14ac:dyDescent="0.2">
      <c r="A867" s="730" t="s">
        <v>599</v>
      </c>
      <c r="B867" s="731" t="s">
        <v>600</v>
      </c>
      <c r="C867" s="732" t="s">
        <v>623</v>
      </c>
      <c r="D867" s="733" t="s">
        <v>624</v>
      </c>
      <c r="E867" s="734">
        <v>50113001</v>
      </c>
      <c r="F867" s="733" t="s">
        <v>650</v>
      </c>
      <c r="G867" s="732" t="s">
        <v>651</v>
      </c>
      <c r="H867" s="732">
        <v>840230</v>
      </c>
      <c r="I867" s="732">
        <v>0</v>
      </c>
      <c r="J867" s="732" t="s">
        <v>1041</v>
      </c>
      <c r="K867" s="732" t="s">
        <v>329</v>
      </c>
      <c r="L867" s="735">
        <v>78.370443009015631</v>
      </c>
      <c r="M867" s="735">
        <v>24</v>
      </c>
      <c r="N867" s="736">
        <v>1880.8906322163753</v>
      </c>
    </row>
    <row r="868" spans="1:14" ht="14.45" customHeight="1" x14ac:dyDescent="0.2">
      <c r="A868" s="730" t="s">
        <v>599</v>
      </c>
      <c r="B868" s="731" t="s">
        <v>600</v>
      </c>
      <c r="C868" s="732" t="s">
        <v>623</v>
      </c>
      <c r="D868" s="733" t="s">
        <v>624</v>
      </c>
      <c r="E868" s="734">
        <v>50113001</v>
      </c>
      <c r="F868" s="733" t="s">
        <v>650</v>
      </c>
      <c r="G868" s="732" t="s">
        <v>651</v>
      </c>
      <c r="H868" s="732">
        <v>900071</v>
      </c>
      <c r="I868" s="732">
        <v>0</v>
      </c>
      <c r="J868" s="732" t="s">
        <v>1734</v>
      </c>
      <c r="K868" s="732" t="s">
        <v>329</v>
      </c>
      <c r="L868" s="735">
        <v>158.8749829193774</v>
      </c>
      <c r="M868" s="735">
        <v>4</v>
      </c>
      <c r="N868" s="736">
        <v>635.49993167750961</v>
      </c>
    </row>
    <row r="869" spans="1:14" ht="14.45" customHeight="1" x14ac:dyDescent="0.2">
      <c r="A869" s="730" t="s">
        <v>599</v>
      </c>
      <c r="B869" s="731" t="s">
        <v>600</v>
      </c>
      <c r="C869" s="732" t="s">
        <v>623</v>
      </c>
      <c r="D869" s="733" t="s">
        <v>624</v>
      </c>
      <c r="E869" s="734">
        <v>50113001</v>
      </c>
      <c r="F869" s="733" t="s">
        <v>650</v>
      </c>
      <c r="G869" s="732" t="s">
        <v>651</v>
      </c>
      <c r="H869" s="732">
        <v>921064</v>
      </c>
      <c r="I869" s="732">
        <v>0</v>
      </c>
      <c r="J869" s="732" t="s">
        <v>1735</v>
      </c>
      <c r="K869" s="732" t="s">
        <v>329</v>
      </c>
      <c r="L869" s="735">
        <v>95.608388282805237</v>
      </c>
      <c r="M869" s="735">
        <v>10</v>
      </c>
      <c r="N869" s="736">
        <v>956.08388282805231</v>
      </c>
    </row>
    <row r="870" spans="1:14" ht="14.45" customHeight="1" x14ac:dyDescent="0.2">
      <c r="A870" s="730" t="s">
        <v>599</v>
      </c>
      <c r="B870" s="731" t="s">
        <v>600</v>
      </c>
      <c r="C870" s="732" t="s">
        <v>623</v>
      </c>
      <c r="D870" s="733" t="s">
        <v>624</v>
      </c>
      <c r="E870" s="734">
        <v>50113001</v>
      </c>
      <c r="F870" s="733" t="s">
        <v>650</v>
      </c>
      <c r="G870" s="732" t="s">
        <v>651</v>
      </c>
      <c r="H870" s="732">
        <v>500269</v>
      </c>
      <c r="I870" s="732">
        <v>0</v>
      </c>
      <c r="J870" s="732" t="s">
        <v>1736</v>
      </c>
      <c r="K870" s="732" t="s">
        <v>329</v>
      </c>
      <c r="L870" s="735">
        <v>124.51811153656141</v>
      </c>
      <c r="M870" s="735">
        <v>1</v>
      </c>
      <c r="N870" s="736">
        <v>124.51811153656141</v>
      </c>
    </row>
    <row r="871" spans="1:14" ht="14.45" customHeight="1" x14ac:dyDescent="0.2">
      <c r="A871" s="730" t="s">
        <v>599</v>
      </c>
      <c r="B871" s="731" t="s">
        <v>600</v>
      </c>
      <c r="C871" s="732" t="s">
        <v>623</v>
      </c>
      <c r="D871" s="733" t="s">
        <v>624</v>
      </c>
      <c r="E871" s="734">
        <v>50113001</v>
      </c>
      <c r="F871" s="733" t="s">
        <v>650</v>
      </c>
      <c r="G871" s="732" t="s">
        <v>651</v>
      </c>
      <c r="H871" s="732">
        <v>921184</v>
      </c>
      <c r="I871" s="732">
        <v>0</v>
      </c>
      <c r="J871" s="732" t="s">
        <v>1046</v>
      </c>
      <c r="K871" s="732" t="s">
        <v>329</v>
      </c>
      <c r="L871" s="735">
        <v>145.24789775394871</v>
      </c>
      <c r="M871" s="735">
        <v>2</v>
      </c>
      <c r="N871" s="736">
        <v>290.49579550789741</v>
      </c>
    </row>
    <row r="872" spans="1:14" ht="14.45" customHeight="1" x14ac:dyDescent="0.2">
      <c r="A872" s="730" t="s">
        <v>599</v>
      </c>
      <c r="B872" s="731" t="s">
        <v>600</v>
      </c>
      <c r="C872" s="732" t="s">
        <v>623</v>
      </c>
      <c r="D872" s="733" t="s">
        <v>624</v>
      </c>
      <c r="E872" s="734">
        <v>50113001</v>
      </c>
      <c r="F872" s="733" t="s">
        <v>650</v>
      </c>
      <c r="G872" s="732" t="s">
        <v>651</v>
      </c>
      <c r="H872" s="732">
        <v>230614</v>
      </c>
      <c r="I872" s="732">
        <v>230614</v>
      </c>
      <c r="J872" s="732" t="s">
        <v>1737</v>
      </c>
      <c r="K872" s="732" t="s">
        <v>1738</v>
      </c>
      <c r="L872" s="735">
        <v>277.64000000000004</v>
      </c>
      <c r="M872" s="735">
        <v>1</v>
      </c>
      <c r="N872" s="736">
        <v>277.64000000000004</v>
      </c>
    </row>
    <row r="873" spans="1:14" ht="14.45" customHeight="1" x14ac:dyDescent="0.2">
      <c r="A873" s="730" t="s">
        <v>599</v>
      </c>
      <c r="B873" s="731" t="s">
        <v>600</v>
      </c>
      <c r="C873" s="732" t="s">
        <v>623</v>
      </c>
      <c r="D873" s="733" t="s">
        <v>624</v>
      </c>
      <c r="E873" s="734">
        <v>50113001</v>
      </c>
      <c r="F873" s="733" t="s">
        <v>650</v>
      </c>
      <c r="G873" s="732" t="s">
        <v>651</v>
      </c>
      <c r="H873" s="732">
        <v>119571</v>
      </c>
      <c r="I873" s="732">
        <v>19571</v>
      </c>
      <c r="J873" s="732" t="s">
        <v>1739</v>
      </c>
      <c r="K873" s="732" t="s">
        <v>1740</v>
      </c>
      <c r="L873" s="735">
        <v>235.1100000000001</v>
      </c>
      <c r="M873" s="735">
        <v>1</v>
      </c>
      <c r="N873" s="736">
        <v>235.1100000000001</v>
      </c>
    </row>
    <row r="874" spans="1:14" ht="14.45" customHeight="1" x14ac:dyDescent="0.2">
      <c r="A874" s="730" t="s">
        <v>599</v>
      </c>
      <c r="B874" s="731" t="s">
        <v>600</v>
      </c>
      <c r="C874" s="732" t="s">
        <v>623</v>
      </c>
      <c r="D874" s="733" t="s">
        <v>624</v>
      </c>
      <c r="E874" s="734">
        <v>50113001</v>
      </c>
      <c r="F874" s="733" t="s">
        <v>650</v>
      </c>
      <c r="G874" s="732" t="s">
        <v>670</v>
      </c>
      <c r="H874" s="732">
        <v>237787</v>
      </c>
      <c r="I874" s="732">
        <v>237787</v>
      </c>
      <c r="J874" s="732" t="s">
        <v>1741</v>
      </c>
      <c r="K874" s="732" t="s">
        <v>1742</v>
      </c>
      <c r="L874" s="735">
        <v>172.92000000000002</v>
      </c>
      <c r="M874" s="735">
        <v>7</v>
      </c>
      <c r="N874" s="736">
        <v>1210.44</v>
      </c>
    </row>
    <row r="875" spans="1:14" ht="14.45" customHeight="1" x14ac:dyDescent="0.2">
      <c r="A875" s="730" t="s">
        <v>599</v>
      </c>
      <c r="B875" s="731" t="s">
        <v>600</v>
      </c>
      <c r="C875" s="732" t="s">
        <v>623</v>
      </c>
      <c r="D875" s="733" t="s">
        <v>624</v>
      </c>
      <c r="E875" s="734">
        <v>50113001</v>
      </c>
      <c r="F875" s="733" t="s">
        <v>650</v>
      </c>
      <c r="G875" s="732" t="s">
        <v>651</v>
      </c>
      <c r="H875" s="732">
        <v>989495</v>
      </c>
      <c r="I875" s="732">
        <v>0</v>
      </c>
      <c r="J875" s="732" t="s">
        <v>1743</v>
      </c>
      <c r="K875" s="732" t="s">
        <v>329</v>
      </c>
      <c r="L875" s="735">
        <v>30.999999999999989</v>
      </c>
      <c r="M875" s="735">
        <v>4</v>
      </c>
      <c r="N875" s="736">
        <v>123.99999999999996</v>
      </c>
    </row>
    <row r="876" spans="1:14" ht="14.45" customHeight="1" x14ac:dyDescent="0.2">
      <c r="A876" s="730" t="s">
        <v>599</v>
      </c>
      <c r="B876" s="731" t="s">
        <v>600</v>
      </c>
      <c r="C876" s="732" t="s">
        <v>623</v>
      </c>
      <c r="D876" s="733" t="s">
        <v>624</v>
      </c>
      <c r="E876" s="734">
        <v>50113001</v>
      </c>
      <c r="F876" s="733" t="s">
        <v>650</v>
      </c>
      <c r="G876" s="732" t="s">
        <v>670</v>
      </c>
      <c r="H876" s="732">
        <v>187427</v>
      </c>
      <c r="I876" s="732">
        <v>187427</v>
      </c>
      <c r="J876" s="732" t="s">
        <v>1054</v>
      </c>
      <c r="K876" s="732" t="s">
        <v>1055</v>
      </c>
      <c r="L876" s="735">
        <v>62.61</v>
      </c>
      <c r="M876" s="735">
        <v>1</v>
      </c>
      <c r="N876" s="736">
        <v>62.61</v>
      </c>
    </row>
    <row r="877" spans="1:14" ht="14.45" customHeight="1" x14ac:dyDescent="0.2">
      <c r="A877" s="730" t="s">
        <v>599</v>
      </c>
      <c r="B877" s="731" t="s">
        <v>600</v>
      </c>
      <c r="C877" s="732" t="s">
        <v>623</v>
      </c>
      <c r="D877" s="733" t="s">
        <v>624</v>
      </c>
      <c r="E877" s="734">
        <v>50113001</v>
      </c>
      <c r="F877" s="733" t="s">
        <v>650</v>
      </c>
      <c r="G877" s="732" t="s">
        <v>670</v>
      </c>
      <c r="H877" s="732">
        <v>169714</v>
      </c>
      <c r="I877" s="732">
        <v>169714</v>
      </c>
      <c r="J877" s="732" t="s">
        <v>1744</v>
      </c>
      <c r="K877" s="732" t="s">
        <v>1745</v>
      </c>
      <c r="L877" s="735">
        <v>112.13</v>
      </c>
      <c r="M877" s="735">
        <v>1</v>
      </c>
      <c r="N877" s="736">
        <v>112.13</v>
      </c>
    </row>
    <row r="878" spans="1:14" ht="14.45" customHeight="1" x14ac:dyDescent="0.2">
      <c r="A878" s="730" t="s">
        <v>599</v>
      </c>
      <c r="B878" s="731" t="s">
        <v>600</v>
      </c>
      <c r="C878" s="732" t="s">
        <v>623</v>
      </c>
      <c r="D878" s="733" t="s">
        <v>624</v>
      </c>
      <c r="E878" s="734">
        <v>50113001</v>
      </c>
      <c r="F878" s="733" t="s">
        <v>650</v>
      </c>
      <c r="G878" s="732" t="s">
        <v>670</v>
      </c>
      <c r="H878" s="732">
        <v>184245</v>
      </c>
      <c r="I878" s="732">
        <v>184245</v>
      </c>
      <c r="J878" s="732" t="s">
        <v>1746</v>
      </c>
      <c r="K878" s="732" t="s">
        <v>1747</v>
      </c>
      <c r="L878" s="735">
        <v>92.660000000000025</v>
      </c>
      <c r="M878" s="735">
        <v>2</v>
      </c>
      <c r="N878" s="736">
        <v>185.32000000000005</v>
      </c>
    </row>
    <row r="879" spans="1:14" ht="14.45" customHeight="1" x14ac:dyDescent="0.2">
      <c r="A879" s="730" t="s">
        <v>599</v>
      </c>
      <c r="B879" s="731" t="s">
        <v>600</v>
      </c>
      <c r="C879" s="732" t="s">
        <v>623</v>
      </c>
      <c r="D879" s="733" t="s">
        <v>624</v>
      </c>
      <c r="E879" s="734">
        <v>50113001</v>
      </c>
      <c r="F879" s="733" t="s">
        <v>650</v>
      </c>
      <c r="G879" s="732" t="s">
        <v>670</v>
      </c>
      <c r="H879" s="732">
        <v>28151</v>
      </c>
      <c r="I879" s="732">
        <v>28151</v>
      </c>
      <c r="J879" s="732" t="s">
        <v>1748</v>
      </c>
      <c r="K879" s="732" t="s">
        <v>1749</v>
      </c>
      <c r="L879" s="735">
        <v>1039.8900000000003</v>
      </c>
      <c r="M879" s="735">
        <v>2</v>
      </c>
      <c r="N879" s="736">
        <v>2079.7800000000007</v>
      </c>
    </row>
    <row r="880" spans="1:14" ht="14.45" customHeight="1" x14ac:dyDescent="0.2">
      <c r="A880" s="730" t="s">
        <v>599</v>
      </c>
      <c r="B880" s="731" t="s">
        <v>600</v>
      </c>
      <c r="C880" s="732" t="s">
        <v>623</v>
      </c>
      <c r="D880" s="733" t="s">
        <v>624</v>
      </c>
      <c r="E880" s="734">
        <v>50113001</v>
      </c>
      <c r="F880" s="733" t="s">
        <v>650</v>
      </c>
      <c r="G880" s="732" t="s">
        <v>651</v>
      </c>
      <c r="H880" s="732">
        <v>191929</v>
      </c>
      <c r="I880" s="732">
        <v>191929</v>
      </c>
      <c r="J880" s="732" t="s">
        <v>1060</v>
      </c>
      <c r="K880" s="732" t="s">
        <v>1061</v>
      </c>
      <c r="L880" s="735">
        <v>94.222499999999997</v>
      </c>
      <c r="M880" s="735">
        <v>4</v>
      </c>
      <c r="N880" s="736">
        <v>376.89</v>
      </c>
    </row>
    <row r="881" spans="1:14" ht="14.45" customHeight="1" x14ac:dyDescent="0.2">
      <c r="A881" s="730" t="s">
        <v>599</v>
      </c>
      <c r="B881" s="731" t="s">
        <v>600</v>
      </c>
      <c r="C881" s="732" t="s">
        <v>623</v>
      </c>
      <c r="D881" s="733" t="s">
        <v>624</v>
      </c>
      <c r="E881" s="734">
        <v>50113001</v>
      </c>
      <c r="F881" s="733" t="s">
        <v>650</v>
      </c>
      <c r="G881" s="732" t="s">
        <v>651</v>
      </c>
      <c r="H881" s="732">
        <v>188217</v>
      </c>
      <c r="I881" s="732">
        <v>88217</v>
      </c>
      <c r="J881" s="732" t="s">
        <v>1062</v>
      </c>
      <c r="K881" s="732" t="s">
        <v>1063</v>
      </c>
      <c r="L881" s="735">
        <v>126.77571428571429</v>
      </c>
      <c r="M881" s="735">
        <v>21</v>
      </c>
      <c r="N881" s="736">
        <v>2662.29</v>
      </c>
    </row>
    <row r="882" spans="1:14" ht="14.45" customHeight="1" x14ac:dyDescent="0.2">
      <c r="A882" s="730" t="s">
        <v>599</v>
      </c>
      <c r="B882" s="731" t="s">
        <v>600</v>
      </c>
      <c r="C882" s="732" t="s">
        <v>623</v>
      </c>
      <c r="D882" s="733" t="s">
        <v>624</v>
      </c>
      <c r="E882" s="734">
        <v>50113001</v>
      </c>
      <c r="F882" s="733" t="s">
        <v>650</v>
      </c>
      <c r="G882" s="732" t="s">
        <v>651</v>
      </c>
      <c r="H882" s="732">
        <v>188219</v>
      </c>
      <c r="I882" s="732">
        <v>88219</v>
      </c>
      <c r="J882" s="732" t="s">
        <v>1064</v>
      </c>
      <c r="K882" s="732" t="s">
        <v>1066</v>
      </c>
      <c r="L882" s="735">
        <v>143.6911111111111</v>
      </c>
      <c r="M882" s="735">
        <v>9</v>
      </c>
      <c r="N882" s="736">
        <v>1293.2199999999998</v>
      </c>
    </row>
    <row r="883" spans="1:14" ht="14.45" customHeight="1" x14ac:dyDescent="0.2">
      <c r="A883" s="730" t="s">
        <v>599</v>
      </c>
      <c r="B883" s="731" t="s">
        <v>600</v>
      </c>
      <c r="C883" s="732" t="s">
        <v>623</v>
      </c>
      <c r="D883" s="733" t="s">
        <v>624</v>
      </c>
      <c r="E883" s="734">
        <v>50113001</v>
      </c>
      <c r="F883" s="733" t="s">
        <v>650</v>
      </c>
      <c r="G883" s="732" t="s">
        <v>651</v>
      </c>
      <c r="H883" s="732">
        <v>216146</v>
      </c>
      <c r="I883" s="732">
        <v>216146</v>
      </c>
      <c r="J883" s="732" t="s">
        <v>1064</v>
      </c>
      <c r="K883" s="732" t="s">
        <v>1065</v>
      </c>
      <c r="L883" s="735">
        <v>136.03333333333333</v>
      </c>
      <c r="M883" s="735">
        <v>6</v>
      </c>
      <c r="N883" s="736">
        <v>816.19999999999993</v>
      </c>
    </row>
    <row r="884" spans="1:14" ht="14.45" customHeight="1" x14ac:dyDescent="0.2">
      <c r="A884" s="730" t="s">
        <v>599</v>
      </c>
      <c r="B884" s="731" t="s">
        <v>600</v>
      </c>
      <c r="C884" s="732" t="s">
        <v>623</v>
      </c>
      <c r="D884" s="733" t="s">
        <v>624</v>
      </c>
      <c r="E884" s="734">
        <v>50113001</v>
      </c>
      <c r="F884" s="733" t="s">
        <v>650</v>
      </c>
      <c r="G884" s="732" t="s">
        <v>651</v>
      </c>
      <c r="H884" s="732">
        <v>185812</v>
      </c>
      <c r="I884" s="732">
        <v>85812</v>
      </c>
      <c r="J884" s="732" t="s">
        <v>1527</v>
      </c>
      <c r="K884" s="732" t="s">
        <v>1528</v>
      </c>
      <c r="L884" s="735">
        <v>50.247500000000002</v>
      </c>
      <c r="M884" s="735">
        <v>28</v>
      </c>
      <c r="N884" s="736">
        <v>1406.93</v>
      </c>
    </row>
    <row r="885" spans="1:14" ht="14.45" customHeight="1" x14ac:dyDescent="0.2">
      <c r="A885" s="730" t="s">
        <v>599</v>
      </c>
      <c r="B885" s="731" t="s">
        <v>600</v>
      </c>
      <c r="C885" s="732" t="s">
        <v>623</v>
      </c>
      <c r="D885" s="733" t="s">
        <v>624</v>
      </c>
      <c r="E885" s="734">
        <v>50113001</v>
      </c>
      <c r="F885" s="733" t="s">
        <v>650</v>
      </c>
      <c r="G885" s="732" t="s">
        <v>651</v>
      </c>
      <c r="H885" s="732">
        <v>203092</v>
      </c>
      <c r="I885" s="732">
        <v>203092</v>
      </c>
      <c r="J885" s="732" t="s">
        <v>1750</v>
      </c>
      <c r="K885" s="732" t="s">
        <v>1751</v>
      </c>
      <c r="L885" s="735">
        <v>150.34</v>
      </c>
      <c r="M885" s="735">
        <v>2</v>
      </c>
      <c r="N885" s="736">
        <v>300.68</v>
      </c>
    </row>
    <row r="886" spans="1:14" ht="14.45" customHeight="1" x14ac:dyDescent="0.2">
      <c r="A886" s="730" t="s">
        <v>599</v>
      </c>
      <c r="B886" s="731" t="s">
        <v>600</v>
      </c>
      <c r="C886" s="732" t="s">
        <v>623</v>
      </c>
      <c r="D886" s="733" t="s">
        <v>624</v>
      </c>
      <c r="E886" s="734">
        <v>50113001</v>
      </c>
      <c r="F886" s="733" t="s">
        <v>650</v>
      </c>
      <c r="G886" s="732" t="s">
        <v>651</v>
      </c>
      <c r="H886" s="732">
        <v>225973</v>
      </c>
      <c r="I886" s="732">
        <v>225973</v>
      </c>
      <c r="J886" s="732" t="s">
        <v>1752</v>
      </c>
      <c r="K886" s="732" t="s">
        <v>1753</v>
      </c>
      <c r="L886" s="735">
        <v>447.505</v>
      </c>
      <c r="M886" s="735">
        <v>2</v>
      </c>
      <c r="N886" s="736">
        <v>895.01</v>
      </c>
    </row>
    <row r="887" spans="1:14" ht="14.45" customHeight="1" x14ac:dyDescent="0.2">
      <c r="A887" s="730" t="s">
        <v>599</v>
      </c>
      <c r="B887" s="731" t="s">
        <v>600</v>
      </c>
      <c r="C887" s="732" t="s">
        <v>623</v>
      </c>
      <c r="D887" s="733" t="s">
        <v>624</v>
      </c>
      <c r="E887" s="734">
        <v>50113001</v>
      </c>
      <c r="F887" s="733" t="s">
        <v>650</v>
      </c>
      <c r="G887" s="732" t="s">
        <v>651</v>
      </c>
      <c r="H887" s="732">
        <v>206001</v>
      </c>
      <c r="I887" s="732">
        <v>206001</v>
      </c>
      <c r="J887" s="732" t="s">
        <v>1754</v>
      </c>
      <c r="K887" s="732" t="s">
        <v>1755</v>
      </c>
      <c r="L887" s="735">
        <v>298.72750000000002</v>
      </c>
      <c r="M887" s="735">
        <v>4</v>
      </c>
      <c r="N887" s="736">
        <v>1194.9100000000001</v>
      </c>
    </row>
    <row r="888" spans="1:14" ht="14.45" customHeight="1" x14ac:dyDescent="0.2">
      <c r="A888" s="730" t="s">
        <v>599</v>
      </c>
      <c r="B888" s="731" t="s">
        <v>600</v>
      </c>
      <c r="C888" s="732" t="s">
        <v>623</v>
      </c>
      <c r="D888" s="733" t="s">
        <v>624</v>
      </c>
      <c r="E888" s="734">
        <v>50113001</v>
      </c>
      <c r="F888" s="733" t="s">
        <v>650</v>
      </c>
      <c r="G888" s="732" t="s">
        <v>651</v>
      </c>
      <c r="H888" s="732">
        <v>159747</v>
      </c>
      <c r="I888" s="732">
        <v>0</v>
      </c>
      <c r="J888" s="732" t="s">
        <v>1069</v>
      </c>
      <c r="K888" s="732" t="s">
        <v>1026</v>
      </c>
      <c r="L888" s="735">
        <v>35.851666731663848</v>
      </c>
      <c r="M888" s="735">
        <v>12</v>
      </c>
      <c r="N888" s="736">
        <v>430.22000077996614</v>
      </c>
    </row>
    <row r="889" spans="1:14" ht="14.45" customHeight="1" x14ac:dyDescent="0.2">
      <c r="A889" s="730" t="s">
        <v>599</v>
      </c>
      <c r="B889" s="731" t="s">
        <v>600</v>
      </c>
      <c r="C889" s="732" t="s">
        <v>623</v>
      </c>
      <c r="D889" s="733" t="s">
        <v>624</v>
      </c>
      <c r="E889" s="734">
        <v>50113001</v>
      </c>
      <c r="F889" s="733" t="s">
        <v>650</v>
      </c>
      <c r="G889" s="732" t="s">
        <v>651</v>
      </c>
      <c r="H889" s="732">
        <v>157345</v>
      </c>
      <c r="I889" s="732">
        <v>57345</v>
      </c>
      <c r="J889" s="732" t="s">
        <v>1756</v>
      </c>
      <c r="K889" s="732" t="s">
        <v>1757</v>
      </c>
      <c r="L889" s="735">
        <v>456.7</v>
      </c>
      <c r="M889" s="735">
        <v>1</v>
      </c>
      <c r="N889" s="736">
        <v>456.7</v>
      </c>
    </row>
    <row r="890" spans="1:14" ht="14.45" customHeight="1" x14ac:dyDescent="0.2">
      <c r="A890" s="730" t="s">
        <v>599</v>
      </c>
      <c r="B890" s="731" t="s">
        <v>600</v>
      </c>
      <c r="C890" s="732" t="s">
        <v>623</v>
      </c>
      <c r="D890" s="733" t="s">
        <v>624</v>
      </c>
      <c r="E890" s="734">
        <v>50113001</v>
      </c>
      <c r="F890" s="733" t="s">
        <v>650</v>
      </c>
      <c r="G890" s="732" t="s">
        <v>651</v>
      </c>
      <c r="H890" s="732">
        <v>218234</v>
      </c>
      <c r="I890" s="732">
        <v>218234</v>
      </c>
      <c r="J890" s="732" t="s">
        <v>1758</v>
      </c>
      <c r="K890" s="732" t="s">
        <v>1071</v>
      </c>
      <c r="L890" s="735">
        <v>60.510000000000012</v>
      </c>
      <c r="M890" s="735">
        <v>2</v>
      </c>
      <c r="N890" s="736">
        <v>121.02000000000002</v>
      </c>
    </row>
    <row r="891" spans="1:14" ht="14.45" customHeight="1" x14ac:dyDescent="0.2">
      <c r="A891" s="730" t="s">
        <v>599</v>
      </c>
      <c r="B891" s="731" t="s">
        <v>600</v>
      </c>
      <c r="C891" s="732" t="s">
        <v>623</v>
      </c>
      <c r="D891" s="733" t="s">
        <v>624</v>
      </c>
      <c r="E891" s="734">
        <v>50113001</v>
      </c>
      <c r="F891" s="733" t="s">
        <v>650</v>
      </c>
      <c r="G891" s="732" t="s">
        <v>670</v>
      </c>
      <c r="H891" s="732">
        <v>149910</v>
      </c>
      <c r="I891" s="732">
        <v>49910</v>
      </c>
      <c r="J891" s="732" t="s">
        <v>1759</v>
      </c>
      <c r="K891" s="732" t="s">
        <v>1760</v>
      </c>
      <c r="L891" s="735">
        <v>98.470000000000013</v>
      </c>
      <c r="M891" s="735">
        <v>3</v>
      </c>
      <c r="N891" s="736">
        <v>295.41000000000003</v>
      </c>
    </row>
    <row r="892" spans="1:14" ht="14.45" customHeight="1" x14ac:dyDescent="0.2">
      <c r="A892" s="730" t="s">
        <v>599</v>
      </c>
      <c r="B892" s="731" t="s">
        <v>600</v>
      </c>
      <c r="C892" s="732" t="s">
        <v>623</v>
      </c>
      <c r="D892" s="733" t="s">
        <v>624</v>
      </c>
      <c r="E892" s="734">
        <v>50113001</v>
      </c>
      <c r="F892" s="733" t="s">
        <v>650</v>
      </c>
      <c r="G892" s="732" t="s">
        <v>651</v>
      </c>
      <c r="H892" s="732">
        <v>192853</v>
      </c>
      <c r="I892" s="732">
        <v>192853</v>
      </c>
      <c r="J892" s="732" t="s">
        <v>1072</v>
      </c>
      <c r="K892" s="732" t="s">
        <v>1073</v>
      </c>
      <c r="L892" s="735">
        <v>106.89999999999999</v>
      </c>
      <c r="M892" s="735">
        <v>3</v>
      </c>
      <c r="N892" s="736">
        <v>320.7</v>
      </c>
    </row>
    <row r="893" spans="1:14" ht="14.45" customHeight="1" x14ac:dyDescent="0.2">
      <c r="A893" s="730" t="s">
        <v>599</v>
      </c>
      <c r="B893" s="731" t="s">
        <v>600</v>
      </c>
      <c r="C893" s="732" t="s">
        <v>623</v>
      </c>
      <c r="D893" s="733" t="s">
        <v>624</v>
      </c>
      <c r="E893" s="734">
        <v>50113001</v>
      </c>
      <c r="F893" s="733" t="s">
        <v>650</v>
      </c>
      <c r="G893" s="732" t="s">
        <v>670</v>
      </c>
      <c r="H893" s="732">
        <v>845492</v>
      </c>
      <c r="I893" s="732">
        <v>114068</v>
      </c>
      <c r="J893" s="732" t="s">
        <v>1761</v>
      </c>
      <c r="K893" s="732" t="s">
        <v>1762</v>
      </c>
      <c r="L893" s="735">
        <v>34.229999999999997</v>
      </c>
      <c r="M893" s="735">
        <v>3</v>
      </c>
      <c r="N893" s="736">
        <v>102.69</v>
      </c>
    </row>
    <row r="894" spans="1:14" ht="14.45" customHeight="1" x14ac:dyDescent="0.2">
      <c r="A894" s="730" t="s">
        <v>599</v>
      </c>
      <c r="B894" s="731" t="s">
        <v>600</v>
      </c>
      <c r="C894" s="732" t="s">
        <v>623</v>
      </c>
      <c r="D894" s="733" t="s">
        <v>624</v>
      </c>
      <c r="E894" s="734">
        <v>50113001</v>
      </c>
      <c r="F894" s="733" t="s">
        <v>650</v>
      </c>
      <c r="G894" s="732" t="s">
        <v>670</v>
      </c>
      <c r="H894" s="732">
        <v>844378</v>
      </c>
      <c r="I894" s="732">
        <v>114067</v>
      </c>
      <c r="J894" s="732" t="s">
        <v>1075</v>
      </c>
      <c r="K894" s="732" t="s">
        <v>1076</v>
      </c>
      <c r="L894" s="735">
        <v>48.540000000000013</v>
      </c>
      <c r="M894" s="735">
        <v>1</v>
      </c>
      <c r="N894" s="736">
        <v>48.540000000000013</v>
      </c>
    </row>
    <row r="895" spans="1:14" ht="14.45" customHeight="1" x14ac:dyDescent="0.2">
      <c r="A895" s="730" t="s">
        <v>599</v>
      </c>
      <c r="B895" s="731" t="s">
        <v>600</v>
      </c>
      <c r="C895" s="732" t="s">
        <v>623</v>
      </c>
      <c r="D895" s="733" t="s">
        <v>624</v>
      </c>
      <c r="E895" s="734">
        <v>50113001</v>
      </c>
      <c r="F895" s="733" t="s">
        <v>650</v>
      </c>
      <c r="G895" s="732" t="s">
        <v>670</v>
      </c>
      <c r="H895" s="732">
        <v>115317</v>
      </c>
      <c r="I895" s="732">
        <v>15317</v>
      </c>
      <c r="J895" s="732" t="s">
        <v>1078</v>
      </c>
      <c r="K895" s="732" t="s">
        <v>763</v>
      </c>
      <c r="L895" s="735">
        <v>52.59</v>
      </c>
      <c r="M895" s="735">
        <v>1</v>
      </c>
      <c r="N895" s="736">
        <v>52.59</v>
      </c>
    </row>
    <row r="896" spans="1:14" ht="14.45" customHeight="1" x14ac:dyDescent="0.2">
      <c r="A896" s="730" t="s">
        <v>599</v>
      </c>
      <c r="B896" s="731" t="s">
        <v>600</v>
      </c>
      <c r="C896" s="732" t="s">
        <v>623</v>
      </c>
      <c r="D896" s="733" t="s">
        <v>624</v>
      </c>
      <c r="E896" s="734">
        <v>50113001</v>
      </c>
      <c r="F896" s="733" t="s">
        <v>650</v>
      </c>
      <c r="G896" s="732" t="s">
        <v>651</v>
      </c>
      <c r="H896" s="732">
        <v>185512</v>
      </c>
      <c r="I896" s="732">
        <v>185512</v>
      </c>
      <c r="J896" s="732" t="s">
        <v>1763</v>
      </c>
      <c r="K896" s="732" t="s">
        <v>1764</v>
      </c>
      <c r="L896" s="735">
        <v>73.73</v>
      </c>
      <c r="M896" s="735">
        <v>5</v>
      </c>
      <c r="N896" s="736">
        <v>368.65000000000003</v>
      </c>
    </row>
    <row r="897" spans="1:14" ht="14.45" customHeight="1" x14ac:dyDescent="0.2">
      <c r="A897" s="730" t="s">
        <v>599</v>
      </c>
      <c r="B897" s="731" t="s">
        <v>600</v>
      </c>
      <c r="C897" s="732" t="s">
        <v>623</v>
      </c>
      <c r="D897" s="733" t="s">
        <v>624</v>
      </c>
      <c r="E897" s="734">
        <v>50113001</v>
      </c>
      <c r="F897" s="733" t="s">
        <v>650</v>
      </c>
      <c r="G897" s="732" t="s">
        <v>651</v>
      </c>
      <c r="H897" s="732">
        <v>167569</v>
      </c>
      <c r="I897" s="732">
        <v>67569</v>
      </c>
      <c r="J897" s="732" t="s">
        <v>1765</v>
      </c>
      <c r="K897" s="732" t="s">
        <v>1766</v>
      </c>
      <c r="L897" s="735">
        <v>23.290000000000003</v>
      </c>
      <c r="M897" s="735">
        <v>2</v>
      </c>
      <c r="N897" s="736">
        <v>46.580000000000005</v>
      </c>
    </row>
    <row r="898" spans="1:14" ht="14.45" customHeight="1" x14ac:dyDescent="0.2">
      <c r="A898" s="730" t="s">
        <v>599</v>
      </c>
      <c r="B898" s="731" t="s">
        <v>600</v>
      </c>
      <c r="C898" s="732" t="s">
        <v>623</v>
      </c>
      <c r="D898" s="733" t="s">
        <v>624</v>
      </c>
      <c r="E898" s="734">
        <v>50113001</v>
      </c>
      <c r="F898" s="733" t="s">
        <v>650</v>
      </c>
      <c r="G898" s="732" t="s">
        <v>651</v>
      </c>
      <c r="H898" s="732">
        <v>196635</v>
      </c>
      <c r="I898" s="732">
        <v>96635</v>
      </c>
      <c r="J898" s="732" t="s">
        <v>1083</v>
      </c>
      <c r="K898" s="732" t="s">
        <v>1084</v>
      </c>
      <c r="L898" s="735">
        <v>111.46</v>
      </c>
      <c r="M898" s="735">
        <v>3</v>
      </c>
      <c r="N898" s="736">
        <v>334.38</v>
      </c>
    </row>
    <row r="899" spans="1:14" ht="14.45" customHeight="1" x14ac:dyDescent="0.2">
      <c r="A899" s="730" t="s">
        <v>599</v>
      </c>
      <c r="B899" s="731" t="s">
        <v>600</v>
      </c>
      <c r="C899" s="732" t="s">
        <v>623</v>
      </c>
      <c r="D899" s="733" t="s">
        <v>624</v>
      </c>
      <c r="E899" s="734">
        <v>50113001</v>
      </c>
      <c r="F899" s="733" t="s">
        <v>650</v>
      </c>
      <c r="G899" s="732" t="s">
        <v>651</v>
      </c>
      <c r="H899" s="732">
        <v>117992</v>
      </c>
      <c r="I899" s="732">
        <v>17992</v>
      </c>
      <c r="J899" s="732" t="s">
        <v>1085</v>
      </c>
      <c r="K899" s="732" t="s">
        <v>1086</v>
      </c>
      <c r="L899" s="735">
        <v>81.760000000000005</v>
      </c>
      <c r="M899" s="735">
        <v>8</v>
      </c>
      <c r="N899" s="736">
        <v>654.08000000000004</v>
      </c>
    </row>
    <row r="900" spans="1:14" ht="14.45" customHeight="1" x14ac:dyDescent="0.2">
      <c r="A900" s="730" t="s">
        <v>599</v>
      </c>
      <c r="B900" s="731" t="s">
        <v>600</v>
      </c>
      <c r="C900" s="732" t="s">
        <v>623</v>
      </c>
      <c r="D900" s="733" t="s">
        <v>624</v>
      </c>
      <c r="E900" s="734">
        <v>50113001</v>
      </c>
      <c r="F900" s="733" t="s">
        <v>650</v>
      </c>
      <c r="G900" s="732" t="s">
        <v>651</v>
      </c>
      <c r="H900" s="732">
        <v>186393</v>
      </c>
      <c r="I900" s="732">
        <v>86393</v>
      </c>
      <c r="J900" s="732" t="s">
        <v>1085</v>
      </c>
      <c r="K900" s="732" t="s">
        <v>1087</v>
      </c>
      <c r="L900" s="735">
        <v>51.109999999999985</v>
      </c>
      <c r="M900" s="735">
        <v>3</v>
      </c>
      <c r="N900" s="736">
        <v>153.32999999999996</v>
      </c>
    </row>
    <row r="901" spans="1:14" ht="14.45" customHeight="1" x14ac:dyDescent="0.2">
      <c r="A901" s="730" t="s">
        <v>599</v>
      </c>
      <c r="B901" s="731" t="s">
        <v>600</v>
      </c>
      <c r="C901" s="732" t="s">
        <v>623</v>
      </c>
      <c r="D901" s="733" t="s">
        <v>624</v>
      </c>
      <c r="E901" s="734">
        <v>50113001</v>
      </c>
      <c r="F901" s="733" t="s">
        <v>650</v>
      </c>
      <c r="G901" s="732" t="s">
        <v>651</v>
      </c>
      <c r="H901" s="732">
        <v>237329</v>
      </c>
      <c r="I901" s="732">
        <v>237329</v>
      </c>
      <c r="J901" s="732" t="s">
        <v>1767</v>
      </c>
      <c r="K901" s="732" t="s">
        <v>761</v>
      </c>
      <c r="L901" s="735">
        <v>108.64</v>
      </c>
      <c r="M901" s="735">
        <v>1</v>
      </c>
      <c r="N901" s="736">
        <v>108.64</v>
      </c>
    </row>
    <row r="902" spans="1:14" ht="14.45" customHeight="1" x14ac:dyDescent="0.2">
      <c r="A902" s="730" t="s">
        <v>599</v>
      </c>
      <c r="B902" s="731" t="s">
        <v>600</v>
      </c>
      <c r="C902" s="732" t="s">
        <v>623</v>
      </c>
      <c r="D902" s="733" t="s">
        <v>624</v>
      </c>
      <c r="E902" s="734">
        <v>50113001</v>
      </c>
      <c r="F902" s="733" t="s">
        <v>650</v>
      </c>
      <c r="G902" s="732" t="s">
        <v>651</v>
      </c>
      <c r="H902" s="732">
        <v>237330</v>
      </c>
      <c r="I902" s="732">
        <v>237330</v>
      </c>
      <c r="J902" s="732" t="s">
        <v>1090</v>
      </c>
      <c r="K902" s="732" t="s">
        <v>1091</v>
      </c>
      <c r="L902" s="735">
        <v>112.31520833333333</v>
      </c>
      <c r="M902" s="735">
        <v>96</v>
      </c>
      <c r="N902" s="736">
        <v>10782.26</v>
      </c>
    </row>
    <row r="903" spans="1:14" ht="14.45" customHeight="1" x14ac:dyDescent="0.2">
      <c r="A903" s="730" t="s">
        <v>599</v>
      </c>
      <c r="B903" s="731" t="s">
        <v>600</v>
      </c>
      <c r="C903" s="732" t="s">
        <v>623</v>
      </c>
      <c r="D903" s="733" t="s">
        <v>624</v>
      </c>
      <c r="E903" s="734">
        <v>50113001</v>
      </c>
      <c r="F903" s="733" t="s">
        <v>650</v>
      </c>
      <c r="G903" s="732" t="s">
        <v>651</v>
      </c>
      <c r="H903" s="732">
        <v>234736</v>
      </c>
      <c r="I903" s="732">
        <v>234736</v>
      </c>
      <c r="J903" s="732" t="s">
        <v>1092</v>
      </c>
      <c r="K903" s="732" t="s">
        <v>1093</v>
      </c>
      <c r="L903" s="735">
        <v>120.54</v>
      </c>
      <c r="M903" s="735">
        <v>20</v>
      </c>
      <c r="N903" s="736">
        <v>2410.8000000000002</v>
      </c>
    </row>
    <row r="904" spans="1:14" ht="14.45" customHeight="1" x14ac:dyDescent="0.2">
      <c r="A904" s="730" t="s">
        <v>599</v>
      </c>
      <c r="B904" s="731" t="s">
        <v>600</v>
      </c>
      <c r="C904" s="732" t="s">
        <v>623</v>
      </c>
      <c r="D904" s="733" t="s">
        <v>624</v>
      </c>
      <c r="E904" s="734">
        <v>50113001</v>
      </c>
      <c r="F904" s="733" t="s">
        <v>650</v>
      </c>
      <c r="G904" s="732" t="s">
        <v>651</v>
      </c>
      <c r="H904" s="732">
        <v>225891</v>
      </c>
      <c r="I904" s="732">
        <v>225891</v>
      </c>
      <c r="J904" s="732" t="s">
        <v>1094</v>
      </c>
      <c r="K904" s="732" t="s">
        <v>1095</v>
      </c>
      <c r="L904" s="735">
        <v>285.08000000000004</v>
      </c>
      <c r="M904" s="735">
        <v>6</v>
      </c>
      <c r="N904" s="736">
        <v>1710.4800000000002</v>
      </c>
    </row>
    <row r="905" spans="1:14" ht="14.45" customHeight="1" x14ac:dyDescent="0.2">
      <c r="A905" s="730" t="s">
        <v>599</v>
      </c>
      <c r="B905" s="731" t="s">
        <v>600</v>
      </c>
      <c r="C905" s="732" t="s">
        <v>623</v>
      </c>
      <c r="D905" s="733" t="s">
        <v>624</v>
      </c>
      <c r="E905" s="734">
        <v>50113001</v>
      </c>
      <c r="F905" s="733" t="s">
        <v>650</v>
      </c>
      <c r="G905" s="732" t="s">
        <v>651</v>
      </c>
      <c r="H905" s="732">
        <v>159750</v>
      </c>
      <c r="I905" s="732">
        <v>0</v>
      </c>
      <c r="J905" s="732" t="s">
        <v>1096</v>
      </c>
      <c r="K905" s="732" t="s">
        <v>1097</v>
      </c>
      <c r="L905" s="735">
        <v>27.611428571428576</v>
      </c>
      <c r="M905" s="735">
        <v>7</v>
      </c>
      <c r="N905" s="736">
        <v>193.28000000000003</v>
      </c>
    </row>
    <row r="906" spans="1:14" ht="14.45" customHeight="1" x14ac:dyDescent="0.2">
      <c r="A906" s="730" t="s">
        <v>599</v>
      </c>
      <c r="B906" s="731" t="s">
        <v>600</v>
      </c>
      <c r="C906" s="732" t="s">
        <v>623</v>
      </c>
      <c r="D906" s="733" t="s">
        <v>624</v>
      </c>
      <c r="E906" s="734">
        <v>50113001</v>
      </c>
      <c r="F906" s="733" t="s">
        <v>650</v>
      </c>
      <c r="G906" s="732" t="s">
        <v>651</v>
      </c>
      <c r="H906" s="732">
        <v>225168</v>
      </c>
      <c r="I906" s="732">
        <v>225168</v>
      </c>
      <c r="J906" s="732" t="s">
        <v>1098</v>
      </c>
      <c r="K906" s="732" t="s">
        <v>1100</v>
      </c>
      <c r="L906" s="735">
        <v>63.611176470588212</v>
      </c>
      <c r="M906" s="735">
        <v>17</v>
      </c>
      <c r="N906" s="736">
        <v>1081.3899999999996</v>
      </c>
    </row>
    <row r="907" spans="1:14" ht="14.45" customHeight="1" x14ac:dyDescent="0.2">
      <c r="A907" s="730" t="s">
        <v>599</v>
      </c>
      <c r="B907" s="731" t="s">
        <v>600</v>
      </c>
      <c r="C907" s="732" t="s">
        <v>623</v>
      </c>
      <c r="D907" s="733" t="s">
        <v>624</v>
      </c>
      <c r="E907" s="734">
        <v>50113001</v>
      </c>
      <c r="F907" s="733" t="s">
        <v>650</v>
      </c>
      <c r="G907" s="732" t="s">
        <v>651</v>
      </c>
      <c r="H907" s="732">
        <v>225169</v>
      </c>
      <c r="I907" s="732">
        <v>225169</v>
      </c>
      <c r="J907" s="732" t="s">
        <v>1098</v>
      </c>
      <c r="K907" s="732" t="s">
        <v>1099</v>
      </c>
      <c r="L907" s="735">
        <v>44.45</v>
      </c>
      <c r="M907" s="735">
        <v>11</v>
      </c>
      <c r="N907" s="736">
        <v>488.95000000000005</v>
      </c>
    </row>
    <row r="908" spans="1:14" ht="14.45" customHeight="1" x14ac:dyDescent="0.2">
      <c r="A908" s="730" t="s">
        <v>599</v>
      </c>
      <c r="B908" s="731" t="s">
        <v>600</v>
      </c>
      <c r="C908" s="732" t="s">
        <v>623</v>
      </c>
      <c r="D908" s="733" t="s">
        <v>624</v>
      </c>
      <c r="E908" s="734">
        <v>50113001</v>
      </c>
      <c r="F908" s="733" t="s">
        <v>650</v>
      </c>
      <c r="G908" s="732" t="s">
        <v>651</v>
      </c>
      <c r="H908" s="732">
        <v>847521</v>
      </c>
      <c r="I908" s="732">
        <v>0</v>
      </c>
      <c r="J908" s="732" t="s">
        <v>1101</v>
      </c>
      <c r="K908" s="732" t="s">
        <v>1102</v>
      </c>
      <c r="L908" s="735">
        <v>28.73</v>
      </c>
      <c r="M908" s="735">
        <v>2</v>
      </c>
      <c r="N908" s="736">
        <v>57.46</v>
      </c>
    </row>
    <row r="909" spans="1:14" ht="14.45" customHeight="1" x14ac:dyDescent="0.2">
      <c r="A909" s="730" t="s">
        <v>599</v>
      </c>
      <c r="B909" s="731" t="s">
        <v>600</v>
      </c>
      <c r="C909" s="732" t="s">
        <v>623</v>
      </c>
      <c r="D909" s="733" t="s">
        <v>624</v>
      </c>
      <c r="E909" s="734">
        <v>50113001</v>
      </c>
      <c r="F909" s="733" t="s">
        <v>650</v>
      </c>
      <c r="G909" s="732" t="s">
        <v>651</v>
      </c>
      <c r="H909" s="732">
        <v>159749</v>
      </c>
      <c r="I909" s="732">
        <v>59749</v>
      </c>
      <c r="J909" s="732" t="s">
        <v>1101</v>
      </c>
      <c r="K909" s="732" t="s">
        <v>1102</v>
      </c>
      <c r="L909" s="735">
        <v>28.727000870975143</v>
      </c>
      <c r="M909" s="735">
        <v>5</v>
      </c>
      <c r="N909" s="736">
        <v>143.63500435487572</v>
      </c>
    </row>
    <row r="910" spans="1:14" ht="14.45" customHeight="1" x14ac:dyDescent="0.2">
      <c r="A910" s="730" t="s">
        <v>599</v>
      </c>
      <c r="B910" s="731" t="s">
        <v>600</v>
      </c>
      <c r="C910" s="732" t="s">
        <v>623</v>
      </c>
      <c r="D910" s="733" t="s">
        <v>624</v>
      </c>
      <c r="E910" s="734">
        <v>50113001</v>
      </c>
      <c r="F910" s="733" t="s">
        <v>650</v>
      </c>
      <c r="G910" s="732" t="s">
        <v>651</v>
      </c>
      <c r="H910" s="732">
        <v>100502</v>
      </c>
      <c r="I910" s="732">
        <v>502</v>
      </c>
      <c r="J910" s="732" t="s">
        <v>1103</v>
      </c>
      <c r="K910" s="732" t="s">
        <v>1105</v>
      </c>
      <c r="L910" s="735">
        <v>268.93999999999994</v>
      </c>
      <c r="M910" s="735">
        <v>40</v>
      </c>
      <c r="N910" s="736">
        <v>10757.599999999999</v>
      </c>
    </row>
    <row r="911" spans="1:14" ht="14.45" customHeight="1" x14ac:dyDescent="0.2">
      <c r="A911" s="730" t="s">
        <v>599</v>
      </c>
      <c r="B911" s="731" t="s">
        <v>600</v>
      </c>
      <c r="C911" s="732" t="s">
        <v>623</v>
      </c>
      <c r="D911" s="733" t="s">
        <v>624</v>
      </c>
      <c r="E911" s="734">
        <v>50113001</v>
      </c>
      <c r="F911" s="733" t="s">
        <v>650</v>
      </c>
      <c r="G911" s="732" t="s">
        <v>651</v>
      </c>
      <c r="H911" s="732">
        <v>102684</v>
      </c>
      <c r="I911" s="732">
        <v>2684</v>
      </c>
      <c r="J911" s="732" t="s">
        <v>1103</v>
      </c>
      <c r="K911" s="732" t="s">
        <v>1104</v>
      </c>
      <c r="L911" s="735">
        <v>109.98800000000001</v>
      </c>
      <c r="M911" s="735">
        <v>10</v>
      </c>
      <c r="N911" s="736">
        <v>1099.8800000000001</v>
      </c>
    </row>
    <row r="912" spans="1:14" ht="14.45" customHeight="1" x14ac:dyDescent="0.2">
      <c r="A912" s="730" t="s">
        <v>599</v>
      </c>
      <c r="B912" s="731" t="s">
        <v>600</v>
      </c>
      <c r="C912" s="732" t="s">
        <v>623</v>
      </c>
      <c r="D912" s="733" t="s">
        <v>624</v>
      </c>
      <c r="E912" s="734">
        <v>50113001</v>
      </c>
      <c r="F912" s="733" t="s">
        <v>650</v>
      </c>
      <c r="G912" s="732" t="s">
        <v>651</v>
      </c>
      <c r="H912" s="732">
        <v>230933</v>
      </c>
      <c r="I912" s="732">
        <v>230933</v>
      </c>
      <c r="J912" s="732" t="s">
        <v>1768</v>
      </c>
      <c r="K912" s="732" t="s">
        <v>1769</v>
      </c>
      <c r="L912" s="735">
        <v>615.95999999999992</v>
      </c>
      <c r="M912" s="735">
        <v>1</v>
      </c>
      <c r="N912" s="736">
        <v>615.95999999999992</v>
      </c>
    </row>
    <row r="913" spans="1:14" ht="14.45" customHeight="1" x14ac:dyDescent="0.2">
      <c r="A913" s="730" t="s">
        <v>599</v>
      </c>
      <c r="B913" s="731" t="s">
        <v>600</v>
      </c>
      <c r="C913" s="732" t="s">
        <v>623</v>
      </c>
      <c r="D913" s="733" t="s">
        <v>624</v>
      </c>
      <c r="E913" s="734">
        <v>50113001</v>
      </c>
      <c r="F913" s="733" t="s">
        <v>650</v>
      </c>
      <c r="G913" s="732" t="s">
        <v>651</v>
      </c>
      <c r="H913" s="732">
        <v>988256</v>
      </c>
      <c r="I913" s="732">
        <v>9999999</v>
      </c>
      <c r="J913" s="732" t="s">
        <v>1770</v>
      </c>
      <c r="K913" s="732" t="s">
        <v>329</v>
      </c>
      <c r="L913" s="735">
        <v>298.86750000000001</v>
      </c>
      <c r="M913" s="735">
        <v>4</v>
      </c>
      <c r="N913" s="736">
        <v>1195.47</v>
      </c>
    </row>
    <row r="914" spans="1:14" ht="14.45" customHeight="1" x14ac:dyDescent="0.2">
      <c r="A914" s="730" t="s">
        <v>599</v>
      </c>
      <c r="B914" s="731" t="s">
        <v>600</v>
      </c>
      <c r="C914" s="732" t="s">
        <v>623</v>
      </c>
      <c r="D914" s="733" t="s">
        <v>624</v>
      </c>
      <c r="E914" s="734">
        <v>50113001</v>
      </c>
      <c r="F914" s="733" t="s">
        <v>650</v>
      </c>
      <c r="G914" s="732" t="s">
        <v>651</v>
      </c>
      <c r="H914" s="732">
        <v>242283</v>
      </c>
      <c r="I914" s="732">
        <v>242283</v>
      </c>
      <c r="J914" s="732" t="s">
        <v>1106</v>
      </c>
      <c r="K914" s="732" t="s">
        <v>1107</v>
      </c>
      <c r="L914" s="735">
        <v>394.43777777777774</v>
      </c>
      <c r="M914" s="735">
        <v>1.0030000000000001</v>
      </c>
      <c r="N914" s="736">
        <v>395.62109111111113</v>
      </c>
    </row>
    <row r="915" spans="1:14" ht="14.45" customHeight="1" x14ac:dyDescent="0.2">
      <c r="A915" s="730" t="s">
        <v>599</v>
      </c>
      <c r="B915" s="731" t="s">
        <v>600</v>
      </c>
      <c r="C915" s="732" t="s">
        <v>623</v>
      </c>
      <c r="D915" s="733" t="s">
        <v>624</v>
      </c>
      <c r="E915" s="734">
        <v>50113001</v>
      </c>
      <c r="F915" s="733" t="s">
        <v>650</v>
      </c>
      <c r="G915" s="732" t="s">
        <v>651</v>
      </c>
      <c r="H915" s="732">
        <v>188636</v>
      </c>
      <c r="I915" s="732">
        <v>188636</v>
      </c>
      <c r="J915" s="732" t="s">
        <v>1106</v>
      </c>
      <c r="K915" s="732" t="s">
        <v>1107</v>
      </c>
      <c r="L915" s="735">
        <v>394.00965452452652</v>
      </c>
      <c r="M915" s="735">
        <v>3.6042081000000001</v>
      </c>
      <c r="N915" s="736">
        <v>1420.0927883155002</v>
      </c>
    </row>
    <row r="916" spans="1:14" ht="14.45" customHeight="1" x14ac:dyDescent="0.2">
      <c r="A916" s="730" t="s">
        <v>599</v>
      </c>
      <c r="B916" s="731" t="s">
        <v>600</v>
      </c>
      <c r="C916" s="732" t="s">
        <v>623</v>
      </c>
      <c r="D916" s="733" t="s">
        <v>624</v>
      </c>
      <c r="E916" s="734">
        <v>50113001</v>
      </c>
      <c r="F916" s="733" t="s">
        <v>650</v>
      </c>
      <c r="G916" s="732" t="s">
        <v>651</v>
      </c>
      <c r="H916" s="732">
        <v>192012</v>
      </c>
      <c r="I916" s="732">
        <v>92012</v>
      </c>
      <c r="J916" s="732" t="s">
        <v>1108</v>
      </c>
      <c r="K916" s="732" t="s">
        <v>1109</v>
      </c>
      <c r="L916" s="735">
        <v>1997.8837176292745</v>
      </c>
      <c r="M916" s="735">
        <v>10.648261800000002</v>
      </c>
      <c r="N916" s="736">
        <v>21273.988871273796</v>
      </c>
    </row>
    <row r="917" spans="1:14" ht="14.45" customHeight="1" x14ac:dyDescent="0.2">
      <c r="A917" s="730" t="s">
        <v>599</v>
      </c>
      <c r="B917" s="731" t="s">
        <v>600</v>
      </c>
      <c r="C917" s="732" t="s">
        <v>623</v>
      </c>
      <c r="D917" s="733" t="s">
        <v>624</v>
      </c>
      <c r="E917" s="734">
        <v>50113001</v>
      </c>
      <c r="F917" s="733" t="s">
        <v>650</v>
      </c>
      <c r="G917" s="732" t="s">
        <v>329</v>
      </c>
      <c r="H917" s="732">
        <v>242707</v>
      </c>
      <c r="I917" s="732">
        <v>242707</v>
      </c>
      <c r="J917" s="732" t="s">
        <v>1771</v>
      </c>
      <c r="K917" s="732" t="s">
        <v>1772</v>
      </c>
      <c r="L917" s="735">
        <v>1006.57</v>
      </c>
      <c r="M917" s="735">
        <v>2</v>
      </c>
      <c r="N917" s="736">
        <v>2013.14</v>
      </c>
    </row>
    <row r="918" spans="1:14" ht="14.45" customHeight="1" x14ac:dyDescent="0.2">
      <c r="A918" s="730" t="s">
        <v>599</v>
      </c>
      <c r="B918" s="731" t="s">
        <v>600</v>
      </c>
      <c r="C918" s="732" t="s">
        <v>623</v>
      </c>
      <c r="D918" s="733" t="s">
        <v>624</v>
      </c>
      <c r="E918" s="734">
        <v>50113001</v>
      </c>
      <c r="F918" s="733" t="s">
        <v>650</v>
      </c>
      <c r="G918" s="732" t="s">
        <v>651</v>
      </c>
      <c r="H918" s="732">
        <v>113816</v>
      </c>
      <c r="I918" s="732">
        <v>13816</v>
      </c>
      <c r="J918" s="732" t="s">
        <v>1773</v>
      </c>
      <c r="K918" s="732" t="s">
        <v>1774</v>
      </c>
      <c r="L918" s="735">
        <v>254.63</v>
      </c>
      <c r="M918" s="735">
        <v>1</v>
      </c>
      <c r="N918" s="736">
        <v>254.63</v>
      </c>
    </row>
    <row r="919" spans="1:14" ht="14.45" customHeight="1" x14ac:dyDescent="0.2">
      <c r="A919" s="730" t="s">
        <v>599</v>
      </c>
      <c r="B919" s="731" t="s">
        <v>600</v>
      </c>
      <c r="C919" s="732" t="s">
        <v>623</v>
      </c>
      <c r="D919" s="733" t="s">
        <v>624</v>
      </c>
      <c r="E919" s="734">
        <v>50113001</v>
      </c>
      <c r="F919" s="733" t="s">
        <v>650</v>
      </c>
      <c r="G919" s="732" t="s">
        <v>329</v>
      </c>
      <c r="H919" s="732">
        <v>235822</v>
      </c>
      <c r="I919" s="732">
        <v>235822</v>
      </c>
      <c r="J919" s="732" t="s">
        <v>1110</v>
      </c>
      <c r="K919" s="732" t="s">
        <v>1111</v>
      </c>
      <c r="L919" s="735">
        <v>112.73999999999998</v>
      </c>
      <c r="M919" s="735">
        <v>1</v>
      </c>
      <c r="N919" s="736">
        <v>112.73999999999998</v>
      </c>
    </row>
    <row r="920" spans="1:14" ht="14.45" customHeight="1" x14ac:dyDescent="0.2">
      <c r="A920" s="730" t="s">
        <v>599</v>
      </c>
      <c r="B920" s="731" t="s">
        <v>600</v>
      </c>
      <c r="C920" s="732" t="s">
        <v>623</v>
      </c>
      <c r="D920" s="733" t="s">
        <v>624</v>
      </c>
      <c r="E920" s="734">
        <v>50113001</v>
      </c>
      <c r="F920" s="733" t="s">
        <v>650</v>
      </c>
      <c r="G920" s="732" t="s">
        <v>651</v>
      </c>
      <c r="H920" s="732">
        <v>498382</v>
      </c>
      <c r="I920" s="732">
        <v>9999999</v>
      </c>
      <c r="J920" s="732" t="s">
        <v>1112</v>
      </c>
      <c r="K920" s="732" t="s">
        <v>1113</v>
      </c>
      <c r="L920" s="735">
        <v>4039.2000000000003</v>
      </c>
      <c r="M920" s="735">
        <v>1.552</v>
      </c>
      <c r="N920" s="736">
        <v>6268.8384000000005</v>
      </c>
    </row>
    <row r="921" spans="1:14" ht="14.45" customHeight="1" x14ac:dyDescent="0.2">
      <c r="A921" s="730" t="s">
        <v>599</v>
      </c>
      <c r="B921" s="731" t="s">
        <v>600</v>
      </c>
      <c r="C921" s="732" t="s">
        <v>623</v>
      </c>
      <c r="D921" s="733" t="s">
        <v>624</v>
      </c>
      <c r="E921" s="734">
        <v>50113001</v>
      </c>
      <c r="F921" s="733" t="s">
        <v>650</v>
      </c>
      <c r="G921" s="732" t="s">
        <v>651</v>
      </c>
      <c r="H921" s="732">
        <v>194804</v>
      </c>
      <c r="I921" s="732">
        <v>94804</v>
      </c>
      <c r="J921" s="732" t="s">
        <v>1114</v>
      </c>
      <c r="K921" s="732" t="s">
        <v>1115</v>
      </c>
      <c r="L921" s="735">
        <v>58.470000000000006</v>
      </c>
      <c r="M921" s="735">
        <v>1</v>
      </c>
      <c r="N921" s="736">
        <v>58.470000000000006</v>
      </c>
    </row>
    <row r="922" spans="1:14" ht="14.45" customHeight="1" x14ac:dyDescent="0.2">
      <c r="A922" s="730" t="s">
        <v>599</v>
      </c>
      <c r="B922" s="731" t="s">
        <v>600</v>
      </c>
      <c r="C922" s="732" t="s">
        <v>623</v>
      </c>
      <c r="D922" s="733" t="s">
        <v>624</v>
      </c>
      <c r="E922" s="734">
        <v>50113001</v>
      </c>
      <c r="F922" s="733" t="s">
        <v>650</v>
      </c>
      <c r="G922" s="732" t="s">
        <v>651</v>
      </c>
      <c r="H922" s="732">
        <v>101125</v>
      </c>
      <c r="I922" s="732">
        <v>1125</v>
      </c>
      <c r="J922" s="732" t="s">
        <v>1775</v>
      </c>
      <c r="K922" s="732" t="s">
        <v>1776</v>
      </c>
      <c r="L922" s="735">
        <v>77.28</v>
      </c>
      <c r="M922" s="735">
        <v>4</v>
      </c>
      <c r="N922" s="736">
        <v>309.12</v>
      </c>
    </row>
    <row r="923" spans="1:14" ht="14.45" customHeight="1" x14ac:dyDescent="0.2">
      <c r="A923" s="730" t="s">
        <v>599</v>
      </c>
      <c r="B923" s="731" t="s">
        <v>600</v>
      </c>
      <c r="C923" s="732" t="s">
        <v>623</v>
      </c>
      <c r="D923" s="733" t="s">
        <v>624</v>
      </c>
      <c r="E923" s="734">
        <v>50113001</v>
      </c>
      <c r="F923" s="733" t="s">
        <v>650</v>
      </c>
      <c r="G923" s="732" t="s">
        <v>651</v>
      </c>
      <c r="H923" s="732">
        <v>101127</v>
      </c>
      <c r="I923" s="732">
        <v>1127</v>
      </c>
      <c r="J923" s="732" t="s">
        <v>1775</v>
      </c>
      <c r="K923" s="732" t="s">
        <v>1777</v>
      </c>
      <c r="L923" s="735">
        <v>103.44000000000001</v>
      </c>
      <c r="M923" s="735">
        <v>12</v>
      </c>
      <c r="N923" s="736">
        <v>1241.2800000000002</v>
      </c>
    </row>
    <row r="924" spans="1:14" ht="14.45" customHeight="1" x14ac:dyDescent="0.2">
      <c r="A924" s="730" t="s">
        <v>599</v>
      </c>
      <c r="B924" s="731" t="s">
        <v>600</v>
      </c>
      <c r="C924" s="732" t="s">
        <v>623</v>
      </c>
      <c r="D924" s="733" t="s">
        <v>624</v>
      </c>
      <c r="E924" s="734">
        <v>50113001</v>
      </c>
      <c r="F924" s="733" t="s">
        <v>650</v>
      </c>
      <c r="G924" s="732" t="s">
        <v>651</v>
      </c>
      <c r="H924" s="732">
        <v>223144</v>
      </c>
      <c r="I924" s="732">
        <v>223144</v>
      </c>
      <c r="J924" s="732" t="s">
        <v>1118</v>
      </c>
      <c r="K924" s="732" t="s">
        <v>1119</v>
      </c>
      <c r="L924" s="735">
        <v>89.16</v>
      </c>
      <c r="M924" s="735">
        <v>4</v>
      </c>
      <c r="N924" s="736">
        <v>356.64</v>
      </c>
    </row>
    <row r="925" spans="1:14" ht="14.45" customHeight="1" x14ac:dyDescent="0.2">
      <c r="A925" s="730" t="s">
        <v>599</v>
      </c>
      <c r="B925" s="731" t="s">
        <v>600</v>
      </c>
      <c r="C925" s="732" t="s">
        <v>623</v>
      </c>
      <c r="D925" s="733" t="s">
        <v>624</v>
      </c>
      <c r="E925" s="734">
        <v>50113001</v>
      </c>
      <c r="F925" s="733" t="s">
        <v>650</v>
      </c>
      <c r="G925" s="732" t="s">
        <v>651</v>
      </c>
      <c r="H925" s="732">
        <v>223159</v>
      </c>
      <c r="I925" s="732">
        <v>223159</v>
      </c>
      <c r="J925" s="732" t="s">
        <v>1120</v>
      </c>
      <c r="K925" s="732" t="s">
        <v>1121</v>
      </c>
      <c r="L925" s="735">
        <v>74.28</v>
      </c>
      <c r="M925" s="735">
        <v>5</v>
      </c>
      <c r="N925" s="736">
        <v>371.40000000000003</v>
      </c>
    </row>
    <row r="926" spans="1:14" ht="14.45" customHeight="1" x14ac:dyDescent="0.2">
      <c r="A926" s="730" t="s">
        <v>599</v>
      </c>
      <c r="B926" s="731" t="s">
        <v>600</v>
      </c>
      <c r="C926" s="732" t="s">
        <v>623</v>
      </c>
      <c r="D926" s="733" t="s">
        <v>624</v>
      </c>
      <c r="E926" s="734">
        <v>50113001</v>
      </c>
      <c r="F926" s="733" t="s">
        <v>650</v>
      </c>
      <c r="G926" s="732" t="s">
        <v>651</v>
      </c>
      <c r="H926" s="732">
        <v>146899</v>
      </c>
      <c r="I926" s="732">
        <v>46899</v>
      </c>
      <c r="J926" s="732" t="s">
        <v>1122</v>
      </c>
      <c r="K926" s="732" t="s">
        <v>1123</v>
      </c>
      <c r="L926" s="735">
        <v>81.949090909090927</v>
      </c>
      <c r="M926" s="735">
        <v>22</v>
      </c>
      <c r="N926" s="736">
        <v>1802.8800000000003</v>
      </c>
    </row>
    <row r="927" spans="1:14" ht="14.45" customHeight="1" x14ac:dyDescent="0.2">
      <c r="A927" s="730" t="s">
        <v>599</v>
      </c>
      <c r="B927" s="731" t="s">
        <v>600</v>
      </c>
      <c r="C927" s="732" t="s">
        <v>623</v>
      </c>
      <c r="D927" s="733" t="s">
        <v>624</v>
      </c>
      <c r="E927" s="734">
        <v>50113001</v>
      </c>
      <c r="F927" s="733" t="s">
        <v>650</v>
      </c>
      <c r="G927" s="732" t="s">
        <v>651</v>
      </c>
      <c r="H927" s="732">
        <v>157525</v>
      </c>
      <c r="I927" s="732">
        <v>57525</v>
      </c>
      <c r="J927" s="732" t="s">
        <v>1126</v>
      </c>
      <c r="K927" s="732" t="s">
        <v>1127</v>
      </c>
      <c r="L927" s="735">
        <v>97.42000000000003</v>
      </c>
      <c r="M927" s="735">
        <v>1</v>
      </c>
      <c r="N927" s="736">
        <v>97.42000000000003</v>
      </c>
    </row>
    <row r="928" spans="1:14" ht="14.45" customHeight="1" x14ac:dyDescent="0.2">
      <c r="A928" s="730" t="s">
        <v>599</v>
      </c>
      <c r="B928" s="731" t="s">
        <v>600</v>
      </c>
      <c r="C928" s="732" t="s">
        <v>623</v>
      </c>
      <c r="D928" s="733" t="s">
        <v>624</v>
      </c>
      <c r="E928" s="734">
        <v>50113001</v>
      </c>
      <c r="F928" s="733" t="s">
        <v>650</v>
      </c>
      <c r="G928" s="732" t="s">
        <v>651</v>
      </c>
      <c r="H928" s="732">
        <v>109414</v>
      </c>
      <c r="I928" s="732">
        <v>119687</v>
      </c>
      <c r="J928" s="732" t="s">
        <v>1132</v>
      </c>
      <c r="K928" s="732" t="s">
        <v>1131</v>
      </c>
      <c r="L928" s="735">
        <v>66.59333333333332</v>
      </c>
      <c r="M928" s="735">
        <v>9</v>
      </c>
      <c r="N928" s="736">
        <v>599.33999999999992</v>
      </c>
    </row>
    <row r="929" spans="1:14" ht="14.45" customHeight="1" x14ac:dyDescent="0.2">
      <c r="A929" s="730" t="s">
        <v>599</v>
      </c>
      <c r="B929" s="731" t="s">
        <v>600</v>
      </c>
      <c r="C929" s="732" t="s">
        <v>623</v>
      </c>
      <c r="D929" s="733" t="s">
        <v>624</v>
      </c>
      <c r="E929" s="734">
        <v>50113001</v>
      </c>
      <c r="F929" s="733" t="s">
        <v>650</v>
      </c>
      <c r="G929" s="732" t="s">
        <v>651</v>
      </c>
      <c r="H929" s="732">
        <v>109415</v>
      </c>
      <c r="I929" s="732">
        <v>119683</v>
      </c>
      <c r="J929" s="732" t="s">
        <v>1132</v>
      </c>
      <c r="K929" s="732" t="s">
        <v>1778</v>
      </c>
      <c r="L929" s="735">
        <v>73.876666666666665</v>
      </c>
      <c r="M929" s="735">
        <v>12</v>
      </c>
      <c r="N929" s="736">
        <v>886.52</v>
      </c>
    </row>
    <row r="930" spans="1:14" ht="14.45" customHeight="1" x14ac:dyDescent="0.2">
      <c r="A930" s="730" t="s">
        <v>599</v>
      </c>
      <c r="B930" s="731" t="s">
        <v>600</v>
      </c>
      <c r="C930" s="732" t="s">
        <v>623</v>
      </c>
      <c r="D930" s="733" t="s">
        <v>624</v>
      </c>
      <c r="E930" s="734">
        <v>50113001</v>
      </c>
      <c r="F930" s="733" t="s">
        <v>650</v>
      </c>
      <c r="G930" s="732" t="s">
        <v>651</v>
      </c>
      <c r="H930" s="732">
        <v>230353</v>
      </c>
      <c r="I930" s="732">
        <v>230353</v>
      </c>
      <c r="J930" s="732" t="s">
        <v>1136</v>
      </c>
      <c r="K930" s="732" t="s">
        <v>1137</v>
      </c>
      <c r="L930" s="735">
        <v>1592.8</v>
      </c>
      <c r="M930" s="735">
        <v>1</v>
      </c>
      <c r="N930" s="736">
        <v>1592.8</v>
      </c>
    </row>
    <row r="931" spans="1:14" ht="14.45" customHeight="1" x14ac:dyDescent="0.2">
      <c r="A931" s="730" t="s">
        <v>599</v>
      </c>
      <c r="B931" s="731" t="s">
        <v>600</v>
      </c>
      <c r="C931" s="732" t="s">
        <v>623</v>
      </c>
      <c r="D931" s="733" t="s">
        <v>624</v>
      </c>
      <c r="E931" s="734">
        <v>50113001</v>
      </c>
      <c r="F931" s="733" t="s">
        <v>650</v>
      </c>
      <c r="G931" s="732" t="s">
        <v>670</v>
      </c>
      <c r="H931" s="732">
        <v>191788</v>
      </c>
      <c r="I931" s="732">
        <v>91788</v>
      </c>
      <c r="J931" s="732" t="s">
        <v>1138</v>
      </c>
      <c r="K931" s="732" t="s">
        <v>1139</v>
      </c>
      <c r="L931" s="735">
        <v>9.1199999999999992</v>
      </c>
      <c r="M931" s="735">
        <v>5</v>
      </c>
      <c r="N931" s="736">
        <v>45.599999999999994</v>
      </c>
    </row>
    <row r="932" spans="1:14" ht="14.45" customHeight="1" x14ac:dyDescent="0.2">
      <c r="A932" s="730" t="s">
        <v>599</v>
      </c>
      <c r="B932" s="731" t="s">
        <v>600</v>
      </c>
      <c r="C932" s="732" t="s">
        <v>623</v>
      </c>
      <c r="D932" s="733" t="s">
        <v>624</v>
      </c>
      <c r="E932" s="734">
        <v>50113001</v>
      </c>
      <c r="F932" s="733" t="s">
        <v>650</v>
      </c>
      <c r="G932" s="732" t="s">
        <v>670</v>
      </c>
      <c r="H932" s="732">
        <v>106618</v>
      </c>
      <c r="I932" s="732">
        <v>6618</v>
      </c>
      <c r="J932" s="732" t="s">
        <v>1140</v>
      </c>
      <c r="K932" s="732" t="s">
        <v>1141</v>
      </c>
      <c r="L932" s="735">
        <v>19.559999999999999</v>
      </c>
      <c r="M932" s="735">
        <v>3</v>
      </c>
      <c r="N932" s="736">
        <v>58.679999999999993</v>
      </c>
    </row>
    <row r="933" spans="1:14" ht="14.45" customHeight="1" x14ac:dyDescent="0.2">
      <c r="A933" s="730" t="s">
        <v>599</v>
      </c>
      <c r="B933" s="731" t="s">
        <v>600</v>
      </c>
      <c r="C933" s="732" t="s">
        <v>623</v>
      </c>
      <c r="D933" s="733" t="s">
        <v>624</v>
      </c>
      <c r="E933" s="734">
        <v>50113001</v>
      </c>
      <c r="F933" s="733" t="s">
        <v>650</v>
      </c>
      <c r="G933" s="732" t="s">
        <v>670</v>
      </c>
      <c r="H933" s="732">
        <v>184400</v>
      </c>
      <c r="I933" s="732">
        <v>84400</v>
      </c>
      <c r="J933" s="732" t="s">
        <v>1142</v>
      </c>
      <c r="K933" s="732" t="s">
        <v>1143</v>
      </c>
      <c r="L933" s="735">
        <v>254.95000000000005</v>
      </c>
      <c r="M933" s="735">
        <v>1</v>
      </c>
      <c r="N933" s="736">
        <v>254.95000000000005</v>
      </c>
    </row>
    <row r="934" spans="1:14" ht="14.45" customHeight="1" x14ac:dyDescent="0.2">
      <c r="A934" s="730" t="s">
        <v>599</v>
      </c>
      <c r="B934" s="731" t="s">
        <v>600</v>
      </c>
      <c r="C934" s="732" t="s">
        <v>623</v>
      </c>
      <c r="D934" s="733" t="s">
        <v>624</v>
      </c>
      <c r="E934" s="734">
        <v>50113001</v>
      </c>
      <c r="F934" s="733" t="s">
        <v>650</v>
      </c>
      <c r="G934" s="732" t="s">
        <v>670</v>
      </c>
      <c r="H934" s="732">
        <v>184399</v>
      </c>
      <c r="I934" s="732">
        <v>84399</v>
      </c>
      <c r="J934" s="732" t="s">
        <v>1144</v>
      </c>
      <c r="K934" s="732" t="s">
        <v>1145</v>
      </c>
      <c r="L934" s="735">
        <v>126.20000000000003</v>
      </c>
      <c r="M934" s="735">
        <v>1</v>
      </c>
      <c r="N934" s="736">
        <v>126.20000000000003</v>
      </c>
    </row>
    <row r="935" spans="1:14" ht="14.45" customHeight="1" x14ac:dyDescent="0.2">
      <c r="A935" s="730" t="s">
        <v>599</v>
      </c>
      <c r="B935" s="731" t="s">
        <v>600</v>
      </c>
      <c r="C935" s="732" t="s">
        <v>623</v>
      </c>
      <c r="D935" s="733" t="s">
        <v>624</v>
      </c>
      <c r="E935" s="734">
        <v>50113001</v>
      </c>
      <c r="F935" s="733" t="s">
        <v>650</v>
      </c>
      <c r="G935" s="732" t="s">
        <v>651</v>
      </c>
      <c r="H935" s="732">
        <v>136126</v>
      </c>
      <c r="I935" s="732">
        <v>136126</v>
      </c>
      <c r="J935" s="732" t="s">
        <v>1779</v>
      </c>
      <c r="K935" s="732" t="s">
        <v>1780</v>
      </c>
      <c r="L935" s="735">
        <v>436.77</v>
      </c>
      <c r="M935" s="735">
        <v>1</v>
      </c>
      <c r="N935" s="736">
        <v>436.77</v>
      </c>
    </row>
    <row r="936" spans="1:14" ht="14.45" customHeight="1" x14ac:dyDescent="0.2">
      <c r="A936" s="730" t="s">
        <v>599</v>
      </c>
      <c r="B936" s="731" t="s">
        <v>600</v>
      </c>
      <c r="C936" s="732" t="s">
        <v>623</v>
      </c>
      <c r="D936" s="733" t="s">
        <v>624</v>
      </c>
      <c r="E936" s="734">
        <v>50113001</v>
      </c>
      <c r="F936" s="733" t="s">
        <v>650</v>
      </c>
      <c r="G936" s="732" t="s">
        <v>651</v>
      </c>
      <c r="H936" s="732">
        <v>117187</v>
      </c>
      <c r="I936" s="732">
        <v>17187</v>
      </c>
      <c r="J936" s="732" t="s">
        <v>1146</v>
      </c>
      <c r="K936" s="732" t="s">
        <v>1147</v>
      </c>
      <c r="L936" s="735">
        <v>88.987142857142871</v>
      </c>
      <c r="M936" s="735">
        <v>7</v>
      </c>
      <c r="N936" s="736">
        <v>622.91000000000008</v>
      </c>
    </row>
    <row r="937" spans="1:14" ht="14.45" customHeight="1" x14ac:dyDescent="0.2">
      <c r="A937" s="730" t="s">
        <v>599</v>
      </c>
      <c r="B937" s="731" t="s">
        <v>600</v>
      </c>
      <c r="C937" s="732" t="s">
        <v>623</v>
      </c>
      <c r="D937" s="733" t="s">
        <v>624</v>
      </c>
      <c r="E937" s="734">
        <v>50113001</v>
      </c>
      <c r="F937" s="733" t="s">
        <v>650</v>
      </c>
      <c r="G937" s="732" t="s">
        <v>670</v>
      </c>
      <c r="H937" s="732">
        <v>849187</v>
      </c>
      <c r="I937" s="732">
        <v>111902</v>
      </c>
      <c r="J937" s="732" t="s">
        <v>1781</v>
      </c>
      <c r="K937" s="732" t="s">
        <v>1316</v>
      </c>
      <c r="L937" s="735">
        <v>32.299999999999997</v>
      </c>
      <c r="M937" s="735">
        <v>4</v>
      </c>
      <c r="N937" s="736">
        <v>129.19999999999999</v>
      </c>
    </row>
    <row r="938" spans="1:14" ht="14.45" customHeight="1" x14ac:dyDescent="0.2">
      <c r="A938" s="730" t="s">
        <v>599</v>
      </c>
      <c r="B938" s="731" t="s">
        <v>600</v>
      </c>
      <c r="C938" s="732" t="s">
        <v>623</v>
      </c>
      <c r="D938" s="733" t="s">
        <v>624</v>
      </c>
      <c r="E938" s="734">
        <v>50113001</v>
      </c>
      <c r="F938" s="733" t="s">
        <v>650</v>
      </c>
      <c r="G938" s="732" t="s">
        <v>651</v>
      </c>
      <c r="H938" s="732">
        <v>185071</v>
      </c>
      <c r="I938" s="732">
        <v>85071</v>
      </c>
      <c r="J938" s="732" t="s">
        <v>1148</v>
      </c>
      <c r="K938" s="732" t="s">
        <v>1149</v>
      </c>
      <c r="L938" s="735">
        <v>75.64</v>
      </c>
      <c r="M938" s="735">
        <v>1</v>
      </c>
      <c r="N938" s="736">
        <v>75.64</v>
      </c>
    </row>
    <row r="939" spans="1:14" ht="14.45" customHeight="1" x14ac:dyDescent="0.2">
      <c r="A939" s="730" t="s">
        <v>599</v>
      </c>
      <c r="B939" s="731" t="s">
        <v>600</v>
      </c>
      <c r="C939" s="732" t="s">
        <v>623</v>
      </c>
      <c r="D939" s="733" t="s">
        <v>624</v>
      </c>
      <c r="E939" s="734">
        <v>50113001</v>
      </c>
      <c r="F939" s="733" t="s">
        <v>650</v>
      </c>
      <c r="G939" s="732" t="s">
        <v>670</v>
      </c>
      <c r="H939" s="732">
        <v>216900</v>
      </c>
      <c r="I939" s="732">
        <v>216900</v>
      </c>
      <c r="J939" s="732" t="s">
        <v>1782</v>
      </c>
      <c r="K939" s="732" t="s">
        <v>1783</v>
      </c>
      <c r="L939" s="735">
        <v>246.6</v>
      </c>
      <c r="M939" s="735">
        <v>6</v>
      </c>
      <c r="N939" s="736">
        <v>1479.6</v>
      </c>
    </row>
    <row r="940" spans="1:14" ht="14.45" customHeight="1" x14ac:dyDescent="0.2">
      <c r="A940" s="730" t="s">
        <v>599</v>
      </c>
      <c r="B940" s="731" t="s">
        <v>600</v>
      </c>
      <c r="C940" s="732" t="s">
        <v>623</v>
      </c>
      <c r="D940" s="733" t="s">
        <v>624</v>
      </c>
      <c r="E940" s="734">
        <v>50113001</v>
      </c>
      <c r="F940" s="733" t="s">
        <v>650</v>
      </c>
      <c r="G940" s="732" t="s">
        <v>651</v>
      </c>
      <c r="H940" s="732">
        <v>216963</v>
      </c>
      <c r="I940" s="732">
        <v>216963</v>
      </c>
      <c r="J940" s="732" t="s">
        <v>1784</v>
      </c>
      <c r="K940" s="732" t="s">
        <v>1785</v>
      </c>
      <c r="L940" s="735">
        <v>131.62</v>
      </c>
      <c r="M940" s="735">
        <v>2</v>
      </c>
      <c r="N940" s="736">
        <v>263.24</v>
      </c>
    </row>
    <row r="941" spans="1:14" ht="14.45" customHeight="1" x14ac:dyDescent="0.2">
      <c r="A941" s="730" t="s">
        <v>599</v>
      </c>
      <c r="B941" s="731" t="s">
        <v>600</v>
      </c>
      <c r="C941" s="732" t="s">
        <v>623</v>
      </c>
      <c r="D941" s="733" t="s">
        <v>624</v>
      </c>
      <c r="E941" s="734">
        <v>50113001</v>
      </c>
      <c r="F941" s="733" t="s">
        <v>650</v>
      </c>
      <c r="G941" s="732" t="s">
        <v>651</v>
      </c>
      <c r="H941" s="732">
        <v>988466</v>
      </c>
      <c r="I941" s="732">
        <v>192729</v>
      </c>
      <c r="J941" s="732" t="s">
        <v>1151</v>
      </c>
      <c r="K941" s="732" t="s">
        <v>1152</v>
      </c>
      <c r="L941" s="735">
        <v>54.03</v>
      </c>
      <c r="M941" s="735">
        <v>3</v>
      </c>
      <c r="N941" s="736">
        <v>162.09</v>
      </c>
    </row>
    <row r="942" spans="1:14" ht="14.45" customHeight="1" x14ac:dyDescent="0.2">
      <c r="A942" s="730" t="s">
        <v>599</v>
      </c>
      <c r="B942" s="731" t="s">
        <v>600</v>
      </c>
      <c r="C942" s="732" t="s">
        <v>623</v>
      </c>
      <c r="D942" s="733" t="s">
        <v>624</v>
      </c>
      <c r="E942" s="734">
        <v>50113001</v>
      </c>
      <c r="F942" s="733" t="s">
        <v>650</v>
      </c>
      <c r="G942" s="732" t="s">
        <v>670</v>
      </c>
      <c r="H942" s="732">
        <v>107981</v>
      </c>
      <c r="I942" s="732">
        <v>7981</v>
      </c>
      <c r="J942" s="732" t="s">
        <v>1153</v>
      </c>
      <c r="K942" s="732" t="s">
        <v>1154</v>
      </c>
      <c r="L942" s="735">
        <v>47.51666666666668</v>
      </c>
      <c r="M942" s="735">
        <v>18</v>
      </c>
      <c r="N942" s="736">
        <v>855.30000000000018</v>
      </c>
    </row>
    <row r="943" spans="1:14" ht="14.45" customHeight="1" x14ac:dyDescent="0.2">
      <c r="A943" s="730" t="s">
        <v>599</v>
      </c>
      <c r="B943" s="731" t="s">
        <v>600</v>
      </c>
      <c r="C943" s="732" t="s">
        <v>623</v>
      </c>
      <c r="D943" s="733" t="s">
        <v>624</v>
      </c>
      <c r="E943" s="734">
        <v>50113001</v>
      </c>
      <c r="F943" s="733" t="s">
        <v>650</v>
      </c>
      <c r="G943" s="732" t="s">
        <v>670</v>
      </c>
      <c r="H943" s="732">
        <v>155823</v>
      </c>
      <c r="I943" s="732">
        <v>55823</v>
      </c>
      <c r="J943" s="732" t="s">
        <v>1153</v>
      </c>
      <c r="K943" s="732" t="s">
        <v>1155</v>
      </c>
      <c r="L943" s="735">
        <v>33.396428571428579</v>
      </c>
      <c r="M943" s="735">
        <v>28</v>
      </c>
      <c r="N943" s="736">
        <v>935.10000000000014</v>
      </c>
    </row>
    <row r="944" spans="1:14" ht="14.45" customHeight="1" x14ac:dyDescent="0.2">
      <c r="A944" s="730" t="s">
        <v>599</v>
      </c>
      <c r="B944" s="731" t="s">
        <v>600</v>
      </c>
      <c r="C944" s="732" t="s">
        <v>623</v>
      </c>
      <c r="D944" s="733" t="s">
        <v>624</v>
      </c>
      <c r="E944" s="734">
        <v>50113001</v>
      </c>
      <c r="F944" s="733" t="s">
        <v>650</v>
      </c>
      <c r="G944" s="732" t="s">
        <v>670</v>
      </c>
      <c r="H944" s="732">
        <v>185206</v>
      </c>
      <c r="I944" s="732">
        <v>185206</v>
      </c>
      <c r="J944" s="732" t="s">
        <v>1786</v>
      </c>
      <c r="K944" s="732" t="s">
        <v>1787</v>
      </c>
      <c r="L944" s="735">
        <v>342.49</v>
      </c>
      <c r="M944" s="735">
        <v>2</v>
      </c>
      <c r="N944" s="736">
        <v>684.98</v>
      </c>
    </row>
    <row r="945" spans="1:14" ht="14.45" customHeight="1" x14ac:dyDescent="0.2">
      <c r="A945" s="730" t="s">
        <v>599</v>
      </c>
      <c r="B945" s="731" t="s">
        <v>600</v>
      </c>
      <c r="C945" s="732" t="s">
        <v>623</v>
      </c>
      <c r="D945" s="733" t="s">
        <v>624</v>
      </c>
      <c r="E945" s="734">
        <v>50113001</v>
      </c>
      <c r="F945" s="733" t="s">
        <v>650</v>
      </c>
      <c r="G945" s="732" t="s">
        <v>651</v>
      </c>
      <c r="H945" s="732">
        <v>26794</v>
      </c>
      <c r="I945" s="732">
        <v>26794</v>
      </c>
      <c r="J945" s="732" t="s">
        <v>1788</v>
      </c>
      <c r="K945" s="732" t="s">
        <v>1749</v>
      </c>
      <c r="L945" s="735">
        <v>715.22</v>
      </c>
      <c r="M945" s="735">
        <v>2</v>
      </c>
      <c r="N945" s="736">
        <v>1430.44</v>
      </c>
    </row>
    <row r="946" spans="1:14" ht="14.45" customHeight="1" x14ac:dyDescent="0.2">
      <c r="A946" s="730" t="s">
        <v>599</v>
      </c>
      <c r="B946" s="731" t="s">
        <v>600</v>
      </c>
      <c r="C946" s="732" t="s">
        <v>623</v>
      </c>
      <c r="D946" s="733" t="s">
        <v>624</v>
      </c>
      <c r="E946" s="734">
        <v>50113001</v>
      </c>
      <c r="F946" s="733" t="s">
        <v>650</v>
      </c>
      <c r="G946" s="732" t="s">
        <v>651</v>
      </c>
      <c r="H946" s="732">
        <v>119047</v>
      </c>
      <c r="I946" s="732">
        <v>19047</v>
      </c>
      <c r="J946" s="732" t="s">
        <v>1789</v>
      </c>
      <c r="K946" s="732" t="s">
        <v>1790</v>
      </c>
      <c r="L946" s="735">
        <v>56.4</v>
      </c>
      <c r="M946" s="735">
        <v>1</v>
      </c>
      <c r="N946" s="736">
        <v>56.4</v>
      </c>
    </row>
    <row r="947" spans="1:14" ht="14.45" customHeight="1" x14ac:dyDescent="0.2">
      <c r="A947" s="730" t="s">
        <v>599</v>
      </c>
      <c r="B947" s="731" t="s">
        <v>600</v>
      </c>
      <c r="C947" s="732" t="s">
        <v>623</v>
      </c>
      <c r="D947" s="733" t="s">
        <v>624</v>
      </c>
      <c r="E947" s="734">
        <v>50113001</v>
      </c>
      <c r="F947" s="733" t="s">
        <v>650</v>
      </c>
      <c r="G947" s="732" t="s">
        <v>651</v>
      </c>
      <c r="H947" s="732">
        <v>239776</v>
      </c>
      <c r="I947" s="732">
        <v>239776</v>
      </c>
      <c r="J947" s="732" t="s">
        <v>1791</v>
      </c>
      <c r="K947" s="732" t="s">
        <v>1792</v>
      </c>
      <c r="L947" s="735">
        <v>70.42</v>
      </c>
      <c r="M947" s="735">
        <v>2</v>
      </c>
      <c r="N947" s="736">
        <v>140.84</v>
      </c>
    </row>
    <row r="948" spans="1:14" ht="14.45" customHeight="1" x14ac:dyDescent="0.2">
      <c r="A948" s="730" t="s">
        <v>599</v>
      </c>
      <c r="B948" s="731" t="s">
        <v>600</v>
      </c>
      <c r="C948" s="732" t="s">
        <v>623</v>
      </c>
      <c r="D948" s="733" t="s">
        <v>624</v>
      </c>
      <c r="E948" s="734">
        <v>50113001</v>
      </c>
      <c r="F948" s="733" t="s">
        <v>650</v>
      </c>
      <c r="G948" s="732" t="s">
        <v>651</v>
      </c>
      <c r="H948" s="732">
        <v>501986</v>
      </c>
      <c r="I948" s="732">
        <v>222672</v>
      </c>
      <c r="J948" s="732" t="s">
        <v>1793</v>
      </c>
      <c r="K948" s="732" t="s">
        <v>1794</v>
      </c>
      <c r="L948" s="735">
        <v>41634.89</v>
      </c>
      <c r="M948" s="735">
        <v>1</v>
      </c>
      <c r="N948" s="736">
        <v>41634.89</v>
      </c>
    </row>
    <row r="949" spans="1:14" ht="14.45" customHeight="1" x14ac:dyDescent="0.2">
      <c r="A949" s="730" t="s">
        <v>599</v>
      </c>
      <c r="B949" s="731" t="s">
        <v>600</v>
      </c>
      <c r="C949" s="732" t="s">
        <v>623</v>
      </c>
      <c r="D949" s="733" t="s">
        <v>624</v>
      </c>
      <c r="E949" s="734">
        <v>50113001</v>
      </c>
      <c r="F949" s="733" t="s">
        <v>650</v>
      </c>
      <c r="G949" s="732" t="s">
        <v>670</v>
      </c>
      <c r="H949" s="732">
        <v>187607</v>
      </c>
      <c r="I949" s="732">
        <v>187607</v>
      </c>
      <c r="J949" s="732" t="s">
        <v>1159</v>
      </c>
      <c r="K949" s="732" t="s">
        <v>1160</v>
      </c>
      <c r="L949" s="735">
        <v>273.89999846799657</v>
      </c>
      <c r="M949" s="735">
        <v>36</v>
      </c>
      <c r="N949" s="736">
        <v>9860.3999448478771</v>
      </c>
    </row>
    <row r="950" spans="1:14" ht="14.45" customHeight="1" x14ac:dyDescent="0.2">
      <c r="A950" s="730" t="s">
        <v>599</v>
      </c>
      <c r="B950" s="731" t="s">
        <v>600</v>
      </c>
      <c r="C950" s="732" t="s">
        <v>623</v>
      </c>
      <c r="D950" s="733" t="s">
        <v>624</v>
      </c>
      <c r="E950" s="734">
        <v>50113001</v>
      </c>
      <c r="F950" s="733" t="s">
        <v>650</v>
      </c>
      <c r="G950" s="732" t="s">
        <v>651</v>
      </c>
      <c r="H950" s="732">
        <v>200863</v>
      </c>
      <c r="I950" s="732">
        <v>200863</v>
      </c>
      <c r="J950" s="732" t="s">
        <v>1163</v>
      </c>
      <c r="K950" s="732" t="s">
        <v>1164</v>
      </c>
      <c r="L950" s="735">
        <v>85.450000000000017</v>
      </c>
      <c r="M950" s="735">
        <v>11</v>
      </c>
      <c r="N950" s="736">
        <v>939.95000000000016</v>
      </c>
    </row>
    <row r="951" spans="1:14" ht="14.45" customHeight="1" x14ac:dyDescent="0.2">
      <c r="A951" s="730" t="s">
        <v>599</v>
      </c>
      <c r="B951" s="731" t="s">
        <v>600</v>
      </c>
      <c r="C951" s="732" t="s">
        <v>623</v>
      </c>
      <c r="D951" s="733" t="s">
        <v>624</v>
      </c>
      <c r="E951" s="734">
        <v>50113001</v>
      </c>
      <c r="F951" s="733" t="s">
        <v>650</v>
      </c>
      <c r="G951" s="732" t="s">
        <v>651</v>
      </c>
      <c r="H951" s="732">
        <v>991025</v>
      </c>
      <c r="I951" s="732">
        <v>0</v>
      </c>
      <c r="J951" s="732" t="s">
        <v>1795</v>
      </c>
      <c r="K951" s="732" t="s">
        <v>329</v>
      </c>
      <c r="L951" s="735">
        <v>341.72</v>
      </c>
      <c r="M951" s="735">
        <v>2</v>
      </c>
      <c r="N951" s="736">
        <v>683.44</v>
      </c>
    </row>
    <row r="952" spans="1:14" ht="14.45" customHeight="1" x14ac:dyDescent="0.2">
      <c r="A952" s="730" t="s">
        <v>599</v>
      </c>
      <c r="B952" s="731" t="s">
        <v>600</v>
      </c>
      <c r="C952" s="732" t="s">
        <v>623</v>
      </c>
      <c r="D952" s="733" t="s">
        <v>624</v>
      </c>
      <c r="E952" s="734">
        <v>50113001</v>
      </c>
      <c r="F952" s="733" t="s">
        <v>650</v>
      </c>
      <c r="G952" s="732" t="s">
        <v>651</v>
      </c>
      <c r="H952" s="732">
        <v>232954</v>
      </c>
      <c r="I952" s="732">
        <v>232954</v>
      </c>
      <c r="J952" s="732" t="s">
        <v>1796</v>
      </c>
      <c r="K952" s="732" t="s">
        <v>1797</v>
      </c>
      <c r="L952" s="735">
        <v>111.38000000000002</v>
      </c>
      <c r="M952" s="735">
        <v>2</v>
      </c>
      <c r="N952" s="736">
        <v>222.76000000000005</v>
      </c>
    </row>
    <row r="953" spans="1:14" ht="14.45" customHeight="1" x14ac:dyDescent="0.2">
      <c r="A953" s="730" t="s">
        <v>599</v>
      </c>
      <c r="B953" s="731" t="s">
        <v>600</v>
      </c>
      <c r="C953" s="732" t="s">
        <v>623</v>
      </c>
      <c r="D953" s="733" t="s">
        <v>624</v>
      </c>
      <c r="E953" s="734">
        <v>50113001</v>
      </c>
      <c r="F953" s="733" t="s">
        <v>650</v>
      </c>
      <c r="G953" s="732" t="s">
        <v>651</v>
      </c>
      <c r="H953" s="732">
        <v>101940</v>
      </c>
      <c r="I953" s="732">
        <v>1940</v>
      </c>
      <c r="J953" s="732" t="s">
        <v>1798</v>
      </c>
      <c r="K953" s="732" t="s">
        <v>1799</v>
      </c>
      <c r="L953" s="735">
        <v>34.800000000000011</v>
      </c>
      <c r="M953" s="735">
        <v>2</v>
      </c>
      <c r="N953" s="736">
        <v>69.600000000000023</v>
      </c>
    </row>
    <row r="954" spans="1:14" ht="14.45" customHeight="1" x14ac:dyDescent="0.2">
      <c r="A954" s="730" t="s">
        <v>599</v>
      </c>
      <c r="B954" s="731" t="s">
        <v>600</v>
      </c>
      <c r="C954" s="732" t="s">
        <v>623</v>
      </c>
      <c r="D954" s="733" t="s">
        <v>624</v>
      </c>
      <c r="E954" s="734">
        <v>50113001</v>
      </c>
      <c r="F954" s="733" t="s">
        <v>650</v>
      </c>
      <c r="G954" s="732" t="s">
        <v>651</v>
      </c>
      <c r="H954" s="732">
        <v>230358</v>
      </c>
      <c r="I954" s="732">
        <v>230358</v>
      </c>
      <c r="J954" s="732" t="s">
        <v>1800</v>
      </c>
      <c r="K954" s="732" t="s">
        <v>1801</v>
      </c>
      <c r="L954" s="735">
        <v>118.89</v>
      </c>
      <c r="M954" s="735">
        <v>3</v>
      </c>
      <c r="N954" s="736">
        <v>356.67</v>
      </c>
    </row>
    <row r="955" spans="1:14" ht="14.45" customHeight="1" x14ac:dyDescent="0.2">
      <c r="A955" s="730" t="s">
        <v>599</v>
      </c>
      <c r="B955" s="731" t="s">
        <v>600</v>
      </c>
      <c r="C955" s="732" t="s">
        <v>623</v>
      </c>
      <c r="D955" s="733" t="s">
        <v>624</v>
      </c>
      <c r="E955" s="734">
        <v>50113001</v>
      </c>
      <c r="F955" s="733" t="s">
        <v>650</v>
      </c>
      <c r="G955" s="732" t="s">
        <v>651</v>
      </c>
      <c r="H955" s="732">
        <v>230359</v>
      </c>
      <c r="I955" s="732">
        <v>230359</v>
      </c>
      <c r="J955" s="732" t="s">
        <v>1800</v>
      </c>
      <c r="K955" s="732" t="s">
        <v>1802</v>
      </c>
      <c r="L955" s="735">
        <v>170.32</v>
      </c>
      <c r="M955" s="735">
        <v>3</v>
      </c>
      <c r="N955" s="736">
        <v>510.96</v>
      </c>
    </row>
    <row r="956" spans="1:14" ht="14.45" customHeight="1" x14ac:dyDescent="0.2">
      <c r="A956" s="730" t="s">
        <v>599</v>
      </c>
      <c r="B956" s="731" t="s">
        <v>600</v>
      </c>
      <c r="C956" s="732" t="s">
        <v>623</v>
      </c>
      <c r="D956" s="733" t="s">
        <v>624</v>
      </c>
      <c r="E956" s="734">
        <v>50113001</v>
      </c>
      <c r="F956" s="733" t="s">
        <v>650</v>
      </c>
      <c r="G956" s="732" t="s">
        <v>670</v>
      </c>
      <c r="H956" s="732">
        <v>157871</v>
      </c>
      <c r="I956" s="732">
        <v>157871</v>
      </c>
      <c r="J956" s="732" t="s">
        <v>1803</v>
      </c>
      <c r="K956" s="732" t="s">
        <v>1804</v>
      </c>
      <c r="L956" s="735">
        <v>173.8</v>
      </c>
      <c r="M956" s="735">
        <v>1</v>
      </c>
      <c r="N956" s="736">
        <v>173.8</v>
      </c>
    </row>
    <row r="957" spans="1:14" ht="14.45" customHeight="1" x14ac:dyDescent="0.2">
      <c r="A957" s="730" t="s">
        <v>599</v>
      </c>
      <c r="B957" s="731" t="s">
        <v>600</v>
      </c>
      <c r="C957" s="732" t="s">
        <v>623</v>
      </c>
      <c r="D957" s="733" t="s">
        <v>624</v>
      </c>
      <c r="E957" s="734">
        <v>50113001</v>
      </c>
      <c r="F957" s="733" t="s">
        <v>650</v>
      </c>
      <c r="G957" s="732" t="s">
        <v>651</v>
      </c>
      <c r="H957" s="732">
        <v>207820</v>
      </c>
      <c r="I957" s="732">
        <v>207820</v>
      </c>
      <c r="J957" s="732" t="s">
        <v>1171</v>
      </c>
      <c r="K957" s="732" t="s">
        <v>1172</v>
      </c>
      <c r="L957" s="735">
        <v>31.316400000000002</v>
      </c>
      <c r="M957" s="735">
        <v>50</v>
      </c>
      <c r="N957" s="736">
        <v>1565.8200000000002</v>
      </c>
    </row>
    <row r="958" spans="1:14" ht="14.45" customHeight="1" x14ac:dyDescent="0.2">
      <c r="A958" s="730" t="s">
        <v>599</v>
      </c>
      <c r="B958" s="731" t="s">
        <v>600</v>
      </c>
      <c r="C958" s="732" t="s">
        <v>623</v>
      </c>
      <c r="D958" s="733" t="s">
        <v>624</v>
      </c>
      <c r="E958" s="734">
        <v>50113001</v>
      </c>
      <c r="F958" s="733" t="s">
        <v>650</v>
      </c>
      <c r="G958" s="732" t="s">
        <v>651</v>
      </c>
      <c r="H958" s="732">
        <v>207819</v>
      </c>
      <c r="I958" s="732">
        <v>207819</v>
      </c>
      <c r="J958" s="732" t="s">
        <v>1173</v>
      </c>
      <c r="K958" s="732" t="s">
        <v>1174</v>
      </c>
      <c r="L958" s="735">
        <v>22.431428571428572</v>
      </c>
      <c r="M958" s="735">
        <v>42</v>
      </c>
      <c r="N958" s="736">
        <v>942.12</v>
      </c>
    </row>
    <row r="959" spans="1:14" ht="14.45" customHeight="1" x14ac:dyDescent="0.2">
      <c r="A959" s="730" t="s">
        <v>599</v>
      </c>
      <c r="B959" s="731" t="s">
        <v>600</v>
      </c>
      <c r="C959" s="732" t="s">
        <v>623</v>
      </c>
      <c r="D959" s="733" t="s">
        <v>624</v>
      </c>
      <c r="E959" s="734">
        <v>50113001</v>
      </c>
      <c r="F959" s="733" t="s">
        <v>650</v>
      </c>
      <c r="G959" s="732" t="s">
        <v>651</v>
      </c>
      <c r="H959" s="732">
        <v>395188</v>
      </c>
      <c r="I959" s="732">
        <v>0</v>
      </c>
      <c r="J959" s="732" t="s">
        <v>1805</v>
      </c>
      <c r="K959" s="732" t="s">
        <v>1806</v>
      </c>
      <c r="L959" s="735">
        <v>34.93</v>
      </c>
      <c r="M959" s="735">
        <v>2</v>
      </c>
      <c r="N959" s="736">
        <v>69.86</v>
      </c>
    </row>
    <row r="960" spans="1:14" ht="14.45" customHeight="1" x14ac:dyDescent="0.2">
      <c r="A960" s="730" t="s">
        <v>599</v>
      </c>
      <c r="B960" s="731" t="s">
        <v>600</v>
      </c>
      <c r="C960" s="732" t="s">
        <v>623</v>
      </c>
      <c r="D960" s="733" t="s">
        <v>624</v>
      </c>
      <c r="E960" s="734">
        <v>50113001</v>
      </c>
      <c r="F960" s="733" t="s">
        <v>650</v>
      </c>
      <c r="G960" s="732" t="s">
        <v>651</v>
      </c>
      <c r="H960" s="732">
        <v>173196</v>
      </c>
      <c r="I960" s="732">
        <v>173196</v>
      </c>
      <c r="J960" s="732" t="s">
        <v>1807</v>
      </c>
      <c r="K960" s="732" t="s">
        <v>1808</v>
      </c>
      <c r="L960" s="735">
        <v>135.73999999999995</v>
      </c>
      <c r="M960" s="735">
        <v>1</v>
      </c>
      <c r="N960" s="736">
        <v>135.73999999999995</v>
      </c>
    </row>
    <row r="961" spans="1:14" ht="14.45" customHeight="1" x14ac:dyDescent="0.2">
      <c r="A961" s="730" t="s">
        <v>599</v>
      </c>
      <c r="B961" s="731" t="s">
        <v>600</v>
      </c>
      <c r="C961" s="732" t="s">
        <v>623</v>
      </c>
      <c r="D961" s="733" t="s">
        <v>624</v>
      </c>
      <c r="E961" s="734">
        <v>50113001</v>
      </c>
      <c r="F961" s="733" t="s">
        <v>650</v>
      </c>
      <c r="G961" s="732" t="s">
        <v>651</v>
      </c>
      <c r="H961" s="732">
        <v>502182</v>
      </c>
      <c r="I961" s="732">
        <v>0</v>
      </c>
      <c r="J961" s="732" t="s">
        <v>1186</v>
      </c>
      <c r="K961" s="732" t="s">
        <v>1187</v>
      </c>
      <c r="L961" s="735">
        <v>0</v>
      </c>
      <c r="M961" s="735">
        <v>1</v>
      </c>
      <c r="N961" s="736">
        <v>0</v>
      </c>
    </row>
    <row r="962" spans="1:14" ht="14.45" customHeight="1" x14ac:dyDescent="0.2">
      <c r="A962" s="730" t="s">
        <v>599</v>
      </c>
      <c r="B962" s="731" t="s">
        <v>600</v>
      </c>
      <c r="C962" s="732" t="s">
        <v>623</v>
      </c>
      <c r="D962" s="733" t="s">
        <v>624</v>
      </c>
      <c r="E962" s="734">
        <v>50113001</v>
      </c>
      <c r="F962" s="733" t="s">
        <v>650</v>
      </c>
      <c r="G962" s="732" t="s">
        <v>651</v>
      </c>
      <c r="H962" s="732">
        <v>102963</v>
      </c>
      <c r="I962" s="732">
        <v>2963</v>
      </c>
      <c r="J962" s="732" t="s">
        <v>1190</v>
      </c>
      <c r="K962" s="732" t="s">
        <v>1191</v>
      </c>
      <c r="L962" s="735">
        <v>121.83</v>
      </c>
      <c r="M962" s="735">
        <v>14</v>
      </c>
      <c r="N962" s="736">
        <v>1705.62</v>
      </c>
    </row>
    <row r="963" spans="1:14" ht="14.45" customHeight="1" x14ac:dyDescent="0.2">
      <c r="A963" s="730" t="s">
        <v>599</v>
      </c>
      <c r="B963" s="731" t="s">
        <v>600</v>
      </c>
      <c r="C963" s="732" t="s">
        <v>623</v>
      </c>
      <c r="D963" s="733" t="s">
        <v>624</v>
      </c>
      <c r="E963" s="734">
        <v>50113001</v>
      </c>
      <c r="F963" s="733" t="s">
        <v>650</v>
      </c>
      <c r="G963" s="732" t="s">
        <v>651</v>
      </c>
      <c r="H963" s="732">
        <v>100269</v>
      </c>
      <c r="I963" s="732">
        <v>269</v>
      </c>
      <c r="J963" s="732" t="s">
        <v>1192</v>
      </c>
      <c r="K963" s="732" t="s">
        <v>1193</v>
      </c>
      <c r="L963" s="735">
        <v>50.9</v>
      </c>
      <c r="M963" s="735">
        <v>3</v>
      </c>
      <c r="N963" s="736">
        <v>152.69999999999999</v>
      </c>
    </row>
    <row r="964" spans="1:14" ht="14.45" customHeight="1" x14ac:dyDescent="0.2">
      <c r="A964" s="730" t="s">
        <v>599</v>
      </c>
      <c r="B964" s="731" t="s">
        <v>600</v>
      </c>
      <c r="C964" s="732" t="s">
        <v>623</v>
      </c>
      <c r="D964" s="733" t="s">
        <v>624</v>
      </c>
      <c r="E964" s="734">
        <v>50113001</v>
      </c>
      <c r="F964" s="733" t="s">
        <v>650</v>
      </c>
      <c r="G964" s="732" t="s">
        <v>651</v>
      </c>
      <c r="H964" s="732">
        <v>229944</v>
      </c>
      <c r="I964" s="732">
        <v>229944</v>
      </c>
      <c r="J964" s="732" t="s">
        <v>1809</v>
      </c>
      <c r="K964" s="732" t="s">
        <v>1115</v>
      </c>
      <c r="L964" s="735">
        <v>58.564999999999998</v>
      </c>
      <c r="M964" s="735">
        <v>4</v>
      </c>
      <c r="N964" s="736">
        <v>234.26</v>
      </c>
    </row>
    <row r="965" spans="1:14" ht="14.45" customHeight="1" x14ac:dyDescent="0.2">
      <c r="A965" s="730" t="s">
        <v>599</v>
      </c>
      <c r="B965" s="731" t="s">
        <v>600</v>
      </c>
      <c r="C965" s="732" t="s">
        <v>623</v>
      </c>
      <c r="D965" s="733" t="s">
        <v>624</v>
      </c>
      <c r="E965" s="734">
        <v>50113001</v>
      </c>
      <c r="F965" s="733" t="s">
        <v>650</v>
      </c>
      <c r="G965" s="732" t="s">
        <v>670</v>
      </c>
      <c r="H965" s="732">
        <v>847149</v>
      </c>
      <c r="I965" s="732">
        <v>124115</v>
      </c>
      <c r="J965" s="732" t="s">
        <v>1810</v>
      </c>
      <c r="K965" s="732" t="s">
        <v>1115</v>
      </c>
      <c r="L965" s="735">
        <v>213.24</v>
      </c>
      <c r="M965" s="735">
        <v>5</v>
      </c>
      <c r="N965" s="736">
        <v>1066.2</v>
      </c>
    </row>
    <row r="966" spans="1:14" ht="14.45" customHeight="1" x14ac:dyDescent="0.2">
      <c r="A966" s="730" t="s">
        <v>599</v>
      </c>
      <c r="B966" s="731" t="s">
        <v>600</v>
      </c>
      <c r="C966" s="732" t="s">
        <v>623</v>
      </c>
      <c r="D966" s="733" t="s">
        <v>624</v>
      </c>
      <c r="E966" s="734">
        <v>50113001</v>
      </c>
      <c r="F966" s="733" t="s">
        <v>650</v>
      </c>
      <c r="G966" s="732" t="s">
        <v>670</v>
      </c>
      <c r="H966" s="732">
        <v>124121</v>
      </c>
      <c r="I966" s="732">
        <v>124121</v>
      </c>
      <c r="J966" s="732" t="s">
        <v>1810</v>
      </c>
      <c r="K966" s="732" t="s">
        <v>1196</v>
      </c>
      <c r="L966" s="735">
        <v>689.99</v>
      </c>
      <c r="M966" s="735">
        <v>1</v>
      </c>
      <c r="N966" s="736">
        <v>689.99</v>
      </c>
    </row>
    <row r="967" spans="1:14" ht="14.45" customHeight="1" x14ac:dyDescent="0.2">
      <c r="A967" s="730" t="s">
        <v>599</v>
      </c>
      <c r="B967" s="731" t="s">
        <v>600</v>
      </c>
      <c r="C967" s="732" t="s">
        <v>623</v>
      </c>
      <c r="D967" s="733" t="s">
        <v>624</v>
      </c>
      <c r="E967" s="734">
        <v>50113001</v>
      </c>
      <c r="F967" s="733" t="s">
        <v>650</v>
      </c>
      <c r="G967" s="732" t="s">
        <v>670</v>
      </c>
      <c r="H967" s="732">
        <v>849940</v>
      </c>
      <c r="I967" s="732">
        <v>124119</v>
      </c>
      <c r="J967" s="732" t="s">
        <v>1810</v>
      </c>
      <c r="K967" s="732" t="s">
        <v>1811</v>
      </c>
      <c r="L967" s="735">
        <v>547.83000000000004</v>
      </c>
      <c r="M967" s="735">
        <v>1</v>
      </c>
      <c r="N967" s="736">
        <v>547.83000000000004</v>
      </c>
    </row>
    <row r="968" spans="1:14" ht="14.45" customHeight="1" x14ac:dyDescent="0.2">
      <c r="A968" s="730" t="s">
        <v>599</v>
      </c>
      <c r="B968" s="731" t="s">
        <v>600</v>
      </c>
      <c r="C968" s="732" t="s">
        <v>623</v>
      </c>
      <c r="D968" s="733" t="s">
        <v>624</v>
      </c>
      <c r="E968" s="734">
        <v>50113001</v>
      </c>
      <c r="F968" s="733" t="s">
        <v>650</v>
      </c>
      <c r="G968" s="732" t="s">
        <v>670</v>
      </c>
      <c r="H968" s="732">
        <v>845220</v>
      </c>
      <c r="I968" s="732">
        <v>101211</v>
      </c>
      <c r="J968" s="732" t="s">
        <v>1197</v>
      </c>
      <c r="K968" s="732" t="s">
        <v>769</v>
      </c>
      <c r="L968" s="735">
        <v>188.81999999999996</v>
      </c>
      <c r="M968" s="735">
        <v>3</v>
      </c>
      <c r="N968" s="736">
        <v>566.45999999999992</v>
      </c>
    </row>
    <row r="969" spans="1:14" ht="14.45" customHeight="1" x14ac:dyDescent="0.2">
      <c r="A969" s="730" t="s">
        <v>599</v>
      </c>
      <c r="B969" s="731" t="s">
        <v>600</v>
      </c>
      <c r="C969" s="732" t="s">
        <v>623</v>
      </c>
      <c r="D969" s="733" t="s">
        <v>624</v>
      </c>
      <c r="E969" s="734">
        <v>50113001</v>
      </c>
      <c r="F969" s="733" t="s">
        <v>650</v>
      </c>
      <c r="G969" s="732" t="s">
        <v>670</v>
      </c>
      <c r="H969" s="732">
        <v>844651</v>
      </c>
      <c r="I969" s="732">
        <v>101205</v>
      </c>
      <c r="J969" s="732" t="s">
        <v>1197</v>
      </c>
      <c r="K969" s="732" t="s">
        <v>1198</v>
      </c>
      <c r="L969" s="735">
        <v>76.449999999999989</v>
      </c>
      <c r="M969" s="735">
        <v>1</v>
      </c>
      <c r="N969" s="736">
        <v>76.449999999999989</v>
      </c>
    </row>
    <row r="970" spans="1:14" ht="14.45" customHeight="1" x14ac:dyDescent="0.2">
      <c r="A970" s="730" t="s">
        <v>599</v>
      </c>
      <c r="B970" s="731" t="s">
        <v>600</v>
      </c>
      <c r="C970" s="732" t="s">
        <v>623</v>
      </c>
      <c r="D970" s="733" t="s">
        <v>624</v>
      </c>
      <c r="E970" s="734">
        <v>50113001</v>
      </c>
      <c r="F970" s="733" t="s">
        <v>650</v>
      </c>
      <c r="G970" s="732" t="s">
        <v>651</v>
      </c>
      <c r="H970" s="732">
        <v>846340</v>
      </c>
      <c r="I970" s="732">
        <v>122690</v>
      </c>
      <c r="J970" s="732" t="s">
        <v>1812</v>
      </c>
      <c r="K970" s="732" t="s">
        <v>763</v>
      </c>
      <c r="L970" s="735">
        <v>277.33</v>
      </c>
      <c r="M970" s="735">
        <v>2</v>
      </c>
      <c r="N970" s="736">
        <v>554.66</v>
      </c>
    </row>
    <row r="971" spans="1:14" ht="14.45" customHeight="1" x14ac:dyDescent="0.2">
      <c r="A971" s="730" t="s">
        <v>599</v>
      </c>
      <c r="B971" s="731" t="s">
        <v>600</v>
      </c>
      <c r="C971" s="732" t="s">
        <v>623</v>
      </c>
      <c r="D971" s="733" t="s">
        <v>624</v>
      </c>
      <c r="E971" s="734">
        <v>50113001</v>
      </c>
      <c r="F971" s="733" t="s">
        <v>650</v>
      </c>
      <c r="G971" s="732" t="s">
        <v>651</v>
      </c>
      <c r="H971" s="732">
        <v>500280</v>
      </c>
      <c r="I971" s="732">
        <v>159836</v>
      </c>
      <c r="J971" s="732" t="s">
        <v>1813</v>
      </c>
      <c r="K971" s="732" t="s">
        <v>329</v>
      </c>
      <c r="L971" s="735">
        <v>144.55000000000001</v>
      </c>
      <c r="M971" s="735">
        <v>3</v>
      </c>
      <c r="N971" s="736">
        <v>433.65000000000003</v>
      </c>
    </row>
    <row r="972" spans="1:14" ht="14.45" customHeight="1" x14ac:dyDescent="0.2">
      <c r="A972" s="730" t="s">
        <v>599</v>
      </c>
      <c r="B972" s="731" t="s">
        <v>600</v>
      </c>
      <c r="C972" s="732" t="s">
        <v>623</v>
      </c>
      <c r="D972" s="733" t="s">
        <v>624</v>
      </c>
      <c r="E972" s="734">
        <v>50113001</v>
      </c>
      <c r="F972" s="733" t="s">
        <v>650</v>
      </c>
      <c r="G972" s="732" t="s">
        <v>651</v>
      </c>
      <c r="H972" s="732">
        <v>207776</v>
      </c>
      <c r="I972" s="732">
        <v>207776</v>
      </c>
      <c r="J972" s="732" t="s">
        <v>1814</v>
      </c>
      <c r="K972" s="732" t="s">
        <v>1815</v>
      </c>
      <c r="L972" s="735">
        <v>257.65000000000003</v>
      </c>
      <c r="M972" s="735">
        <v>1</v>
      </c>
      <c r="N972" s="736">
        <v>257.65000000000003</v>
      </c>
    </row>
    <row r="973" spans="1:14" ht="14.45" customHeight="1" x14ac:dyDescent="0.2">
      <c r="A973" s="730" t="s">
        <v>599</v>
      </c>
      <c r="B973" s="731" t="s">
        <v>600</v>
      </c>
      <c r="C973" s="732" t="s">
        <v>623</v>
      </c>
      <c r="D973" s="733" t="s">
        <v>624</v>
      </c>
      <c r="E973" s="734">
        <v>50113001</v>
      </c>
      <c r="F973" s="733" t="s">
        <v>650</v>
      </c>
      <c r="G973" s="732" t="s">
        <v>670</v>
      </c>
      <c r="H973" s="732">
        <v>844243</v>
      </c>
      <c r="I973" s="732">
        <v>112561</v>
      </c>
      <c r="J973" s="732" t="s">
        <v>1816</v>
      </c>
      <c r="K973" s="732" t="s">
        <v>1817</v>
      </c>
      <c r="L973" s="735">
        <v>52.399999999999984</v>
      </c>
      <c r="M973" s="735">
        <v>1</v>
      </c>
      <c r="N973" s="736">
        <v>52.399999999999984</v>
      </c>
    </row>
    <row r="974" spans="1:14" ht="14.45" customHeight="1" x14ac:dyDescent="0.2">
      <c r="A974" s="730" t="s">
        <v>599</v>
      </c>
      <c r="B974" s="731" t="s">
        <v>600</v>
      </c>
      <c r="C974" s="732" t="s">
        <v>623</v>
      </c>
      <c r="D974" s="733" t="s">
        <v>624</v>
      </c>
      <c r="E974" s="734">
        <v>50113001</v>
      </c>
      <c r="F974" s="733" t="s">
        <v>650</v>
      </c>
      <c r="G974" s="732" t="s">
        <v>651</v>
      </c>
      <c r="H974" s="732">
        <v>994959</v>
      </c>
      <c r="I974" s="732">
        <v>0</v>
      </c>
      <c r="J974" s="732" t="s">
        <v>1818</v>
      </c>
      <c r="K974" s="732" t="s">
        <v>329</v>
      </c>
      <c r="L974" s="735">
        <v>76.609999999999985</v>
      </c>
      <c r="M974" s="735">
        <v>33</v>
      </c>
      <c r="N974" s="736">
        <v>2528.1299999999997</v>
      </c>
    </row>
    <row r="975" spans="1:14" ht="14.45" customHeight="1" x14ac:dyDescent="0.2">
      <c r="A975" s="730" t="s">
        <v>599</v>
      </c>
      <c r="B975" s="731" t="s">
        <v>600</v>
      </c>
      <c r="C975" s="732" t="s">
        <v>623</v>
      </c>
      <c r="D975" s="733" t="s">
        <v>624</v>
      </c>
      <c r="E975" s="734">
        <v>50113001</v>
      </c>
      <c r="F975" s="733" t="s">
        <v>650</v>
      </c>
      <c r="G975" s="732" t="s">
        <v>651</v>
      </c>
      <c r="H975" s="732">
        <v>192086</v>
      </c>
      <c r="I975" s="732">
        <v>92086</v>
      </c>
      <c r="J975" s="732" t="s">
        <v>1819</v>
      </c>
      <c r="K975" s="732" t="s">
        <v>1820</v>
      </c>
      <c r="L975" s="735">
        <v>134.11500000000001</v>
      </c>
      <c r="M975" s="735">
        <v>2</v>
      </c>
      <c r="N975" s="736">
        <v>268.23</v>
      </c>
    </row>
    <row r="976" spans="1:14" ht="14.45" customHeight="1" x14ac:dyDescent="0.2">
      <c r="A976" s="730" t="s">
        <v>599</v>
      </c>
      <c r="B976" s="731" t="s">
        <v>600</v>
      </c>
      <c r="C976" s="732" t="s">
        <v>623</v>
      </c>
      <c r="D976" s="733" t="s">
        <v>624</v>
      </c>
      <c r="E976" s="734">
        <v>50113001</v>
      </c>
      <c r="F976" s="733" t="s">
        <v>650</v>
      </c>
      <c r="G976" s="732" t="s">
        <v>670</v>
      </c>
      <c r="H976" s="732">
        <v>215904</v>
      </c>
      <c r="I976" s="732">
        <v>215904</v>
      </c>
      <c r="J976" s="732" t="s">
        <v>1821</v>
      </c>
      <c r="K976" s="732" t="s">
        <v>1822</v>
      </c>
      <c r="L976" s="735">
        <v>119.05000000000003</v>
      </c>
      <c r="M976" s="735">
        <v>2</v>
      </c>
      <c r="N976" s="736">
        <v>238.10000000000005</v>
      </c>
    </row>
    <row r="977" spans="1:14" ht="14.45" customHeight="1" x14ac:dyDescent="0.2">
      <c r="A977" s="730" t="s">
        <v>599</v>
      </c>
      <c r="B977" s="731" t="s">
        <v>600</v>
      </c>
      <c r="C977" s="732" t="s">
        <v>623</v>
      </c>
      <c r="D977" s="733" t="s">
        <v>624</v>
      </c>
      <c r="E977" s="734">
        <v>50113001</v>
      </c>
      <c r="F977" s="733" t="s">
        <v>650</v>
      </c>
      <c r="G977" s="732" t="s">
        <v>670</v>
      </c>
      <c r="H977" s="732">
        <v>215907</v>
      </c>
      <c r="I977" s="732">
        <v>215907</v>
      </c>
      <c r="J977" s="732" t="s">
        <v>1823</v>
      </c>
      <c r="K977" s="732" t="s">
        <v>1824</v>
      </c>
      <c r="L977" s="735">
        <v>240.21</v>
      </c>
      <c r="M977" s="735">
        <v>1</v>
      </c>
      <c r="N977" s="736">
        <v>240.21</v>
      </c>
    </row>
    <row r="978" spans="1:14" ht="14.45" customHeight="1" x14ac:dyDescent="0.2">
      <c r="A978" s="730" t="s">
        <v>599</v>
      </c>
      <c r="B978" s="731" t="s">
        <v>600</v>
      </c>
      <c r="C978" s="732" t="s">
        <v>623</v>
      </c>
      <c r="D978" s="733" t="s">
        <v>624</v>
      </c>
      <c r="E978" s="734">
        <v>50113001</v>
      </c>
      <c r="F978" s="733" t="s">
        <v>650</v>
      </c>
      <c r="G978" s="732" t="s">
        <v>651</v>
      </c>
      <c r="H978" s="732">
        <v>180058</v>
      </c>
      <c r="I978" s="732">
        <v>80058</v>
      </c>
      <c r="J978" s="732" t="s">
        <v>1219</v>
      </c>
      <c r="K978" s="732" t="s">
        <v>659</v>
      </c>
      <c r="L978" s="735">
        <v>123.28285714285714</v>
      </c>
      <c r="M978" s="735">
        <v>7</v>
      </c>
      <c r="N978" s="736">
        <v>862.98</v>
      </c>
    </row>
    <row r="979" spans="1:14" ht="14.45" customHeight="1" x14ac:dyDescent="0.2">
      <c r="A979" s="730" t="s">
        <v>599</v>
      </c>
      <c r="B979" s="731" t="s">
        <v>600</v>
      </c>
      <c r="C979" s="732" t="s">
        <v>623</v>
      </c>
      <c r="D979" s="733" t="s">
        <v>624</v>
      </c>
      <c r="E979" s="734">
        <v>50113001</v>
      </c>
      <c r="F979" s="733" t="s">
        <v>650</v>
      </c>
      <c r="G979" s="732" t="s">
        <v>651</v>
      </c>
      <c r="H979" s="732">
        <v>199011</v>
      </c>
      <c r="I979" s="732">
        <v>199011</v>
      </c>
      <c r="J979" s="732" t="s">
        <v>1825</v>
      </c>
      <c r="K979" s="732" t="s">
        <v>1826</v>
      </c>
      <c r="L979" s="735">
        <v>35.860000000000007</v>
      </c>
      <c r="M979" s="735">
        <v>1</v>
      </c>
      <c r="N979" s="736">
        <v>35.860000000000007</v>
      </c>
    </row>
    <row r="980" spans="1:14" ht="14.45" customHeight="1" x14ac:dyDescent="0.2">
      <c r="A980" s="730" t="s">
        <v>599</v>
      </c>
      <c r="B980" s="731" t="s">
        <v>600</v>
      </c>
      <c r="C980" s="732" t="s">
        <v>623</v>
      </c>
      <c r="D980" s="733" t="s">
        <v>624</v>
      </c>
      <c r="E980" s="734">
        <v>50113001</v>
      </c>
      <c r="F980" s="733" t="s">
        <v>650</v>
      </c>
      <c r="G980" s="732" t="s">
        <v>651</v>
      </c>
      <c r="H980" s="732">
        <v>235635</v>
      </c>
      <c r="I980" s="732">
        <v>235635</v>
      </c>
      <c r="J980" s="732" t="s">
        <v>1827</v>
      </c>
      <c r="K980" s="732" t="s">
        <v>1828</v>
      </c>
      <c r="L980" s="735">
        <v>115.51</v>
      </c>
      <c r="M980" s="735">
        <v>2</v>
      </c>
      <c r="N980" s="736">
        <v>231.02</v>
      </c>
    </row>
    <row r="981" spans="1:14" ht="14.45" customHeight="1" x14ac:dyDescent="0.2">
      <c r="A981" s="730" t="s">
        <v>599</v>
      </c>
      <c r="B981" s="731" t="s">
        <v>600</v>
      </c>
      <c r="C981" s="732" t="s">
        <v>623</v>
      </c>
      <c r="D981" s="733" t="s">
        <v>624</v>
      </c>
      <c r="E981" s="734">
        <v>50113001</v>
      </c>
      <c r="F981" s="733" t="s">
        <v>650</v>
      </c>
      <c r="G981" s="732" t="s">
        <v>651</v>
      </c>
      <c r="H981" s="732">
        <v>207264</v>
      </c>
      <c r="I981" s="732">
        <v>207264</v>
      </c>
      <c r="J981" s="732" t="s">
        <v>1829</v>
      </c>
      <c r="K981" s="732" t="s">
        <v>707</v>
      </c>
      <c r="L981" s="735">
        <v>147.03714285714287</v>
      </c>
      <c r="M981" s="735">
        <v>7</v>
      </c>
      <c r="N981" s="736">
        <v>1029.26</v>
      </c>
    </row>
    <row r="982" spans="1:14" ht="14.45" customHeight="1" x14ac:dyDescent="0.2">
      <c r="A982" s="730" t="s">
        <v>599</v>
      </c>
      <c r="B982" s="731" t="s">
        <v>600</v>
      </c>
      <c r="C982" s="732" t="s">
        <v>623</v>
      </c>
      <c r="D982" s="733" t="s">
        <v>624</v>
      </c>
      <c r="E982" s="734">
        <v>50113001</v>
      </c>
      <c r="F982" s="733" t="s">
        <v>650</v>
      </c>
      <c r="G982" s="732" t="s">
        <v>651</v>
      </c>
      <c r="H982" s="732">
        <v>175868</v>
      </c>
      <c r="I982" s="732">
        <v>75868</v>
      </c>
      <c r="J982" s="732" t="s">
        <v>1829</v>
      </c>
      <c r="K982" s="732" t="s">
        <v>1830</v>
      </c>
      <c r="L982" s="735">
        <v>152.30000000000001</v>
      </c>
      <c r="M982" s="735">
        <v>2</v>
      </c>
      <c r="N982" s="736">
        <v>304.60000000000002</v>
      </c>
    </row>
    <row r="983" spans="1:14" ht="14.45" customHeight="1" x14ac:dyDescent="0.2">
      <c r="A983" s="730" t="s">
        <v>599</v>
      </c>
      <c r="B983" s="731" t="s">
        <v>600</v>
      </c>
      <c r="C983" s="732" t="s">
        <v>623</v>
      </c>
      <c r="D983" s="733" t="s">
        <v>624</v>
      </c>
      <c r="E983" s="734">
        <v>50113001</v>
      </c>
      <c r="F983" s="733" t="s">
        <v>650</v>
      </c>
      <c r="G983" s="732" t="s">
        <v>670</v>
      </c>
      <c r="H983" s="732">
        <v>191922</v>
      </c>
      <c r="I983" s="732">
        <v>191922</v>
      </c>
      <c r="J983" s="732" t="s">
        <v>1222</v>
      </c>
      <c r="K983" s="732" t="s">
        <v>1223</v>
      </c>
      <c r="L983" s="735">
        <v>70.39</v>
      </c>
      <c r="M983" s="735">
        <v>3</v>
      </c>
      <c r="N983" s="736">
        <v>211.17000000000002</v>
      </c>
    </row>
    <row r="984" spans="1:14" ht="14.45" customHeight="1" x14ac:dyDescent="0.2">
      <c r="A984" s="730" t="s">
        <v>599</v>
      </c>
      <c r="B984" s="731" t="s">
        <v>600</v>
      </c>
      <c r="C984" s="732" t="s">
        <v>623</v>
      </c>
      <c r="D984" s="733" t="s">
        <v>624</v>
      </c>
      <c r="E984" s="734">
        <v>50113001</v>
      </c>
      <c r="F984" s="733" t="s">
        <v>650</v>
      </c>
      <c r="G984" s="732" t="s">
        <v>670</v>
      </c>
      <c r="H984" s="732">
        <v>208203</v>
      </c>
      <c r="I984" s="732">
        <v>208203</v>
      </c>
      <c r="J984" s="732" t="s">
        <v>1224</v>
      </c>
      <c r="K984" s="732" t="s">
        <v>1831</v>
      </c>
      <c r="L984" s="735">
        <v>97.31</v>
      </c>
      <c r="M984" s="735">
        <v>1</v>
      </c>
      <c r="N984" s="736">
        <v>97.31</v>
      </c>
    </row>
    <row r="985" spans="1:14" ht="14.45" customHeight="1" x14ac:dyDescent="0.2">
      <c r="A985" s="730" t="s">
        <v>599</v>
      </c>
      <c r="B985" s="731" t="s">
        <v>600</v>
      </c>
      <c r="C985" s="732" t="s">
        <v>623</v>
      </c>
      <c r="D985" s="733" t="s">
        <v>624</v>
      </c>
      <c r="E985" s="734">
        <v>50113001</v>
      </c>
      <c r="F985" s="733" t="s">
        <v>650</v>
      </c>
      <c r="G985" s="732" t="s">
        <v>670</v>
      </c>
      <c r="H985" s="732">
        <v>208204</v>
      </c>
      <c r="I985" s="732">
        <v>208204</v>
      </c>
      <c r="J985" s="732" t="s">
        <v>1224</v>
      </c>
      <c r="K985" s="732" t="s">
        <v>1225</v>
      </c>
      <c r="L985" s="735">
        <v>48.930000000000014</v>
      </c>
      <c r="M985" s="735">
        <v>1</v>
      </c>
      <c r="N985" s="736">
        <v>48.930000000000014</v>
      </c>
    </row>
    <row r="986" spans="1:14" ht="14.45" customHeight="1" x14ac:dyDescent="0.2">
      <c r="A986" s="730" t="s">
        <v>599</v>
      </c>
      <c r="B986" s="731" t="s">
        <v>600</v>
      </c>
      <c r="C986" s="732" t="s">
        <v>623</v>
      </c>
      <c r="D986" s="733" t="s">
        <v>624</v>
      </c>
      <c r="E986" s="734">
        <v>50113001</v>
      </c>
      <c r="F986" s="733" t="s">
        <v>650</v>
      </c>
      <c r="G986" s="732" t="s">
        <v>670</v>
      </c>
      <c r="H986" s="732">
        <v>208207</v>
      </c>
      <c r="I986" s="732">
        <v>208207</v>
      </c>
      <c r="J986" s="732" t="s">
        <v>1832</v>
      </c>
      <c r="K986" s="732" t="s">
        <v>1833</v>
      </c>
      <c r="L986" s="735">
        <v>80.990000000000009</v>
      </c>
      <c r="M986" s="735">
        <v>2</v>
      </c>
      <c r="N986" s="736">
        <v>161.98000000000002</v>
      </c>
    </row>
    <row r="987" spans="1:14" ht="14.45" customHeight="1" x14ac:dyDescent="0.2">
      <c r="A987" s="730" t="s">
        <v>599</v>
      </c>
      <c r="B987" s="731" t="s">
        <v>600</v>
      </c>
      <c r="C987" s="732" t="s">
        <v>623</v>
      </c>
      <c r="D987" s="733" t="s">
        <v>624</v>
      </c>
      <c r="E987" s="734">
        <v>50113001</v>
      </c>
      <c r="F987" s="733" t="s">
        <v>650</v>
      </c>
      <c r="G987" s="732" t="s">
        <v>651</v>
      </c>
      <c r="H987" s="732">
        <v>116051</v>
      </c>
      <c r="I987" s="732">
        <v>16051</v>
      </c>
      <c r="J987" s="732" t="s">
        <v>1834</v>
      </c>
      <c r="K987" s="732" t="s">
        <v>1835</v>
      </c>
      <c r="L987" s="735">
        <v>56.779999999999994</v>
      </c>
      <c r="M987" s="735">
        <v>1</v>
      </c>
      <c r="N987" s="736">
        <v>56.779999999999994</v>
      </c>
    </row>
    <row r="988" spans="1:14" ht="14.45" customHeight="1" x14ac:dyDescent="0.2">
      <c r="A988" s="730" t="s">
        <v>599</v>
      </c>
      <c r="B988" s="731" t="s">
        <v>600</v>
      </c>
      <c r="C988" s="732" t="s">
        <v>623</v>
      </c>
      <c r="D988" s="733" t="s">
        <v>624</v>
      </c>
      <c r="E988" s="734">
        <v>50113001</v>
      </c>
      <c r="F988" s="733" t="s">
        <v>650</v>
      </c>
      <c r="G988" s="732" t="s">
        <v>651</v>
      </c>
      <c r="H988" s="732">
        <v>234023</v>
      </c>
      <c r="I988" s="732">
        <v>234023</v>
      </c>
      <c r="J988" s="732" t="s">
        <v>1836</v>
      </c>
      <c r="K988" s="732" t="s">
        <v>1837</v>
      </c>
      <c r="L988" s="735">
        <v>181.08</v>
      </c>
      <c r="M988" s="735">
        <v>6</v>
      </c>
      <c r="N988" s="736">
        <v>1086.48</v>
      </c>
    </row>
    <row r="989" spans="1:14" ht="14.45" customHeight="1" x14ac:dyDescent="0.2">
      <c r="A989" s="730" t="s">
        <v>599</v>
      </c>
      <c r="B989" s="731" t="s">
        <v>600</v>
      </c>
      <c r="C989" s="732" t="s">
        <v>623</v>
      </c>
      <c r="D989" s="733" t="s">
        <v>624</v>
      </c>
      <c r="E989" s="734">
        <v>50113001</v>
      </c>
      <c r="F989" s="733" t="s">
        <v>650</v>
      </c>
      <c r="G989" s="732" t="s">
        <v>670</v>
      </c>
      <c r="H989" s="732">
        <v>194882</v>
      </c>
      <c r="I989" s="732">
        <v>94882</v>
      </c>
      <c r="J989" s="732" t="s">
        <v>1226</v>
      </c>
      <c r="K989" s="732" t="s">
        <v>1227</v>
      </c>
      <c r="L989" s="735">
        <v>171.6</v>
      </c>
      <c r="M989" s="735">
        <v>6</v>
      </c>
      <c r="N989" s="736">
        <v>1029.5999999999999</v>
      </c>
    </row>
    <row r="990" spans="1:14" ht="14.45" customHeight="1" x14ac:dyDescent="0.2">
      <c r="A990" s="730" t="s">
        <v>599</v>
      </c>
      <c r="B990" s="731" t="s">
        <v>600</v>
      </c>
      <c r="C990" s="732" t="s">
        <v>623</v>
      </c>
      <c r="D990" s="733" t="s">
        <v>624</v>
      </c>
      <c r="E990" s="734">
        <v>50113001</v>
      </c>
      <c r="F990" s="733" t="s">
        <v>650</v>
      </c>
      <c r="G990" s="732" t="s">
        <v>670</v>
      </c>
      <c r="H990" s="732">
        <v>109711</v>
      </c>
      <c r="I990" s="732">
        <v>9711</v>
      </c>
      <c r="J990" s="732" t="s">
        <v>1226</v>
      </c>
      <c r="K990" s="732" t="s">
        <v>1228</v>
      </c>
      <c r="L990" s="735">
        <v>170.33</v>
      </c>
      <c r="M990" s="735">
        <v>6</v>
      </c>
      <c r="N990" s="736">
        <v>1021.98</v>
      </c>
    </row>
    <row r="991" spans="1:14" ht="14.45" customHeight="1" x14ac:dyDescent="0.2">
      <c r="A991" s="730" t="s">
        <v>599</v>
      </c>
      <c r="B991" s="731" t="s">
        <v>600</v>
      </c>
      <c r="C991" s="732" t="s">
        <v>623</v>
      </c>
      <c r="D991" s="733" t="s">
        <v>624</v>
      </c>
      <c r="E991" s="734">
        <v>50113001</v>
      </c>
      <c r="F991" s="733" t="s">
        <v>650</v>
      </c>
      <c r="G991" s="732" t="s">
        <v>670</v>
      </c>
      <c r="H991" s="732">
        <v>109709</v>
      </c>
      <c r="I991" s="732">
        <v>9709</v>
      </c>
      <c r="J991" s="732" t="s">
        <v>1226</v>
      </c>
      <c r="K991" s="732" t="s">
        <v>1229</v>
      </c>
      <c r="L991" s="735">
        <v>64.919999999999987</v>
      </c>
      <c r="M991" s="735">
        <v>30</v>
      </c>
      <c r="N991" s="736">
        <v>1947.5999999999997</v>
      </c>
    </row>
    <row r="992" spans="1:14" ht="14.45" customHeight="1" x14ac:dyDescent="0.2">
      <c r="A992" s="730" t="s">
        <v>599</v>
      </c>
      <c r="B992" s="731" t="s">
        <v>600</v>
      </c>
      <c r="C992" s="732" t="s">
        <v>623</v>
      </c>
      <c r="D992" s="733" t="s">
        <v>624</v>
      </c>
      <c r="E992" s="734">
        <v>50113001</v>
      </c>
      <c r="F992" s="733" t="s">
        <v>650</v>
      </c>
      <c r="G992" s="732" t="s">
        <v>651</v>
      </c>
      <c r="H992" s="732">
        <v>844145</v>
      </c>
      <c r="I992" s="732">
        <v>56350</v>
      </c>
      <c r="J992" s="732" t="s">
        <v>1234</v>
      </c>
      <c r="K992" s="732" t="s">
        <v>1026</v>
      </c>
      <c r="L992" s="735">
        <v>40.229999999999997</v>
      </c>
      <c r="M992" s="735">
        <v>4</v>
      </c>
      <c r="N992" s="736">
        <v>160.91999999999999</v>
      </c>
    </row>
    <row r="993" spans="1:14" ht="14.45" customHeight="1" x14ac:dyDescent="0.2">
      <c r="A993" s="730" t="s">
        <v>599</v>
      </c>
      <c r="B993" s="731" t="s">
        <v>600</v>
      </c>
      <c r="C993" s="732" t="s">
        <v>623</v>
      </c>
      <c r="D993" s="733" t="s">
        <v>624</v>
      </c>
      <c r="E993" s="734">
        <v>50113001</v>
      </c>
      <c r="F993" s="733" t="s">
        <v>650</v>
      </c>
      <c r="G993" s="732" t="s">
        <v>651</v>
      </c>
      <c r="H993" s="732">
        <v>188850</v>
      </c>
      <c r="I993" s="732">
        <v>188850</v>
      </c>
      <c r="J993" s="732" t="s">
        <v>1838</v>
      </c>
      <c r="K993" s="732" t="s">
        <v>1839</v>
      </c>
      <c r="L993" s="735">
        <v>39.22</v>
      </c>
      <c r="M993" s="735">
        <v>1</v>
      </c>
      <c r="N993" s="736">
        <v>39.22</v>
      </c>
    </row>
    <row r="994" spans="1:14" ht="14.45" customHeight="1" x14ac:dyDescent="0.2">
      <c r="A994" s="730" t="s">
        <v>599</v>
      </c>
      <c r="B994" s="731" t="s">
        <v>600</v>
      </c>
      <c r="C994" s="732" t="s">
        <v>623</v>
      </c>
      <c r="D994" s="733" t="s">
        <v>624</v>
      </c>
      <c r="E994" s="734">
        <v>50113001</v>
      </c>
      <c r="F994" s="733" t="s">
        <v>650</v>
      </c>
      <c r="G994" s="732" t="s">
        <v>651</v>
      </c>
      <c r="H994" s="732">
        <v>188900</v>
      </c>
      <c r="I994" s="732">
        <v>88900</v>
      </c>
      <c r="J994" s="732" t="s">
        <v>1237</v>
      </c>
      <c r="K994" s="732" t="s">
        <v>1238</v>
      </c>
      <c r="L994" s="735">
        <v>85.45</v>
      </c>
      <c r="M994" s="735">
        <v>2</v>
      </c>
      <c r="N994" s="736">
        <v>170.9</v>
      </c>
    </row>
    <row r="995" spans="1:14" ht="14.45" customHeight="1" x14ac:dyDescent="0.2">
      <c r="A995" s="730" t="s">
        <v>599</v>
      </c>
      <c r="B995" s="731" t="s">
        <v>600</v>
      </c>
      <c r="C995" s="732" t="s">
        <v>623</v>
      </c>
      <c r="D995" s="733" t="s">
        <v>624</v>
      </c>
      <c r="E995" s="734">
        <v>50113001</v>
      </c>
      <c r="F995" s="733" t="s">
        <v>650</v>
      </c>
      <c r="G995" s="732" t="s">
        <v>651</v>
      </c>
      <c r="H995" s="732">
        <v>202822</v>
      </c>
      <c r="I995" s="732">
        <v>202822</v>
      </c>
      <c r="J995" s="732" t="s">
        <v>1840</v>
      </c>
      <c r="K995" s="732" t="s">
        <v>1841</v>
      </c>
      <c r="L995" s="735">
        <v>122.67</v>
      </c>
      <c r="M995" s="735">
        <v>4</v>
      </c>
      <c r="N995" s="736">
        <v>490.68</v>
      </c>
    </row>
    <row r="996" spans="1:14" ht="14.45" customHeight="1" x14ac:dyDescent="0.2">
      <c r="A996" s="730" t="s">
        <v>599</v>
      </c>
      <c r="B996" s="731" t="s">
        <v>600</v>
      </c>
      <c r="C996" s="732" t="s">
        <v>623</v>
      </c>
      <c r="D996" s="733" t="s">
        <v>624</v>
      </c>
      <c r="E996" s="734">
        <v>50113001</v>
      </c>
      <c r="F996" s="733" t="s">
        <v>650</v>
      </c>
      <c r="G996" s="732" t="s">
        <v>651</v>
      </c>
      <c r="H996" s="732">
        <v>225261</v>
      </c>
      <c r="I996" s="732">
        <v>225261</v>
      </c>
      <c r="J996" s="732" t="s">
        <v>1239</v>
      </c>
      <c r="K996" s="732" t="s">
        <v>1240</v>
      </c>
      <c r="L996" s="735">
        <v>57.67625000000001</v>
      </c>
      <c r="M996" s="735">
        <v>8</v>
      </c>
      <c r="N996" s="736">
        <v>461.41000000000008</v>
      </c>
    </row>
    <row r="997" spans="1:14" ht="14.45" customHeight="1" x14ac:dyDescent="0.2">
      <c r="A997" s="730" t="s">
        <v>599</v>
      </c>
      <c r="B997" s="731" t="s">
        <v>600</v>
      </c>
      <c r="C997" s="732" t="s">
        <v>623</v>
      </c>
      <c r="D997" s="733" t="s">
        <v>624</v>
      </c>
      <c r="E997" s="734">
        <v>50113001</v>
      </c>
      <c r="F997" s="733" t="s">
        <v>650</v>
      </c>
      <c r="G997" s="732" t="s">
        <v>670</v>
      </c>
      <c r="H997" s="732">
        <v>180087</v>
      </c>
      <c r="I997" s="732">
        <v>180087</v>
      </c>
      <c r="J997" s="732" t="s">
        <v>1842</v>
      </c>
      <c r="K997" s="732" t="s">
        <v>1843</v>
      </c>
      <c r="L997" s="735">
        <v>587.15</v>
      </c>
      <c r="M997" s="735">
        <v>1</v>
      </c>
      <c r="N997" s="736">
        <v>587.15</v>
      </c>
    </row>
    <row r="998" spans="1:14" ht="14.45" customHeight="1" x14ac:dyDescent="0.2">
      <c r="A998" s="730" t="s">
        <v>599</v>
      </c>
      <c r="B998" s="731" t="s">
        <v>600</v>
      </c>
      <c r="C998" s="732" t="s">
        <v>623</v>
      </c>
      <c r="D998" s="733" t="s">
        <v>624</v>
      </c>
      <c r="E998" s="734">
        <v>50113001</v>
      </c>
      <c r="F998" s="733" t="s">
        <v>650</v>
      </c>
      <c r="G998" s="732" t="s">
        <v>651</v>
      </c>
      <c r="H998" s="732">
        <v>100610</v>
      </c>
      <c r="I998" s="732">
        <v>610</v>
      </c>
      <c r="J998" s="732" t="s">
        <v>1241</v>
      </c>
      <c r="K998" s="732" t="s">
        <v>1242</v>
      </c>
      <c r="L998" s="735">
        <v>72.42</v>
      </c>
      <c r="M998" s="735">
        <v>3</v>
      </c>
      <c r="N998" s="736">
        <v>217.26</v>
      </c>
    </row>
    <row r="999" spans="1:14" ht="14.45" customHeight="1" x14ac:dyDescent="0.2">
      <c r="A999" s="730" t="s">
        <v>599</v>
      </c>
      <c r="B999" s="731" t="s">
        <v>600</v>
      </c>
      <c r="C999" s="732" t="s">
        <v>623</v>
      </c>
      <c r="D999" s="733" t="s">
        <v>624</v>
      </c>
      <c r="E999" s="734">
        <v>50113001</v>
      </c>
      <c r="F999" s="733" t="s">
        <v>650</v>
      </c>
      <c r="G999" s="732" t="s">
        <v>651</v>
      </c>
      <c r="H999" s="732">
        <v>127698</v>
      </c>
      <c r="I999" s="732">
        <v>27698</v>
      </c>
      <c r="J999" s="732" t="s">
        <v>1243</v>
      </c>
      <c r="K999" s="732" t="s">
        <v>1244</v>
      </c>
      <c r="L999" s="735">
        <v>406.76666666666654</v>
      </c>
      <c r="M999" s="735">
        <v>57</v>
      </c>
      <c r="N999" s="736">
        <v>23185.699999999993</v>
      </c>
    </row>
    <row r="1000" spans="1:14" ht="14.45" customHeight="1" x14ac:dyDescent="0.2">
      <c r="A1000" s="730" t="s">
        <v>599</v>
      </c>
      <c r="B1000" s="731" t="s">
        <v>600</v>
      </c>
      <c r="C1000" s="732" t="s">
        <v>623</v>
      </c>
      <c r="D1000" s="733" t="s">
        <v>624</v>
      </c>
      <c r="E1000" s="734">
        <v>50113001</v>
      </c>
      <c r="F1000" s="733" t="s">
        <v>650</v>
      </c>
      <c r="G1000" s="732" t="s">
        <v>651</v>
      </c>
      <c r="H1000" s="732">
        <v>395293</v>
      </c>
      <c r="I1000" s="732">
        <v>180305</v>
      </c>
      <c r="J1000" s="732" t="s">
        <v>1245</v>
      </c>
      <c r="K1000" s="732" t="s">
        <v>1844</v>
      </c>
      <c r="L1000" s="735">
        <v>122.77000000000002</v>
      </c>
      <c r="M1000" s="735">
        <v>6</v>
      </c>
      <c r="N1000" s="736">
        <v>736.62000000000012</v>
      </c>
    </row>
    <row r="1001" spans="1:14" ht="14.45" customHeight="1" x14ac:dyDescent="0.2">
      <c r="A1001" s="730" t="s">
        <v>599</v>
      </c>
      <c r="B1001" s="731" t="s">
        <v>600</v>
      </c>
      <c r="C1001" s="732" t="s">
        <v>623</v>
      </c>
      <c r="D1001" s="733" t="s">
        <v>624</v>
      </c>
      <c r="E1001" s="734">
        <v>50113001</v>
      </c>
      <c r="F1001" s="733" t="s">
        <v>650</v>
      </c>
      <c r="G1001" s="732" t="s">
        <v>651</v>
      </c>
      <c r="H1001" s="732">
        <v>395294</v>
      </c>
      <c r="I1001" s="732">
        <v>180306</v>
      </c>
      <c r="J1001" s="732" t="s">
        <v>1245</v>
      </c>
      <c r="K1001" s="732" t="s">
        <v>1246</v>
      </c>
      <c r="L1001" s="735">
        <v>199.20257142857142</v>
      </c>
      <c r="M1001" s="735">
        <v>70</v>
      </c>
      <c r="N1001" s="736">
        <v>13944.179999999998</v>
      </c>
    </row>
    <row r="1002" spans="1:14" ht="14.45" customHeight="1" x14ac:dyDescent="0.2">
      <c r="A1002" s="730" t="s">
        <v>599</v>
      </c>
      <c r="B1002" s="731" t="s">
        <v>600</v>
      </c>
      <c r="C1002" s="732" t="s">
        <v>623</v>
      </c>
      <c r="D1002" s="733" t="s">
        <v>624</v>
      </c>
      <c r="E1002" s="734">
        <v>50113001</v>
      </c>
      <c r="F1002" s="733" t="s">
        <v>650</v>
      </c>
      <c r="G1002" s="732" t="s">
        <v>670</v>
      </c>
      <c r="H1002" s="732">
        <v>189664</v>
      </c>
      <c r="I1002" s="732">
        <v>189664</v>
      </c>
      <c r="J1002" s="732" t="s">
        <v>1845</v>
      </c>
      <c r="K1002" s="732" t="s">
        <v>1846</v>
      </c>
      <c r="L1002" s="735">
        <v>258.61500000000001</v>
      </c>
      <c r="M1002" s="735">
        <v>2</v>
      </c>
      <c r="N1002" s="736">
        <v>517.23</v>
      </c>
    </row>
    <row r="1003" spans="1:14" ht="14.45" customHeight="1" x14ac:dyDescent="0.2">
      <c r="A1003" s="730" t="s">
        <v>599</v>
      </c>
      <c r="B1003" s="731" t="s">
        <v>600</v>
      </c>
      <c r="C1003" s="732" t="s">
        <v>623</v>
      </c>
      <c r="D1003" s="733" t="s">
        <v>624</v>
      </c>
      <c r="E1003" s="734">
        <v>50113001</v>
      </c>
      <c r="F1003" s="733" t="s">
        <v>650</v>
      </c>
      <c r="G1003" s="732" t="s">
        <v>670</v>
      </c>
      <c r="H1003" s="732">
        <v>189657</v>
      </c>
      <c r="I1003" s="732">
        <v>189657</v>
      </c>
      <c r="J1003" s="732" t="s">
        <v>1845</v>
      </c>
      <c r="K1003" s="732" t="s">
        <v>1200</v>
      </c>
      <c r="L1003" s="735">
        <v>77.13</v>
      </c>
      <c r="M1003" s="735">
        <v>1</v>
      </c>
      <c r="N1003" s="736">
        <v>77.13</v>
      </c>
    </row>
    <row r="1004" spans="1:14" ht="14.45" customHeight="1" x14ac:dyDescent="0.2">
      <c r="A1004" s="730" t="s">
        <v>599</v>
      </c>
      <c r="B1004" s="731" t="s">
        <v>600</v>
      </c>
      <c r="C1004" s="732" t="s">
        <v>623</v>
      </c>
      <c r="D1004" s="733" t="s">
        <v>624</v>
      </c>
      <c r="E1004" s="734">
        <v>50113001</v>
      </c>
      <c r="F1004" s="733" t="s">
        <v>650</v>
      </c>
      <c r="G1004" s="732" t="s">
        <v>651</v>
      </c>
      <c r="H1004" s="732">
        <v>184360</v>
      </c>
      <c r="I1004" s="732">
        <v>84360</v>
      </c>
      <c r="J1004" s="732" t="s">
        <v>1249</v>
      </c>
      <c r="K1004" s="732" t="s">
        <v>1250</v>
      </c>
      <c r="L1004" s="735">
        <v>149.49999999999997</v>
      </c>
      <c r="M1004" s="735">
        <v>1</v>
      </c>
      <c r="N1004" s="736">
        <v>149.49999999999997</v>
      </c>
    </row>
    <row r="1005" spans="1:14" ht="14.45" customHeight="1" x14ac:dyDescent="0.2">
      <c r="A1005" s="730" t="s">
        <v>599</v>
      </c>
      <c r="B1005" s="731" t="s">
        <v>600</v>
      </c>
      <c r="C1005" s="732" t="s">
        <v>623</v>
      </c>
      <c r="D1005" s="733" t="s">
        <v>624</v>
      </c>
      <c r="E1005" s="734">
        <v>50113001</v>
      </c>
      <c r="F1005" s="733" t="s">
        <v>650</v>
      </c>
      <c r="G1005" s="732" t="s">
        <v>651</v>
      </c>
      <c r="H1005" s="732">
        <v>167599</v>
      </c>
      <c r="I1005" s="732">
        <v>167599</v>
      </c>
      <c r="J1005" s="732" t="s">
        <v>1847</v>
      </c>
      <c r="K1005" s="732" t="s">
        <v>1848</v>
      </c>
      <c r="L1005" s="735">
        <v>22269.667740151515</v>
      </c>
      <c r="M1005" s="735">
        <v>15</v>
      </c>
      <c r="N1005" s="736">
        <v>334045.01610227273</v>
      </c>
    </row>
    <row r="1006" spans="1:14" ht="14.45" customHeight="1" x14ac:dyDescent="0.2">
      <c r="A1006" s="730" t="s">
        <v>599</v>
      </c>
      <c r="B1006" s="731" t="s">
        <v>600</v>
      </c>
      <c r="C1006" s="732" t="s">
        <v>623</v>
      </c>
      <c r="D1006" s="733" t="s">
        <v>624</v>
      </c>
      <c r="E1006" s="734">
        <v>50113001</v>
      </c>
      <c r="F1006" s="733" t="s">
        <v>650</v>
      </c>
      <c r="G1006" s="732" t="s">
        <v>651</v>
      </c>
      <c r="H1006" s="732">
        <v>148578</v>
      </c>
      <c r="I1006" s="732">
        <v>48578</v>
      </c>
      <c r="J1006" s="732" t="s">
        <v>1256</v>
      </c>
      <c r="K1006" s="732" t="s">
        <v>1257</v>
      </c>
      <c r="L1006" s="735">
        <v>54.919999999999995</v>
      </c>
      <c r="M1006" s="735">
        <v>2</v>
      </c>
      <c r="N1006" s="736">
        <v>109.83999999999999</v>
      </c>
    </row>
    <row r="1007" spans="1:14" ht="14.45" customHeight="1" x14ac:dyDescent="0.2">
      <c r="A1007" s="730" t="s">
        <v>599</v>
      </c>
      <c r="B1007" s="731" t="s">
        <v>600</v>
      </c>
      <c r="C1007" s="732" t="s">
        <v>623</v>
      </c>
      <c r="D1007" s="733" t="s">
        <v>624</v>
      </c>
      <c r="E1007" s="734">
        <v>50113001</v>
      </c>
      <c r="F1007" s="733" t="s">
        <v>650</v>
      </c>
      <c r="G1007" s="732" t="s">
        <v>651</v>
      </c>
      <c r="H1007" s="732">
        <v>109844</v>
      </c>
      <c r="I1007" s="732">
        <v>9844</v>
      </c>
      <c r="J1007" s="732" t="s">
        <v>1849</v>
      </c>
      <c r="K1007" s="732" t="s">
        <v>1850</v>
      </c>
      <c r="L1007" s="735">
        <v>73.02</v>
      </c>
      <c r="M1007" s="735">
        <v>1</v>
      </c>
      <c r="N1007" s="736">
        <v>73.02</v>
      </c>
    </row>
    <row r="1008" spans="1:14" ht="14.45" customHeight="1" x14ac:dyDescent="0.2">
      <c r="A1008" s="730" t="s">
        <v>599</v>
      </c>
      <c r="B1008" s="731" t="s">
        <v>600</v>
      </c>
      <c r="C1008" s="732" t="s">
        <v>623</v>
      </c>
      <c r="D1008" s="733" t="s">
        <v>624</v>
      </c>
      <c r="E1008" s="734">
        <v>50113001</v>
      </c>
      <c r="F1008" s="733" t="s">
        <v>650</v>
      </c>
      <c r="G1008" s="732" t="s">
        <v>651</v>
      </c>
      <c r="H1008" s="732">
        <v>191836</v>
      </c>
      <c r="I1008" s="732">
        <v>91836</v>
      </c>
      <c r="J1008" s="732" t="s">
        <v>1849</v>
      </c>
      <c r="K1008" s="732" t="s">
        <v>1851</v>
      </c>
      <c r="L1008" s="735">
        <v>44.533999999999992</v>
      </c>
      <c r="M1008" s="735">
        <v>10</v>
      </c>
      <c r="N1008" s="736">
        <v>445.33999999999992</v>
      </c>
    </row>
    <row r="1009" spans="1:14" ht="14.45" customHeight="1" x14ac:dyDescent="0.2">
      <c r="A1009" s="730" t="s">
        <v>599</v>
      </c>
      <c r="B1009" s="731" t="s">
        <v>600</v>
      </c>
      <c r="C1009" s="732" t="s">
        <v>623</v>
      </c>
      <c r="D1009" s="733" t="s">
        <v>624</v>
      </c>
      <c r="E1009" s="734">
        <v>50113001</v>
      </c>
      <c r="F1009" s="733" t="s">
        <v>650</v>
      </c>
      <c r="G1009" s="732" t="s">
        <v>651</v>
      </c>
      <c r="H1009" s="732">
        <v>207966</v>
      </c>
      <c r="I1009" s="732">
        <v>207966</v>
      </c>
      <c r="J1009" s="732" t="s">
        <v>1852</v>
      </c>
      <c r="K1009" s="732" t="s">
        <v>1853</v>
      </c>
      <c r="L1009" s="735">
        <v>19.350000000000001</v>
      </c>
      <c r="M1009" s="735">
        <v>3</v>
      </c>
      <c r="N1009" s="736">
        <v>58.050000000000004</v>
      </c>
    </row>
    <row r="1010" spans="1:14" ht="14.45" customHeight="1" x14ac:dyDescent="0.2">
      <c r="A1010" s="730" t="s">
        <v>599</v>
      </c>
      <c r="B1010" s="731" t="s">
        <v>600</v>
      </c>
      <c r="C1010" s="732" t="s">
        <v>623</v>
      </c>
      <c r="D1010" s="733" t="s">
        <v>624</v>
      </c>
      <c r="E1010" s="734">
        <v>50113001</v>
      </c>
      <c r="F1010" s="733" t="s">
        <v>650</v>
      </c>
      <c r="G1010" s="732" t="s">
        <v>651</v>
      </c>
      <c r="H1010" s="732">
        <v>230435</v>
      </c>
      <c r="I1010" s="732">
        <v>230435</v>
      </c>
      <c r="J1010" s="732" t="s">
        <v>1264</v>
      </c>
      <c r="K1010" s="732" t="s">
        <v>1265</v>
      </c>
      <c r="L1010" s="735">
        <v>84.85</v>
      </c>
      <c r="M1010" s="735">
        <v>9</v>
      </c>
      <c r="N1010" s="736">
        <v>763.65</v>
      </c>
    </row>
    <row r="1011" spans="1:14" ht="14.45" customHeight="1" x14ac:dyDescent="0.2">
      <c r="A1011" s="730" t="s">
        <v>599</v>
      </c>
      <c r="B1011" s="731" t="s">
        <v>600</v>
      </c>
      <c r="C1011" s="732" t="s">
        <v>623</v>
      </c>
      <c r="D1011" s="733" t="s">
        <v>624</v>
      </c>
      <c r="E1011" s="734">
        <v>50113001</v>
      </c>
      <c r="F1011" s="733" t="s">
        <v>650</v>
      </c>
      <c r="G1011" s="732" t="s">
        <v>651</v>
      </c>
      <c r="H1011" s="732">
        <v>230433</v>
      </c>
      <c r="I1011" s="732">
        <v>230433</v>
      </c>
      <c r="J1011" s="732" t="s">
        <v>1264</v>
      </c>
      <c r="K1011" s="732" t="s">
        <v>1266</v>
      </c>
      <c r="L1011" s="735">
        <v>44.77</v>
      </c>
      <c r="M1011" s="735">
        <v>2</v>
      </c>
      <c r="N1011" s="736">
        <v>89.54</v>
      </c>
    </row>
    <row r="1012" spans="1:14" ht="14.45" customHeight="1" x14ac:dyDescent="0.2">
      <c r="A1012" s="730" t="s">
        <v>599</v>
      </c>
      <c r="B1012" s="731" t="s">
        <v>600</v>
      </c>
      <c r="C1012" s="732" t="s">
        <v>623</v>
      </c>
      <c r="D1012" s="733" t="s">
        <v>624</v>
      </c>
      <c r="E1012" s="734">
        <v>50113001</v>
      </c>
      <c r="F1012" s="733" t="s">
        <v>650</v>
      </c>
      <c r="G1012" s="732" t="s">
        <v>651</v>
      </c>
      <c r="H1012" s="732">
        <v>221998</v>
      </c>
      <c r="I1012" s="732">
        <v>221998</v>
      </c>
      <c r="J1012" s="732" t="s">
        <v>1267</v>
      </c>
      <c r="K1012" s="732" t="s">
        <v>1268</v>
      </c>
      <c r="L1012" s="735">
        <v>22.409999999999997</v>
      </c>
      <c r="M1012" s="735">
        <v>10</v>
      </c>
      <c r="N1012" s="736">
        <v>224.09999999999997</v>
      </c>
    </row>
    <row r="1013" spans="1:14" ht="14.45" customHeight="1" x14ac:dyDescent="0.2">
      <c r="A1013" s="730" t="s">
        <v>599</v>
      </c>
      <c r="B1013" s="731" t="s">
        <v>600</v>
      </c>
      <c r="C1013" s="732" t="s">
        <v>623</v>
      </c>
      <c r="D1013" s="733" t="s">
        <v>624</v>
      </c>
      <c r="E1013" s="734">
        <v>50113001</v>
      </c>
      <c r="F1013" s="733" t="s">
        <v>650</v>
      </c>
      <c r="G1013" s="732" t="s">
        <v>651</v>
      </c>
      <c r="H1013" s="732">
        <v>201134</v>
      </c>
      <c r="I1013" s="732">
        <v>201134</v>
      </c>
      <c r="J1013" s="732" t="s">
        <v>1854</v>
      </c>
      <c r="K1013" s="732" t="s">
        <v>1855</v>
      </c>
      <c r="L1013" s="735">
        <v>68.499999999999986</v>
      </c>
      <c r="M1013" s="735">
        <v>3</v>
      </c>
      <c r="N1013" s="736">
        <v>205.49999999999994</v>
      </c>
    </row>
    <row r="1014" spans="1:14" ht="14.45" customHeight="1" x14ac:dyDescent="0.2">
      <c r="A1014" s="730" t="s">
        <v>599</v>
      </c>
      <c r="B1014" s="731" t="s">
        <v>600</v>
      </c>
      <c r="C1014" s="732" t="s">
        <v>623</v>
      </c>
      <c r="D1014" s="733" t="s">
        <v>624</v>
      </c>
      <c r="E1014" s="734">
        <v>50113001</v>
      </c>
      <c r="F1014" s="733" t="s">
        <v>650</v>
      </c>
      <c r="G1014" s="732" t="s">
        <v>651</v>
      </c>
      <c r="H1014" s="732">
        <v>215851</v>
      </c>
      <c r="I1014" s="732">
        <v>215851</v>
      </c>
      <c r="J1014" s="732" t="s">
        <v>1269</v>
      </c>
      <c r="K1014" s="732" t="s">
        <v>1270</v>
      </c>
      <c r="L1014" s="735">
        <v>290.06</v>
      </c>
      <c r="M1014" s="735">
        <v>7</v>
      </c>
      <c r="N1014" s="736">
        <v>2030.42</v>
      </c>
    </row>
    <row r="1015" spans="1:14" ht="14.45" customHeight="1" x14ac:dyDescent="0.2">
      <c r="A1015" s="730" t="s">
        <v>599</v>
      </c>
      <c r="B1015" s="731" t="s">
        <v>600</v>
      </c>
      <c r="C1015" s="732" t="s">
        <v>623</v>
      </c>
      <c r="D1015" s="733" t="s">
        <v>624</v>
      </c>
      <c r="E1015" s="734">
        <v>50113001</v>
      </c>
      <c r="F1015" s="733" t="s">
        <v>650</v>
      </c>
      <c r="G1015" s="732" t="s">
        <v>651</v>
      </c>
      <c r="H1015" s="732">
        <v>104178</v>
      </c>
      <c r="I1015" s="732">
        <v>4178</v>
      </c>
      <c r="J1015" s="732" t="s">
        <v>1856</v>
      </c>
      <c r="K1015" s="732" t="s">
        <v>1857</v>
      </c>
      <c r="L1015" s="735">
        <v>43.259999999999991</v>
      </c>
      <c r="M1015" s="735">
        <v>6</v>
      </c>
      <c r="N1015" s="736">
        <v>259.55999999999995</v>
      </c>
    </row>
    <row r="1016" spans="1:14" ht="14.45" customHeight="1" x14ac:dyDescent="0.2">
      <c r="A1016" s="730" t="s">
        <v>599</v>
      </c>
      <c r="B1016" s="731" t="s">
        <v>600</v>
      </c>
      <c r="C1016" s="732" t="s">
        <v>623</v>
      </c>
      <c r="D1016" s="733" t="s">
        <v>624</v>
      </c>
      <c r="E1016" s="734">
        <v>50113001</v>
      </c>
      <c r="F1016" s="733" t="s">
        <v>650</v>
      </c>
      <c r="G1016" s="732" t="s">
        <v>651</v>
      </c>
      <c r="H1016" s="732">
        <v>104160</v>
      </c>
      <c r="I1016" s="732">
        <v>4160</v>
      </c>
      <c r="J1016" s="732" t="s">
        <v>1858</v>
      </c>
      <c r="K1016" s="732" t="s">
        <v>1859</v>
      </c>
      <c r="L1016" s="735">
        <v>73.999999999999986</v>
      </c>
      <c r="M1016" s="735">
        <v>2</v>
      </c>
      <c r="N1016" s="736">
        <v>147.99999999999997</v>
      </c>
    </row>
    <row r="1017" spans="1:14" ht="14.45" customHeight="1" x14ac:dyDescent="0.2">
      <c r="A1017" s="730" t="s">
        <v>599</v>
      </c>
      <c r="B1017" s="731" t="s">
        <v>600</v>
      </c>
      <c r="C1017" s="732" t="s">
        <v>623</v>
      </c>
      <c r="D1017" s="733" t="s">
        <v>624</v>
      </c>
      <c r="E1017" s="734">
        <v>50113001</v>
      </c>
      <c r="F1017" s="733" t="s">
        <v>650</v>
      </c>
      <c r="G1017" s="732" t="s">
        <v>651</v>
      </c>
      <c r="H1017" s="732">
        <v>190958</v>
      </c>
      <c r="I1017" s="732">
        <v>190958</v>
      </c>
      <c r="J1017" s="732" t="s">
        <v>1860</v>
      </c>
      <c r="K1017" s="732" t="s">
        <v>1200</v>
      </c>
      <c r="L1017" s="735">
        <v>140.72</v>
      </c>
      <c r="M1017" s="735">
        <v>1</v>
      </c>
      <c r="N1017" s="736">
        <v>140.72</v>
      </c>
    </row>
    <row r="1018" spans="1:14" ht="14.45" customHeight="1" x14ac:dyDescent="0.2">
      <c r="A1018" s="730" t="s">
        <v>599</v>
      </c>
      <c r="B1018" s="731" t="s">
        <v>600</v>
      </c>
      <c r="C1018" s="732" t="s">
        <v>623</v>
      </c>
      <c r="D1018" s="733" t="s">
        <v>624</v>
      </c>
      <c r="E1018" s="734">
        <v>50113001</v>
      </c>
      <c r="F1018" s="733" t="s">
        <v>650</v>
      </c>
      <c r="G1018" s="732" t="s">
        <v>670</v>
      </c>
      <c r="H1018" s="732">
        <v>115864</v>
      </c>
      <c r="I1018" s="732">
        <v>15864</v>
      </c>
      <c r="J1018" s="732" t="s">
        <v>1275</v>
      </c>
      <c r="K1018" s="732" t="s">
        <v>672</v>
      </c>
      <c r="L1018" s="735">
        <v>60.290000000000013</v>
      </c>
      <c r="M1018" s="735">
        <v>1</v>
      </c>
      <c r="N1018" s="736">
        <v>60.290000000000013</v>
      </c>
    </row>
    <row r="1019" spans="1:14" ht="14.45" customHeight="1" x14ac:dyDescent="0.2">
      <c r="A1019" s="730" t="s">
        <v>599</v>
      </c>
      <c r="B1019" s="731" t="s">
        <v>600</v>
      </c>
      <c r="C1019" s="732" t="s">
        <v>623</v>
      </c>
      <c r="D1019" s="733" t="s">
        <v>624</v>
      </c>
      <c r="E1019" s="734">
        <v>50113001</v>
      </c>
      <c r="F1019" s="733" t="s">
        <v>650</v>
      </c>
      <c r="G1019" s="732" t="s">
        <v>670</v>
      </c>
      <c r="H1019" s="732">
        <v>15866</v>
      </c>
      <c r="I1019" s="732">
        <v>15866</v>
      </c>
      <c r="J1019" s="732" t="s">
        <v>1861</v>
      </c>
      <c r="K1019" s="732" t="s">
        <v>1862</v>
      </c>
      <c r="L1019" s="735">
        <v>201.03</v>
      </c>
      <c r="M1019" s="735">
        <v>1</v>
      </c>
      <c r="N1019" s="736">
        <v>201.03</v>
      </c>
    </row>
    <row r="1020" spans="1:14" ht="14.45" customHeight="1" x14ac:dyDescent="0.2">
      <c r="A1020" s="730" t="s">
        <v>599</v>
      </c>
      <c r="B1020" s="731" t="s">
        <v>600</v>
      </c>
      <c r="C1020" s="732" t="s">
        <v>623</v>
      </c>
      <c r="D1020" s="733" t="s">
        <v>624</v>
      </c>
      <c r="E1020" s="734">
        <v>50113001</v>
      </c>
      <c r="F1020" s="733" t="s">
        <v>650</v>
      </c>
      <c r="G1020" s="732" t="s">
        <v>670</v>
      </c>
      <c r="H1020" s="732">
        <v>56976</v>
      </c>
      <c r="I1020" s="732">
        <v>56976</v>
      </c>
      <c r="J1020" s="732" t="s">
        <v>1863</v>
      </c>
      <c r="K1020" s="732" t="s">
        <v>1864</v>
      </c>
      <c r="L1020" s="735">
        <v>11.829999999999998</v>
      </c>
      <c r="M1020" s="735">
        <v>1</v>
      </c>
      <c r="N1020" s="736">
        <v>11.829999999999998</v>
      </c>
    </row>
    <row r="1021" spans="1:14" ht="14.45" customHeight="1" x14ac:dyDescent="0.2">
      <c r="A1021" s="730" t="s">
        <v>599</v>
      </c>
      <c r="B1021" s="731" t="s">
        <v>600</v>
      </c>
      <c r="C1021" s="732" t="s">
        <v>623</v>
      </c>
      <c r="D1021" s="733" t="s">
        <v>624</v>
      </c>
      <c r="E1021" s="734">
        <v>50113001</v>
      </c>
      <c r="F1021" s="733" t="s">
        <v>650</v>
      </c>
      <c r="G1021" s="732" t="s">
        <v>670</v>
      </c>
      <c r="H1021" s="732">
        <v>56983</v>
      </c>
      <c r="I1021" s="732">
        <v>56983</v>
      </c>
      <c r="J1021" s="732" t="s">
        <v>1865</v>
      </c>
      <c r="K1021" s="732" t="s">
        <v>1866</v>
      </c>
      <c r="L1021" s="735">
        <v>100.49</v>
      </c>
      <c r="M1021" s="735">
        <v>4</v>
      </c>
      <c r="N1021" s="736">
        <v>401.96</v>
      </c>
    </row>
    <row r="1022" spans="1:14" ht="14.45" customHeight="1" x14ac:dyDescent="0.2">
      <c r="A1022" s="730" t="s">
        <v>599</v>
      </c>
      <c r="B1022" s="731" t="s">
        <v>600</v>
      </c>
      <c r="C1022" s="732" t="s">
        <v>623</v>
      </c>
      <c r="D1022" s="733" t="s">
        <v>624</v>
      </c>
      <c r="E1022" s="734">
        <v>50113001</v>
      </c>
      <c r="F1022" s="733" t="s">
        <v>650</v>
      </c>
      <c r="G1022" s="732" t="s">
        <v>651</v>
      </c>
      <c r="H1022" s="732">
        <v>226792</v>
      </c>
      <c r="I1022" s="732">
        <v>226792</v>
      </c>
      <c r="J1022" s="732" t="s">
        <v>1867</v>
      </c>
      <c r="K1022" s="732" t="s">
        <v>1868</v>
      </c>
      <c r="L1022" s="735">
        <v>496.58666666666664</v>
      </c>
      <c r="M1022" s="735">
        <v>3</v>
      </c>
      <c r="N1022" s="736">
        <v>1489.76</v>
      </c>
    </row>
    <row r="1023" spans="1:14" ht="14.45" customHeight="1" x14ac:dyDescent="0.2">
      <c r="A1023" s="730" t="s">
        <v>599</v>
      </c>
      <c r="B1023" s="731" t="s">
        <v>600</v>
      </c>
      <c r="C1023" s="732" t="s">
        <v>623</v>
      </c>
      <c r="D1023" s="733" t="s">
        <v>624</v>
      </c>
      <c r="E1023" s="734">
        <v>50113001</v>
      </c>
      <c r="F1023" s="733" t="s">
        <v>650</v>
      </c>
      <c r="G1023" s="732" t="s">
        <v>651</v>
      </c>
      <c r="H1023" s="732">
        <v>146444</v>
      </c>
      <c r="I1023" s="732">
        <v>46444</v>
      </c>
      <c r="J1023" s="732" t="s">
        <v>1276</v>
      </c>
      <c r="K1023" s="732" t="s">
        <v>1277</v>
      </c>
      <c r="L1023" s="735">
        <v>349.45</v>
      </c>
      <c r="M1023" s="735">
        <v>1</v>
      </c>
      <c r="N1023" s="736">
        <v>349.45</v>
      </c>
    </row>
    <row r="1024" spans="1:14" ht="14.45" customHeight="1" x14ac:dyDescent="0.2">
      <c r="A1024" s="730" t="s">
        <v>599</v>
      </c>
      <c r="B1024" s="731" t="s">
        <v>600</v>
      </c>
      <c r="C1024" s="732" t="s">
        <v>623</v>
      </c>
      <c r="D1024" s="733" t="s">
        <v>624</v>
      </c>
      <c r="E1024" s="734">
        <v>50113001</v>
      </c>
      <c r="F1024" s="733" t="s">
        <v>650</v>
      </c>
      <c r="G1024" s="732" t="s">
        <v>670</v>
      </c>
      <c r="H1024" s="732">
        <v>174700</v>
      </c>
      <c r="I1024" s="732">
        <v>174700</v>
      </c>
      <c r="J1024" s="732" t="s">
        <v>1869</v>
      </c>
      <c r="K1024" s="732" t="s">
        <v>1870</v>
      </c>
      <c r="L1024" s="735">
        <v>723.18</v>
      </c>
      <c r="M1024" s="735">
        <v>1</v>
      </c>
      <c r="N1024" s="736">
        <v>723.18</v>
      </c>
    </row>
    <row r="1025" spans="1:14" ht="14.45" customHeight="1" x14ac:dyDescent="0.2">
      <c r="A1025" s="730" t="s">
        <v>599</v>
      </c>
      <c r="B1025" s="731" t="s">
        <v>600</v>
      </c>
      <c r="C1025" s="732" t="s">
        <v>623</v>
      </c>
      <c r="D1025" s="733" t="s">
        <v>624</v>
      </c>
      <c r="E1025" s="734">
        <v>50113001</v>
      </c>
      <c r="F1025" s="733" t="s">
        <v>650</v>
      </c>
      <c r="G1025" s="732" t="s">
        <v>670</v>
      </c>
      <c r="H1025" s="732">
        <v>150311</v>
      </c>
      <c r="I1025" s="732">
        <v>50311</v>
      </c>
      <c r="J1025" s="732" t="s">
        <v>1871</v>
      </c>
      <c r="K1025" s="732" t="s">
        <v>1332</v>
      </c>
      <c r="L1025" s="735">
        <v>103.93000000000002</v>
      </c>
      <c r="M1025" s="735">
        <v>2</v>
      </c>
      <c r="N1025" s="736">
        <v>207.86000000000004</v>
      </c>
    </row>
    <row r="1026" spans="1:14" ht="14.45" customHeight="1" x14ac:dyDescent="0.2">
      <c r="A1026" s="730" t="s">
        <v>599</v>
      </c>
      <c r="B1026" s="731" t="s">
        <v>600</v>
      </c>
      <c r="C1026" s="732" t="s">
        <v>623</v>
      </c>
      <c r="D1026" s="733" t="s">
        <v>624</v>
      </c>
      <c r="E1026" s="734">
        <v>50113001</v>
      </c>
      <c r="F1026" s="733" t="s">
        <v>650</v>
      </c>
      <c r="G1026" s="732" t="s">
        <v>670</v>
      </c>
      <c r="H1026" s="732">
        <v>150309</v>
      </c>
      <c r="I1026" s="732">
        <v>50309</v>
      </c>
      <c r="J1026" s="732" t="s">
        <v>1871</v>
      </c>
      <c r="K1026" s="732" t="s">
        <v>1872</v>
      </c>
      <c r="L1026" s="735">
        <v>34.65</v>
      </c>
      <c r="M1026" s="735">
        <v>1</v>
      </c>
      <c r="N1026" s="736">
        <v>34.65</v>
      </c>
    </row>
    <row r="1027" spans="1:14" ht="14.45" customHeight="1" x14ac:dyDescent="0.2">
      <c r="A1027" s="730" t="s">
        <v>599</v>
      </c>
      <c r="B1027" s="731" t="s">
        <v>600</v>
      </c>
      <c r="C1027" s="732" t="s">
        <v>623</v>
      </c>
      <c r="D1027" s="733" t="s">
        <v>624</v>
      </c>
      <c r="E1027" s="734">
        <v>50113001</v>
      </c>
      <c r="F1027" s="733" t="s">
        <v>650</v>
      </c>
      <c r="G1027" s="732" t="s">
        <v>670</v>
      </c>
      <c r="H1027" s="732">
        <v>150318</v>
      </c>
      <c r="I1027" s="732">
        <v>50318</v>
      </c>
      <c r="J1027" s="732" t="s">
        <v>1278</v>
      </c>
      <c r="K1027" s="732" t="s">
        <v>1279</v>
      </c>
      <c r="L1027" s="735">
        <v>209.06</v>
      </c>
      <c r="M1027" s="735">
        <v>1</v>
      </c>
      <c r="N1027" s="736">
        <v>209.06</v>
      </c>
    </row>
    <row r="1028" spans="1:14" ht="14.45" customHeight="1" x14ac:dyDescent="0.2">
      <c r="A1028" s="730" t="s">
        <v>599</v>
      </c>
      <c r="B1028" s="731" t="s">
        <v>600</v>
      </c>
      <c r="C1028" s="732" t="s">
        <v>623</v>
      </c>
      <c r="D1028" s="733" t="s">
        <v>624</v>
      </c>
      <c r="E1028" s="734">
        <v>50113001</v>
      </c>
      <c r="F1028" s="733" t="s">
        <v>650</v>
      </c>
      <c r="G1028" s="732" t="s">
        <v>651</v>
      </c>
      <c r="H1028" s="732">
        <v>850592</v>
      </c>
      <c r="I1028" s="732">
        <v>148309</v>
      </c>
      <c r="J1028" s="732" t="s">
        <v>1873</v>
      </c>
      <c r="K1028" s="732" t="s">
        <v>1874</v>
      </c>
      <c r="L1028" s="735">
        <v>323.41333333333324</v>
      </c>
      <c r="M1028" s="735">
        <v>3</v>
      </c>
      <c r="N1028" s="736">
        <v>970.23999999999978</v>
      </c>
    </row>
    <row r="1029" spans="1:14" ht="14.45" customHeight="1" x14ac:dyDescent="0.2">
      <c r="A1029" s="730" t="s">
        <v>599</v>
      </c>
      <c r="B1029" s="731" t="s">
        <v>600</v>
      </c>
      <c r="C1029" s="732" t="s">
        <v>623</v>
      </c>
      <c r="D1029" s="733" t="s">
        <v>624</v>
      </c>
      <c r="E1029" s="734">
        <v>50113001</v>
      </c>
      <c r="F1029" s="733" t="s">
        <v>650</v>
      </c>
      <c r="G1029" s="732" t="s">
        <v>651</v>
      </c>
      <c r="H1029" s="732">
        <v>845240</v>
      </c>
      <c r="I1029" s="732">
        <v>109799</v>
      </c>
      <c r="J1029" s="732" t="s">
        <v>1282</v>
      </c>
      <c r="K1029" s="732" t="s">
        <v>1115</v>
      </c>
      <c r="L1029" s="735">
        <v>80.916969696969701</v>
      </c>
      <c r="M1029" s="735">
        <v>33</v>
      </c>
      <c r="N1029" s="736">
        <v>2670.26</v>
      </c>
    </row>
    <row r="1030" spans="1:14" ht="14.45" customHeight="1" x14ac:dyDescent="0.2">
      <c r="A1030" s="730" t="s">
        <v>599</v>
      </c>
      <c r="B1030" s="731" t="s">
        <v>600</v>
      </c>
      <c r="C1030" s="732" t="s">
        <v>623</v>
      </c>
      <c r="D1030" s="733" t="s">
        <v>624</v>
      </c>
      <c r="E1030" s="734">
        <v>50113001</v>
      </c>
      <c r="F1030" s="733" t="s">
        <v>650</v>
      </c>
      <c r="G1030" s="732" t="s">
        <v>651</v>
      </c>
      <c r="H1030" s="732">
        <v>845123</v>
      </c>
      <c r="I1030" s="732">
        <v>109797</v>
      </c>
      <c r="J1030" s="732" t="s">
        <v>1282</v>
      </c>
      <c r="K1030" s="732" t="s">
        <v>1875</v>
      </c>
      <c r="L1030" s="735">
        <v>28.276666666666671</v>
      </c>
      <c r="M1030" s="735">
        <v>6</v>
      </c>
      <c r="N1030" s="736">
        <v>169.66000000000003</v>
      </c>
    </row>
    <row r="1031" spans="1:14" ht="14.45" customHeight="1" x14ac:dyDescent="0.2">
      <c r="A1031" s="730" t="s">
        <v>599</v>
      </c>
      <c r="B1031" s="731" t="s">
        <v>600</v>
      </c>
      <c r="C1031" s="732" t="s">
        <v>623</v>
      </c>
      <c r="D1031" s="733" t="s">
        <v>624</v>
      </c>
      <c r="E1031" s="734">
        <v>50113001</v>
      </c>
      <c r="F1031" s="733" t="s">
        <v>650</v>
      </c>
      <c r="G1031" s="732" t="s">
        <v>651</v>
      </c>
      <c r="H1031" s="732">
        <v>105954</v>
      </c>
      <c r="I1031" s="732">
        <v>5954</v>
      </c>
      <c r="J1031" s="732" t="s">
        <v>1283</v>
      </c>
      <c r="K1031" s="732" t="s">
        <v>1284</v>
      </c>
      <c r="L1031" s="735">
        <v>3166.482</v>
      </c>
      <c r="M1031" s="735">
        <v>10</v>
      </c>
      <c r="N1031" s="736">
        <v>31664.82</v>
      </c>
    </row>
    <row r="1032" spans="1:14" ht="14.45" customHeight="1" x14ac:dyDescent="0.2">
      <c r="A1032" s="730" t="s">
        <v>599</v>
      </c>
      <c r="B1032" s="731" t="s">
        <v>600</v>
      </c>
      <c r="C1032" s="732" t="s">
        <v>623</v>
      </c>
      <c r="D1032" s="733" t="s">
        <v>624</v>
      </c>
      <c r="E1032" s="734">
        <v>50113001</v>
      </c>
      <c r="F1032" s="733" t="s">
        <v>650</v>
      </c>
      <c r="G1032" s="732" t="s">
        <v>651</v>
      </c>
      <c r="H1032" s="732">
        <v>113808</v>
      </c>
      <c r="I1032" s="732">
        <v>13808</v>
      </c>
      <c r="J1032" s="732" t="s">
        <v>1285</v>
      </c>
      <c r="K1032" s="732" t="s">
        <v>1287</v>
      </c>
      <c r="L1032" s="735">
        <v>600.15000000000009</v>
      </c>
      <c r="M1032" s="735">
        <v>2</v>
      </c>
      <c r="N1032" s="736">
        <v>1200.3000000000002</v>
      </c>
    </row>
    <row r="1033" spans="1:14" ht="14.45" customHeight="1" x14ac:dyDescent="0.2">
      <c r="A1033" s="730" t="s">
        <v>599</v>
      </c>
      <c r="B1033" s="731" t="s">
        <v>600</v>
      </c>
      <c r="C1033" s="732" t="s">
        <v>623</v>
      </c>
      <c r="D1033" s="733" t="s">
        <v>624</v>
      </c>
      <c r="E1033" s="734">
        <v>50113001</v>
      </c>
      <c r="F1033" s="733" t="s">
        <v>650</v>
      </c>
      <c r="G1033" s="732" t="s">
        <v>670</v>
      </c>
      <c r="H1033" s="732">
        <v>234661</v>
      </c>
      <c r="I1033" s="732">
        <v>234661</v>
      </c>
      <c r="J1033" s="732" t="s">
        <v>1876</v>
      </c>
      <c r="K1033" s="732" t="s">
        <v>1877</v>
      </c>
      <c r="L1033" s="735">
        <v>220.4</v>
      </c>
      <c r="M1033" s="735">
        <v>10</v>
      </c>
      <c r="N1033" s="736">
        <v>2204</v>
      </c>
    </row>
    <row r="1034" spans="1:14" ht="14.45" customHeight="1" x14ac:dyDescent="0.2">
      <c r="A1034" s="730" t="s">
        <v>599</v>
      </c>
      <c r="B1034" s="731" t="s">
        <v>600</v>
      </c>
      <c r="C1034" s="732" t="s">
        <v>623</v>
      </c>
      <c r="D1034" s="733" t="s">
        <v>624</v>
      </c>
      <c r="E1034" s="734">
        <v>50113001</v>
      </c>
      <c r="F1034" s="733" t="s">
        <v>650</v>
      </c>
      <c r="G1034" s="732" t="s">
        <v>329</v>
      </c>
      <c r="H1034" s="732">
        <v>231956</v>
      </c>
      <c r="I1034" s="732">
        <v>231956</v>
      </c>
      <c r="J1034" s="732" t="s">
        <v>1878</v>
      </c>
      <c r="K1034" s="732" t="s">
        <v>1879</v>
      </c>
      <c r="L1034" s="735">
        <v>49.936666666666667</v>
      </c>
      <c r="M1034" s="735">
        <v>3</v>
      </c>
      <c r="N1034" s="736">
        <v>149.81</v>
      </c>
    </row>
    <row r="1035" spans="1:14" ht="14.45" customHeight="1" x14ac:dyDescent="0.2">
      <c r="A1035" s="730" t="s">
        <v>599</v>
      </c>
      <c r="B1035" s="731" t="s">
        <v>600</v>
      </c>
      <c r="C1035" s="732" t="s">
        <v>623</v>
      </c>
      <c r="D1035" s="733" t="s">
        <v>624</v>
      </c>
      <c r="E1035" s="734">
        <v>50113001</v>
      </c>
      <c r="F1035" s="733" t="s">
        <v>650</v>
      </c>
      <c r="G1035" s="732" t="s">
        <v>670</v>
      </c>
      <c r="H1035" s="732">
        <v>131934</v>
      </c>
      <c r="I1035" s="732">
        <v>31934</v>
      </c>
      <c r="J1035" s="732" t="s">
        <v>1878</v>
      </c>
      <c r="K1035" s="732" t="s">
        <v>1879</v>
      </c>
      <c r="L1035" s="735">
        <v>49.759999999999991</v>
      </c>
      <c r="M1035" s="735">
        <v>1</v>
      </c>
      <c r="N1035" s="736">
        <v>49.759999999999991</v>
      </c>
    </row>
    <row r="1036" spans="1:14" ht="14.45" customHeight="1" x14ac:dyDescent="0.2">
      <c r="A1036" s="730" t="s">
        <v>599</v>
      </c>
      <c r="B1036" s="731" t="s">
        <v>600</v>
      </c>
      <c r="C1036" s="732" t="s">
        <v>623</v>
      </c>
      <c r="D1036" s="733" t="s">
        <v>624</v>
      </c>
      <c r="E1036" s="734">
        <v>50113001</v>
      </c>
      <c r="F1036" s="733" t="s">
        <v>650</v>
      </c>
      <c r="G1036" s="732" t="s">
        <v>651</v>
      </c>
      <c r="H1036" s="732">
        <v>846948</v>
      </c>
      <c r="I1036" s="732">
        <v>122198</v>
      </c>
      <c r="J1036" s="732" t="s">
        <v>1880</v>
      </c>
      <c r="K1036" s="732" t="s">
        <v>1881</v>
      </c>
      <c r="L1036" s="735">
        <v>36.079999999999991</v>
      </c>
      <c r="M1036" s="735">
        <v>1</v>
      </c>
      <c r="N1036" s="736">
        <v>36.079999999999991</v>
      </c>
    </row>
    <row r="1037" spans="1:14" ht="14.45" customHeight="1" x14ac:dyDescent="0.2">
      <c r="A1037" s="730" t="s">
        <v>599</v>
      </c>
      <c r="B1037" s="731" t="s">
        <v>600</v>
      </c>
      <c r="C1037" s="732" t="s">
        <v>623</v>
      </c>
      <c r="D1037" s="733" t="s">
        <v>624</v>
      </c>
      <c r="E1037" s="734">
        <v>50113001</v>
      </c>
      <c r="F1037" s="733" t="s">
        <v>650</v>
      </c>
      <c r="G1037" s="732" t="s">
        <v>651</v>
      </c>
      <c r="H1037" s="732">
        <v>130434</v>
      </c>
      <c r="I1037" s="732">
        <v>30434</v>
      </c>
      <c r="J1037" s="732" t="s">
        <v>1882</v>
      </c>
      <c r="K1037" s="732" t="s">
        <v>1883</v>
      </c>
      <c r="L1037" s="735">
        <v>156.43000000000004</v>
      </c>
      <c r="M1037" s="735">
        <v>2</v>
      </c>
      <c r="N1037" s="736">
        <v>312.86000000000007</v>
      </c>
    </row>
    <row r="1038" spans="1:14" ht="14.45" customHeight="1" x14ac:dyDescent="0.2">
      <c r="A1038" s="730" t="s">
        <v>599</v>
      </c>
      <c r="B1038" s="731" t="s">
        <v>600</v>
      </c>
      <c r="C1038" s="732" t="s">
        <v>623</v>
      </c>
      <c r="D1038" s="733" t="s">
        <v>624</v>
      </c>
      <c r="E1038" s="734">
        <v>50113001</v>
      </c>
      <c r="F1038" s="733" t="s">
        <v>650</v>
      </c>
      <c r="G1038" s="732" t="s">
        <v>651</v>
      </c>
      <c r="H1038" s="732">
        <v>848977</v>
      </c>
      <c r="I1038" s="732">
        <v>129597</v>
      </c>
      <c r="J1038" s="732" t="s">
        <v>1303</v>
      </c>
      <c r="K1038" s="732" t="s">
        <v>1304</v>
      </c>
      <c r="L1038" s="735">
        <v>621.85841146626672</v>
      </c>
      <c r="M1038" s="735">
        <v>10.481999999999999</v>
      </c>
      <c r="N1038" s="736">
        <v>6518.319868989407</v>
      </c>
    </row>
    <row r="1039" spans="1:14" ht="14.45" customHeight="1" x14ac:dyDescent="0.2">
      <c r="A1039" s="730" t="s">
        <v>599</v>
      </c>
      <c r="B1039" s="731" t="s">
        <v>600</v>
      </c>
      <c r="C1039" s="732" t="s">
        <v>623</v>
      </c>
      <c r="D1039" s="733" t="s">
        <v>624</v>
      </c>
      <c r="E1039" s="734">
        <v>50113001</v>
      </c>
      <c r="F1039" s="733" t="s">
        <v>650</v>
      </c>
      <c r="G1039" s="732" t="s">
        <v>651</v>
      </c>
      <c r="H1039" s="732">
        <v>840155</v>
      </c>
      <c r="I1039" s="732">
        <v>0</v>
      </c>
      <c r="J1039" s="732" t="s">
        <v>1305</v>
      </c>
      <c r="K1039" s="732" t="s">
        <v>329</v>
      </c>
      <c r="L1039" s="735">
        <v>65.730000105059176</v>
      </c>
      <c r="M1039" s="735">
        <v>10</v>
      </c>
      <c r="N1039" s="736">
        <v>657.30000105059173</v>
      </c>
    </row>
    <row r="1040" spans="1:14" ht="14.45" customHeight="1" x14ac:dyDescent="0.2">
      <c r="A1040" s="730" t="s">
        <v>599</v>
      </c>
      <c r="B1040" s="731" t="s">
        <v>600</v>
      </c>
      <c r="C1040" s="732" t="s">
        <v>623</v>
      </c>
      <c r="D1040" s="733" t="s">
        <v>624</v>
      </c>
      <c r="E1040" s="734">
        <v>50113001</v>
      </c>
      <c r="F1040" s="733" t="s">
        <v>650</v>
      </c>
      <c r="G1040" s="732" t="s">
        <v>651</v>
      </c>
      <c r="H1040" s="732">
        <v>111421</v>
      </c>
      <c r="I1040" s="732">
        <v>11421</v>
      </c>
      <c r="J1040" s="732" t="s">
        <v>1306</v>
      </c>
      <c r="K1040" s="732" t="s">
        <v>1307</v>
      </c>
      <c r="L1040" s="735">
        <v>360.79965371504903</v>
      </c>
      <c r="M1040" s="735">
        <v>20.2472767</v>
      </c>
      <c r="N1040" s="736">
        <v>7305.210422032781</v>
      </c>
    </row>
    <row r="1041" spans="1:14" ht="14.45" customHeight="1" x14ac:dyDescent="0.2">
      <c r="A1041" s="730" t="s">
        <v>599</v>
      </c>
      <c r="B1041" s="731" t="s">
        <v>600</v>
      </c>
      <c r="C1041" s="732" t="s">
        <v>623</v>
      </c>
      <c r="D1041" s="733" t="s">
        <v>624</v>
      </c>
      <c r="E1041" s="734">
        <v>50113001</v>
      </c>
      <c r="F1041" s="733" t="s">
        <v>650</v>
      </c>
      <c r="G1041" s="732" t="s">
        <v>651</v>
      </c>
      <c r="H1041" s="732">
        <v>111420</v>
      </c>
      <c r="I1041" s="732">
        <v>11420</v>
      </c>
      <c r="J1041" s="732" t="s">
        <v>1306</v>
      </c>
      <c r="K1041" s="732" t="s">
        <v>1308</v>
      </c>
      <c r="L1041" s="735">
        <v>179.298126577918</v>
      </c>
      <c r="M1041" s="735">
        <v>5.444</v>
      </c>
      <c r="N1041" s="736">
        <v>976.09900109018554</v>
      </c>
    </row>
    <row r="1042" spans="1:14" ht="14.45" customHeight="1" x14ac:dyDescent="0.2">
      <c r="A1042" s="730" t="s">
        <v>599</v>
      </c>
      <c r="B1042" s="731" t="s">
        <v>600</v>
      </c>
      <c r="C1042" s="732" t="s">
        <v>623</v>
      </c>
      <c r="D1042" s="733" t="s">
        <v>624</v>
      </c>
      <c r="E1042" s="734">
        <v>50113001</v>
      </c>
      <c r="F1042" s="733" t="s">
        <v>650</v>
      </c>
      <c r="G1042" s="732" t="s">
        <v>651</v>
      </c>
      <c r="H1042" s="732">
        <v>200901</v>
      </c>
      <c r="I1042" s="732">
        <v>200901</v>
      </c>
      <c r="J1042" s="732" t="s">
        <v>1318</v>
      </c>
      <c r="K1042" s="732" t="s">
        <v>1319</v>
      </c>
      <c r="L1042" s="735">
        <v>128.97999999999996</v>
      </c>
      <c r="M1042" s="735">
        <v>1</v>
      </c>
      <c r="N1042" s="736">
        <v>128.97999999999996</v>
      </c>
    </row>
    <row r="1043" spans="1:14" ht="14.45" customHeight="1" x14ac:dyDescent="0.2">
      <c r="A1043" s="730" t="s">
        <v>599</v>
      </c>
      <c r="B1043" s="731" t="s">
        <v>600</v>
      </c>
      <c r="C1043" s="732" t="s">
        <v>623</v>
      </c>
      <c r="D1043" s="733" t="s">
        <v>624</v>
      </c>
      <c r="E1043" s="734">
        <v>50113001</v>
      </c>
      <c r="F1043" s="733" t="s">
        <v>650</v>
      </c>
      <c r="G1043" s="732" t="s">
        <v>670</v>
      </c>
      <c r="H1043" s="732">
        <v>500566</v>
      </c>
      <c r="I1043" s="732">
        <v>500566</v>
      </c>
      <c r="J1043" s="732" t="s">
        <v>1324</v>
      </c>
      <c r="K1043" s="732" t="s">
        <v>1325</v>
      </c>
      <c r="L1043" s="735">
        <v>576.72</v>
      </c>
      <c r="M1043" s="735">
        <v>6</v>
      </c>
      <c r="N1043" s="736">
        <v>3460.32</v>
      </c>
    </row>
    <row r="1044" spans="1:14" ht="14.45" customHeight="1" x14ac:dyDescent="0.2">
      <c r="A1044" s="730" t="s">
        <v>599</v>
      </c>
      <c r="B1044" s="731" t="s">
        <v>600</v>
      </c>
      <c r="C1044" s="732" t="s">
        <v>623</v>
      </c>
      <c r="D1044" s="733" t="s">
        <v>624</v>
      </c>
      <c r="E1044" s="734">
        <v>50113001</v>
      </c>
      <c r="F1044" s="733" t="s">
        <v>650</v>
      </c>
      <c r="G1044" s="732" t="s">
        <v>670</v>
      </c>
      <c r="H1044" s="732">
        <v>500570</v>
      </c>
      <c r="I1044" s="732">
        <v>500570</v>
      </c>
      <c r="J1044" s="732" t="s">
        <v>1326</v>
      </c>
      <c r="K1044" s="732" t="s">
        <v>1325</v>
      </c>
      <c r="L1044" s="735">
        <v>533.61733333333336</v>
      </c>
      <c r="M1044" s="735">
        <v>45</v>
      </c>
      <c r="N1044" s="736">
        <v>24012.780000000002</v>
      </c>
    </row>
    <row r="1045" spans="1:14" ht="14.45" customHeight="1" x14ac:dyDescent="0.2">
      <c r="A1045" s="730" t="s">
        <v>599</v>
      </c>
      <c r="B1045" s="731" t="s">
        <v>600</v>
      </c>
      <c r="C1045" s="732" t="s">
        <v>623</v>
      </c>
      <c r="D1045" s="733" t="s">
        <v>624</v>
      </c>
      <c r="E1045" s="734">
        <v>50113001</v>
      </c>
      <c r="F1045" s="733" t="s">
        <v>650</v>
      </c>
      <c r="G1045" s="732" t="s">
        <v>670</v>
      </c>
      <c r="H1045" s="732">
        <v>199600</v>
      </c>
      <c r="I1045" s="732">
        <v>99600</v>
      </c>
      <c r="J1045" s="732" t="s">
        <v>1329</v>
      </c>
      <c r="K1045" s="732" t="s">
        <v>1332</v>
      </c>
      <c r="L1045" s="735">
        <v>99.759090909090901</v>
      </c>
      <c r="M1045" s="735">
        <v>11</v>
      </c>
      <c r="N1045" s="736">
        <v>1097.3499999999999</v>
      </c>
    </row>
    <row r="1046" spans="1:14" ht="14.45" customHeight="1" x14ac:dyDescent="0.2">
      <c r="A1046" s="730" t="s">
        <v>599</v>
      </c>
      <c r="B1046" s="731" t="s">
        <v>600</v>
      </c>
      <c r="C1046" s="732" t="s">
        <v>623</v>
      </c>
      <c r="D1046" s="733" t="s">
        <v>624</v>
      </c>
      <c r="E1046" s="734">
        <v>50113001</v>
      </c>
      <c r="F1046" s="733" t="s">
        <v>650</v>
      </c>
      <c r="G1046" s="732" t="s">
        <v>670</v>
      </c>
      <c r="H1046" s="732">
        <v>105496</v>
      </c>
      <c r="I1046" s="732">
        <v>5496</v>
      </c>
      <c r="J1046" s="732" t="s">
        <v>1329</v>
      </c>
      <c r="K1046" s="732" t="s">
        <v>1330</v>
      </c>
      <c r="L1046" s="735">
        <v>74.67</v>
      </c>
      <c r="M1046" s="735">
        <v>1</v>
      </c>
      <c r="N1046" s="736">
        <v>74.67</v>
      </c>
    </row>
    <row r="1047" spans="1:14" ht="14.45" customHeight="1" x14ac:dyDescent="0.2">
      <c r="A1047" s="730" t="s">
        <v>599</v>
      </c>
      <c r="B1047" s="731" t="s">
        <v>600</v>
      </c>
      <c r="C1047" s="732" t="s">
        <v>623</v>
      </c>
      <c r="D1047" s="733" t="s">
        <v>624</v>
      </c>
      <c r="E1047" s="734">
        <v>50113001</v>
      </c>
      <c r="F1047" s="733" t="s">
        <v>650</v>
      </c>
      <c r="G1047" s="732" t="s">
        <v>670</v>
      </c>
      <c r="H1047" s="732">
        <v>166030</v>
      </c>
      <c r="I1047" s="732">
        <v>66030</v>
      </c>
      <c r="J1047" s="732" t="s">
        <v>1329</v>
      </c>
      <c r="K1047" s="732" t="s">
        <v>1331</v>
      </c>
      <c r="L1047" s="735">
        <v>29.87</v>
      </c>
      <c r="M1047" s="735">
        <v>8</v>
      </c>
      <c r="N1047" s="736">
        <v>238.96</v>
      </c>
    </row>
    <row r="1048" spans="1:14" ht="14.45" customHeight="1" x14ac:dyDescent="0.2">
      <c r="A1048" s="730" t="s">
        <v>599</v>
      </c>
      <c r="B1048" s="731" t="s">
        <v>600</v>
      </c>
      <c r="C1048" s="732" t="s">
        <v>623</v>
      </c>
      <c r="D1048" s="733" t="s">
        <v>624</v>
      </c>
      <c r="E1048" s="734">
        <v>50113001</v>
      </c>
      <c r="F1048" s="733" t="s">
        <v>650</v>
      </c>
      <c r="G1048" s="732" t="s">
        <v>670</v>
      </c>
      <c r="H1048" s="732">
        <v>233360</v>
      </c>
      <c r="I1048" s="732">
        <v>233360</v>
      </c>
      <c r="J1048" s="732" t="s">
        <v>1333</v>
      </c>
      <c r="K1048" s="732" t="s">
        <v>1334</v>
      </c>
      <c r="L1048" s="735">
        <v>21.96</v>
      </c>
      <c r="M1048" s="735">
        <v>2</v>
      </c>
      <c r="N1048" s="736">
        <v>43.92</v>
      </c>
    </row>
    <row r="1049" spans="1:14" ht="14.45" customHeight="1" x14ac:dyDescent="0.2">
      <c r="A1049" s="730" t="s">
        <v>599</v>
      </c>
      <c r="B1049" s="731" t="s">
        <v>600</v>
      </c>
      <c r="C1049" s="732" t="s">
        <v>623</v>
      </c>
      <c r="D1049" s="733" t="s">
        <v>624</v>
      </c>
      <c r="E1049" s="734">
        <v>50113001</v>
      </c>
      <c r="F1049" s="733" t="s">
        <v>650</v>
      </c>
      <c r="G1049" s="732" t="s">
        <v>670</v>
      </c>
      <c r="H1049" s="732">
        <v>233366</v>
      </c>
      <c r="I1049" s="732">
        <v>233366</v>
      </c>
      <c r="J1049" s="732" t="s">
        <v>1333</v>
      </c>
      <c r="K1049" s="732" t="s">
        <v>1335</v>
      </c>
      <c r="L1049" s="735">
        <v>45.395217391304357</v>
      </c>
      <c r="M1049" s="735">
        <v>23</v>
      </c>
      <c r="N1049" s="736">
        <v>1044.0900000000001</v>
      </c>
    </row>
    <row r="1050" spans="1:14" ht="14.45" customHeight="1" x14ac:dyDescent="0.2">
      <c r="A1050" s="730" t="s">
        <v>599</v>
      </c>
      <c r="B1050" s="731" t="s">
        <v>600</v>
      </c>
      <c r="C1050" s="732" t="s">
        <v>623</v>
      </c>
      <c r="D1050" s="733" t="s">
        <v>624</v>
      </c>
      <c r="E1050" s="734">
        <v>50113002</v>
      </c>
      <c r="F1050" s="733" t="s">
        <v>1336</v>
      </c>
      <c r="G1050" s="732" t="s">
        <v>651</v>
      </c>
      <c r="H1050" s="732">
        <v>396465</v>
      </c>
      <c r="I1050" s="732">
        <v>157107</v>
      </c>
      <c r="J1050" s="732" t="s">
        <v>1341</v>
      </c>
      <c r="K1050" s="732" t="s">
        <v>1342</v>
      </c>
      <c r="L1050" s="735">
        <v>3102</v>
      </c>
      <c r="M1050" s="735">
        <v>3</v>
      </c>
      <c r="N1050" s="736">
        <v>9306</v>
      </c>
    </row>
    <row r="1051" spans="1:14" ht="14.45" customHeight="1" x14ac:dyDescent="0.2">
      <c r="A1051" s="730" t="s">
        <v>599</v>
      </c>
      <c r="B1051" s="731" t="s">
        <v>600</v>
      </c>
      <c r="C1051" s="732" t="s">
        <v>623</v>
      </c>
      <c r="D1051" s="733" t="s">
        <v>624</v>
      </c>
      <c r="E1051" s="734">
        <v>50113002</v>
      </c>
      <c r="F1051" s="733" t="s">
        <v>1336</v>
      </c>
      <c r="G1051" s="732" t="s">
        <v>651</v>
      </c>
      <c r="H1051" s="732">
        <v>157116</v>
      </c>
      <c r="I1051" s="732">
        <v>157116</v>
      </c>
      <c r="J1051" s="732" t="s">
        <v>1343</v>
      </c>
      <c r="K1051" s="732" t="s">
        <v>1344</v>
      </c>
      <c r="L1051" s="735">
        <v>4224</v>
      </c>
      <c r="M1051" s="735">
        <v>1</v>
      </c>
      <c r="N1051" s="736">
        <v>4224</v>
      </c>
    </row>
    <row r="1052" spans="1:14" ht="14.45" customHeight="1" x14ac:dyDescent="0.2">
      <c r="A1052" s="730" t="s">
        <v>599</v>
      </c>
      <c r="B1052" s="731" t="s">
        <v>600</v>
      </c>
      <c r="C1052" s="732" t="s">
        <v>623</v>
      </c>
      <c r="D1052" s="733" t="s">
        <v>624</v>
      </c>
      <c r="E1052" s="734">
        <v>50113002</v>
      </c>
      <c r="F1052" s="733" t="s">
        <v>1336</v>
      </c>
      <c r="G1052" s="732" t="s">
        <v>651</v>
      </c>
      <c r="H1052" s="732">
        <v>397371</v>
      </c>
      <c r="I1052" s="732">
        <v>157110</v>
      </c>
      <c r="J1052" s="732" t="s">
        <v>1345</v>
      </c>
      <c r="K1052" s="732" t="s">
        <v>1344</v>
      </c>
      <c r="L1052" s="735">
        <v>3900.6</v>
      </c>
      <c r="M1052" s="735">
        <v>4</v>
      </c>
      <c r="N1052" s="736">
        <v>15602.4</v>
      </c>
    </row>
    <row r="1053" spans="1:14" ht="14.45" customHeight="1" x14ac:dyDescent="0.2">
      <c r="A1053" s="730" t="s">
        <v>599</v>
      </c>
      <c r="B1053" s="731" t="s">
        <v>600</v>
      </c>
      <c r="C1053" s="732" t="s">
        <v>623</v>
      </c>
      <c r="D1053" s="733" t="s">
        <v>624</v>
      </c>
      <c r="E1053" s="734">
        <v>50113006</v>
      </c>
      <c r="F1053" s="733" t="s">
        <v>1346</v>
      </c>
      <c r="G1053" s="732" t="s">
        <v>670</v>
      </c>
      <c r="H1053" s="732">
        <v>33833</v>
      </c>
      <c r="I1053" s="732">
        <v>33833</v>
      </c>
      <c r="J1053" s="732" t="s">
        <v>1349</v>
      </c>
      <c r="K1053" s="732" t="s">
        <v>1348</v>
      </c>
      <c r="L1053" s="735">
        <v>167.22000000000003</v>
      </c>
      <c r="M1053" s="735">
        <v>1</v>
      </c>
      <c r="N1053" s="736">
        <v>167.22000000000003</v>
      </c>
    </row>
    <row r="1054" spans="1:14" ht="14.45" customHeight="1" x14ac:dyDescent="0.2">
      <c r="A1054" s="730" t="s">
        <v>599</v>
      </c>
      <c r="B1054" s="731" t="s">
        <v>600</v>
      </c>
      <c r="C1054" s="732" t="s">
        <v>623</v>
      </c>
      <c r="D1054" s="733" t="s">
        <v>624</v>
      </c>
      <c r="E1054" s="734">
        <v>50113006</v>
      </c>
      <c r="F1054" s="733" t="s">
        <v>1346</v>
      </c>
      <c r="G1054" s="732" t="s">
        <v>670</v>
      </c>
      <c r="H1054" s="732">
        <v>133340</v>
      </c>
      <c r="I1054" s="732">
        <v>33340</v>
      </c>
      <c r="J1054" s="732" t="s">
        <v>1351</v>
      </c>
      <c r="K1054" s="732" t="s">
        <v>1352</v>
      </c>
      <c r="L1054" s="735">
        <v>41.800000000000004</v>
      </c>
      <c r="M1054" s="735">
        <v>4</v>
      </c>
      <c r="N1054" s="736">
        <v>167.20000000000002</v>
      </c>
    </row>
    <row r="1055" spans="1:14" ht="14.45" customHeight="1" x14ac:dyDescent="0.2">
      <c r="A1055" s="730" t="s">
        <v>599</v>
      </c>
      <c r="B1055" s="731" t="s">
        <v>600</v>
      </c>
      <c r="C1055" s="732" t="s">
        <v>623</v>
      </c>
      <c r="D1055" s="733" t="s">
        <v>624</v>
      </c>
      <c r="E1055" s="734">
        <v>50113006</v>
      </c>
      <c r="F1055" s="733" t="s">
        <v>1346</v>
      </c>
      <c r="G1055" s="732" t="s">
        <v>670</v>
      </c>
      <c r="H1055" s="732">
        <v>33742</v>
      </c>
      <c r="I1055" s="732">
        <v>33742</v>
      </c>
      <c r="J1055" s="732" t="s">
        <v>1358</v>
      </c>
      <c r="K1055" s="732" t="s">
        <v>1354</v>
      </c>
      <c r="L1055" s="735">
        <v>111.81</v>
      </c>
      <c r="M1055" s="735">
        <v>2</v>
      </c>
      <c r="N1055" s="736">
        <v>223.62</v>
      </c>
    </row>
    <row r="1056" spans="1:14" ht="14.45" customHeight="1" x14ac:dyDescent="0.2">
      <c r="A1056" s="730" t="s">
        <v>599</v>
      </c>
      <c r="B1056" s="731" t="s">
        <v>600</v>
      </c>
      <c r="C1056" s="732" t="s">
        <v>623</v>
      </c>
      <c r="D1056" s="733" t="s">
        <v>624</v>
      </c>
      <c r="E1056" s="734">
        <v>50113006</v>
      </c>
      <c r="F1056" s="733" t="s">
        <v>1346</v>
      </c>
      <c r="G1056" s="732" t="s">
        <v>670</v>
      </c>
      <c r="H1056" s="732">
        <v>33740</v>
      </c>
      <c r="I1056" s="732">
        <v>33740</v>
      </c>
      <c r="J1056" s="732" t="s">
        <v>1359</v>
      </c>
      <c r="K1056" s="732" t="s">
        <v>1354</v>
      </c>
      <c r="L1056" s="735">
        <v>111.81</v>
      </c>
      <c r="M1056" s="735">
        <v>4</v>
      </c>
      <c r="N1056" s="736">
        <v>447.24</v>
      </c>
    </row>
    <row r="1057" spans="1:14" ht="14.45" customHeight="1" x14ac:dyDescent="0.2">
      <c r="A1057" s="730" t="s">
        <v>599</v>
      </c>
      <c r="B1057" s="731" t="s">
        <v>600</v>
      </c>
      <c r="C1057" s="732" t="s">
        <v>623</v>
      </c>
      <c r="D1057" s="733" t="s">
        <v>624</v>
      </c>
      <c r="E1057" s="734">
        <v>50113006</v>
      </c>
      <c r="F1057" s="733" t="s">
        <v>1346</v>
      </c>
      <c r="G1057" s="732" t="s">
        <v>670</v>
      </c>
      <c r="H1057" s="732">
        <v>33739</v>
      </c>
      <c r="I1057" s="732">
        <v>33739</v>
      </c>
      <c r="J1057" s="732" t="s">
        <v>1360</v>
      </c>
      <c r="K1057" s="732" t="s">
        <v>1354</v>
      </c>
      <c r="L1057" s="735">
        <v>111.81</v>
      </c>
      <c r="M1057" s="735">
        <v>4</v>
      </c>
      <c r="N1057" s="736">
        <v>447.24</v>
      </c>
    </row>
    <row r="1058" spans="1:14" ht="14.45" customHeight="1" x14ac:dyDescent="0.2">
      <c r="A1058" s="730" t="s">
        <v>599</v>
      </c>
      <c r="B1058" s="731" t="s">
        <v>600</v>
      </c>
      <c r="C1058" s="732" t="s">
        <v>623</v>
      </c>
      <c r="D1058" s="733" t="s">
        <v>624</v>
      </c>
      <c r="E1058" s="734">
        <v>50113006</v>
      </c>
      <c r="F1058" s="733" t="s">
        <v>1346</v>
      </c>
      <c r="G1058" s="732" t="s">
        <v>670</v>
      </c>
      <c r="H1058" s="732">
        <v>987792</v>
      </c>
      <c r="I1058" s="732">
        <v>33749</v>
      </c>
      <c r="J1058" s="732" t="s">
        <v>1361</v>
      </c>
      <c r="K1058" s="732" t="s">
        <v>1362</v>
      </c>
      <c r="L1058" s="735">
        <v>96.55</v>
      </c>
      <c r="M1058" s="735">
        <v>2</v>
      </c>
      <c r="N1058" s="736">
        <v>193.1</v>
      </c>
    </row>
    <row r="1059" spans="1:14" ht="14.45" customHeight="1" x14ac:dyDescent="0.2">
      <c r="A1059" s="730" t="s">
        <v>599</v>
      </c>
      <c r="B1059" s="731" t="s">
        <v>600</v>
      </c>
      <c r="C1059" s="732" t="s">
        <v>623</v>
      </c>
      <c r="D1059" s="733" t="s">
        <v>624</v>
      </c>
      <c r="E1059" s="734">
        <v>50113006</v>
      </c>
      <c r="F1059" s="733" t="s">
        <v>1346</v>
      </c>
      <c r="G1059" s="732" t="s">
        <v>670</v>
      </c>
      <c r="H1059" s="732">
        <v>33751</v>
      </c>
      <c r="I1059" s="732">
        <v>33751</v>
      </c>
      <c r="J1059" s="732" t="s">
        <v>1363</v>
      </c>
      <c r="K1059" s="732" t="s">
        <v>1362</v>
      </c>
      <c r="L1059" s="735">
        <v>96.55</v>
      </c>
      <c r="M1059" s="735">
        <v>3</v>
      </c>
      <c r="N1059" s="736">
        <v>289.64999999999998</v>
      </c>
    </row>
    <row r="1060" spans="1:14" ht="14.45" customHeight="1" x14ac:dyDescent="0.2">
      <c r="A1060" s="730" t="s">
        <v>599</v>
      </c>
      <c r="B1060" s="731" t="s">
        <v>600</v>
      </c>
      <c r="C1060" s="732" t="s">
        <v>623</v>
      </c>
      <c r="D1060" s="733" t="s">
        <v>624</v>
      </c>
      <c r="E1060" s="734">
        <v>50113006</v>
      </c>
      <c r="F1060" s="733" t="s">
        <v>1346</v>
      </c>
      <c r="G1060" s="732" t="s">
        <v>670</v>
      </c>
      <c r="H1060" s="732">
        <v>395579</v>
      </c>
      <c r="I1060" s="732">
        <v>33752</v>
      </c>
      <c r="J1060" s="732" t="s">
        <v>1364</v>
      </c>
      <c r="K1060" s="732" t="s">
        <v>1365</v>
      </c>
      <c r="L1060" s="735">
        <v>96.55</v>
      </c>
      <c r="M1060" s="735">
        <v>2</v>
      </c>
      <c r="N1060" s="736">
        <v>193.1</v>
      </c>
    </row>
    <row r="1061" spans="1:14" ht="14.45" customHeight="1" x14ac:dyDescent="0.2">
      <c r="A1061" s="730" t="s">
        <v>599</v>
      </c>
      <c r="B1061" s="731" t="s">
        <v>600</v>
      </c>
      <c r="C1061" s="732" t="s">
        <v>623</v>
      </c>
      <c r="D1061" s="733" t="s">
        <v>624</v>
      </c>
      <c r="E1061" s="734">
        <v>50113006</v>
      </c>
      <c r="F1061" s="733" t="s">
        <v>1346</v>
      </c>
      <c r="G1061" s="732" t="s">
        <v>670</v>
      </c>
      <c r="H1061" s="732">
        <v>33750</v>
      </c>
      <c r="I1061" s="732">
        <v>33750</v>
      </c>
      <c r="J1061" s="732" t="s">
        <v>1366</v>
      </c>
      <c r="K1061" s="732" t="s">
        <v>1362</v>
      </c>
      <c r="L1061" s="735">
        <v>96.55</v>
      </c>
      <c r="M1061" s="735">
        <v>4</v>
      </c>
      <c r="N1061" s="736">
        <v>386.2</v>
      </c>
    </row>
    <row r="1062" spans="1:14" ht="14.45" customHeight="1" x14ac:dyDescent="0.2">
      <c r="A1062" s="730" t="s">
        <v>599</v>
      </c>
      <c r="B1062" s="731" t="s">
        <v>600</v>
      </c>
      <c r="C1062" s="732" t="s">
        <v>623</v>
      </c>
      <c r="D1062" s="733" t="s">
        <v>624</v>
      </c>
      <c r="E1062" s="734">
        <v>50113006</v>
      </c>
      <c r="F1062" s="733" t="s">
        <v>1346</v>
      </c>
      <c r="G1062" s="732" t="s">
        <v>670</v>
      </c>
      <c r="H1062" s="732">
        <v>33859</v>
      </c>
      <c r="I1062" s="732">
        <v>33859</v>
      </c>
      <c r="J1062" s="732" t="s">
        <v>1367</v>
      </c>
      <c r="K1062" s="732" t="s">
        <v>1348</v>
      </c>
      <c r="L1062" s="735">
        <v>141.41999999999996</v>
      </c>
      <c r="M1062" s="735">
        <v>3</v>
      </c>
      <c r="N1062" s="736">
        <v>424.25999999999988</v>
      </c>
    </row>
    <row r="1063" spans="1:14" ht="14.45" customHeight="1" x14ac:dyDescent="0.2">
      <c r="A1063" s="730" t="s">
        <v>599</v>
      </c>
      <c r="B1063" s="731" t="s">
        <v>600</v>
      </c>
      <c r="C1063" s="732" t="s">
        <v>623</v>
      </c>
      <c r="D1063" s="733" t="s">
        <v>624</v>
      </c>
      <c r="E1063" s="734">
        <v>50113006</v>
      </c>
      <c r="F1063" s="733" t="s">
        <v>1346</v>
      </c>
      <c r="G1063" s="732" t="s">
        <v>670</v>
      </c>
      <c r="H1063" s="732">
        <v>33848</v>
      </c>
      <c r="I1063" s="732">
        <v>33848</v>
      </c>
      <c r="J1063" s="732" t="s">
        <v>1374</v>
      </c>
      <c r="K1063" s="732" t="s">
        <v>1348</v>
      </c>
      <c r="L1063" s="735">
        <v>125.35999999999999</v>
      </c>
      <c r="M1063" s="735">
        <v>2</v>
      </c>
      <c r="N1063" s="736">
        <v>250.71999999999997</v>
      </c>
    </row>
    <row r="1064" spans="1:14" ht="14.45" customHeight="1" x14ac:dyDescent="0.2">
      <c r="A1064" s="730" t="s">
        <v>599</v>
      </c>
      <c r="B1064" s="731" t="s">
        <v>600</v>
      </c>
      <c r="C1064" s="732" t="s">
        <v>623</v>
      </c>
      <c r="D1064" s="733" t="s">
        <v>624</v>
      </c>
      <c r="E1064" s="734">
        <v>50113006</v>
      </c>
      <c r="F1064" s="733" t="s">
        <v>1346</v>
      </c>
      <c r="G1064" s="732" t="s">
        <v>651</v>
      </c>
      <c r="H1064" s="732">
        <v>33982</v>
      </c>
      <c r="I1064" s="732">
        <v>33982</v>
      </c>
      <c r="J1064" s="732" t="s">
        <v>1884</v>
      </c>
      <c r="K1064" s="732" t="s">
        <v>1379</v>
      </c>
      <c r="L1064" s="735">
        <v>188.45000000000002</v>
      </c>
      <c r="M1064" s="735">
        <v>2</v>
      </c>
      <c r="N1064" s="736">
        <v>376.90000000000003</v>
      </c>
    </row>
    <row r="1065" spans="1:14" ht="14.45" customHeight="1" x14ac:dyDescent="0.2">
      <c r="A1065" s="730" t="s">
        <v>599</v>
      </c>
      <c r="B1065" s="731" t="s">
        <v>600</v>
      </c>
      <c r="C1065" s="732" t="s">
        <v>623</v>
      </c>
      <c r="D1065" s="733" t="s">
        <v>624</v>
      </c>
      <c r="E1065" s="734">
        <v>50113006</v>
      </c>
      <c r="F1065" s="733" t="s">
        <v>1346</v>
      </c>
      <c r="G1065" s="732" t="s">
        <v>651</v>
      </c>
      <c r="H1065" s="732">
        <v>33990</v>
      </c>
      <c r="I1065" s="732">
        <v>33990</v>
      </c>
      <c r="J1065" s="732" t="s">
        <v>1885</v>
      </c>
      <c r="K1065" s="732" t="s">
        <v>1379</v>
      </c>
      <c r="L1065" s="735">
        <v>188.45000000000002</v>
      </c>
      <c r="M1065" s="735">
        <v>2</v>
      </c>
      <c r="N1065" s="736">
        <v>376.90000000000003</v>
      </c>
    </row>
    <row r="1066" spans="1:14" ht="14.45" customHeight="1" x14ac:dyDescent="0.2">
      <c r="A1066" s="730" t="s">
        <v>599</v>
      </c>
      <c r="B1066" s="731" t="s">
        <v>600</v>
      </c>
      <c r="C1066" s="732" t="s">
        <v>623</v>
      </c>
      <c r="D1066" s="733" t="s">
        <v>624</v>
      </c>
      <c r="E1066" s="734">
        <v>50113008</v>
      </c>
      <c r="F1066" s="733" t="s">
        <v>1381</v>
      </c>
      <c r="G1066" s="732"/>
      <c r="H1066" s="732"/>
      <c r="I1066" s="732">
        <v>230458</v>
      </c>
      <c r="J1066" s="732" t="s">
        <v>1382</v>
      </c>
      <c r="K1066" s="732" t="s">
        <v>1384</v>
      </c>
      <c r="L1066" s="735">
        <v>2168.56005859375</v>
      </c>
      <c r="M1066" s="735">
        <v>33</v>
      </c>
      <c r="N1066" s="736">
        <v>71562.48193359375</v>
      </c>
    </row>
    <row r="1067" spans="1:14" ht="14.45" customHeight="1" x14ac:dyDescent="0.2">
      <c r="A1067" s="730" t="s">
        <v>599</v>
      </c>
      <c r="B1067" s="731" t="s">
        <v>600</v>
      </c>
      <c r="C1067" s="732" t="s">
        <v>623</v>
      </c>
      <c r="D1067" s="733" t="s">
        <v>624</v>
      </c>
      <c r="E1067" s="734">
        <v>50113008</v>
      </c>
      <c r="F1067" s="733" t="s">
        <v>1381</v>
      </c>
      <c r="G1067" s="732"/>
      <c r="H1067" s="732"/>
      <c r="I1067" s="732">
        <v>129056</v>
      </c>
      <c r="J1067" s="732" t="s">
        <v>1382</v>
      </c>
      <c r="K1067" s="732" t="s">
        <v>1384</v>
      </c>
      <c r="L1067" s="735">
        <v>2168.56005859375</v>
      </c>
      <c r="M1067" s="735">
        <v>8</v>
      </c>
      <c r="N1067" s="736">
        <v>17348.48046875</v>
      </c>
    </row>
    <row r="1068" spans="1:14" ht="14.45" customHeight="1" x14ac:dyDescent="0.2">
      <c r="A1068" s="730" t="s">
        <v>599</v>
      </c>
      <c r="B1068" s="731" t="s">
        <v>600</v>
      </c>
      <c r="C1068" s="732" t="s">
        <v>623</v>
      </c>
      <c r="D1068" s="733" t="s">
        <v>624</v>
      </c>
      <c r="E1068" s="734">
        <v>50113008</v>
      </c>
      <c r="F1068" s="733" t="s">
        <v>1381</v>
      </c>
      <c r="G1068" s="732"/>
      <c r="H1068" s="732"/>
      <c r="I1068" s="732">
        <v>230459</v>
      </c>
      <c r="J1068" s="732" t="s">
        <v>1382</v>
      </c>
      <c r="K1068" s="732" t="s">
        <v>1383</v>
      </c>
      <c r="L1068" s="735">
        <v>4337.1201171875</v>
      </c>
      <c r="M1068" s="735">
        <v>22</v>
      </c>
      <c r="N1068" s="736">
        <v>95416.642578125</v>
      </c>
    </row>
    <row r="1069" spans="1:14" ht="14.45" customHeight="1" x14ac:dyDescent="0.2">
      <c r="A1069" s="730" t="s">
        <v>599</v>
      </c>
      <c r="B1069" s="731" t="s">
        <v>600</v>
      </c>
      <c r="C1069" s="732" t="s">
        <v>623</v>
      </c>
      <c r="D1069" s="733" t="s">
        <v>624</v>
      </c>
      <c r="E1069" s="734">
        <v>50113008</v>
      </c>
      <c r="F1069" s="733" t="s">
        <v>1381</v>
      </c>
      <c r="G1069" s="732"/>
      <c r="H1069" s="732"/>
      <c r="I1069" s="732">
        <v>29980</v>
      </c>
      <c r="J1069" s="732" t="s">
        <v>1385</v>
      </c>
      <c r="K1069" s="732" t="s">
        <v>1387</v>
      </c>
      <c r="L1069" s="735">
        <v>11517</v>
      </c>
      <c r="M1069" s="735">
        <v>37</v>
      </c>
      <c r="N1069" s="736">
        <v>426129</v>
      </c>
    </row>
    <row r="1070" spans="1:14" ht="14.45" customHeight="1" x14ac:dyDescent="0.2">
      <c r="A1070" s="730" t="s">
        <v>599</v>
      </c>
      <c r="B1070" s="731" t="s">
        <v>600</v>
      </c>
      <c r="C1070" s="732" t="s">
        <v>623</v>
      </c>
      <c r="D1070" s="733" t="s">
        <v>624</v>
      </c>
      <c r="E1070" s="734">
        <v>50113008</v>
      </c>
      <c r="F1070" s="733" t="s">
        <v>1381</v>
      </c>
      <c r="G1070" s="732"/>
      <c r="H1070" s="732"/>
      <c r="I1070" s="732">
        <v>29979</v>
      </c>
      <c r="J1070" s="732" t="s">
        <v>1385</v>
      </c>
      <c r="K1070" s="732" t="s">
        <v>1386</v>
      </c>
      <c r="L1070" s="735">
        <v>5758.5</v>
      </c>
      <c r="M1070" s="735">
        <v>6</v>
      </c>
      <c r="N1070" s="736">
        <v>34551</v>
      </c>
    </row>
    <row r="1071" spans="1:14" ht="14.45" customHeight="1" x14ac:dyDescent="0.2">
      <c r="A1071" s="730" t="s">
        <v>599</v>
      </c>
      <c r="B1071" s="731" t="s">
        <v>600</v>
      </c>
      <c r="C1071" s="732" t="s">
        <v>623</v>
      </c>
      <c r="D1071" s="733" t="s">
        <v>624</v>
      </c>
      <c r="E1071" s="734">
        <v>50113008</v>
      </c>
      <c r="F1071" s="733" t="s">
        <v>1381</v>
      </c>
      <c r="G1071" s="732"/>
      <c r="H1071" s="732"/>
      <c r="I1071" s="732">
        <v>62464</v>
      </c>
      <c r="J1071" s="732" t="s">
        <v>1390</v>
      </c>
      <c r="K1071" s="732" t="s">
        <v>1391</v>
      </c>
      <c r="L1071" s="735">
        <v>9157.759765625</v>
      </c>
      <c r="M1071" s="735">
        <v>22</v>
      </c>
      <c r="N1071" s="736">
        <v>201470.71484375</v>
      </c>
    </row>
    <row r="1072" spans="1:14" ht="14.45" customHeight="1" x14ac:dyDescent="0.2">
      <c r="A1072" s="730" t="s">
        <v>599</v>
      </c>
      <c r="B1072" s="731" t="s">
        <v>600</v>
      </c>
      <c r="C1072" s="732" t="s">
        <v>623</v>
      </c>
      <c r="D1072" s="733" t="s">
        <v>624</v>
      </c>
      <c r="E1072" s="734">
        <v>50113008</v>
      </c>
      <c r="F1072" s="733" t="s">
        <v>1381</v>
      </c>
      <c r="G1072" s="732"/>
      <c r="H1072" s="732"/>
      <c r="I1072" s="732">
        <v>205966</v>
      </c>
      <c r="J1072" s="732" t="s">
        <v>1392</v>
      </c>
      <c r="K1072" s="732" t="s">
        <v>1393</v>
      </c>
      <c r="L1072" s="735">
        <v>912.99001116071429</v>
      </c>
      <c r="M1072" s="735">
        <v>35</v>
      </c>
      <c r="N1072" s="736">
        <v>31954.650390625</v>
      </c>
    </row>
    <row r="1073" spans="1:14" ht="14.45" customHeight="1" x14ac:dyDescent="0.2">
      <c r="A1073" s="730" t="s">
        <v>599</v>
      </c>
      <c r="B1073" s="731" t="s">
        <v>600</v>
      </c>
      <c r="C1073" s="732" t="s">
        <v>623</v>
      </c>
      <c r="D1073" s="733" t="s">
        <v>624</v>
      </c>
      <c r="E1073" s="734">
        <v>50113008</v>
      </c>
      <c r="F1073" s="733" t="s">
        <v>1381</v>
      </c>
      <c r="G1073" s="732"/>
      <c r="H1073" s="732"/>
      <c r="I1073" s="732">
        <v>230687</v>
      </c>
      <c r="J1073" s="732" t="s">
        <v>1394</v>
      </c>
      <c r="K1073" s="732" t="s">
        <v>1395</v>
      </c>
      <c r="L1073" s="735">
        <v>4305.4000244140625</v>
      </c>
      <c r="M1073" s="735">
        <v>16</v>
      </c>
      <c r="N1073" s="736">
        <v>68886.400390625</v>
      </c>
    </row>
    <row r="1074" spans="1:14" ht="14.45" customHeight="1" x14ac:dyDescent="0.2">
      <c r="A1074" s="730" t="s">
        <v>599</v>
      </c>
      <c r="B1074" s="731" t="s">
        <v>600</v>
      </c>
      <c r="C1074" s="732" t="s">
        <v>623</v>
      </c>
      <c r="D1074" s="733" t="s">
        <v>624</v>
      </c>
      <c r="E1074" s="734">
        <v>50113011</v>
      </c>
      <c r="F1074" s="733" t="s">
        <v>1396</v>
      </c>
      <c r="G1074" s="732"/>
      <c r="H1074" s="732"/>
      <c r="I1074" s="732">
        <v>158152</v>
      </c>
      <c r="J1074" s="732" t="s">
        <v>1397</v>
      </c>
      <c r="K1074" s="732" t="s">
        <v>1393</v>
      </c>
      <c r="L1074" s="735">
        <v>912.99002685546873</v>
      </c>
      <c r="M1074" s="735">
        <v>80</v>
      </c>
      <c r="N1074" s="736">
        <v>73039.2021484375</v>
      </c>
    </row>
    <row r="1075" spans="1:14" ht="14.45" customHeight="1" x14ac:dyDescent="0.2">
      <c r="A1075" s="730" t="s">
        <v>599</v>
      </c>
      <c r="B1075" s="731" t="s">
        <v>600</v>
      </c>
      <c r="C1075" s="732" t="s">
        <v>623</v>
      </c>
      <c r="D1075" s="733" t="s">
        <v>624</v>
      </c>
      <c r="E1075" s="734">
        <v>50113013</v>
      </c>
      <c r="F1075" s="733" t="s">
        <v>1398</v>
      </c>
      <c r="G1075" s="732" t="s">
        <v>329</v>
      </c>
      <c r="H1075" s="732">
        <v>243369</v>
      </c>
      <c r="I1075" s="732">
        <v>243369</v>
      </c>
      <c r="J1075" s="732" t="s">
        <v>1399</v>
      </c>
      <c r="K1075" s="732" t="s">
        <v>1400</v>
      </c>
      <c r="L1075" s="735">
        <v>544.39</v>
      </c>
      <c r="M1075" s="735">
        <v>2</v>
      </c>
      <c r="N1075" s="736">
        <v>1088.78</v>
      </c>
    </row>
    <row r="1076" spans="1:14" ht="14.45" customHeight="1" x14ac:dyDescent="0.2">
      <c r="A1076" s="730" t="s">
        <v>599</v>
      </c>
      <c r="B1076" s="731" t="s">
        <v>600</v>
      </c>
      <c r="C1076" s="732" t="s">
        <v>623</v>
      </c>
      <c r="D1076" s="733" t="s">
        <v>624</v>
      </c>
      <c r="E1076" s="734">
        <v>50113013</v>
      </c>
      <c r="F1076" s="733" t="s">
        <v>1398</v>
      </c>
      <c r="G1076" s="732" t="s">
        <v>670</v>
      </c>
      <c r="H1076" s="732">
        <v>195147</v>
      </c>
      <c r="I1076" s="732">
        <v>195147</v>
      </c>
      <c r="J1076" s="732" t="s">
        <v>1401</v>
      </c>
      <c r="K1076" s="732" t="s">
        <v>1402</v>
      </c>
      <c r="L1076" s="735">
        <v>597.88571428571436</v>
      </c>
      <c r="M1076" s="735">
        <v>28</v>
      </c>
      <c r="N1076" s="736">
        <v>16740.800000000003</v>
      </c>
    </row>
    <row r="1077" spans="1:14" ht="14.45" customHeight="1" x14ac:dyDescent="0.2">
      <c r="A1077" s="730" t="s">
        <v>599</v>
      </c>
      <c r="B1077" s="731" t="s">
        <v>600</v>
      </c>
      <c r="C1077" s="732" t="s">
        <v>623</v>
      </c>
      <c r="D1077" s="733" t="s">
        <v>624</v>
      </c>
      <c r="E1077" s="734">
        <v>50113013</v>
      </c>
      <c r="F1077" s="733" t="s">
        <v>1398</v>
      </c>
      <c r="G1077" s="732" t="s">
        <v>651</v>
      </c>
      <c r="H1077" s="732">
        <v>203097</v>
      </c>
      <c r="I1077" s="732">
        <v>203097</v>
      </c>
      <c r="J1077" s="732" t="s">
        <v>1403</v>
      </c>
      <c r="K1077" s="732" t="s">
        <v>1404</v>
      </c>
      <c r="L1077" s="735">
        <v>167.30900000000003</v>
      </c>
      <c r="M1077" s="735">
        <v>20</v>
      </c>
      <c r="N1077" s="736">
        <v>3346.1800000000003</v>
      </c>
    </row>
    <row r="1078" spans="1:14" ht="14.45" customHeight="1" x14ac:dyDescent="0.2">
      <c r="A1078" s="730" t="s">
        <v>599</v>
      </c>
      <c r="B1078" s="731" t="s">
        <v>600</v>
      </c>
      <c r="C1078" s="732" t="s">
        <v>623</v>
      </c>
      <c r="D1078" s="733" t="s">
        <v>624</v>
      </c>
      <c r="E1078" s="734">
        <v>50113013</v>
      </c>
      <c r="F1078" s="733" t="s">
        <v>1398</v>
      </c>
      <c r="G1078" s="732" t="s">
        <v>651</v>
      </c>
      <c r="H1078" s="732">
        <v>172972</v>
      </c>
      <c r="I1078" s="732">
        <v>72972</v>
      </c>
      <c r="J1078" s="732" t="s">
        <v>1886</v>
      </c>
      <c r="K1078" s="732" t="s">
        <v>1887</v>
      </c>
      <c r="L1078" s="735">
        <v>203.71999999999997</v>
      </c>
      <c r="M1078" s="735">
        <v>10</v>
      </c>
      <c r="N1078" s="736">
        <v>2037.1999999999998</v>
      </c>
    </row>
    <row r="1079" spans="1:14" ht="14.45" customHeight="1" x14ac:dyDescent="0.2">
      <c r="A1079" s="730" t="s">
        <v>599</v>
      </c>
      <c r="B1079" s="731" t="s">
        <v>600</v>
      </c>
      <c r="C1079" s="732" t="s">
        <v>623</v>
      </c>
      <c r="D1079" s="733" t="s">
        <v>624</v>
      </c>
      <c r="E1079" s="734">
        <v>50113013</v>
      </c>
      <c r="F1079" s="733" t="s">
        <v>1398</v>
      </c>
      <c r="G1079" s="732" t="s">
        <v>670</v>
      </c>
      <c r="H1079" s="732">
        <v>153913</v>
      </c>
      <c r="I1079" s="732">
        <v>53913</v>
      </c>
      <c r="J1079" s="732" t="s">
        <v>1409</v>
      </c>
      <c r="K1079" s="732" t="s">
        <v>1410</v>
      </c>
      <c r="L1079" s="735">
        <v>77.719999999999985</v>
      </c>
      <c r="M1079" s="735">
        <v>3</v>
      </c>
      <c r="N1079" s="736">
        <v>233.15999999999997</v>
      </c>
    </row>
    <row r="1080" spans="1:14" ht="14.45" customHeight="1" x14ac:dyDescent="0.2">
      <c r="A1080" s="730" t="s">
        <v>599</v>
      </c>
      <c r="B1080" s="731" t="s">
        <v>600</v>
      </c>
      <c r="C1080" s="732" t="s">
        <v>623</v>
      </c>
      <c r="D1080" s="733" t="s">
        <v>624</v>
      </c>
      <c r="E1080" s="734">
        <v>50113013</v>
      </c>
      <c r="F1080" s="733" t="s">
        <v>1398</v>
      </c>
      <c r="G1080" s="732" t="s">
        <v>670</v>
      </c>
      <c r="H1080" s="732">
        <v>145010</v>
      </c>
      <c r="I1080" s="732">
        <v>45010</v>
      </c>
      <c r="J1080" s="732" t="s">
        <v>1411</v>
      </c>
      <c r="K1080" s="732" t="s">
        <v>1412</v>
      </c>
      <c r="L1080" s="735">
        <v>42.11</v>
      </c>
      <c r="M1080" s="735">
        <v>2</v>
      </c>
      <c r="N1080" s="736">
        <v>84.22</v>
      </c>
    </row>
    <row r="1081" spans="1:14" ht="14.45" customHeight="1" x14ac:dyDescent="0.2">
      <c r="A1081" s="730" t="s">
        <v>599</v>
      </c>
      <c r="B1081" s="731" t="s">
        <v>600</v>
      </c>
      <c r="C1081" s="732" t="s">
        <v>623</v>
      </c>
      <c r="D1081" s="733" t="s">
        <v>624</v>
      </c>
      <c r="E1081" s="734">
        <v>50113013</v>
      </c>
      <c r="F1081" s="733" t="s">
        <v>1398</v>
      </c>
      <c r="G1081" s="732" t="s">
        <v>651</v>
      </c>
      <c r="H1081" s="732">
        <v>190778</v>
      </c>
      <c r="I1081" s="732">
        <v>90778</v>
      </c>
      <c r="J1081" s="732" t="s">
        <v>1413</v>
      </c>
      <c r="K1081" s="732" t="s">
        <v>1414</v>
      </c>
      <c r="L1081" s="735">
        <v>82.139999999999986</v>
      </c>
      <c r="M1081" s="735">
        <v>2</v>
      </c>
      <c r="N1081" s="736">
        <v>164.27999999999997</v>
      </c>
    </row>
    <row r="1082" spans="1:14" ht="14.45" customHeight="1" x14ac:dyDescent="0.2">
      <c r="A1082" s="730" t="s">
        <v>599</v>
      </c>
      <c r="B1082" s="731" t="s">
        <v>600</v>
      </c>
      <c r="C1082" s="732" t="s">
        <v>623</v>
      </c>
      <c r="D1082" s="733" t="s">
        <v>624</v>
      </c>
      <c r="E1082" s="734">
        <v>50113013</v>
      </c>
      <c r="F1082" s="733" t="s">
        <v>1398</v>
      </c>
      <c r="G1082" s="732" t="s">
        <v>651</v>
      </c>
      <c r="H1082" s="732">
        <v>117170</v>
      </c>
      <c r="I1082" s="732">
        <v>17170</v>
      </c>
      <c r="J1082" s="732" t="s">
        <v>1415</v>
      </c>
      <c r="K1082" s="732" t="s">
        <v>1416</v>
      </c>
      <c r="L1082" s="735">
        <v>72.84</v>
      </c>
      <c r="M1082" s="735">
        <v>2</v>
      </c>
      <c r="N1082" s="736">
        <v>145.68</v>
      </c>
    </row>
    <row r="1083" spans="1:14" ht="14.45" customHeight="1" x14ac:dyDescent="0.2">
      <c r="A1083" s="730" t="s">
        <v>599</v>
      </c>
      <c r="B1083" s="731" t="s">
        <v>600</v>
      </c>
      <c r="C1083" s="732" t="s">
        <v>623</v>
      </c>
      <c r="D1083" s="733" t="s">
        <v>624</v>
      </c>
      <c r="E1083" s="734">
        <v>50113013</v>
      </c>
      <c r="F1083" s="733" t="s">
        <v>1398</v>
      </c>
      <c r="G1083" s="732" t="s">
        <v>651</v>
      </c>
      <c r="H1083" s="732">
        <v>111706</v>
      </c>
      <c r="I1083" s="732">
        <v>11706</v>
      </c>
      <c r="J1083" s="732" t="s">
        <v>1419</v>
      </c>
      <c r="K1083" s="732" t="s">
        <v>1420</v>
      </c>
      <c r="L1083" s="735">
        <v>530.52641025641037</v>
      </c>
      <c r="M1083" s="735">
        <v>39</v>
      </c>
      <c r="N1083" s="736">
        <v>20690.530000000002</v>
      </c>
    </row>
    <row r="1084" spans="1:14" ht="14.45" customHeight="1" x14ac:dyDescent="0.2">
      <c r="A1084" s="730" t="s">
        <v>599</v>
      </c>
      <c r="B1084" s="731" t="s">
        <v>600</v>
      </c>
      <c r="C1084" s="732" t="s">
        <v>623</v>
      </c>
      <c r="D1084" s="733" t="s">
        <v>624</v>
      </c>
      <c r="E1084" s="734">
        <v>50113013</v>
      </c>
      <c r="F1084" s="733" t="s">
        <v>1398</v>
      </c>
      <c r="G1084" s="732" t="s">
        <v>651</v>
      </c>
      <c r="H1084" s="732">
        <v>131656</v>
      </c>
      <c r="I1084" s="732">
        <v>131656</v>
      </c>
      <c r="J1084" s="732" t="s">
        <v>1423</v>
      </c>
      <c r="K1084" s="732" t="s">
        <v>1424</v>
      </c>
      <c r="L1084" s="735">
        <v>517</v>
      </c>
      <c r="M1084" s="735">
        <v>8</v>
      </c>
      <c r="N1084" s="736">
        <v>4136</v>
      </c>
    </row>
    <row r="1085" spans="1:14" ht="14.45" customHeight="1" x14ac:dyDescent="0.2">
      <c r="A1085" s="730" t="s">
        <v>599</v>
      </c>
      <c r="B1085" s="731" t="s">
        <v>600</v>
      </c>
      <c r="C1085" s="732" t="s">
        <v>623</v>
      </c>
      <c r="D1085" s="733" t="s">
        <v>624</v>
      </c>
      <c r="E1085" s="734">
        <v>50113013</v>
      </c>
      <c r="F1085" s="733" t="s">
        <v>1398</v>
      </c>
      <c r="G1085" s="732" t="s">
        <v>329</v>
      </c>
      <c r="H1085" s="732">
        <v>121240</v>
      </c>
      <c r="I1085" s="732">
        <v>121240</v>
      </c>
      <c r="J1085" s="732" t="s">
        <v>1888</v>
      </c>
      <c r="K1085" s="732" t="s">
        <v>1889</v>
      </c>
      <c r="L1085" s="735">
        <v>374</v>
      </c>
      <c r="M1085" s="735">
        <v>5</v>
      </c>
      <c r="N1085" s="736">
        <v>1870</v>
      </c>
    </row>
    <row r="1086" spans="1:14" ht="14.45" customHeight="1" x14ac:dyDescent="0.2">
      <c r="A1086" s="730" t="s">
        <v>599</v>
      </c>
      <c r="B1086" s="731" t="s">
        <v>600</v>
      </c>
      <c r="C1086" s="732" t="s">
        <v>623</v>
      </c>
      <c r="D1086" s="733" t="s">
        <v>624</v>
      </c>
      <c r="E1086" s="734">
        <v>50113013</v>
      </c>
      <c r="F1086" s="733" t="s">
        <v>1398</v>
      </c>
      <c r="G1086" s="732" t="s">
        <v>651</v>
      </c>
      <c r="H1086" s="732">
        <v>162180</v>
      </c>
      <c r="I1086" s="732">
        <v>162180</v>
      </c>
      <c r="J1086" s="732" t="s">
        <v>1425</v>
      </c>
      <c r="K1086" s="732" t="s">
        <v>1426</v>
      </c>
      <c r="L1086" s="735">
        <v>341</v>
      </c>
      <c r="M1086" s="735">
        <v>2</v>
      </c>
      <c r="N1086" s="736">
        <v>682</v>
      </c>
    </row>
    <row r="1087" spans="1:14" ht="14.45" customHeight="1" x14ac:dyDescent="0.2">
      <c r="A1087" s="730" t="s">
        <v>599</v>
      </c>
      <c r="B1087" s="731" t="s">
        <v>600</v>
      </c>
      <c r="C1087" s="732" t="s">
        <v>623</v>
      </c>
      <c r="D1087" s="733" t="s">
        <v>624</v>
      </c>
      <c r="E1087" s="734">
        <v>50113013</v>
      </c>
      <c r="F1087" s="733" t="s">
        <v>1398</v>
      </c>
      <c r="G1087" s="732" t="s">
        <v>651</v>
      </c>
      <c r="H1087" s="732">
        <v>218400</v>
      </c>
      <c r="I1087" s="732">
        <v>218400</v>
      </c>
      <c r="J1087" s="732" t="s">
        <v>1430</v>
      </c>
      <c r="K1087" s="732" t="s">
        <v>1431</v>
      </c>
      <c r="L1087" s="735">
        <v>682.55555555555554</v>
      </c>
      <c r="M1087" s="735">
        <v>9</v>
      </c>
      <c r="N1087" s="736">
        <v>6143</v>
      </c>
    </row>
    <row r="1088" spans="1:14" ht="14.45" customHeight="1" x14ac:dyDescent="0.2">
      <c r="A1088" s="730" t="s">
        <v>599</v>
      </c>
      <c r="B1088" s="731" t="s">
        <v>600</v>
      </c>
      <c r="C1088" s="732" t="s">
        <v>623</v>
      </c>
      <c r="D1088" s="733" t="s">
        <v>624</v>
      </c>
      <c r="E1088" s="734">
        <v>50113013</v>
      </c>
      <c r="F1088" s="733" t="s">
        <v>1398</v>
      </c>
      <c r="G1088" s="732" t="s">
        <v>651</v>
      </c>
      <c r="H1088" s="732">
        <v>175023</v>
      </c>
      <c r="I1088" s="732">
        <v>75023</v>
      </c>
      <c r="J1088" s="732" t="s">
        <v>1432</v>
      </c>
      <c r="K1088" s="732" t="s">
        <v>1433</v>
      </c>
      <c r="L1088" s="735">
        <v>60.559999999999988</v>
      </c>
      <c r="M1088" s="735">
        <v>2</v>
      </c>
      <c r="N1088" s="736">
        <v>121.11999999999998</v>
      </c>
    </row>
    <row r="1089" spans="1:14" ht="14.45" customHeight="1" x14ac:dyDescent="0.2">
      <c r="A1089" s="730" t="s">
        <v>599</v>
      </c>
      <c r="B1089" s="731" t="s">
        <v>600</v>
      </c>
      <c r="C1089" s="732" t="s">
        <v>623</v>
      </c>
      <c r="D1089" s="733" t="s">
        <v>624</v>
      </c>
      <c r="E1089" s="734">
        <v>50113013</v>
      </c>
      <c r="F1089" s="733" t="s">
        <v>1398</v>
      </c>
      <c r="G1089" s="732" t="s">
        <v>651</v>
      </c>
      <c r="H1089" s="732">
        <v>175022</v>
      </c>
      <c r="I1089" s="732">
        <v>75022</v>
      </c>
      <c r="J1089" s="732" t="s">
        <v>1432</v>
      </c>
      <c r="K1089" s="732" t="s">
        <v>1890</v>
      </c>
      <c r="L1089" s="735">
        <v>35.700000000000003</v>
      </c>
      <c r="M1089" s="735">
        <v>1</v>
      </c>
      <c r="N1089" s="736">
        <v>35.700000000000003</v>
      </c>
    </row>
    <row r="1090" spans="1:14" ht="14.45" customHeight="1" x14ac:dyDescent="0.2">
      <c r="A1090" s="730" t="s">
        <v>599</v>
      </c>
      <c r="B1090" s="731" t="s">
        <v>600</v>
      </c>
      <c r="C1090" s="732" t="s">
        <v>623</v>
      </c>
      <c r="D1090" s="733" t="s">
        <v>624</v>
      </c>
      <c r="E1090" s="734">
        <v>50113013</v>
      </c>
      <c r="F1090" s="733" t="s">
        <v>1398</v>
      </c>
      <c r="G1090" s="732" t="s">
        <v>651</v>
      </c>
      <c r="H1090" s="732">
        <v>102427</v>
      </c>
      <c r="I1090" s="732">
        <v>2427</v>
      </c>
      <c r="J1090" s="732" t="s">
        <v>1440</v>
      </c>
      <c r="K1090" s="732" t="s">
        <v>1441</v>
      </c>
      <c r="L1090" s="735">
        <v>88.35</v>
      </c>
      <c r="M1090" s="735">
        <v>14</v>
      </c>
      <c r="N1090" s="736">
        <v>1236.8999999999999</v>
      </c>
    </row>
    <row r="1091" spans="1:14" ht="14.45" customHeight="1" x14ac:dyDescent="0.2">
      <c r="A1091" s="730" t="s">
        <v>599</v>
      </c>
      <c r="B1091" s="731" t="s">
        <v>600</v>
      </c>
      <c r="C1091" s="732" t="s">
        <v>623</v>
      </c>
      <c r="D1091" s="733" t="s">
        <v>624</v>
      </c>
      <c r="E1091" s="734">
        <v>50113013</v>
      </c>
      <c r="F1091" s="733" t="s">
        <v>1398</v>
      </c>
      <c r="G1091" s="732" t="s">
        <v>651</v>
      </c>
      <c r="H1091" s="732">
        <v>101066</v>
      </c>
      <c r="I1091" s="732">
        <v>1066</v>
      </c>
      <c r="J1091" s="732" t="s">
        <v>1442</v>
      </c>
      <c r="K1091" s="732" t="s">
        <v>1443</v>
      </c>
      <c r="L1091" s="735">
        <v>56.999999999999986</v>
      </c>
      <c r="M1091" s="735">
        <v>14</v>
      </c>
      <c r="N1091" s="736">
        <v>797.99999999999977</v>
      </c>
    </row>
    <row r="1092" spans="1:14" ht="14.45" customHeight="1" x14ac:dyDescent="0.2">
      <c r="A1092" s="730" t="s">
        <v>599</v>
      </c>
      <c r="B1092" s="731" t="s">
        <v>600</v>
      </c>
      <c r="C1092" s="732" t="s">
        <v>623</v>
      </c>
      <c r="D1092" s="733" t="s">
        <v>624</v>
      </c>
      <c r="E1092" s="734">
        <v>50113013</v>
      </c>
      <c r="F1092" s="733" t="s">
        <v>1398</v>
      </c>
      <c r="G1092" s="732" t="s">
        <v>651</v>
      </c>
      <c r="H1092" s="732">
        <v>207280</v>
      </c>
      <c r="I1092" s="732">
        <v>207280</v>
      </c>
      <c r="J1092" s="732" t="s">
        <v>1444</v>
      </c>
      <c r="K1092" s="732" t="s">
        <v>715</v>
      </c>
      <c r="L1092" s="735">
        <v>129.86000000000001</v>
      </c>
      <c r="M1092" s="735">
        <v>1</v>
      </c>
      <c r="N1092" s="736">
        <v>129.86000000000001</v>
      </c>
    </row>
    <row r="1093" spans="1:14" ht="14.45" customHeight="1" x14ac:dyDescent="0.2">
      <c r="A1093" s="730" t="s">
        <v>599</v>
      </c>
      <c r="B1093" s="731" t="s">
        <v>600</v>
      </c>
      <c r="C1093" s="732" t="s">
        <v>623</v>
      </c>
      <c r="D1093" s="733" t="s">
        <v>624</v>
      </c>
      <c r="E1093" s="734">
        <v>50113013</v>
      </c>
      <c r="F1093" s="733" t="s">
        <v>1398</v>
      </c>
      <c r="G1093" s="732" t="s">
        <v>651</v>
      </c>
      <c r="H1093" s="732">
        <v>847476</v>
      </c>
      <c r="I1093" s="732">
        <v>112782</v>
      </c>
      <c r="J1093" s="732" t="s">
        <v>1891</v>
      </c>
      <c r="K1093" s="732" t="s">
        <v>1892</v>
      </c>
      <c r="L1093" s="735">
        <v>688.43999999999994</v>
      </c>
      <c r="M1093" s="735">
        <v>1</v>
      </c>
      <c r="N1093" s="736">
        <v>688.43999999999994</v>
      </c>
    </row>
    <row r="1094" spans="1:14" ht="14.45" customHeight="1" x14ac:dyDescent="0.2">
      <c r="A1094" s="730" t="s">
        <v>599</v>
      </c>
      <c r="B1094" s="731" t="s">
        <v>600</v>
      </c>
      <c r="C1094" s="732" t="s">
        <v>623</v>
      </c>
      <c r="D1094" s="733" t="s">
        <v>624</v>
      </c>
      <c r="E1094" s="734">
        <v>50113013</v>
      </c>
      <c r="F1094" s="733" t="s">
        <v>1398</v>
      </c>
      <c r="G1094" s="732" t="s">
        <v>651</v>
      </c>
      <c r="H1094" s="732">
        <v>235812</v>
      </c>
      <c r="I1094" s="732">
        <v>235812</v>
      </c>
      <c r="J1094" s="732" t="s">
        <v>1445</v>
      </c>
      <c r="K1094" s="732" t="s">
        <v>1446</v>
      </c>
      <c r="L1094" s="735">
        <v>246.76</v>
      </c>
      <c r="M1094" s="735">
        <v>40</v>
      </c>
      <c r="N1094" s="736">
        <v>9870.4</v>
      </c>
    </row>
    <row r="1095" spans="1:14" ht="14.45" customHeight="1" x14ac:dyDescent="0.2">
      <c r="A1095" s="730" t="s">
        <v>599</v>
      </c>
      <c r="B1095" s="731" t="s">
        <v>600</v>
      </c>
      <c r="C1095" s="732" t="s">
        <v>623</v>
      </c>
      <c r="D1095" s="733" t="s">
        <v>624</v>
      </c>
      <c r="E1095" s="734">
        <v>50113013</v>
      </c>
      <c r="F1095" s="733" t="s">
        <v>1398</v>
      </c>
      <c r="G1095" s="732" t="s">
        <v>670</v>
      </c>
      <c r="H1095" s="732">
        <v>173750</v>
      </c>
      <c r="I1095" s="732">
        <v>173750</v>
      </c>
      <c r="J1095" s="732" t="s">
        <v>1447</v>
      </c>
      <c r="K1095" s="732" t="s">
        <v>1448</v>
      </c>
      <c r="L1095" s="735">
        <v>825.07999999999993</v>
      </c>
      <c r="M1095" s="735">
        <v>73</v>
      </c>
      <c r="N1095" s="736">
        <v>60230.84</v>
      </c>
    </row>
    <row r="1096" spans="1:14" ht="14.45" customHeight="1" x14ac:dyDescent="0.2">
      <c r="A1096" s="730" t="s">
        <v>599</v>
      </c>
      <c r="B1096" s="731" t="s">
        <v>600</v>
      </c>
      <c r="C1096" s="732" t="s">
        <v>623</v>
      </c>
      <c r="D1096" s="733" t="s">
        <v>624</v>
      </c>
      <c r="E1096" s="734">
        <v>50113013</v>
      </c>
      <c r="F1096" s="733" t="s">
        <v>1398</v>
      </c>
      <c r="G1096" s="732" t="s">
        <v>329</v>
      </c>
      <c r="H1096" s="732">
        <v>224407</v>
      </c>
      <c r="I1096" s="732">
        <v>224407</v>
      </c>
      <c r="J1096" s="732" t="s">
        <v>1449</v>
      </c>
      <c r="K1096" s="732" t="s">
        <v>1451</v>
      </c>
      <c r="L1096" s="735">
        <v>188.45999999999998</v>
      </c>
      <c r="M1096" s="735">
        <v>2</v>
      </c>
      <c r="N1096" s="736">
        <v>376.91999999999996</v>
      </c>
    </row>
    <row r="1097" spans="1:14" ht="14.45" customHeight="1" x14ac:dyDescent="0.2">
      <c r="A1097" s="730" t="s">
        <v>599</v>
      </c>
      <c r="B1097" s="731" t="s">
        <v>600</v>
      </c>
      <c r="C1097" s="732" t="s">
        <v>623</v>
      </c>
      <c r="D1097" s="733" t="s">
        <v>624</v>
      </c>
      <c r="E1097" s="734">
        <v>50113013</v>
      </c>
      <c r="F1097" s="733" t="s">
        <v>1398</v>
      </c>
      <c r="G1097" s="732" t="s">
        <v>651</v>
      </c>
      <c r="H1097" s="732">
        <v>225543</v>
      </c>
      <c r="I1097" s="732">
        <v>225543</v>
      </c>
      <c r="J1097" s="732" t="s">
        <v>1452</v>
      </c>
      <c r="K1097" s="732" t="s">
        <v>1453</v>
      </c>
      <c r="L1097" s="735">
        <v>390.6400000000001</v>
      </c>
      <c r="M1097" s="735">
        <v>30</v>
      </c>
      <c r="N1097" s="736">
        <v>11719.200000000003</v>
      </c>
    </row>
    <row r="1098" spans="1:14" ht="14.45" customHeight="1" x14ac:dyDescent="0.2">
      <c r="A1098" s="730" t="s">
        <v>599</v>
      </c>
      <c r="B1098" s="731" t="s">
        <v>600</v>
      </c>
      <c r="C1098" s="732" t="s">
        <v>623</v>
      </c>
      <c r="D1098" s="733" t="s">
        <v>624</v>
      </c>
      <c r="E1098" s="734">
        <v>50113013</v>
      </c>
      <c r="F1098" s="733" t="s">
        <v>1398</v>
      </c>
      <c r="G1098" s="732" t="s">
        <v>651</v>
      </c>
      <c r="H1098" s="732">
        <v>155636</v>
      </c>
      <c r="I1098" s="732">
        <v>55636</v>
      </c>
      <c r="J1098" s="732" t="s">
        <v>1893</v>
      </c>
      <c r="K1098" s="732" t="s">
        <v>1894</v>
      </c>
      <c r="L1098" s="735">
        <v>52.61</v>
      </c>
      <c r="M1098" s="735">
        <v>2</v>
      </c>
      <c r="N1098" s="736">
        <v>105.22</v>
      </c>
    </row>
    <row r="1099" spans="1:14" ht="14.45" customHeight="1" x14ac:dyDescent="0.2">
      <c r="A1099" s="730" t="s">
        <v>599</v>
      </c>
      <c r="B1099" s="731" t="s">
        <v>600</v>
      </c>
      <c r="C1099" s="732" t="s">
        <v>623</v>
      </c>
      <c r="D1099" s="733" t="s">
        <v>624</v>
      </c>
      <c r="E1099" s="734">
        <v>50113013</v>
      </c>
      <c r="F1099" s="733" t="s">
        <v>1398</v>
      </c>
      <c r="G1099" s="732" t="s">
        <v>651</v>
      </c>
      <c r="H1099" s="732">
        <v>145998</v>
      </c>
      <c r="I1099" s="732">
        <v>45998</v>
      </c>
      <c r="J1099" s="732" t="s">
        <v>1895</v>
      </c>
      <c r="K1099" s="732" t="s">
        <v>1896</v>
      </c>
      <c r="L1099" s="735">
        <v>178.74</v>
      </c>
      <c r="M1099" s="735">
        <v>1</v>
      </c>
      <c r="N1099" s="736">
        <v>178.74</v>
      </c>
    </row>
    <row r="1100" spans="1:14" ht="14.45" customHeight="1" x14ac:dyDescent="0.2">
      <c r="A1100" s="730" t="s">
        <v>599</v>
      </c>
      <c r="B1100" s="731" t="s">
        <v>600</v>
      </c>
      <c r="C1100" s="732" t="s">
        <v>623</v>
      </c>
      <c r="D1100" s="733" t="s">
        <v>624</v>
      </c>
      <c r="E1100" s="734">
        <v>50113013</v>
      </c>
      <c r="F1100" s="733" t="s">
        <v>1398</v>
      </c>
      <c r="G1100" s="732" t="s">
        <v>651</v>
      </c>
      <c r="H1100" s="732">
        <v>498890</v>
      </c>
      <c r="I1100" s="732">
        <v>9999999</v>
      </c>
      <c r="J1100" s="732" t="s">
        <v>1456</v>
      </c>
      <c r="K1100" s="732" t="s">
        <v>1457</v>
      </c>
      <c r="L1100" s="735">
        <v>2112</v>
      </c>
      <c r="M1100" s="735">
        <v>34.590000000000003</v>
      </c>
      <c r="N1100" s="736">
        <v>73054.080000000002</v>
      </c>
    </row>
    <row r="1101" spans="1:14" ht="14.45" customHeight="1" x14ac:dyDescent="0.2">
      <c r="A1101" s="730" t="s">
        <v>599</v>
      </c>
      <c r="B1101" s="731" t="s">
        <v>600</v>
      </c>
      <c r="C1101" s="732" t="s">
        <v>623</v>
      </c>
      <c r="D1101" s="733" t="s">
        <v>624</v>
      </c>
      <c r="E1101" s="734">
        <v>50113013</v>
      </c>
      <c r="F1101" s="733" t="s">
        <v>1398</v>
      </c>
      <c r="G1101" s="732" t="s">
        <v>651</v>
      </c>
      <c r="H1101" s="732">
        <v>113424</v>
      </c>
      <c r="I1101" s="732">
        <v>9999999</v>
      </c>
      <c r="J1101" s="732" t="s">
        <v>1458</v>
      </c>
      <c r="K1101" s="732" t="s">
        <v>1459</v>
      </c>
      <c r="L1101" s="735">
        <v>2393.2599999999998</v>
      </c>
      <c r="M1101" s="735">
        <v>21</v>
      </c>
      <c r="N1101" s="736">
        <v>50258.46</v>
      </c>
    </row>
    <row r="1102" spans="1:14" ht="14.45" customHeight="1" x14ac:dyDescent="0.2">
      <c r="A1102" s="730" t="s">
        <v>599</v>
      </c>
      <c r="B1102" s="731" t="s">
        <v>600</v>
      </c>
      <c r="C1102" s="732" t="s">
        <v>623</v>
      </c>
      <c r="D1102" s="733" t="s">
        <v>624</v>
      </c>
      <c r="E1102" s="734">
        <v>50113013</v>
      </c>
      <c r="F1102" s="733" t="s">
        <v>1398</v>
      </c>
      <c r="G1102" s="732" t="s">
        <v>670</v>
      </c>
      <c r="H1102" s="732">
        <v>113453</v>
      </c>
      <c r="I1102" s="732">
        <v>113453</v>
      </c>
      <c r="J1102" s="732" t="s">
        <v>1460</v>
      </c>
      <c r="K1102" s="732" t="s">
        <v>1461</v>
      </c>
      <c r="L1102" s="735">
        <v>2124.7479166666667</v>
      </c>
      <c r="M1102" s="735">
        <v>24</v>
      </c>
      <c r="N1102" s="736">
        <v>50993.95</v>
      </c>
    </row>
    <row r="1103" spans="1:14" ht="14.45" customHeight="1" x14ac:dyDescent="0.2">
      <c r="A1103" s="730" t="s">
        <v>599</v>
      </c>
      <c r="B1103" s="731" t="s">
        <v>600</v>
      </c>
      <c r="C1103" s="732" t="s">
        <v>623</v>
      </c>
      <c r="D1103" s="733" t="s">
        <v>624</v>
      </c>
      <c r="E1103" s="734">
        <v>50113013</v>
      </c>
      <c r="F1103" s="733" t="s">
        <v>1398</v>
      </c>
      <c r="G1103" s="732" t="s">
        <v>651</v>
      </c>
      <c r="H1103" s="732">
        <v>105113</v>
      </c>
      <c r="I1103" s="732">
        <v>5113</v>
      </c>
      <c r="J1103" s="732" t="s">
        <v>1462</v>
      </c>
      <c r="K1103" s="732" t="s">
        <v>1463</v>
      </c>
      <c r="L1103" s="735">
        <v>127.64833333333333</v>
      </c>
      <c r="M1103" s="735">
        <v>60</v>
      </c>
      <c r="N1103" s="736">
        <v>7658.9</v>
      </c>
    </row>
    <row r="1104" spans="1:14" ht="14.45" customHeight="1" x14ac:dyDescent="0.2">
      <c r="A1104" s="730" t="s">
        <v>599</v>
      </c>
      <c r="B1104" s="731" t="s">
        <v>600</v>
      </c>
      <c r="C1104" s="732" t="s">
        <v>623</v>
      </c>
      <c r="D1104" s="733" t="s">
        <v>624</v>
      </c>
      <c r="E1104" s="734">
        <v>50113013</v>
      </c>
      <c r="F1104" s="733" t="s">
        <v>1398</v>
      </c>
      <c r="G1104" s="732" t="s">
        <v>670</v>
      </c>
      <c r="H1104" s="732">
        <v>126127</v>
      </c>
      <c r="I1104" s="732">
        <v>26127</v>
      </c>
      <c r="J1104" s="732" t="s">
        <v>1466</v>
      </c>
      <c r="K1104" s="732" t="s">
        <v>1467</v>
      </c>
      <c r="L1104" s="735">
        <v>2237.7299999999996</v>
      </c>
      <c r="M1104" s="735">
        <v>5</v>
      </c>
      <c r="N1104" s="736">
        <v>11188.649999999998</v>
      </c>
    </row>
    <row r="1105" spans="1:14" ht="14.45" customHeight="1" x14ac:dyDescent="0.2">
      <c r="A1105" s="730" t="s">
        <v>599</v>
      </c>
      <c r="B1105" s="731" t="s">
        <v>600</v>
      </c>
      <c r="C1105" s="732" t="s">
        <v>623</v>
      </c>
      <c r="D1105" s="733" t="s">
        <v>624</v>
      </c>
      <c r="E1105" s="734">
        <v>50113013</v>
      </c>
      <c r="F1105" s="733" t="s">
        <v>1398</v>
      </c>
      <c r="G1105" s="732" t="s">
        <v>670</v>
      </c>
      <c r="H1105" s="732">
        <v>166269</v>
      </c>
      <c r="I1105" s="732">
        <v>166269</v>
      </c>
      <c r="J1105" s="732" t="s">
        <v>1470</v>
      </c>
      <c r="K1105" s="732" t="s">
        <v>1471</v>
      </c>
      <c r="L1105" s="735">
        <v>52.88</v>
      </c>
      <c r="M1105" s="735">
        <v>240</v>
      </c>
      <c r="N1105" s="736">
        <v>12691.2</v>
      </c>
    </row>
    <row r="1106" spans="1:14" ht="14.45" customHeight="1" x14ac:dyDescent="0.2">
      <c r="A1106" s="730" t="s">
        <v>599</v>
      </c>
      <c r="B1106" s="731" t="s">
        <v>600</v>
      </c>
      <c r="C1106" s="732" t="s">
        <v>623</v>
      </c>
      <c r="D1106" s="733" t="s">
        <v>624</v>
      </c>
      <c r="E1106" s="734">
        <v>50113014</v>
      </c>
      <c r="F1106" s="733" t="s">
        <v>1476</v>
      </c>
      <c r="G1106" s="732" t="s">
        <v>651</v>
      </c>
      <c r="H1106" s="732">
        <v>113798</v>
      </c>
      <c r="I1106" s="732">
        <v>13798</v>
      </c>
      <c r="J1106" s="732" t="s">
        <v>1897</v>
      </c>
      <c r="K1106" s="732" t="s">
        <v>1898</v>
      </c>
      <c r="L1106" s="735">
        <v>114.07000000000004</v>
      </c>
      <c r="M1106" s="735">
        <v>4</v>
      </c>
      <c r="N1106" s="736">
        <v>456.28000000000014</v>
      </c>
    </row>
    <row r="1107" spans="1:14" ht="14.45" customHeight="1" x14ac:dyDescent="0.2">
      <c r="A1107" s="730" t="s">
        <v>599</v>
      </c>
      <c r="B1107" s="731" t="s">
        <v>600</v>
      </c>
      <c r="C1107" s="732" t="s">
        <v>623</v>
      </c>
      <c r="D1107" s="733" t="s">
        <v>624</v>
      </c>
      <c r="E1107" s="734">
        <v>50113014</v>
      </c>
      <c r="F1107" s="733" t="s">
        <v>1476</v>
      </c>
      <c r="G1107" s="732" t="s">
        <v>651</v>
      </c>
      <c r="H1107" s="732">
        <v>186397</v>
      </c>
      <c r="I1107" s="732">
        <v>86397</v>
      </c>
      <c r="J1107" s="732" t="s">
        <v>1899</v>
      </c>
      <c r="K1107" s="732" t="s">
        <v>1900</v>
      </c>
      <c r="L1107" s="735">
        <v>102.21000000000001</v>
      </c>
      <c r="M1107" s="735">
        <v>5</v>
      </c>
      <c r="N1107" s="736">
        <v>511.05</v>
      </c>
    </row>
    <row r="1108" spans="1:14" ht="14.45" customHeight="1" x14ac:dyDescent="0.2">
      <c r="A1108" s="730" t="s">
        <v>599</v>
      </c>
      <c r="B1108" s="731" t="s">
        <v>600</v>
      </c>
      <c r="C1108" s="732" t="s">
        <v>623</v>
      </c>
      <c r="D1108" s="733" t="s">
        <v>624</v>
      </c>
      <c r="E1108" s="734">
        <v>50113014</v>
      </c>
      <c r="F1108" s="733" t="s">
        <v>1476</v>
      </c>
      <c r="G1108" s="732" t="s">
        <v>670</v>
      </c>
      <c r="H1108" s="732">
        <v>64942</v>
      </c>
      <c r="I1108" s="732">
        <v>64942</v>
      </c>
      <c r="J1108" s="732" t="s">
        <v>1479</v>
      </c>
      <c r="K1108" s="732" t="s">
        <v>1480</v>
      </c>
      <c r="L1108" s="735">
        <v>1470.3</v>
      </c>
      <c r="M1108" s="735">
        <v>36</v>
      </c>
      <c r="N1108" s="736">
        <v>52930.799999999996</v>
      </c>
    </row>
    <row r="1109" spans="1:14" ht="14.45" customHeight="1" x14ac:dyDescent="0.2">
      <c r="A1109" s="730" t="s">
        <v>599</v>
      </c>
      <c r="B1109" s="731" t="s">
        <v>600</v>
      </c>
      <c r="C1109" s="732" t="s">
        <v>623</v>
      </c>
      <c r="D1109" s="733" t="s">
        <v>624</v>
      </c>
      <c r="E1109" s="734">
        <v>50113014</v>
      </c>
      <c r="F1109" s="733" t="s">
        <v>1476</v>
      </c>
      <c r="G1109" s="732" t="s">
        <v>670</v>
      </c>
      <c r="H1109" s="732">
        <v>850734</v>
      </c>
      <c r="I1109" s="732">
        <v>149384</v>
      </c>
      <c r="J1109" s="732" t="s">
        <v>1481</v>
      </c>
      <c r="K1109" s="732" t="s">
        <v>1482</v>
      </c>
      <c r="L1109" s="735">
        <v>1101.21</v>
      </c>
      <c r="M1109" s="735">
        <v>10</v>
      </c>
      <c r="N1109" s="736">
        <v>11012.1</v>
      </c>
    </row>
    <row r="1110" spans="1:14" ht="14.45" customHeight="1" x14ac:dyDescent="0.2">
      <c r="A1110" s="730" t="s">
        <v>599</v>
      </c>
      <c r="B1110" s="731" t="s">
        <v>600</v>
      </c>
      <c r="C1110" s="732" t="s">
        <v>623</v>
      </c>
      <c r="D1110" s="733" t="s">
        <v>624</v>
      </c>
      <c r="E1110" s="734">
        <v>50113014</v>
      </c>
      <c r="F1110" s="733" t="s">
        <v>1476</v>
      </c>
      <c r="G1110" s="732" t="s">
        <v>670</v>
      </c>
      <c r="H1110" s="732">
        <v>164401</v>
      </c>
      <c r="I1110" s="732">
        <v>164401</v>
      </c>
      <c r="J1110" s="732" t="s">
        <v>1483</v>
      </c>
      <c r="K1110" s="732" t="s">
        <v>1484</v>
      </c>
      <c r="L1110" s="735">
        <v>319.00000000000006</v>
      </c>
      <c r="M1110" s="735">
        <v>7</v>
      </c>
      <c r="N1110" s="736">
        <v>2233.0000000000005</v>
      </c>
    </row>
    <row r="1111" spans="1:14" ht="14.45" customHeight="1" x14ac:dyDescent="0.2">
      <c r="A1111" s="730" t="s">
        <v>599</v>
      </c>
      <c r="B1111" s="731" t="s">
        <v>600</v>
      </c>
      <c r="C1111" s="732" t="s">
        <v>623</v>
      </c>
      <c r="D1111" s="733" t="s">
        <v>624</v>
      </c>
      <c r="E1111" s="734">
        <v>50113014</v>
      </c>
      <c r="F1111" s="733" t="s">
        <v>1476</v>
      </c>
      <c r="G1111" s="732" t="s">
        <v>651</v>
      </c>
      <c r="H1111" s="732">
        <v>199248</v>
      </c>
      <c r="I1111" s="732">
        <v>99248</v>
      </c>
      <c r="J1111" s="732" t="s">
        <v>1901</v>
      </c>
      <c r="K1111" s="732" t="s">
        <v>1416</v>
      </c>
      <c r="L1111" s="735">
        <v>103.65</v>
      </c>
      <c r="M1111" s="735">
        <v>2</v>
      </c>
      <c r="N1111" s="736">
        <v>207.3</v>
      </c>
    </row>
    <row r="1112" spans="1:14" ht="14.45" customHeight="1" x14ac:dyDescent="0.2">
      <c r="A1112" s="730" t="s">
        <v>599</v>
      </c>
      <c r="B1112" s="731" t="s">
        <v>600</v>
      </c>
      <c r="C1112" s="732" t="s">
        <v>623</v>
      </c>
      <c r="D1112" s="733" t="s">
        <v>624</v>
      </c>
      <c r="E1112" s="734">
        <v>50113014</v>
      </c>
      <c r="F1112" s="733" t="s">
        <v>1476</v>
      </c>
      <c r="G1112" s="732" t="s">
        <v>651</v>
      </c>
      <c r="H1112" s="732">
        <v>210001</v>
      </c>
      <c r="I1112" s="732">
        <v>210001</v>
      </c>
      <c r="J1112" s="732" t="s">
        <v>1902</v>
      </c>
      <c r="K1112" s="732" t="s">
        <v>1903</v>
      </c>
      <c r="L1112" s="735">
        <v>10623.539999999999</v>
      </c>
      <c r="M1112" s="735">
        <v>15</v>
      </c>
      <c r="N1112" s="736">
        <v>159353.09999999998</v>
      </c>
    </row>
    <row r="1113" spans="1:14" ht="14.45" customHeight="1" x14ac:dyDescent="0.2">
      <c r="A1113" s="730" t="s">
        <v>599</v>
      </c>
      <c r="B1113" s="731" t="s">
        <v>600</v>
      </c>
      <c r="C1113" s="732" t="s">
        <v>623</v>
      </c>
      <c r="D1113" s="733" t="s">
        <v>624</v>
      </c>
      <c r="E1113" s="734">
        <v>50113014</v>
      </c>
      <c r="F1113" s="733" t="s">
        <v>1476</v>
      </c>
      <c r="G1113" s="732" t="s">
        <v>670</v>
      </c>
      <c r="H1113" s="732">
        <v>845130</v>
      </c>
      <c r="I1113" s="732">
        <v>25449</v>
      </c>
      <c r="J1113" s="732" t="s">
        <v>1904</v>
      </c>
      <c r="K1113" s="732" t="s">
        <v>1905</v>
      </c>
      <c r="L1113" s="735">
        <v>7076.74</v>
      </c>
      <c r="M1113" s="735">
        <v>2</v>
      </c>
      <c r="N1113" s="736">
        <v>14153.48</v>
      </c>
    </row>
    <row r="1114" spans="1:14" ht="14.45" customHeight="1" x14ac:dyDescent="0.2">
      <c r="A1114" s="730" t="s">
        <v>599</v>
      </c>
      <c r="B1114" s="731" t="s">
        <v>600</v>
      </c>
      <c r="C1114" s="732" t="s">
        <v>623</v>
      </c>
      <c r="D1114" s="733" t="s">
        <v>624</v>
      </c>
      <c r="E1114" s="734">
        <v>50113014</v>
      </c>
      <c r="F1114" s="733" t="s">
        <v>1476</v>
      </c>
      <c r="G1114" s="732" t="s">
        <v>651</v>
      </c>
      <c r="H1114" s="732">
        <v>126902</v>
      </c>
      <c r="I1114" s="732">
        <v>26902</v>
      </c>
      <c r="J1114" s="732" t="s">
        <v>1485</v>
      </c>
      <c r="K1114" s="732" t="s">
        <v>1486</v>
      </c>
      <c r="L1114" s="735">
        <v>333.90999999999997</v>
      </c>
      <c r="M1114" s="735">
        <v>80</v>
      </c>
      <c r="N1114" s="736">
        <v>26712.799999999996</v>
      </c>
    </row>
    <row r="1115" spans="1:14" ht="14.45" customHeight="1" x14ac:dyDescent="0.2">
      <c r="A1115" s="730" t="s">
        <v>599</v>
      </c>
      <c r="B1115" s="731" t="s">
        <v>600</v>
      </c>
      <c r="C1115" s="732" t="s">
        <v>623</v>
      </c>
      <c r="D1115" s="733" t="s">
        <v>624</v>
      </c>
      <c r="E1115" s="734">
        <v>50113014</v>
      </c>
      <c r="F1115" s="733" t="s">
        <v>1476</v>
      </c>
      <c r="G1115" s="732" t="s">
        <v>670</v>
      </c>
      <c r="H1115" s="732">
        <v>189220</v>
      </c>
      <c r="I1115" s="732">
        <v>189220</v>
      </c>
      <c r="J1115" s="732" t="s">
        <v>1489</v>
      </c>
      <c r="K1115" s="732" t="s">
        <v>1490</v>
      </c>
      <c r="L1115" s="735">
        <v>6764.4639999999999</v>
      </c>
      <c r="M1115" s="735">
        <v>10</v>
      </c>
      <c r="N1115" s="736">
        <v>67644.639999999999</v>
      </c>
    </row>
    <row r="1116" spans="1:14" ht="14.45" customHeight="1" x14ac:dyDescent="0.2">
      <c r="A1116" s="730" t="s">
        <v>599</v>
      </c>
      <c r="B1116" s="731" t="s">
        <v>600</v>
      </c>
      <c r="C1116" s="732" t="s">
        <v>623</v>
      </c>
      <c r="D1116" s="733" t="s">
        <v>624</v>
      </c>
      <c r="E1116" s="734">
        <v>50113017</v>
      </c>
      <c r="F1116" s="733" t="s">
        <v>1577</v>
      </c>
      <c r="G1116" s="732" t="s">
        <v>670</v>
      </c>
      <c r="H1116" s="732">
        <v>194123</v>
      </c>
      <c r="I1116" s="732">
        <v>194123</v>
      </c>
      <c r="J1116" s="732" t="s">
        <v>1580</v>
      </c>
      <c r="K1116" s="732" t="s">
        <v>1581</v>
      </c>
      <c r="L1116" s="735">
        <v>106100.1</v>
      </c>
      <c r="M1116" s="735">
        <v>1</v>
      </c>
      <c r="N1116" s="736">
        <v>106100.1</v>
      </c>
    </row>
    <row r="1117" spans="1:14" ht="14.45" customHeight="1" x14ac:dyDescent="0.2">
      <c r="A1117" s="730" t="s">
        <v>599</v>
      </c>
      <c r="B1117" s="731" t="s">
        <v>600</v>
      </c>
      <c r="C1117" s="732" t="s">
        <v>626</v>
      </c>
      <c r="D1117" s="733" t="s">
        <v>627</v>
      </c>
      <c r="E1117" s="734">
        <v>50113001</v>
      </c>
      <c r="F1117" s="733" t="s">
        <v>650</v>
      </c>
      <c r="G1117" s="732" t="s">
        <v>651</v>
      </c>
      <c r="H1117" s="732">
        <v>196885</v>
      </c>
      <c r="I1117" s="732">
        <v>96885</v>
      </c>
      <c r="J1117" s="732" t="s">
        <v>652</v>
      </c>
      <c r="K1117" s="732" t="s">
        <v>653</v>
      </c>
      <c r="L1117" s="735">
        <v>19.249972714440151</v>
      </c>
      <c r="M1117" s="735">
        <v>3</v>
      </c>
      <c r="N1117" s="736">
        <v>57.749918143320457</v>
      </c>
    </row>
    <row r="1118" spans="1:14" ht="14.45" customHeight="1" x14ac:dyDescent="0.2">
      <c r="A1118" s="730" t="s">
        <v>599</v>
      </c>
      <c r="B1118" s="731" t="s">
        <v>600</v>
      </c>
      <c r="C1118" s="732" t="s">
        <v>626</v>
      </c>
      <c r="D1118" s="733" t="s">
        <v>627</v>
      </c>
      <c r="E1118" s="734">
        <v>50113001</v>
      </c>
      <c r="F1118" s="733" t="s">
        <v>650</v>
      </c>
      <c r="G1118" s="732" t="s">
        <v>651</v>
      </c>
      <c r="H1118" s="732">
        <v>196884</v>
      </c>
      <c r="I1118" s="732">
        <v>96884</v>
      </c>
      <c r="J1118" s="732" t="s">
        <v>654</v>
      </c>
      <c r="K1118" s="732" t="s">
        <v>655</v>
      </c>
      <c r="L1118" s="735">
        <v>9.3499996025913905</v>
      </c>
      <c r="M1118" s="735">
        <v>9</v>
      </c>
      <c r="N1118" s="736">
        <v>84.14999642332252</v>
      </c>
    </row>
    <row r="1119" spans="1:14" ht="14.45" customHeight="1" x14ac:dyDescent="0.2">
      <c r="A1119" s="730" t="s">
        <v>599</v>
      </c>
      <c r="B1119" s="731" t="s">
        <v>600</v>
      </c>
      <c r="C1119" s="732" t="s">
        <v>626</v>
      </c>
      <c r="D1119" s="733" t="s">
        <v>627</v>
      </c>
      <c r="E1119" s="734">
        <v>50113001</v>
      </c>
      <c r="F1119" s="733" t="s">
        <v>650</v>
      </c>
      <c r="G1119" s="732" t="s">
        <v>651</v>
      </c>
      <c r="H1119" s="732">
        <v>846758</v>
      </c>
      <c r="I1119" s="732">
        <v>103387</v>
      </c>
      <c r="J1119" s="732" t="s">
        <v>656</v>
      </c>
      <c r="K1119" s="732" t="s">
        <v>657</v>
      </c>
      <c r="L1119" s="735">
        <v>72.900000000000006</v>
      </c>
      <c r="M1119" s="735">
        <v>3</v>
      </c>
      <c r="N1119" s="736">
        <v>218.70000000000002</v>
      </c>
    </row>
    <row r="1120" spans="1:14" ht="14.45" customHeight="1" x14ac:dyDescent="0.2">
      <c r="A1120" s="730" t="s">
        <v>599</v>
      </c>
      <c r="B1120" s="731" t="s">
        <v>600</v>
      </c>
      <c r="C1120" s="732" t="s">
        <v>626</v>
      </c>
      <c r="D1120" s="733" t="s">
        <v>627</v>
      </c>
      <c r="E1120" s="734">
        <v>50113001</v>
      </c>
      <c r="F1120" s="733" t="s">
        <v>650</v>
      </c>
      <c r="G1120" s="732" t="s">
        <v>329</v>
      </c>
      <c r="H1120" s="732">
        <v>172775</v>
      </c>
      <c r="I1120" s="732">
        <v>172775</v>
      </c>
      <c r="J1120" s="732" t="s">
        <v>660</v>
      </c>
      <c r="K1120" s="732" t="s">
        <v>1592</v>
      </c>
      <c r="L1120" s="735">
        <v>543.47</v>
      </c>
      <c r="M1120" s="735">
        <v>10</v>
      </c>
      <c r="N1120" s="736">
        <v>5434.7000000000007</v>
      </c>
    </row>
    <row r="1121" spans="1:14" ht="14.45" customHeight="1" x14ac:dyDescent="0.2">
      <c r="A1121" s="730" t="s">
        <v>599</v>
      </c>
      <c r="B1121" s="731" t="s">
        <v>600</v>
      </c>
      <c r="C1121" s="732" t="s">
        <v>626</v>
      </c>
      <c r="D1121" s="733" t="s">
        <v>627</v>
      </c>
      <c r="E1121" s="734">
        <v>50113001</v>
      </c>
      <c r="F1121" s="733" t="s">
        <v>650</v>
      </c>
      <c r="G1121" s="732" t="s">
        <v>651</v>
      </c>
      <c r="H1121" s="732">
        <v>501927</v>
      </c>
      <c r="I1121" s="732">
        <v>172774</v>
      </c>
      <c r="J1121" s="732" t="s">
        <v>660</v>
      </c>
      <c r="K1121" s="732" t="s">
        <v>661</v>
      </c>
      <c r="L1121" s="735">
        <v>266.67781818181817</v>
      </c>
      <c r="M1121" s="735">
        <v>220</v>
      </c>
      <c r="N1121" s="736">
        <v>58669.120000000003</v>
      </c>
    </row>
    <row r="1122" spans="1:14" ht="14.45" customHeight="1" x14ac:dyDescent="0.2">
      <c r="A1122" s="730" t="s">
        <v>599</v>
      </c>
      <c r="B1122" s="731" t="s">
        <v>600</v>
      </c>
      <c r="C1122" s="732" t="s">
        <v>626</v>
      </c>
      <c r="D1122" s="733" t="s">
        <v>627</v>
      </c>
      <c r="E1122" s="734">
        <v>50113001</v>
      </c>
      <c r="F1122" s="733" t="s">
        <v>650</v>
      </c>
      <c r="G1122" s="732" t="s">
        <v>651</v>
      </c>
      <c r="H1122" s="732">
        <v>176064</v>
      </c>
      <c r="I1122" s="732">
        <v>76064</v>
      </c>
      <c r="J1122" s="732" t="s">
        <v>662</v>
      </c>
      <c r="K1122" s="732" t="s">
        <v>663</v>
      </c>
      <c r="L1122" s="735">
        <v>83.88000000000001</v>
      </c>
      <c r="M1122" s="735">
        <v>2</v>
      </c>
      <c r="N1122" s="736">
        <v>167.76000000000002</v>
      </c>
    </row>
    <row r="1123" spans="1:14" ht="14.45" customHeight="1" x14ac:dyDescent="0.2">
      <c r="A1123" s="730" t="s">
        <v>599</v>
      </c>
      <c r="B1123" s="731" t="s">
        <v>600</v>
      </c>
      <c r="C1123" s="732" t="s">
        <v>626</v>
      </c>
      <c r="D1123" s="733" t="s">
        <v>627</v>
      </c>
      <c r="E1123" s="734">
        <v>50113001</v>
      </c>
      <c r="F1123" s="733" t="s">
        <v>650</v>
      </c>
      <c r="G1123" s="732" t="s">
        <v>651</v>
      </c>
      <c r="H1123" s="732">
        <v>197323</v>
      </c>
      <c r="I1123" s="732">
        <v>197323</v>
      </c>
      <c r="J1123" s="732" t="s">
        <v>1906</v>
      </c>
      <c r="K1123" s="732" t="s">
        <v>1907</v>
      </c>
      <c r="L1123" s="735">
        <v>1333.64</v>
      </c>
      <c r="M1123" s="735">
        <v>5</v>
      </c>
      <c r="N1123" s="736">
        <v>6668.2000000000007</v>
      </c>
    </row>
    <row r="1124" spans="1:14" ht="14.45" customHeight="1" x14ac:dyDescent="0.2">
      <c r="A1124" s="730" t="s">
        <v>599</v>
      </c>
      <c r="B1124" s="731" t="s">
        <v>600</v>
      </c>
      <c r="C1124" s="732" t="s">
        <v>626</v>
      </c>
      <c r="D1124" s="733" t="s">
        <v>627</v>
      </c>
      <c r="E1124" s="734">
        <v>50113001</v>
      </c>
      <c r="F1124" s="733" t="s">
        <v>650</v>
      </c>
      <c r="G1124" s="732" t="s">
        <v>651</v>
      </c>
      <c r="H1124" s="732">
        <v>100362</v>
      </c>
      <c r="I1124" s="732">
        <v>362</v>
      </c>
      <c r="J1124" s="732" t="s">
        <v>664</v>
      </c>
      <c r="K1124" s="732" t="s">
        <v>665</v>
      </c>
      <c r="L1124" s="735">
        <v>72.570000000000007</v>
      </c>
      <c r="M1124" s="735">
        <v>1</v>
      </c>
      <c r="N1124" s="736">
        <v>72.570000000000007</v>
      </c>
    </row>
    <row r="1125" spans="1:14" ht="14.45" customHeight="1" x14ac:dyDescent="0.2">
      <c r="A1125" s="730" t="s">
        <v>599</v>
      </c>
      <c r="B1125" s="731" t="s">
        <v>600</v>
      </c>
      <c r="C1125" s="732" t="s">
        <v>626</v>
      </c>
      <c r="D1125" s="733" t="s">
        <v>627</v>
      </c>
      <c r="E1125" s="734">
        <v>50113001</v>
      </c>
      <c r="F1125" s="733" t="s">
        <v>650</v>
      </c>
      <c r="G1125" s="732" t="s">
        <v>670</v>
      </c>
      <c r="H1125" s="732">
        <v>102954</v>
      </c>
      <c r="I1125" s="732">
        <v>2954</v>
      </c>
      <c r="J1125" s="732" t="s">
        <v>671</v>
      </c>
      <c r="K1125" s="732" t="s">
        <v>672</v>
      </c>
      <c r="L1125" s="735">
        <v>14.964999999999998</v>
      </c>
      <c r="M1125" s="735">
        <v>2</v>
      </c>
      <c r="N1125" s="736">
        <v>29.929999999999996</v>
      </c>
    </row>
    <row r="1126" spans="1:14" ht="14.45" customHeight="1" x14ac:dyDescent="0.2">
      <c r="A1126" s="730" t="s">
        <v>599</v>
      </c>
      <c r="B1126" s="731" t="s">
        <v>600</v>
      </c>
      <c r="C1126" s="732" t="s">
        <v>626</v>
      </c>
      <c r="D1126" s="733" t="s">
        <v>627</v>
      </c>
      <c r="E1126" s="734">
        <v>50113001</v>
      </c>
      <c r="F1126" s="733" t="s">
        <v>650</v>
      </c>
      <c r="G1126" s="732" t="s">
        <v>651</v>
      </c>
      <c r="H1126" s="732">
        <v>201384</v>
      </c>
      <c r="I1126" s="732">
        <v>201384</v>
      </c>
      <c r="J1126" s="732" t="s">
        <v>676</v>
      </c>
      <c r="K1126" s="732" t="s">
        <v>677</v>
      </c>
      <c r="L1126" s="735">
        <v>1091.97</v>
      </c>
      <c r="M1126" s="735">
        <v>4</v>
      </c>
      <c r="N1126" s="736">
        <v>4367.88</v>
      </c>
    </row>
    <row r="1127" spans="1:14" ht="14.45" customHeight="1" x14ac:dyDescent="0.2">
      <c r="A1127" s="730" t="s">
        <v>599</v>
      </c>
      <c r="B1127" s="731" t="s">
        <v>600</v>
      </c>
      <c r="C1127" s="732" t="s">
        <v>626</v>
      </c>
      <c r="D1127" s="733" t="s">
        <v>627</v>
      </c>
      <c r="E1127" s="734">
        <v>50113001</v>
      </c>
      <c r="F1127" s="733" t="s">
        <v>650</v>
      </c>
      <c r="G1127" s="732" t="s">
        <v>651</v>
      </c>
      <c r="H1127" s="732">
        <v>113873</v>
      </c>
      <c r="I1127" s="732">
        <v>13873</v>
      </c>
      <c r="J1127" s="732" t="s">
        <v>1597</v>
      </c>
      <c r="K1127" s="732" t="s">
        <v>1170</v>
      </c>
      <c r="L1127" s="735">
        <v>182.31422338750409</v>
      </c>
      <c r="M1127" s="735">
        <v>1.2976246</v>
      </c>
      <c r="N1127" s="736">
        <v>236.57542119752063</v>
      </c>
    </row>
    <row r="1128" spans="1:14" ht="14.45" customHeight="1" x14ac:dyDescent="0.2">
      <c r="A1128" s="730" t="s">
        <v>599</v>
      </c>
      <c r="B1128" s="731" t="s">
        <v>600</v>
      </c>
      <c r="C1128" s="732" t="s">
        <v>626</v>
      </c>
      <c r="D1128" s="733" t="s">
        <v>627</v>
      </c>
      <c r="E1128" s="734">
        <v>50113001</v>
      </c>
      <c r="F1128" s="733" t="s">
        <v>650</v>
      </c>
      <c r="G1128" s="732" t="s">
        <v>651</v>
      </c>
      <c r="H1128" s="732">
        <v>847702</v>
      </c>
      <c r="I1128" s="732">
        <v>100328</v>
      </c>
      <c r="J1128" s="732" t="s">
        <v>1908</v>
      </c>
      <c r="K1128" s="732" t="s">
        <v>1909</v>
      </c>
      <c r="L1128" s="735">
        <v>615.50542857142852</v>
      </c>
      <c r="M1128" s="735">
        <v>7</v>
      </c>
      <c r="N1128" s="736">
        <v>4308.5379999999996</v>
      </c>
    </row>
    <row r="1129" spans="1:14" ht="14.45" customHeight="1" x14ac:dyDescent="0.2">
      <c r="A1129" s="730" t="s">
        <v>599</v>
      </c>
      <c r="B1129" s="731" t="s">
        <v>600</v>
      </c>
      <c r="C1129" s="732" t="s">
        <v>626</v>
      </c>
      <c r="D1129" s="733" t="s">
        <v>627</v>
      </c>
      <c r="E1129" s="734">
        <v>50113001</v>
      </c>
      <c r="F1129" s="733" t="s">
        <v>650</v>
      </c>
      <c r="G1129" s="732" t="s">
        <v>651</v>
      </c>
      <c r="H1129" s="732">
        <v>192841</v>
      </c>
      <c r="I1129" s="732">
        <v>192841</v>
      </c>
      <c r="J1129" s="732" t="s">
        <v>1496</v>
      </c>
      <c r="K1129" s="732" t="s">
        <v>1497</v>
      </c>
      <c r="L1129" s="735">
        <v>4309.8</v>
      </c>
      <c r="M1129" s="735">
        <v>13</v>
      </c>
      <c r="N1129" s="736">
        <v>56027.4</v>
      </c>
    </row>
    <row r="1130" spans="1:14" ht="14.45" customHeight="1" x14ac:dyDescent="0.2">
      <c r="A1130" s="730" t="s">
        <v>599</v>
      </c>
      <c r="B1130" s="731" t="s">
        <v>600</v>
      </c>
      <c r="C1130" s="732" t="s">
        <v>626</v>
      </c>
      <c r="D1130" s="733" t="s">
        <v>627</v>
      </c>
      <c r="E1130" s="734">
        <v>50113001</v>
      </c>
      <c r="F1130" s="733" t="s">
        <v>650</v>
      </c>
      <c r="G1130" s="732" t="s">
        <v>651</v>
      </c>
      <c r="H1130" s="732">
        <v>114329</v>
      </c>
      <c r="I1130" s="732">
        <v>14329</v>
      </c>
      <c r="J1130" s="732" t="s">
        <v>1910</v>
      </c>
      <c r="K1130" s="732" t="s">
        <v>1911</v>
      </c>
      <c r="L1130" s="735">
        <v>115.49999999999999</v>
      </c>
      <c r="M1130" s="735">
        <v>1</v>
      </c>
      <c r="N1130" s="736">
        <v>115.49999999999999</v>
      </c>
    </row>
    <row r="1131" spans="1:14" ht="14.45" customHeight="1" x14ac:dyDescent="0.2">
      <c r="A1131" s="730" t="s">
        <v>599</v>
      </c>
      <c r="B1131" s="731" t="s">
        <v>600</v>
      </c>
      <c r="C1131" s="732" t="s">
        <v>626</v>
      </c>
      <c r="D1131" s="733" t="s">
        <v>627</v>
      </c>
      <c r="E1131" s="734">
        <v>50113001</v>
      </c>
      <c r="F1131" s="733" t="s">
        <v>650</v>
      </c>
      <c r="G1131" s="732" t="s">
        <v>651</v>
      </c>
      <c r="H1131" s="732">
        <v>230399</v>
      </c>
      <c r="I1131" s="732">
        <v>230399</v>
      </c>
      <c r="J1131" s="732" t="s">
        <v>1912</v>
      </c>
      <c r="K1131" s="732" t="s">
        <v>1913</v>
      </c>
      <c r="L1131" s="735">
        <v>41.47</v>
      </c>
      <c r="M1131" s="735">
        <v>1</v>
      </c>
      <c r="N1131" s="736">
        <v>41.47</v>
      </c>
    </row>
    <row r="1132" spans="1:14" ht="14.45" customHeight="1" x14ac:dyDescent="0.2">
      <c r="A1132" s="730" t="s">
        <v>599</v>
      </c>
      <c r="B1132" s="731" t="s">
        <v>600</v>
      </c>
      <c r="C1132" s="732" t="s">
        <v>626</v>
      </c>
      <c r="D1132" s="733" t="s">
        <v>627</v>
      </c>
      <c r="E1132" s="734">
        <v>50113001</v>
      </c>
      <c r="F1132" s="733" t="s">
        <v>650</v>
      </c>
      <c r="G1132" s="732" t="s">
        <v>651</v>
      </c>
      <c r="H1132" s="732">
        <v>845369</v>
      </c>
      <c r="I1132" s="732">
        <v>107987</v>
      </c>
      <c r="J1132" s="732" t="s">
        <v>693</v>
      </c>
      <c r="K1132" s="732" t="s">
        <v>694</v>
      </c>
      <c r="L1132" s="735">
        <v>112.16999999999997</v>
      </c>
      <c r="M1132" s="735">
        <v>38</v>
      </c>
      <c r="N1132" s="736">
        <v>4262.4599999999991</v>
      </c>
    </row>
    <row r="1133" spans="1:14" ht="14.45" customHeight="1" x14ac:dyDescent="0.2">
      <c r="A1133" s="730" t="s">
        <v>599</v>
      </c>
      <c r="B1133" s="731" t="s">
        <v>600</v>
      </c>
      <c r="C1133" s="732" t="s">
        <v>626</v>
      </c>
      <c r="D1133" s="733" t="s">
        <v>627</v>
      </c>
      <c r="E1133" s="734">
        <v>50113001</v>
      </c>
      <c r="F1133" s="733" t="s">
        <v>650</v>
      </c>
      <c r="G1133" s="732" t="s">
        <v>651</v>
      </c>
      <c r="H1133" s="732">
        <v>196610</v>
      </c>
      <c r="I1133" s="732">
        <v>96610</v>
      </c>
      <c r="J1133" s="732" t="s">
        <v>697</v>
      </c>
      <c r="K1133" s="732" t="s">
        <v>698</v>
      </c>
      <c r="L1133" s="735">
        <v>51.659500000000001</v>
      </c>
      <c r="M1133" s="735">
        <v>20</v>
      </c>
      <c r="N1133" s="736">
        <v>1033.19</v>
      </c>
    </row>
    <row r="1134" spans="1:14" ht="14.45" customHeight="1" x14ac:dyDescent="0.2">
      <c r="A1134" s="730" t="s">
        <v>599</v>
      </c>
      <c r="B1134" s="731" t="s">
        <v>600</v>
      </c>
      <c r="C1134" s="732" t="s">
        <v>626</v>
      </c>
      <c r="D1134" s="733" t="s">
        <v>627</v>
      </c>
      <c r="E1134" s="734">
        <v>50113001</v>
      </c>
      <c r="F1134" s="733" t="s">
        <v>650</v>
      </c>
      <c r="G1134" s="732" t="s">
        <v>651</v>
      </c>
      <c r="H1134" s="732">
        <v>189244</v>
      </c>
      <c r="I1134" s="732">
        <v>89244</v>
      </c>
      <c r="J1134" s="732" t="s">
        <v>1914</v>
      </c>
      <c r="K1134" s="732" t="s">
        <v>1915</v>
      </c>
      <c r="L1134" s="735">
        <v>20.76</v>
      </c>
      <c r="M1134" s="735">
        <v>80</v>
      </c>
      <c r="N1134" s="736">
        <v>1660.8000000000002</v>
      </c>
    </row>
    <row r="1135" spans="1:14" ht="14.45" customHeight="1" x14ac:dyDescent="0.2">
      <c r="A1135" s="730" t="s">
        <v>599</v>
      </c>
      <c r="B1135" s="731" t="s">
        <v>600</v>
      </c>
      <c r="C1135" s="732" t="s">
        <v>626</v>
      </c>
      <c r="D1135" s="733" t="s">
        <v>627</v>
      </c>
      <c r="E1135" s="734">
        <v>50113001</v>
      </c>
      <c r="F1135" s="733" t="s">
        <v>650</v>
      </c>
      <c r="G1135" s="732" t="s">
        <v>651</v>
      </c>
      <c r="H1135" s="732">
        <v>110555</v>
      </c>
      <c r="I1135" s="732">
        <v>10555</v>
      </c>
      <c r="J1135" s="732" t="s">
        <v>699</v>
      </c>
      <c r="K1135" s="732" t="s">
        <v>700</v>
      </c>
      <c r="L1135" s="735">
        <v>260.76900000000001</v>
      </c>
      <c r="M1135" s="735">
        <v>10</v>
      </c>
      <c r="N1135" s="736">
        <v>2607.69</v>
      </c>
    </row>
    <row r="1136" spans="1:14" ht="14.45" customHeight="1" x14ac:dyDescent="0.2">
      <c r="A1136" s="730" t="s">
        <v>599</v>
      </c>
      <c r="B1136" s="731" t="s">
        <v>600</v>
      </c>
      <c r="C1136" s="732" t="s">
        <v>626</v>
      </c>
      <c r="D1136" s="733" t="s">
        <v>627</v>
      </c>
      <c r="E1136" s="734">
        <v>50113001</v>
      </c>
      <c r="F1136" s="733" t="s">
        <v>650</v>
      </c>
      <c r="G1136" s="732" t="s">
        <v>651</v>
      </c>
      <c r="H1136" s="732">
        <v>10561</v>
      </c>
      <c r="I1136" s="732">
        <v>10561</v>
      </c>
      <c r="J1136" s="732" t="s">
        <v>699</v>
      </c>
      <c r="K1136" s="732" t="s">
        <v>701</v>
      </c>
      <c r="L1136" s="735">
        <v>250.8</v>
      </c>
      <c r="M1136" s="735">
        <v>5</v>
      </c>
      <c r="N1136" s="736">
        <v>1254</v>
      </c>
    </row>
    <row r="1137" spans="1:14" ht="14.45" customHeight="1" x14ac:dyDescent="0.2">
      <c r="A1137" s="730" t="s">
        <v>599</v>
      </c>
      <c r="B1137" s="731" t="s">
        <v>600</v>
      </c>
      <c r="C1137" s="732" t="s">
        <v>626</v>
      </c>
      <c r="D1137" s="733" t="s">
        <v>627</v>
      </c>
      <c r="E1137" s="734">
        <v>50113001</v>
      </c>
      <c r="F1137" s="733" t="s">
        <v>650</v>
      </c>
      <c r="G1137" s="732" t="s">
        <v>651</v>
      </c>
      <c r="H1137" s="732">
        <v>173320</v>
      </c>
      <c r="I1137" s="732">
        <v>173320</v>
      </c>
      <c r="J1137" s="732" t="s">
        <v>702</v>
      </c>
      <c r="K1137" s="732" t="s">
        <v>703</v>
      </c>
      <c r="L1137" s="735">
        <v>524.59000141698095</v>
      </c>
      <c r="M1137" s="735">
        <v>7</v>
      </c>
      <c r="N1137" s="736">
        <v>3672.1300099188666</v>
      </c>
    </row>
    <row r="1138" spans="1:14" ht="14.45" customHeight="1" x14ac:dyDescent="0.2">
      <c r="A1138" s="730" t="s">
        <v>599</v>
      </c>
      <c r="B1138" s="731" t="s">
        <v>600</v>
      </c>
      <c r="C1138" s="732" t="s">
        <v>626</v>
      </c>
      <c r="D1138" s="733" t="s">
        <v>627</v>
      </c>
      <c r="E1138" s="734">
        <v>50113001</v>
      </c>
      <c r="F1138" s="733" t="s">
        <v>650</v>
      </c>
      <c r="G1138" s="732" t="s">
        <v>651</v>
      </c>
      <c r="H1138" s="732">
        <v>173367</v>
      </c>
      <c r="I1138" s="732">
        <v>173367</v>
      </c>
      <c r="J1138" s="732" t="s">
        <v>704</v>
      </c>
      <c r="K1138" s="732" t="s">
        <v>705</v>
      </c>
      <c r="L1138" s="735">
        <v>1035.6500000000001</v>
      </c>
      <c r="M1138" s="735">
        <v>7</v>
      </c>
      <c r="N1138" s="736">
        <v>7249.5500000000011</v>
      </c>
    </row>
    <row r="1139" spans="1:14" ht="14.45" customHeight="1" x14ac:dyDescent="0.2">
      <c r="A1139" s="730" t="s">
        <v>599</v>
      </c>
      <c r="B1139" s="731" t="s">
        <v>600</v>
      </c>
      <c r="C1139" s="732" t="s">
        <v>626</v>
      </c>
      <c r="D1139" s="733" t="s">
        <v>627</v>
      </c>
      <c r="E1139" s="734">
        <v>50113001</v>
      </c>
      <c r="F1139" s="733" t="s">
        <v>650</v>
      </c>
      <c r="G1139" s="732" t="s">
        <v>651</v>
      </c>
      <c r="H1139" s="732">
        <v>196303</v>
      </c>
      <c r="I1139" s="732">
        <v>96303</v>
      </c>
      <c r="J1139" s="732" t="s">
        <v>706</v>
      </c>
      <c r="K1139" s="732" t="s">
        <v>707</v>
      </c>
      <c r="L1139" s="735">
        <v>63.199999999999996</v>
      </c>
      <c r="M1139" s="735">
        <v>2</v>
      </c>
      <c r="N1139" s="736">
        <v>126.39999999999999</v>
      </c>
    </row>
    <row r="1140" spans="1:14" ht="14.45" customHeight="1" x14ac:dyDescent="0.2">
      <c r="A1140" s="730" t="s">
        <v>599</v>
      </c>
      <c r="B1140" s="731" t="s">
        <v>600</v>
      </c>
      <c r="C1140" s="732" t="s">
        <v>626</v>
      </c>
      <c r="D1140" s="733" t="s">
        <v>627</v>
      </c>
      <c r="E1140" s="734">
        <v>50113001</v>
      </c>
      <c r="F1140" s="733" t="s">
        <v>650</v>
      </c>
      <c r="G1140" s="732" t="s">
        <v>651</v>
      </c>
      <c r="H1140" s="732">
        <v>185060</v>
      </c>
      <c r="I1140" s="732">
        <v>85060</v>
      </c>
      <c r="J1140" s="732" t="s">
        <v>1916</v>
      </c>
      <c r="K1140" s="732" t="s">
        <v>1917</v>
      </c>
      <c r="L1140" s="735">
        <v>66.11</v>
      </c>
      <c r="M1140" s="735">
        <v>9</v>
      </c>
      <c r="N1140" s="736">
        <v>594.99</v>
      </c>
    </row>
    <row r="1141" spans="1:14" ht="14.45" customHeight="1" x14ac:dyDescent="0.2">
      <c r="A1141" s="730" t="s">
        <v>599</v>
      </c>
      <c r="B1141" s="731" t="s">
        <v>600</v>
      </c>
      <c r="C1141" s="732" t="s">
        <v>626</v>
      </c>
      <c r="D1141" s="733" t="s">
        <v>627</v>
      </c>
      <c r="E1141" s="734">
        <v>50113001</v>
      </c>
      <c r="F1141" s="733" t="s">
        <v>650</v>
      </c>
      <c r="G1141" s="732" t="s">
        <v>651</v>
      </c>
      <c r="H1141" s="732">
        <v>112894</v>
      </c>
      <c r="I1141" s="732">
        <v>12894</v>
      </c>
      <c r="J1141" s="732" t="s">
        <v>714</v>
      </c>
      <c r="K1141" s="732" t="s">
        <v>1918</v>
      </c>
      <c r="L1141" s="735">
        <v>60.510000000000005</v>
      </c>
      <c r="M1141" s="735">
        <v>1</v>
      </c>
      <c r="N1141" s="736">
        <v>60.510000000000005</v>
      </c>
    </row>
    <row r="1142" spans="1:14" ht="14.45" customHeight="1" x14ac:dyDescent="0.2">
      <c r="A1142" s="730" t="s">
        <v>599</v>
      </c>
      <c r="B1142" s="731" t="s">
        <v>600</v>
      </c>
      <c r="C1142" s="732" t="s">
        <v>626</v>
      </c>
      <c r="D1142" s="733" t="s">
        <v>627</v>
      </c>
      <c r="E1142" s="734">
        <v>50113001</v>
      </c>
      <c r="F1142" s="733" t="s">
        <v>650</v>
      </c>
      <c r="G1142" s="732" t="s">
        <v>651</v>
      </c>
      <c r="H1142" s="732">
        <v>176496</v>
      </c>
      <c r="I1142" s="732">
        <v>76496</v>
      </c>
      <c r="J1142" s="732" t="s">
        <v>720</v>
      </c>
      <c r="K1142" s="732" t="s">
        <v>721</v>
      </c>
      <c r="L1142" s="735">
        <v>125.42999999999999</v>
      </c>
      <c r="M1142" s="735">
        <v>1</v>
      </c>
      <c r="N1142" s="736">
        <v>125.42999999999999</v>
      </c>
    </row>
    <row r="1143" spans="1:14" ht="14.45" customHeight="1" x14ac:dyDescent="0.2">
      <c r="A1143" s="730" t="s">
        <v>599</v>
      </c>
      <c r="B1143" s="731" t="s">
        <v>600</v>
      </c>
      <c r="C1143" s="732" t="s">
        <v>626</v>
      </c>
      <c r="D1143" s="733" t="s">
        <v>627</v>
      </c>
      <c r="E1143" s="734">
        <v>50113001</v>
      </c>
      <c r="F1143" s="733" t="s">
        <v>650</v>
      </c>
      <c r="G1143" s="732" t="s">
        <v>670</v>
      </c>
      <c r="H1143" s="732">
        <v>231703</v>
      </c>
      <c r="I1143" s="732">
        <v>231703</v>
      </c>
      <c r="J1143" s="732" t="s">
        <v>1919</v>
      </c>
      <c r="K1143" s="732" t="s">
        <v>1920</v>
      </c>
      <c r="L1143" s="735">
        <v>88.34</v>
      </c>
      <c r="M1143" s="735">
        <v>1</v>
      </c>
      <c r="N1143" s="736">
        <v>88.34</v>
      </c>
    </row>
    <row r="1144" spans="1:14" ht="14.45" customHeight="1" x14ac:dyDescent="0.2">
      <c r="A1144" s="730" t="s">
        <v>599</v>
      </c>
      <c r="B1144" s="731" t="s">
        <v>600</v>
      </c>
      <c r="C1144" s="732" t="s">
        <v>626</v>
      </c>
      <c r="D1144" s="733" t="s">
        <v>627</v>
      </c>
      <c r="E1144" s="734">
        <v>50113001</v>
      </c>
      <c r="F1144" s="733" t="s">
        <v>650</v>
      </c>
      <c r="G1144" s="732" t="s">
        <v>670</v>
      </c>
      <c r="H1144" s="732">
        <v>231696</v>
      </c>
      <c r="I1144" s="732">
        <v>231696</v>
      </c>
      <c r="J1144" s="732" t="s">
        <v>724</v>
      </c>
      <c r="K1144" s="732" t="s">
        <v>725</v>
      </c>
      <c r="L1144" s="735">
        <v>207.22999999999996</v>
      </c>
      <c r="M1144" s="735">
        <v>1</v>
      </c>
      <c r="N1144" s="736">
        <v>207.22999999999996</v>
      </c>
    </row>
    <row r="1145" spans="1:14" ht="14.45" customHeight="1" x14ac:dyDescent="0.2">
      <c r="A1145" s="730" t="s">
        <v>599</v>
      </c>
      <c r="B1145" s="731" t="s">
        <v>600</v>
      </c>
      <c r="C1145" s="732" t="s">
        <v>626</v>
      </c>
      <c r="D1145" s="733" t="s">
        <v>627</v>
      </c>
      <c r="E1145" s="734">
        <v>50113001</v>
      </c>
      <c r="F1145" s="733" t="s">
        <v>650</v>
      </c>
      <c r="G1145" s="732" t="s">
        <v>651</v>
      </c>
      <c r="H1145" s="732">
        <v>991568</v>
      </c>
      <c r="I1145" s="732">
        <v>0</v>
      </c>
      <c r="J1145" s="732" t="s">
        <v>733</v>
      </c>
      <c r="K1145" s="732" t="s">
        <v>329</v>
      </c>
      <c r="L1145" s="735">
        <v>239.96999999999997</v>
      </c>
      <c r="M1145" s="735">
        <v>1</v>
      </c>
      <c r="N1145" s="736">
        <v>239.96999999999997</v>
      </c>
    </row>
    <row r="1146" spans="1:14" ht="14.45" customHeight="1" x14ac:dyDescent="0.2">
      <c r="A1146" s="730" t="s">
        <v>599</v>
      </c>
      <c r="B1146" s="731" t="s">
        <v>600</v>
      </c>
      <c r="C1146" s="732" t="s">
        <v>626</v>
      </c>
      <c r="D1146" s="733" t="s">
        <v>627</v>
      </c>
      <c r="E1146" s="734">
        <v>50113001</v>
      </c>
      <c r="F1146" s="733" t="s">
        <v>650</v>
      </c>
      <c r="G1146" s="732" t="s">
        <v>329</v>
      </c>
      <c r="H1146" s="732">
        <v>241307</v>
      </c>
      <c r="I1146" s="732">
        <v>241307</v>
      </c>
      <c r="J1146" s="732" t="s">
        <v>735</v>
      </c>
      <c r="K1146" s="732" t="s">
        <v>736</v>
      </c>
      <c r="L1146" s="735">
        <v>102.57</v>
      </c>
      <c r="M1146" s="735">
        <v>8</v>
      </c>
      <c r="N1146" s="736">
        <v>820.56</v>
      </c>
    </row>
    <row r="1147" spans="1:14" ht="14.45" customHeight="1" x14ac:dyDescent="0.2">
      <c r="A1147" s="730" t="s">
        <v>599</v>
      </c>
      <c r="B1147" s="731" t="s">
        <v>600</v>
      </c>
      <c r="C1147" s="732" t="s">
        <v>626</v>
      </c>
      <c r="D1147" s="733" t="s">
        <v>627</v>
      </c>
      <c r="E1147" s="734">
        <v>50113001</v>
      </c>
      <c r="F1147" s="733" t="s">
        <v>650</v>
      </c>
      <c r="G1147" s="732" t="s">
        <v>651</v>
      </c>
      <c r="H1147" s="732">
        <v>225150</v>
      </c>
      <c r="I1147" s="732">
        <v>225150</v>
      </c>
      <c r="J1147" s="732" t="s">
        <v>1921</v>
      </c>
      <c r="K1147" s="732" t="s">
        <v>1922</v>
      </c>
      <c r="L1147" s="735">
        <v>86.015000000000001</v>
      </c>
      <c r="M1147" s="735">
        <v>6</v>
      </c>
      <c r="N1147" s="736">
        <v>516.09</v>
      </c>
    </row>
    <row r="1148" spans="1:14" ht="14.45" customHeight="1" x14ac:dyDescent="0.2">
      <c r="A1148" s="730" t="s">
        <v>599</v>
      </c>
      <c r="B1148" s="731" t="s">
        <v>600</v>
      </c>
      <c r="C1148" s="732" t="s">
        <v>626</v>
      </c>
      <c r="D1148" s="733" t="s">
        <v>627</v>
      </c>
      <c r="E1148" s="734">
        <v>50113001</v>
      </c>
      <c r="F1148" s="733" t="s">
        <v>650</v>
      </c>
      <c r="G1148" s="732" t="s">
        <v>651</v>
      </c>
      <c r="H1148" s="732">
        <v>210142</v>
      </c>
      <c r="I1148" s="732">
        <v>210142</v>
      </c>
      <c r="J1148" s="732" t="s">
        <v>1502</v>
      </c>
      <c r="K1148" s="732" t="s">
        <v>1503</v>
      </c>
      <c r="L1148" s="735">
        <v>44000</v>
      </c>
      <c r="M1148" s="735">
        <v>4.25</v>
      </c>
      <c r="N1148" s="736">
        <v>187000</v>
      </c>
    </row>
    <row r="1149" spans="1:14" ht="14.45" customHeight="1" x14ac:dyDescent="0.2">
      <c r="A1149" s="730" t="s">
        <v>599</v>
      </c>
      <c r="B1149" s="731" t="s">
        <v>600</v>
      </c>
      <c r="C1149" s="732" t="s">
        <v>626</v>
      </c>
      <c r="D1149" s="733" t="s">
        <v>627</v>
      </c>
      <c r="E1149" s="734">
        <v>50113001</v>
      </c>
      <c r="F1149" s="733" t="s">
        <v>650</v>
      </c>
      <c r="G1149" s="732" t="s">
        <v>651</v>
      </c>
      <c r="H1149" s="732">
        <v>189098</v>
      </c>
      <c r="I1149" s="732">
        <v>189098</v>
      </c>
      <c r="J1149" s="732" t="s">
        <v>1923</v>
      </c>
      <c r="K1149" s="732" t="s">
        <v>1625</v>
      </c>
      <c r="L1149" s="735">
        <v>226.19</v>
      </c>
      <c r="M1149" s="735">
        <v>1</v>
      </c>
      <c r="N1149" s="736">
        <v>226.19</v>
      </c>
    </row>
    <row r="1150" spans="1:14" ht="14.45" customHeight="1" x14ac:dyDescent="0.2">
      <c r="A1150" s="730" t="s">
        <v>599</v>
      </c>
      <c r="B1150" s="731" t="s">
        <v>600</v>
      </c>
      <c r="C1150" s="732" t="s">
        <v>626</v>
      </c>
      <c r="D1150" s="733" t="s">
        <v>627</v>
      </c>
      <c r="E1150" s="734">
        <v>50113001</v>
      </c>
      <c r="F1150" s="733" t="s">
        <v>650</v>
      </c>
      <c r="G1150" s="732" t="s">
        <v>651</v>
      </c>
      <c r="H1150" s="732">
        <v>132101</v>
      </c>
      <c r="I1150" s="732">
        <v>132101</v>
      </c>
      <c r="J1150" s="732" t="s">
        <v>756</v>
      </c>
      <c r="K1150" s="732" t="s">
        <v>757</v>
      </c>
      <c r="L1150" s="735">
        <v>111</v>
      </c>
      <c r="M1150" s="735">
        <v>16</v>
      </c>
      <c r="N1150" s="736">
        <v>1776</v>
      </c>
    </row>
    <row r="1151" spans="1:14" ht="14.45" customHeight="1" x14ac:dyDescent="0.2">
      <c r="A1151" s="730" t="s">
        <v>599</v>
      </c>
      <c r="B1151" s="731" t="s">
        <v>600</v>
      </c>
      <c r="C1151" s="732" t="s">
        <v>626</v>
      </c>
      <c r="D1151" s="733" t="s">
        <v>627</v>
      </c>
      <c r="E1151" s="734">
        <v>50113001</v>
      </c>
      <c r="F1151" s="733" t="s">
        <v>650</v>
      </c>
      <c r="G1151" s="732" t="s">
        <v>651</v>
      </c>
      <c r="H1151" s="732">
        <v>149317</v>
      </c>
      <c r="I1151" s="732">
        <v>49317</v>
      </c>
      <c r="J1151" s="732" t="s">
        <v>758</v>
      </c>
      <c r="K1151" s="732" t="s">
        <v>759</v>
      </c>
      <c r="L1151" s="735">
        <v>299.00161139225901</v>
      </c>
      <c r="M1151" s="735">
        <v>42</v>
      </c>
      <c r="N1151" s="736">
        <v>12558.067678474878</v>
      </c>
    </row>
    <row r="1152" spans="1:14" ht="14.45" customHeight="1" x14ac:dyDescent="0.2">
      <c r="A1152" s="730" t="s">
        <v>599</v>
      </c>
      <c r="B1152" s="731" t="s">
        <v>600</v>
      </c>
      <c r="C1152" s="732" t="s">
        <v>626</v>
      </c>
      <c r="D1152" s="733" t="s">
        <v>627</v>
      </c>
      <c r="E1152" s="734">
        <v>50113001</v>
      </c>
      <c r="F1152" s="733" t="s">
        <v>650</v>
      </c>
      <c r="G1152" s="732" t="s">
        <v>651</v>
      </c>
      <c r="H1152" s="732">
        <v>994346</v>
      </c>
      <c r="I1152" s="732">
        <v>0</v>
      </c>
      <c r="J1152" s="732" t="s">
        <v>1924</v>
      </c>
      <c r="K1152" s="732" t="s">
        <v>329</v>
      </c>
      <c r="L1152" s="735">
        <v>1010.94</v>
      </c>
      <c r="M1152" s="735">
        <v>1</v>
      </c>
      <c r="N1152" s="736">
        <v>1010.94</v>
      </c>
    </row>
    <row r="1153" spans="1:14" ht="14.45" customHeight="1" x14ac:dyDescent="0.2">
      <c r="A1153" s="730" t="s">
        <v>599</v>
      </c>
      <c r="B1153" s="731" t="s">
        <v>600</v>
      </c>
      <c r="C1153" s="732" t="s">
        <v>626</v>
      </c>
      <c r="D1153" s="733" t="s">
        <v>627</v>
      </c>
      <c r="E1153" s="734">
        <v>50113001</v>
      </c>
      <c r="F1153" s="733" t="s">
        <v>650</v>
      </c>
      <c r="G1153" s="732" t="s">
        <v>651</v>
      </c>
      <c r="H1153" s="732">
        <v>230053</v>
      </c>
      <c r="I1153" s="732">
        <v>230053</v>
      </c>
      <c r="J1153" s="732" t="s">
        <v>1642</v>
      </c>
      <c r="K1153" s="732" t="s">
        <v>1643</v>
      </c>
      <c r="L1153" s="735">
        <v>126.62</v>
      </c>
      <c r="M1153" s="735">
        <v>3</v>
      </c>
      <c r="N1153" s="736">
        <v>379.86</v>
      </c>
    </row>
    <row r="1154" spans="1:14" ht="14.45" customHeight="1" x14ac:dyDescent="0.2">
      <c r="A1154" s="730" t="s">
        <v>599</v>
      </c>
      <c r="B1154" s="731" t="s">
        <v>600</v>
      </c>
      <c r="C1154" s="732" t="s">
        <v>626</v>
      </c>
      <c r="D1154" s="733" t="s">
        <v>627</v>
      </c>
      <c r="E1154" s="734">
        <v>50113001</v>
      </c>
      <c r="F1154" s="733" t="s">
        <v>650</v>
      </c>
      <c r="G1154" s="732" t="s">
        <v>651</v>
      </c>
      <c r="H1154" s="732">
        <v>230051</v>
      </c>
      <c r="I1154" s="732">
        <v>230051</v>
      </c>
      <c r="J1154" s="732" t="s">
        <v>1644</v>
      </c>
      <c r="K1154" s="732" t="s">
        <v>1645</v>
      </c>
      <c r="L1154" s="735">
        <v>52.997</v>
      </c>
      <c r="M1154" s="735">
        <v>10</v>
      </c>
      <c r="N1154" s="736">
        <v>529.97</v>
      </c>
    </row>
    <row r="1155" spans="1:14" ht="14.45" customHeight="1" x14ac:dyDescent="0.2">
      <c r="A1155" s="730" t="s">
        <v>599</v>
      </c>
      <c r="B1155" s="731" t="s">
        <v>600</v>
      </c>
      <c r="C1155" s="732" t="s">
        <v>626</v>
      </c>
      <c r="D1155" s="733" t="s">
        <v>627</v>
      </c>
      <c r="E1155" s="734">
        <v>50113001</v>
      </c>
      <c r="F1155" s="733" t="s">
        <v>650</v>
      </c>
      <c r="G1155" s="732" t="s">
        <v>670</v>
      </c>
      <c r="H1155" s="732">
        <v>844016</v>
      </c>
      <c r="I1155" s="732">
        <v>27440</v>
      </c>
      <c r="J1155" s="732" t="s">
        <v>1925</v>
      </c>
      <c r="K1155" s="732" t="s">
        <v>1926</v>
      </c>
      <c r="L1155" s="735">
        <v>2249.4499999999998</v>
      </c>
      <c r="M1155" s="735">
        <v>46</v>
      </c>
      <c r="N1155" s="736">
        <v>103474.7</v>
      </c>
    </row>
    <row r="1156" spans="1:14" ht="14.45" customHeight="1" x14ac:dyDescent="0.2">
      <c r="A1156" s="730" t="s">
        <v>599</v>
      </c>
      <c r="B1156" s="731" t="s">
        <v>600</v>
      </c>
      <c r="C1156" s="732" t="s">
        <v>626</v>
      </c>
      <c r="D1156" s="733" t="s">
        <v>627</v>
      </c>
      <c r="E1156" s="734">
        <v>50113001</v>
      </c>
      <c r="F1156" s="733" t="s">
        <v>650</v>
      </c>
      <c r="G1156" s="732" t="s">
        <v>651</v>
      </c>
      <c r="H1156" s="732">
        <v>397316</v>
      </c>
      <c r="I1156" s="732">
        <v>9999999</v>
      </c>
      <c r="J1156" s="732" t="s">
        <v>1927</v>
      </c>
      <c r="K1156" s="732" t="s">
        <v>329</v>
      </c>
      <c r="L1156" s="735">
        <v>27367.890000000003</v>
      </c>
      <c r="M1156" s="735">
        <v>20</v>
      </c>
      <c r="N1156" s="736">
        <v>547357.80000000005</v>
      </c>
    </row>
    <row r="1157" spans="1:14" ht="14.45" customHeight="1" x14ac:dyDescent="0.2">
      <c r="A1157" s="730" t="s">
        <v>599</v>
      </c>
      <c r="B1157" s="731" t="s">
        <v>600</v>
      </c>
      <c r="C1157" s="732" t="s">
        <v>626</v>
      </c>
      <c r="D1157" s="733" t="s">
        <v>627</v>
      </c>
      <c r="E1157" s="734">
        <v>50113001</v>
      </c>
      <c r="F1157" s="733" t="s">
        <v>650</v>
      </c>
      <c r="G1157" s="732" t="s">
        <v>651</v>
      </c>
      <c r="H1157" s="732">
        <v>230409</v>
      </c>
      <c r="I1157" s="732">
        <v>230409</v>
      </c>
      <c r="J1157" s="732" t="s">
        <v>776</v>
      </c>
      <c r="K1157" s="732" t="s">
        <v>738</v>
      </c>
      <c r="L1157" s="735">
        <v>19.82</v>
      </c>
      <c r="M1157" s="735">
        <v>2</v>
      </c>
      <c r="N1157" s="736">
        <v>39.64</v>
      </c>
    </row>
    <row r="1158" spans="1:14" ht="14.45" customHeight="1" x14ac:dyDescent="0.2">
      <c r="A1158" s="730" t="s">
        <v>599</v>
      </c>
      <c r="B1158" s="731" t="s">
        <v>600</v>
      </c>
      <c r="C1158" s="732" t="s">
        <v>626</v>
      </c>
      <c r="D1158" s="733" t="s">
        <v>627</v>
      </c>
      <c r="E1158" s="734">
        <v>50113001</v>
      </c>
      <c r="F1158" s="733" t="s">
        <v>650</v>
      </c>
      <c r="G1158" s="732" t="s">
        <v>651</v>
      </c>
      <c r="H1158" s="732">
        <v>230415</v>
      </c>
      <c r="I1158" s="732">
        <v>230415</v>
      </c>
      <c r="J1158" s="732" t="s">
        <v>1928</v>
      </c>
      <c r="K1158" s="732" t="s">
        <v>1929</v>
      </c>
      <c r="L1158" s="735">
        <v>27.1</v>
      </c>
      <c r="M1158" s="735">
        <v>2</v>
      </c>
      <c r="N1158" s="736">
        <v>54.2</v>
      </c>
    </row>
    <row r="1159" spans="1:14" ht="14.45" customHeight="1" x14ac:dyDescent="0.2">
      <c r="A1159" s="730" t="s">
        <v>599</v>
      </c>
      <c r="B1159" s="731" t="s">
        <v>600</v>
      </c>
      <c r="C1159" s="732" t="s">
        <v>626</v>
      </c>
      <c r="D1159" s="733" t="s">
        <v>627</v>
      </c>
      <c r="E1159" s="734">
        <v>50113001</v>
      </c>
      <c r="F1159" s="733" t="s">
        <v>650</v>
      </c>
      <c r="G1159" s="732" t="s">
        <v>651</v>
      </c>
      <c r="H1159" s="732">
        <v>216104</v>
      </c>
      <c r="I1159" s="732">
        <v>216104</v>
      </c>
      <c r="J1159" s="732" t="s">
        <v>777</v>
      </c>
      <c r="K1159" s="732" t="s">
        <v>778</v>
      </c>
      <c r="L1159" s="735">
        <v>190.27</v>
      </c>
      <c r="M1159" s="735">
        <v>1</v>
      </c>
      <c r="N1159" s="736">
        <v>190.27</v>
      </c>
    </row>
    <row r="1160" spans="1:14" ht="14.45" customHeight="1" x14ac:dyDescent="0.2">
      <c r="A1160" s="730" t="s">
        <v>599</v>
      </c>
      <c r="B1160" s="731" t="s">
        <v>600</v>
      </c>
      <c r="C1160" s="732" t="s">
        <v>626</v>
      </c>
      <c r="D1160" s="733" t="s">
        <v>627</v>
      </c>
      <c r="E1160" s="734">
        <v>50113001</v>
      </c>
      <c r="F1160" s="733" t="s">
        <v>650</v>
      </c>
      <c r="G1160" s="732" t="s">
        <v>651</v>
      </c>
      <c r="H1160" s="732">
        <v>207939</v>
      </c>
      <c r="I1160" s="732">
        <v>207939</v>
      </c>
      <c r="J1160" s="732" t="s">
        <v>783</v>
      </c>
      <c r="K1160" s="732" t="s">
        <v>784</v>
      </c>
      <c r="L1160" s="735">
        <v>61.359999999999985</v>
      </c>
      <c r="M1160" s="735">
        <v>1</v>
      </c>
      <c r="N1160" s="736">
        <v>61.359999999999985</v>
      </c>
    </row>
    <row r="1161" spans="1:14" ht="14.45" customHeight="1" x14ac:dyDescent="0.2">
      <c r="A1161" s="730" t="s">
        <v>599</v>
      </c>
      <c r="B1161" s="731" t="s">
        <v>600</v>
      </c>
      <c r="C1161" s="732" t="s">
        <v>626</v>
      </c>
      <c r="D1161" s="733" t="s">
        <v>627</v>
      </c>
      <c r="E1161" s="734">
        <v>50113001</v>
      </c>
      <c r="F1161" s="733" t="s">
        <v>650</v>
      </c>
      <c r="G1161" s="732" t="s">
        <v>651</v>
      </c>
      <c r="H1161" s="732">
        <v>207940</v>
      </c>
      <c r="I1161" s="732">
        <v>207940</v>
      </c>
      <c r="J1161" s="732" t="s">
        <v>785</v>
      </c>
      <c r="K1161" s="732" t="s">
        <v>786</v>
      </c>
      <c r="L1161" s="735">
        <v>73.059999999999988</v>
      </c>
      <c r="M1161" s="735">
        <v>1</v>
      </c>
      <c r="N1161" s="736">
        <v>73.059999999999988</v>
      </c>
    </row>
    <row r="1162" spans="1:14" ht="14.45" customHeight="1" x14ac:dyDescent="0.2">
      <c r="A1162" s="730" t="s">
        <v>599</v>
      </c>
      <c r="B1162" s="731" t="s">
        <v>600</v>
      </c>
      <c r="C1162" s="732" t="s">
        <v>626</v>
      </c>
      <c r="D1162" s="733" t="s">
        <v>627</v>
      </c>
      <c r="E1162" s="734">
        <v>50113001</v>
      </c>
      <c r="F1162" s="733" t="s">
        <v>650</v>
      </c>
      <c r="G1162" s="732" t="s">
        <v>651</v>
      </c>
      <c r="H1162" s="732">
        <v>194163</v>
      </c>
      <c r="I1162" s="732">
        <v>94163</v>
      </c>
      <c r="J1162" s="732" t="s">
        <v>1930</v>
      </c>
      <c r="K1162" s="732" t="s">
        <v>1931</v>
      </c>
      <c r="L1162" s="735">
        <v>52.28</v>
      </c>
      <c r="M1162" s="735">
        <v>1</v>
      </c>
      <c r="N1162" s="736">
        <v>52.28</v>
      </c>
    </row>
    <row r="1163" spans="1:14" ht="14.45" customHeight="1" x14ac:dyDescent="0.2">
      <c r="A1163" s="730" t="s">
        <v>599</v>
      </c>
      <c r="B1163" s="731" t="s">
        <v>600</v>
      </c>
      <c r="C1163" s="732" t="s">
        <v>626</v>
      </c>
      <c r="D1163" s="733" t="s">
        <v>627</v>
      </c>
      <c r="E1163" s="734">
        <v>50113001</v>
      </c>
      <c r="F1163" s="733" t="s">
        <v>650</v>
      </c>
      <c r="G1163" s="732" t="s">
        <v>651</v>
      </c>
      <c r="H1163" s="732">
        <v>103824</v>
      </c>
      <c r="I1163" s="732">
        <v>3824</v>
      </c>
      <c r="J1163" s="732" t="s">
        <v>1932</v>
      </c>
      <c r="K1163" s="732" t="s">
        <v>1933</v>
      </c>
      <c r="L1163" s="735">
        <v>48.8</v>
      </c>
      <c r="M1163" s="735">
        <v>1</v>
      </c>
      <c r="N1163" s="736">
        <v>48.8</v>
      </c>
    </row>
    <row r="1164" spans="1:14" ht="14.45" customHeight="1" x14ac:dyDescent="0.2">
      <c r="A1164" s="730" t="s">
        <v>599</v>
      </c>
      <c r="B1164" s="731" t="s">
        <v>600</v>
      </c>
      <c r="C1164" s="732" t="s">
        <v>626</v>
      </c>
      <c r="D1164" s="733" t="s">
        <v>627</v>
      </c>
      <c r="E1164" s="734">
        <v>50113001</v>
      </c>
      <c r="F1164" s="733" t="s">
        <v>650</v>
      </c>
      <c r="G1164" s="732" t="s">
        <v>651</v>
      </c>
      <c r="H1164" s="732">
        <v>214526</v>
      </c>
      <c r="I1164" s="732">
        <v>214526</v>
      </c>
      <c r="J1164" s="732" t="s">
        <v>789</v>
      </c>
      <c r="K1164" s="732" t="s">
        <v>790</v>
      </c>
      <c r="L1164" s="735">
        <v>85.75</v>
      </c>
      <c r="M1164" s="735">
        <v>1</v>
      </c>
      <c r="N1164" s="736">
        <v>85.75</v>
      </c>
    </row>
    <row r="1165" spans="1:14" ht="14.45" customHeight="1" x14ac:dyDescent="0.2">
      <c r="A1165" s="730" t="s">
        <v>599</v>
      </c>
      <c r="B1165" s="731" t="s">
        <v>600</v>
      </c>
      <c r="C1165" s="732" t="s">
        <v>626</v>
      </c>
      <c r="D1165" s="733" t="s">
        <v>627</v>
      </c>
      <c r="E1165" s="734">
        <v>50113001</v>
      </c>
      <c r="F1165" s="733" t="s">
        <v>650</v>
      </c>
      <c r="G1165" s="732" t="s">
        <v>670</v>
      </c>
      <c r="H1165" s="732">
        <v>214433</v>
      </c>
      <c r="I1165" s="732">
        <v>214433</v>
      </c>
      <c r="J1165" s="732" t="s">
        <v>791</v>
      </c>
      <c r="K1165" s="732" t="s">
        <v>1934</v>
      </c>
      <c r="L1165" s="735">
        <v>12.200000000000003</v>
      </c>
      <c r="M1165" s="735">
        <v>1</v>
      </c>
      <c r="N1165" s="736">
        <v>12.200000000000003</v>
      </c>
    </row>
    <row r="1166" spans="1:14" ht="14.45" customHeight="1" x14ac:dyDescent="0.2">
      <c r="A1166" s="730" t="s">
        <v>599</v>
      </c>
      <c r="B1166" s="731" t="s">
        <v>600</v>
      </c>
      <c r="C1166" s="732" t="s">
        <v>626</v>
      </c>
      <c r="D1166" s="733" t="s">
        <v>627</v>
      </c>
      <c r="E1166" s="734">
        <v>50113001</v>
      </c>
      <c r="F1166" s="733" t="s">
        <v>650</v>
      </c>
      <c r="G1166" s="732" t="s">
        <v>651</v>
      </c>
      <c r="H1166" s="732">
        <v>214525</v>
      </c>
      <c r="I1166" s="732">
        <v>214525</v>
      </c>
      <c r="J1166" s="732" t="s">
        <v>793</v>
      </c>
      <c r="K1166" s="732" t="s">
        <v>794</v>
      </c>
      <c r="L1166" s="735">
        <v>26.454545454545453</v>
      </c>
      <c r="M1166" s="735">
        <v>11</v>
      </c>
      <c r="N1166" s="736">
        <v>291</v>
      </c>
    </row>
    <row r="1167" spans="1:14" ht="14.45" customHeight="1" x14ac:dyDescent="0.2">
      <c r="A1167" s="730" t="s">
        <v>599</v>
      </c>
      <c r="B1167" s="731" t="s">
        <v>600</v>
      </c>
      <c r="C1167" s="732" t="s">
        <v>626</v>
      </c>
      <c r="D1167" s="733" t="s">
        <v>627</v>
      </c>
      <c r="E1167" s="734">
        <v>50113001</v>
      </c>
      <c r="F1167" s="733" t="s">
        <v>650</v>
      </c>
      <c r="G1167" s="732" t="s">
        <v>670</v>
      </c>
      <c r="H1167" s="732">
        <v>214427</v>
      </c>
      <c r="I1167" s="732">
        <v>214427</v>
      </c>
      <c r="J1167" s="732" t="s">
        <v>795</v>
      </c>
      <c r="K1167" s="732" t="s">
        <v>796</v>
      </c>
      <c r="L1167" s="735">
        <v>16.578174603174602</v>
      </c>
      <c r="M1167" s="735">
        <v>1260</v>
      </c>
      <c r="N1167" s="736">
        <v>20888.5</v>
      </c>
    </row>
    <row r="1168" spans="1:14" ht="14.45" customHeight="1" x14ac:dyDescent="0.2">
      <c r="A1168" s="730" t="s">
        <v>599</v>
      </c>
      <c r="B1168" s="731" t="s">
        <v>600</v>
      </c>
      <c r="C1168" s="732" t="s">
        <v>626</v>
      </c>
      <c r="D1168" s="733" t="s">
        <v>627</v>
      </c>
      <c r="E1168" s="734">
        <v>50113001</v>
      </c>
      <c r="F1168" s="733" t="s">
        <v>650</v>
      </c>
      <c r="G1168" s="732" t="s">
        <v>670</v>
      </c>
      <c r="H1168" s="732">
        <v>848765</v>
      </c>
      <c r="I1168" s="732">
        <v>107938</v>
      </c>
      <c r="J1168" s="732" t="s">
        <v>797</v>
      </c>
      <c r="K1168" s="732" t="s">
        <v>798</v>
      </c>
      <c r="L1168" s="735">
        <v>128.78</v>
      </c>
      <c r="M1168" s="735">
        <v>13</v>
      </c>
      <c r="N1168" s="736">
        <v>1674.14</v>
      </c>
    </row>
    <row r="1169" spans="1:14" ht="14.45" customHeight="1" x14ac:dyDescent="0.2">
      <c r="A1169" s="730" t="s">
        <v>599</v>
      </c>
      <c r="B1169" s="731" t="s">
        <v>600</v>
      </c>
      <c r="C1169" s="732" t="s">
        <v>626</v>
      </c>
      <c r="D1169" s="733" t="s">
        <v>627</v>
      </c>
      <c r="E1169" s="734">
        <v>50113001</v>
      </c>
      <c r="F1169" s="733" t="s">
        <v>650</v>
      </c>
      <c r="G1169" s="732" t="s">
        <v>670</v>
      </c>
      <c r="H1169" s="732">
        <v>241308</v>
      </c>
      <c r="I1169" s="732">
        <v>241308</v>
      </c>
      <c r="J1169" s="732" t="s">
        <v>1659</v>
      </c>
      <c r="K1169" s="732" t="s">
        <v>1446</v>
      </c>
      <c r="L1169" s="735">
        <v>546.90249999999992</v>
      </c>
      <c r="M1169" s="735">
        <v>36</v>
      </c>
      <c r="N1169" s="736">
        <v>19688.489999999998</v>
      </c>
    </row>
    <row r="1170" spans="1:14" ht="14.45" customHeight="1" x14ac:dyDescent="0.2">
      <c r="A1170" s="730" t="s">
        <v>599</v>
      </c>
      <c r="B1170" s="731" t="s">
        <v>600</v>
      </c>
      <c r="C1170" s="732" t="s">
        <v>626</v>
      </c>
      <c r="D1170" s="733" t="s">
        <v>627</v>
      </c>
      <c r="E1170" s="734">
        <v>50113001</v>
      </c>
      <c r="F1170" s="733" t="s">
        <v>650</v>
      </c>
      <c r="G1170" s="732" t="s">
        <v>651</v>
      </c>
      <c r="H1170" s="732">
        <v>498894</v>
      </c>
      <c r="I1170" s="732">
        <v>9999999</v>
      </c>
      <c r="J1170" s="732" t="s">
        <v>1935</v>
      </c>
      <c r="K1170" s="732" t="s">
        <v>1936</v>
      </c>
      <c r="L1170" s="735">
        <v>7075.07</v>
      </c>
      <c r="M1170" s="735">
        <v>20</v>
      </c>
      <c r="N1170" s="736">
        <v>141501.4</v>
      </c>
    </row>
    <row r="1171" spans="1:14" ht="14.45" customHeight="1" x14ac:dyDescent="0.2">
      <c r="A1171" s="730" t="s">
        <v>599</v>
      </c>
      <c r="B1171" s="731" t="s">
        <v>600</v>
      </c>
      <c r="C1171" s="732" t="s">
        <v>626</v>
      </c>
      <c r="D1171" s="733" t="s">
        <v>627</v>
      </c>
      <c r="E1171" s="734">
        <v>50113001</v>
      </c>
      <c r="F1171" s="733" t="s">
        <v>650</v>
      </c>
      <c r="G1171" s="732" t="s">
        <v>651</v>
      </c>
      <c r="H1171" s="732">
        <v>242227</v>
      </c>
      <c r="I1171" s="732">
        <v>242227</v>
      </c>
      <c r="J1171" s="732" t="s">
        <v>799</v>
      </c>
      <c r="K1171" s="732" t="s">
        <v>800</v>
      </c>
      <c r="L1171" s="735">
        <v>279.67809953951621</v>
      </c>
      <c r="M1171" s="735">
        <v>10</v>
      </c>
      <c r="N1171" s="736">
        <v>2796.7809953951619</v>
      </c>
    </row>
    <row r="1172" spans="1:14" ht="14.45" customHeight="1" x14ac:dyDescent="0.2">
      <c r="A1172" s="730" t="s">
        <v>599</v>
      </c>
      <c r="B1172" s="731" t="s">
        <v>600</v>
      </c>
      <c r="C1172" s="732" t="s">
        <v>626</v>
      </c>
      <c r="D1172" s="733" t="s">
        <v>627</v>
      </c>
      <c r="E1172" s="734">
        <v>50113001</v>
      </c>
      <c r="F1172" s="733" t="s">
        <v>650</v>
      </c>
      <c r="G1172" s="732" t="s">
        <v>651</v>
      </c>
      <c r="H1172" s="732">
        <v>849053</v>
      </c>
      <c r="I1172" s="732">
        <v>9999999</v>
      </c>
      <c r="J1172" s="732" t="s">
        <v>806</v>
      </c>
      <c r="K1172" s="732" t="s">
        <v>329</v>
      </c>
      <c r="L1172" s="735">
        <v>2.5079912540262979</v>
      </c>
      <c r="M1172" s="735">
        <v>8</v>
      </c>
      <c r="N1172" s="736">
        <v>20.063930032210383</v>
      </c>
    </row>
    <row r="1173" spans="1:14" ht="14.45" customHeight="1" x14ac:dyDescent="0.2">
      <c r="A1173" s="730" t="s">
        <v>599</v>
      </c>
      <c r="B1173" s="731" t="s">
        <v>600</v>
      </c>
      <c r="C1173" s="732" t="s">
        <v>626</v>
      </c>
      <c r="D1173" s="733" t="s">
        <v>627</v>
      </c>
      <c r="E1173" s="734">
        <v>50113001</v>
      </c>
      <c r="F1173" s="733" t="s">
        <v>650</v>
      </c>
      <c r="G1173" s="732" t="s">
        <v>651</v>
      </c>
      <c r="H1173" s="732">
        <v>843646</v>
      </c>
      <c r="I1173" s="732">
        <v>0</v>
      </c>
      <c r="J1173" s="732" t="s">
        <v>811</v>
      </c>
      <c r="K1173" s="732" t="s">
        <v>812</v>
      </c>
      <c r="L1173" s="735">
        <v>774.31000000000017</v>
      </c>
      <c r="M1173" s="735">
        <v>10</v>
      </c>
      <c r="N1173" s="736">
        <v>7743.1000000000022</v>
      </c>
    </row>
    <row r="1174" spans="1:14" ht="14.45" customHeight="1" x14ac:dyDescent="0.2">
      <c r="A1174" s="730" t="s">
        <v>599</v>
      </c>
      <c r="B1174" s="731" t="s">
        <v>600</v>
      </c>
      <c r="C1174" s="732" t="s">
        <v>626</v>
      </c>
      <c r="D1174" s="733" t="s">
        <v>627</v>
      </c>
      <c r="E1174" s="734">
        <v>50113001</v>
      </c>
      <c r="F1174" s="733" t="s">
        <v>650</v>
      </c>
      <c r="G1174" s="732" t="s">
        <v>651</v>
      </c>
      <c r="H1174" s="732">
        <v>193105</v>
      </c>
      <c r="I1174" s="732">
        <v>93105</v>
      </c>
      <c r="J1174" s="732" t="s">
        <v>813</v>
      </c>
      <c r="K1174" s="732" t="s">
        <v>814</v>
      </c>
      <c r="L1174" s="735">
        <v>208.34578947368425</v>
      </c>
      <c r="M1174" s="735">
        <v>19</v>
      </c>
      <c r="N1174" s="736">
        <v>3958.5700000000006</v>
      </c>
    </row>
    <row r="1175" spans="1:14" ht="14.45" customHeight="1" x14ac:dyDescent="0.2">
      <c r="A1175" s="730" t="s">
        <v>599</v>
      </c>
      <c r="B1175" s="731" t="s">
        <v>600</v>
      </c>
      <c r="C1175" s="732" t="s">
        <v>626</v>
      </c>
      <c r="D1175" s="733" t="s">
        <v>627</v>
      </c>
      <c r="E1175" s="734">
        <v>50113001</v>
      </c>
      <c r="F1175" s="733" t="s">
        <v>650</v>
      </c>
      <c r="G1175" s="732" t="s">
        <v>651</v>
      </c>
      <c r="H1175" s="732">
        <v>114075</v>
      </c>
      <c r="I1175" s="732">
        <v>14075</v>
      </c>
      <c r="J1175" s="732" t="s">
        <v>817</v>
      </c>
      <c r="K1175" s="732" t="s">
        <v>819</v>
      </c>
      <c r="L1175" s="735">
        <v>294.60999999999996</v>
      </c>
      <c r="M1175" s="735">
        <v>3</v>
      </c>
      <c r="N1175" s="736">
        <v>883.82999999999993</v>
      </c>
    </row>
    <row r="1176" spans="1:14" ht="14.45" customHeight="1" x14ac:dyDescent="0.2">
      <c r="A1176" s="730" t="s">
        <v>599</v>
      </c>
      <c r="B1176" s="731" t="s">
        <v>600</v>
      </c>
      <c r="C1176" s="732" t="s">
        <v>626</v>
      </c>
      <c r="D1176" s="733" t="s">
        <v>627</v>
      </c>
      <c r="E1176" s="734">
        <v>50113001</v>
      </c>
      <c r="F1176" s="733" t="s">
        <v>650</v>
      </c>
      <c r="G1176" s="732" t="s">
        <v>651</v>
      </c>
      <c r="H1176" s="732">
        <v>153754</v>
      </c>
      <c r="I1176" s="732">
        <v>0</v>
      </c>
      <c r="J1176" s="732" t="s">
        <v>1937</v>
      </c>
      <c r="K1176" s="732" t="s">
        <v>1026</v>
      </c>
      <c r="L1176" s="735">
        <v>30.930588235294113</v>
      </c>
      <c r="M1176" s="735">
        <v>17</v>
      </c>
      <c r="N1176" s="736">
        <v>525.81999999999994</v>
      </c>
    </row>
    <row r="1177" spans="1:14" ht="14.45" customHeight="1" x14ac:dyDescent="0.2">
      <c r="A1177" s="730" t="s">
        <v>599</v>
      </c>
      <c r="B1177" s="731" t="s">
        <v>600</v>
      </c>
      <c r="C1177" s="732" t="s">
        <v>626</v>
      </c>
      <c r="D1177" s="733" t="s">
        <v>627</v>
      </c>
      <c r="E1177" s="734">
        <v>50113001</v>
      </c>
      <c r="F1177" s="733" t="s">
        <v>650</v>
      </c>
      <c r="G1177" s="732" t="s">
        <v>651</v>
      </c>
      <c r="H1177" s="732">
        <v>184090</v>
      </c>
      <c r="I1177" s="732">
        <v>84090</v>
      </c>
      <c r="J1177" s="732" t="s">
        <v>822</v>
      </c>
      <c r="K1177" s="732" t="s">
        <v>823</v>
      </c>
      <c r="L1177" s="735">
        <v>59.88</v>
      </c>
      <c r="M1177" s="735">
        <v>28</v>
      </c>
      <c r="N1177" s="736">
        <v>1676.64</v>
      </c>
    </row>
    <row r="1178" spans="1:14" ht="14.45" customHeight="1" x14ac:dyDescent="0.2">
      <c r="A1178" s="730" t="s">
        <v>599</v>
      </c>
      <c r="B1178" s="731" t="s">
        <v>600</v>
      </c>
      <c r="C1178" s="732" t="s">
        <v>626</v>
      </c>
      <c r="D1178" s="733" t="s">
        <v>627</v>
      </c>
      <c r="E1178" s="734">
        <v>50113001</v>
      </c>
      <c r="F1178" s="733" t="s">
        <v>650</v>
      </c>
      <c r="G1178" s="732" t="s">
        <v>651</v>
      </c>
      <c r="H1178" s="732">
        <v>121698</v>
      </c>
      <c r="I1178" s="732">
        <v>21698</v>
      </c>
      <c r="J1178" s="732" t="s">
        <v>827</v>
      </c>
      <c r="K1178" s="732" t="s">
        <v>828</v>
      </c>
      <c r="L1178" s="735">
        <v>28.610000000000007</v>
      </c>
      <c r="M1178" s="735">
        <v>2</v>
      </c>
      <c r="N1178" s="736">
        <v>57.220000000000013</v>
      </c>
    </row>
    <row r="1179" spans="1:14" ht="14.45" customHeight="1" x14ac:dyDescent="0.2">
      <c r="A1179" s="730" t="s">
        <v>599</v>
      </c>
      <c r="B1179" s="731" t="s">
        <v>600</v>
      </c>
      <c r="C1179" s="732" t="s">
        <v>626</v>
      </c>
      <c r="D1179" s="733" t="s">
        <v>627</v>
      </c>
      <c r="E1179" s="734">
        <v>50113001</v>
      </c>
      <c r="F1179" s="733" t="s">
        <v>650</v>
      </c>
      <c r="G1179" s="732" t="s">
        <v>651</v>
      </c>
      <c r="H1179" s="732">
        <v>141824</v>
      </c>
      <c r="I1179" s="732">
        <v>41824</v>
      </c>
      <c r="J1179" s="732" t="s">
        <v>1938</v>
      </c>
      <c r="K1179" s="732" t="s">
        <v>1939</v>
      </c>
      <c r="L1179" s="735">
        <v>237.95</v>
      </c>
      <c r="M1179" s="735">
        <v>1</v>
      </c>
      <c r="N1179" s="736">
        <v>237.95</v>
      </c>
    </row>
    <row r="1180" spans="1:14" ht="14.45" customHeight="1" x14ac:dyDescent="0.2">
      <c r="A1180" s="730" t="s">
        <v>599</v>
      </c>
      <c r="B1180" s="731" t="s">
        <v>600</v>
      </c>
      <c r="C1180" s="732" t="s">
        <v>626</v>
      </c>
      <c r="D1180" s="733" t="s">
        <v>627</v>
      </c>
      <c r="E1180" s="734">
        <v>50113001</v>
      </c>
      <c r="F1180" s="733" t="s">
        <v>650</v>
      </c>
      <c r="G1180" s="732" t="s">
        <v>651</v>
      </c>
      <c r="H1180" s="732">
        <v>230423</v>
      </c>
      <c r="I1180" s="732">
        <v>230423</v>
      </c>
      <c r="J1180" s="732" t="s">
        <v>1669</v>
      </c>
      <c r="K1180" s="732" t="s">
        <v>1670</v>
      </c>
      <c r="L1180" s="735">
        <v>39.68</v>
      </c>
      <c r="M1180" s="735">
        <v>2</v>
      </c>
      <c r="N1180" s="736">
        <v>79.36</v>
      </c>
    </row>
    <row r="1181" spans="1:14" ht="14.45" customHeight="1" x14ac:dyDescent="0.2">
      <c r="A1181" s="730" t="s">
        <v>599</v>
      </c>
      <c r="B1181" s="731" t="s">
        <v>600</v>
      </c>
      <c r="C1181" s="732" t="s">
        <v>626</v>
      </c>
      <c r="D1181" s="733" t="s">
        <v>627</v>
      </c>
      <c r="E1181" s="734">
        <v>50113001</v>
      </c>
      <c r="F1181" s="733" t="s">
        <v>650</v>
      </c>
      <c r="G1181" s="732" t="s">
        <v>651</v>
      </c>
      <c r="H1181" s="732">
        <v>846346</v>
      </c>
      <c r="I1181" s="732">
        <v>119672</v>
      </c>
      <c r="J1181" s="732" t="s">
        <v>831</v>
      </c>
      <c r="K1181" s="732" t="s">
        <v>832</v>
      </c>
      <c r="L1181" s="735">
        <v>91.70999999999998</v>
      </c>
      <c r="M1181" s="735">
        <v>1</v>
      </c>
      <c r="N1181" s="736">
        <v>91.70999999999998</v>
      </c>
    </row>
    <row r="1182" spans="1:14" ht="14.45" customHeight="1" x14ac:dyDescent="0.2">
      <c r="A1182" s="730" t="s">
        <v>599</v>
      </c>
      <c r="B1182" s="731" t="s">
        <v>600</v>
      </c>
      <c r="C1182" s="732" t="s">
        <v>626</v>
      </c>
      <c r="D1182" s="733" t="s">
        <v>627</v>
      </c>
      <c r="E1182" s="734">
        <v>50113001</v>
      </c>
      <c r="F1182" s="733" t="s">
        <v>650</v>
      </c>
      <c r="G1182" s="732" t="s">
        <v>651</v>
      </c>
      <c r="H1182" s="732">
        <v>117011</v>
      </c>
      <c r="I1182" s="732">
        <v>17011</v>
      </c>
      <c r="J1182" s="732" t="s">
        <v>833</v>
      </c>
      <c r="K1182" s="732" t="s">
        <v>834</v>
      </c>
      <c r="L1182" s="735">
        <v>144.92571428571426</v>
      </c>
      <c r="M1182" s="735">
        <v>70</v>
      </c>
      <c r="N1182" s="736">
        <v>10144.799999999999</v>
      </c>
    </row>
    <row r="1183" spans="1:14" ht="14.45" customHeight="1" x14ac:dyDescent="0.2">
      <c r="A1183" s="730" t="s">
        <v>599</v>
      </c>
      <c r="B1183" s="731" t="s">
        <v>600</v>
      </c>
      <c r="C1183" s="732" t="s">
        <v>626</v>
      </c>
      <c r="D1183" s="733" t="s">
        <v>627</v>
      </c>
      <c r="E1183" s="734">
        <v>50113001</v>
      </c>
      <c r="F1183" s="733" t="s">
        <v>650</v>
      </c>
      <c r="G1183" s="732" t="s">
        <v>651</v>
      </c>
      <c r="H1183" s="732">
        <v>844831</v>
      </c>
      <c r="I1183" s="732">
        <v>9999999</v>
      </c>
      <c r="J1183" s="732" t="s">
        <v>1940</v>
      </c>
      <c r="K1183" s="732" t="s">
        <v>1941</v>
      </c>
      <c r="L1183" s="735">
        <v>2920.0099999999998</v>
      </c>
      <c r="M1183" s="735">
        <v>1</v>
      </c>
      <c r="N1183" s="736">
        <v>2920.0099999999998</v>
      </c>
    </row>
    <row r="1184" spans="1:14" ht="14.45" customHeight="1" x14ac:dyDescent="0.2">
      <c r="A1184" s="730" t="s">
        <v>599</v>
      </c>
      <c r="B1184" s="731" t="s">
        <v>600</v>
      </c>
      <c r="C1184" s="732" t="s">
        <v>626</v>
      </c>
      <c r="D1184" s="733" t="s">
        <v>627</v>
      </c>
      <c r="E1184" s="734">
        <v>50113001</v>
      </c>
      <c r="F1184" s="733" t="s">
        <v>650</v>
      </c>
      <c r="G1184" s="732" t="s">
        <v>651</v>
      </c>
      <c r="H1184" s="732">
        <v>209939</v>
      </c>
      <c r="I1184" s="732">
        <v>209939</v>
      </c>
      <c r="J1184" s="732" t="s">
        <v>1942</v>
      </c>
      <c r="K1184" s="732" t="s">
        <v>1943</v>
      </c>
      <c r="L1184" s="735">
        <v>70.599999999999994</v>
      </c>
      <c r="M1184" s="735">
        <v>2</v>
      </c>
      <c r="N1184" s="736">
        <v>141.19999999999999</v>
      </c>
    </row>
    <row r="1185" spans="1:14" ht="14.45" customHeight="1" x14ac:dyDescent="0.2">
      <c r="A1185" s="730" t="s">
        <v>599</v>
      </c>
      <c r="B1185" s="731" t="s">
        <v>600</v>
      </c>
      <c r="C1185" s="732" t="s">
        <v>626</v>
      </c>
      <c r="D1185" s="733" t="s">
        <v>627</v>
      </c>
      <c r="E1185" s="734">
        <v>50113001</v>
      </c>
      <c r="F1185" s="733" t="s">
        <v>650</v>
      </c>
      <c r="G1185" s="732" t="s">
        <v>670</v>
      </c>
      <c r="H1185" s="732">
        <v>204626</v>
      </c>
      <c r="I1185" s="732">
        <v>204626</v>
      </c>
      <c r="J1185" s="732" t="s">
        <v>841</v>
      </c>
      <c r="K1185" s="732" t="s">
        <v>843</v>
      </c>
      <c r="L1185" s="735">
        <v>213.15795384172344</v>
      </c>
      <c r="M1185" s="735">
        <v>0.24099999999999999</v>
      </c>
      <c r="N1185" s="736">
        <v>51.371066875855348</v>
      </c>
    </row>
    <row r="1186" spans="1:14" ht="14.45" customHeight="1" x14ac:dyDescent="0.2">
      <c r="A1186" s="730" t="s">
        <v>599</v>
      </c>
      <c r="B1186" s="731" t="s">
        <v>600</v>
      </c>
      <c r="C1186" s="732" t="s">
        <v>626</v>
      </c>
      <c r="D1186" s="733" t="s">
        <v>627</v>
      </c>
      <c r="E1186" s="734">
        <v>50113001</v>
      </c>
      <c r="F1186" s="733" t="s">
        <v>650</v>
      </c>
      <c r="G1186" s="732" t="s">
        <v>670</v>
      </c>
      <c r="H1186" s="732">
        <v>204622</v>
      </c>
      <c r="I1186" s="732">
        <v>204622</v>
      </c>
      <c r="J1186" s="732" t="s">
        <v>841</v>
      </c>
      <c r="K1186" s="732" t="s">
        <v>842</v>
      </c>
      <c r="L1186" s="735">
        <v>72.91968519090922</v>
      </c>
      <c r="M1186" s="735">
        <v>10.651</v>
      </c>
      <c r="N1186" s="736">
        <v>776.6675669683741</v>
      </c>
    </row>
    <row r="1187" spans="1:14" ht="14.45" customHeight="1" x14ac:dyDescent="0.2">
      <c r="A1187" s="730" t="s">
        <v>599</v>
      </c>
      <c r="B1187" s="731" t="s">
        <v>600</v>
      </c>
      <c r="C1187" s="732" t="s">
        <v>626</v>
      </c>
      <c r="D1187" s="733" t="s">
        <v>627</v>
      </c>
      <c r="E1187" s="734">
        <v>50113001</v>
      </c>
      <c r="F1187" s="733" t="s">
        <v>650</v>
      </c>
      <c r="G1187" s="732" t="s">
        <v>651</v>
      </c>
      <c r="H1187" s="732">
        <v>226523</v>
      </c>
      <c r="I1187" s="732">
        <v>226523</v>
      </c>
      <c r="J1187" s="732" t="s">
        <v>845</v>
      </c>
      <c r="K1187" s="732" t="s">
        <v>846</v>
      </c>
      <c r="L1187" s="735">
        <v>51.960000000000015</v>
      </c>
      <c r="M1187" s="735">
        <v>2</v>
      </c>
      <c r="N1187" s="736">
        <v>103.92000000000003</v>
      </c>
    </row>
    <row r="1188" spans="1:14" ht="14.45" customHeight="1" x14ac:dyDescent="0.2">
      <c r="A1188" s="730" t="s">
        <v>599</v>
      </c>
      <c r="B1188" s="731" t="s">
        <v>600</v>
      </c>
      <c r="C1188" s="732" t="s">
        <v>626</v>
      </c>
      <c r="D1188" s="733" t="s">
        <v>627</v>
      </c>
      <c r="E1188" s="734">
        <v>50113001</v>
      </c>
      <c r="F1188" s="733" t="s">
        <v>650</v>
      </c>
      <c r="G1188" s="732" t="s">
        <v>651</v>
      </c>
      <c r="H1188" s="732">
        <v>23987</v>
      </c>
      <c r="I1188" s="732">
        <v>23987</v>
      </c>
      <c r="J1188" s="732" t="s">
        <v>1944</v>
      </c>
      <c r="K1188" s="732" t="s">
        <v>1945</v>
      </c>
      <c r="L1188" s="735">
        <v>167.42000000000002</v>
      </c>
      <c r="M1188" s="735">
        <v>3</v>
      </c>
      <c r="N1188" s="736">
        <v>502.26000000000005</v>
      </c>
    </row>
    <row r="1189" spans="1:14" ht="14.45" customHeight="1" x14ac:dyDescent="0.2">
      <c r="A1189" s="730" t="s">
        <v>599</v>
      </c>
      <c r="B1189" s="731" t="s">
        <v>600</v>
      </c>
      <c r="C1189" s="732" t="s">
        <v>626</v>
      </c>
      <c r="D1189" s="733" t="s">
        <v>627</v>
      </c>
      <c r="E1189" s="734">
        <v>50113001</v>
      </c>
      <c r="F1189" s="733" t="s">
        <v>650</v>
      </c>
      <c r="G1189" s="732" t="s">
        <v>651</v>
      </c>
      <c r="H1189" s="732">
        <v>183272</v>
      </c>
      <c r="I1189" s="732">
        <v>215478</v>
      </c>
      <c r="J1189" s="732" t="s">
        <v>1946</v>
      </c>
      <c r="K1189" s="732" t="s">
        <v>1947</v>
      </c>
      <c r="L1189" s="735">
        <v>161.54999999999998</v>
      </c>
      <c r="M1189" s="735">
        <v>3</v>
      </c>
      <c r="N1189" s="736">
        <v>484.65</v>
      </c>
    </row>
    <row r="1190" spans="1:14" ht="14.45" customHeight="1" x14ac:dyDescent="0.2">
      <c r="A1190" s="730" t="s">
        <v>599</v>
      </c>
      <c r="B1190" s="731" t="s">
        <v>600</v>
      </c>
      <c r="C1190" s="732" t="s">
        <v>626</v>
      </c>
      <c r="D1190" s="733" t="s">
        <v>627</v>
      </c>
      <c r="E1190" s="734">
        <v>50113001</v>
      </c>
      <c r="F1190" s="733" t="s">
        <v>650</v>
      </c>
      <c r="G1190" s="732" t="s">
        <v>651</v>
      </c>
      <c r="H1190" s="732">
        <v>215474</v>
      </c>
      <c r="I1190" s="732">
        <v>215474</v>
      </c>
      <c r="J1190" s="732" t="s">
        <v>858</v>
      </c>
      <c r="K1190" s="732" t="s">
        <v>859</v>
      </c>
      <c r="L1190" s="735">
        <v>529.35777777777776</v>
      </c>
      <c r="M1190" s="735">
        <v>27</v>
      </c>
      <c r="N1190" s="736">
        <v>14292.66</v>
      </c>
    </row>
    <row r="1191" spans="1:14" ht="14.45" customHeight="1" x14ac:dyDescent="0.2">
      <c r="A1191" s="730" t="s">
        <v>599</v>
      </c>
      <c r="B1191" s="731" t="s">
        <v>600</v>
      </c>
      <c r="C1191" s="732" t="s">
        <v>626</v>
      </c>
      <c r="D1191" s="733" t="s">
        <v>627</v>
      </c>
      <c r="E1191" s="734">
        <v>50113001</v>
      </c>
      <c r="F1191" s="733" t="s">
        <v>650</v>
      </c>
      <c r="G1191" s="732" t="s">
        <v>651</v>
      </c>
      <c r="H1191" s="732">
        <v>501596</v>
      </c>
      <c r="I1191" s="732">
        <v>0</v>
      </c>
      <c r="J1191" s="732" t="s">
        <v>1677</v>
      </c>
      <c r="K1191" s="732" t="s">
        <v>1678</v>
      </c>
      <c r="L1191" s="735">
        <v>113.26</v>
      </c>
      <c r="M1191" s="735">
        <v>1</v>
      </c>
      <c r="N1191" s="736">
        <v>113.26</v>
      </c>
    </row>
    <row r="1192" spans="1:14" ht="14.45" customHeight="1" x14ac:dyDescent="0.2">
      <c r="A1192" s="730" t="s">
        <v>599</v>
      </c>
      <c r="B1192" s="731" t="s">
        <v>600</v>
      </c>
      <c r="C1192" s="732" t="s">
        <v>626</v>
      </c>
      <c r="D1192" s="733" t="s">
        <v>627</v>
      </c>
      <c r="E1192" s="734">
        <v>50113001</v>
      </c>
      <c r="F1192" s="733" t="s">
        <v>650</v>
      </c>
      <c r="G1192" s="732" t="s">
        <v>670</v>
      </c>
      <c r="H1192" s="732">
        <v>847627</v>
      </c>
      <c r="I1192" s="732">
        <v>134502</v>
      </c>
      <c r="J1192" s="732" t="s">
        <v>860</v>
      </c>
      <c r="K1192" s="732" t="s">
        <v>1948</v>
      </c>
      <c r="L1192" s="735">
        <v>50.25</v>
      </c>
      <c r="M1192" s="735">
        <v>1</v>
      </c>
      <c r="N1192" s="736">
        <v>50.25</v>
      </c>
    </row>
    <row r="1193" spans="1:14" ht="14.45" customHeight="1" x14ac:dyDescent="0.2">
      <c r="A1193" s="730" t="s">
        <v>599</v>
      </c>
      <c r="B1193" s="731" t="s">
        <v>600</v>
      </c>
      <c r="C1193" s="732" t="s">
        <v>626</v>
      </c>
      <c r="D1193" s="733" t="s">
        <v>627</v>
      </c>
      <c r="E1193" s="734">
        <v>50113001</v>
      </c>
      <c r="F1193" s="733" t="s">
        <v>650</v>
      </c>
      <c r="G1193" s="732" t="s">
        <v>651</v>
      </c>
      <c r="H1193" s="732">
        <v>184231</v>
      </c>
      <c r="I1193" s="732">
        <v>84231</v>
      </c>
      <c r="J1193" s="732" t="s">
        <v>868</v>
      </c>
      <c r="K1193" s="732" t="s">
        <v>869</v>
      </c>
      <c r="L1193" s="735">
        <v>373.29598403566524</v>
      </c>
      <c r="M1193" s="735">
        <v>1.5905433</v>
      </c>
      <c r="N1193" s="736">
        <v>593.74342632483433</v>
      </c>
    </row>
    <row r="1194" spans="1:14" ht="14.45" customHeight="1" x14ac:dyDescent="0.2">
      <c r="A1194" s="730" t="s">
        <v>599</v>
      </c>
      <c r="B1194" s="731" t="s">
        <v>600</v>
      </c>
      <c r="C1194" s="732" t="s">
        <v>626</v>
      </c>
      <c r="D1194" s="733" t="s">
        <v>627</v>
      </c>
      <c r="E1194" s="734">
        <v>50113001</v>
      </c>
      <c r="F1194" s="733" t="s">
        <v>650</v>
      </c>
      <c r="G1194" s="732" t="s">
        <v>651</v>
      </c>
      <c r="H1194" s="732">
        <v>184229</v>
      </c>
      <c r="I1194" s="732">
        <v>84229</v>
      </c>
      <c r="J1194" s="732" t="s">
        <v>870</v>
      </c>
      <c r="K1194" s="732" t="s">
        <v>871</v>
      </c>
      <c r="L1194" s="735">
        <v>887.27024619824601</v>
      </c>
      <c r="M1194" s="735">
        <v>1.6262000000000001</v>
      </c>
      <c r="N1194" s="736">
        <v>1442.8788743675877</v>
      </c>
    </row>
    <row r="1195" spans="1:14" ht="14.45" customHeight="1" x14ac:dyDescent="0.2">
      <c r="A1195" s="730" t="s">
        <v>599</v>
      </c>
      <c r="B1195" s="731" t="s">
        <v>600</v>
      </c>
      <c r="C1195" s="732" t="s">
        <v>626</v>
      </c>
      <c r="D1195" s="733" t="s">
        <v>627</v>
      </c>
      <c r="E1195" s="734">
        <v>50113001</v>
      </c>
      <c r="F1195" s="733" t="s">
        <v>650</v>
      </c>
      <c r="G1195" s="732" t="s">
        <v>651</v>
      </c>
      <c r="H1195" s="732">
        <v>184230</v>
      </c>
      <c r="I1195" s="732">
        <v>84230</v>
      </c>
      <c r="J1195" s="732" t="s">
        <v>872</v>
      </c>
      <c r="K1195" s="732" t="s">
        <v>873</v>
      </c>
      <c r="L1195" s="735">
        <v>196.06401266062483</v>
      </c>
      <c r="M1195" s="735">
        <v>3</v>
      </c>
      <c r="N1195" s="736">
        <v>588.19203798187448</v>
      </c>
    </row>
    <row r="1196" spans="1:14" ht="14.45" customHeight="1" x14ac:dyDescent="0.2">
      <c r="A1196" s="730" t="s">
        <v>599</v>
      </c>
      <c r="B1196" s="731" t="s">
        <v>600</v>
      </c>
      <c r="C1196" s="732" t="s">
        <v>626</v>
      </c>
      <c r="D1196" s="733" t="s">
        <v>627</v>
      </c>
      <c r="E1196" s="734">
        <v>50113001</v>
      </c>
      <c r="F1196" s="733" t="s">
        <v>650</v>
      </c>
      <c r="G1196" s="732" t="s">
        <v>651</v>
      </c>
      <c r="H1196" s="732">
        <v>187076</v>
      </c>
      <c r="I1196" s="732">
        <v>87076</v>
      </c>
      <c r="J1196" s="732" t="s">
        <v>874</v>
      </c>
      <c r="K1196" s="732" t="s">
        <v>876</v>
      </c>
      <c r="L1196" s="735">
        <v>133.35000000000005</v>
      </c>
      <c r="M1196" s="735">
        <v>1</v>
      </c>
      <c r="N1196" s="736">
        <v>133.35000000000005</v>
      </c>
    </row>
    <row r="1197" spans="1:14" ht="14.45" customHeight="1" x14ac:dyDescent="0.2">
      <c r="A1197" s="730" t="s">
        <v>599</v>
      </c>
      <c r="B1197" s="731" t="s">
        <v>600</v>
      </c>
      <c r="C1197" s="732" t="s">
        <v>626</v>
      </c>
      <c r="D1197" s="733" t="s">
        <v>627</v>
      </c>
      <c r="E1197" s="734">
        <v>50113001</v>
      </c>
      <c r="F1197" s="733" t="s">
        <v>650</v>
      </c>
      <c r="G1197" s="732" t="s">
        <v>651</v>
      </c>
      <c r="H1197" s="732">
        <v>846413</v>
      </c>
      <c r="I1197" s="732">
        <v>57585</v>
      </c>
      <c r="J1197" s="732" t="s">
        <v>879</v>
      </c>
      <c r="K1197" s="732" t="s">
        <v>880</v>
      </c>
      <c r="L1197" s="735">
        <v>133.12</v>
      </c>
      <c r="M1197" s="735">
        <v>4</v>
      </c>
      <c r="N1197" s="736">
        <v>532.48</v>
      </c>
    </row>
    <row r="1198" spans="1:14" ht="14.45" customHeight="1" x14ac:dyDescent="0.2">
      <c r="A1198" s="730" t="s">
        <v>599</v>
      </c>
      <c r="B1198" s="731" t="s">
        <v>600</v>
      </c>
      <c r="C1198" s="732" t="s">
        <v>626</v>
      </c>
      <c r="D1198" s="733" t="s">
        <v>627</v>
      </c>
      <c r="E1198" s="734">
        <v>50113001</v>
      </c>
      <c r="F1198" s="733" t="s">
        <v>650</v>
      </c>
      <c r="G1198" s="732" t="s">
        <v>670</v>
      </c>
      <c r="H1198" s="732">
        <v>243137</v>
      </c>
      <c r="I1198" s="732">
        <v>243137</v>
      </c>
      <c r="J1198" s="732" t="s">
        <v>1949</v>
      </c>
      <c r="K1198" s="732" t="s">
        <v>1950</v>
      </c>
      <c r="L1198" s="735">
        <v>165.28</v>
      </c>
      <c r="M1198" s="735">
        <v>1</v>
      </c>
      <c r="N1198" s="736">
        <v>165.28</v>
      </c>
    </row>
    <row r="1199" spans="1:14" ht="14.45" customHeight="1" x14ac:dyDescent="0.2">
      <c r="A1199" s="730" t="s">
        <v>599</v>
      </c>
      <c r="B1199" s="731" t="s">
        <v>600</v>
      </c>
      <c r="C1199" s="732" t="s">
        <v>626</v>
      </c>
      <c r="D1199" s="733" t="s">
        <v>627</v>
      </c>
      <c r="E1199" s="734">
        <v>50113001</v>
      </c>
      <c r="F1199" s="733" t="s">
        <v>650</v>
      </c>
      <c r="G1199" s="732" t="s">
        <v>651</v>
      </c>
      <c r="H1199" s="732">
        <v>238146</v>
      </c>
      <c r="I1199" s="732">
        <v>238146</v>
      </c>
      <c r="J1199" s="732" t="s">
        <v>901</v>
      </c>
      <c r="K1199" s="732" t="s">
        <v>902</v>
      </c>
      <c r="L1199" s="735">
        <v>133.8523076923077</v>
      </c>
      <c r="M1199" s="735">
        <v>13</v>
      </c>
      <c r="N1199" s="736">
        <v>1740.0800000000002</v>
      </c>
    </row>
    <row r="1200" spans="1:14" ht="14.45" customHeight="1" x14ac:dyDescent="0.2">
      <c r="A1200" s="730" t="s">
        <v>599</v>
      </c>
      <c r="B1200" s="731" t="s">
        <v>600</v>
      </c>
      <c r="C1200" s="732" t="s">
        <v>626</v>
      </c>
      <c r="D1200" s="733" t="s">
        <v>627</v>
      </c>
      <c r="E1200" s="734">
        <v>50113001</v>
      </c>
      <c r="F1200" s="733" t="s">
        <v>650</v>
      </c>
      <c r="G1200" s="732" t="s">
        <v>651</v>
      </c>
      <c r="H1200" s="732">
        <v>214596</v>
      </c>
      <c r="I1200" s="732">
        <v>214596</v>
      </c>
      <c r="J1200" s="732" t="s">
        <v>905</v>
      </c>
      <c r="K1200" s="732" t="s">
        <v>906</v>
      </c>
      <c r="L1200" s="735">
        <v>88.53</v>
      </c>
      <c r="M1200" s="735">
        <v>8</v>
      </c>
      <c r="N1200" s="736">
        <v>708.24</v>
      </c>
    </row>
    <row r="1201" spans="1:14" ht="14.45" customHeight="1" x14ac:dyDescent="0.2">
      <c r="A1201" s="730" t="s">
        <v>599</v>
      </c>
      <c r="B1201" s="731" t="s">
        <v>600</v>
      </c>
      <c r="C1201" s="732" t="s">
        <v>626</v>
      </c>
      <c r="D1201" s="733" t="s">
        <v>627</v>
      </c>
      <c r="E1201" s="734">
        <v>50113001</v>
      </c>
      <c r="F1201" s="733" t="s">
        <v>650</v>
      </c>
      <c r="G1201" s="732" t="s">
        <v>651</v>
      </c>
      <c r="H1201" s="732">
        <v>498726</v>
      </c>
      <c r="I1201" s="732">
        <v>9999999</v>
      </c>
      <c r="J1201" s="732" t="s">
        <v>1685</v>
      </c>
      <c r="K1201" s="732" t="s">
        <v>1686</v>
      </c>
      <c r="L1201" s="735">
        <v>13748.758666666665</v>
      </c>
      <c r="M1201" s="735">
        <v>10.800000099999997</v>
      </c>
      <c r="N1201" s="736">
        <v>148486.5949748758</v>
      </c>
    </row>
    <row r="1202" spans="1:14" ht="14.45" customHeight="1" x14ac:dyDescent="0.2">
      <c r="A1202" s="730" t="s">
        <v>599</v>
      </c>
      <c r="B1202" s="731" t="s">
        <v>600</v>
      </c>
      <c r="C1202" s="732" t="s">
        <v>626</v>
      </c>
      <c r="D1202" s="733" t="s">
        <v>627</v>
      </c>
      <c r="E1202" s="734">
        <v>50113001</v>
      </c>
      <c r="F1202" s="733" t="s">
        <v>650</v>
      </c>
      <c r="G1202" s="732" t="s">
        <v>651</v>
      </c>
      <c r="H1202" s="732">
        <v>162698</v>
      </c>
      <c r="I1202" s="732">
        <v>9999999</v>
      </c>
      <c r="J1202" s="732" t="s">
        <v>1951</v>
      </c>
      <c r="K1202" s="732" t="s">
        <v>1952</v>
      </c>
      <c r="L1202" s="735">
        <v>5570.138857142857</v>
      </c>
      <c r="M1202" s="735">
        <v>70</v>
      </c>
      <c r="N1202" s="736">
        <v>389909.72</v>
      </c>
    </row>
    <row r="1203" spans="1:14" ht="14.45" customHeight="1" x14ac:dyDescent="0.2">
      <c r="A1203" s="730" t="s">
        <v>599</v>
      </c>
      <c r="B1203" s="731" t="s">
        <v>600</v>
      </c>
      <c r="C1203" s="732" t="s">
        <v>626</v>
      </c>
      <c r="D1203" s="733" t="s">
        <v>627</v>
      </c>
      <c r="E1203" s="734">
        <v>50113001</v>
      </c>
      <c r="F1203" s="733" t="s">
        <v>650</v>
      </c>
      <c r="G1203" s="732" t="s">
        <v>651</v>
      </c>
      <c r="H1203" s="732">
        <v>994447</v>
      </c>
      <c r="I1203" s="732">
        <v>9999999</v>
      </c>
      <c r="J1203" s="732" t="s">
        <v>1953</v>
      </c>
      <c r="K1203" s="732" t="s">
        <v>1954</v>
      </c>
      <c r="L1203" s="735">
        <v>55701.359999999993</v>
      </c>
      <c r="M1203" s="735">
        <v>3.5</v>
      </c>
      <c r="N1203" s="736">
        <v>194954.75999999998</v>
      </c>
    </row>
    <row r="1204" spans="1:14" ht="14.45" customHeight="1" x14ac:dyDescent="0.2">
      <c r="A1204" s="730" t="s">
        <v>599</v>
      </c>
      <c r="B1204" s="731" t="s">
        <v>600</v>
      </c>
      <c r="C1204" s="732" t="s">
        <v>626</v>
      </c>
      <c r="D1204" s="733" t="s">
        <v>627</v>
      </c>
      <c r="E1204" s="734">
        <v>50113001</v>
      </c>
      <c r="F1204" s="733" t="s">
        <v>650</v>
      </c>
      <c r="G1204" s="732" t="s">
        <v>670</v>
      </c>
      <c r="H1204" s="732">
        <v>213489</v>
      </c>
      <c r="I1204" s="732">
        <v>213489</v>
      </c>
      <c r="J1204" s="732" t="s">
        <v>915</v>
      </c>
      <c r="K1204" s="732" t="s">
        <v>917</v>
      </c>
      <c r="L1204" s="735">
        <v>630.66</v>
      </c>
      <c r="M1204" s="735">
        <v>8</v>
      </c>
      <c r="N1204" s="736">
        <v>5045.28</v>
      </c>
    </row>
    <row r="1205" spans="1:14" ht="14.45" customHeight="1" x14ac:dyDescent="0.2">
      <c r="A1205" s="730" t="s">
        <v>599</v>
      </c>
      <c r="B1205" s="731" t="s">
        <v>600</v>
      </c>
      <c r="C1205" s="732" t="s">
        <v>626</v>
      </c>
      <c r="D1205" s="733" t="s">
        <v>627</v>
      </c>
      <c r="E1205" s="734">
        <v>50113001</v>
      </c>
      <c r="F1205" s="733" t="s">
        <v>650</v>
      </c>
      <c r="G1205" s="732" t="s">
        <v>670</v>
      </c>
      <c r="H1205" s="732">
        <v>213485</v>
      </c>
      <c r="I1205" s="732">
        <v>213485</v>
      </c>
      <c r="J1205" s="732" t="s">
        <v>915</v>
      </c>
      <c r="K1205" s="732" t="s">
        <v>919</v>
      </c>
      <c r="L1205" s="735">
        <v>721.2</v>
      </c>
      <c r="M1205" s="735">
        <v>5</v>
      </c>
      <c r="N1205" s="736">
        <v>3606</v>
      </c>
    </row>
    <row r="1206" spans="1:14" ht="14.45" customHeight="1" x14ac:dyDescent="0.2">
      <c r="A1206" s="730" t="s">
        <v>599</v>
      </c>
      <c r="B1206" s="731" t="s">
        <v>600</v>
      </c>
      <c r="C1206" s="732" t="s">
        <v>626</v>
      </c>
      <c r="D1206" s="733" t="s">
        <v>627</v>
      </c>
      <c r="E1206" s="734">
        <v>50113001</v>
      </c>
      <c r="F1206" s="733" t="s">
        <v>650</v>
      </c>
      <c r="G1206" s="732" t="s">
        <v>670</v>
      </c>
      <c r="H1206" s="732">
        <v>213487</v>
      </c>
      <c r="I1206" s="732">
        <v>213487</v>
      </c>
      <c r="J1206" s="732" t="s">
        <v>915</v>
      </c>
      <c r="K1206" s="732" t="s">
        <v>916</v>
      </c>
      <c r="L1206" s="735">
        <v>271.85000000000008</v>
      </c>
      <c r="M1206" s="735">
        <v>23</v>
      </c>
      <c r="N1206" s="736">
        <v>6252.550000000002</v>
      </c>
    </row>
    <row r="1207" spans="1:14" ht="14.45" customHeight="1" x14ac:dyDescent="0.2">
      <c r="A1207" s="730" t="s">
        <v>599</v>
      </c>
      <c r="B1207" s="731" t="s">
        <v>600</v>
      </c>
      <c r="C1207" s="732" t="s">
        <v>626</v>
      </c>
      <c r="D1207" s="733" t="s">
        <v>627</v>
      </c>
      <c r="E1207" s="734">
        <v>50113001</v>
      </c>
      <c r="F1207" s="733" t="s">
        <v>650</v>
      </c>
      <c r="G1207" s="732" t="s">
        <v>670</v>
      </c>
      <c r="H1207" s="732">
        <v>213494</v>
      </c>
      <c r="I1207" s="732">
        <v>213494</v>
      </c>
      <c r="J1207" s="732" t="s">
        <v>915</v>
      </c>
      <c r="K1207" s="732" t="s">
        <v>920</v>
      </c>
      <c r="L1207" s="735">
        <v>408.94999999999987</v>
      </c>
      <c r="M1207" s="735">
        <v>19</v>
      </c>
      <c r="N1207" s="736">
        <v>7770.0499999999975</v>
      </c>
    </row>
    <row r="1208" spans="1:14" ht="14.45" customHeight="1" x14ac:dyDescent="0.2">
      <c r="A1208" s="730" t="s">
        <v>599</v>
      </c>
      <c r="B1208" s="731" t="s">
        <v>600</v>
      </c>
      <c r="C1208" s="732" t="s">
        <v>626</v>
      </c>
      <c r="D1208" s="733" t="s">
        <v>627</v>
      </c>
      <c r="E1208" s="734">
        <v>50113001</v>
      </c>
      <c r="F1208" s="733" t="s">
        <v>650</v>
      </c>
      <c r="G1208" s="732" t="s">
        <v>670</v>
      </c>
      <c r="H1208" s="732">
        <v>213480</v>
      </c>
      <c r="I1208" s="732">
        <v>213480</v>
      </c>
      <c r="J1208" s="732" t="s">
        <v>1691</v>
      </c>
      <c r="K1208" s="732" t="s">
        <v>917</v>
      </c>
      <c r="L1208" s="735">
        <v>1106.26</v>
      </c>
      <c r="M1208" s="735">
        <v>9</v>
      </c>
      <c r="N1208" s="736">
        <v>9956.34</v>
      </c>
    </row>
    <row r="1209" spans="1:14" ht="14.45" customHeight="1" x14ac:dyDescent="0.2">
      <c r="A1209" s="730" t="s">
        <v>599</v>
      </c>
      <c r="B1209" s="731" t="s">
        <v>600</v>
      </c>
      <c r="C1209" s="732" t="s">
        <v>626</v>
      </c>
      <c r="D1209" s="733" t="s">
        <v>627</v>
      </c>
      <c r="E1209" s="734">
        <v>50113001</v>
      </c>
      <c r="F1209" s="733" t="s">
        <v>650</v>
      </c>
      <c r="G1209" s="732" t="s">
        <v>670</v>
      </c>
      <c r="H1209" s="732">
        <v>213482</v>
      </c>
      <c r="I1209" s="732">
        <v>213482</v>
      </c>
      <c r="J1209" s="732" t="s">
        <v>1691</v>
      </c>
      <c r="K1209" s="732" t="s">
        <v>1692</v>
      </c>
      <c r="L1209" s="735">
        <v>1501.0199999999998</v>
      </c>
      <c r="M1209" s="735">
        <v>3</v>
      </c>
      <c r="N1209" s="736">
        <v>4503.0599999999995</v>
      </c>
    </row>
    <row r="1210" spans="1:14" ht="14.45" customHeight="1" x14ac:dyDescent="0.2">
      <c r="A1210" s="730" t="s">
        <v>599</v>
      </c>
      <c r="B1210" s="731" t="s">
        <v>600</v>
      </c>
      <c r="C1210" s="732" t="s">
        <v>626</v>
      </c>
      <c r="D1210" s="733" t="s">
        <v>627</v>
      </c>
      <c r="E1210" s="734">
        <v>50113001</v>
      </c>
      <c r="F1210" s="733" t="s">
        <v>650</v>
      </c>
      <c r="G1210" s="732" t="s">
        <v>670</v>
      </c>
      <c r="H1210" s="732">
        <v>214036</v>
      </c>
      <c r="I1210" s="732">
        <v>214036</v>
      </c>
      <c r="J1210" s="732" t="s">
        <v>923</v>
      </c>
      <c r="K1210" s="732" t="s">
        <v>924</v>
      </c>
      <c r="L1210" s="735">
        <v>40.35</v>
      </c>
      <c r="M1210" s="735">
        <v>12</v>
      </c>
      <c r="N1210" s="736">
        <v>484.2</v>
      </c>
    </row>
    <row r="1211" spans="1:14" ht="14.45" customHeight="1" x14ac:dyDescent="0.2">
      <c r="A1211" s="730" t="s">
        <v>599</v>
      </c>
      <c r="B1211" s="731" t="s">
        <v>600</v>
      </c>
      <c r="C1211" s="732" t="s">
        <v>626</v>
      </c>
      <c r="D1211" s="733" t="s">
        <v>627</v>
      </c>
      <c r="E1211" s="734">
        <v>50113001</v>
      </c>
      <c r="F1211" s="733" t="s">
        <v>650</v>
      </c>
      <c r="G1211" s="732" t="s">
        <v>670</v>
      </c>
      <c r="H1211" s="732">
        <v>239807</v>
      </c>
      <c r="I1211" s="732">
        <v>239807</v>
      </c>
      <c r="J1211" s="732" t="s">
        <v>923</v>
      </c>
      <c r="K1211" s="732" t="s">
        <v>924</v>
      </c>
      <c r="L1211" s="735">
        <v>40.372857142857143</v>
      </c>
      <c r="M1211" s="735">
        <v>14</v>
      </c>
      <c r="N1211" s="736">
        <v>565.22</v>
      </c>
    </row>
    <row r="1212" spans="1:14" ht="14.45" customHeight="1" x14ac:dyDescent="0.2">
      <c r="A1212" s="730" t="s">
        <v>599</v>
      </c>
      <c r="B1212" s="731" t="s">
        <v>600</v>
      </c>
      <c r="C1212" s="732" t="s">
        <v>626</v>
      </c>
      <c r="D1212" s="733" t="s">
        <v>627</v>
      </c>
      <c r="E1212" s="734">
        <v>50113001</v>
      </c>
      <c r="F1212" s="733" t="s">
        <v>650</v>
      </c>
      <c r="G1212" s="732" t="s">
        <v>651</v>
      </c>
      <c r="H1212" s="732">
        <v>199333</v>
      </c>
      <c r="I1212" s="732">
        <v>99333</v>
      </c>
      <c r="J1212" s="732" t="s">
        <v>925</v>
      </c>
      <c r="K1212" s="732" t="s">
        <v>926</v>
      </c>
      <c r="L1212" s="735">
        <v>246.79999999999998</v>
      </c>
      <c r="M1212" s="735">
        <v>7</v>
      </c>
      <c r="N1212" s="736">
        <v>1727.6</v>
      </c>
    </row>
    <row r="1213" spans="1:14" ht="14.45" customHeight="1" x14ac:dyDescent="0.2">
      <c r="A1213" s="730" t="s">
        <v>599</v>
      </c>
      <c r="B1213" s="731" t="s">
        <v>600</v>
      </c>
      <c r="C1213" s="732" t="s">
        <v>626</v>
      </c>
      <c r="D1213" s="733" t="s">
        <v>627</v>
      </c>
      <c r="E1213" s="734">
        <v>50113001</v>
      </c>
      <c r="F1213" s="733" t="s">
        <v>650</v>
      </c>
      <c r="G1213" s="732" t="s">
        <v>651</v>
      </c>
      <c r="H1213" s="732">
        <v>196873</v>
      </c>
      <c r="I1213" s="732">
        <v>96873</v>
      </c>
      <c r="J1213" s="732" t="s">
        <v>935</v>
      </c>
      <c r="K1213" s="732" t="s">
        <v>936</v>
      </c>
      <c r="L1213" s="735">
        <v>14.300001665481824</v>
      </c>
      <c r="M1213" s="735">
        <v>12</v>
      </c>
      <c r="N1213" s="736">
        <v>171.6000199857819</v>
      </c>
    </row>
    <row r="1214" spans="1:14" ht="14.45" customHeight="1" x14ac:dyDescent="0.2">
      <c r="A1214" s="730" t="s">
        <v>599</v>
      </c>
      <c r="B1214" s="731" t="s">
        <v>600</v>
      </c>
      <c r="C1214" s="732" t="s">
        <v>626</v>
      </c>
      <c r="D1214" s="733" t="s">
        <v>627</v>
      </c>
      <c r="E1214" s="734">
        <v>50113001</v>
      </c>
      <c r="F1214" s="733" t="s">
        <v>650</v>
      </c>
      <c r="G1214" s="732" t="s">
        <v>651</v>
      </c>
      <c r="H1214" s="732">
        <v>31915</v>
      </c>
      <c r="I1214" s="732">
        <v>31915</v>
      </c>
      <c r="J1214" s="732" t="s">
        <v>937</v>
      </c>
      <c r="K1214" s="732" t="s">
        <v>938</v>
      </c>
      <c r="L1214" s="735">
        <v>173.69</v>
      </c>
      <c r="M1214" s="735">
        <v>10</v>
      </c>
      <c r="N1214" s="736">
        <v>1736.9</v>
      </c>
    </row>
    <row r="1215" spans="1:14" ht="14.45" customHeight="1" x14ac:dyDescent="0.2">
      <c r="A1215" s="730" t="s">
        <v>599</v>
      </c>
      <c r="B1215" s="731" t="s">
        <v>600</v>
      </c>
      <c r="C1215" s="732" t="s">
        <v>626</v>
      </c>
      <c r="D1215" s="733" t="s">
        <v>627</v>
      </c>
      <c r="E1215" s="734">
        <v>50113001</v>
      </c>
      <c r="F1215" s="733" t="s">
        <v>650</v>
      </c>
      <c r="G1215" s="732" t="s">
        <v>651</v>
      </c>
      <c r="H1215" s="732">
        <v>207769</v>
      </c>
      <c r="I1215" s="732">
        <v>207769</v>
      </c>
      <c r="J1215" s="732" t="s">
        <v>1955</v>
      </c>
      <c r="K1215" s="732" t="s">
        <v>1956</v>
      </c>
      <c r="L1215" s="735">
        <v>157.07000000000002</v>
      </c>
      <c r="M1215" s="735">
        <v>1</v>
      </c>
      <c r="N1215" s="736">
        <v>157.07000000000002</v>
      </c>
    </row>
    <row r="1216" spans="1:14" ht="14.45" customHeight="1" x14ac:dyDescent="0.2">
      <c r="A1216" s="730" t="s">
        <v>599</v>
      </c>
      <c r="B1216" s="731" t="s">
        <v>600</v>
      </c>
      <c r="C1216" s="732" t="s">
        <v>626</v>
      </c>
      <c r="D1216" s="733" t="s">
        <v>627</v>
      </c>
      <c r="E1216" s="734">
        <v>50113001</v>
      </c>
      <c r="F1216" s="733" t="s">
        <v>650</v>
      </c>
      <c r="G1216" s="732" t="s">
        <v>651</v>
      </c>
      <c r="H1216" s="732">
        <v>196874</v>
      </c>
      <c r="I1216" s="732">
        <v>96874</v>
      </c>
      <c r="J1216" s="732" t="s">
        <v>939</v>
      </c>
      <c r="K1216" s="732" t="s">
        <v>942</v>
      </c>
      <c r="L1216" s="735">
        <v>28.710547865705802</v>
      </c>
      <c r="M1216" s="735">
        <v>7</v>
      </c>
      <c r="N1216" s="736">
        <v>200.97383505994063</v>
      </c>
    </row>
    <row r="1217" spans="1:14" ht="14.45" customHeight="1" x14ac:dyDescent="0.2">
      <c r="A1217" s="730" t="s">
        <v>599</v>
      </c>
      <c r="B1217" s="731" t="s">
        <v>600</v>
      </c>
      <c r="C1217" s="732" t="s">
        <v>626</v>
      </c>
      <c r="D1217" s="733" t="s">
        <v>627</v>
      </c>
      <c r="E1217" s="734">
        <v>50113001</v>
      </c>
      <c r="F1217" s="733" t="s">
        <v>650</v>
      </c>
      <c r="G1217" s="732" t="s">
        <v>651</v>
      </c>
      <c r="H1217" s="732">
        <v>47256</v>
      </c>
      <c r="I1217" s="732">
        <v>47256</v>
      </c>
      <c r="J1217" s="732" t="s">
        <v>939</v>
      </c>
      <c r="K1217" s="732" t="s">
        <v>1512</v>
      </c>
      <c r="L1217" s="735">
        <v>222.19999999999996</v>
      </c>
      <c r="M1217" s="735">
        <v>75</v>
      </c>
      <c r="N1217" s="736">
        <v>16664.999999999996</v>
      </c>
    </row>
    <row r="1218" spans="1:14" ht="14.45" customHeight="1" x14ac:dyDescent="0.2">
      <c r="A1218" s="730" t="s">
        <v>599</v>
      </c>
      <c r="B1218" s="731" t="s">
        <v>600</v>
      </c>
      <c r="C1218" s="732" t="s">
        <v>626</v>
      </c>
      <c r="D1218" s="733" t="s">
        <v>627</v>
      </c>
      <c r="E1218" s="734">
        <v>50113001</v>
      </c>
      <c r="F1218" s="733" t="s">
        <v>650</v>
      </c>
      <c r="G1218" s="732" t="s">
        <v>651</v>
      </c>
      <c r="H1218" s="732">
        <v>47249</v>
      </c>
      <c r="I1218" s="732">
        <v>47249</v>
      </c>
      <c r="J1218" s="732" t="s">
        <v>939</v>
      </c>
      <c r="K1218" s="732" t="s">
        <v>941</v>
      </c>
      <c r="L1218" s="735">
        <v>126.5</v>
      </c>
      <c r="M1218" s="735">
        <v>154</v>
      </c>
      <c r="N1218" s="736">
        <v>19481</v>
      </c>
    </row>
    <row r="1219" spans="1:14" ht="14.45" customHeight="1" x14ac:dyDescent="0.2">
      <c r="A1219" s="730" t="s">
        <v>599</v>
      </c>
      <c r="B1219" s="731" t="s">
        <v>600</v>
      </c>
      <c r="C1219" s="732" t="s">
        <v>626</v>
      </c>
      <c r="D1219" s="733" t="s">
        <v>627</v>
      </c>
      <c r="E1219" s="734">
        <v>50113001</v>
      </c>
      <c r="F1219" s="733" t="s">
        <v>650</v>
      </c>
      <c r="G1219" s="732" t="s">
        <v>651</v>
      </c>
      <c r="H1219" s="732">
        <v>47247</v>
      </c>
      <c r="I1219" s="732">
        <v>47247</v>
      </c>
      <c r="J1219" s="732" t="s">
        <v>939</v>
      </c>
      <c r="K1219" s="732" t="s">
        <v>940</v>
      </c>
      <c r="L1219" s="735">
        <v>287.10000000000002</v>
      </c>
      <c r="M1219" s="735">
        <v>35</v>
      </c>
      <c r="N1219" s="736">
        <v>10048.5</v>
      </c>
    </row>
    <row r="1220" spans="1:14" ht="14.45" customHeight="1" x14ac:dyDescent="0.2">
      <c r="A1220" s="730" t="s">
        <v>599</v>
      </c>
      <c r="B1220" s="731" t="s">
        <v>600</v>
      </c>
      <c r="C1220" s="732" t="s">
        <v>626</v>
      </c>
      <c r="D1220" s="733" t="s">
        <v>627</v>
      </c>
      <c r="E1220" s="734">
        <v>50113001</v>
      </c>
      <c r="F1220" s="733" t="s">
        <v>650</v>
      </c>
      <c r="G1220" s="732" t="s">
        <v>651</v>
      </c>
      <c r="H1220" s="732">
        <v>47244</v>
      </c>
      <c r="I1220" s="732">
        <v>47244</v>
      </c>
      <c r="J1220" s="732" t="s">
        <v>939</v>
      </c>
      <c r="K1220" s="732" t="s">
        <v>938</v>
      </c>
      <c r="L1220" s="735">
        <v>143</v>
      </c>
      <c r="M1220" s="735">
        <v>59</v>
      </c>
      <c r="N1220" s="736">
        <v>8437</v>
      </c>
    </row>
    <row r="1221" spans="1:14" ht="14.45" customHeight="1" x14ac:dyDescent="0.2">
      <c r="A1221" s="730" t="s">
        <v>599</v>
      </c>
      <c r="B1221" s="731" t="s">
        <v>600</v>
      </c>
      <c r="C1221" s="732" t="s">
        <v>626</v>
      </c>
      <c r="D1221" s="733" t="s">
        <v>627</v>
      </c>
      <c r="E1221" s="734">
        <v>50113001</v>
      </c>
      <c r="F1221" s="733" t="s">
        <v>650</v>
      </c>
      <c r="G1221" s="732" t="s">
        <v>651</v>
      </c>
      <c r="H1221" s="732">
        <v>196872</v>
      </c>
      <c r="I1221" s="732">
        <v>96872</v>
      </c>
      <c r="J1221" s="732" t="s">
        <v>1701</v>
      </c>
      <c r="K1221" s="732" t="s">
        <v>1702</v>
      </c>
      <c r="L1221" s="735">
        <v>12.650092886545707</v>
      </c>
      <c r="M1221" s="735">
        <v>4</v>
      </c>
      <c r="N1221" s="736">
        <v>50.600371546182828</v>
      </c>
    </row>
    <row r="1222" spans="1:14" ht="14.45" customHeight="1" x14ac:dyDescent="0.2">
      <c r="A1222" s="730" t="s">
        <v>599</v>
      </c>
      <c r="B1222" s="731" t="s">
        <v>600</v>
      </c>
      <c r="C1222" s="732" t="s">
        <v>626</v>
      </c>
      <c r="D1222" s="733" t="s">
        <v>627</v>
      </c>
      <c r="E1222" s="734">
        <v>50113001</v>
      </c>
      <c r="F1222" s="733" t="s">
        <v>650</v>
      </c>
      <c r="G1222" s="732" t="s">
        <v>651</v>
      </c>
      <c r="H1222" s="732">
        <v>147252</v>
      </c>
      <c r="I1222" s="732">
        <v>47252</v>
      </c>
      <c r="J1222" s="732" t="s">
        <v>943</v>
      </c>
      <c r="K1222" s="732" t="s">
        <v>944</v>
      </c>
      <c r="L1222" s="735">
        <v>11.11</v>
      </c>
      <c r="M1222" s="735">
        <v>2</v>
      </c>
      <c r="N1222" s="736">
        <v>22.22</v>
      </c>
    </row>
    <row r="1223" spans="1:14" ht="14.45" customHeight="1" x14ac:dyDescent="0.2">
      <c r="A1223" s="730" t="s">
        <v>599</v>
      </c>
      <c r="B1223" s="731" t="s">
        <v>600</v>
      </c>
      <c r="C1223" s="732" t="s">
        <v>626</v>
      </c>
      <c r="D1223" s="733" t="s">
        <v>627</v>
      </c>
      <c r="E1223" s="734">
        <v>50113001</v>
      </c>
      <c r="F1223" s="733" t="s">
        <v>650</v>
      </c>
      <c r="G1223" s="732" t="s">
        <v>651</v>
      </c>
      <c r="H1223" s="732">
        <v>215607</v>
      </c>
      <c r="I1223" s="732">
        <v>215607</v>
      </c>
      <c r="J1223" s="732" t="s">
        <v>1957</v>
      </c>
      <c r="K1223" s="732" t="s">
        <v>1958</v>
      </c>
      <c r="L1223" s="735">
        <v>22.330000000000002</v>
      </c>
      <c r="M1223" s="735">
        <v>1</v>
      </c>
      <c r="N1223" s="736">
        <v>22.330000000000002</v>
      </c>
    </row>
    <row r="1224" spans="1:14" ht="14.45" customHeight="1" x14ac:dyDescent="0.2">
      <c r="A1224" s="730" t="s">
        <v>599</v>
      </c>
      <c r="B1224" s="731" t="s">
        <v>600</v>
      </c>
      <c r="C1224" s="732" t="s">
        <v>626</v>
      </c>
      <c r="D1224" s="733" t="s">
        <v>627</v>
      </c>
      <c r="E1224" s="734">
        <v>50113001</v>
      </c>
      <c r="F1224" s="733" t="s">
        <v>650</v>
      </c>
      <c r="G1224" s="732" t="s">
        <v>651</v>
      </c>
      <c r="H1224" s="732">
        <v>215605</v>
      </c>
      <c r="I1224" s="732">
        <v>215605</v>
      </c>
      <c r="J1224" s="732" t="s">
        <v>955</v>
      </c>
      <c r="K1224" s="732" t="s">
        <v>957</v>
      </c>
      <c r="L1224" s="735">
        <v>28.269999999999996</v>
      </c>
      <c r="M1224" s="735">
        <v>1</v>
      </c>
      <c r="N1224" s="736">
        <v>28.269999999999996</v>
      </c>
    </row>
    <row r="1225" spans="1:14" ht="14.45" customHeight="1" x14ac:dyDescent="0.2">
      <c r="A1225" s="730" t="s">
        <v>599</v>
      </c>
      <c r="B1225" s="731" t="s">
        <v>600</v>
      </c>
      <c r="C1225" s="732" t="s">
        <v>626</v>
      </c>
      <c r="D1225" s="733" t="s">
        <v>627</v>
      </c>
      <c r="E1225" s="734">
        <v>50113001</v>
      </c>
      <c r="F1225" s="733" t="s">
        <v>650</v>
      </c>
      <c r="G1225" s="732" t="s">
        <v>651</v>
      </c>
      <c r="H1225" s="732">
        <v>994722</v>
      </c>
      <c r="I1225" s="732">
        <v>0</v>
      </c>
      <c r="J1225" s="732" t="s">
        <v>958</v>
      </c>
      <c r="K1225" s="732" t="s">
        <v>329</v>
      </c>
      <c r="L1225" s="735">
        <v>215.48999999999995</v>
      </c>
      <c r="M1225" s="735">
        <v>2</v>
      </c>
      <c r="N1225" s="736">
        <v>430.9799999999999</v>
      </c>
    </row>
    <row r="1226" spans="1:14" ht="14.45" customHeight="1" x14ac:dyDescent="0.2">
      <c r="A1226" s="730" t="s">
        <v>599</v>
      </c>
      <c r="B1226" s="731" t="s">
        <v>600</v>
      </c>
      <c r="C1226" s="732" t="s">
        <v>626</v>
      </c>
      <c r="D1226" s="733" t="s">
        <v>627</v>
      </c>
      <c r="E1226" s="734">
        <v>50113001</v>
      </c>
      <c r="F1226" s="733" t="s">
        <v>650</v>
      </c>
      <c r="G1226" s="732" t="s">
        <v>651</v>
      </c>
      <c r="H1226" s="732">
        <v>159746</v>
      </c>
      <c r="I1226" s="732">
        <v>0</v>
      </c>
      <c r="J1226" s="732" t="s">
        <v>1708</v>
      </c>
      <c r="K1226" s="732" t="s">
        <v>1026</v>
      </c>
      <c r="L1226" s="735">
        <v>26.01</v>
      </c>
      <c r="M1226" s="735">
        <v>3</v>
      </c>
      <c r="N1226" s="736">
        <v>78.03</v>
      </c>
    </row>
    <row r="1227" spans="1:14" ht="14.45" customHeight="1" x14ac:dyDescent="0.2">
      <c r="A1227" s="730" t="s">
        <v>599</v>
      </c>
      <c r="B1227" s="731" t="s">
        <v>600</v>
      </c>
      <c r="C1227" s="732" t="s">
        <v>626</v>
      </c>
      <c r="D1227" s="733" t="s">
        <v>627</v>
      </c>
      <c r="E1227" s="734">
        <v>50113001</v>
      </c>
      <c r="F1227" s="733" t="s">
        <v>650</v>
      </c>
      <c r="G1227" s="732" t="s">
        <v>651</v>
      </c>
      <c r="H1227" s="732">
        <v>214355</v>
      </c>
      <c r="I1227" s="732">
        <v>214355</v>
      </c>
      <c r="J1227" s="732" t="s">
        <v>979</v>
      </c>
      <c r="K1227" s="732" t="s">
        <v>978</v>
      </c>
      <c r="L1227" s="735">
        <v>215.26666666666668</v>
      </c>
      <c r="M1227" s="735">
        <v>6</v>
      </c>
      <c r="N1227" s="736">
        <v>1291.6000000000001</v>
      </c>
    </row>
    <row r="1228" spans="1:14" ht="14.45" customHeight="1" x14ac:dyDescent="0.2">
      <c r="A1228" s="730" t="s">
        <v>599</v>
      </c>
      <c r="B1228" s="731" t="s">
        <v>600</v>
      </c>
      <c r="C1228" s="732" t="s">
        <v>626</v>
      </c>
      <c r="D1228" s="733" t="s">
        <v>627</v>
      </c>
      <c r="E1228" s="734">
        <v>50113001</v>
      </c>
      <c r="F1228" s="733" t="s">
        <v>650</v>
      </c>
      <c r="G1228" s="732" t="s">
        <v>651</v>
      </c>
      <c r="H1228" s="732">
        <v>176205</v>
      </c>
      <c r="I1228" s="732">
        <v>180825</v>
      </c>
      <c r="J1228" s="732" t="s">
        <v>1712</v>
      </c>
      <c r="K1228" s="732" t="s">
        <v>1713</v>
      </c>
      <c r="L1228" s="735">
        <v>104.64000000000003</v>
      </c>
      <c r="M1228" s="735">
        <v>9</v>
      </c>
      <c r="N1228" s="736">
        <v>941.76000000000022</v>
      </c>
    </row>
    <row r="1229" spans="1:14" ht="14.45" customHeight="1" x14ac:dyDescent="0.2">
      <c r="A1229" s="730" t="s">
        <v>599</v>
      </c>
      <c r="B1229" s="731" t="s">
        <v>600</v>
      </c>
      <c r="C1229" s="732" t="s">
        <v>626</v>
      </c>
      <c r="D1229" s="733" t="s">
        <v>627</v>
      </c>
      <c r="E1229" s="734">
        <v>50113001</v>
      </c>
      <c r="F1229" s="733" t="s">
        <v>650</v>
      </c>
      <c r="G1229" s="732" t="s">
        <v>651</v>
      </c>
      <c r="H1229" s="732">
        <v>216572</v>
      </c>
      <c r="I1229" s="732">
        <v>216572</v>
      </c>
      <c r="J1229" s="732" t="s">
        <v>982</v>
      </c>
      <c r="K1229" s="732" t="s">
        <v>983</v>
      </c>
      <c r="L1229" s="735">
        <v>36.40720000000001</v>
      </c>
      <c r="M1229" s="735">
        <v>300</v>
      </c>
      <c r="N1229" s="736">
        <v>10922.160000000003</v>
      </c>
    </row>
    <row r="1230" spans="1:14" ht="14.45" customHeight="1" x14ac:dyDescent="0.2">
      <c r="A1230" s="730" t="s">
        <v>599</v>
      </c>
      <c r="B1230" s="731" t="s">
        <v>600</v>
      </c>
      <c r="C1230" s="732" t="s">
        <v>626</v>
      </c>
      <c r="D1230" s="733" t="s">
        <v>627</v>
      </c>
      <c r="E1230" s="734">
        <v>50113001</v>
      </c>
      <c r="F1230" s="733" t="s">
        <v>650</v>
      </c>
      <c r="G1230" s="732" t="s">
        <v>651</v>
      </c>
      <c r="H1230" s="732">
        <v>845766</v>
      </c>
      <c r="I1230" s="732">
        <v>0</v>
      </c>
      <c r="J1230" s="732" t="s">
        <v>988</v>
      </c>
      <c r="K1230" s="732" t="s">
        <v>329</v>
      </c>
      <c r="L1230" s="735">
        <v>224.11000161706085</v>
      </c>
      <c r="M1230" s="735">
        <v>13</v>
      </c>
      <c r="N1230" s="736">
        <v>2913.4300210217912</v>
      </c>
    </row>
    <row r="1231" spans="1:14" ht="14.45" customHeight="1" x14ac:dyDescent="0.2">
      <c r="A1231" s="730" t="s">
        <v>599</v>
      </c>
      <c r="B1231" s="731" t="s">
        <v>600</v>
      </c>
      <c r="C1231" s="732" t="s">
        <v>626</v>
      </c>
      <c r="D1231" s="733" t="s">
        <v>627</v>
      </c>
      <c r="E1231" s="734">
        <v>50113001</v>
      </c>
      <c r="F1231" s="733" t="s">
        <v>650</v>
      </c>
      <c r="G1231" s="732" t="s">
        <v>651</v>
      </c>
      <c r="H1231" s="732">
        <v>395164</v>
      </c>
      <c r="I1231" s="732">
        <v>0</v>
      </c>
      <c r="J1231" s="732" t="s">
        <v>1715</v>
      </c>
      <c r="K1231" s="732" t="s">
        <v>329</v>
      </c>
      <c r="L1231" s="735">
        <v>338.10399999999998</v>
      </c>
      <c r="M1231" s="735">
        <v>4</v>
      </c>
      <c r="N1231" s="736">
        <v>1352.4159999999999</v>
      </c>
    </row>
    <row r="1232" spans="1:14" ht="14.45" customHeight="1" x14ac:dyDescent="0.2">
      <c r="A1232" s="730" t="s">
        <v>599</v>
      </c>
      <c r="B1232" s="731" t="s">
        <v>600</v>
      </c>
      <c r="C1232" s="732" t="s">
        <v>626</v>
      </c>
      <c r="D1232" s="733" t="s">
        <v>627</v>
      </c>
      <c r="E1232" s="734">
        <v>50113001</v>
      </c>
      <c r="F1232" s="733" t="s">
        <v>650</v>
      </c>
      <c r="G1232" s="732" t="s">
        <v>651</v>
      </c>
      <c r="H1232" s="732">
        <v>51366</v>
      </c>
      <c r="I1232" s="732">
        <v>51366</v>
      </c>
      <c r="J1232" s="732" t="s">
        <v>989</v>
      </c>
      <c r="K1232" s="732" t="s">
        <v>992</v>
      </c>
      <c r="L1232" s="735">
        <v>171.6</v>
      </c>
      <c r="M1232" s="735">
        <v>133</v>
      </c>
      <c r="N1232" s="736">
        <v>22822.799999999999</v>
      </c>
    </row>
    <row r="1233" spans="1:14" ht="14.45" customHeight="1" x14ac:dyDescent="0.2">
      <c r="A1233" s="730" t="s">
        <v>599</v>
      </c>
      <c r="B1233" s="731" t="s">
        <v>600</v>
      </c>
      <c r="C1233" s="732" t="s">
        <v>626</v>
      </c>
      <c r="D1233" s="733" t="s">
        <v>627</v>
      </c>
      <c r="E1233" s="734">
        <v>50113001</v>
      </c>
      <c r="F1233" s="733" t="s">
        <v>650</v>
      </c>
      <c r="G1233" s="732" t="s">
        <v>651</v>
      </c>
      <c r="H1233" s="732">
        <v>51367</v>
      </c>
      <c r="I1233" s="732">
        <v>51367</v>
      </c>
      <c r="J1233" s="732" t="s">
        <v>989</v>
      </c>
      <c r="K1233" s="732" t="s">
        <v>990</v>
      </c>
      <c r="L1233" s="735">
        <v>92.950000000000031</v>
      </c>
      <c r="M1233" s="735">
        <v>57</v>
      </c>
      <c r="N1233" s="736">
        <v>5298.1500000000015</v>
      </c>
    </row>
    <row r="1234" spans="1:14" ht="14.45" customHeight="1" x14ac:dyDescent="0.2">
      <c r="A1234" s="730" t="s">
        <v>599</v>
      </c>
      <c r="B1234" s="731" t="s">
        <v>600</v>
      </c>
      <c r="C1234" s="732" t="s">
        <v>626</v>
      </c>
      <c r="D1234" s="733" t="s">
        <v>627</v>
      </c>
      <c r="E1234" s="734">
        <v>50113001</v>
      </c>
      <c r="F1234" s="733" t="s">
        <v>650</v>
      </c>
      <c r="G1234" s="732" t="s">
        <v>651</v>
      </c>
      <c r="H1234" s="732">
        <v>51383</v>
      </c>
      <c r="I1234" s="732">
        <v>51383</v>
      </c>
      <c r="J1234" s="732" t="s">
        <v>989</v>
      </c>
      <c r="K1234" s="732" t="s">
        <v>991</v>
      </c>
      <c r="L1234" s="735">
        <v>93.5</v>
      </c>
      <c r="M1234" s="735">
        <v>35</v>
      </c>
      <c r="N1234" s="736">
        <v>3272.5</v>
      </c>
    </row>
    <row r="1235" spans="1:14" ht="14.45" customHeight="1" x14ac:dyDescent="0.2">
      <c r="A1235" s="730" t="s">
        <v>599</v>
      </c>
      <c r="B1235" s="731" t="s">
        <v>600</v>
      </c>
      <c r="C1235" s="732" t="s">
        <v>626</v>
      </c>
      <c r="D1235" s="733" t="s">
        <v>627</v>
      </c>
      <c r="E1235" s="734">
        <v>50113001</v>
      </c>
      <c r="F1235" s="733" t="s">
        <v>650</v>
      </c>
      <c r="G1235" s="732" t="s">
        <v>651</v>
      </c>
      <c r="H1235" s="732">
        <v>51384</v>
      </c>
      <c r="I1235" s="732">
        <v>51384</v>
      </c>
      <c r="J1235" s="732" t="s">
        <v>989</v>
      </c>
      <c r="K1235" s="732" t="s">
        <v>994</v>
      </c>
      <c r="L1235" s="735">
        <v>192.5</v>
      </c>
      <c r="M1235" s="735">
        <v>3</v>
      </c>
      <c r="N1235" s="736">
        <v>577.5</v>
      </c>
    </row>
    <row r="1236" spans="1:14" ht="14.45" customHeight="1" x14ac:dyDescent="0.2">
      <c r="A1236" s="730" t="s">
        <v>599</v>
      </c>
      <c r="B1236" s="731" t="s">
        <v>600</v>
      </c>
      <c r="C1236" s="732" t="s">
        <v>626</v>
      </c>
      <c r="D1236" s="733" t="s">
        <v>627</v>
      </c>
      <c r="E1236" s="734">
        <v>50113001</v>
      </c>
      <c r="F1236" s="733" t="s">
        <v>650</v>
      </c>
      <c r="G1236" s="732" t="s">
        <v>651</v>
      </c>
      <c r="H1236" s="732">
        <v>151365</v>
      </c>
      <c r="I1236" s="732">
        <v>51365</v>
      </c>
      <c r="J1236" s="732" t="s">
        <v>997</v>
      </c>
      <c r="K1236" s="732" t="s">
        <v>998</v>
      </c>
      <c r="L1236" s="735">
        <v>8.5800010592074756</v>
      </c>
      <c r="M1236" s="735">
        <v>4</v>
      </c>
      <c r="N1236" s="736">
        <v>34.320004236829902</v>
      </c>
    </row>
    <row r="1237" spans="1:14" ht="14.45" customHeight="1" x14ac:dyDescent="0.2">
      <c r="A1237" s="730" t="s">
        <v>599</v>
      </c>
      <c r="B1237" s="731" t="s">
        <v>600</v>
      </c>
      <c r="C1237" s="732" t="s">
        <v>626</v>
      </c>
      <c r="D1237" s="733" t="s">
        <v>627</v>
      </c>
      <c r="E1237" s="734">
        <v>50113001</v>
      </c>
      <c r="F1237" s="733" t="s">
        <v>650</v>
      </c>
      <c r="G1237" s="732" t="s">
        <v>651</v>
      </c>
      <c r="H1237" s="732">
        <v>197682</v>
      </c>
      <c r="I1237" s="732">
        <v>97682</v>
      </c>
      <c r="J1237" s="732" t="s">
        <v>999</v>
      </c>
      <c r="K1237" s="732" t="s">
        <v>1000</v>
      </c>
      <c r="L1237" s="735">
        <v>9.2950003900613627</v>
      </c>
      <c r="M1237" s="735">
        <v>52</v>
      </c>
      <c r="N1237" s="736">
        <v>483.34002028319088</v>
      </c>
    </row>
    <row r="1238" spans="1:14" ht="14.45" customHeight="1" x14ac:dyDescent="0.2">
      <c r="A1238" s="730" t="s">
        <v>599</v>
      </c>
      <c r="B1238" s="731" t="s">
        <v>600</v>
      </c>
      <c r="C1238" s="732" t="s">
        <v>626</v>
      </c>
      <c r="D1238" s="733" t="s">
        <v>627</v>
      </c>
      <c r="E1238" s="734">
        <v>50113001</v>
      </c>
      <c r="F1238" s="733" t="s">
        <v>650</v>
      </c>
      <c r="G1238" s="732" t="s">
        <v>651</v>
      </c>
      <c r="H1238" s="732">
        <v>207899</v>
      </c>
      <c r="I1238" s="732">
        <v>207899</v>
      </c>
      <c r="J1238" s="732" t="s">
        <v>1003</v>
      </c>
      <c r="K1238" s="732" t="s">
        <v>1006</v>
      </c>
      <c r="L1238" s="735">
        <v>66.850000000000009</v>
      </c>
      <c r="M1238" s="735">
        <v>2</v>
      </c>
      <c r="N1238" s="736">
        <v>133.70000000000002</v>
      </c>
    </row>
    <row r="1239" spans="1:14" ht="14.45" customHeight="1" x14ac:dyDescent="0.2">
      <c r="A1239" s="730" t="s">
        <v>599</v>
      </c>
      <c r="B1239" s="731" t="s">
        <v>600</v>
      </c>
      <c r="C1239" s="732" t="s">
        <v>626</v>
      </c>
      <c r="D1239" s="733" t="s">
        <v>627</v>
      </c>
      <c r="E1239" s="734">
        <v>50113001</v>
      </c>
      <c r="F1239" s="733" t="s">
        <v>650</v>
      </c>
      <c r="G1239" s="732" t="s">
        <v>651</v>
      </c>
      <c r="H1239" s="732">
        <v>207897</v>
      </c>
      <c r="I1239" s="732">
        <v>207897</v>
      </c>
      <c r="J1239" s="732" t="s">
        <v>1003</v>
      </c>
      <c r="K1239" s="732" t="s">
        <v>1004</v>
      </c>
      <c r="L1239" s="735">
        <v>45.196666666666658</v>
      </c>
      <c r="M1239" s="735">
        <v>3</v>
      </c>
      <c r="N1239" s="736">
        <v>135.58999999999997</v>
      </c>
    </row>
    <row r="1240" spans="1:14" ht="14.45" customHeight="1" x14ac:dyDescent="0.2">
      <c r="A1240" s="730" t="s">
        <v>599</v>
      </c>
      <c r="B1240" s="731" t="s">
        <v>600</v>
      </c>
      <c r="C1240" s="732" t="s">
        <v>626</v>
      </c>
      <c r="D1240" s="733" t="s">
        <v>627</v>
      </c>
      <c r="E1240" s="734">
        <v>50113001</v>
      </c>
      <c r="F1240" s="733" t="s">
        <v>650</v>
      </c>
      <c r="G1240" s="732" t="s">
        <v>651</v>
      </c>
      <c r="H1240" s="732">
        <v>207898</v>
      </c>
      <c r="I1240" s="732">
        <v>207898</v>
      </c>
      <c r="J1240" s="732" t="s">
        <v>1003</v>
      </c>
      <c r="K1240" s="732" t="s">
        <v>1005</v>
      </c>
      <c r="L1240" s="735">
        <v>63.2</v>
      </c>
      <c r="M1240" s="735">
        <v>2</v>
      </c>
      <c r="N1240" s="736">
        <v>126.4</v>
      </c>
    </row>
    <row r="1241" spans="1:14" ht="14.45" customHeight="1" x14ac:dyDescent="0.2">
      <c r="A1241" s="730" t="s">
        <v>599</v>
      </c>
      <c r="B1241" s="731" t="s">
        <v>600</v>
      </c>
      <c r="C1241" s="732" t="s">
        <v>626</v>
      </c>
      <c r="D1241" s="733" t="s">
        <v>627</v>
      </c>
      <c r="E1241" s="734">
        <v>50113001</v>
      </c>
      <c r="F1241" s="733" t="s">
        <v>650</v>
      </c>
      <c r="G1241" s="732" t="s">
        <v>651</v>
      </c>
      <c r="H1241" s="732">
        <v>193724</v>
      </c>
      <c r="I1241" s="732">
        <v>93724</v>
      </c>
      <c r="J1241" s="732" t="s">
        <v>1959</v>
      </c>
      <c r="K1241" s="732" t="s">
        <v>1960</v>
      </c>
      <c r="L1241" s="735">
        <v>68.239999999999995</v>
      </c>
      <c r="M1241" s="735">
        <v>3</v>
      </c>
      <c r="N1241" s="736">
        <v>204.71999999999997</v>
      </c>
    </row>
    <row r="1242" spans="1:14" ht="14.45" customHeight="1" x14ac:dyDescent="0.2">
      <c r="A1242" s="730" t="s">
        <v>599</v>
      </c>
      <c r="B1242" s="731" t="s">
        <v>600</v>
      </c>
      <c r="C1242" s="732" t="s">
        <v>626</v>
      </c>
      <c r="D1242" s="733" t="s">
        <v>627</v>
      </c>
      <c r="E1242" s="734">
        <v>50113001</v>
      </c>
      <c r="F1242" s="733" t="s">
        <v>650</v>
      </c>
      <c r="G1242" s="732" t="s">
        <v>651</v>
      </c>
      <c r="H1242" s="732">
        <v>193723</v>
      </c>
      <c r="I1242" s="732">
        <v>93723</v>
      </c>
      <c r="J1242" s="732" t="s">
        <v>1021</v>
      </c>
      <c r="K1242" s="732" t="s">
        <v>1022</v>
      </c>
      <c r="L1242" s="735">
        <v>40.22999999999999</v>
      </c>
      <c r="M1242" s="735">
        <v>1</v>
      </c>
      <c r="N1242" s="736">
        <v>40.22999999999999</v>
      </c>
    </row>
    <row r="1243" spans="1:14" ht="14.45" customHeight="1" x14ac:dyDescent="0.2">
      <c r="A1243" s="730" t="s">
        <v>599</v>
      </c>
      <c r="B1243" s="731" t="s">
        <v>600</v>
      </c>
      <c r="C1243" s="732" t="s">
        <v>626</v>
      </c>
      <c r="D1243" s="733" t="s">
        <v>627</v>
      </c>
      <c r="E1243" s="734">
        <v>50113001</v>
      </c>
      <c r="F1243" s="733" t="s">
        <v>650</v>
      </c>
      <c r="G1243" s="732" t="s">
        <v>651</v>
      </c>
      <c r="H1243" s="732">
        <v>394712</v>
      </c>
      <c r="I1243" s="732">
        <v>0</v>
      </c>
      <c r="J1243" s="732" t="s">
        <v>1724</v>
      </c>
      <c r="K1243" s="732" t="s">
        <v>1725</v>
      </c>
      <c r="L1243" s="735">
        <v>28.75</v>
      </c>
      <c r="M1243" s="735">
        <v>18</v>
      </c>
      <c r="N1243" s="736">
        <v>517.5</v>
      </c>
    </row>
    <row r="1244" spans="1:14" ht="14.45" customHeight="1" x14ac:dyDescent="0.2">
      <c r="A1244" s="730" t="s">
        <v>599</v>
      </c>
      <c r="B1244" s="731" t="s">
        <v>600</v>
      </c>
      <c r="C1244" s="732" t="s">
        <v>626</v>
      </c>
      <c r="D1244" s="733" t="s">
        <v>627</v>
      </c>
      <c r="E1244" s="734">
        <v>50113001</v>
      </c>
      <c r="F1244" s="733" t="s">
        <v>650</v>
      </c>
      <c r="G1244" s="732" t="s">
        <v>651</v>
      </c>
      <c r="H1244" s="732">
        <v>134821</v>
      </c>
      <c r="I1244" s="732">
        <v>134821</v>
      </c>
      <c r="J1244" s="732" t="s">
        <v>1730</v>
      </c>
      <c r="K1244" s="732" t="s">
        <v>1731</v>
      </c>
      <c r="L1244" s="735">
        <v>375.43</v>
      </c>
      <c r="M1244" s="735">
        <v>5</v>
      </c>
      <c r="N1244" s="736">
        <v>1877.15</v>
      </c>
    </row>
    <row r="1245" spans="1:14" ht="14.45" customHeight="1" x14ac:dyDescent="0.2">
      <c r="A1245" s="730" t="s">
        <v>599</v>
      </c>
      <c r="B1245" s="731" t="s">
        <v>600</v>
      </c>
      <c r="C1245" s="732" t="s">
        <v>626</v>
      </c>
      <c r="D1245" s="733" t="s">
        <v>627</v>
      </c>
      <c r="E1245" s="734">
        <v>50113001</v>
      </c>
      <c r="F1245" s="733" t="s">
        <v>650</v>
      </c>
      <c r="G1245" s="732" t="s">
        <v>651</v>
      </c>
      <c r="H1245" s="732">
        <v>134824</v>
      </c>
      <c r="I1245" s="732">
        <v>134824</v>
      </c>
      <c r="J1245" s="732" t="s">
        <v>1023</v>
      </c>
      <c r="K1245" s="732" t="s">
        <v>1024</v>
      </c>
      <c r="L1245" s="735">
        <v>326.47615384615386</v>
      </c>
      <c r="M1245" s="735">
        <v>13</v>
      </c>
      <c r="N1245" s="736">
        <v>4244.1900000000005</v>
      </c>
    </row>
    <row r="1246" spans="1:14" ht="14.45" customHeight="1" x14ac:dyDescent="0.2">
      <c r="A1246" s="730" t="s">
        <v>599</v>
      </c>
      <c r="B1246" s="731" t="s">
        <v>600</v>
      </c>
      <c r="C1246" s="732" t="s">
        <v>626</v>
      </c>
      <c r="D1246" s="733" t="s">
        <v>627</v>
      </c>
      <c r="E1246" s="734">
        <v>50113001</v>
      </c>
      <c r="F1246" s="733" t="s">
        <v>650</v>
      </c>
      <c r="G1246" s="732" t="s">
        <v>651</v>
      </c>
      <c r="H1246" s="732">
        <v>848725</v>
      </c>
      <c r="I1246" s="732">
        <v>107677</v>
      </c>
      <c r="J1246" s="732" t="s">
        <v>1029</v>
      </c>
      <c r="K1246" s="732" t="s">
        <v>1030</v>
      </c>
      <c r="L1246" s="735">
        <v>382.11</v>
      </c>
      <c r="M1246" s="735">
        <v>13</v>
      </c>
      <c r="N1246" s="736">
        <v>4967.43</v>
      </c>
    </row>
    <row r="1247" spans="1:14" ht="14.45" customHeight="1" x14ac:dyDescent="0.2">
      <c r="A1247" s="730" t="s">
        <v>599</v>
      </c>
      <c r="B1247" s="731" t="s">
        <v>600</v>
      </c>
      <c r="C1247" s="732" t="s">
        <v>626</v>
      </c>
      <c r="D1247" s="733" t="s">
        <v>627</v>
      </c>
      <c r="E1247" s="734">
        <v>50113001</v>
      </c>
      <c r="F1247" s="733" t="s">
        <v>650</v>
      </c>
      <c r="G1247" s="732" t="s">
        <v>651</v>
      </c>
      <c r="H1247" s="732">
        <v>100489</v>
      </c>
      <c r="I1247" s="732">
        <v>489</v>
      </c>
      <c r="J1247" s="732" t="s">
        <v>1033</v>
      </c>
      <c r="K1247" s="732" t="s">
        <v>1034</v>
      </c>
      <c r="L1247" s="735">
        <v>47.29</v>
      </c>
      <c r="M1247" s="735">
        <v>27</v>
      </c>
      <c r="N1247" s="736">
        <v>1276.83</v>
      </c>
    </row>
    <row r="1248" spans="1:14" ht="14.45" customHeight="1" x14ac:dyDescent="0.2">
      <c r="A1248" s="730" t="s">
        <v>599</v>
      </c>
      <c r="B1248" s="731" t="s">
        <v>600</v>
      </c>
      <c r="C1248" s="732" t="s">
        <v>626</v>
      </c>
      <c r="D1248" s="733" t="s">
        <v>627</v>
      </c>
      <c r="E1248" s="734">
        <v>50113001</v>
      </c>
      <c r="F1248" s="733" t="s">
        <v>650</v>
      </c>
      <c r="G1248" s="732" t="s">
        <v>651</v>
      </c>
      <c r="H1248" s="732">
        <v>397238</v>
      </c>
      <c r="I1248" s="732">
        <v>0</v>
      </c>
      <c r="J1248" s="732" t="s">
        <v>1037</v>
      </c>
      <c r="K1248" s="732" t="s">
        <v>329</v>
      </c>
      <c r="L1248" s="735">
        <v>136.802414827875</v>
      </c>
      <c r="M1248" s="735">
        <v>1</v>
      </c>
      <c r="N1248" s="736">
        <v>136.802414827875</v>
      </c>
    </row>
    <row r="1249" spans="1:14" ht="14.45" customHeight="1" x14ac:dyDescent="0.2">
      <c r="A1249" s="730" t="s">
        <v>599</v>
      </c>
      <c r="B1249" s="731" t="s">
        <v>600</v>
      </c>
      <c r="C1249" s="732" t="s">
        <v>626</v>
      </c>
      <c r="D1249" s="733" t="s">
        <v>627</v>
      </c>
      <c r="E1249" s="734">
        <v>50113001</v>
      </c>
      <c r="F1249" s="733" t="s">
        <v>650</v>
      </c>
      <c r="G1249" s="732" t="s">
        <v>651</v>
      </c>
      <c r="H1249" s="732">
        <v>930673</v>
      </c>
      <c r="I1249" s="732">
        <v>0</v>
      </c>
      <c r="J1249" s="732" t="s">
        <v>1961</v>
      </c>
      <c r="K1249" s="732" t="s">
        <v>1962</v>
      </c>
      <c r="L1249" s="735">
        <v>146.96630445328407</v>
      </c>
      <c r="M1249" s="735">
        <v>3</v>
      </c>
      <c r="N1249" s="736">
        <v>440.8989133598522</v>
      </c>
    </row>
    <row r="1250" spans="1:14" ht="14.45" customHeight="1" x14ac:dyDescent="0.2">
      <c r="A1250" s="730" t="s">
        <v>599</v>
      </c>
      <c r="B1250" s="731" t="s">
        <v>600</v>
      </c>
      <c r="C1250" s="732" t="s">
        <v>626</v>
      </c>
      <c r="D1250" s="733" t="s">
        <v>627</v>
      </c>
      <c r="E1250" s="734">
        <v>50113001</v>
      </c>
      <c r="F1250" s="733" t="s">
        <v>650</v>
      </c>
      <c r="G1250" s="732" t="s">
        <v>651</v>
      </c>
      <c r="H1250" s="732">
        <v>840230</v>
      </c>
      <c r="I1250" s="732">
        <v>0</v>
      </c>
      <c r="J1250" s="732" t="s">
        <v>1041</v>
      </c>
      <c r="K1250" s="732" t="s">
        <v>329</v>
      </c>
      <c r="L1250" s="735">
        <v>104.20571291157648</v>
      </c>
      <c r="M1250" s="735">
        <v>6</v>
      </c>
      <c r="N1250" s="736">
        <v>625.2342774694589</v>
      </c>
    </row>
    <row r="1251" spans="1:14" ht="14.45" customHeight="1" x14ac:dyDescent="0.2">
      <c r="A1251" s="730" t="s">
        <v>599</v>
      </c>
      <c r="B1251" s="731" t="s">
        <v>600</v>
      </c>
      <c r="C1251" s="732" t="s">
        <v>626</v>
      </c>
      <c r="D1251" s="733" t="s">
        <v>627</v>
      </c>
      <c r="E1251" s="734">
        <v>50113001</v>
      </c>
      <c r="F1251" s="733" t="s">
        <v>650</v>
      </c>
      <c r="G1251" s="732" t="s">
        <v>651</v>
      </c>
      <c r="H1251" s="732">
        <v>920358</v>
      </c>
      <c r="I1251" s="732">
        <v>0</v>
      </c>
      <c r="J1251" s="732" t="s">
        <v>1963</v>
      </c>
      <c r="K1251" s="732" t="s">
        <v>329</v>
      </c>
      <c r="L1251" s="735">
        <v>173.41644570867999</v>
      </c>
      <c r="M1251" s="735">
        <v>7</v>
      </c>
      <c r="N1251" s="736">
        <v>1213.91511996076</v>
      </c>
    </row>
    <row r="1252" spans="1:14" ht="14.45" customHeight="1" x14ac:dyDescent="0.2">
      <c r="A1252" s="730" t="s">
        <v>599</v>
      </c>
      <c r="B1252" s="731" t="s">
        <v>600</v>
      </c>
      <c r="C1252" s="732" t="s">
        <v>626</v>
      </c>
      <c r="D1252" s="733" t="s">
        <v>627</v>
      </c>
      <c r="E1252" s="734">
        <v>50113001</v>
      </c>
      <c r="F1252" s="733" t="s">
        <v>650</v>
      </c>
      <c r="G1252" s="732" t="s">
        <v>651</v>
      </c>
      <c r="H1252" s="732">
        <v>900071</v>
      </c>
      <c r="I1252" s="732">
        <v>0</v>
      </c>
      <c r="J1252" s="732" t="s">
        <v>1734</v>
      </c>
      <c r="K1252" s="732" t="s">
        <v>329</v>
      </c>
      <c r="L1252" s="735">
        <v>159.83357458847661</v>
      </c>
      <c r="M1252" s="735">
        <v>2</v>
      </c>
      <c r="N1252" s="736">
        <v>319.66714917695322</v>
      </c>
    </row>
    <row r="1253" spans="1:14" ht="14.45" customHeight="1" x14ac:dyDescent="0.2">
      <c r="A1253" s="730" t="s">
        <v>599</v>
      </c>
      <c r="B1253" s="731" t="s">
        <v>600</v>
      </c>
      <c r="C1253" s="732" t="s">
        <v>626</v>
      </c>
      <c r="D1253" s="733" t="s">
        <v>627</v>
      </c>
      <c r="E1253" s="734">
        <v>50113001</v>
      </c>
      <c r="F1253" s="733" t="s">
        <v>650</v>
      </c>
      <c r="G1253" s="732" t="s">
        <v>651</v>
      </c>
      <c r="H1253" s="732">
        <v>119571</v>
      </c>
      <c r="I1253" s="732">
        <v>19571</v>
      </c>
      <c r="J1253" s="732" t="s">
        <v>1739</v>
      </c>
      <c r="K1253" s="732" t="s">
        <v>1740</v>
      </c>
      <c r="L1253" s="735">
        <v>237.49</v>
      </c>
      <c r="M1253" s="735">
        <v>1</v>
      </c>
      <c r="N1253" s="736">
        <v>237.49</v>
      </c>
    </row>
    <row r="1254" spans="1:14" ht="14.45" customHeight="1" x14ac:dyDescent="0.2">
      <c r="A1254" s="730" t="s">
        <v>599</v>
      </c>
      <c r="B1254" s="731" t="s">
        <v>600</v>
      </c>
      <c r="C1254" s="732" t="s">
        <v>626</v>
      </c>
      <c r="D1254" s="733" t="s">
        <v>627</v>
      </c>
      <c r="E1254" s="734">
        <v>50113001</v>
      </c>
      <c r="F1254" s="733" t="s">
        <v>650</v>
      </c>
      <c r="G1254" s="732" t="s">
        <v>670</v>
      </c>
      <c r="H1254" s="732">
        <v>187427</v>
      </c>
      <c r="I1254" s="732">
        <v>187427</v>
      </c>
      <c r="J1254" s="732" t="s">
        <v>1054</v>
      </c>
      <c r="K1254" s="732" t="s">
        <v>1055</v>
      </c>
      <c r="L1254" s="735">
        <v>62.73</v>
      </c>
      <c r="M1254" s="735">
        <v>1</v>
      </c>
      <c r="N1254" s="736">
        <v>62.73</v>
      </c>
    </row>
    <row r="1255" spans="1:14" ht="14.45" customHeight="1" x14ac:dyDescent="0.2">
      <c r="A1255" s="730" t="s">
        <v>599</v>
      </c>
      <c r="B1255" s="731" t="s">
        <v>600</v>
      </c>
      <c r="C1255" s="732" t="s">
        <v>626</v>
      </c>
      <c r="D1255" s="733" t="s">
        <v>627</v>
      </c>
      <c r="E1255" s="734">
        <v>50113001</v>
      </c>
      <c r="F1255" s="733" t="s">
        <v>650</v>
      </c>
      <c r="G1255" s="732" t="s">
        <v>670</v>
      </c>
      <c r="H1255" s="732">
        <v>187425</v>
      </c>
      <c r="I1255" s="732">
        <v>187425</v>
      </c>
      <c r="J1255" s="732" t="s">
        <v>1056</v>
      </c>
      <c r="K1255" s="732" t="s">
        <v>1057</v>
      </c>
      <c r="L1255" s="735">
        <v>49.379999999999995</v>
      </c>
      <c r="M1255" s="735">
        <v>2</v>
      </c>
      <c r="N1255" s="736">
        <v>98.759999999999991</v>
      </c>
    </row>
    <row r="1256" spans="1:14" ht="14.45" customHeight="1" x14ac:dyDescent="0.2">
      <c r="A1256" s="730" t="s">
        <v>599</v>
      </c>
      <c r="B1256" s="731" t="s">
        <v>600</v>
      </c>
      <c r="C1256" s="732" t="s">
        <v>626</v>
      </c>
      <c r="D1256" s="733" t="s">
        <v>627</v>
      </c>
      <c r="E1256" s="734">
        <v>50113001</v>
      </c>
      <c r="F1256" s="733" t="s">
        <v>650</v>
      </c>
      <c r="G1256" s="732" t="s">
        <v>670</v>
      </c>
      <c r="H1256" s="732">
        <v>128148</v>
      </c>
      <c r="I1256" s="732">
        <v>28148</v>
      </c>
      <c r="J1256" s="732" t="s">
        <v>1964</v>
      </c>
      <c r="K1256" s="732" t="s">
        <v>1749</v>
      </c>
      <c r="L1256" s="735">
        <v>1039.8900000000001</v>
      </c>
      <c r="M1256" s="735">
        <v>2</v>
      </c>
      <c r="N1256" s="736">
        <v>2079.7800000000002</v>
      </c>
    </row>
    <row r="1257" spans="1:14" ht="14.45" customHeight="1" x14ac:dyDescent="0.2">
      <c r="A1257" s="730" t="s">
        <v>599</v>
      </c>
      <c r="B1257" s="731" t="s">
        <v>600</v>
      </c>
      <c r="C1257" s="732" t="s">
        <v>626</v>
      </c>
      <c r="D1257" s="733" t="s">
        <v>627</v>
      </c>
      <c r="E1257" s="734">
        <v>50113001</v>
      </c>
      <c r="F1257" s="733" t="s">
        <v>650</v>
      </c>
      <c r="G1257" s="732" t="s">
        <v>651</v>
      </c>
      <c r="H1257" s="732">
        <v>191929</v>
      </c>
      <c r="I1257" s="732">
        <v>191929</v>
      </c>
      <c r="J1257" s="732" t="s">
        <v>1060</v>
      </c>
      <c r="K1257" s="732" t="s">
        <v>1061</v>
      </c>
      <c r="L1257" s="735">
        <v>94.350000000000009</v>
      </c>
      <c r="M1257" s="735">
        <v>1</v>
      </c>
      <c r="N1257" s="736">
        <v>94.350000000000009</v>
      </c>
    </row>
    <row r="1258" spans="1:14" ht="14.45" customHeight="1" x14ac:dyDescent="0.2">
      <c r="A1258" s="730" t="s">
        <v>599</v>
      </c>
      <c r="B1258" s="731" t="s">
        <v>600</v>
      </c>
      <c r="C1258" s="732" t="s">
        <v>626</v>
      </c>
      <c r="D1258" s="733" t="s">
        <v>627</v>
      </c>
      <c r="E1258" s="734">
        <v>50113001</v>
      </c>
      <c r="F1258" s="733" t="s">
        <v>650</v>
      </c>
      <c r="G1258" s="732" t="s">
        <v>651</v>
      </c>
      <c r="H1258" s="732">
        <v>159747</v>
      </c>
      <c r="I1258" s="732">
        <v>0</v>
      </c>
      <c r="J1258" s="732" t="s">
        <v>1069</v>
      </c>
      <c r="K1258" s="732" t="s">
        <v>1026</v>
      </c>
      <c r="L1258" s="735">
        <v>36.11</v>
      </c>
      <c r="M1258" s="735">
        <v>2</v>
      </c>
      <c r="N1258" s="736">
        <v>72.22</v>
      </c>
    </row>
    <row r="1259" spans="1:14" ht="14.45" customHeight="1" x14ac:dyDescent="0.2">
      <c r="A1259" s="730" t="s">
        <v>599</v>
      </c>
      <c r="B1259" s="731" t="s">
        <v>600</v>
      </c>
      <c r="C1259" s="732" t="s">
        <v>626</v>
      </c>
      <c r="D1259" s="733" t="s">
        <v>627</v>
      </c>
      <c r="E1259" s="734">
        <v>50113001</v>
      </c>
      <c r="F1259" s="733" t="s">
        <v>650</v>
      </c>
      <c r="G1259" s="732" t="s">
        <v>651</v>
      </c>
      <c r="H1259" s="732">
        <v>192853</v>
      </c>
      <c r="I1259" s="732">
        <v>192853</v>
      </c>
      <c r="J1259" s="732" t="s">
        <v>1072</v>
      </c>
      <c r="K1259" s="732" t="s">
        <v>1073</v>
      </c>
      <c r="L1259" s="735">
        <v>107.82</v>
      </c>
      <c r="M1259" s="735">
        <v>2</v>
      </c>
      <c r="N1259" s="736">
        <v>215.64</v>
      </c>
    </row>
    <row r="1260" spans="1:14" ht="14.45" customHeight="1" x14ac:dyDescent="0.2">
      <c r="A1260" s="730" t="s">
        <v>599</v>
      </c>
      <c r="B1260" s="731" t="s">
        <v>600</v>
      </c>
      <c r="C1260" s="732" t="s">
        <v>626</v>
      </c>
      <c r="D1260" s="733" t="s">
        <v>627</v>
      </c>
      <c r="E1260" s="734">
        <v>50113001</v>
      </c>
      <c r="F1260" s="733" t="s">
        <v>650</v>
      </c>
      <c r="G1260" s="732" t="s">
        <v>651</v>
      </c>
      <c r="H1260" s="732">
        <v>196635</v>
      </c>
      <c r="I1260" s="732">
        <v>96635</v>
      </c>
      <c r="J1260" s="732" t="s">
        <v>1083</v>
      </c>
      <c r="K1260" s="732" t="s">
        <v>1084</v>
      </c>
      <c r="L1260" s="735">
        <v>111.46000000000002</v>
      </c>
      <c r="M1260" s="735">
        <v>2</v>
      </c>
      <c r="N1260" s="736">
        <v>222.92000000000004</v>
      </c>
    </row>
    <row r="1261" spans="1:14" ht="14.45" customHeight="1" x14ac:dyDescent="0.2">
      <c r="A1261" s="730" t="s">
        <v>599</v>
      </c>
      <c r="B1261" s="731" t="s">
        <v>600</v>
      </c>
      <c r="C1261" s="732" t="s">
        <v>626</v>
      </c>
      <c r="D1261" s="733" t="s">
        <v>627</v>
      </c>
      <c r="E1261" s="734">
        <v>50113001</v>
      </c>
      <c r="F1261" s="733" t="s">
        <v>650</v>
      </c>
      <c r="G1261" s="732" t="s">
        <v>651</v>
      </c>
      <c r="H1261" s="732">
        <v>237330</v>
      </c>
      <c r="I1261" s="732">
        <v>237330</v>
      </c>
      <c r="J1261" s="732" t="s">
        <v>1090</v>
      </c>
      <c r="K1261" s="732" t="s">
        <v>1091</v>
      </c>
      <c r="L1261" s="735">
        <v>112.14141025641027</v>
      </c>
      <c r="M1261" s="735">
        <v>156</v>
      </c>
      <c r="N1261" s="736">
        <v>17494.060000000001</v>
      </c>
    </row>
    <row r="1262" spans="1:14" ht="14.45" customHeight="1" x14ac:dyDescent="0.2">
      <c r="A1262" s="730" t="s">
        <v>599</v>
      </c>
      <c r="B1262" s="731" t="s">
        <v>600</v>
      </c>
      <c r="C1262" s="732" t="s">
        <v>626</v>
      </c>
      <c r="D1262" s="733" t="s">
        <v>627</v>
      </c>
      <c r="E1262" s="734">
        <v>50113001</v>
      </c>
      <c r="F1262" s="733" t="s">
        <v>650</v>
      </c>
      <c r="G1262" s="732" t="s">
        <v>651</v>
      </c>
      <c r="H1262" s="732">
        <v>234736</v>
      </c>
      <c r="I1262" s="732">
        <v>234736</v>
      </c>
      <c r="J1262" s="732" t="s">
        <v>1092</v>
      </c>
      <c r="K1262" s="732" t="s">
        <v>1093</v>
      </c>
      <c r="L1262" s="735">
        <v>120.54</v>
      </c>
      <c r="M1262" s="735">
        <v>19</v>
      </c>
      <c r="N1262" s="736">
        <v>2290.2600000000002</v>
      </c>
    </row>
    <row r="1263" spans="1:14" ht="14.45" customHeight="1" x14ac:dyDescent="0.2">
      <c r="A1263" s="730" t="s">
        <v>599</v>
      </c>
      <c r="B1263" s="731" t="s">
        <v>600</v>
      </c>
      <c r="C1263" s="732" t="s">
        <v>626</v>
      </c>
      <c r="D1263" s="733" t="s">
        <v>627</v>
      </c>
      <c r="E1263" s="734">
        <v>50113001</v>
      </c>
      <c r="F1263" s="733" t="s">
        <v>650</v>
      </c>
      <c r="G1263" s="732" t="s">
        <v>651</v>
      </c>
      <c r="H1263" s="732">
        <v>159750</v>
      </c>
      <c r="I1263" s="732">
        <v>0</v>
      </c>
      <c r="J1263" s="732" t="s">
        <v>1096</v>
      </c>
      <c r="K1263" s="732" t="s">
        <v>1097</v>
      </c>
      <c r="L1263" s="735">
        <v>27.90578936479077</v>
      </c>
      <c r="M1263" s="735">
        <v>19</v>
      </c>
      <c r="N1263" s="736">
        <v>530.20999793102465</v>
      </c>
    </row>
    <row r="1264" spans="1:14" ht="14.45" customHeight="1" x14ac:dyDescent="0.2">
      <c r="A1264" s="730" t="s">
        <v>599</v>
      </c>
      <c r="B1264" s="731" t="s">
        <v>600</v>
      </c>
      <c r="C1264" s="732" t="s">
        <v>626</v>
      </c>
      <c r="D1264" s="733" t="s">
        <v>627</v>
      </c>
      <c r="E1264" s="734">
        <v>50113001</v>
      </c>
      <c r="F1264" s="733" t="s">
        <v>650</v>
      </c>
      <c r="G1264" s="732" t="s">
        <v>651</v>
      </c>
      <c r="H1264" s="732">
        <v>225168</v>
      </c>
      <c r="I1264" s="732">
        <v>225168</v>
      </c>
      <c r="J1264" s="732" t="s">
        <v>1098</v>
      </c>
      <c r="K1264" s="732" t="s">
        <v>1100</v>
      </c>
      <c r="L1264" s="735">
        <v>63.54</v>
      </c>
      <c r="M1264" s="735">
        <v>1</v>
      </c>
      <c r="N1264" s="736">
        <v>63.54</v>
      </c>
    </row>
    <row r="1265" spans="1:14" ht="14.45" customHeight="1" x14ac:dyDescent="0.2">
      <c r="A1265" s="730" t="s">
        <v>599</v>
      </c>
      <c r="B1265" s="731" t="s">
        <v>600</v>
      </c>
      <c r="C1265" s="732" t="s">
        <v>626</v>
      </c>
      <c r="D1265" s="733" t="s">
        <v>627</v>
      </c>
      <c r="E1265" s="734">
        <v>50113001</v>
      </c>
      <c r="F1265" s="733" t="s">
        <v>650</v>
      </c>
      <c r="G1265" s="732" t="s">
        <v>651</v>
      </c>
      <c r="H1265" s="732">
        <v>225169</v>
      </c>
      <c r="I1265" s="732">
        <v>225169</v>
      </c>
      <c r="J1265" s="732" t="s">
        <v>1098</v>
      </c>
      <c r="K1265" s="732" t="s">
        <v>1099</v>
      </c>
      <c r="L1265" s="735">
        <v>44.45</v>
      </c>
      <c r="M1265" s="735">
        <v>1</v>
      </c>
      <c r="N1265" s="736">
        <v>44.45</v>
      </c>
    </row>
    <row r="1266" spans="1:14" ht="14.45" customHeight="1" x14ac:dyDescent="0.2">
      <c r="A1266" s="730" t="s">
        <v>599</v>
      </c>
      <c r="B1266" s="731" t="s">
        <v>600</v>
      </c>
      <c r="C1266" s="732" t="s">
        <v>626</v>
      </c>
      <c r="D1266" s="733" t="s">
        <v>627</v>
      </c>
      <c r="E1266" s="734">
        <v>50113001</v>
      </c>
      <c r="F1266" s="733" t="s">
        <v>650</v>
      </c>
      <c r="G1266" s="732" t="s">
        <v>651</v>
      </c>
      <c r="H1266" s="732">
        <v>199963</v>
      </c>
      <c r="I1266" s="732">
        <v>199963</v>
      </c>
      <c r="J1266" s="732" t="s">
        <v>1965</v>
      </c>
      <c r="K1266" s="732" t="s">
        <v>1966</v>
      </c>
      <c r="L1266" s="735">
        <v>567.81750000000011</v>
      </c>
      <c r="M1266" s="735">
        <v>4</v>
      </c>
      <c r="N1266" s="736">
        <v>2271.2700000000004</v>
      </c>
    </row>
    <row r="1267" spans="1:14" ht="14.45" customHeight="1" x14ac:dyDescent="0.2">
      <c r="A1267" s="730" t="s">
        <v>599</v>
      </c>
      <c r="B1267" s="731" t="s">
        <v>600</v>
      </c>
      <c r="C1267" s="732" t="s">
        <v>626</v>
      </c>
      <c r="D1267" s="733" t="s">
        <v>627</v>
      </c>
      <c r="E1267" s="734">
        <v>50113001</v>
      </c>
      <c r="F1267" s="733" t="s">
        <v>650</v>
      </c>
      <c r="G1267" s="732" t="s">
        <v>651</v>
      </c>
      <c r="H1267" s="732">
        <v>100502</v>
      </c>
      <c r="I1267" s="732">
        <v>502</v>
      </c>
      <c r="J1267" s="732" t="s">
        <v>1103</v>
      </c>
      <c r="K1267" s="732" t="s">
        <v>1105</v>
      </c>
      <c r="L1267" s="735">
        <v>268.93999999999994</v>
      </c>
      <c r="M1267" s="735">
        <v>5</v>
      </c>
      <c r="N1267" s="736">
        <v>1344.6999999999998</v>
      </c>
    </row>
    <row r="1268" spans="1:14" ht="14.45" customHeight="1" x14ac:dyDescent="0.2">
      <c r="A1268" s="730" t="s">
        <v>599</v>
      </c>
      <c r="B1268" s="731" t="s">
        <v>600</v>
      </c>
      <c r="C1268" s="732" t="s">
        <v>626</v>
      </c>
      <c r="D1268" s="733" t="s">
        <v>627</v>
      </c>
      <c r="E1268" s="734">
        <v>50113001</v>
      </c>
      <c r="F1268" s="733" t="s">
        <v>650</v>
      </c>
      <c r="G1268" s="732" t="s">
        <v>651</v>
      </c>
      <c r="H1268" s="732">
        <v>102684</v>
      </c>
      <c r="I1268" s="732">
        <v>2684</v>
      </c>
      <c r="J1268" s="732" t="s">
        <v>1103</v>
      </c>
      <c r="K1268" s="732" t="s">
        <v>1104</v>
      </c>
      <c r="L1268" s="735">
        <v>110.73304347826088</v>
      </c>
      <c r="M1268" s="735">
        <v>23</v>
      </c>
      <c r="N1268" s="736">
        <v>2546.86</v>
      </c>
    </row>
    <row r="1269" spans="1:14" ht="14.45" customHeight="1" x14ac:dyDescent="0.2">
      <c r="A1269" s="730" t="s">
        <v>599</v>
      </c>
      <c r="B1269" s="731" t="s">
        <v>600</v>
      </c>
      <c r="C1269" s="732" t="s">
        <v>626</v>
      </c>
      <c r="D1269" s="733" t="s">
        <v>627</v>
      </c>
      <c r="E1269" s="734">
        <v>50113001</v>
      </c>
      <c r="F1269" s="733" t="s">
        <v>650</v>
      </c>
      <c r="G1269" s="732" t="s">
        <v>651</v>
      </c>
      <c r="H1269" s="732">
        <v>188636</v>
      </c>
      <c r="I1269" s="732">
        <v>188636</v>
      </c>
      <c r="J1269" s="732" t="s">
        <v>1106</v>
      </c>
      <c r="K1269" s="732" t="s">
        <v>1107</v>
      </c>
      <c r="L1269" s="735">
        <v>394.00900000000007</v>
      </c>
      <c r="M1269" s="735">
        <v>2.6069999999999998</v>
      </c>
      <c r="N1269" s="736">
        <v>1027.1814630000001</v>
      </c>
    </row>
    <row r="1270" spans="1:14" ht="14.45" customHeight="1" x14ac:dyDescent="0.2">
      <c r="A1270" s="730" t="s">
        <v>599</v>
      </c>
      <c r="B1270" s="731" t="s">
        <v>600</v>
      </c>
      <c r="C1270" s="732" t="s">
        <v>626</v>
      </c>
      <c r="D1270" s="733" t="s">
        <v>627</v>
      </c>
      <c r="E1270" s="734">
        <v>50113001</v>
      </c>
      <c r="F1270" s="733" t="s">
        <v>650</v>
      </c>
      <c r="G1270" s="732" t="s">
        <v>670</v>
      </c>
      <c r="H1270" s="732">
        <v>239963</v>
      </c>
      <c r="I1270" s="732">
        <v>239963</v>
      </c>
      <c r="J1270" s="732" t="s">
        <v>1967</v>
      </c>
      <c r="K1270" s="732" t="s">
        <v>1968</v>
      </c>
      <c r="L1270" s="735">
        <v>155.52000000000001</v>
      </c>
      <c r="M1270" s="735">
        <v>1</v>
      </c>
      <c r="N1270" s="736">
        <v>155.52000000000001</v>
      </c>
    </row>
    <row r="1271" spans="1:14" ht="14.45" customHeight="1" x14ac:dyDescent="0.2">
      <c r="A1271" s="730" t="s">
        <v>599</v>
      </c>
      <c r="B1271" s="731" t="s">
        <v>600</v>
      </c>
      <c r="C1271" s="732" t="s">
        <v>626</v>
      </c>
      <c r="D1271" s="733" t="s">
        <v>627</v>
      </c>
      <c r="E1271" s="734">
        <v>50113001</v>
      </c>
      <c r="F1271" s="733" t="s">
        <v>650</v>
      </c>
      <c r="G1271" s="732" t="s">
        <v>329</v>
      </c>
      <c r="H1271" s="732">
        <v>162528</v>
      </c>
      <c r="I1271" s="732">
        <v>162528</v>
      </c>
      <c r="J1271" s="732" t="s">
        <v>1969</v>
      </c>
      <c r="K1271" s="732" t="s">
        <v>1970</v>
      </c>
      <c r="L1271" s="735">
        <v>119.79</v>
      </c>
      <c r="M1271" s="735">
        <v>1</v>
      </c>
      <c r="N1271" s="736">
        <v>119.79</v>
      </c>
    </row>
    <row r="1272" spans="1:14" ht="14.45" customHeight="1" x14ac:dyDescent="0.2">
      <c r="A1272" s="730" t="s">
        <v>599</v>
      </c>
      <c r="B1272" s="731" t="s">
        <v>600</v>
      </c>
      <c r="C1272" s="732" t="s">
        <v>626</v>
      </c>
      <c r="D1272" s="733" t="s">
        <v>627</v>
      </c>
      <c r="E1272" s="734">
        <v>50113001</v>
      </c>
      <c r="F1272" s="733" t="s">
        <v>650</v>
      </c>
      <c r="G1272" s="732" t="s">
        <v>670</v>
      </c>
      <c r="H1272" s="732">
        <v>170760</v>
      </c>
      <c r="I1272" s="732">
        <v>170760</v>
      </c>
      <c r="J1272" s="732" t="s">
        <v>1971</v>
      </c>
      <c r="K1272" s="732" t="s">
        <v>1972</v>
      </c>
      <c r="L1272" s="735">
        <v>105.02999999999997</v>
      </c>
      <c r="M1272" s="735">
        <v>1</v>
      </c>
      <c r="N1272" s="736">
        <v>105.02999999999997</v>
      </c>
    </row>
    <row r="1273" spans="1:14" ht="14.45" customHeight="1" x14ac:dyDescent="0.2">
      <c r="A1273" s="730" t="s">
        <v>599</v>
      </c>
      <c r="B1273" s="731" t="s">
        <v>600</v>
      </c>
      <c r="C1273" s="732" t="s">
        <v>626</v>
      </c>
      <c r="D1273" s="733" t="s">
        <v>627</v>
      </c>
      <c r="E1273" s="734">
        <v>50113001</v>
      </c>
      <c r="F1273" s="733" t="s">
        <v>650</v>
      </c>
      <c r="G1273" s="732" t="s">
        <v>651</v>
      </c>
      <c r="H1273" s="732">
        <v>101125</v>
      </c>
      <c r="I1273" s="732">
        <v>1125</v>
      </c>
      <c r="J1273" s="732" t="s">
        <v>1775</v>
      </c>
      <c r="K1273" s="732" t="s">
        <v>1776</v>
      </c>
      <c r="L1273" s="735">
        <v>77.28</v>
      </c>
      <c r="M1273" s="735">
        <v>10</v>
      </c>
      <c r="N1273" s="736">
        <v>772.8</v>
      </c>
    </row>
    <row r="1274" spans="1:14" ht="14.45" customHeight="1" x14ac:dyDescent="0.2">
      <c r="A1274" s="730" t="s">
        <v>599</v>
      </c>
      <c r="B1274" s="731" t="s">
        <v>600</v>
      </c>
      <c r="C1274" s="732" t="s">
        <v>626</v>
      </c>
      <c r="D1274" s="733" t="s">
        <v>627</v>
      </c>
      <c r="E1274" s="734">
        <v>50113001</v>
      </c>
      <c r="F1274" s="733" t="s">
        <v>650</v>
      </c>
      <c r="G1274" s="732" t="s">
        <v>651</v>
      </c>
      <c r="H1274" s="732">
        <v>846921</v>
      </c>
      <c r="I1274" s="732">
        <v>123265</v>
      </c>
      <c r="J1274" s="732" t="s">
        <v>1124</v>
      </c>
      <c r="K1274" s="732" t="s">
        <v>1125</v>
      </c>
      <c r="L1274" s="735">
        <v>825.72000000000025</v>
      </c>
      <c r="M1274" s="735">
        <v>3</v>
      </c>
      <c r="N1274" s="736">
        <v>2477.1600000000008</v>
      </c>
    </row>
    <row r="1275" spans="1:14" ht="14.45" customHeight="1" x14ac:dyDescent="0.2">
      <c r="A1275" s="730" t="s">
        <v>599</v>
      </c>
      <c r="B1275" s="731" t="s">
        <v>600</v>
      </c>
      <c r="C1275" s="732" t="s">
        <v>626</v>
      </c>
      <c r="D1275" s="733" t="s">
        <v>627</v>
      </c>
      <c r="E1275" s="734">
        <v>50113001</v>
      </c>
      <c r="F1275" s="733" t="s">
        <v>650</v>
      </c>
      <c r="G1275" s="732" t="s">
        <v>670</v>
      </c>
      <c r="H1275" s="732">
        <v>850405</v>
      </c>
      <c r="I1275" s="732">
        <v>100973</v>
      </c>
      <c r="J1275" s="732" t="s">
        <v>1973</v>
      </c>
      <c r="K1275" s="732" t="s">
        <v>1974</v>
      </c>
      <c r="L1275" s="735">
        <v>1073.4200000000003</v>
      </c>
      <c r="M1275" s="735">
        <v>1</v>
      </c>
      <c r="N1275" s="736">
        <v>1073.4200000000003</v>
      </c>
    </row>
    <row r="1276" spans="1:14" ht="14.45" customHeight="1" x14ac:dyDescent="0.2">
      <c r="A1276" s="730" t="s">
        <v>599</v>
      </c>
      <c r="B1276" s="731" t="s">
        <v>600</v>
      </c>
      <c r="C1276" s="732" t="s">
        <v>626</v>
      </c>
      <c r="D1276" s="733" t="s">
        <v>627</v>
      </c>
      <c r="E1276" s="734">
        <v>50113001</v>
      </c>
      <c r="F1276" s="733" t="s">
        <v>650</v>
      </c>
      <c r="G1276" s="732" t="s">
        <v>651</v>
      </c>
      <c r="H1276" s="732">
        <v>194763</v>
      </c>
      <c r="I1276" s="732">
        <v>94763</v>
      </c>
      <c r="J1276" s="732" t="s">
        <v>1975</v>
      </c>
      <c r="K1276" s="732" t="s">
        <v>1976</v>
      </c>
      <c r="L1276" s="735">
        <v>212.52000000000007</v>
      </c>
      <c r="M1276" s="735">
        <v>1</v>
      </c>
      <c r="N1276" s="736">
        <v>212.52000000000007</v>
      </c>
    </row>
    <row r="1277" spans="1:14" ht="14.45" customHeight="1" x14ac:dyDescent="0.2">
      <c r="A1277" s="730" t="s">
        <v>599</v>
      </c>
      <c r="B1277" s="731" t="s">
        <v>600</v>
      </c>
      <c r="C1277" s="732" t="s">
        <v>626</v>
      </c>
      <c r="D1277" s="733" t="s">
        <v>627</v>
      </c>
      <c r="E1277" s="734">
        <v>50113001</v>
      </c>
      <c r="F1277" s="733" t="s">
        <v>650</v>
      </c>
      <c r="G1277" s="732" t="s">
        <v>651</v>
      </c>
      <c r="H1277" s="732">
        <v>119686</v>
      </c>
      <c r="I1277" s="732">
        <v>119686</v>
      </c>
      <c r="J1277" s="732" t="s">
        <v>1977</v>
      </c>
      <c r="K1277" s="732" t="s">
        <v>1978</v>
      </c>
      <c r="L1277" s="735">
        <v>59.390000000000022</v>
      </c>
      <c r="M1277" s="735">
        <v>2</v>
      </c>
      <c r="N1277" s="736">
        <v>118.78000000000004</v>
      </c>
    </row>
    <row r="1278" spans="1:14" ht="14.45" customHeight="1" x14ac:dyDescent="0.2">
      <c r="A1278" s="730" t="s">
        <v>599</v>
      </c>
      <c r="B1278" s="731" t="s">
        <v>600</v>
      </c>
      <c r="C1278" s="732" t="s">
        <v>626</v>
      </c>
      <c r="D1278" s="733" t="s">
        <v>627</v>
      </c>
      <c r="E1278" s="734">
        <v>50113001</v>
      </c>
      <c r="F1278" s="733" t="s">
        <v>650</v>
      </c>
      <c r="G1278" s="732" t="s">
        <v>651</v>
      </c>
      <c r="H1278" s="732">
        <v>109415</v>
      </c>
      <c r="I1278" s="732">
        <v>119683</v>
      </c>
      <c r="J1278" s="732" t="s">
        <v>1132</v>
      </c>
      <c r="K1278" s="732" t="s">
        <v>1778</v>
      </c>
      <c r="L1278" s="735">
        <v>72.840000000000018</v>
      </c>
      <c r="M1278" s="735">
        <v>2</v>
      </c>
      <c r="N1278" s="736">
        <v>145.68000000000004</v>
      </c>
    </row>
    <row r="1279" spans="1:14" ht="14.45" customHeight="1" x14ac:dyDescent="0.2">
      <c r="A1279" s="730" t="s">
        <v>599</v>
      </c>
      <c r="B1279" s="731" t="s">
        <v>600</v>
      </c>
      <c r="C1279" s="732" t="s">
        <v>626</v>
      </c>
      <c r="D1279" s="733" t="s">
        <v>627</v>
      </c>
      <c r="E1279" s="734">
        <v>50113001</v>
      </c>
      <c r="F1279" s="733" t="s">
        <v>650</v>
      </c>
      <c r="G1279" s="732" t="s">
        <v>651</v>
      </c>
      <c r="H1279" s="732">
        <v>171031</v>
      </c>
      <c r="I1279" s="732">
        <v>171031</v>
      </c>
      <c r="J1279" s="732" t="s">
        <v>1979</v>
      </c>
      <c r="K1279" s="732" t="s">
        <v>1980</v>
      </c>
      <c r="L1279" s="735">
        <v>86.279999999999987</v>
      </c>
      <c r="M1279" s="735">
        <v>2</v>
      </c>
      <c r="N1279" s="736">
        <v>172.55999999999997</v>
      </c>
    </row>
    <row r="1280" spans="1:14" ht="14.45" customHeight="1" x14ac:dyDescent="0.2">
      <c r="A1280" s="730" t="s">
        <v>599</v>
      </c>
      <c r="B1280" s="731" t="s">
        <v>600</v>
      </c>
      <c r="C1280" s="732" t="s">
        <v>626</v>
      </c>
      <c r="D1280" s="733" t="s">
        <v>627</v>
      </c>
      <c r="E1280" s="734">
        <v>50113001</v>
      </c>
      <c r="F1280" s="733" t="s">
        <v>650</v>
      </c>
      <c r="G1280" s="732" t="s">
        <v>651</v>
      </c>
      <c r="H1280" s="732">
        <v>100513</v>
      </c>
      <c r="I1280" s="732">
        <v>513</v>
      </c>
      <c r="J1280" s="732" t="s">
        <v>1133</v>
      </c>
      <c r="K1280" s="732" t="s">
        <v>761</v>
      </c>
      <c r="L1280" s="735">
        <v>56.729999999999983</v>
      </c>
      <c r="M1280" s="735">
        <v>246</v>
      </c>
      <c r="N1280" s="736">
        <v>13955.579999999996</v>
      </c>
    </row>
    <row r="1281" spans="1:14" ht="14.45" customHeight="1" x14ac:dyDescent="0.2">
      <c r="A1281" s="730" t="s">
        <v>599</v>
      </c>
      <c r="B1281" s="731" t="s">
        <v>600</v>
      </c>
      <c r="C1281" s="732" t="s">
        <v>626</v>
      </c>
      <c r="D1281" s="733" t="s">
        <v>627</v>
      </c>
      <c r="E1281" s="734">
        <v>50113001</v>
      </c>
      <c r="F1281" s="733" t="s">
        <v>650</v>
      </c>
      <c r="G1281" s="732" t="s">
        <v>670</v>
      </c>
      <c r="H1281" s="732">
        <v>191788</v>
      </c>
      <c r="I1281" s="732">
        <v>91788</v>
      </c>
      <c r="J1281" s="732" t="s">
        <v>1138</v>
      </c>
      <c r="K1281" s="732" t="s">
        <v>1139</v>
      </c>
      <c r="L1281" s="735">
        <v>9.1150000000000002</v>
      </c>
      <c r="M1281" s="735">
        <v>8</v>
      </c>
      <c r="N1281" s="736">
        <v>72.92</v>
      </c>
    </row>
    <row r="1282" spans="1:14" ht="14.45" customHeight="1" x14ac:dyDescent="0.2">
      <c r="A1282" s="730" t="s">
        <v>599</v>
      </c>
      <c r="B1282" s="731" t="s">
        <v>600</v>
      </c>
      <c r="C1282" s="732" t="s">
        <v>626</v>
      </c>
      <c r="D1282" s="733" t="s">
        <v>627</v>
      </c>
      <c r="E1282" s="734">
        <v>50113001</v>
      </c>
      <c r="F1282" s="733" t="s">
        <v>650</v>
      </c>
      <c r="G1282" s="732" t="s">
        <v>651</v>
      </c>
      <c r="H1282" s="732">
        <v>117187</v>
      </c>
      <c r="I1282" s="732">
        <v>17187</v>
      </c>
      <c r="J1282" s="732" t="s">
        <v>1146</v>
      </c>
      <c r="K1282" s="732" t="s">
        <v>1147</v>
      </c>
      <c r="L1282" s="735">
        <v>88.994</v>
      </c>
      <c r="M1282" s="735">
        <v>5</v>
      </c>
      <c r="N1282" s="736">
        <v>444.97</v>
      </c>
    </row>
    <row r="1283" spans="1:14" ht="14.45" customHeight="1" x14ac:dyDescent="0.2">
      <c r="A1283" s="730" t="s">
        <v>599</v>
      </c>
      <c r="B1283" s="731" t="s">
        <v>600</v>
      </c>
      <c r="C1283" s="732" t="s">
        <v>626</v>
      </c>
      <c r="D1283" s="733" t="s">
        <v>627</v>
      </c>
      <c r="E1283" s="734">
        <v>50113001</v>
      </c>
      <c r="F1283" s="733" t="s">
        <v>650</v>
      </c>
      <c r="G1283" s="732" t="s">
        <v>670</v>
      </c>
      <c r="H1283" s="732">
        <v>100536</v>
      </c>
      <c r="I1283" s="732">
        <v>536</v>
      </c>
      <c r="J1283" s="732" t="s">
        <v>1150</v>
      </c>
      <c r="K1283" s="732" t="s">
        <v>665</v>
      </c>
      <c r="L1283" s="735">
        <v>49.32</v>
      </c>
      <c r="M1283" s="735">
        <v>1</v>
      </c>
      <c r="N1283" s="736">
        <v>49.32</v>
      </c>
    </row>
    <row r="1284" spans="1:14" ht="14.45" customHeight="1" x14ac:dyDescent="0.2">
      <c r="A1284" s="730" t="s">
        <v>599</v>
      </c>
      <c r="B1284" s="731" t="s">
        <v>600</v>
      </c>
      <c r="C1284" s="732" t="s">
        <v>626</v>
      </c>
      <c r="D1284" s="733" t="s">
        <v>627</v>
      </c>
      <c r="E1284" s="734">
        <v>50113001</v>
      </c>
      <c r="F1284" s="733" t="s">
        <v>650</v>
      </c>
      <c r="G1284" s="732" t="s">
        <v>670</v>
      </c>
      <c r="H1284" s="732">
        <v>216900</v>
      </c>
      <c r="I1284" s="732">
        <v>216900</v>
      </c>
      <c r="J1284" s="732" t="s">
        <v>1782</v>
      </c>
      <c r="K1284" s="732" t="s">
        <v>1783</v>
      </c>
      <c r="L1284" s="735">
        <v>246.60000000000002</v>
      </c>
      <c r="M1284" s="735">
        <v>11</v>
      </c>
      <c r="N1284" s="736">
        <v>2712.6000000000004</v>
      </c>
    </row>
    <row r="1285" spans="1:14" ht="14.45" customHeight="1" x14ac:dyDescent="0.2">
      <c r="A1285" s="730" t="s">
        <v>599</v>
      </c>
      <c r="B1285" s="731" t="s">
        <v>600</v>
      </c>
      <c r="C1285" s="732" t="s">
        <v>626</v>
      </c>
      <c r="D1285" s="733" t="s">
        <v>627</v>
      </c>
      <c r="E1285" s="734">
        <v>50113001</v>
      </c>
      <c r="F1285" s="733" t="s">
        <v>650</v>
      </c>
      <c r="G1285" s="732" t="s">
        <v>670</v>
      </c>
      <c r="H1285" s="732">
        <v>107981</v>
      </c>
      <c r="I1285" s="732">
        <v>7981</v>
      </c>
      <c r="J1285" s="732" t="s">
        <v>1153</v>
      </c>
      <c r="K1285" s="732" t="s">
        <v>1154</v>
      </c>
      <c r="L1285" s="735">
        <v>45.018000000000001</v>
      </c>
      <c r="M1285" s="735">
        <v>30</v>
      </c>
      <c r="N1285" s="736">
        <v>1350.54</v>
      </c>
    </row>
    <row r="1286" spans="1:14" ht="14.45" customHeight="1" x14ac:dyDescent="0.2">
      <c r="A1286" s="730" t="s">
        <v>599</v>
      </c>
      <c r="B1286" s="731" t="s">
        <v>600</v>
      </c>
      <c r="C1286" s="732" t="s">
        <v>626</v>
      </c>
      <c r="D1286" s="733" t="s">
        <v>627</v>
      </c>
      <c r="E1286" s="734">
        <v>50113001</v>
      </c>
      <c r="F1286" s="733" t="s">
        <v>650</v>
      </c>
      <c r="G1286" s="732" t="s">
        <v>651</v>
      </c>
      <c r="H1286" s="732">
        <v>26794</v>
      </c>
      <c r="I1286" s="732">
        <v>26794</v>
      </c>
      <c r="J1286" s="732" t="s">
        <v>1788</v>
      </c>
      <c r="K1286" s="732" t="s">
        <v>1749</v>
      </c>
      <c r="L1286" s="735">
        <v>718.40000000000009</v>
      </c>
      <c r="M1286" s="735">
        <v>2</v>
      </c>
      <c r="N1286" s="736">
        <v>1436.8000000000002</v>
      </c>
    </row>
    <row r="1287" spans="1:14" ht="14.45" customHeight="1" x14ac:dyDescent="0.2">
      <c r="A1287" s="730" t="s">
        <v>599</v>
      </c>
      <c r="B1287" s="731" t="s">
        <v>600</v>
      </c>
      <c r="C1287" s="732" t="s">
        <v>626</v>
      </c>
      <c r="D1287" s="733" t="s">
        <v>627</v>
      </c>
      <c r="E1287" s="734">
        <v>50113001</v>
      </c>
      <c r="F1287" s="733" t="s">
        <v>650</v>
      </c>
      <c r="G1287" s="732" t="s">
        <v>651</v>
      </c>
      <c r="H1287" s="732">
        <v>219650</v>
      </c>
      <c r="I1287" s="732">
        <v>219650</v>
      </c>
      <c r="J1287" s="732" t="s">
        <v>1981</v>
      </c>
      <c r="K1287" s="732" t="s">
        <v>1982</v>
      </c>
      <c r="L1287" s="735">
        <v>89.879999999999981</v>
      </c>
      <c r="M1287" s="735">
        <v>2</v>
      </c>
      <c r="N1287" s="736">
        <v>179.75999999999996</v>
      </c>
    </row>
    <row r="1288" spans="1:14" ht="14.45" customHeight="1" x14ac:dyDescent="0.2">
      <c r="A1288" s="730" t="s">
        <v>599</v>
      </c>
      <c r="B1288" s="731" t="s">
        <v>600</v>
      </c>
      <c r="C1288" s="732" t="s">
        <v>626</v>
      </c>
      <c r="D1288" s="733" t="s">
        <v>627</v>
      </c>
      <c r="E1288" s="734">
        <v>50113001</v>
      </c>
      <c r="F1288" s="733" t="s">
        <v>650</v>
      </c>
      <c r="G1288" s="732" t="s">
        <v>670</v>
      </c>
      <c r="H1288" s="732">
        <v>187607</v>
      </c>
      <c r="I1288" s="732">
        <v>187607</v>
      </c>
      <c r="J1288" s="732" t="s">
        <v>1159</v>
      </c>
      <c r="K1288" s="732" t="s">
        <v>1160</v>
      </c>
      <c r="L1288" s="735">
        <v>273.90000000000003</v>
      </c>
      <c r="M1288" s="735">
        <v>11</v>
      </c>
      <c r="N1288" s="736">
        <v>3012.9</v>
      </c>
    </row>
    <row r="1289" spans="1:14" ht="14.45" customHeight="1" x14ac:dyDescent="0.2">
      <c r="A1289" s="730" t="s">
        <v>599</v>
      </c>
      <c r="B1289" s="731" t="s">
        <v>600</v>
      </c>
      <c r="C1289" s="732" t="s">
        <v>626</v>
      </c>
      <c r="D1289" s="733" t="s">
        <v>627</v>
      </c>
      <c r="E1289" s="734">
        <v>50113001</v>
      </c>
      <c r="F1289" s="733" t="s">
        <v>650</v>
      </c>
      <c r="G1289" s="732" t="s">
        <v>651</v>
      </c>
      <c r="H1289" s="732">
        <v>991025</v>
      </c>
      <c r="I1289" s="732">
        <v>0</v>
      </c>
      <c r="J1289" s="732" t="s">
        <v>1795</v>
      </c>
      <c r="K1289" s="732" t="s">
        <v>329</v>
      </c>
      <c r="L1289" s="735">
        <v>339.88875000000002</v>
      </c>
      <c r="M1289" s="735">
        <v>8</v>
      </c>
      <c r="N1289" s="736">
        <v>2719.11</v>
      </c>
    </row>
    <row r="1290" spans="1:14" ht="14.45" customHeight="1" x14ac:dyDescent="0.2">
      <c r="A1290" s="730" t="s">
        <v>599</v>
      </c>
      <c r="B1290" s="731" t="s">
        <v>600</v>
      </c>
      <c r="C1290" s="732" t="s">
        <v>626</v>
      </c>
      <c r="D1290" s="733" t="s">
        <v>627</v>
      </c>
      <c r="E1290" s="734">
        <v>50113001</v>
      </c>
      <c r="F1290" s="733" t="s">
        <v>650</v>
      </c>
      <c r="G1290" s="732" t="s">
        <v>651</v>
      </c>
      <c r="H1290" s="732">
        <v>101940</v>
      </c>
      <c r="I1290" s="732">
        <v>1940</v>
      </c>
      <c r="J1290" s="732" t="s">
        <v>1798</v>
      </c>
      <c r="K1290" s="732" t="s">
        <v>1799</v>
      </c>
      <c r="L1290" s="735">
        <v>34.800000000000004</v>
      </c>
      <c r="M1290" s="735">
        <v>6</v>
      </c>
      <c r="N1290" s="736">
        <v>208.8</v>
      </c>
    </row>
    <row r="1291" spans="1:14" ht="14.45" customHeight="1" x14ac:dyDescent="0.2">
      <c r="A1291" s="730" t="s">
        <v>599</v>
      </c>
      <c r="B1291" s="731" t="s">
        <v>600</v>
      </c>
      <c r="C1291" s="732" t="s">
        <v>626</v>
      </c>
      <c r="D1291" s="733" t="s">
        <v>627</v>
      </c>
      <c r="E1291" s="734">
        <v>50113001</v>
      </c>
      <c r="F1291" s="733" t="s">
        <v>650</v>
      </c>
      <c r="G1291" s="732" t="s">
        <v>651</v>
      </c>
      <c r="H1291" s="732">
        <v>230359</v>
      </c>
      <c r="I1291" s="732">
        <v>230359</v>
      </c>
      <c r="J1291" s="732" t="s">
        <v>1800</v>
      </c>
      <c r="K1291" s="732" t="s">
        <v>1802</v>
      </c>
      <c r="L1291" s="735">
        <v>170.31999999999996</v>
      </c>
      <c r="M1291" s="735">
        <v>1</v>
      </c>
      <c r="N1291" s="736">
        <v>170.31999999999996</v>
      </c>
    </row>
    <row r="1292" spans="1:14" ht="14.45" customHeight="1" x14ac:dyDescent="0.2">
      <c r="A1292" s="730" t="s">
        <v>599</v>
      </c>
      <c r="B1292" s="731" t="s">
        <v>600</v>
      </c>
      <c r="C1292" s="732" t="s">
        <v>626</v>
      </c>
      <c r="D1292" s="733" t="s">
        <v>627</v>
      </c>
      <c r="E1292" s="734">
        <v>50113001</v>
      </c>
      <c r="F1292" s="733" t="s">
        <v>650</v>
      </c>
      <c r="G1292" s="732" t="s">
        <v>651</v>
      </c>
      <c r="H1292" s="732">
        <v>207820</v>
      </c>
      <c r="I1292" s="732">
        <v>207820</v>
      </c>
      <c r="J1292" s="732" t="s">
        <v>1171</v>
      </c>
      <c r="K1292" s="732" t="s">
        <v>1172</v>
      </c>
      <c r="L1292" s="735">
        <v>31.342000000000006</v>
      </c>
      <c r="M1292" s="735">
        <v>5</v>
      </c>
      <c r="N1292" s="736">
        <v>156.71000000000004</v>
      </c>
    </row>
    <row r="1293" spans="1:14" ht="14.45" customHeight="1" x14ac:dyDescent="0.2">
      <c r="A1293" s="730" t="s">
        <v>599</v>
      </c>
      <c r="B1293" s="731" t="s">
        <v>600</v>
      </c>
      <c r="C1293" s="732" t="s">
        <v>626</v>
      </c>
      <c r="D1293" s="733" t="s">
        <v>627</v>
      </c>
      <c r="E1293" s="734">
        <v>50113001</v>
      </c>
      <c r="F1293" s="733" t="s">
        <v>650</v>
      </c>
      <c r="G1293" s="732" t="s">
        <v>651</v>
      </c>
      <c r="H1293" s="732">
        <v>207819</v>
      </c>
      <c r="I1293" s="732">
        <v>207819</v>
      </c>
      <c r="J1293" s="732" t="s">
        <v>1173</v>
      </c>
      <c r="K1293" s="732" t="s">
        <v>1174</v>
      </c>
      <c r="L1293" s="735">
        <v>22.53</v>
      </c>
      <c r="M1293" s="735">
        <v>4</v>
      </c>
      <c r="N1293" s="736">
        <v>90.12</v>
      </c>
    </row>
    <row r="1294" spans="1:14" ht="14.45" customHeight="1" x14ac:dyDescent="0.2">
      <c r="A1294" s="730" t="s">
        <v>599</v>
      </c>
      <c r="B1294" s="731" t="s">
        <v>600</v>
      </c>
      <c r="C1294" s="732" t="s">
        <v>626</v>
      </c>
      <c r="D1294" s="733" t="s">
        <v>627</v>
      </c>
      <c r="E1294" s="734">
        <v>50113001</v>
      </c>
      <c r="F1294" s="733" t="s">
        <v>650</v>
      </c>
      <c r="G1294" s="732" t="s">
        <v>651</v>
      </c>
      <c r="H1294" s="732">
        <v>111286</v>
      </c>
      <c r="I1294" s="732">
        <v>11286</v>
      </c>
      <c r="J1294" s="732" t="s">
        <v>1179</v>
      </c>
      <c r="K1294" s="732" t="s">
        <v>1180</v>
      </c>
      <c r="L1294" s="735">
        <v>71.720000000000013</v>
      </c>
      <c r="M1294" s="735">
        <v>4</v>
      </c>
      <c r="N1294" s="736">
        <v>286.88000000000005</v>
      </c>
    </row>
    <row r="1295" spans="1:14" ht="14.45" customHeight="1" x14ac:dyDescent="0.2">
      <c r="A1295" s="730" t="s">
        <v>599</v>
      </c>
      <c r="B1295" s="731" t="s">
        <v>600</v>
      </c>
      <c r="C1295" s="732" t="s">
        <v>626</v>
      </c>
      <c r="D1295" s="733" t="s">
        <v>627</v>
      </c>
      <c r="E1295" s="734">
        <v>50113001</v>
      </c>
      <c r="F1295" s="733" t="s">
        <v>650</v>
      </c>
      <c r="G1295" s="732" t="s">
        <v>651</v>
      </c>
      <c r="H1295" s="732">
        <v>102963</v>
      </c>
      <c r="I1295" s="732">
        <v>2963</v>
      </c>
      <c r="J1295" s="732" t="s">
        <v>1190</v>
      </c>
      <c r="K1295" s="732" t="s">
        <v>1191</v>
      </c>
      <c r="L1295" s="735">
        <v>120.78999999999998</v>
      </c>
      <c r="M1295" s="735">
        <v>2</v>
      </c>
      <c r="N1295" s="736">
        <v>241.57999999999996</v>
      </c>
    </row>
    <row r="1296" spans="1:14" ht="14.45" customHeight="1" x14ac:dyDescent="0.2">
      <c r="A1296" s="730" t="s">
        <v>599</v>
      </c>
      <c r="B1296" s="731" t="s">
        <v>600</v>
      </c>
      <c r="C1296" s="732" t="s">
        <v>626</v>
      </c>
      <c r="D1296" s="733" t="s">
        <v>627</v>
      </c>
      <c r="E1296" s="734">
        <v>50113001</v>
      </c>
      <c r="F1296" s="733" t="s">
        <v>650</v>
      </c>
      <c r="G1296" s="732" t="s">
        <v>670</v>
      </c>
      <c r="H1296" s="732">
        <v>846979</v>
      </c>
      <c r="I1296" s="732">
        <v>124133</v>
      </c>
      <c r="J1296" s="732" t="s">
        <v>1983</v>
      </c>
      <c r="K1296" s="732" t="s">
        <v>1811</v>
      </c>
      <c r="L1296" s="735">
        <v>683.61</v>
      </c>
      <c r="M1296" s="735">
        <v>1</v>
      </c>
      <c r="N1296" s="736">
        <v>683.61</v>
      </c>
    </row>
    <row r="1297" spans="1:14" ht="14.45" customHeight="1" x14ac:dyDescent="0.2">
      <c r="A1297" s="730" t="s">
        <v>599</v>
      </c>
      <c r="B1297" s="731" t="s">
        <v>600</v>
      </c>
      <c r="C1297" s="732" t="s">
        <v>626</v>
      </c>
      <c r="D1297" s="733" t="s">
        <v>627</v>
      </c>
      <c r="E1297" s="734">
        <v>50113001</v>
      </c>
      <c r="F1297" s="733" t="s">
        <v>650</v>
      </c>
      <c r="G1297" s="732" t="s">
        <v>651</v>
      </c>
      <c r="H1297" s="732">
        <v>849831</v>
      </c>
      <c r="I1297" s="732">
        <v>162008</v>
      </c>
      <c r="J1297" s="732" t="s">
        <v>1199</v>
      </c>
      <c r="K1297" s="732" t="s">
        <v>1200</v>
      </c>
      <c r="L1297" s="735">
        <v>170.63000000000002</v>
      </c>
      <c r="M1297" s="735">
        <v>2</v>
      </c>
      <c r="N1297" s="736">
        <v>341.26000000000005</v>
      </c>
    </row>
    <row r="1298" spans="1:14" ht="14.45" customHeight="1" x14ac:dyDescent="0.2">
      <c r="A1298" s="730" t="s">
        <v>599</v>
      </c>
      <c r="B1298" s="731" t="s">
        <v>600</v>
      </c>
      <c r="C1298" s="732" t="s">
        <v>626</v>
      </c>
      <c r="D1298" s="733" t="s">
        <v>627</v>
      </c>
      <c r="E1298" s="734">
        <v>50113001</v>
      </c>
      <c r="F1298" s="733" t="s">
        <v>650</v>
      </c>
      <c r="G1298" s="732" t="s">
        <v>651</v>
      </c>
      <c r="H1298" s="732">
        <v>846338</v>
      </c>
      <c r="I1298" s="732">
        <v>122685</v>
      </c>
      <c r="J1298" s="732" t="s">
        <v>1812</v>
      </c>
      <c r="K1298" s="732" t="s">
        <v>1200</v>
      </c>
      <c r="L1298" s="735">
        <v>115.94000000000001</v>
      </c>
      <c r="M1298" s="735">
        <v>3</v>
      </c>
      <c r="N1298" s="736">
        <v>347.82000000000005</v>
      </c>
    </row>
    <row r="1299" spans="1:14" ht="14.45" customHeight="1" x14ac:dyDescent="0.2">
      <c r="A1299" s="730" t="s">
        <v>599</v>
      </c>
      <c r="B1299" s="731" t="s">
        <v>600</v>
      </c>
      <c r="C1299" s="732" t="s">
        <v>626</v>
      </c>
      <c r="D1299" s="733" t="s">
        <v>627</v>
      </c>
      <c r="E1299" s="734">
        <v>50113001</v>
      </c>
      <c r="F1299" s="733" t="s">
        <v>650</v>
      </c>
      <c r="G1299" s="732" t="s">
        <v>651</v>
      </c>
      <c r="H1299" s="732">
        <v>846340</v>
      </c>
      <c r="I1299" s="732">
        <v>122690</v>
      </c>
      <c r="J1299" s="732" t="s">
        <v>1812</v>
      </c>
      <c r="K1299" s="732" t="s">
        <v>763</v>
      </c>
      <c r="L1299" s="735">
        <v>277.41999999999996</v>
      </c>
      <c r="M1299" s="735">
        <v>1</v>
      </c>
      <c r="N1299" s="736">
        <v>277.41999999999996</v>
      </c>
    </row>
    <row r="1300" spans="1:14" ht="14.45" customHeight="1" x14ac:dyDescent="0.2">
      <c r="A1300" s="730" t="s">
        <v>599</v>
      </c>
      <c r="B1300" s="731" t="s">
        <v>600</v>
      </c>
      <c r="C1300" s="732" t="s">
        <v>626</v>
      </c>
      <c r="D1300" s="733" t="s">
        <v>627</v>
      </c>
      <c r="E1300" s="734">
        <v>50113001</v>
      </c>
      <c r="F1300" s="733" t="s">
        <v>650</v>
      </c>
      <c r="G1300" s="732" t="s">
        <v>651</v>
      </c>
      <c r="H1300" s="732">
        <v>992561</v>
      </c>
      <c r="I1300" s="732">
        <v>0</v>
      </c>
      <c r="J1300" s="732" t="s">
        <v>1984</v>
      </c>
      <c r="K1300" s="732" t="s">
        <v>329</v>
      </c>
      <c r="L1300" s="735">
        <v>3199.1966666666667</v>
      </c>
      <c r="M1300" s="735">
        <v>3</v>
      </c>
      <c r="N1300" s="736">
        <v>9597.59</v>
      </c>
    </row>
    <row r="1301" spans="1:14" ht="14.45" customHeight="1" x14ac:dyDescent="0.2">
      <c r="A1301" s="730" t="s">
        <v>599</v>
      </c>
      <c r="B1301" s="731" t="s">
        <v>600</v>
      </c>
      <c r="C1301" s="732" t="s">
        <v>626</v>
      </c>
      <c r="D1301" s="733" t="s">
        <v>627</v>
      </c>
      <c r="E1301" s="734">
        <v>50113001</v>
      </c>
      <c r="F1301" s="733" t="s">
        <v>650</v>
      </c>
      <c r="G1301" s="732" t="s">
        <v>651</v>
      </c>
      <c r="H1301" s="732">
        <v>104207</v>
      </c>
      <c r="I1301" s="732">
        <v>4207</v>
      </c>
      <c r="J1301" s="732" t="s">
        <v>1985</v>
      </c>
      <c r="K1301" s="732" t="s">
        <v>1986</v>
      </c>
      <c r="L1301" s="735">
        <v>39.399999999999991</v>
      </c>
      <c r="M1301" s="735">
        <v>1</v>
      </c>
      <c r="N1301" s="736">
        <v>39.399999999999991</v>
      </c>
    </row>
    <row r="1302" spans="1:14" ht="14.45" customHeight="1" x14ac:dyDescent="0.2">
      <c r="A1302" s="730" t="s">
        <v>599</v>
      </c>
      <c r="B1302" s="731" t="s">
        <v>600</v>
      </c>
      <c r="C1302" s="732" t="s">
        <v>626</v>
      </c>
      <c r="D1302" s="733" t="s">
        <v>627</v>
      </c>
      <c r="E1302" s="734">
        <v>50113001</v>
      </c>
      <c r="F1302" s="733" t="s">
        <v>650</v>
      </c>
      <c r="G1302" s="732" t="s">
        <v>651</v>
      </c>
      <c r="H1302" s="732">
        <v>502080</v>
      </c>
      <c r="I1302" s="732">
        <v>999999</v>
      </c>
      <c r="J1302" s="732" t="s">
        <v>1987</v>
      </c>
      <c r="K1302" s="732" t="s">
        <v>1988</v>
      </c>
      <c r="L1302" s="735">
        <v>2730.5</v>
      </c>
      <c r="M1302" s="735">
        <v>2</v>
      </c>
      <c r="N1302" s="736">
        <v>5461</v>
      </c>
    </row>
    <row r="1303" spans="1:14" ht="14.45" customHeight="1" x14ac:dyDescent="0.2">
      <c r="A1303" s="730" t="s">
        <v>599</v>
      </c>
      <c r="B1303" s="731" t="s">
        <v>600</v>
      </c>
      <c r="C1303" s="732" t="s">
        <v>626</v>
      </c>
      <c r="D1303" s="733" t="s">
        <v>627</v>
      </c>
      <c r="E1303" s="734">
        <v>50113001</v>
      </c>
      <c r="F1303" s="733" t="s">
        <v>650</v>
      </c>
      <c r="G1303" s="732" t="s">
        <v>670</v>
      </c>
      <c r="H1303" s="732">
        <v>130652</v>
      </c>
      <c r="I1303" s="732">
        <v>30652</v>
      </c>
      <c r="J1303" s="732" t="s">
        <v>1989</v>
      </c>
      <c r="K1303" s="732" t="s">
        <v>1990</v>
      </c>
      <c r="L1303" s="735">
        <v>114.02000000000002</v>
      </c>
      <c r="M1303" s="735">
        <v>1</v>
      </c>
      <c r="N1303" s="736">
        <v>114.02000000000002</v>
      </c>
    </row>
    <row r="1304" spans="1:14" ht="14.45" customHeight="1" x14ac:dyDescent="0.2">
      <c r="A1304" s="730" t="s">
        <v>599</v>
      </c>
      <c r="B1304" s="731" t="s">
        <v>600</v>
      </c>
      <c r="C1304" s="732" t="s">
        <v>626</v>
      </c>
      <c r="D1304" s="733" t="s">
        <v>627</v>
      </c>
      <c r="E1304" s="734">
        <v>50113001</v>
      </c>
      <c r="F1304" s="733" t="s">
        <v>650</v>
      </c>
      <c r="G1304" s="732" t="s">
        <v>651</v>
      </c>
      <c r="H1304" s="732">
        <v>994959</v>
      </c>
      <c r="I1304" s="732">
        <v>0</v>
      </c>
      <c r="J1304" s="732" t="s">
        <v>1818</v>
      </c>
      <c r="K1304" s="732" t="s">
        <v>329</v>
      </c>
      <c r="L1304" s="735">
        <v>76.61</v>
      </c>
      <c r="M1304" s="735">
        <v>2</v>
      </c>
      <c r="N1304" s="736">
        <v>153.22</v>
      </c>
    </row>
    <row r="1305" spans="1:14" ht="14.45" customHeight="1" x14ac:dyDescent="0.2">
      <c r="A1305" s="730" t="s">
        <v>599</v>
      </c>
      <c r="B1305" s="731" t="s">
        <v>600</v>
      </c>
      <c r="C1305" s="732" t="s">
        <v>626</v>
      </c>
      <c r="D1305" s="733" t="s">
        <v>627</v>
      </c>
      <c r="E1305" s="734">
        <v>50113001</v>
      </c>
      <c r="F1305" s="733" t="s">
        <v>650</v>
      </c>
      <c r="G1305" s="732" t="s">
        <v>651</v>
      </c>
      <c r="H1305" s="732">
        <v>114989</v>
      </c>
      <c r="I1305" s="732">
        <v>14989</v>
      </c>
      <c r="J1305" s="732" t="s">
        <v>1991</v>
      </c>
      <c r="K1305" s="732" t="s">
        <v>1992</v>
      </c>
      <c r="L1305" s="735">
        <v>86.31</v>
      </c>
      <c r="M1305" s="735">
        <v>2</v>
      </c>
      <c r="N1305" s="736">
        <v>172.62</v>
      </c>
    </row>
    <row r="1306" spans="1:14" ht="14.45" customHeight="1" x14ac:dyDescent="0.2">
      <c r="A1306" s="730" t="s">
        <v>599</v>
      </c>
      <c r="B1306" s="731" t="s">
        <v>600</v>
      </c>
      <c r="C1306" s="732" t="s">
        <v>626</v>
      </c>
      <c r="D1306" s="733" t="s">
        <v>627</v>
      </c>
      <c r="E1306" s="734">
        <v>50113001</v>
      </c>
      <c r="F1306" s="733" t="s">
        <v>650</v>
      </c>
      <c r="G1306" s="732" t="s">
        <v>651</v>
      </c>
      <c r="H1306" s="732">
        <v>114957</v>
      </c>
      <c r="I1306" s="732">
        <v>14957</v>
      </c>
      <c r="J1306" s="732" t="s">
        <v>1210</v>
      </c>
      <c r="K1306" s="732" t="s">
        <v>1211</v>
      </c>
      <c r="L1306" s="735">
        <v>40.030000000000008</v>
      </c>
      <c r="M1306" s="735">
        <v>1</v>
      </c>
      <c r="N1306" s="736">
        <v>40.030000000000008</v>
      </c>
    </row>
    <row r="1307" spans="1:14" ht="14.45" customHeight="1" x14ac:dyDescent="0.2">
      <c r="A1307" s="730" t="s">
        <v>599</v>
      </c>
      <c r="B1307" s="731" t="s">
        <v>600</v>
      </c>
      <c r="C1307" s="732" t="s">
        <v>626</v>
      </c>
      <c r="D1307" s="733" t="s">
        <v>627</v>
      </c>
      <c r="E1307" s="734">
        <v>50113001</v>
      </c>
      <c r="F1307" s="733" t="s">
        <v>650</v>
      </c>
      <c r="G1307" s="732" t="s">
        <v>651</v>
      </c>
      <c r="H1307" s="732">
        <v>115643</v>
      </c>
      <c r="I1307" s="732">
        <v>15643</v>
      </c>
      <c r="J1307" s="732" t="s">
        <v>1993</v>
      </c>
      <c r="K1307" s="732" t="s">
        <v>1994</v>
      </c>
      <c r="L1307" s="735">
        <v>770.43000000000006</v>
      </c>
      <c r="M1307" s="735">
        <v>20</v>
      </c>
      <c r="N1307" s="736">
        <v>15408.600000000002</v>
      </c>
    </row>
    <row r="1308" spans="1:14" ht="14.45" customHeight="1" x14ac:dyDescent="0.2">
      <c r="A1308" s="730" t="s">
        <v>599</v>
      </c>
      <c r="B1308" s="731" t="s">
        <v>600</v>
      </c>
      <c r="C1308" s="732" t="s">
        <v>626</v>
      </c>
      <c r="D1308" s="733" t="s">
        <v>627</v>
      </c>
      <c r="E1308" s="734">
        <v>50113001</v>
      </c>
      <c r="F1308" s="733" t="s">
        <v>650</v>
      </c>
      <c r="G1308" s="732" t="s">
        <v>651</v>
      </c>
      <c r="H1308" s="732">
        <v>116309</v>
      </c>
      <c r="I1308" s="732">
        <v>16309</v>
      </c>
      <c r="J1308" s="732" t="s">
        <v>1995</v>
      </c>
      <c r="K1308" s="732" t="s">
        <v>1996</v>
      </c>
      <c r="L1308" s="735">
        <v>1185.83</v>
      </c>
      <c r="M1308" s="735">
        <v>7</v>
      </c>
      <c r="N1308" s="736">
        <v>8300.81</v>
      </c>
    </row>
    <row r="1309" spans="1:14" ht="14.45" customHeight="1" x14ac:dyDescent="0.2">
      <c r="A1309" s="730" t="s">
        <v>599</v>
      </c>
      <c r="B1309" s="731" t="s">
        <v>600</v>
      </c>
      <c r="C1309" s="732" t="s">
        <v>626</v>
      </c>
      <c r="D1309" s="733" t="s">
        <v>627</v>
      </c>
      <c r="E1309" s="734">
        <v>50113001</v>
      </c>
      <c r="F1309" s="733" t="s">
        <v>650</v>
      </c>
      <c r="G1309" s="732" t="s">
        <v>651</v>
      </c>
      <c r="H1309" s="732">
        <v>192414</v>
      </c>
      <c r="I1309" s="732">
        <v>92414</v>
      </c>
      <c r="J1309" s="732" t="s">
        <v>1997</v>
      </c>
      <c r="K1309" s="732" t="s">
        <v>1998</v>
      </c>
      <c r="L1309" s="735">
        <v>64.52</v>
      </c>
      <c r="M1309" s="735">
        <v>2</v>
      </c>
      <c r="N1309" s="736">
        <v>129.04</v>
      </c>
    </row>
    <row r="1310" spans="1:14" ht="14.45" customHeight="1" x14ac:dyDescent="0.2">
      <c r="A1310" s="730" t="s">
        <v>599</v>
      </c>
      <c r="B1310" s="731" t="s">
        <v>600</v>
      </c>
      <c r="C1310" s="732" t="s">
        <v>626</v>
      </c>
      <c r="D1310" s="733" t="s">
        <v>627</v>
      </c>
      <c r="E1310" s="734">
        <v>50113001</v>
      </c>
      <c r="F1310" s="733" t="s">
        <v>650</v>
      </c>
      <c r="G1310" s="732" t="s">
        <v>329</v>
      </c>
      <c r="H1310" s="732">
        <v>237704</v>
      </c>
      <c r="I1310" s="732">
        <v>237704</v>
      </c>
      <c r="J1310" s="732" t="s">
        <v>1999</v>
      </c>
      <c r="K1310" s="732" t="s">
        <v>2000</v>
      </c>
      <c r="L1310" s="735">
        <v>433.97500000000002</v>
      </c>
      <c r="M1310" s="735">
        <v>2</v>
      </c>
      <c r="N1310" s="736">
        <v>867.95</v>
      </c>
    </row>
    <row r="1311" spans="1:14" ht="14.45" customHeight="1" x14ac:dyDescent="0.2">
      <c r="A1311" s="730" t="s">
        <v>599</v>
      </c>
      <c r="B1311" s="731" t="s">
        <v>600</v>
      </c>
      <c r="C1311" s="732" t="s">
        <v>626</v>
      </c>
      <c r="D1311" s="733" t="s">
        <v>627</v>
      </c>
      <c r="E1311" s="734">
        <v>50113001</v>
      </c>
      <c r="F1311" s="733" t="s">
        <v>650</v>
      </c>
      <c r="G1311" s="732" t="s">
        <v>651</v>
      </c>
      <c r="H1311" s="732">
        <v>172564</v>
      </c>
      <c r="I1311" s="732">
        <v>72564</v>
      </c>
      <c r="J1311" s="732" t="s">
        <v>2001</v>
      </c>
      <c r="K1311" s="732" t="s">
        <v>2002</v>
      </c>
      <c r="L1311" s="735">
        <v>471.28000000000009</v>
      </c>
      <c r="M1311" s="735">
        <v>8</v>
      </c>
      <c r="N1311" s="736">
        <v>3770.2400000000007</v>
      </c>
    </row>
    <row r="1312" spans="1:14" ht="14.45" customHeight="1" x14ac:dyDescent="0.2">
      <c r="A1312" s="730" t="s">
        <v>599</v>
      </c>
      <c r="B1312" s="731" t="s">
        <v>600</v>
      </c>
      <c r="C1312" s="732" t="s">
        <v>626</v>
      </c>
      <c r="D1312" s="733" t="s">
        <v>627</v>
      </c>
      <c r="E1312" s="734">
        <v>50113001</v>
      </c>
      <c r="F1312" s="733" t="s">
        <v>650</v>
      </c>
      <c r="G1312" s="732" t="s">
        <v>670</v>
      </c>
      <c r="H1312" s="732">
        <v>208207</v>
      </c>
      <c r="I1312" s="732">
        <v>208207</v>
      </c>
      <c r="J1312" s="732" t="s">
        <v>1832</v>
      </c>
      <c r="K1312" s="732" t="s">
        <v>1833</v>
      </c>
      <c r="L1312" s="735">
        <v>80.989999999999995</v>
      </c>
      <c r="M1312" s="735">
        <v>1</v>
      </c>
      <c r="N1312" s="736">
        <v>80.989999999999995</v>
      </c>
    </row>
    <row r="1313" spans="1:14" ht="14.45" customHeight="1" x14ac:dyDescent="0.2">
      <c r="A1313" s="730" t="s">
        <v>599</v>
      </c>
      <c r="B1313" s="731" t="s">
        <v>600</v>
      </c>
      <c r="C1313" s="732" t="s">
        <v>626</v>
      </c>
      <c r="D1313" s="733" t="s">
        <v>627</v>
      </c>
      <c r="E1313" s="734">
        <v>50113001</v>
      </c>
      <c r="F1313" s="733" t="s">
        <v>650</v>
      </c>
      <c r="G1313" s="732" t="s">
        <v>670</v>
      </c>
      <c r="H1313" s="732">
        <v>109709</v>
      </c>
      <c r="I1313" s="732">
        <v>9709</v>
      </c>
      <c r="J1313" s="732" t="s">
        <v>1226</v>
      </c>
      <c r="K1313" s="732" t="s">
        <v>1229</v>
      </c>
      <c r="L1313" s="735">
        <v>64.900000000000006</v>
      </c>
      <c r="M1313" s="735">
        <v>180</v>
      </c>
      <c r="N1313" s="736">
        <v>11682</v>
      </c>
    </row>
    <row r="1314" spans="1:14" ht="14.45" customHeight="1" x14ac:dyDescent="0.2">
      <c r="A1314" s="730" t="s">
        <v>599</v>
      </c>
      <c r="B1314" s="731" t="s">
        <v>600</v>
      </c>
      <c r="C1314" s="732" t="s">
        <v>626</v>
      </c>
      <c r="D1314" s="733" t="s">
        <v>627</v>
      </c>
      <c r="E1314" s="734">
        <v>50113001</v>
      </c>
      <c r="F1314" s="733" t="s">
        <v>650</v>
      </c>
      <c r="G1314" s="732" t="s">
        <v>651</v>
      </c>
      <c r="H1314" s="732">
        <v>124903</v>
      </c>
      <c r="I1314" s="732">
        <v>124903</v>
      </c>
      <c r="J1314" s="732" t="s">
        <v>2003</v>
      </c>
      <c r="K1314" s="732" t="s">
        <v>2004</v>
      </c>
      <c r="L1314" s="735">
        <v>257.21000000000004</v>
      </c>
      <c r="M1314" s="735">
        <v>3</v>
      </c>
      <c r="N1314" s="736">
        <v>771.63000000000011</v>
      </c>
    </row>
    <row r="1315" spans="1:14" ht="14.45" customHeight="1" x14ac:dyDescent="0.2">
      <c r="A1315" s="730" t="s">
        <v>599</v>
      </c>
      <c r="B1315" s="731" t="s">
        <v>600</v>
      </c>
      <c r="C1315" s="732" t="s">
        <v>626</v>
      </c>
      <c r="D1315" s="733" t="s">
        <v>627</v>
      </c>
      <c r="E1315" s="734">
        <v>50113001</v>
      </c>
      <c r="F1315" s="733" t="s">
        <v>650</v>
      </c>
      <c r="G1315" s="732" t="s">
        <v>651</v>
      </c>
      <c r="H1315" s="732">
        <v>115518</v>
      </c>
      <c r="I1315" s="732">
        <v>187418</v>
      </c>
      <c r="J1315" s="732" t="s">
        <v>2005</v>
      </c>
      <c r="K1315" s="732" t="s">
        <v>2006</v>
      </c>
      <c r="L1315" s="735">
        <v>73.180000000000035</v>
      </c>
      <c r="M1315" s="735">
        <v>1</v>
      </c>
      <c r="N1315" s="736">
        <v>73.180000000000035</v>
      </c>
    </row>
    <row r="1316" spans="1:14" ht="14.45" customHeight="1" x14ac:dyDescent="0.2">
      <c r="A1316" s="730" t="s">
        <v>599</v>
      </c>
      <c r="B1316" s="731" t="s">
        <v>600</v>
      </c>
      <c r="C1316" s="732" t="s">
        <v>626</v>
      </c>
      <c r="D1316" s="733" t="s">
        <v>627</v>
      </c>
      <c r="E1316" s="734">
        <v>50113001</v>
      </c>
      <c r="F1316" s="733" t="s">
        <v>650</v>
      </c>
      <c r="G1316" s="732" t="s">
        <v>651</v>
      </c>
      <c r="H1316" s="732">
        <v>225261</v>
      </c>
      <c r="I1316" s="732">
        <v>225261</v>
      </c>
      <c r="J1316" s="732" t="s">
        <v>1239</v>
      </c>
      <c r="K1316" s="732" t="s">
        <v>1240</v>
      </c>
      <c r="L1316" s="735">
        <v>57.860000000000014</v>
      </c>
      <c r="M1316" s="735">
        <v>1</v>
      </c>
      <c r="N1316" s="736">
        <v>57.860000000000014</v>
      </c>
    </row>
    <row r="1317" spans="1:14" ht="14.45" customHeight="1" x14ac:dyDescent="0.2">
      <c r="A1317" s="730" t="s">
        <v>599</v>
      </c>
      <c r="B1317" s="731" t="s">
        <v>600</v>
      </c>
      <c r="C1317" s="732" t="s">
        <v>626</v>
      </c>
      <c r="D1317" s="733" t="s">
        <v>627</v>
      </c>
      <c r="E1317" s="734">
        <v>50113001</v>
      </c>
      <c r="F1317" s="733" t="s">
        <v>650</v>
      </c>
      <c r="G1317" s="732" t="s">
        <v>651</v>
      </c>
      <c r="H1317" s="732">
        <v>100610</v>
      </c>
      <c r="I1317" s="732">
        <v>610</v>
      </c>
      <c r="J1317" s="732" t="s">
        <v>1241</v>
      </c>
      <c r="K1317" s="732" t="s">
        <v>1242</v>
      </c>
      <c r="L1317" s="735">
        <v>72.420000000000016</v>
      </c>
      <c r="M1317" s="735">
        <v>6</v>
      </c>
      <c r="N1317" s="736">
        <v>434.5200000000001</v>
      </c>
    </row>
    <row r="1318" spans="1:14" ht="14.45" customHeight="1" x14ac:dyDescent="0.2">
      <c r="A1318" s="730" t="s">
        <v>599</v>
      </c>
      <c r="B1318" s="731" t="s">
        <v>600</v>
      </c>
      <c r="C1318" s="732" t="s">
        <v>626</v>
      </c>
      <c r="D1318" s="733" t="s">
        <v>627</v>
      </c>
      <c r="E1318" s="734">
        <v>50113001</v>
      </c>
      <c r="F1318" s="733" t="s">
        <v>650</v>
      </c>
      <c r="G1318" s="732" t="s">
        <v>651</v>
      </c>
      <c r="H1318" s="732">
        <v>127698</v>
      </c>
      <c r="I1318" s="732">
        <v>27698</v>
      </c>
      <c r="J1318" s="732" t="s">
        <v>1243</v>
      </c>
      <c r="K1318" s="732" t="s">
        <v>1244</v>
      </c>
      <c r="L1318" s="735">
        <v>406.76666666666665</v>
      </c>
      <c r="M1318" s="735">
        <v>18</v>
      </c>
      <c r="N1318" s="736">
        <v>7321.7999999999993</v>
      </c>
    </row>
    <row r="1319" spans="1:14" ht="14.45" customHeight="1" x14ac:dyDescent="0.2">
      <c r="A1319" s="730" t="s">
        <v>599</v>
      </c>
      <c r="B1319" s="731" t="s">
        <v>600</v>
      </c>
      <c r="C1319" s="732" t="s">
        <v>626</v>
      </c>
      <c r="D1319" s="733" t="s">
        <v>627</v>
      </c>
      <c r="E1319" s="734">
        <v>50113001</v>
      </c>
      <c r="F1319" s="733" t="s">
        <v>650</v>
      </c>
      <c r="G1319" s="732" t="s">
        <v>651</v>
      </c>
      <c r="H1319" s="732">
        <v>395294</v>
      </c>
      <c r="I1319" s="732">
        <v>180306</v>
      </c>
      <c r="J1319" s="732" t="s">
        <v>1245</v>
      </c>
      <c r="K1319" s="732" t="s">
        <v>1246</v>
      </c>
      <c r="L1319" s="735">
        <v>203.24882352941177</v>
      </c>
      <c r="M1319" s="735">
        <v>17</v>
      </c>
      <c r="N1319" s="736">
        <v>3455.23</v>
      </c>
    </row>
    <row r="1320" spans="1:14" ht="14.45" customHeight="1" x14ac:dyDescent="0.2">
      <c r="A1320" s="730" t="s">
        <v>599</v>
      </c>
      <c r="B1320" s="731" t="s">
        <v>600</v>
      </c>
      <c r="C1320" s="732" t="s">
        <v>626</v>
      </c>
      <c r="D1320" s="733" t="s">
        <v>627</v>
      </c>
      <c r="E1320" s="734">
        <v>50113001</v>
      </c>
      <c r="F1320" s="733" t="s">
        <v>650</v>
      </c>
      <c r="G1320" s="732" t="s">
        <v>651</v>
      </c>
      <c r="H1320" s="732">
        <v>131215</v>
      </c>
      <c r="I1320" s="732">
        <v>31215</v>
      </c>
      <c r="J1320" s="732" t="s">
        <v>1252</v>
      </c>
      <c r="K1320" s="732" t="s">
        <v>812</v>
      </c>
      <c r="L1320" s="735">
        <v>54.799999999999976</v>
      </c>
      <c r="M1320" s="735">
        <v>1</v>
      </c>
      <c r="N1320" s="736">
        <v>54.799999999999976</v>
      </c>
    </row>
    <row r="1321" spans="1:14" ht="14.45" customHeight="1" x14ac:dyDescent="0.2">
      <c r="A1321" s="730" t="s">
        <v>599</v>
      </c>
      <c r="B1321" s="731" t="s">
        <v>600</v>
      </c>
      <c r="C1321" s="732" t="s">
        <v>626</v>
      </c>
      <c r="D1321" s="733" t="s">
        <v>627</v>
      </c>
      <c r="E1321" s="734">
        <v>50113001</v>
      </c>
      <c r="F1321" s="733" t="s">
        <v>650</v>
      </c>
      <c r="G1321" s="732" t="s">
        <v>651</v>
      </c>
      <c r="H1321" s="732">
        <v>167599</v>
      </c>
      <c r="I1321" s="732">
        <v>167599</v>
      </c>
      <c r="J1321" s="732" t="s">
        <v>1847</v>
      </c>
      <c r="K1321" s="732" t="s">
        <v>1848</v>
      </c>
      <c r="L1321" s="735">
        <v>22269.667780000018</v>
      </c>
      <c r="M1321" s="735">
        <v>8</v>
      </c>
      <c r="N1321" s="736">
        <v>178157.34224000014</v>
      </c>
    </row>
    <row r="1322" spans="1:14" ht="14.45" customHeight="1" x14ac:dyDescent="0.2">
      <c r="A1322" s="730" t="s">
        <v>599</v>
      </c>
      <c r="B1322" s="731" t="s">
        <v>600</v>
      </c>
      <c r="C1322" s="732" t="s">
        <v>626</v>
      </c>
      <c r="D1322" s="733" t="s">
        <v>627</v>
      </c>
      <c r="E1322" s="734">
        <v>50113001</v>
      </c>
      <c r="F1322" s="733" t="s">
        <v>650</v>
      </c>
      <c r="G1322" s="732" t="s">
        <v>651</v>
      </c>
      <c r="H1322" s="732">
        <v>850442</v>
      </c>
      <c r="I1322" s="732">
        <v>150726</v>
      </c>
      <c r="J1322" s="732" t="s">
        <v>2007</v>
      </c>
      <c r="K1322" s="732" t="s">
        <v>2008</v>
      </c>
      <c r="L1322" s="735">
        <v>4688.7283895131086</v>
      </c>
      <c r="M1322" s="735">
        <v>89</v>
      </c>
      <c r="N1322" s="736">
        <v>417296.82666666666</v>
      </c>
    </row>
    <row r="1323" spans="1:14" ht="14.45" customHeight="1" x14ac:dyDescent="0.2">
      <c r="A1323" s="730" t="s">
        <v>599</v>
      </c>
      <c r="B1323" s="731" t="s">
        <v>600</v>
      </c>
      <c r="C1323" s="732" t="s">
        <v>626</v>
      </c>
      <c r="D1323" s="733" t="s">
        <v>627</v>
      </c>
      <c r="E1323" s="734">
        <v>50113001</v>
      </c>
      <c r="F1323" s="733" t="s">
        <v>650</v>
      </c>
      <c r="G1323" s="732" t="s">
        <v>651</v>
      </c>
      <c r="H1323" s="732">
        <v>101845</v>
      </c>
      <c r="I1323" s="732">
        <v>1845</v>
      </c>
      <c r="J1323" s="732" t="s">
        <v>1259</v>
      </c>
      <c r="K1323" s="732" t="s">
        <v>2009</v>
      </c>
      <c r="L1323" s="735">
        <v>75.02</v>
      </c>
      <c r="M1323" s="735">
        <v>1</v>
      </c>
      <c r="N1323" s="736">
        <v>75.02</v>
      </c>
    </row>
    <row r="1324" spans="1:14" ht="14.45" customHeight="1" x14ac:dyDescent="0.2">
      <c r="A1324" s="730" t="s">
        <v>599</v>
      </c>
      <c r="B1324" s="731" t="s">
        <v>600</v>
      </c>
      <c r="C1324" s="732" t="s">
        <v>626</v>
      </c>
      <c r="D1324" s="733" t="s">
        <v>627</v>
      </c>
      <c r="E1324" s="734">
        <v>50113001</v>
      </c>
      <c r="F1324" s="733" t="s">
        <v>650</v>
      </c>
      <c r="G1324" s="732" t="s">
        <v>651</v>
      </c>
      <c r="H1324" s="732">
        <v>191836</v>
      </c>
      <c r="I1324" s="732">
        <v>91836</v>
      </c>
      <c r="J1324" s="732" t="s">
        <v>1849</v>
      </c>
      <c r="K1324" s="732" t="s">
        <v>1851</v>
      </c>
      <c r="L1324" s="735">
        <v>44.61</v>
      </c>
      <c r="M1324" s="735">
        <v>10</v>
      </c>
      <c r="N1324" s="736">
        <v>446.1</v>
      </c>
    </row>
    <row r="1325" spans="1:14" ht="14.45" customHeight="1" x14ac:dyDescent="0.2">
      <c r="A1325" s="730" t="s">
        <v>599</v>
      </c>
      <c r="B1325" s="731" t="s">
        <v>600</v>
      </c>
      <c r="C1325" s="732" t="s">
        <v>626</v>
      </c>
      <c r="D1325" s="733" t="s">
        <v>627</v>
      </c>
      <c r="E1325" s="734">
        <v>50113001</v>
      </c>
      <c r="F1325" s="733" t="s">
        <v>650</v>
      </c>
      <c r="G1325" s="732" t="s">
        <v>651</v>
      </c>
      <c r="H1325" s="732">
        <v>221998</v>
      </c>
      <c r="I1325" s="732">
        <v>221998</v>
      </c>
      <c r="J1325" s="732" t="s">
        <v>1267</v>
      </c>
      <c r="K1325" s="732" t="s">
        <v>1268</v>
      </c>
      <c r="L1325" s="735">
        <v>22.409999999999997</v>
      </c>
      <c r="M1325" s="735">
        <v>17</v>
      </c>
      <c r="N1325" s="736">
        <v>380.96999999999997</v>
      </c>
    </row>
    <row r="1326" spans="1:14" ht="14.45" customHeight="1" x14ac:dyDescent="0.2">
      <c r="A1326" s="730" t="s">
        <v>599</v>
      </c>
      <c r="B1326" s="731" t="s">
        <v>600</v>
      </c>
      <c r="C1326" s="732" t="s">
        <v>626</v>
      </c>
      <c r="D1326" s="733" t="s">
        <v>627</v>
      </c>
      <c r="E1326" s="734">
        <v>50113001</v>
      </c>
      <c r="F1326" s="733" t="s">
        <v>650</v>
      </c>
      <c r="G1326" s="732" t="s">
        <v>651</v>
      </c>
      <c r="H1326" s="732">
        <v>201131</v>
      </c>
      <c r="I1326" s="732">
        <v>201131</v>
      </c>
      <c r="J1326" s="732" t="s">
        <v>2010</v>
      </c>
      <c r="K1326" s="732" t="s">
        <v>2011</v>
      </c>
      <c r="L1326" s="735">
        <v>54.19</v>
      </c>
      <c r="M1326" s="735">
        <v>1</v>
      </c>
      <c r="N1326" s="736">
        <v>54.19</v>
      </c>
    </row>
    <row r="1327" spans="1:14" ht="14.45" customHeight="1" x14ac:dyDescent="0.2">
      <c r="A1327" s="730" t="s">
        <v>599</v>
      </c>
      <c r="B1327" s="731" t="s">
        <v>600</v>
      </c>
      <c r="C1327" s="732" t="s">
        <v>626</v>
      </c>
      <c r="D1327" s="733" t="s">
        <v>627</v>
      </c>
      <c r="E1327" s="734">
        <v>50113001</v>
      </c>
      <c r="F1327" s="733" t="s">
        <v>650</v>
      </c>
      <c r="G1327" s="732" t="s">
        <v>651</v>
      </c>
      <c r="H1327" s="732">
        <v>201137</v>
      </c>
      <c r="I1327" s="732">
        <v>201137</v>
      </c>
      <c r="J1327" s="732" t="s">
        <v>2012</v>
      </c>
      <c r="K1327" s="732" t="s">
        <v>2013</v>
      </c>
      <c r="L1327" s="735">
        <v>24.84</v>
      </c>
      <c r="M1327" s="735">
        <v>1</v>
      </c>
      <c r="N1327" s="736">
        <v>24.84</v>
      </c>
    </row>
    <row r="1328" spans="1:14" ht="14.45" customHeight="1" x14ac:dyDescent="0.2">
      <c r="A1328" s="730" t="s">
        <v>599</v>
      </c>
      <c r="B1328" s="731" t="s">
        <v>600</v>
      </c>
      <c r="C1328" s="732" t="s">
        <v>626</v>
      </c>
      <c r="D1328" s="733" t="s">
        <v>627</v>
      </c>
      <c r="E1328" s="734">
        <v>50113001</v>
      </c>
      <c r="F1328" s="733" t="s">
        <v>650</v>
      </c>
      <c r="G1328" s="732" t="s">
        <v>651</v>
      </c>
      <c r="H1328" s="732">
        <v>104178</v>
      </c>
      <c r="I1328" s="732">
        <v>4178</v>
      </c>
      <c r="J1328" s="732" t="s">
        <v>1856</v>
      </c>
      <c r="K1328" s="732" t="s">
        <v>1857</v>
      </c>
      <c r="L1328" s="735">
        <v>43.259999999999991</v>
      </c>
      <c r="M1328" s="735">
        <v>2</v>
      </c>
      <c r="N1328" s="736">
        <v>86.519999999999982</v>
      </c>
    </row>
    <row r="1329" spans="1:14" ht="14.45" customHeight="1" x14ac:dyDescent="0.2">
      <c r="A1329" s="730" t="s">
        <v>599</v>
      </c>
      <c r="B1329" s="731" t="s">
        <v>600</v>
      </c>
      <c r="C1329" s="732" t="s">
        <v>626</v>
      </c>
      <c r="D1329" s="733" t="s">
        <v>627</v>
      </c>
      <c r="E1329" s="734">
        <v>50113001</v>
      </c>
      <c r="F1329" s="733" t="s">
        <v>650</v>
      </c>
      <c r="G1329" s="732" t="s">
        <v>670</v>
      </c>
      <c r="H1329" s="732">
        <v>56976</v>
      </c>
      <c r="I1329" s="732">
        <v>56976</v>
      </c>
      <c r="J1329" s="732" t="s">
        <v>1863</v>
      </c>
      <c r="K1329" s="732" t="s">
        <v>1864</v>
      </c>
      <c r="L1329" s="735">
        <v>11.83</v>
      </c>
      <c r="M1329" s="735">
        <v>2</v>
      </c>
      <c r="N1329" s="736">
        <v>23.66</v>
      </c>
    </row>
    <row r="1330" spans="1:14" ht="14.45" customHeight="1" x14ac:dyDescent="0.2">
      <c r="A1330" s="730" t="s">
        <v>599</v>
      </c>
      <c r="B1330" s="731" t="s">
        <v>600</v>
      </c>
      <c r="C1330" s="732" t="s">
        <v>626</v>
      </c>
      <c r="D1330" s="733" t="s">
        <v>627</v>
      </c>
      <c r="E1330" s="734">
        <v>50113001</v>
      </c>
      <c r="F1330" s="733" t="s">
        <v>650</v>
      </c>
      <c r="G1330" s="732" t="s">
        <v>651</v>
      </c>
      <c r="H1330" s="732">
        <v>113808</v>
      </c>
      <c r="I1330" s="732">
        <v>13808</v>
      </c>
      <c r="J1330" s="732" t="s">
        <v>1285</v>
      </c>
      <c r="K1330" s="732" t="s">
        <v>1287</v>
      </c>
      <c r="L1330" s="735">
        <v>600.15000000000009</v>
      </c>
      <c r="M1330" s="735">
        <v>1</v>
      </c>
      <c r="N1330" s="736">
        <v>600.15000000000009</v>
      </c>
    </row>
    <row r="1331" spans="1:14" ht="14.45" customHeight="1" x14ac:dyDescent="0.2">
      <c r="A1331" s="730" t="s">
        <v>599</v>
      </c>
      <c r="B1331" s="731" t="s">
        <v>600</v>
      </c>
      <c r="C1331" s="732" t="s">
        <v>626</v>
      </c>
      <c r="D1331" s="733" t="s">
        <v>627</v>
      </c>
      <c r="E1331" s="734">
        <v>50113001</v>
      </c>
      <c r="F1331" s="733" t="s">
        <v>650</v>
      </c>
      <c r="G1331" s="732" t="s">
        <v>651</v>
      </c>
      <c r="H1331" s="732">
        <v>197864</v>
      </c>
      <c r="I1331" s="732">
        <v>97864</v>
      </c>
      <c r="J1331" s="732" t="s">
        <v>1285</v>
      </c>
      <c r="K1331" s="732" t="s">
        <v>1286</v>
      </c>
      <c r="L1331" s="735">
        <v>300.07999999999993</v>
      </c>
      <c r="M1331" s="735">
        <v>1</v>
      </c>
      <c r="N1331" s="736">
        <v>300.07999999999993</v>
      </c>
    </row>
    <row r="1332" spans="1:14" ht="14.45" customHeight="1" x14ac:dyDescent="0.2">
      <c r="A1332" s="730" t="s">
        <v>599</v>
      </c>
      <c r="B1332" s="731" t="s">
        <v>600</v>
      </c>
      <c r="C1332" s="732" t="s">
        <v>626</v>
      </c>
      <c r="D1332" s="733" t="s">
        <v>627</v>
      </c>
      <c r="E1332" s="734">
        <v>50113001</v>
      </c>
      <c r="F1332" s="733" t="s">
        <v>650</v>
      </c>
      <c r="G1332" s="732" t="s">
        <v>670</v>
      </c>
      <c r="H1332" s="732">
        <v>234661</v>
      </c>
      <c r="I1332" s="732">
        <v>234661</v>
      </c>
      <c r="J1332" s="732" t="s">
        <v>1876</v>
      </c>
      <c r="K1332" s="732" t="s">
        <v>1877</v>
      </c>
      <c r="L1332" s="735">
        <v>200.36363636363637</v>
      </c>
      <c r="M1332" s="735">
        <v>11</v>
      </c>
      <c r="N1332" s="736">
        <v>2204</v>
      </c>
    </row>
    <row r="1333" spans="1:14" ht="14.45" customHeight="1" x14ac:dyDescent="0.2">
      <c r="A1333" s="730" t="s">
        <v>599</v>
      </c>
      <c r="B1333" s="731" t="s">
        <v>600</v>
      </c>
      <c r="C1333" s="732" t="s">
        <v>626</v>
      </c>
      <c r="D1333" s="733" t="s">
        <v>627</v>
      </c>
      <c r="E1333" s="734">
        <v>50113001</v>
      </c>
      <c r="F1333" s="733" t="s">
        <v>650</v>
      </c>
      <c r="G1333" s="732" t="s">
        <v>329</v>
      </c>
      <c r="H1333" s="732">
        <v>231956</v>
      </c>
      <c r="I1333" s="732">
        <v>231956</v>
      </c>
      <c r="J1333" s="732" t="s">
        <v>1878</v>
      </c>
      <c r="K1333" s="732" t="s">
        <v>1879</v>
      </c>
      <c r="L1333" s="735">
        <v>49.76</v>
      </c>
      <c r="M1333" s="735">
        <v>1</v>
      </c>
      <c r="N1333" s="736">
        <v>49.76</v>
      </c>
    </row>
    <row r="1334" spans="1:14" ht="14.45" customHeight="1" x14ac:dyDescent="0.2">
      <c r="A1334" s="730" t="s">
        <v>599</v>
      </c>
      <c r="B1334" s="731" t="s">
        <v>600</v>
      </c>
      <c r="C1334" s="732" t="s">
        <v>626</v>
      </c>
      <c r="D1334" s="733" t="s">
        <v>627</v>
      </c>
      <c r="E1334" s="734">
        <v>50113001</v>
      </c>
      <c r="F1334" s="733" t="s">
        <v>650</v>
      </c>
      <c r="G1334" s="732" t="s">
        <v>670</v>
      </c>
      <c r="H1334" s="732">
        <v>131934</v>
      </c>
      <c r="I1334" s="732">
        <v>31934</v>
      </c>
      <c r="J1334" s="732" t="s">
        <v>1878</v>
      </c>
      <c r="K1334" s="732" t="s">
        <v>1879</v>
      </c>
      <c r="L1334" s="735">
        <v>49.760000000000012</v>
      </c>
      <c r="M1334" s="735">
        <v>1</v>
      </c>
      <c r="N1334" s="736">
        <v>49.760000000000012</v>
      </c>
    </row>
    <row r="1335" spans="1:14" ht="14.45" customHeight="1" x14ac:dyDescent="0.2">
      <c r="A1335" s="730" t="s">
        <v>599</v>
      </c>
      <c r="B1335" s="731" t="s">
        <v>600</v>
      </c>
      <c r="C1335" s="732" t="s">
        <v>626</v>
      </c>
      <c r="D1335" s="733" t="s">
        <v>627</v>
      </c>
      <c r="E1335" s="734">
        <v>50113001</v>
      </c>
      <c r="F1335" s="733" t="s">
        <v>650</v>
      </c>
      <c r="G1335" s="732" t="s">
        <v>651</v>
      </c>
      <c r="H1335" s="732">
        <v>221884</v>
      </c>
      <c r="I1335" s="732">
        <v>221884</v>
      </c>
      <c r="J1335" s="732" t="s">
        <v>1299</v>
      </c>
      <c r="K1335" s="732" t="s">
        <v>1300</v>
      </c>
      <c r="L1335" s="735">
        <v>1980</v>
      </c>
      <c r="M1335" s="735">
        <v>25</v>
      </c>
      <c r="N1335" s="736">
        <v>49500</v>
      </c>
    </row>
    <row r="1336" spans="1:14" ht="14.45" customHeight="1" x14ac:dyDescent="0.2">
      <c r="A1336" s="730" t="s">
        <v>599</v>
      </c>
      <c r="B1336" s="731" t="s">
        <v>600</v>
      </c>
      <c r="C1336" s="732" t="s">
        <v>626</v>
      </c>
      <c r="D1336" s="733" t="s">
        <v>627</v>
      </c>
      <c r="E1336" s="734">
        <v>50113001</v>
      </c>
      <c r="F1336" s="733" t="s">
        <v>650</v>
      </c>
      <c r="G1336" s="732" t="s">
        <v>651</v>
      </c>
      <c r="H1336" s="732">
        <v>184785</v>
      </c>
      <c r="I1336" s="732">
        <v>84785</v>
      </c>
      <c r="J1336" s="732" t="s">
        <v>2014</v>
      </c>
      <c r="K1336" s="732" t="s">
        <v>2015</v>
      </c>
      <c r="L1336" s="735">
        <v>192.74000000000004</v>
      </c>
      <c r="M1336" s="735">
        <v>3</v>
      </c>
      <c r="N1336" s="736">
        <v>578.22000000000014</v>
      </c>
    </row>
    <row r="1337" spans="1:14" ht="14.45" customHeight="1" x14ac:dyDescent="0.2">
      <c r="A1337" s="730" t="s">
        <v>599</v>
      </c>
      <c r="B1337" s="731" t="s">
        <v>600</v>
      </c>
      <c r="C1337" s="732" t="s">
        <v>626</v>
      </c>
      <c r="D1337" s="733" t="s">
        <v>627</v>
      </c>
      <c r="E1337" s="734">
        <v>50113001</v>
      </c>
      <c r="F1337" s="733" t="s">
        <v>650</v>
      </c>
      <c r="G1337" s="732" t="s">
        <v>651</v>
      </c>
      <c r="H1337" s="732">
        <v>840155</v>
      </c>
      <c r="I1337" s="732">
        <v>0</v>
      </c>
      <c r="J1337" s="732" t="s">
        <v>1305</v>
      </c>
      <c r="K1337" s="732" t="s">
        <v>329</v>
      </c>
      <c r="L1337" s="735">
        <v>66.260000000000019</v>
      </c>
      <c r="M1337" s="735">
        <v>5</v>
      </c>
      <c r="N1337" s="736">
        <v>331.30000000000007</v>
      </c>
    </row>
    <row r="1338" spans="1:14" ht="14.45" customHeight="1" x14ac:dyDescent="0.2">
      <c r="A1338" s="730" t="s">
        <v>599</v>
      </c>
      <c r="B1338" s="731" t="s">
        <v>600</v>
      </c>
      <c r="C1338" s="732" t="s">
        <v>626</v>
      </c>
      <c r="D1338" s="733" t="s">
        <v>627</v>
      </c>
      <c r="E1338" s="734">
        <v>50113001</v>
      </c>
      <c r="F1338" s="733" t="s">
        <v>650</v>
      </c>
      <c r="G1338" s="732" t="s">
        <v>651</v>
      </c>
      <c r="H1338" s="732">
        <v>100643</v>
      </c>
      <c r="I1338" s="732">
        <v>643</v>
      </c>
      <c r="J1338" s="732" t="s">
        <v>1311</v>
      </c>
      <c r="K1338" s="732" t="s">
        <v>1312</v>
      </c>
      <c r="L1338" s="735">
        <v>63.560000000000009</v>
      </c>
      <c r="M1338" s="735">
        <v>2</v>
      </c>
      <c r="N1338" s="736">
        <v>127.12000000000002</v>
      </c>
    </row>
    <row r="1339" spans="1:14" ht="14.45" customHeight="1" x14ac:dyDescent="0.2">
      <c r="A1339" s="730" t="s">
        <v>599</v>
      </c>
      <c r="B1339" s="731" t="s">
        <v>600</v>
      </c>
      <c r="C1339" s="732" t="s">
        <v>626</v>
      </c>
      <c r="D1339" s="733" t="s">
        <v>627</v>
      </c>
      <c r="E1339" s="734">
        <v>50113001</v>
      </c>
      <c r="F1339" s="733" t="s">
        <v>650</v>
      </c>
      <c r="G1339" s="732" t="s">
        <v>651</v>
      </c>
      <c r="H1339" s="732">
        <v>990977</v>
      </c>
      <c r="I1339" s="732">
        <v>0</v>
      </c>
      <c r="J1339" s="732" t="s">
        <v>2016</v>
      </c>
      <c r="K1339" s="732" t="s">
        <v>329</v>
      </c>
      <c r="L1339" s="735">
        <v>129.41000000000005</v>
      </c>
      <c r="M1339" s="735">
        <v>12</v>
      </c>
      <c r="N1339" s="736">
        <v>1552.9200000000005</v>
      </c>
    </row>
    <row r="1340" spans="1:14" ht="14.45" customHeight="1" x14ac:dyDescent="0.2">
      <c r="A1340" s="730" t="s">
        <v>599</v>
      </c>
      <c r="B1340" s="731" t="s">
        <v>600</v>
      </c>
      <c r="C1340" s="732" t="s">
        <v>626</v>
      </c>
      <c r="D1340" s="733" t="s">
        <v>627</v>
      </c>
      <c r="E1340" s="734">
        <v>50113001</v>
      </c>
      <c r="F1340" s="733" t="s">
        <v>650</v>
      </c>
      <c r="G1340" s="732" t="s">
        <v>670</v>
      </c>
      <c r="H1340" s="732">
        <v>101182</v>
      </c>
      <c r="I1340" s="732">
        <v>1182</v>
      </c>
      <c r="J1340" s="732" t="s">
        <v>2017</v>
      </c>
      <c r="K1340" s="732" t="s">
        <v>2018</v>
      </c>
      <c r="L1340" s="735">
        <v>372.99042272657465</v>
      </c>
      <c r="M1340" s="735">
        <v>15</v>
      </c>
      <c r="N1340" s="736">
        <v>5594.8563408986201</v>
      </c>
    </row>
    <row r="1341" spans="1:14" ht="14.45" customHeight="1" x14ac:dyDescent="0.2">
      <c r="A1341" s="730" t="s">
        <v>599</v>
      </c>
      <c r="B1341" s="731" t="s">
        <v>600</v>
      </c>
      <c r="C1341" s="732" t="s">
        <v>626</v>
      </c>
      <c r="D1341" s="733" t="s">
        <v>627</v>
      </c>
      <c r="E1341" s="734">
        <v>50113001</v>
      </c>
      <c r="F1341" s="733" t="s">
        <v>650</v>
      </c>
      <c r="G1341" s="732" t="s">
        <v>670</v>
      </c>
      <c r="H1341" s="732">
        <v>105496</v>
      </c>
      <c r="I1341" s="732">
        <v>5496</v>
      </c>
      <c r="J1341" s="732" t="s">
        <v>1329</v>
      </c>
      <c r="K1341" s="732" t="s">
        <v>1330</v>
      </c>
      <c r="L1341" s="735">
        <v>75.02</v>
      </c>
      <c r="M1341" s="735">
        <v>5</v>
      </c>
      <c r="N1341" s="736">
        <v>375.09999999999997</v>
      </c>
    </row>
    <row r="1342" spans="1:14" ht="14.45" customHeight="1" x14ac:dyDescent="0.2">
      <c r="A1342" s="730" t="s">
        <v>599</v>
      </c>
      <c r="B1342" s="731" t="s">
        <v>600</v>
      </c>
      <c r="C1342" s="732" t="s">
        <v>626</v>
      </c>
      <c r="D1342" s="733" t="s">
        <v>627</v>
      </c>
      <c r="E1342" s="734">
        <v>50113001</v>
      </c>
      <c r="F1342" s="733" t="s">
        <v>650</v>
      </c>
      <c r="G1342" s="732" t="s">
        <v>670</v>
      </c>
      <c r="H1342" s="732">
        <v>166030</v>
      </c>
      <c r="I1342" s="732">
        <v>66030</v>
      </c>
      <c r="J1342" s="732" t="s">
        <v>1329</v>
      </c>
      <c r="K1342" s="732" t="s">
        <v>1331</v>
      </c>
      <c r="L1342" s="735">
        <v>29.794999999999998</v>
      </c>
      <c r="M1342" s="735">
        <v>2</v>
      </c>
      <c r="N1342" s="736">
        <v>59.589999999999996</v>
      </c>
    </row>
    <row r="1343" spans="1:14" ht="14.45" customHeight="1" x14ac:dyDescent="0.2">
      <c r="A1343" s="730" t="s">
        <v>599</v>
      </c>
      <c r="B1343" s="731" t="s">
        <v>600</v>
      </c>
      <c r="C1343" s="732" t="s">
        <v>626</v>
      </c>
      <c r="D1343" s="733" t="s">
        <v>627</v>
      </c>
      <c r="E1343" s="734">
        <v>50113001</v>
      </c>
      <c r="F1343" s="733" t="s">
        <v>650</v>
      </c>
      <c r="G1343" s="732" t="s">
        <v>670</v>
      </c>
      <c r="H1343" s="732">
        <v>199600</v>
      </c>
      <c r="I1343" s="732">
        <v>99600</v>
      </c>
      <c r="J1343" s="732" t="s">
        <v>1329</v>
      </c>
      <c r="K1343" s="732" t="s">
        <v>1332</v>
      </c>
      <c r="L1343" s="735">
        <v>99.89</v>
      </c>
      <c r="M1343" s="735">
        <v>1</v>
      </c>
      <c r="N1343" s="736">
        <v>99.89</v>
      </c>
    </row>
    <row r="1344" spans="1:14" ht="14.45" customHeight="1" x14ac:dyDescent="0.2">
      <c r="A1344" s="730" t="s">
        <v>599</v>
      </c>
      <c r="B1344" s="731" t="s">
        <v>600</v>
      </c>
      <c r="C1344" s="732" t="s">
        <v>626</v>
      </c>
      <c r="D1344" s="733" t="s">
        <v>627</v>
      </c>
      <c r="E1344" s="734">
        <v>50113001</v>
      </c>
      <c r="F1344" s="733" t="s">
        <v>650</v>
      </c>
      <c r="G1344" s="732" t="s">
        <v>670</v>
      </c>
      <c r="H1344" s="732">
        <v>153951</v>
      </c>
      <c r="I1344" s="732">
        <v>53951</v>
      </c>
      <c r="J1344" s="732" t="s">
        <v>2019</v>
      </c>
      <c r="K1344" s="732" t="s">
        <v>2020</v>
      </c>
      <c r="L1344" s="735">
        <v>183.29000000000002</v>
      </c>
      <c r="M1344" s="735">
        <v>1</v>
      </c>
      <c r="N1344" s="736">
        <v>183.29000000000002</v>
      </c>
    </row>
    <row r="1345" spans="1:14" ht="14.45" customHeight="1" x14ac:dyDescent="0.2">
      <c r="A1345" s="730" t="s">
        <v>599</v>
      </c>
      <c r="B1345" s="731" t="s">
        <v>600</v>
      </c>
      <c r="C1345" s="732" t="s">
        <v>626</v>
      </c>
      <c r="D1345" s="733" t="s">
        <v>627</v>
      </c>
      <c r="E1345" s="734">
        <v>50113001</v>
      </c>
      <c r="F1345" s="733" t="s">
        <v>650</v>
      </c>
      <c r="G1345" s="732" t="s">
        <v>670</v>
      </c>
      <c r="H1345" s="732">
        <v>153950</v>
      </c>
      <c r="I1345" s="732">
        <v>53950</v>
      </c>
      <c r="J1345" s="732" t="s">
        <v>2021</v>
      </c>
      <c r="K1345" s="732" t="s">
        <v>2022</v>
      </c>
      <c r="L1345" s="735">
        <v>91.430000000000021</v>
      </c>
      <c r="M1345" s="735">
        <v>2</v>
      </c>
      <c r="N1345" s="736">
        <v>182.86000000000004</v>
      </c>
    </row>
    <row r="1346" spans="1:14" ht="14.45" customHeight="1" x14ac:dyDescent="0.2">
      <c r="A1346" s="730" t="s">
        <v>599</v>
      </c>
      <c r="B1346" s="731" t="s">
        <v>600</v>
      </c>
      <c r="C1346" s="732" t="s">
        <v>626</v>
      </c>
      <c r="D1346" s="733" t="s">
        <v>627</v>
      </c>
      <c r="E1346" s="734">
        <v>50113001</v>
      </c>
      <c r="F1346" s="733" t="s">
        <v>650</v>
      </c>
      <c r="G1346" s="732" t="s">
        <v>670</v>
      </c>
      <c r="H1346" s="732">
        <v>233366</v>
      </c>
      <c r="I1346" s="732">
        <v>233366</v>
      </c>
      <c r="J1346" s="732" t="s">
        <v>1333</v>
      </c>
      <c r="K1346" s="732" t="s">
        <v>1335</v>
      </c>
      <c r="L1346" s="735">
        <v>45.489999999999995</v>
      </c>
      <c r="M1346" s="735">
        <v>4</v>
      </c>
      <c r="N1346" s="736">
        <v>181.95999999999998</v>
      </c>
    </row>
    <row r="1347" spans="1:14" ht="14.45" customHeight="1" x14ac:dyDescent="0.2">
      <c r="A1347" s="730" t="s">
        <v>599</v>
      </c>
      <c r="B1347" s="731" t="s">
        <v>600</v>
      </c>
      <c r="C1347" s="732" t="s">
        <v>626</v>
      </c>
      <c r="D1347" s="733" t="s">
        <v>627</v>
      </c>
      <c r="E1347" s="734">
        <v>50113002</v>
      </c>
      <c r="F1347" s="733" t="s">
        <v>1336</v>
      </c>
      <c r="G1347" s="732" t="s">
        <v>651</v>
      </c>
      <c r="H1347" s="732">
        <v>142003</v>
      </c>
      <c r="I1347" s="732">
        <v>142003</v>
      </c>
      <c r="J1347" s="732" t="s">
        <v>2023</v>
      </c>
      <c r="K1347" s="732" t="s">
        <v>2024</v>
      </c>
      <c r="L1347" s="735">
        <v>3682.8</v>
      </c>
      <c r="M1347" s="735">
        <v>4</v>
      </c>
      <c r="N1347" s="736">
        <v>14731.2</v>
      </c>
    </row>
    <row r="1348" spans="1:14" ht="14.45" customHeight="1" x14ac:dyDescent="0.2">
      <c r="A1348" s="730" t="s">
        <v>599</v>
      </c>
      <c r="B1348" s="731" t="s">
        <v>600</v>
      </c>
      <c r="C1348" s="732" t="s">
        <v>626</v>
      </c>
      <c r="D1348" s="733" t="s">
        <v>627</v>
      </c>
      <c r="E1348" s="734">
        <v>50113002</v>
      </c>
      <c r="F1348" s="733" t="s">
        <v>1336</v>
      </c>
      <c r="G1348" s="732" t="s">
        <v>651</v>
      </c>
      <c r="H1348" s="732">
        <v>500831</v>
      </c>
      <c r="I1348" s="732">
        <v>157109</v>
      </c>
      <c r="J1348" s="732" t="s">
        <v>1339</v>
      </c>
      <c r="K1348" s="732" t="s">
        <v>1340</v>
      </c>
      <c r="L1348" s="735">
        <v>3665.1999999999994</v>
      </c>
      <c r="M1348" s="735">
        <v>3</v>
      </c>
      <c r="N1348" s="736">
        <v>10995.599999999999</v>
      </c>
    </row>
    <row r="1349" spans="1:14" ht="14.45" customHeight="1" x14ac:dyDescent="0.2">
      <c r="A1349" s="730" t="s">
        <v>599</v>
      </c>
      <c r="B1349" s="731" t="s">
        <v>600</v>
      </c>
      <c r="C1349" s="732" t="s">
        <v>626</v>
      </c>
      <c r="D1349" s="733" t="s">
        <v>627</v>
      </c>
      <c r="E1349" s="734">
        <v>50113002</v>
      </c>
      <c r="F1349" s="733" t="s">
        <v>1336</v>
      </c>
      <c r="G1349" s="732" t="s">
        <v>651</v>
      </c>
      <c r="H1349" s="732">
        <v>396465</v>
      </c>
      <c r="I1349" s="732">
        <v>157107</v>
      </c>
      <c r="J1349" s="732" t="s">
        <v>1341</v>
      </c>
      <c r="K1349" s="732" t="s">
        <v>1342</v>
      </c>
      <c r="L1349" s="735">
        <v>3102</v>
      </c>
      <c r="M1349" s="735">
        <v>16</v>
      </c>
      <c r="N1349" s="736">
        <v>49632</v>
      </c>
    </row>
    <row r="1350" spans="1:14" ht="14.45" customHeight="1" x14ac:dyDescent="0.2">
      <c r="A1350" s="730" t="s">
        <v>599</v>
      </c>
      <c r="B1350" s="731" t="s">
        <v>600</v>
      </c>
      <c r="C1350" s="732" t="s">
        <v>626</v>
      </c>
      <c r="D1350" s="733" t="s">
        <v>627</v>
      </c>
      <c r="E1350" s="734">
        <v>50113002</v>
      </c>
      <c r="F1350" s="733" t="s">
        <v>1336</v>
      </c>
      <c r="G1350" s="732" t="s">
        <v>651</v>
      </c>
      <c r="H1350" s="732">
        <v>397371</v>
      </c>
      <c r="I1350" s="732">
        <v>157110</v>
      </c>
      <c r="J1350" s="732" t="s">
        <v>1345</v>
      </c>
      <c r="K1350" s="732" t="s">
        <v>1344</v>
      </c>
      <c r="L1350" s="735">
        <v>4197.6000000000004</v>
      </c>
      <c r="M1350" s="735">
        <v>2</v>
      </c>
      <c r="N1350" s="736">
        <v>8395.2000000000007</v>
      </c>
    </row>
    <row r="1351" spans="1:14" ht="14.45" customHeight="1" x14ac:dyDescent="0.2">
      <c r="A1351" s="730" t="s">
        <v>599</v>
      </c>
      <c r="B1351" s="731" t="s">
        <v>600</v>
      </c>
      <c r="C1351" s="732" t="s">
        <v>626</v>
      </c>
      <c r="D1351" s="733" t="s">
        <v>627</v>
      </c>
      <c r="E1351" s="734">
        <v>50113002</v>
      </c>
      <c r="F1351" s="733" t="s">
        <v>1336</v>
      </c>
      <c r="G1351" s="732" t="s">
        <v>651</v>
      </c>
      <c r="H1351" s="732">
        <v>500716</v>
      </c>
      <c r="I1351" s="732">
        <v>157112</v>
      </c>
      <c r="J1351" s="732" t="s">
        <v>1345</v>
      </c>
      <c r="K1351" s="732" t="s">
        <v>1340</v>
      </c>
      <c r="L1351" s="735">
        <v>3407.5250022618507</v>
      </c>
      <c r="M1351" s="735">
        <v>32</v>
      </c>
      <c r="N1351" s="736">
        <v>109040.80007237922</v>
      </c>
    </row>
    <row r="1352" spans="1:14" ht="14.45" customHeight="1" x14ac:dyDescent="0.2">
      <c r="A1352" s="730" t="s">
        <v>599</v>
      </c>
      <c r="B1352" s="731" t="s">
        <v>600</v>
      </c>
      <c r="C1352" s="732" t="s">
        <v>626</v>
      </c>
      <c r="D1352" s="733" t="s">
        <v>627</v>
      </c>
      <c r="E1352" s="734">
        <v>50113006</v>
      </c>
      <c r="F1352" s="733" t="s">
        <v>1346</v>
      </c>
      <c r="G1352" s="732" t="s">
        <v>670</v>
      </c>
      <c r="H1352" s="732">
        <v>217108</v>
      </c>
      <c r="I1352" s="732">
        <v>217108</v>
      </c>
      <c r="J1352" s="732" t="s">
        <v>2025</v>
      </c>
      <c r="K1352" s="732" t="s">
        <v>1348</v>
      </c>
      <c r="L1352" s="735">
        <v>131.15</v>
      </c>
      <c r="M1352" s="735">
        <v>1</v>
      </c>
      <c r="N1352" s="736">
        <v>131.15</v>
      </c>
    </row>
    <row r="1353" spans="1:14" ht="14.45" customHeight="1" x14ac:dyDescent="0.2">
      <c r="A1353" s="730" t="s">
        <v>599</v>
      </c>
      <c r="B1353" s="731" t="s">
        <v>600</v>
      </c>
      <c r="C1353" s="732" t="s">
        <v>626</v>
      </c>
      <c r="D1353" s="733" t="s">
        <v>627</v>
      </c>
      <c r="E1353" s="734">
        <v>50113006</v>
      </c>
      <c r="F1353" s="733" t="s">
        <v>1346</v>
      </c>
      <c r="G1353" s="732" t="s">
        <v>670</v>
      </c>
      <c r="H1353" s="732">
        <v>217109</v>
      </c>
      <c r="I1353" s="732">
        <v>217109</v>
      </c>
      <c r="J1353" s="732" t="s">
        <v>2026</v>
      </c>
      <c r="K1353" s="732" t="s">
        <v>1348</v>
      </c>
      <c r="L1353" s="735">
        <v>131.15</v>
      </c>
      <c r="M1353" s="735">
        <v>1</v>
      </c>
      <c r="N1353" s="736">
        <v>131.15</v>
      </c>
    </row>
    <row r="1354" spans="1:14" ht="14.45" customHeight="1" x14ac:dyDescent="0.2">
      <c r="A1354" s="730" t="s">
        <v>599</v>
      </c>
      <c r="B1354" s="731" t="s">
        <v>600</v>
      </c>
      <c r="C1354" s="732" t="s">
        <v>626</v>
      </c>
      <c r="D1354" s="733" t="s">
        <v>627</v>
      </c>
      <c r="E1354" s="734">
        <v>50113006</v>
      </c>
      <c r="F1354" s="733" t="s">
        <v>1346</v>
      </c>
      <c r="G1354" s="732" t="s">
        <v>670</v>
      </c>
      <c r="H1354" s="732">
        <v>33741</v>
      </c>
      <c r="I1354" s="732">
        <v>33741</v>
      </c>
      <c r="J1354" s="732" t="s">
        <v>1357</v>
      </c>
      <c r="K1354" s="732" t="s">
        <v>1354</v>
      </c>
      <c r="L1354" s="735">
        <v>111.81</v>
      </c>
      <c r="M1354" s="735">
        <v>4</v>
      </c>
      <c r="N1354" s="736">
        <v>447.24</v>
      </c>
    </row>
    <row r="1355" spans="1:14" ht="14.45" customHeight="1" x14ac:dyDescent="0.2">
      <c r="A1355" s="730" t="s">
        <v>599</v>
      </c>
      <c r="B1355" s="731" t="s">
        <v>600</v>
      </c>
      <c r="C1355" s="732" t="s">
        <v>626</v>
      </c>
      <c r="D1355" s="733" t="s">
        <v>627</v>
      </c>
      <c r="E1355" s="734">
        <v>50113006</v>
      </c>
      <c r="F1355" s="733" t="s">
        <v>1346</v>
      </c>
      <c r="G1355" s="732" t="s">
        <v>670</v>
      </c>
      <c r="H1355" s="732">
        <v>33897</v>
      </c>
      <c r="I1355" s="732">
        <v>33897</v>
      </c>
      <c r="J1355" s="732" t="s">
        <v>2027</v>
      </c>
      <c r="K1355" s="732" t="s">
        <v>1354</v>
      </c>
      <c r="L1355" s="735">
        <v>111.80999999999997</v>
      </c>
      <c r="M1355" s="735">
        <v>1</v>
      </c>
      <c r="N1355" s="736">
        <v>111.80999999999997</v>
      </c>
    </row>
    <row r="1356" spans="1:14" ht="14.45" customHeight="1" x14ac:dyDescent="0.2">
      <c r="A1356" s="730" t="s">
        <v>599</v>
      </c>
      <c r="B1356" s="731" t="s">
        <v>600</v>
      </c>
      <c r="C1356" s="732" t="s">
        <v>626</v>
      </c>
      <c r="D1356" s="733" t="s">
        <v>627</v>
      </c>
      <c r="E1356" s="734">
        <v>50113006</v>
      </c>
      <c r="F1356" s="733" t="s">
        <v>1346</v>
      </c>
      <c r="G1356" s="732" t="s">
        <v>670</v>
      </c>
      <c r="H1356" s="732">
        <v>33740</v>
      </c>
      <c r="I1356" s="732">
        <v>33740</v>
      </c>
      <c r="J1356" s="732" t="s">
        <v>1359</v>
      </c>
      <c r="K1356" s="732" t="s">
        <v>1354</v>
      </c>
      <c r="L1356" s="735">
        <v>111.81</v>
      </c>
      <c r="M1356" s="735">
        <v>3</v>
      </c>
      <c r="N1356" s="736">
        <v>335.43</v>
      </c>
    </row>
    <row r="1357" spans="1:14" ht="14.45" customHeight="1" x14ac:dyDescent="0.2">
      <c r="A1357" s="730" t="s">
        <v>599</v>
      </c>
      <c r="B1357" s="731" t="s">
        <v>600</v>
      </c>
      <c r="C1357" s="732" t="s">
        <v>626</v>
      </c>
      <c r="D1357" s="733" t="s">
        <v>627</v>
      </c>
      <c r="E1357" s="734">
        <v>50113006</v>
      </c>
      <c r="F1357" s="733" t="s">
        <v>1346</v>
      </c>
      <c r="G1357" s="732" t="s">
        <v>670</v>
      </c>
      <c r="H1357" s="732">
        <v>33739</v>
      </c>
      <c r="I1357" s="732">
        <v>33739</v>
      </c>
      <c r="J1357" s="732" t="s">
        <v>1360</v>
      </c>
      <c r="K1357" s="732" t="s">
        <v>1354</v>
      </c>
      <c r="L1357" s="735">
        <v>111.81</v>
      </c>
      <c r="M1357" s="735">
        <v>4</v>
      </c>
      <c r="N1357" s="736">
        <v>447.24</v>
      </c>
    </row>
    <row r="1358" spans="1:14" ht="14.45" customHeight="1" x14ac:dyDescent="0.2">
      <c r="A1358" s="730" t="s">
        <v>599</v>
      </c>
      <c r="B1358" s="731" t="s">
        <v>600</v>
      </c>
      <c r="C1358" s="732" t="s">
        <v>626</v>
      </c>
      <c r="D1358" s="733" t="s">
        <v>627</v>
      </c>
      <c r="E1358" s="734">
        <v>50113006</v>
      </c>
      <c r="F1358" s="733" t="s">
        <v>1346</v>
      </c>
      <c r="G1358" s="732" t="s">
        <v>670</v>
      </c>
      <c r="H1358" s="732">
        <v>33751</v>
      </c>
      <c r="I1358" s="732">
        <v>33751</v>
      </c>
      <c r="J1358" s="732" t="s">
        <v>1363</v>
      </c>
      <c r="K1358" s="732" t="s">
        <v>1362</v>
      </c>
      <c r="L1358" s="735">
        <v>96.550000000000011</v>
      </c>
      <c r="M1358" s="735">
        <v>3</v>
      </c>
      <c r="N1358" s="736">
        <v>289.65000000000003</v>
      </c>
    </row>
    <row r="1359" spans="1:14" ht="14.45" customHeight="1" x14ac:dyDescent="0.2">
      <c r="A1359" s="730" t="s">
        <v>599</v>
      </c>
      <c r="B1359" s="731" t="s">
        <v>600</v>
      </c>
      <c r="C1359" s="732" t="s">
        <v>626</v>
      </c>
      <c r="D1359" s="733" t="s">
        <v>627</v>
      </c>
      <c r="E1359" s="734">
        <v>50113006</v>
      </c>
      <c r="F1359" s="733" t="s">
        <v>1346</v>
      </c>
      <c r="G1359" s="732" t="s">
        <v>670</v>
      </c>
      <c r="H1359" s="732">
        <v>33851</v>
      </c>
      <c r="I1359" s="732">
        <v>33851</v>
      </c>
      <c r="J1359" s="732" t="s">
        <v>2028</v>
      </c>
      <c r="K1359" s="732" t="s">
        <v>1348</v>
      </c>
      <c r="L1359" s="735">
        <v>149.47</v>
      </c>
      <c r="M1359" s="735">
        <v>2</v>
      </c>
      <c r="N1359" s="736">
        <v>298.94</v>
      </c>
    </row>
    <row r="1360" spans="1:14" ht="14.45" customHeight="1" x14ac:dyDescent="0.2">
      <c r="A1360" s="730" t="s">
        <v>599</v>
      </c>
      <c r="B1360" s="731" t="s">
        <v>600</v>
      </c>
      <c r="C1360" s="732" t="s">
        <v>626</v>
      </c>
      <c r="D1360" s="733" t="s">
        <v>627</v>
      </c>
      <c r="E1360" s="734">
        <v>50113008</v>
      </c>
      <c r="F1360" s="733" t="s">
        <v>1381</v>
      </c>
      <c r="G1360" s="732"/>
      <c r="H1360" s="732"/>
      <c r="I1360" s="732">
        <v>230459</v>
      </c>
      <c r="J1360" s="732" t="s">
        <v>1382</v>
      </c>
      <c r="K1360" s="732" t="s">
        <v>1383</v>
      </c>
      <c r="L1360" s="735">
        <v>4337.120018368676</v>
      </c>
      <c r="M1360" s="735">
        <v>168</v>
      </c>
      <c r="N1360" s="736">
        <v>728636.1630859375</v>
      </c>
    </row>
    <row r="1361" spans="1:14" ht="14.45" customHeight="1" x14ac:dyDescent="0.2">
      <c r="A1361" s="730" t="s">
        <v>599</v>
      </c>
      <c r="B1361" s="731" t="s">
        <v>600</v>
      </c>
      <c r="C1361" s="732" t="s">
        <v>626</v>
      </c>
      <c r="D1361" s="733" t="s">
        <v>627</v>
      </c>
      <c r="E1361" s="734">
        <v>50113008</v>
      </c>
      <c r="F1361" s="733" t="s">
        <v>1381</v>
      </c>
      <c r="G1361" s="732"/>
      <c r="H1361" s="732"/>
      <c r="I1361" s="732">
        <v>230458</v>
      </c>
      <c r="J1361" s="732" t="s">
        <v>1382</v>
      </c>
      <c r="K1361" s="732" t="s">
        <v>1384</v>
      </c>
      <c r="L1361" s="735">
        <v>2168.5600079792302</v>
      </c>
      <c r="M1361" s="735">
        <v>164</v>
      </c>
      <c r="N1361" s="736">
        <v>355643.84130859375</v>
      </c>
    </row>
    <row r="1362" spans="1:14" ht="14.45" customHeight="1" x14ac:dyDescent="0.2">
      <c r="A1362" s="730" t="s">
        <v>599</v>
      </c>
      <c r="B1362" s="731" t="s">
        <v>600</v>
      </c>
      <c r="C1362" s="732" t="s">
        <v>626</v>
      </c>
      <c r="D1362" s="733" t="s">
        <v>627</v>
      </c>
      <c r="E1362" s="734">
        <v>50113008</v>
      </c>
      <c r="F1362" s="733" t="s">
        <v>1381</v>
      </c>
      <c r="G1362" s="732"/>
      <c r="H1362" s="732"/>
      <c r="I1362" s="732">
        <v>129056</v>
      </c>
      <c r="J1362" s="732" t="s">
        <v>1382</v>
      </c>
      <c r="K1362" s="732" t="s">
        <v>1384</v>
      </c>
      <c r="L1362" s="735">
        <v>2168.56005859375</v>
      </c>
      <c r="M1362" s="735">
        <v>8</v>
      </c>
      <c r="N1362" s="736">
        <v>17348.48046875</v>
      </c>
    </row>
    <row r="1363" spans="1:14" ht="14.45" customHeight="1" x14ac:dyDescent="0.2">
      <c r="A1363" s="730" t="s">
        <v>599</v>
      </c>
      <c r="B1363" s="731" t="s">
        <v>600</v>
      </c>
      <c r="C1363" s="732" t="s">
        <v>626</v>
      </c>
      <c r="D1363" s="733" t="s">
        <v>627</v>
      </c>
      <c r="E1363" s="734">
        <v>50113008</v>
      </c>
      <c r="F1363" s="733" t="s">
        <v>1381</v>
      </c>
      <c r="G1363" s="732"/>
      <c r="H1363" s="732"/>
      <c r="I1363" s="732">
        <v>29980</v>
      </c>
      <c r="J1363" s="732" t="s">
        <v>1385</v>
      </c>
      <c r="K1363" s="732" t="s">
        <v>1387</v>
      </c>
      <c r="L1363" s="735">
        <v>11517</v>
      </c>
      <c r="M1363" s="735">
        <v>285</v>
      </c>
      <c r="N1363" s="736">
        <v>3282345</v>
      </c>
    </row>
    <row r="1364" spans="1:14" ht="14.45" customHeight="1" x14ac:dyDescent="0.2">
      <c r="A1364" s="730" t="s">
        <v>599</v>
      </c>
      <c r="B1364" s="731" t="s">
        <v>600</v>
      </c>
      <c r="C1364" s="732" t="s">
        <v>626</v>
      </c>
      <c r="D1364" s="733" t="s">
        <v>627</v>
      </c>
      <c r="E1364" s="734">
        <v>50113008</v>
      </c>
      <c r="F1364" s="733" t="s">
        <v>1381</v>
      </c>
      <c r="G1364" s="732"/>
      <c r="H1364" s="732"/>
      <c r="I1364" s="732">
        <v>62464</v>
      </c>
      <c r="J1364" s="732" t="s">
        <v>1390</v>
      </c>
      <c r="K1364" s="732" t="s">
        <v>1391</v>
      </c>
      <c r="L1364" s="735">
        <v>9157.9689169337598</v>
      </c>
      <c r="M1364" s="735">
        <v>117</v>
      </c>
      <c r="N1364" s="736">
        <v>1071482.36328125</v>
      </c>
    </row>
    <row r="1365" spans="1:14" ht="14.45" customHeight="1" x14ac:dyDescent="0.2">
      <c r="A1365" s="730" t="s">
        <v>599</v>
      </c>
      <c r="B1365" s="731" t="s">
        <v>600</v>
      </c>
      <c r="C1365" s="732" t="s">
        <v>626</v>
      </c>
      <c r="D1365" s="733" t="s">
        <v>627</v>
      </c>
      <c r="E1365" s="734">
        <v>50113008</v>
      </c>
      <c r="F1365" s="733" t="s">
        <v>1381</v>
      </c>
      <c r="G1365" s="732"/>
      <c r="H1365" s="732"/>
      <c r="I1365" s="732">
        <v>62465</v>
      </c>
      <c r="J1365" s="732" t="s">
        <v>1390</v>
      </c>
      <c r="K1365" s="732" t="s">
        <v>1538</v>
      </c>
      <c r="L1365" s="735">
        <v>17457.199462890625</v>
      </c>
      <c r="M1365" s="735">
        <v>16</v>
      </c>
      <c r="N1365" s="736">
        <v>279315.19140625</v>
      </c>
    </row>
    <row r="1366" spans="1:14" ht="14.45" customHeight="1" x14ac:dyDescent="0.2">
      <c r="A1366" s="730" t="s">
        <v>599</v>
      </c>
      <c r="B1366" s="731" t="s">
        <v>600</v>
      </c>
      <c r="C1366" s="732" t="s">
        <v>626</v>
      </c>
      <c r="D1366" s="733" t="s">
        <v>627</v>
      </c>
      <c r="E1366" s="734">
        <v>50113008</v>
      </c>
      <c r="F1366" s="733" t="s">
        <v>1381</v>
      </c>
      <c r="G1366" s="732"/>
      <c r="H1366" s="732"/>
      <c r="I1366" s="732">
        <v>205966</v>
      </c>
      <c r="J1366" s="732" t="s">
        <v>1392</v>
      </c>
      <c r="K1366" s="732" t="s">
        <v>1393</v>
      </c>
      <c r="L1366" s="735">
        <v>912.98999521683675</v>
      </c>
      <c r="M1366" s="735">
        <v>49</v>
      </c>
      <c r="N1366" s="736">
        <v>44736.509765625</v>
      </c>
    </row>
    <row r="1367" spans="1:14" ht="14.45" customHeight="1" x14ac:dyDescent="0.2">
      <c r="A1367" s="730" t="s">
        <v>599</v>
      </c>
      <c r="B1367" s="731" t="s">
        <v>600</v>
      </c>
      <c r="C1367" s="732" t="s">
        <v>626</v>
      </c>
      <c r="D1367" s="733" t="s">
        <v>627</v>
      </c>
      <c r="E1367" s="734">
        <v>50113008</v>
      </c>
      <c r="F1367" s="733" t="s">
        <v>1381</v>
      </c>
      <c r="G1367" s="732"/>
      <c r="H1367" s="732"/>
      <c r="I1367" s="732">
        <v>230686</v>
      </c>
      <c r="J1367" s="732" t="s">
        <v>1394</v>
      </c>
      <c r="K1367" s="732" t="s">
        <v>2029</v>
      </c>
      <c r="L1367" s="735">
        <v>8610.799863873106</v>
      </c>
      <c r="M1367" s="735">
        <v>33</v>
      </c>
      <c r="N1367" s="736">
        <v>284156.3955078125</v>
      </c>
    </row>
    <row r="1368" spans="1:14" ht="14.45" customHeight="1" x14ac:dyDescent="0.2">
      <c r="A1368" s="730" t="s">
        <v>599</v>
      </c>
      <c r="B1368" s="731" t="s">
        <v>600</v>
      </c>
      <c r="C1368" s="732" t="s">
        <v>626</v>
      </c>
      <c r="D1368" s="733" t="s">
        <v>627</v>
      </c>
      <c r="E1368" s="734">
        <v>50113008</v>
      </c>
      <c r="F1368" s="733" t="s">
        <v>1381</v>
      </c>
      <c r="G1368" s="732"/>
      <c r="H1368" s="732"/>
      <c r="I1368" s="732">
        <v>230687</v>
      </c>
      <c r="J1368" s="732" t="s">
        <v>1394</v>
      </c>
      <c r="K1368" s="732" t="s">
        <v>1395</v>
      </c>
      <c r="L1368" s="735">
        <v>4305.3999121093748</v>
      </c>
      <c r="M1368" s="735">
        <v>50</v>
      </c>
      <c r="N1368" s="736">
        <v>215269.99560546875</v>
      </c>
    </row>
    <row r="1369" spans="1:14" ht="14.45" customHeight="1" x14ac:dyDescent="0.2">
      <c r="A1369" s="730" t="s">
        <v>599</v>
      </c>
      <c r="B1369" s="731" t="s">
        <v>600</v>
      </c>
      <c r="C1369" s="732" t="s">
        <v>626</v>
      </c>
      <c r="D1369" s="733" t="s">
        <v>627</v>
      </c>
      <c r="E1369" s="734">
        <v>50113008</v>
      </c>
      <c r="F1369" s="733" t="s">
        <v>1381</v>
      </c>
      <c r="G1369" s="732"/>
      <c r="H1369" s="732"/>
      <c r="I1369" s="732">
        <v>230478</v>
      </c>
      <c r="J1369" s="732" t="s">
        <v>2030</v>
      </c>
      <c r="K1369" s="732" t="s">
        <v>2031</v>
      </c>
      <c r="L1369" s="735">
        <v>1.0000000255448477E-2</v>
      </c>
      <c r="M1369" s="735">
        <v>70</v>
      </c>
      <c r="N1369" s="736">
        <v>0.70000001788139343</v>
      </c>
    </row>
    <row r="1370" spans="1:14" ht="14.45" customHeight="1" x14ac:dyDescent="0.2">
      <c r="A1370" s="730" t="s">
        <v>599</v>
      </c>
      <c r="B1370" s="731" t="s">
        <v>600</v>
      </c>
      <c r="C1370" s="732" t="s">
        <v>626</v>
      </c>
      <c r="D1370" s="733" t="s">
        <v>627</v>
      </c>
      <c r="E1370" s="734">
        <v>50113008</v>
      </c>
      <c r="F1370" s="733" t="s">
        <v>1381</v>
      </c>
      <c r="G1370" s="732"/>
      <c r="H1370" s="732"/>
      <c r="I1370" s="732">
        <v>147812</v>
      </c>
      <c r="J1370" s="732" t="s">
        <v>2030</v>
      </c>
      <c r="K1370" s="732" t="s">
        <v>2031</v>
      </c>
      <c r="L1370" s="735">
        <v>1.0000000030479649E-2</v>
      </c>
      <c r="M1370" s="735">
        <v>88</v>
      </c>
      <c r="N1370" s="736">
        <v>0.88000000268220901</v>
      </c>
    </row>
    <row r="1371" spans="1:14" ht="14.45" customHeight="1" x14ac:dyDescent="0.2">
      <c r="A1371" s="730" t="s">
        <v>599</v>
      </c>
      <c r="B1371" s="731" t="s">
        <v>600</v>
      </c>
      <c r="C1371" s="732" t="s">
        <v>626</v>
      </c>
      <c r="D1371" s="733" t="s">
        <v>627</v>
      </c>
      <c r="E1371" s="734">
        <v>50113011</v>
      </c>
      <c r="F1371" s="733" t="s">
        <v>1396</v>
      </c>
      <c r="G1371" s="732"/>
      <c r="H1371" s="732"/>
      <c r="I1371" s="732">
        <v>158152</v>
      </c>
      <c r="J1371" s="732" t="s">
        <v>1397</v>
      </c>
      <c r="K1371" s="732" t="s">
        <v>1393</v>
      </c>
      <c r="L1371" s="735">
        <v>924.86222055447274</v>
      </c>
      <c r="M1371" s="735">
        <v>946</v>
      </c>
      <c r="N1371" s="736">
        <v>874919.66064453125</v>
      </c>
    </row>
    <row r="1372" spans="1:14" ht="14.45" customHeight="1" x14ac:dyDescent="0.2">
      <c r="A1372" s="730" t="s">
        <v>599</v>
      </c>
      <c r="B1372" s="731" t="s">
        <v>600</v>
      </c>
      <c r="C1372" s="732" t="s">
        <v>626</v>
      </c>
      <c r="D1372" s="733" t="s">
        <v>627</v>
      </c>
      <c r="E1372" s="734">
        <v>50113013</v>
      </c>
      <c r="F1372" s="733" t="s">
        <v>1398</v>
      </c>
      <c r="G1372" s="732" t="s">
        <v>329</v>
      </c>
      <c r="H1372" s="732">
        <v>243369</v>
      </c>
      <c r="I1372" s="732">
        <v>243369</v>
      </c>
      <c r="J1372" s="732" t="s">
        <v>1399</v>
      </c>
      <c r="K1372" s="732" t="s">
        <v>1400</v>
      </c>
      <c r="L1372" s="735">
        <v>544.3900000000001</v>
      </c>
      <c r="M1372" s="735">
        <v>4</v>
      </c>
      <c r="N1372" s="736">
        <v>2177.5600000000004</v>
      </c>
    </row>
    <row r="1373" spans="1:14" ht="14.45" customHeight="1" x14ac:dyDescent="0.2">
      <c r="A1373" s="730" t="s">
        <v>599</v>
      </c>
      <c r="B1373" s="731" t="s">
        <v>600</v>
      </c>
      <c r="C1373" s="732" t="s">
        <v>626</v>
      </c>
      <c r="D1373" s="733" t="s">
        <v>627</v>
      </c>
      <c r="E1373" s="734">
        <v>50113013</v>
      </c>
      <c r="F1373" s="733" t="s">
        <v>1398</v>
      </c>
      <c r="G1373" s="732" t="s">
        <v>670</v>
      </c>
      <c r="H1373" s="732">
        <v>195147</v>
      </c>
      <c r="I1373" s="732">
        <v>195147</v>
      </c>
      <c r="J1373" s="732" t="s">
        <v>1401</v>
      </c>
      <c r="K1373" s="732" t="s">
        <v>1402</v>
      </c>
      <c r="L1373" s="735">
        <v>660.56810000000007</v>
      </c>
      <c r="M1373" s="735">
        <v>20</v>
      </c>
      <c r="N1373" s="736">
        <v>13211.362000000001</v>
      </c>
    </row>
    <row r="1374" spans="1:14" ht="14.45" customHeight="1" x14ac:dyDescent="0.2">
      <c r="A1374" s="730" t="s">
        <v>599</v>
      </c>
      <c r="B1374" s="731" t="s">
        <v>600</v>
      </c>
      <c r="C1374" s="732" t="s">
        <v>626</v>
      </c>
      <c r="D1374" s="733" t="s">
        <v>627</v>
      </c>
      <c r="E1374" s="734">
        <v>50113013</v>
      </c>
      <c r="F1374" s="733" t="s">
        <v>1398</v>
      </c>
      <c r="G1374" s="732" t="s">
        <v>651</v>
      </c>
      <c r="H1374" s="732">
        <v>203097</v>
      </c>
      <c r="I1374" s="732">
        <v>203097</v>
      </c>
      <c r="J1374" s="732" t="s">
        <v>1403</v>
      </c>
      <c r="K1374" s="732" t="s">
        <v>1404</v>
      </c>
      <c r="L1374" s="735">
        <v>168.38499999999999</v>
      </c>
      <c r="M1374" s="735">
        <v>4</v>
      </c>
      <c r="N1374" s="736">
        <v>673.54</v>
      </c>
    </row>
    <row r="1375" spans="1:14" ht="14.45" customHeight="1" x14ac:dyDescent="0.2">
      <c r="A1375" s="730" t="s">
        <v>599</v>
      </c>
      <c r="B1375" s="731" t="s">
        <v>600</v>
      </c>
      <c r="C1375" s="732" t="s">
        <v>626</v>
      </c>
      <c r="D1375" s="733" t="s">
        <v>627</v>
      </c>
      <c r="E1375" s="734">
        <v>50113013</v>
      </c>
      <c r="F1375" s="733" t="s">
        <v>1398</v>
      </c>
      <c r="G1375" s="732" t="s">
        <v>670</v>
      </c>
      <c r="H1375" s="732">
        <v>105951</v>
      </c>
      <c r="I1375" s="732">
        <v>5951</v>
      </c>
      <c r="J1375" s="732" t="s">
        <v>1405</v>
      </c>
      <c r="K1375" s="732" t="s">
        <v>1406</v>
      </c>
      <c r="L1375" s="735">
        <v>113.75</v>
      </c>
      <c r="M1375" s="735">
        <v>1</v>
      </c>
      <c r="N1375" s="736">
        <v>113.75</v>
      </c>
    </row>
    <row r="1376" spans="1:14" ht="14.45" customHeight="1" x14ac:dyDescent="0.2">
      <c r="A1376" s="730" t="s">
        <v>599</v>
      </c>
      <c r="B1376" s="731" t="s">
        <v>600</v>
      </c>
      <c r="C1376" s="732" t="s">
        <v>626</v>
      </c>
      <c r="D1376" s="733" t="s">
        <v>627</v>
      </c>
      <c r="E1376" s="734">
        <v>50113013</v>
      </c>
      <c r="F1376" s="733" t="s">
        <v>1398</v>
      </c>
      <c r="G1376" s="732" t="s">
        <v>670</v>
      </c>
      <c r="H1376" s="732">
        <v>164831</v>
      </c>
      <c r="I1376" s="732">
        <v>64831</v>
      </c>
      <c r="J1376" s="732" t="s">
        <v>1407</v>
      </c>
      <c r="K1376" s="732" t="s">
        <v>1408</v>
      </c>
      <c r="L1376" s="735">
        <v>196.02</v>
      </c>
      <c r="M1376" s="735">
        <v>2</v>
      </c>
      <c r="N1376" s="736">
        <v>392.04</v>
      </c>
    </row>
    <row r="1377" spans="1:14" ht="14.45" customHeight="1" x14ac:dyDescent="0.2">
      <c r="A1377" s="730" t="s">
        <v>599</v>
      </c>
      <c r="B1377" s="731" t="s">
        <v>600</v>
      </c>
      <c r="C1377" s="732" t="s">
        <v>626</v>
      </c>
      <c r="D1377" s="733" t="s">
        <v>627</v>
      </c>
      <c r="E1377" s="734">
        <v>50113013</v>
      </c>
      <c r="F1377" s="733" t="s">
        <v>1398</v>
      </c>
      <c r="G1377" s="732" t="s">
        <v>651</v>
      </c>
      <c r="H1377" s="732">
        <v>111706</v>
      </c>
      <c r="I1377" s="732">
        <v>11706</v>
      </c>
      <c r="J1377" s="732" t="s">
        <v>1419</v>
      </c>
      <c r="K1377" s="732" t="s">
        <v>1420</v>
      </c>
      <c r="L1377" s="735">
        <v>529.30390624999995</v>
      </c>
      <c r="M1377" s="735">
        <v>64</v>
      </c>
      <c r="N1377" s="736">
        <v>33875.449999999997</v>
      </c>
    </row>
    <row r="1378" spans="1:14" ht="14.45" customHeight="1" x14ac:dyDescent="0.2">
      <c r="A1378" s="730" t="s">
        <v>599</v>
      </c>
      <c r="B1378" s="731" t="s">
        <v>600</v>
      </c>
      <c r="C1378" s="732" t="s">
        <v>626</v>
      </c>
      <c r="D1378" s="733" t="s">
        <v>627</v>
      </c>
      <c r="E1378" s="734">
        <v>50113013</v>
      </c>
      <c r="F1378" s="733" t="s">
        <v>1398</v>
      </c>
      <c r="G1378" s="732" t="s">
        <v>651</v>
      </c>
      <c r="H1378" s="732">
        <v>131656</v>
      </c>
      <c r="I1378" s="732">
        <v>131656</v>
      </c>
      <c r="J1378" s="732" t="s">
        <v>1423</v>
      </c>
      <c r="K1378" s="732" t="s">
        <v>1424</v>
      </c>
      <c r="L1378" s="735">
        <v>517</v>
      </c>
      <c r="M1378" s="735">
        <v>7</v>
      </c>
      <c r="N1378" s="736">
        <v>3619</v>
      </c>
    </row>
    <row r="1379" spans="1:14" ht="14.45" customHeight="1" x14ac:dyDescent="0.2">
      <c r="A1379" s="730" t="s">
        <v>599</v>
      </c>
      <c r="B1379" s="731" t="s">
        <v>600</v>
      </c>
      <c r="C1379" s="732" t="s">
        <v>626</v>
      </c>
      <c r="D1379" s="733" t="s">
        <v>627</v>
      </c>
      <c r="E1379" s="734">
        <v>50113013</v>
      </c>
      <c r="F1379" s="733" t="s">
        <v>1398</v>
      </c>
      <c r="G1379" s="732" t="s">
        <v>651</v>
      </c>
      <c r="H1379" s="732">
        <v>162187</v>
      </c>
      <c r="I1379" s="732">
        <v>162187</v>
      </c>
      <c r="J1379" s="732" t="s">
        <v>2032</v>
      </c>
      <c r="K1379" s="732" t="s">
        <v>2033</v>
      </c>
      <c r="L1379" s="735">
        <v>738.15</v>
      </c>
      <c r="M1379" s="735">
        <v>3.2</v>
      </c>
      <c r="N1379" s="736">
        <v>2362.08</v>
      </c>
    </row>
    <row r="1380" spans="1:14" ht="14.45" customHeight="1" x14ac:dyDescent="0.2">
      <c r="A1380" s="730" t="s">
        <v>599</v>
      </c>
      <c r="B1380" s="731" t="s">
        <v>600</v>
      </c>
      <c r="C1380" s="732" t="s">
        <v>626</v>
      </c>
      <c r="D1380" s="733" t="s">
        <v>627</v>
      </c>
      <c r="E1380" s="734">
        <v>50113013</v>
      </c>
      <c r="F1380" s="733" t="s">
        <v>1398</v>
      </c>
      <c r="G1380" s="732" t="s">
        <v>670</v>
      </c>
      <c r="H1380" s="732">
        <v>849655</v>
      </c>
      <c r="I1380" s="732">
        <v>129836</v>
      </c>
      <c r="J1380" s="732" t="s">
        <v>1427</v>
      </c>
      <c r="K1380" s="732" t="s">
        <v>1428</v>
      </c>
      <c r="L1380" s="735">
        <v>264</v>
      </c>
      <c r="M1380" s="735">
        <v>16</v>
      </c>
      <c r="N1380" s="736">
        <v>4224</v>
      </c>
    </row>
    <row r="1381" spans="1:14" ht="14.45" customHeight="1" x14ac:dyDescent="0.2">
      <c r="A1381" s="730" t="s">
        <v>599</v>
      </c>
      <c r="B1381" s="731" t="s">
        <v>600</v>
      </c>
      <c r="C1381" s="732" t="s">
        <v>626</v>
      </c>
      <c r="D1381" s="733" t="s">
        <v>627</v>
      </c>
      <c r="E1381" s="734">
        <v>50113013</v>
      </c>
      <c r="F1381" s="733" t="s">
        <v>1398</v>
      </c>
      <c r="G1381" s="732" t="s">
        <v>651</v>
      </c>
      <c r="H1381" s="732">
        <v>218400</v>
      </c>
      <c r="I1381" s="732">
        <v>218400</v>
      </c>
      <c r="J1381" s="732" t="s">
        <v>1430</v>
      </c>
      <c r="K1381" s="732" t="s">
        <v>1431</v>
      </c>
      <c r="L1381" s="735">
        <v>687.86</v>
      </c>
      <c r="M1381" s="735">
        <v>4</v>
      </c>
      <c r="N1381" s="736">
        <v>2751.44</v>
      </c>
    </row>
    <row r="1382" spans="1:14" ht="14.45" customHeight="1" x14ac:dyDescent="0.2">
      <c r="A1382" s="730" t="s">
        <v>599</v>
      </c>
      <c r="B1382" s="731" t="s">
        <v>600</v>
      </c>
      <c r="C1382" s="732" t="s">
        <v>626</v>
      </c>
      <c r="D1382" s="733" t="s">
        <v>627</v>
      </c>
      <c r="E1382" s="734">
        <v>50113013</v>
      </c>
      <c r="F1382" s="733" t="s">
        <v>1398</v>
      </c>
      <c r="G1382" s="732" t="s">
        <v>651</v>
      </c>
      <c r="H1382" s="732">
        <v>175023</v>
      </c>
      <c r="I1382" s="732">
        <v>75023</v>
      </c>
      <c r="J1382" s="732" t="s">
        <v>1432</v>
      </c>
      <c r="K1382" s="732" t="s">
        <v>1433</v>
      </c>
      <c r="L1382" s="735">
        <v>60.560000000000016</v>
      </c>
      <c r="M1382" s="735">
        <v>5</v>
      </c>
      <c r="N1382" s="736">
        <v>302.80000000000007</v>
      </c>
    </row>
    <row r="1383" spans="1:14" ht="14.45" customHeight="1" x14ac:dyDescent="0.2">
      <c r="A1383" s="730" t="s">
        <v>599</v>
      </c>
      <c r="B1383" s="731" t="s">
        <v>600</v>
      </c>
      <c r="C1383" s="732" t="s">
        <v>626</v>
      </c>
      <c r="D1383" s="733" t="s">
        <v>627</v>
      </c>
      <c r="E1383" s="734">
        <v>50113013</v>
      </c>
      <c r="F1383" s="733" t="s">
        <v>1398</v>
      </c>
      <c r="G1383" s="732" t="s">
        <v>651</v>
      </c>
      <c r="H1383" s="732">
        <v>168860</v>
      </c>
      <c r="I1383" s="732">
        <v>168860</v>
      </c>
      <c r="J1383" s="732" t="s">
        <v>1434</v>
      </c>
      <c r="K1383" s="732" t="s">
        <v>1435</v>
      </c>
      <c r="L1383" s="735">
        <v>29944.95714285714</v>
      </c>
      <c r="M1383" s="735">
        <v>14</v>
      </c>
      <c r="N1383" s="736">
        <v>419229.39999999997</v>
      </c>
    </row>
    <row r="1384" spans="1:14" ht="14.45" customHeight="1" x14ac:dyDescent="0.2">
      <c r="A1384" s="730" t="s">
        <v>599</v>
      </c>
      <c r="B1384" s="731" t="s">
        <v>600</v>
      </c>
      <c r="C1384" s="732" t="s">
        <v>626</v>
      </c>
      <c r="D1384" s="733" t="s">
        <v>627</v>
      </c>
      <c r="E1384" s="734">
        <v>50113013</v>
      </c>
      <c r="F1384" s="733" t="s">
        <v>1398</v>
      </c>
      <c r="G1384" s="732" t="s">
        <v>651</v>
      </c>
      <c r="H1384" s="732">
        <v>101066</v>
      </c>
      <c r="I1384" s="732">
        <v>1066</v>
      </c>
      <c r="J1384" s="732" t="s">
        <v>1442</v>
      </c>
      <c r="K1384" s="732" t="s">
        <v>1443</v>
      </c>
      <c r="L1384" s="735">
        <v>57.350000000000023</v>
      </c>
      <c r="M1384" s="735">
        <v>5</v>
      </c>
      <c r="N1384" s="736">
        <v>286.75000000000011</v>
      </c>
    </row>
    <row r="1385" spans="1:14" ht="14.45" customHeight="1" x14ac:dyDescent="0.2">
      <c r="A1385" s="730" t="s">
        <v>599</v>
      </c>
      <c r="B1385" s="731" t="s">
        <v>600</v>
      </c>
      <c r="C1385" s="732" t="s">
        <v>626</v>
      </c>
      <c r="D1385" s="733" t="s">
        <v>627</v>
      </c>
      <c r="E1385" s="734">
        <v>50113013</v>
      </c>
      <c r="F1385" s="733" t="s">
        <v>1398</v>
      </c>
      <c r="G1385" s="732" t="s">
        <v>670</v>
      </c>
      <c r="H1385" s="732">
        <v>173750</v>
      </c>
      <c r="I1385" s="732">
        <v>173750</v>
      </c>
      <c r="J1385" s="732" t="s">
        <v>1447</v>
      </c>
      <c r="K1385" s="732" t="s">
        <v>1448</v>
      </c>
      <c r="L1385" s="735">
        <v>825.08000000000027</v>
      </c>
      <c r="M1385" s="735">
        <v>65</v>
      </c>
      <c r="N1385" s="736">
        <v>53630.200000000019</v>
      </c>
    </row>
    <row r="1386" spans="1:14" ht="14.45" customHeight="1" x14ac:dyDescent="0.2">
      <c r="A1386" s="730" t="s">
        <v>599</v>
      </c>
      <c r="B1386" s="731" t="s">
        <v>600</v>
      </c>
      <c r="C1386" s="732" t="s">
        <v>626</v>
      </c>
      <c r="D1386" s="733" t="s">
        <v>627</v>
      </c>
      <c r="E1386" s="734">
        <v>50113013</v>
      </c>
      <c r="F1386" s="733" t="s">
        <v>1398</v>
      </c>
      <c r="G1386" s="732" t="s">
        <v>670</v>
      </c>
      <c r="H1386" s="732">
        <v>242332</v>
      </c>
      <c r="I1386" s="732">
        <v>242332</v>
      </c>
      <c r="J1386" s="732" t="s">
        <v>1449</v>
      </c>
      <c r="K1386" s="732" t="s">
        <v>1450</v>
      </c>
      <c r="L1386" s="735">
        <v>376.92</v>
      </c>
      <c r="M1386" s="735">
        <v>6</v>
      </c>
      <c r="N1386" s="736">
        <v>2261.52</v>
      </c>
    </row>
    <row r="1387" spans="1:14" ht="14.45" customHeight="1" x14ac:dyDescent="0.2">
      <c r="A1387" s="730" t="s">
        <v>599</v>
      </c>
      <c r="B1387" s="731" t="s">
        <v>600</v>
      </c>
      <c r="C1387" s="732" t="s">
        <v>626</v>
      </c>
      <c r="D1387" s="733" t="s">
        <v>627</v>
      </c>
      <c r="E1387" s="734">
        <v>50113013</v>
      </c>
      <c r="F1387" s="733" t="s">
        <v>1398</v>
      </c>
      <c r="G1387" s="732" t="s">
        <v>329</v>
      </c>
      <c r="H1387" s="732">
        <v>224407</v>
      </c>
      <c r="I1387" s="732">
        <v>224407</v>
      </c>
      <c r="J1387" s="732" t="s">
        <v>1449</v>
      </c>
      <c r="K1387" s="732" t="s">
        <v>1451</v>
      </c>
      <c r="L1387" s="735">
        <v>188.46</v>
      </c>
      <c r="M1387" s="735">
        <v>24</v>
      </c>
      <c r="N1387" s="736">
        <v>4523.04</v>
      </c>
    </row>
    <row r="1388" spans="1:14" ht="14.45" customHeight="1" x14ac:dyDescent="0.2">
      <c r="A1388" s="730" t="s">
        <v>599</v>
      </c>
      <c r="B1388" s="731" t="s">
        <v>600</v>
      </c>
      <c r="C1388" s="732" t="s">
        <v>626</v>
      </c>
      <c r="D1388" s="733" t="s">
        <v>627</v>
      </c>
      <c r="E1388" s="734">
        <v>50113013</v>
      </c>
      <c r="F1388" s="733" t="s">
        <v>1398</v>
      </c>
      <c r="G1388" s="732" t="s">
        <v>651</v>
      </c>
      <c r="H1388" s="732">
        <v>225543</v>
      </c>
      <c r="I1388" s="732">
        <v>225543</v>
      </c>
      <c r="J1388" s="732" t="s">
        <v>1452</v>
      </c>
      <c r="K1388" s="732" t="s">
        <v>1453</v>
      </c>
      <c r="L1388" s="735">
        <v>390.64</v>
      </c>
      <c r="M1388" s="735">
        <v>49</v>
      </c>
      <c r="N1388" s="736">
        <v>19141.36</v>
      </c>
    </row>
    <row r="1389" spans="1:14" ht="14.45" customHeight="1" x14ac:dyDescent="0.2">
      <c r="A1389" s="730" t="s">
        <v>599</v>
      </c>
      <c r="B1389" s="731" t="s">
        <v>600</v>
      </c>
      <c r="C1389" s="732" t="s">
        <v>626</v>
      </c>
      <c r="D1389" s="733" t="s">
        <v>627</v>
      </c>
      <c r="E1389" s="734">
        <v>50113013</v>
      </c>
      <c r="F1389" s="733" t="s">
        <v>1398</v>
      </c>
      <c r="G1389" s="732" t="s">
        <v>651</v>
      </c>
      <c r="H1389" s="732">
        <v>101077</v>
      </c>
      <c r="I1389" s="732">
        <v>1077</v>
      </c>
      <c r="J1389" s="732" t="s">
        <v>2034</v>
      </c>
      <c r="K1389" s="732" t="s">
        <v>1455</v>
      </c>
      <c r="L1389" s="735">
        <v>59.54</v>
      </c>
      <c r="M1389" s="735">
        <v>1</v>
      </c>
      <c r="N1389" s="736">
        <v>59.54</v>
      </c>
    </row>
    <row r="1390" spans="1:14" ht="14.45" customHeight="1" x14ac:dyDescent="0.2">
      <c r="A1390" s="730" t="s">
        <v>599</v>
      </c>
      <c r="B1390" s="731" t="s">
        <v>600</v>
      </c>
      <c r="C1390" s="732" t="s">
        <v>626</v>
      </c>
      <c r="D1390" s="733" t="s">
        <v>627</v>
      </c>
      <c r="E1390" s="734">
        <v>50113013</v>
      </c>
      <c r="F1390" s="733" t="s">
        <v>1398</v>
      </c>
      <c r="G1390" s="732" t="s">
        <v>651</v>
      </c>
      <c r="H1390" s="732">
        <v>201970</v>
      </c>
      <c r="I1390" s="732">
        <v>201970</v>
      </c>
      <c r="J1390" s="732" t="s">
        <v>2035</v>
      </c>
      <c r="K1390" s="732" t="s">
        <v>2036</v>
      </c>
      <c r="L1390" s="735">
        <v>72.109999999999985</v>
      </c>
      <c r="M1390" s="735">
        <v>1</v>
      </c>
      <c r="N1390" s="736">
        <v>72.109999999999985</v>
      </c>
    </row>
    <row r="1391" spans="1:14" ht="14.45" customHeight="1" x14ac:dyDescent="0.2">
      <c r="A1391" s="730" t="s">
        <v>599</v>
      </c>
      <c r="B1391" s="731" t="s">
        <v>600</v>
      </c>
      <c r="C1391" s="732" t="s">
        <v>626</v>
      </c>
      <c r="D1391" s="733" t="s">
        <v>627</v>
      </c>
      <c r="E1391" s="734">
        <v>50113013</v>
      </c>
      <c r="F1391" s="733" t="s">
        <v>1398</v>
      </c>
      <c r="G1391" s="732" t="s">
        <v>651</v>
      </c>
      <c r="H1391" s="732">
        <v>498890</v>
      </c>
      <c r="I1391" s="732">
        <v>9999999</v>
      </c>
      <c r="J1391" s="732" t="s">
        <v>1456</v>
      </c>
      <c r="K1391" s="732" t="s">
        <v>1457</v>
      </c>
      <c r="L1391" s="735">
        <v>2112</v>
      </c>
      <c r="M1391" s="735">
        <v>1.67</v>
      </c>
      <c r="N1391" s="736">
        <v>3527.04</v>
      </c>
    </row>
    <row r="1392" spans="1:14" ht="14.45" customHeight="1" x14ac:dyDescent="0.2">
      <c r="A1392" s="730" t="s">
        <v>599</v>
      </c>
      <c r="B1392" s="731" t="s">
        <v>600</v>
      </c>
      <c r="C1392" s="732" t="s">
        <v>626</v>
      </c>
      <c r="D1392" s="733" t="s">
        <v>627</v>
      </c>
      <c r="E1392" s="734">
        <v>50113013</v>
      </c>
      <c r="F1392" s="733" t="s">
        <v>1398</v>
      </c>
      <c r="G1392" s="732" t="s">
        <v>651</v>
      </c>
      <c r="H1392" s="732">
        <v>113424</v>
      </c>
      <c r="I1392" s="732">
        <v>9999999</v>
      </c>
      <c r="J1392" s="732" t="s">
        <v>1458</v>
      </c>
      <c r="K1392" s="732" t="s">
        <v>1459</v>
      </c>
      <c r="L1392" s="735">
        <v>2393.2599999999998</v>
      </c>
      <c r="M1392" s="735">
        <v>6</v>
      </c>
      <c r="N1392" s="736">
        <v>14359.559999999998</v>
      </c>
    </row>
    <row r="1393" spans="1:14" ht="14.45" customHeight="1" x14ac:dyDescent="0.2">
      <c r="A1393" s="730" t="s">
        <v>599</v>
      </c>
      <c r="B1393" s="731" t="s">
        <v>600</v>
      </c>
      <c r="C1393" s="732" t="s">
        <v>626</v>
      </c>
      <c r="D1393" s="733" t="s">
        <v>627</v>
      </c>
      <c r="E1393" s="734">
        <v>50113013</v>
      </c>
      <c r="F1393" s="733" t="s">
        <v>1398</v>
      </c>
      <c r="G1393" s="732" t="s">
        <v>670</v>
      </c>
      <c r="H1393" s="732">
        <v>113453</v>
      </c>
      <c r="I1393" s="732">
        <v>113453</v>
      </c>
      <c r="J1393" s="732" t="s">
        <v>1460</v>
      </c>
      <c r="K1393" s="732" t="s">
        <v>1461</v>
      </c>
      <c r="L1393" s="735">
        <v>2124.7582758620688</v>
      </c>
      <c r="M1393" s="735">
        <v>29</v>
      </c>
      <c r="N1393" s="736">
        <v>61617.989999999991</v>
      </c>
    </row>
    <row r="1394" spans="1:14" ht="14.45" customHeight="1" x14ac:dyDescent="0.2">
      <c r="A1394" s="730" t="s">
        <v>599</v>
      </c>
      <c r="B1394" s="731" t="s">
        <v>600</v>
      </c>
      <c r="C1394" s="732" t="s">
        <v>626</v>
      </c>
      <c r="D1394" s="733" t="s">
        <v>627</v>
      </c>
      <c r="E1394" s="734">
        <v>50113013</v>
      </c>
      <c r="F1394" s="733" t="s">
        <v>1398</v>
      </c>
      <c r="G1394" s="732" t="s">
        <v>651</v>
      </c>
      <c r="H1394" s="732">
        <v>106264</v>
      </c>
      <c r="I1394" s="732">
        <v>6264</v>
      </c>
      <c r="J1394" s="732" t="s">
        <v>2037</v>
      </c>
      <c r="K1394" s="732" t="s">
        <v>2038</v>
      </c>
      <c r="L1394" s="735">
        <v>31.662500000000001</v>
      </c>
      <c r="M1394" s="735">
        <v>4</v>
      </c>
      <c r="N1394" s="736">
        <v>126.65</v>
      </c>
    </row>
    <row r="1395" spans="1:14" ht="14.45" customHeight="1" x14ac:dyDescent="0.2">
      <c r="A1395" s="730" t="s">
        <v>599</v>
      </c>
      <c r="B1395" s="731" t="s">
        <v>600</v>
      </c>
      <c r="C1395" s="732" t="s">
        <v>626</v>
      </c>
      <c r="D1395" s="733" t="s">
        <v>627</v>
      </c>
      <c r="E1395" s="734">
        <v>50113013</v>
      </c>
      <c r="F1395" s="733" t="s">
        <v>1398</v>
      </c>
      <c r="G1395" s="732" t="s">
        <v>651</v>
      </c>
      <c r="H1395" s="732">
        <v>105113</v>
      </c>
      <c r="I1395" s="732">
        <v>5113</v>
      </c>
      <c r="J1395" s="732" t="s">
        <v>1462</v>
      </c>
      <c r="K1395" s="732" t="s">
        <v>1463</v>
      </c>
      <c r="L1395" s="735">
        <v>128.14714285714288</v>
      </c>
      <c r="M1395" s="735">
        <v>175</v>
      </c>
      <c r="N1395" s="736">
        <v>22425.750000000004</v>
      </c>
    </row>
    <row r="1396" spans="1:14" ht="14.45" customHeight="1" x14ac:dyDescent="0.2">
      <c r="A1396" s="730" t="s">
        <v>599</v>
      </c>
      <c r="B1396" s="731" t="s">
        <v>600</v>
      </c>
      <c r="C1396" s="732" t="s">
        <v>626</v>
      </c>
      <c r="D1396" s="733" t="s">
        <v>627</v>
      </c>
      <c r="E1396" s="734">
        <v>50113013</v>
      </c>
      <c r="F1396" s="733" t="s">
        <v>1398</v>
      </c>
      <c r="G1396" s="732" t="s">
        <v>651</v>
      </c>
      <c r="H1396" s="732">
        <v>225175</v>
      </c>
      <c r="I1396" s="732">
        <v>225175</v>
      </c>
      <c r="J1396" s="732" t="s">
        <v>1464</v>
      </c>
      <c r="K1396" s="732" t="s">
        <v>1465</v>
      </c>
      <c r="L1396" s="735">
        <v>45.61</v>
      </c>
      <c r="M1396" s="735">
        <v>2</v>
      </c>
      <c r="N1396" s="736">
        <v>91.22</v>
      </c>
    </row>
    <row r="1397" spans="1:14" ht="14.45" customHeight="1" x14ac:dyDescent="0.2">
      <c r="A1397" s="730" t="s">
        <v>599</v>
      </c>
      <c r="B1397" s="731" t="s">
        <v>600</v>
      </c>
      <c r="C1397" s="732" t="s">
        <v>626</v>
      </c>
      <c r="D1397" s="733" t="s">
        <v>627</v>
      </c>
      <c r="E1397" s="734">
        <v>50113013</v>
      </c>
      <c r="F1397" s="733" t="s">
        <v>1398</v>
      </c>
      <c r="G1397" s="732" t="s">
        <v>651</v>
      </c>
      <c r="H1397" s="732">
        <v>225173</v>
      </c>
      <c r="I1397" s="732">
        <v>225173</v>
      </c>
      <c r="J1397" s="732" t="s">
        <v>2039</v>
      </c>
      <c r="K1397" s="732" t="s">
        <v>2040</v>
      </c>
      <c r="L1397" s="735">
        <v>93.27</v>
      </c>
      <c r="M1397" s="735">
        <v>1</v>
      </c>
      <c r="N1397" s="736">
        <v>93.27</v>
      </c>
    </row>
    <row r="1398" spans="1:14" ht="14.45" customHeight="1" x14ac:dyDescent="0.2">
      <c r="A1398" s="730" t="s">
        <v>599</v>
      </c>
      <c r="B1398" s="731" t="s">
        <v>600</v>
      </c>
      <c r="C1398" s="732" t="s">
        <v>626</v>
      </c>
      <c r="D1398" s="733" t="s">
        <v>627</v>
      </c>
      <c r="E1398" s="734">
        <v>50113013</v>
      </c>
      <c r="F1398" s="733" t="s">
        <v>1398</v>
      </c>
      <c r="G1398" s="732" t="s">
        <v>670</v>
      </c>
      <c r="H1398" s="732">
        <v>126127</v>
      </c>
      <c r="I1398" s="732">
        <v>26127</v>
      </c>
      <c r="J1398" s="732" t="s">
        <v>1466</v>
      </c>
      <c r="K1398" s="732" t="s">
        <v>1467</v>
      </c>
      <c r="L1398" s="735">
        <v>2237.7299999999996</v>
      </c>
      <c r="M1398" s="735">
        <v>14</v>
      </c>
      <c r="N1398" s="736">
        <v>31328.219999999994</v>
      </c>
    </row>
    <row r="1399" spans="1:14" ht="14.45" customHeight="1" x14ac:dyDescent="0.2">
      <c r="A1399" s="730" t="s">
        <v>599</v>
      </c>
      <c r="B1399" s="731" t="s">
        <v>600</v>
      </c>
      <c r="C1399" s="732" t="s">
        <v>626</v>
      </c>
      <c r="D1399" s="733" t="s">
        <v>627</v>
      </c>
      <c r="E1399" s="734">
        <v>50113013</v>
      </c>
      <c r="F1399" s="733" t="s">
        <v>1398</v>
      </c>
      <c r="G1399" s="732" t="s">
        <v>670</v>
      </c>
      <c r="H1399" s="732">
        <v>166269</v>
      </c>
      <c r="I1399" s="732">
        <v>166269</v>
      </c>
      <c r="J1399" s="732" t="s">
        <v>1470</v>
      </c>
      <c r="K1399" s="732" t="s">
        <v>1471</v>
      </c>
      <c r="L1399" s="735">
        <v>52.879999999999995</v>
      </c>
      <c r="M1399" s="735">
        <v>107</v>
      </c>
      <c r="N1399" s="736">
        <v>5658.16</v>
      </c>
    </row>
    <row r="1400" spans="1:14" ht="14.45" customHeight="1" x14ac:dyDescent="0.2">
      <c r="A1400" s="730" t="s">
        <v>599</v>
      </c>
      <c r="B1400" s="731" t="s">
        <v>600</v>
      </c>
      <c r="C1400" s="732" t="s">
        <v>626</v>
      </c>
      <c r="D1400" s="733" t="s">
        <v>627</v>
      </c>
      <c r="E1400" s="734">
        <v>50113013</v>
      </c>
      <c r="F1400" s="733" t="s">
        <v>1398</v>
      </c>
      <c r="G1400" s="732" t="s">
        <v>670</v>
      </c>
      <c r="H1400" s="732">
        <v>166265</v>
      </c>
      <c r="I1400" s="732">
        <v>166265</v>
      </c>
      <c r="J1400" s="732" t="s">
        <v>2041</v>
      </c>
      <c r="K1400" s="732" t="s">
        <v>2042</v>
      </c>
      <c r="L1400" s="735">
        <v>33.39</v>
      </c>
      <c r="M1400" s="735">
        <v>20</v>
      </c>
      <c r="N1400" s="736">
        <v>667.8</v>
      </c>
    </row>
    <row r="1401" spans="1:14" ht="14.45" customHeight="1" x14ac:dyDescent="0.2">
      <c r="A1401" s="730" t="s">
        <v>599</v>
      </c>
      <c r="B1401" s="731" t="s">
        <v>600</v>
      </c>
      <c r="C1401" s="732" t="s">
        <v>626</v>
      </c>
      <c r="D1401" s="733" t="s">
        <v>627</v>
      </c>
      <c r="E1401" s="734">
        <v>50113013</v>
      </c>
      <c r="F1401" s="733" t="s">
        <v>1398</v>
      </c>
      <c r="G1401" s="732" t="s">
        <v>670</v>
      </c>
      <c r="H1401" s="732">
        <v>118547</v>
      </c>
      <c r="I1401" s="732">
        <v>18547</v>
      </c>
      <c r="J1401" s="732" t="s">
        <v>1472</v>
      </c>
      <c r="K1401" s="732" t="s">
        <v>1473</v>
      </c>
      <c r="L1401" s="735">
        <v>92.970000000000013</v>
      </c>
      <c r="M1401" s="735">
        <v>1</v>
      </c>
      <c r="N1401" s="736">
        <v>92.970000000000013</v>
      </c>
    </row>
    <row r="1402" spans="1:14" ht="14.45" customHeight="1" x14ac:dyDescent="0.2">
      <c r="A1402" s="730" t="s">
        <v>599</v>
      </c>
      <c r="B1402" s="731" t="s">
        <v>600</v>
      </c>
      <c r="C1402" s="732" t="s">
        <v>626</v>
      </c>
      <c r="D1402" s="733" t="s">
        <v>627</v>
      </c>
      <c r="E1402" s="734">
        <v>50113013</v>
      </c>
      <c r="F1402" s="733" t="s">
        <v>1398</v>
      </c>
      <c r="G1402" s="732" t="s">
        <v>651</v>
      </c>
      <c r="H1402" s="732">
        <v>209414</v>
      </c>
      <c r="I1402" s="732">
        <v>209414</v>
      </c>
      <c r="J1402" s="732" t="s">
        <v>1474</v>
      </c>
      <c r="K1402" s="732" t="s">
        <v>1475</v>
      </c>
      <c r="L1402" s="735">
        <v>21262.543999999998</v>
      </c>
      <c r="M1402" s="735">
        <v>1</v>
      </c>
      <c r="N1402" s="736">
        <v>21262.543999999998</v>
      </c>
    </row>
    <row r="1403" spans="1:14" ht="14.45" customHeight="1" x14ac:dyDescent="0.2">
      <c r="A1403" s="730" t="s">
        <v>599</v>
      </c>
      <c r="B1403" s="731" t="s">
        <v>600</v>
      </c>
      <c r="C1403" s="732" t="s">
        <v>626</v>
      </c>
      <c r="D1403" s="733" t="s">
        <v>627</v>
      </c>
      <c r="E1403" s="734">
        <v>50113013</v>
      </c>
      <c r="F1403" s="733" t="s">
        <v>1398</v>
      </c>
      <c r="G1403" s="732" t="s">
        <v>670</v>
      </c>
      <c r="H1403" s="732">
        <v>103708</v>
      </c>
      <c r="I1403" s="732">
        <v>3708</v>
      </c>
      <c r="J1403" s="732" t="s">
        <v>2043</v>
      </c>
      <c r="K1403" s="732" t="s">
        <v>2044</v>
      </c>
      <c r="L1403" s="735">
        <v>1134.8800000000001</v>
      </c>
      <c r="M1403" s="735">
        <v>2</v>
      </c>
      <c r="N1403" s="736">
        <v>2269.7600000000002</v>
      </c>
    </row>
    <row r="1404" spans="1:14" ht="14.45" customHeight="1" x14ac:dyDescent="0.2">
      <c r="A1404" s="730" t="s">
        <v>599</v>
      </c>
      <c r="B1404" s="731" t="s">
        <v>600</v>
      </c>
      <c r="C1404" s="732" t="s">
        <v>626</v>
      </c>
      <c r="D1404" s="733" t="s">
        <v>627</v>
      </c>
      <c r="E1404" s="734">
        <v>50113014</v>
      </c>
      <c r="F1404" s="733" t="s">
        <v>1476</v>
      </c>
      <c r="G1404" s="732" t="s">
        <v>651</v>
      </c>
      <c r="H1404" s="732">
        <v>198417</v>
      </c>
      <c r="I1404" s="732">
        <v>198417</v>
      </c>
      <c r="J1404" s="732" t="s">
        <v>2045</v>
      </c>
      <c r="K1404" s="732" t="s">
        <v>2046</v>
      </c>
      <c r="L1404" s="735">
        <v>25665.864230769228</v>
      </c>
      <c r="M1404" s="735">
        <v>13</v>
      </c>
      <c r="N1404" s="736">
        <v>333656.23499999999</v>
      </c>
    </row>
    <row r="1405" spans="1:14" ht="14.45" customHeight="1" x14ac:dyDescent="0.2">
      <c r="A1405" s="730" t="s">
        <v>599</v>
      </c>
      <c r="B1405" s="731" t="s">
        <v>600</v>
      </c>
      <c r="C1405" s="732" t="s">
        <v>626</v>
      </c>
      <c r="D1405" s="733" t="s">
        <v>627</v>
      </c>
      <c r="E1405" s="734">
        <v>50113014</v>
      </c>
      <c r="F1405" s="733" t="s">
        <v>1476</v>
      </c>
      <c r="G1405" s="732" t="s">
        <v>651</v>
      </c>
      <c r="H1405" s="732">
        <v>113798</v>
      </c>
      <c r="I1405" s="732">
        <v>13798</v>
      </c>
      <c r="J1405" s="732" t="s">
        <v>1897</v>
      </c>
      <c r="K1405" s="732" t="s">
        <v>1898</v>
      </c>
      <c r="L1405" s="735">
        <v>112.96600000000004</v>
      </c>
      <c r="M1405" s="735">
        <v>10</v>
      </c>
      <c r="N1405" s="736">
        <v>1129.6600000000003</v>
      </c>
    </row>
    <row r="1406" spans="1:14" ht="14.45" customHeight="1" x14ac:dyDescent="0.2">
      <c r="A1406" s="730" t="s">
        <v>599</v>
      </c>
      <c r="B1406" s="731" t="s">
        <v>600</v>
      </c>
      <c r="C1406" s="732" t="s">
        <v>626</v>
      </c>
      <c r="D1406" s="733" t="s">
        <v>627</v>
      </c>
      <c r="E1406" s="734">
        <v>50113014</v>
      </c>
      <c r="F1406" s="733" t="s">
        <v>1476</v>
      </c>
      <c r="G1406" s="732" t="s">
        <v>670</v>
      </c>
      <c r="H1406" s="732">
        <v>64942</v>
      </c>
      <c r="I1406" s="732">
        <v>64942</v>
      </c>
      <c r="J1406" s="732" t="s">
        <v>1479</v>
      </c>
      <c r="K1406" s="732" t="s">
        <v>1480</v>
      </c>
      <c r="L1406" s="735">
        <v>1390.1799999999998</v>
      </c>
      <c r="M1406" s="735">
        <v>4</v>
      </c>
      <c r="N1406" s="736">
        <v>5560.7199999999993</v>
      </c>
    </row>
    <row r="1407" spans="1:14" ht="14.45" customHeight="1" x14ac:dyDescent="0.2">
      <c r="A1407" s="730" t="s">
        <v>599</v>
      </c>
      <c r="B1407" s="731" t="s">
        <v>600</v>
      </c>
      <c r="C1407" s="732" t="s">
        <v>626</v>
      </c>
      <c r="D1407" s="733" t="s">
        <v>627</v>
      </c>
      <c r="E1407" s="734">
        <v>50113014</v>
      </c>
      <c r="F1407" s="733" t="s">
        <v>1476</v>
      </c>
      <c r="G1407" s="732" t="s">
        <v>670</v>
      </c>
      <c r="H1407" s="732">
        <v>850734</v>
      </c>
      <c r="I1407" s="732">
        <v>149384</v>
      </c>
      <c r="J1407" s="732" t="s">
        <v>1481</v>
      </c>
      <c r="K1407" s="732" t="s">
        <v>1482</v>
      </c>
      <c r="L1407" s="735">
        <v>1101.2099999999998</v>
      </c>
      <c r="M1407" s="735">
        <v>420</v>
      </c>
      <c r="N1407" s="736">
        <v>462508.19999999995</v>
      </c>
    </row>
    <row r="1408" spans="1:14" ht="14.45" customHeight="1" x14ac:dyDescent="0.2">
      <c r="A1408" s="730" t="s">
        <v>599</v>
      </c>
      <c r="B1408" s="731" t="s">
        <v>600</v>
      </c>
      <c r="C1408" s="732" t="s">
        <v>626</v>
      </c>
      <c r="D1408" s="733" t="s">
        <v>627</v>
      </c>
      <c r="E1408" s="734">
        <v>50113014</v>
      </c>
      <c r="F1408" s="733" t="s">
        <v>1476</v>
      </c>
      <c r="G1408" s="732" t="s">
        <v>670</v>
      </c>
      <c r="H1408" s="732">
        <v>164401</v>
      </c>
      <c r="I1408" s="732">
        <v>164401</v>
      </c>
      <c r="J1408" s="732" t="s">
        <v>1483</v>
      </c>
      <c r="K1408" s="732" t="s">
        <v>1484</v>
      </c>
      <c r="L1408" s="735">
        <v>319</v>
      </c>
      <c r="M1408" s="735">
        <v>1</v>
      </c>
      <c r="N1408" s="736">
        <v>319</v>
      </c>
    </row>
    <row r="1409" spans="1:14" ht="14.45" customHeight="1" x14ac:dyDescent="0.2">
      <c r="A1409" s="730" t="s">
        <v>599</v>
      </c>
      <c r="B1409" s="731" t="s">
        <v>600</v>
      </c>
      <c r="C1409" s="732" t="s">
        <v>626</v>
      </c>
      <c r="D1409" s="733" t="s">
        <v>627</v>
      </c>
      <c r="E1409" s="734">
        <v>50113014</v>
      </c>
      <c r="F1409" s="733" t="s">
        <v>1476</v>
      </c>
      <c r="G1409" s="732" t="s">
        <v>651</v>
      </c>
      <c r="H1409" s="732">
        <v>210001</v>
      </c>
      <c r="I1409" s="732">
        <v>210001</v>
      </c>
      <c r="J1409" s="732" t="s">
        <v>1902</v>
      </c>
      <c r="K1409" s="732" t="s">
        <v>1903</v>
      </c>
      <c r="L1409" s="735">
        <v>10623.54</v>
      </c>
      <c r="M1409" s="735">
        <v>6</v>
      </c>
      <c r="N1409" s="736">
        <v>63741.240000000005</v>
      </c>
    </row>
    <row r="1410" spans="1:14" ht="14.45" customHeight="1" x14ac:dyDescent="0.2">
      <c r="A1410" s="730" t="s">
        <v>599</v>
      </c>
      <c r="B1410" s="731" t="s">
        <v>600</v>
      </c>
      <c r="C1410" s="732" t="s">
        <v>626</v>
      </c>
      <c r="D1410" s="733" t="s">
        <v>627</v>
      </c>
      <c r="E1410" s="734">
        <v>50113014</v>
      </c>
      <c r="F1410" s="733" t="s">
        <v>1476</v>
      </c>
      <c r="G1410" s="732" t="s">
        <v>651</v>
      </c>
      <c r="H1410" s="732">
        <v>126902</v>
      </c>
      <c r="I1410" s="732">
        <v>26902</v>
      </c>
      <c r="J1410" s="732" t="s">
        <v>1485</v>
      </c>
      <c r="K1410" s="732" t="s">
        <v>1486</v>
      </c>
      <c r="L1410" s="735">
        <v>333.90799999999996</v>
      </c>
      <c r="M1410" s="735">
        <v>150</v>
      </c>
      <c r="N1410" s="736">
        <v>50086.19999999999</v>
      </c>
    </row>
    <row r="1411" spans="1:14" ht="14.45" customHeight="1" x14ac:dyDescent="0.2">
      <c r="A1411" s="730" t="s">
        <v>599</v>
      </c>
      <c r="B1411" s="731" t="s">
        <v>600</v>
      </c>
      <c r="C1411" s="732" t="s">
        <v>626</v>
      </c>
      <c r="D1411" s="733" t="s">
        <v>627</v>
      </c>
      <c r="E1411" s="734">
        <v>50113014</v>
      </c>
      <c r="F1411" s="733" t="s">
        <v>1476</v>
      </c>
      <c r="G1411" s="732" t="s">
        <v>670</v>
      </c>
      <c r="H1411" s="732">
        <v>189220</v>
      </c>
      <c r="I1411" s="732">
        <v>189220</v>
      </c>
      <c r="J1411" s="732" t="s">
        <v>1489</v>
      </c>
      <c r="K1411" s="732" t="s">
        <v>1490</v>
      </c>
      <c r="L1411" s="735">
        <v>6764.329999999999</v>
      </c>
      <c r="M1411" s="735">
        <v>3</v>
      </c>
      <c r="N1411" s="736">
        <v>20292.989999999998</v>
      </c>
    </row>
    <row r="1412" spans="1:14" ht="14.45" customHeight="1" x14ac:dyDescent="0.2">
      <c r="A1412" s="730" t="s">
        <v>599</v>
      </c>
      <c r="B1412" s="731" t="s">
        <v>600</v>
      </c>
      <c r="C1412" s="732" t="s">
        <v>629</v>
      </c>
      <c r="D1412" s="733" t="s">
        <v>630</v>
      </c>
      <c r="E1412" s="734">
        <v>50113001</v>
      </c>
      <c r="F1412" s="733" t="s">
        <v>650</v>
      </c>
      <c r="G1412" s="732" t="s">
        <v>651</v>
      </c>
      <c r="H1412" s="732">
        <v>990082</v>
      </c>
      <c r="I1412" s="732">
        <v>0</v>
      </c>
      <c r="J1412" s="732" t="s">
        <v>2047</v>
      </c>
      <c r="K1412" s="732" t="s">
        <v>329</v>
      </c>
      <c r="L1412" s="735">
        <v>612.75774364688391</v>
      </c>
      <c r="M1412" s="735">
        <v>5</v>
      </c>
      <c r="N1412" s="736">
        <v>3063.7887182344198</v>
      </c>
    </row>
    <row r="1413" spans="1:14" ht="14.45" customHeight="1" x14ac:dyDescent="0.2">
      <c r="A1413" s="730" t="s">
        <v>599</v>
      </c>
      <c r="B1413" s="731" t="s">
        <v>600</v>
      </c>
      <c r="C1413" s="732" t="s">
        <v>629</v>
      </c>
      <c r="D1413" s="733" t="s">
        <v>630</v>
      </c>
      <c r="E1413" s="734">
        <v>50113001</v>
      </c>
      <c r="F1413" s="733" t="s">
        <v>650</v>
      </c>
      <c r="G1413" s="732" t="s">
        <v>651</v>
      </c>
      <c r="H1413" s="732">
        <v>900321</v>
      </c>
      <c r="I1413" s="732">
        <v>0</v>
      </c>
      <c r="J1413" s="732" t="s">
        <v>1526</v>
      </c>
      <c r="K1413" s="732" t="s">
        <v>329</v>
      </c>
      <c r="L1413" s="735">
        <v>540.91158220361092</v>
      </c>
      <c r="M1413" s="735">
        <v>7</v>
      </c>
      <c r="N1413" s="736">
        <v>3786.3810754252768</v>
      </c>
    </row>
    <row r="1414" spans="1:14" ht="14.45" customHeight="1" x14ac:dyDescent="0.2">
      <c r="A1414" s="730" t="s">
        <v>599</v>
      </c>
      <c r="B1414" s="731" t="s">
        <v>600</v>
      </c>
      <c r="C1414" s="732" t="s">
        <v>641</v>
      </c>
      <c r="D1414" s="733" t="s">
        <v>642</v>
      </c>
      <c r="E1414" s="734">
        <v>50113001</v>
      </c>
      <c r="F1414" s="733" t="s">
        <v>650</v>
      </c>
      <c r="G1414" s="732" t="s">
        <v>651</v>
      </c>
      <c r="H1414" s="732">
        <v>902042</v>
      </c>
      <c r="I1414" s="732">
        <v>0</v>
      </c>
      <c r="J1414" s="732" t="s">
        <v>2048</v>
      </c>
      <c r="K1414" s="732" t="s">
        <v>2049</v>
      </c>
      <c r="L1414" s="735">
        <v>362.28408190155767</v>
      </c>
      <c r="M1414" s="735">
        <v>14</v>
      </c>
      <c r="N1414" s="736">
        <v>5071.9771466218072</v>
      </c>
    </row>
    <row r="1415" spans="1:14" ht="14.45" customHeight="1" x14ac:dyDescent="0.2">
      <c r="A1415" s="730" t="s">
        <v>599</v>
      </c>
      <c r="B1415" s="731" t="s">
        <v>600</v>
      </c>
      <c r="C1415" s="732" t="s">
        <v>641</v>
      </c>
      <c r="D1415" s="733" t="s">
        <v>642</v>
      </c>
      <c r="E1415" s="734">
        <v>50113001</v>
      </c>
      <c r="F1415" s="733" t="s">
        <v>650</v>
      </c>
      <c r="G1415" s="732" t="s">
        <v>651</v>
      </c>
      <c r="H1415" s="732">
        <v>901171</v>
      </c>
      <c r="I1415" s="732">
        <v>0</v>
      </c>
      <c r="J1415" s="732" t="s">
        <v>2050</v>
      </c>
      <c r="K1415" s="732" t="s">
        <v>2051</v>
      </c>
      <c r="L1415" s="735">
        <v>85.432420882023592</v>
      </c>
      <c r="M1415" s="735">
        <v>20</v>
      </c>
      <c r="N1415" s="736">
        <v>1708.648417640472</v>
      </c>
    </row>
    <row r="1416" spans="1:14" ht="14.45" customHeight="1" x14ac:dyDescent="0.2">
      <c r="A1416" s="730" t="s">
        <v>599</v>
      </c>
      <c r="B1416" s="731" t="s">
        <v>600</v>
      </c>
      <c r="C1416" s="732" t="s">
        <v>644</v>
      </c>
      <c r="D1416" s="733" t="s">
        <v>645</v>
      </c>
      <c r="E1416" s="734">
        <v>50113001</v>
      </c>
      <c r="F1416" s="733" t="s">
        <v>650</v>
      </c>
      <c r="G1416" s="732" t="s">
        <v>651</v>
      </c>
      <c r="H1416" s="732">
        <v>156926</v>
      </c>
      <c r="I1416" s="732">
        <v>56926</v>
      </c>
      <c r="J1416" s="732" t="s">
        <v>699</v>
      </c>
      <c r="K1416" s="732" t="s">
        <v>2052</v>
      </c>
      <c r="L1416" s="735">
        <v>48.4</v>
      </c>
      <c r="M1416" s="735">
        <v>4</v>
      </c>
      <c r="N1416" s="736">
        <v>193.6</v>
      </c>
    </row>
    <row r="1417" spans="1:14" ht="14.45" customHeight="1" x14ac:dyDescent="0.2">
      <c r="A1417" s="730" t="s">
        <v>599</v>
      </c>
      <c r="B1417" s="731" t="s">
        <v>600</v>
      </c>
      <c r="C1417" s="732" t="s">
        <v>644</v>
      </c>
      <c r="D1417" s="733" t="s">
        <v>645</v>
      </c>
      <c r="E1417" s="734">
        <v>50113001</v>
      </c>
      <c r="F1417" s="733" t="s">
        <v>650</v>
      </c>
      <c r="G1417" s="732" t="s">
        <v>651</v>
      </c>
      <c r="H1417" s="732">
        <v>51367</v>
      </c>
      <c r="I1417" s="732">
        <v>51367</v>
      </c>
      <c r="J1417" s="732" t="s">
        <v>989</v>
      </c>
      <c r="K1417" s="732" t="s">
        <v>990</v>
      </c>
      <c r="L1417" s="735">
        <v>92.95</v>
      </c>
      <c r="M1417" s="735">
        <v>1</v>
      </c>
      <c r="N1417" s="736">
        <v>92.95</v>
      </c>
    </row>
    <row r="1418" spans="1:14" ht="14.45" customHeight="1" x14ac:dyDescent="0.2">
      <c r="A1418" s="730" t="s">
        <v>599</v>
      </c>
      <c r="B1418" s="731" t="s">
        <v>600</v>
      </c>
      <c r="C1418" s="732" t="s">
        <v>644</v>
      </c>
      <c r="D1418" s="733" t="s">
        <v>645</v>
      </c>
      <c r="E1418" s="734">
        <v>50113001</v>
      </c>
      <c r="F1418" s="733" t="s">
        <v>650</v>
      </c>
      <c r="G1418" s="732" t="s">
        <v>651</v>
      </c>
      <c r="H1418" s="732">
        <v>51383</v>
      </c>
      <c r="I1418" s="732">
        <v>51383</v>
      </c>
      <c r="J1418" s="732" t="s">
        <v>989</v>
      </c>
      <c r="K1418" s="732" t="s">
        <v>991</v>
      </c>
      <c r="L1418" s="735">
        <v>93.5</v>
      </c>
      <c r="M1418" s="735">
        <v>1</v>
      </c>
      <c r="N1418" s="736">
        <v>93.5</v>
      </c>
    </row>
    <row r="1419" spans="1:14" ht="14.45" customHeight="1" x14ac:dyDescent="0.2">
      <c r="A1419" s="730" t="s">
        <v>599</v>
      </c>
      <c r="B1419" s="731" t="s">
        <v>600</v>
      </c>
      <c r="C1419" s="732" t="s">
        <v>644</v>
      </c>
      <c r="D1419" s="733" t="s">
        <v>645</v>
      </c>
      <c r="E1419" s="734">
        <v>50113001</v>
      </c>
      <c r="F1419" s="733" t="s">
        <v>650</v>
      </c>
      <c r="G1419" s="732" t="s">
        <v>651</v>
      </c>
      <c r="H1419" s="732">
        <v>397415</v>
      </c>
      <c r="I1419" s="732">
        <v>0</v>
      </c>
      <c r="J1419" s="732" t="s">
        <v>2053</v>
      </c>
      <c r="K1419" s="732" t="s">
        <v>2054</v>
      </c>
      <c r="L1419" s="735">
        <v>1026.27665</v>
      </c>
      <c r="M1419" s="735">
        <v>16</v>
      </c>
      <c r="N1419" s="736">
        <v>16420.4264</v>
      </c>
    </row>
    <row r="1420" spans="1:14" ht="14.45" customHeight="1" x14ac:dyDescent="0.2">
      <c r="A1420" s="730" t="s">
        <v>599</v>
      </c>
      <c r="B1420" s="731" t="s">
        <v>600</v>
      </c>
      <c r="C1420" s="732" t="s">
        <v>644</v>
      </c>
      <c r="D1420" s="733" t="s">
        <v>645</v>
      </c>
      <c r="E1420" s="734">
        <v>50113001</v>
      </c>
      <c r="F1420" s="733" t="s">
        <v>650</v>
      </c>
      <c r="G1420" s="732" t="s">
        <v>651</v>
      </c>
      <c r="H1420" s="732">
        <v>902056</v>
      </c>
      <c r="I1420" s="732">
        <v>0</v>
      </c>
      <c r="J1420" s="732" t="s">
        <v>2055</v>
      </c>
      <c r="K1420" s="732" t="s">
        <v>329</v>
      </c>
      <c r="L1420" s="735">
        <v>6809.2687499999993</v>
      </c>
      <c r="M1420" s="735">
        <v>8</v>
      </c>
      <c r="N1420" s="736">
        <v>54474.149999999994</v>
      </c>
    </row>
    <row r="1421" spans="1:14" ht="14.45" customHeight="1" x14ac:dyDescent="0.2">
      <c r="A1421" s="730" t="s">
        <v>599</v>
      </c>
      <c r="B1421" s="731" t="s">
        <v>600</v>
      </c>
      <c r="C1421" s="732" t="s">
        <v>644</v>
      </c>
      <c r="D1421" s="733" t="s">
        <v>645</v>
      </c>
      <c r="E1421" s="734">
        <v>50113001</v>
      </c>
      <c r="F1421" s="733" t="s">
        <v>650</v>
      </c>
      <c r="G1421" s="732" t="s">
        <v>651</v>
      </c>
      <c r="H1421" s="732">
        <v>501503</v>
      </c>
      <c r="I1421" s="732">
        <v>0</v>
      </c>
      <c r="J1421" s="732" t="s">
        <v>2056</v>
      </c>
      <c r="K1421" s="732" t="s">
        <v>2057</v>
      </c>
      <c r="L1421" s="735">
        <v>282.54919999999998</v>
      </c>
      <c r="M1421" s="735">
        <v>3</v>
      </c>
      <c r="N1421" s="736">
        <v>847.64760000000001</v>
      </c>
    </row>
    <row r="1422" spans="1:14" ht="14.45" customHeight="1" x14ac:dyDescent="0.2">
      <c r="A1422" s="730" t="s">
        <v>599</v>
      </c>
      <c r="B1422" s="731" t="s">
        <v>600</v>
      </c>
      <c r="C1422" s="732" t="s">
        <v>647</v>
      </c>
      <c r="D1422" s="733" t="s">
        <v>648</v>
      </c>
      <c r="E1422" s="734">
        <v>50113001</v>
      </c>
      <c r="F1422" s="733" t="s">
        <v>650</v>
      </c>
      <c r="G1422" s="732" t="s">
        <v>651</v>
      </c>
      <c r="H1422" s="732">
        <v>185374</v>
      </c>
      <c r="I1422" s="732">
        <v>185374</v>
      </c>
      <c r="J1422" s="732" t="s">
        <v>1506</v>
      </c>
      <c r="K1422" s="732" t="s">
        <v>1507</v>
      </c>
      <c r="L1422" s="735">
        <v>576.00361111111113</v>
      </c>
      <c r="M1422" s="735">
        <v>6</v>
      </c>
      <c r="N1422" s="736">
        <v>3456.021666666667</v>
      </c>
    </row>
    <row r="1423" spans="1:14" ht="14.45" customHeight="1" x14ac:dyDescent="0.2">
      <c r="A1423" s="730" t="s">
        <v>599</v>
      </c>
      <c r="B1423" s="731" t="s">
        <v>600</v>
      </c>
      <c r="C1423" s="732" t="s">
        <v>647</v>
      </c>
      <c r="D1423" s="733" t="s">
        <v>648</v>
      </c>
      <c r="E1423" s="734">
        <v>50113016</v>
      </c>
      <c r="F1423" s="733" t="s">
        <v>1492</v>
      </c>
      <c r="G1423" s="732" t="s">
        <v>651</v>
      </c>
      <c r="H1423" s="732">
        <v>988538</v>
      </c>
      <c r="I1423" s="732">
        <v>193650</v>
      </c>
      <c r="J1423" s="732" t="s">
        <v>2058</v>
      </c>
      <c r="K1423" s="732" t="s">
        <v>2059</v>
      </c>
      <c r="L1423" s="735">
        <v>70974.99626086955</v>
      </c>
      <c r="M1423" s="735">
        <v>46.000000000000007</v>
      </c>
      <c r="N1423" s="736">
        <v>3264849.8279999997</v>
      </c>
    </row>
    <row r="1424" spans="1:14" ht="14.45" customHeight="1" x14ac:dyDescent="0.2">
      <c r="A1424" s="730" t="s">
        <v>599</v>
      </c>
      <c r="B1424" s="731" t="s">
        <v>600</v>
      </c>
      <c r="C1424" s="732" t="s">
        <v>647</v>
      </c>
      <c r="D1424" s="733" t="s">
        <v>648</v>
      </c>
      <c r="E1424" s="734">
        <v>50113016</v>
      </c>
      <c r="F1424" s="733" t="s">
        <v>1492</v>
      </c>
      <c r="G1424" s="732" t="s">
        <v>670</v>
      </c>
      <c r="H1424" s="732">
        <v>129698</v>
      </c>
      <c r="I1424" s="732">
        <v>129698</v>
      </c>
      <c r="J1424" s="732" t="s">
        <v>2060</v>
      </c>
      <c r="K1424" s="732" t="s">
        <v>2061</v>
      </c>
      <c r="L1424" s="735">
        <v>1907.2020682162054</v>
      </c>
      <c r="M1424" s="735">
        <v>3.0000000000000004</v>
      </c>
      <c r="N1424" s="736">
        <v>5721.6062046486168</v>
      </c>
    </row>
    <row r="1425" spans="1:14" ht="14.45" customHeight="1" x14ac:dyDescent="0.2">
      <c r="A1425" s="730" t="s">
        <v>599</v>
      </c>
      <c r="B1425" s="731" t="s">
        <v>600</v>
      </c>
      <c r="C1425" s="732" t="s">
        <v>647</v>
      </c>
      <c r="D1425" s="733" t="s">
        <v>648</v>
      </c>
      <c r="E1425" s="734">
        <v>50113016</v>
      </c>
      <c r="F1425" s="733" t="s">
        <v>1492</v>
      </c>
      <c r="G1425" s="732" t="s">
        <v>670</v>
      </c>
      <c r="H1425" s="732">
        <v>129695</v>
      </c>
      <c r="I1425" s="732">
        <v>129695</v>
      </c>
      <c r="J1425" s="732" t="s">
        <v>2060</v>
      </c>
      <c r="K1425" s="732" t="s">
        <v>2062</v>
      </c>
      <c r="L1425" s="735">
        <v>1682.8358180534829</v>
      </c>
      <c r="M1425" s="735">
        <v>18.3</v>
      </c>
      <c r="N1425" s="736">
        <v>30795.895470378739</v>
      </c>
    </row>
    <row r="1426" spans="1:14" ht="14.45" customHeight="1" x14ac:dyDescent="0.2">
      <c r="A1426" s="730" t="s">
        <v>599</v>
      </c>
      <c r="B1426" s="731" t="s">
        <v>600</v>
      </c>
      <c r="C1426" s="732" t="s">
        <v>647</v>
      </c>
      <c r="D1426" s="733" t="s">
        <v>648</v>
      </c>
      <c r="E1426" s="734">
        <v>50113016</v>
      </c>
      <c r="F1426" s="733" t="s">
        <v>1492</v>
      </c>
      <c r="G1426" s="732" t="s">
        <v>651</v>
      </c>
      <c r="H1426" s="732">
        <v>210912</v>
      </c>
      <c r="I1426" s="732">
        <v>210912</v>
      </c>
      <c r="J1426" s="732" t="s">
        <v>2063</v>
      </c>
      <c r="K1426" s="732" t="s">
        <v>2064</v>
      </c>
      <c r="L1426" s="735">
        <v>834.53771758572157</v>
      </c>
      <c r="M1426" s="735">
        <v>281.26167160000017</v>
      </c>
      <c r="N1426" s="736">
        <v>234723.4734614089</v>
      </c>
    </row>
    <row r="1427" spans="1:14" ht="14.45" customHeight="1" x14ac:dyDescent="0.2">
      <c r="A1427" s="730" t="s">
        <v>599</v>
      </c>
      <c r="B1427" s="731" t="s">
        <v>600</v>
      </c>
      <c r="C1427" s="732" t="s">
        <v>647</v>
      </c>
      <c r="D1427" s="733" t="s">
        <v>648</v>
      </c>
      <c r="E1427" s="734">
        <v>50113016</v>
      </c>
      <c r="F1427" s="733" t="s">
        <v>1492</v>
      </c>
      <c r="G1427" s="732" t="s">
        <v>651</v>
      </c>
      <c r="H1427" s="732">
        <v>501603</v>
      </c>
      <c r="I1427" s="732">
        <v>209329</v>
      </c>
      <c r="J1427" s="732" t="s">
        <v>1493</v>
      </c>
      <c r="K1427" s="732" t="s">
        <v>1494</v>
      </c>
      <c r="L1427" s="735">
        <v>7915.6577895789633</v>
      </c>
      <c r="M1427" s="735">
        <v>52</v>
      </c>
      <c r="N1427" s="736">
        <v>411614.2050581061</v>
      </c>
    </row>
    <row r="1428" spans="1:14" ht="14.45" customHeight="1" x14ac:dyDescent="0.2">
      <c r="A1428" s="730" t="s">
        <v>599</v>
      </c>
      <c r="B1428" s="731" t="s">
        <v>600</v>
      </c>
      <c r="C1428" s="732" t="s">
        <v>647</v>
      </c>
      <c r="D1428" s="733" t="s">
        <v>648</v>
      </c>
      <c r="E1428" s="734">
        <v>50113016</v>
      </c>
      <c r="F1428" s="733" t="s">
        <v>1492</v>
      </c>
      <c r="G1428" s="732" t="s">
        <v>651</v>
      </c>
      <c r="H1428" s="732">
        <v>501581</v>
      </c>
      <c r="I1428" s="732">
        <v>209330</v>
      </c>
      <c r="J1428" s="732" t="s">
        <v>1493</v>
      </c>
      <c r="K1428" s="732" t="s">
        <v>1495</v>
      </c>
      <c r="L1428" s="735">
        <v>16001.380946896907</v>
      </c>
      <c r="M1428" s="735">
        <v>147.99799320000002</v>
      </c>
      <c r="N1428" s="736">
        <v>2368172.2685694583</v>
      </c>
    </row>
    <row r="1429" spans="1:14" ht="14.45" customHeight="1" x14ac:dyDescent="0.2">
      <c r="A1429" s="730" t="s">
        <v>599</v>
      </c>
      <c r="B1429" s="731" t="s">
        <v>600</v>
      </c>
      <c r="C1429" s="732" t="s">
        <v>647</v>
      </c>
      <c r="D1429" s="733" t="s">
        <v>648</v>
      </c>
      <c r="E1429" s="734">
        <v>50113016</v>
      </c>
      <c r="F1429" s="733" t="s">
        <v>1492</v>
      </c>
      <c r="G1429" s="732" t="s">
        <v>651</v>
      </c>
      <c r="H1429" s="732">
        <v>209327</v>
      </c>
      <c r="I1429" s="732">
        <v>209327</v>
      </c>
      <c r="J1429" s="732" t="s">
        <v>2065</v>
      </c>
      <c r="K1429" s="732" t="s">
        <v>2066</v>
      </c>
      <c r="L1429" s="735">
        <v>22406.113617135074</v>
      </c>
      <c r="M1429" s="735">
        <v>10</v>
      </c>
      <c r="N1429" s="736">
        <v>224061.13617135075</v>
      </c>
    </row>
    <row r="1430" spans="1:14" ht="14.45" customHeight="1" x14ac:dyDescent="0.2">
      <c r="A1430" s="730" t="s">
        <v>599</v>
      </c>
      <c r="B1430" s="731" t="s">
        <v>600</v>
      </c>
      <c r="C1430" s="732" t="s">
        <v>647</v>
      </c>
      <c r="D1430" s="733" t="s">
        <v>648</v>
      </c>
      <c r="E1430" s="734">
        <v>50113016</v>
      </c>
      <c r="F1430" s="733" t="s">
        <v>1492</v>
      </c>
      <c r="G1430" s="732" t="s">
        <v>651</v>
      </c>
      <c r="H1430" s="732">
        <v>209217</v>
      </c>
      <c r="I1430" s="732">
        <v>209217</v>
      </c>
      <c r="J1430" s="732" t="s">
        <v>2067</v>
      </c>
      <c r="K1430" s="732" t="s">
        <v>2068</v>
      </c>
      <c r="L1430" s="735">
        <v>17545</v>
      </c>
      <c r="M1430" s="735">
        <v>100</v>
      </c>
      <c r="N1430" s="736">
        <v>1754500</v>
      </c>
    </row>
    <row r="1431" spans="1:14" ht="14.45" customHeight="1" x14ac:dyDescent="0.2">
      <c r="A1431" s="730" t="s">
        <v>599</v>
      </c>
      <c r="B1431" s="731" t="s">
        <v>600</v>
      </c>
      <c r="C1431" s="732" t="s">
        <v>647</v>
      </c>
      <c r="D1431" s="733" t="s">
        <v>648</v>
      </c>
      <c r="E1431" s="734">
        <v>50113016</v>
      </c>
      <c r="F1431" s="733" t="s">
        <v>1492</v>
      </c>
      <c r="G1431" s="732" t="s">
        <v>670</v>
      </c>
      <c r="H1431" s="732">
        <v>210050</v>
      </c>
      <c r="I1431" s="732">
        <v>210050</v>
      </c>
      <c r="J1431" s="732" t="s">
        <v>2069</v>
      </c>
      <c r="K1431" s="732" t="s">
        <v>2070</v>
      </c>
      <c r="L1431" s="735">
        <v>77800.140013016062</v>
      </c>
      <c r="M1431" s="735">
        <v>54.996000000000009</v>
      </c>
      <c r="N1431" s="736">
        <v>4278696.5001558317</v>
      </c>
    </row>
    <row r="1432" spans="1:14" ht="14.45" customHeight="1" x14ac:dyDescent="0.2">
      <c r="A1432" s="730" t="s">
        <v>599</v>
      </c>
      <c r="B1432" s="731" t="s">
        <v>600</v>
      </c>
      <c r="C1432" s="732" t="s">
        <v>647</v>
      </c>
      <c r="D1432" s="733" t="s">
        <v>648</v>
      </c>
      <c r="E1432" s="734">
        <v>50113016</v>
      </c>
      <c r="F1432" s="733" t="s">
        <v>1492</v>
      </c>
      <c r="G1432" s="732" t="s">
        <v>329</v>
      </c>
      <c r="H1432" s="732">
        <v>238490</v>
      </c>
      <c r="I1432" s="732">
        <v>238490</v>
      </c>
      <c r="J1432" s="732" t="s">
        <v>2071</v>
      </c>
      <c r="K1432" s="732" t="s">
        <v>2072</v>
      </c>
      <c r="L1432" s="735">
        <v>9078.880000000001</v>
      </c>
      <c r="M1432" s="735">
        <v>20</v>
      </c>
      <c r="N1432" s="736">
        <v>181577.60000000003</v>
      </c>
    </row>
    <row r="1433" spans="1:14" ht="14.45" customHeight="1" x14ac:dyDescent="0.2">
      <c r="A1433" s="730" t="s">
        <v>599</v>
      </c>
      <c r="B1433" s="731" t="s">
        <v>600</v>
      </c>
      <c r="C1433" s="732" t="s">
        <v>647</v>
      </c>
      <c r="D1433" s="733" t="s">
        <v>648</v>
      </c>
      <c r="E1433" s="734">
        <v>50113016</v>
      </c>
      <c r="F1433" s="733" t="s">
        <v>1492</v>
      </c>
      <c r="G1433" s="732" t="s">
        <v>651</v>
      </c>
      <c r="H1433" s="732">
        <v>194249</v>
      </c>
      <c r="I1433" s="732">
        <v>194249</v>
      </c>
      <c r="J1433" s="732" t="s">
        <v>2073</v>
      </c>
      <c r="K1433" s="732" t="s">
        <v>2074</v>
      </c>
      <c r="L1433" s="735">
        <v>151472.39000000001</v>
      </c>
      <c r="M1433" s="735">
        <v>4</v>
      </c>
      <c r="N1433" s="736">
        <v>605889.56000000006</v>
      </c>
    </row>
    <row r="1434" spans="1:14" ht="14.45" customHeight="1" x14ac:dyDescent="0.2">
      <c r="A1434" s="730" t="s">
        <v>599</v>
      </c>
      <c r="B1434" s="731" t="s">
        <v>600</v>
      </c>
      <c r="C1434" s="732" t="s">
        <v>647</v>
      </c>
      <c r="D1434" s="733" t="s">
        <v>648</v>
      </c>
      <c r="E1434" s="734">
        <v>50113016</v>
      </c>
      <c r="F1434" s="733" t="s">
        <v>1492</v>
      </c>
      <c r="G1434" s="732" t="s">
        <v>329</v>
      </c>
      <c r="H1434" s="732">
        <v>209392</v>
      </c>
      <c r="I1434" s="732">
        <v>209392</v>
      </c>
      <c r="J1434" s="732" t="s">
        <v>2075</v>
      </c>
      <c r="K1434" s="732" t="s">
        <v>2076</v>
      </c>
      <c r="L1434" s="735">
        <v>3859.6480000000001</v>
      </c>
      <c r="M1434" s="735">
        <v>10</v>
      </c>
      <c r="N1434" s="736">
        <v>38596.480000000003</v>
      </c>
    </row>
    <row r="1435" spans="1:14" ht="14.45" customHeight="1" x14ac:dyDescent="0.2">
      <c r="A1435" s="730" t="s">
        <v>599</v>
      </c>
      <c r="B1435" s="731" t="s">
        <v>600</v>
      </c>
      <c r="C1435" s="732" t="s">
        <v>647</v>
      </c>
      <c r="D1435" s="733" t="s">
        <v>648</v>
      </c>
      <c r="E1435" s="734">
        <v>50113016</v>
      </c>
      <c r="F1435" s="733" t="s">
        <v>1492</v>
      </c>
      <c r="G1435" s="732" t="s">
        <v>670</v>
      </c>
      <c r="H1435" s="732">
        <v>188136</v>
      </c>
      <c r="I1435" s="732">
        <v>188136</v>
      </c>
      <c r="J1435" s="732" t="s">
        <v>2077</v>
      </c>
      <c r="K1435" s="732" t="s">
        <v>1206</v>
      </c>
      <c r="L1435" s="735">
        <v>263.73999999999995</v>
      </c>
      <c r="M1435" s="735">
        <v>250</v>
      </c>
      <c r="N1435" s="736">
        <v>65934.999999999985</v>
      </c>
    </row>
    <row r="1436" spans="1:14" ht="14.45" customHeight="1" x14ac:dyDescent="0.2">
      <c r="A1436" s="730" t="s">
        <v>599</v>
      </c>
      <c r="B1436" s="731" t="s">
        <v>600</v>
      </c>
      <c r="C1436" s="732" t="s">
        <v>647</v>
      </c>
      <c r="D1436" s="733" t="s">
        <v>648</v>
      </c>
      <c r="E1436" s="734">
        <v>50113016</v>
      </c>
      <c r="F1436" s="733" t="s">
        <v>1492</v>
      </c>
      <c r="G1436" s="732" t="s">
        <v>670</v>
      </c>
      <c r="H1436" s="732">
        <v>188148</v>
      </c>
      <c r="I1436" s="732">
        <v>188148</v>
      </c>
      <c r="J1436" s="732" t="s">
        <v>2077</v>
      </c>
      <c r="K1436" s="732" t="s">
        <v>2078</v>
      </c>
      <c r="L1436" s="735">
        <v>538.29473684210529</v>
      </c>
      <c r="M1436" s="735">
        <v>380</v>
      </c>
      <c r="N1436" s="736">
        <v>204552.00000000003</v>
      </c>
    </row>
    <row r="1437" spans="1:14" ht="14.45" customHeight="1" x14ac:dyDescent="0.2">
      <c r="A1437" s="730" t="s">
        <v>599</v>
      </c>
      <c r="B1437" s="731" t="s">
        <v>600</v>
      </c>
      <c r="C1437" s="732" t="s">
        <v>647</v>
      </c>
      <c r="D1437" s="733" t="s">
        <v>648</v>
      </c>
      <c r="E1437" s="734">
        <v>50113016</v>
      </c>
      <c r="F1437" s="733" t="s">
        <v>1492</v>
      </c>
      <c r="G1437" s="732" t="s">
        <v>670</v>
      </c>
      <c r="H1437" s="732">
        <v>210187</v>
      </c>
      <c r="I1437" s="732">
        <v>210187</v>
      </c>
      <c r="J1437" s="732" t="s">
        <v>2079</v>
      </c>
      <c r="K1437" s="732" t="s">
        <v>2080</v>
      </c>
      <c r="L1437" s="735">
        <v>130379.56956160342</v>
      </c>
      <c r="M1437" s="735">
        <v>184</v>
      </c>
      <c r="N1437" s="736">
        <v>23989840.799335029</v>
      </c>
    </row>
    <row r="1438" spans="1:14" ht="14.45" customHeight="1" x14ac:dyDescent="0.2">
      <c r="A1438" s="730" t="s">
        <v>599</v>
      </c>
      <c r="B1438" s="731" t="s">
        <v>600</v>
      </c>
      <c r="C1438" s="732" t="s">
        <v>647</v>
      </c>
      <c r="D1438" s="733" t="s">
        <v>648</v>
      </c>
      <c r="E1438" s="734">
        <v>50113016</v>
      </c>
      <c r="F1438" s="733" t="s">
        <v>1492</v>
      </c>
      <c r="G1438" s="732" t="s">
        <v>670</v>
      </c>
      <c r="H1438" s="732">
        <v>210188</v>
      </c>
      <c r="I1438" s="732">
        <v>210188</v>
      </c>
      <c r="J1438" s="732" t="s">
        <v>2081</v>
      </c>
      <c r="K1438" s="732" t="s">
        <v>1988</v>
      </c>
      <c r="L1438" s="735">
        <v>180358.19999155594</v>
      </c>
      <c r="M1438" s="735">
        <v>21</v>
      </c>
      <c r="N1438" s="736">
        <v>3787522.1998226745</v>
      </c>
    </row>
    <row r="1439" spans="1:14" ht="14.45" customHeight="1" x14ac:dyDescent="0.2">
      <c r="A1439" s="730" t="s">
        <v>599</v>
      </c>
      <c r="B1439" s="731" t="s">
        <v>600</v>
      </c>
      <c r="C1439" s="732" t="s">
        <v>647</v>
      </c>
      <c r="D1439" s="733" t="s">
        <v>648</v>
      </c>
      <c r="E1439" s="734">
        <v>50113016</v>
      </c>
      <c r="F1439" s="733" t="s">
        <v>1492</v>
      </c>
      <c r="G1439" s="732" t="s">
        <v>651</v>
      </c>
      <c r="H1439" s="732">
        <v>994907</v>
      </c>
      <c r="I1439" s="732">
        <v>194292</v>
      </c>
      <c r="J1439" s="732" t="s">
        <v>2082</v>
      </c>
      <c r="K1439" s="732" t="s">
        <v>2083</v>
      </c>
      <c r="L1439" s="735">
        <v>135192.66</v>
      </c>
      <c r="M1439" s="735">
        <v>3</v>
      </c>
      <c r="N1439" s="736">
        <v>405577.98</v>
      </c>
    </row>
    <row r="1440" spans="1:14" ht="14.45" customHeight="1" x14ac:dyDescent="0.2">
      <c r="A1440" s="730" t="s">
        <v>599</v>
      </c>
      <c r="B1440" s="731" t="s">
        <v>600</v>
      </c>
      <c r="C1440" s="732" t="s">
        <v>647</v>
      </c>
      <c r="D1440" s="733" t="s">
        <v>648</v>
      </c>
      <c r="E1440" s="734">
        <v>50113016</v>
      </c>
      <c r="F1440" s="733" t="s">
        <v>1492</v>
      </c>
      <c r="G1440" s="732" t="s">
        <v>670</v>
      </c>
      <c r="H1440" s="732">
        <v>194293</v>
      </c>
      <c r="I1440" s="732">
        <v>194293</v>
      </c>
      <c r="J1440" s="732" t="s">
        <v>2084</v>
      </c>
      <c r="K1440" s="732" t="s">
        <v>2085</v>
      </c>
      <c r="L1440" s="735">
        <v>137311.16999999998</v>
      </c>
      <c r="M1440" s="735">
        <v>19</v>
      </c>
      <c r="N1440" s="736">
        <v>2608912.2299999995</v>
      </c>
    </row>
    <row r="1441" spans="1:14" ht="14.45" customHeight="1" x14ac:dyDescent="0.2">
      <c r="A1441" s="730" t="s">
        <v>599</v>
      </c>
      <c r="B1441" s="731" t="s">
        <v>600</v>
      </c>
      <c r="C1441" s="732" t="s">
        <v>647</v>
      </c>
      <c r="D1441" s="733" t="s">
        <v>648</v>
      </c>
      <c r="E1441" s="734">
        <v>50113016</v>
      </c>
      <c r="F1441" s="733" t="s">
        <v>1492</v>
      </c>
      <c r="G1441" s="732" t="s">
        <v>651</v>
      </c>
      <c r="H1441" s="732">
        <v>209457</v>
      </c>
      <c r="I1441" s="732">
        <v>209457</v>
      </c>
      <c r="J1441" s="732" t="s">
        <v>2086</v>
      </c>
      <c r="K1441" s="732" t="s">
        <v>2087</v>
      </c>
      <c r="L1441" s="735">
        <v>4969.337963432703</v>
      </c>
      <c r="M1441" s="735">
        <v>84.999999999999986</v>
      </c>
      <c r="N1441" s="736">
        <v>422393.72689177969</v>
      </c>
    </row>
    <row r="1442" spans="1:14" ht="14.45" customHeight="1" x14ac:dyDescent="0.2">
      <c r="A1442" s="730" t="s">
        <v>599</v>
      </c>
      <c r="B1442" s="731" t="s">
        <v>600</v>
      </c>
      <c r="C1442" s="732" t="s">
        <v>647</v>
      </c>
      <c r="D1442" s="733" t="s">
        <v>648</v>
      </c>
      <c r="E1442" s="734">
        <v>50113016</v>
      </c>
      <c r="F1442" s="733" t="s">
        <v>1492</v>
      </c>
      <c r="G1442" s="732" t="s">
        <v>651</v>
      </c>
      <c r="H1442" s="732">
        <v>209458</v>
      </c>
      <c r="I1442" s="732">
        <v>209458</v>
      </c>
      <c r="J1442" s="732" t="s">
        <v>2086</v>
      </c>
      <c r="K1442" s="732" t="s">
        <v>2088</v>
      </c>
      <c r="L1442" s="735">
        <v>14529.89993748591</v>
      </c>
      <c r="M1442" s="735">
        <v>61.999999999999993</v>
      </c>
      <c r="N1442" s="736">
        <v>900853.7961241263</v>
      </c>
    </row>
    <row r="1443" spans="1:14" ht="14.45" customHeight="1" x14ac:dyDescent="0.2">
      <c r="A1443" s="730" t="s">
        <v>599</v>
      </c>
      <c r="B1443" s="731" t="s">
        <v>600</v>
      </c>
      <c r="C1443" s="732" t="s">
        <v>647</v>
      </c>
      <c r="D1443" s="733" t="s">
        <v>648</v>
      </c>
      <c r="E1443" s="734">
        <v>50113016</v>
      </c>
      <c r="F1443" s="733" t="s">
        <v>1492</v>
      </c>
      <c r="G1443" s="732" t="s">
        <v>651</v>
      </c>
      <c r="H1443" s="732">
        <v>209035</v>
      </c>
      <c r="I1443" s="732">
        <v>209035</v>
      </c>
      <c r="J1443" s="732" t="s">
        <v>2086</v>
      </c>
      <c r="K1443" s="732" t="s">
        <v>2089</v>
      </c>
      <c r="L1443" s="735">
        <v>28238.682983732506</v>
      </c>
      <c r="M1443" s="735">
        <v>21.269000000000002</v>
      </c>
      <c r="N1443" s="736">
        <v>600608.54838100669</v>
      </c>
    </row>
    <row r="1444" spans="1:14" ht="14.45" customHeight="1" x14ac:dyDescent="0.2">
      <c r="A1444" s="730" t="s">
        <v>599</v>
      </c>
      <c r="B1444" s="731" t="s">
        <v>600</v>
      </c>
      <c r="C1444" s="732" t="s">
        <v>647</v>
      </c>
      <c r="D1444" s="733" t="s">
        <v>648</v>
      </c>
      <c r="E1444" s="734">
        <v>50113016</v>
      </c>
      <c r="F1444" s="733" t="s">
        <v>1492</v>
      </c>
      <c r="G1444" s="732" t="s">
        <v>651</v>
      </c>
      <c r="H1444" s="732">
        <v>185814</v>
      </c>
      <c r="I1444" s="732">
        <v>209035</v>
      </c>
      <c r="J1444" s="732" t="s">
        <v>2086</v>
      </c>
      <c r="K1444" s="732" t="s">
        <v>2090</v>
      </c>
      <c r="L1444" s="735">
        <v>28238.682875076101</v>
      </c>
      <c r="M1444" s="735">
        <v>65</v>
      </c>
      <c r="N1444" s="736">
        <v>1835514.3868799466</v>
      </c>
    </row>
    <row r="1445" spans="1:14" ht="14.45" customHeight="1" x14ac:dyDescent="0.2">
      <c r="A1445" s="730" t="s">
        <v>599</v>
      </c>
      <c r="B1445" s="731" t="s">
        <v>600</v>
      </c>
      <c r="C1445" s="732" t="s">
        <v>647</v>
      </c>
      <c r="D1445" s="733" t="s">
        <v>648</v>
      </c>
      <c r="E1445" s="734">
        <v>50113016</v>
      </c>
      <c r="F1445" s="733" t="s">
        <v>1492</v>
      </c>
      <c r="G1445" s="732" t="s">
        <v>651</v>
      </c>
      <c r="H1445" s="732">
        <v>207270</v>
      </c>
      <c r="I1445" s="732">
        <v>207270</v>
      </c>
      <c r="J1445" s="732" t="s">
        <v>2091</v>
      </c>
      <c r="K1445" s="732" t="s">
        <v>2092</v>
      </c>
      <c r="L1445" s="735">
        <v>3268.7244444444445</v>
      </c>
      <c r="M1445" s="735">
        <v>18</v>
      </c>
      <c r="N1445" s="736">
        <v>58837.04</v>
      </c>
    </row>
    <row r="1446" spans="1:14" ht="14.45" customHeight="1" x14ac:dyDescent="0.2">
      <c r="A1446" s="730" t="s">
        <v>599</v>
      </c>
      <c r="B1446" s="731" t="s">
        <v>600</v>
      </c>
      <c r="C1446" s="732" t="s">
        <v>647</v>
      </c>
      <c r="D1446" s="733" t="s">
        <v>648</v>
      </c>
      <c r="E1446" s="734">
        <v>50113016</v>
      </c>
      <c r="F1446" s="733" t="s">
        <v>1492</v>
      </c>
      <c r="G1446" s="732" t="s">
        <v>651</v>
      </c>
      <c r="H1446" s="732">
        <v>841195</v>
      </c>
      <c r="I1446" s="732">
        <v>9999999</v>
      </c>
      <c r="J1446" s="732" t="s">
        <v>2093</v>
      </c>
      <c r="K1446" s="732" t="s">
        <v>329</v>
      </c>
      <c r="L1446" s="735">
        <v>3244.4333333333334</v>
      </c>
      <c r="M1446" s="735">
        <v>9</v>
      </c>
      <c r="N1446" s="736">
        <v>29199.9</v>
      </c>
    </row>
    <row r="1447" spans="1:14" ht="14.45" customHeight="1" x14ac:dyDescent="0.2">
      <c r="A1447" s="730" t="s">
        <v>599</v>
      </c>
      <c r="B1447" s="731" t="s">
        <v>600</v>
      </c>
      <c r="C1447" s="732" t="s">
        <v>647</v>
      </c>
      <c r="D1447" s="733" t="s">
        <v>648</v>
      </c>
      <c r="E1447" s="734">
        <v>50113016</v>
      </c>
      <c r="F1447" s="733" t="s">
        <v>1492</v>
      </c>
      <c r="G1447" s="732" t="s">
        <v>651</v>
      </c>
      <c r="H1447" s="732">
        <v>219152</v>
      </c>
      <c r="I1447" s="732">
        <v>219152</v>
      </c>
      <c r="J1447" s="732" t="s">
        <v>2094</v>
      </c>
      <c r="K1447" s="732" t="s">
        <v>2095</v>
      </c>
      <c r="L1447" s="735">
        <v>0.40000000000000008</v>
      </c>
      <c r="M1447" s="735">
        <v>15</v>
      </c>
      <c r="N1447" s="736">
        <v>6.0000000000000009</v>
      </c>
    </row>
    <row r="1448" spans="1:14" ht="14.45" customHeight="1" x14ac:dyDescent="0.2">
      <c r="A1448" s="730" t="s">
        <v>599</v>
      </c>
      <c r="B1448" s="731" t="s">
        <v>600</v>
      </c>
      <c r="C1448" s="732" t="s">
        <v>647</v>
      </c>
      <c r="D1448" s="733" t="s">
        <v>648</v>
      </c>
      <c r="E1448" s="734">
        <v>50113016</v>
      </c>
      <c r="F1448" s="733" t="s">
        <v>1492</v>
      </c>
      <c r="G1448" s="732" t="s">
        <v>651</v>
      </c>
      <c r="H1448" s="732">
        <v>219151</v>
      </c>
      <c r="I1448" s="732">
        <v>219151</v>
      </c>
      <c r="J1448" s="732" t="s">
        <v>2094</v>
      </c>
      <c r="K1448" s="732" t="s">
        <v>2096</v>
      </c>
      <c r="L1448" s="735">
        <v>0.40000000000000008</v>
      </c>
      <c r="M1448" s="735">
        <v>3</v>
      </c>
      <c r="N1448" s="736">
        <v>1.2000000000000002</v>
      </c>
    </row>
    <row r="1449" spans="1:14" ht="14.45" customHeight="1" x14ac:dyDescent="0.2">
      <c r="A1449" s="730" t="s">
        <v>599</v>
      </c>
      <c r="B1449" s="731" t="s">
        <v>600</v>
      </c>
      <c r="C1449" s="732" t="s">
        <v>647</v>
      </c>
      <c r="D1449" s="733" t="s">
        <v>648</v>
      </c>
      <c r="E1449" s="734">
        <v>50113016</v>
      </c>
      <c r="F1449" s="733" t="s">
        <v>1492</v>
      </c>
      <c r="G1449" s="732" t="s">
        <v>651</v>
      </c>
      <c r="H1449" s="732">
        <v>219153</v>
      </c>
      <c r="I1449" s="732">
        <v>219153</v>
      </c>
      <c r="J1449" s="732" t="s">
        <v>2094</v>
      </c>
      <c r="K1449" s="732" t="s">
        <v>2097</v>
      </c>
      <c r="L1449" s="735">
        <v>0.41047619047619055</v>
      </c>
      <c r="M1449" s="735">
        <v>21</v>
      </c>
      <c r="N1449" s="736">
        <v>8.620000000000001</v>
      </c>
    </row>
    <row r="1450" spans="1:14" ht="14.45" customHeight="1" x14ac:dyDescent="0.2">
      <c r="A1450" s="730" t="s">
        <v>599</v>
      </c>
      <c r="B1450" s="731" t="s">
        <v>600</v>
      </c>
      <c r="C1450" s="732" t="s">
        <v>647</v>
      </c>
      <c r="D1450" s="733" t="s">
        <v>648</v>
      </c>
      <c r="E1450" s="734">
        <v>50113016</v>
      </c>
      <c r="F1450" s="733" t="s">
        <v>1492</v>
      </c>
      <c r="G1450" s="732" t="s">
        <v>651</v>
      </c>
      <c r="H1450" s="732">
        <v>502179</v>
      </c>
      <c r="I1450" s="732">
        <v>219152</v>
      </c>
      <c r="J1450" s="732" t="s">
        <v>2098</v>
      </c>
      <c r="K1450" s="732" t="s">
        <v>2095</v>
      </c>
      <c r="L1450" s="735">
        <v>113385.31</v>
      </c>
      <c r="M1450" s="735">
        <v>3</v>
      </c>
      <c r="N1450" s="736">
        <v>340155.93</v>
      </c>
    </row>
    <row r="1451" spans="1:14" ht="14.45" customHeight="1" x14ac:dyDescent="0.2">
      <c r="A1451" s="730" t="s">
        <v>599</v>
      </c>
      <c r="B1451" s="731" t="s">
        <v>600</v>
      </c>
      <c r="C1451" s="732" t="s">
        <v>647</v>
      </c>
      <c r="D1451" s="733" t="s">
        <v>648</v>
      </c>
      <c r="E1451" s="734">
        <v>50113016</v>
      </c>
      <c r="F1451" s="733" t="s">
        <v>1492</v>
      </c>
      <c r="G1451" s="732" t="s">
        <v>651</v>
      </c>
      <c r="H1451" s="732">
        <v>847870</v>
      </c>
      <c r="I1451" s="732">
        <v>167449</v>
      </c>
      <c r="J1451" s="732" t="s">
        <v>2099</v>
      </c>
      <c r="K1451" s="732" t="s">
        <v>2100</v>
      </c>
      <c r="L1451" s="735">
        <v>15128.366000000002</v>
      </c>
      <c r="M1451" s="735">
        <v>52</v>
      </c>
      <c r="N1451" s="736">
        <v>786675.03200000012</v>
      </c>
    </row>
    <row r="1452" spans="1:14" ht="14.45" customHeight="1" x14ac:dyDescent="0.2">
      <c r="A1452" s="730" t="s">
        <v>599</v>
      </c>
      <c r="B1452" s="731" t="s">
        <v>600</v>
      </c>
      <c r="C1452" s="732" t="s">
        <v>647</v>
      </c>
      <c r="D1452" s="733" t="s">
        <v>648</v>
      </c>
      <c r="E1452" s="734">
        <v>50113016</v>
      </c>
      <c r="F1452" s="733" t="s">
        <v>1492</v>
      </c>
      <c r="G1452" s="732" t="s">
        <v>670</v>
      </c>
      <c r="H1452" s="732">
        <v>128937</v>
      </c>
      <c r="I1452" s="732">
        <v>28937</v>
      </c>
      <c r="J1452" s="732" t="s">
        <v>2101</v>
      </c>
      <c r="K1452" s="732" t="s">
        <v>2102</v>
      </c>
      <c r="L1452" s="735">
        <v>90159.334182573686</v>
      </c>
      <c r="M1452" s="735">
        <v>51</v>
      </c>
      <c r="N1452" s="736">
        <v>4598126.0433112578</v>
      </c>
    </row>
    <row r="1453" spans="1:14" ht="14.45" customHeight="1" x14ac:dyDescent="0.2">
      <c r="A1453" s="730" t="s">
        <v>599</v>
      </c>
      <c r="B1453" s="731" t="s">
        <v>600</v>
      </c>
      <c r="C1453" s="732" t="s">
        <v>647</v>
      </c>
      <c r="D1453" s="733" t="s">
        <v>648</v>
      </c>
      <c r="E1453" s="734">
        <v>50113016</v>
      </c>
      <c r="F1453" s="733" t="s">
        <v>1492</v>
      </c>
      <c r="G1453" s="732" t="s">
        <v>670</v>
      </c>
      <c r="H1453" s="732">
        <v>28938</v>
      </c>
      <c r="I1453" s="732">
        <v>28938</v>
      </c>
      <c r="J1453" s="732" t="s">
        <v>2103</v>
      </c>
      <c r="K1453" s="732" t="s">
        <v>2104</v>
      </c>
      <c r="L1453" s="735">
        <v>95046.965411221798</v>
      </c>
      <c r="M1453" s="735">
        <v>154</v>
      </c>
      <c r="N1453" s="736">
        <v>14637232.673328158</v>
      </c>
    </row>
    <row r="1454" spans="1:14" ht="14.45" customHeight="1" x14ac:dyDescent="0.2">
      <c r="A1454" s="730" t="s">
        <v>599</v>
      </c>
      <c r="B1454" s="731" t="s">
        <v>600</v>
      </c>
      <c r="C1454" s="732" t="s">
        <v>647</v>
      </c>
      <c r="D1454" s="733" t="s">
        <v>648</v>
      </c>
      <c r="E1454" s="734">
        <v>50113016</v>
      </c>
      <c r="F1454" s="733" t="s">
        <v>1492</v>
      </c>
      <c r="G1454" s="732" t="s">
        <v>670</v>
      </c>
      <c r="H1454" s="732">
        <v>128939</v>
      </c>
      <c r="I1454" s="732">
        <v>28939</v>
      </c>
      <c r="J1454" s="732" t="s">
        <v>2105</v>
      </c>
      <c r="K1454" s="732" t="s">
        <v>2106</v>
      </c>
      <c r="L1454" s="735">
        <v>104455.59530737644</v>
      </c>
      <c r="M1454" s="735">
        <v>76</v>
      </c>
      <c r="N1454" s="736">
        <v>7938625.2433606097</v>
      </c>
    </row>
    <row r="1455" spans="1:14" ht="14.45" customHeight="1" x14ac:dyDescent="0.2">
      <c r="A1455" s="730" t="s">
        <v>599</v>
      </c>
      <c r="B1455" s="731" t="s">
        <v>600</v>
      </c>
      <c r="C1455" s="732" t="s">
        <v>647</v>
      </c>
      <c r="D1455" s="733" t="s">
        <v>648</v>
      </c>
      <c r="E1455" s="734">
        <v>50113016</v>
      </c>
      <c r="F1455" s="733" t="s">
        <v>1492</v>
      </c>
      <c r="G1455" s="732" t="s">
        <v>651</v>
      </c>
      <c r="H1455" s="732">
        <v>167471</v>
      </c>
      <c r="I1455" s="732">
        <v>167471</v>
      </c>
      <c r="J1455" s="732" t="s">
        <v>2107</v>
      </c>
      <c r="K1455" s="732" t="s">
        <v>2108</v>
      </c>
      <c r="L1455" s="735">
        <v>22877.99</v>
      </c>
      <c r="M1455" s="735">
        <v>4</v>
      </c>
      <c r="N1455" s="736">
        <v>91511.96</v>
      </c>
    </row>
    <row r="1456" spans="1:14" ht="14.45" customHeight="1" x14ac:dyDescent="0.2">
      <c r="A1456" s="730" t="s">
        <v>599</v>
      </c>
      <c r="B1456" s="731" t="s">
        <v>600</v>
      </c>
      <c r="C1456" s="732" t="s">
        <v>647</v>
      </c>
      <c r="D1456" s="733" t="s">
        <v>648</v>
      </c>
      <c r="E1456" s="734">
        <v>50113016</v>
      </c>
      <c r="F1456" s="733" t="s">
        <v>1492</v>
      </c>
      <c r="G1456" s="732" t="s">
        <v>651</v>
      </c>
      <c r="H1456" s="732">
        <v>167474</v>
      </c>
      <c r="I1456" s="732">
        <v>167474</v>
      </c>
      <c r="J1456" s="732" t="s">
        <v>2109</v>
      </c>
      <c r="K1456" s="732" t="s">
        <v>2110</v>
      </c>
      <c r="L1456" s="735">
        <v>45079.360000000001</v>
      </c>
      <c r="M1456" s="735">
        <v>50</v>
      </c>
      <c r="N1456" s="736">
        <v>2253968</v>
      </c>
    </row>
    <row r="1457" spans="1:14" ht="14.45" customHeight="1" x14ac:dyDescent="0.2">
      <c r="A1457" s="730" t="s">
        <v>599</v>
      </c>
      <c r="B1457" s="731" t="s">
        <v>600</v>
      </c>
      <c r="C1457" s="732" t="s">
        <v>647</v>
      </c>
      <c r="D1457" s="733" t="s">
        <v>648</v>
      </c>
      <c r="E1457" s="734">
        <v>50113016</v>
      </c>
      <c r="F1457" s="733" t="s">
        <v>1492</v>
      </c>
      <c r="G1457" s="732" t="s">
        <v>670</v>
      </c>
      <c r="H1457" s="732">
        <v>222347</v>
      </c>
      <c r="I1457" s="732">
        <v>222347</v>
      </c>
      <c r="J1457" s="732" t="s">
        <v>2111</v>
      </c>
      <c r="K1457" s="732" t="s">
        <v>2112</v>
      </c>
      <c r="L1457" s="735">
        <v>3002.2974274843114</v>
      </c>
      <c r="M1457" s="735">
        <v>420.84265199999999</v>
      </c>
      <c r="N1457" s="736">
        <v>1263494.8114752753</v>
      </c>
    </row>
    <row r="1458" spans="1:14" ht="14.45" customHeight="1" x14ac:dyDescent="0.2">
      <c r="A1458" s="730" t="s">
        <v>599</v>
      </c>
      <c r="B1458" s="731" t="s">
        <v>600</v>
      </c>
      <c r="C1458" s="732" t="s">
        <v>647</v>
      </c>
      <c r="D1458" s="733" t="s">
        <v>648</v>
      </c>
      <c r="E1458" s="734">
        <v>50113016</v>
      </c>
      <c r="F1458" s="733" t="s">
        <v>1492</v>
      </c>
      <c r="G1458" s="732" t="s">
        <v>670</v>
      </c>
      <c r="H1458" s="732">
        <v>222349</v>
      </c>
      <c r="I1458" s="732">
        <v>222349</v>
      </c>
      <c r="J1458" s="732" t="s">
        <v>2111</v>
      </c>
      <c r="K1458" s="732" t="s">
        <v>2113</v>
      </c>
      <c r="L1458" s="735">
        <v>8036.2905381838555</v>
      </c>
      <c r="M1458" s="735">
        <v>469.00099899999987</v>
      </c>
      <c r="N1458" s="736">
        <v>3769028.2906624749</v>
      </c>
    </row>
    <row r="1459" spans="1:14" ht="14.45" customHeight="1" x14ac:dyDescent="0.2">
      <c r="A1459" s="730" t="s">
        <v>599</v>
      </c>
      <c r="B1459" s="731" t="s">
        <v>600</v>
      </c>
      <c r="C1459" s="732" t="s">
        <v>647</v>
      </c>
      <c r="D1459" s="733" t="s">
        <v>648</v>
      </c>
      <c r="E1459" s="734">
        <v>50113016</v>
      </c>
      <c r="F1459" s="733" t="s">
        <v>1492</v>
      </c>
      <c r="G1459" s="732" t="s">
        <v>670</v>
      </c>
      <c r="H1459" s="732">
        <v>27921</v>
      </c>
      <c r="I1459" s="732">
        <v>27921</v>
      </c>
      <c r="J1459" s="732" t="s">
        <v>1567</v>
      </c>
      <c r="K1459" s="732" t="s">
        <v>1568</v>
      </c>
      <c r="L1459" s="735">
        <v>26264.562553191492</v>
      </c>
      <c r="M1459" s="735">
        <v>141</v>
      </c>
      <c r="N1459" s="736">
        <v>3703303.3200000003</v>
      </c>
    </row>
    <row r="1460" spans="1:14" ht="14.45" customHeight="1" x14ac:dyDescent="0.2">
      <c r="A1460" s="730" t="s">
        <v>599</v>
      </c>
      <c r="B1460" s="731" t="s">
        <v>600</v>
      </c>
      <c r="C1460" s="732" t="s">
        <v>647</v>
      </c>
      <c r="D1460" s="733" t="s">
        <v>648</v>
      </c>
      <c r="E1460" s="734">
        <v>50113016</v>
      </c>
      <c r="F1460" s="733" t="s">
        <v>1492</v>
      </c>
      <c r="G1460" s="732" t="s">
        <v>670</v>
      </c>
      <c r="H1460" s="732">
        <v>127928</v>
      </c>
      <c r="I1460" s="732">
        <v>27928</v>
      </c>
      <c r="J1460" s="732" t="s">
        <v>2114</v>
      </c>
      <c r="K1460" s="732" t="s">
        <v>2115</v>
      </c>
      <c r="L1460" s="735">
        <v>65722.299999999988</v>
      </c>
      <c r="M1460" s="735">
        <v>27</v>
      </c>
      <c r="N1460" s="736">
        <v>1774502.0999999996</v>
      </c>
    </row>
    <row r="1461" spans="1:14" ht="14.45" customHeight="1" x14ac:dyDescent="0.2">
      <c r="A1461" s="730" t="s">
        <v>599</v>
      </c>
      <c r="B1461" s="731" t="s">
        <v>600</v>
      </c>
      <c r="C1461" s="732" t="s">
        <v>647</v>
      </c>
      <c r="D1461" s="733" t="s">
        <v>648</v>
      </c>
      <c r="E1461" s="734">
        <v>50113016</v>
      </c>
      <c r="F1461" s="733" t="s">
        <v>1492</v>
      </c>
      <c r="G1461" s="732" t="s">
        <v>670</v>
      </c>
      <c r="H1461" s="732">
        <v>167973</v>
      </c>
      <c r="I1461" s="732">
        <v>167973</v>
      </c>
      <c r="J1461" s="732" t="s">
        <v>2116</v>
      </c>
      <c r="K1461" s="732" t="s">
        <v>2117</v>
      </c>
      <c r="L1461" s="735">
        <v>59405.785384615374</v>
      </c>
      <c r="M1461" s="735">
        <v>52</v>
      </c>
      <c r="N1461" s="736">
        <v>3089100.8399999994</v>
      </c>
    </row>
    <row r="1462" spans="1:14" ht="14.45" customHeight="1" x14ac:dyDescent="0.2">
      <c r="A1462" s="730" t="s">
        <v>599</v>
      </c>
      <c r="B1462" s="731" t="s">
        <v>600</v>
      </c>
      <c r="C1462" s="732" t="s">
        <v>647</v>
      </c>
      <c r="D1462" s="733" t="s">
        <v>648</v>
      </c>
      <c r="E1462" s="734">
        <v>50113016</v>
      </c>
      <c r="F1462" s="733" t="s">
        <v>1492</v>
      </c>
      <c r="G1462" s="732" t="s">
        <v>670</v>
      </c>
      <c r="H1462" s="732">
        <v>168959</v>
      </c>
      <c r="I1462" s="732">
        <v>168959</v>
      </c>
      <c r="J1462" s="732" t="s">
        <v>2118</v>
      </c>
      <c r="K1462" s="732" t="s">
        <v>2119</v>
      </c>
      <c r="L1462" s="735">
        <v>70284.684285714276</v>
      </c>
      <c r="M1462" s="735">
        <v>28</v>
      </c>
      <c r="N1462" s="736">
        <v>1967971.1599999997</v>
      </c>
    </row>
    <row r="1463" spans="1:14" ht="14.45" customHeight="1" x14ac:dyDescent="0.2">
      <c r="A1463" s="730" t="s">
        <v>599</v>
      </c>
      <c r="B1463" s="731" t="s">
        <v>600</v>
      </c>
      <c r="C1463" s="732" t="s">
        <v>647</v>
      </c>
      <c r="D1463" s="733" t="s">
        <v>648</v>
      </c>
      <c r="E1463" s="734">
        <v>50113016</v>
      </c>
      <c r="F1463" s="733" t="s">
        <v>1492</v>
      </c>
      <c r="G1463" s="732" t="s">
        <v>295</v>
      </c>
      <c r="H1463" s="732">
        <v>128140</v>
      </c>
      <c r="I1463" s="732">
        <v>28140</v>
      </c>
      <c r="J1463" s="732" t="s">
        <v>2120</v>
      </c>
      <c r="K1463" s="732" t="s">
        <v>2121</v>
      </c>
      <c r="L1463" s="735">
        <v>831.36</v>
      </c>
      <c r="M1463" s="735">
        <v>2</v>
      </c>
      <c r="N1463" s="736">
        <v>1662.72</v>
      </c>
    </row>
    <row r="1464" spans="1:14" ht="14.45" customHeight="1" x14ac:dyDescent="0.2">
      <c r="A1464" s="730" t="s">
        <v>599</v>
      </c>
      <c r="B1464" s="731" t="s">
        <v>600</v>
      </c>
      <c r="C1464" s="732" t="s">
        <v>647</v>
      </c>
      <c r="D1464" s="733" t="s">
        <v>648</v>
      </c>
      <c r="E1464" s="734">
        <v>50113016</v>
      </c>
      <c r="F1464" s="733" t="s">
        <v>1492</v>
      </c>
      <c r="G1464" s="732" t="s">
        <v>651</v>
      </c>
      <c r="H1464" s="732">
        <v>219164</v>
      </c>
      <c r="I1464" s="732">
        <v>219164</v>
      </c>
      <c r="J1464" s="732" t="s">
        <v>1569</v>
      </c>
      <c r="K1464" s="732" t="s">
        <v>1573</v>
      </c>
      <c r="L1464" s="735">
        <v>8921.2202088202903</v>
      </c>
      <c r="M1464" s="735">
        <v>8</v>
      </c>
      <c r="N1464" s="736">
        <v>71369.761670562322</v>
      </c>
    </row>
    <row r="1465" spans="1:14" ht="14.45" customHeight="1" x14ac:dyDescent="0.2">
      <c r="A1465" s="730" t="s">
        <v>599</v>
      </c>
      <c r="B1465" s="731" t="s">
        <v>600</v>
      </c>
      <c r="C1465" s="732" t="s">
        <v>647</v>
      </c>
      <c r="D1465" s="733" t="s">
        <v>648</v>
      </c>
      <c r="E1465" s="734">
        <v>50113016</v>
      </c>
      <c r="F1465" s="733" t="s">
        <v>1492</v>
      </c>
      <c r="G1465" s="732" t="s">
        <v>651</v>
      </c>
      <c r="H1465" s="732">
        <v>219165</v>
      </c>
      <c r="I1465" s="732">
        <v>219165</v>
      </c>
      <c r="J1465" s="732" t="s">
        <v>1569</v>
      </c>
      <c r="K1465" s="732" t="s">
        <v>1572</v>
      </c>
      <c r="L1465" s="735">
        <v>17842.429600068215</v>
      </c>
      <c r="M1465" s="735">
        <v>7</v>
      </c>
      <c r="N1465" s="736">
        <v>124897.0072004775</v>
      </c>
    </row>
    <row r="1466" spans="1:14" ht="14.45" customHeight="1" x14ac:dyDescent="0.2">
      <c r="A1466" s="730" t="s">
        <v>599</v>
      </c>
      <c r="B1466" s="731" t="s">
        <v>600</v>
      </c>
      <c r="C1466" s="732" t="s">
        <v>647</v>
      </c>
      <c r="D1466" s="733" t="s">
        <v>648</v>
      </c>
      <c r="E1466" s="734">
        <v>50113016</v>
      </c>
      <c r="F1466" s="733" t="s">
        <v>1492</v>
      </c>
      <c r="G1466" s="732" t="s">
        <v>651</v>
      </c>
      <c r="H1466" s="732">
        <v>219163</v>
      </c>
      <c r="I1466" s="732">
        <v>219163</v>
      </c>
      <c r="J1466" s="732" t="s">
        <v>1569</v>
      </c>
      <c r="K1466" s="732" t="s">
        <v>1571</v>
      </c>
      <c r="L1466" s="735">
        <v>4460.6100840976442</v>
      </c>
      <c r="M1466" s="735">
        <v>8</v>
      </c>
      <c r="N1466" s="736">
        <v>35684.880672781153</v>
      </c>
    </row>
    <row r="1467" spans="1:14" ht="14.45" customHeight="1" x14ac:dyDescent="0.2">
      <c r="A1467" s="730" t="s">
        <v>599</v>
      </c>
      <c r="B1467" s="731" t="s">
        <v>600</v>
      </c>
      <c r="C1467" s="732" t="s">
        <v>647</v>
      </c>
      <c r="D1467" s="733" t="s">
        <v>648</v>
      </c>
      <c r="E1467" s="734">
        <v>50113016</v>
      </c>
      <c r="F1467" s="733" t="s">
        <v>1492</v>
      </c>
      <c r="G1467" s="732" t="s">
        <v>651</v>
      </c>
      <c r="H1467" s="732">
        <v>219166</v>
      </c>
      <c r="I1467" s="732">
        <v>219166</v>
      </c>
      <c r="J1467" s="732" t="s">
        <v>1569</v>
      </c>
      <c r="K1467" s="732" t="s">
        <v>1570</v>
      </c>
      <c r="L1467" s="735">
        <v>135268.00044444914</v>
      </c>
      <c r="M1467" s="735">
        <v>11</v>
      </c>
      <c r="N1467" s="736">
        <v>1487948.0048889404</v>
      </c>
    </row>
    <row r="1468" spans="1:14" ht="14.45" customHeight="1" x14ac:dyDescent="0.2">
      <c r="A1468" s="730" t="s">
        <v>599</v>
      </c>
      <c r="B1468" s="731" t="s">
        <v>600</v>
      </c>
      <c r="C1468" s="732" t="s">
        <v>647</v>
      </c>
      <c r="D1468" s="733" t="s">
        <v>648</v>
      </c>
      <c r="E1468" s="734">
        <v>50113016</v>
      </c>
      <c r="F1468" s="733" t="s">
        <v>1492</v>
      </c>
      <c r="G1468" s="732" t="s">
        <v>651</v>
      </c>
      <c r="H1468" s="732">
        <v>219161</v>
      </c>
      <c r="I1468" s="732">
        <v>219161</v>
      </c>
      <c r="J1468" s="732" t="s">
        <v>1569</v>
      </c>
      <c r="K1468" s="732" t="s">
        <v>1574</v>
      </c>
      <c r="L1468" s="735">
        <v>1784.2437825138279</v>
      </c>
      <c r="M1468" s="735">
        <v>9</v>
      </c>
      <c r="N1468" s="736">
        <v>16058.194042624451</v>
      </c>
    </row>
    <row r="1469" spans="1:14" ht="14.45" customHeight="1" x14ac:dyDescent="0.2">
      <c r="A1469" s="730" t="s">
        <v>599</v>
      </c>
      <c r="B1469" s="731" t="s">
        <v>600</v>
      </c>
      <c r="C1469" s="732" t="s">
        <v>647</v>
      </c>
      <c r="D1469" s="733" t="s">
        <v>648</v>
      </c>
      <c r="E1469" s="734">
        <v>50113016</v>
      </c>
      <c r="F1469" s="733" t="s">
        <v>1492</v>
      </c>
      <c r="G1469" s="732" t="s">
        <v>651</v>
      </c>
      <c r="H1469" s="732">
        <v>500947</v>
      </c>
      <c r="I1469" s="732">
        <v>500947</v>
      </c>
      <c r="J1469" s="732" t="s">
        <v>2122</v>
      </c>
      <c r="K1469" s="732" t="s">
        <v>1576</v>
      </c>
      <c r="L1469" s="735">
        <v>9619.8555539111603</v>
      </c>
      <c r="M1469" s="735">
        <v>278.05276709999993</v>
      </c>
      <c r="N1469" s="736">
        <v>2674827.4558673007</v>
      </c>
    </row>
    <row r="1470" spans="1:14" ht="14.45" customHeight="1" x14ac:dyDescent="0.2">
      <c r="A1470" s="730" t="s">
        <v>599</v>
      </c>
      <c r="B1470" s="731" t="s">
        <v>600</v>
      </c>
      <c r="C1470" s="732" t="s">
        <v>647</v>
      </c>
      <c r="D1470" s="733" t="s">
        <v>648</v>
      </c>
      <c r="E1470" s="734">
        <v>50113016</v>
      </c>
      <c r="F1470" s="733" t="s">
        <v>1492</v>
      </c>
      <c r="G1470" s="732" t="s">
        <v>651</v>
      </c>
      <c r="H1470" s="732">
        <v>498420</v>
      </c>
      <c r="I1470" s="732">
        <v>500947</v>
      </c>
      <c r="J1470" s="732" t="s">
        <v>1575</v>
      </c>
      <c r="K1470" s="732" t="s">
        <v>1576</v>
      </c>
      <c r="L1470" s="735">
        <v>1.0994854202401372E-2</v>
      </c>
      <c r="M1470" s="735">
        <v>47.7</v>
      </c>
      <c r="N1470" s="736">
        <v>0.52445454545454551</v>
      </c>
    </row>
    <row r="1471" spans="1:14" ht="14.45" customHeight="1" x14ac:dyDescent="0.2">
      <c r="A1471" s="730" t="s">
        <v>599</v>
      </c>
      <c r="B1471" s="731" t="s">
        <v>600</v>
      </c>
      <c r="C1471" s="732" t="s">
        <v>647</v>
      </c>
      <c r="D1471" s="733" t="s">
        <v>648</v>
      </c>
      <c r="E1471" s="734">
        <v>50113016</v>
      </c>
      <c r="F1471" s="733" t="s">
        <v>1492</v>
      </c>
      <c r="G1471" s="732" t="s">
        <v>651</v>
      </c>
      <c r="H1471" s="732">
        <v>210143</v>
      </c>
      <c r="I1471" s="732">
        <v>210143</v>
      </c>
      <c r="J1471" s="732" t="s">
        <v>2123</v>
      </c>
      <c r="K1471" s="732" t="s">
        <v>1209</v>
      </c>
      <c r="L1471" s="735">
        <v>78555.334060239024</v>
      </c>
      <c r="M1471" s="735">
        <v>35</v>
      </c>
      <c r="N1471" s="736">
        <v>2749436.6921083657</v>
      </c>
    </row>
    <row r="1472" spans="1:14" ht="14.45" customHeight="1" thickBot="1" x14ac:dyDescent="0.25">
      <c r="A1472" s="737" t="s">
        <v>599</v>
      </c>
      <c r="B1472" s="738" t="s">
        <v>600</v>
      </c>
      <c r="C1472" s="739" t="s">
        <v>647</v>
      </c>
      <c r="D1472" s="740" t="s">
        <v>648</v>
      </c>
      <c r="E1472" s="741">
        <v>50113016</v>
      </c>
      <c r="F1472" s="740" t="s">
        <v>1492</v>
      </c>
      <c r="G1472" s="739" t="s">
        <v>651</v>
      </c>
      <c r="H1472" s="739">
        <v>210144</v>
      </c>
      <c r="I1472" s="739">
        <v>210144</v>
      </c>
      <c r="J1472" s="739" t="s">
        <v>2124</v>
      </c>
      <c r="K1472" s="739" t="s">
        <v>819</v>
      </c>
      <c r="L1472" s="742">
        <v>78751.640012989301</v>
      </c>
      <c r="M1472" s="742">
        <v>11</v>
      </c>
      <c r="N1472" s="743">
        <v>866268.04014288238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7851858F-2F67-4302-A692-E15A70D9C312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09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705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4" t="s">
        <v>184</v>
      </c>
      <c r="B4" s="745" t="s">
        <v>14</v>
      </c>
      <c r="C4" s="746" t="s">
        <v>2</v>
      </c>
      <c r="D4" s="745" t="s">
        <v>14</v>
      </c>
      <c r="E4" s="746" t="s">
        <v>2</v>
      </c>
      <c r="F4" s="747" t="s">
        <v>14</v>
      </c>
    </row>
    <row r="5" spans="1:6" ht="14.45" customHeight="1" x14ac:dyDescent="0.2">
      <c r="A5" s="758" t="s">
        <v>2125</v>
      </c>
      <c r="B5" s="728">
        <v>9119.804417267469</v>
      </c>
      <c r="C5" s="748">
        <v>1.4896345450414277E-2</v>
      </c>
      <c r="D5" s="728">
        <v>603097.76583341719</v>
      </c>
      <c r="E5" s="748">
        <v>0.98510365454958582</v>
      </c>
      <c r="F5" s="729">
        <v>612217.57025068463</v>
      </c>
    </row>
    <row r="6" spans="1:6" ht="14.45" customHeight="1" x14ac:dyDescent="0.2">
      <c r="A6" s="759" t="s">
        <v>2126</v>
      </c>
      <c r="B6" s="735">
        <v>13993.359999999999</v>
      </c>
      <c r="C6" s="749">
        <v>1.5584306408232138E-2</v>
      </c>
      <c r="D6" s="735">
        <v>883920.19697474292</v>
      </c>
      <c r="E6" s="749">
        <v>0.98441569359176784</v>
      </c>
      <c r="F6" s="736">
        <v>897913.55697474291</v>
      </c>
    </row>
    <row r="7" spans="1:6" ht="14.45" customHeight="1" x14ac:dyDescent="0.2">
      <c r="A7" s="759" t="s">
        <v>2127</v>
      </c>
      <c r="B7" s="735">
        <v>21276.778661626577</v>
      </c>
      <c r="C7" s="749">
        <v>2.9289998911514202E-2</v>
      </c>
      <c r="D7" s="735">
        <v>705141.09270478215</v>
      </c>
      <c r="E7" s="749">
        <v>0.97071000108848571</v>
      </c>
      <c r="F7" s="736">
        <v>726417.87136640877</v>
      </c>
    </row>
    <row r="8" spans="1:6" ht="14.45" customHeight="1" x14ac:dyDescent="0.2">
      <c r="A8" s="759" t="s">
        <v>2128</v>
      </c>
      <c r="B8" s="735">
        <v>8047.5535831336547</v>
      </c>
      <c r="C8" s="749">
        <v>1.1371613022133282E-3</v>
      </c>
      <c r="D8" s="735">
        <v>7068832.0126404064</v>
      </c>
      <c r="E8" s="749">
        <v>0.99886283869778658</v>
      </c>
      <c r="F8" s="736">
        <v>7076879.5662235403</v>
      </c>
    </row>
    <row r="9" spans="1:6" ht="14.45" customHeight="1" thickBot="1" x14ac:dyDescent="0.25">
      <c r="A9" s="760" t="s">
        <v>2129</v>
      </c>
      <c r="B9" s="751">
        <v>221836.80000000005</v>
      </c>
      <c r="C9" s="752">
        <v>2.8464263526455664E-3</v>
      </c>
      <c r="D9" s="751">
        <v>77713360.713126346</v>
      </c>
      <c r="E9" s="752">
        <v>0.99715357364735446</v>
      </c>
      <c r="F9" s="753">
        <v>77935197.513126343</v>
      </c>
    </row>
    <row r="10" spans="1:6" ht="14.45" customHeight="1" thickBot="1" x14ac:dyDescent="0.25">
      <c r="A10" s="754" t="s">
        <v>3</v>
      </c>
      <c r="B10" s="755">
        <v>274274.29666202771</v>
      </c>
      <c r="C10" s="756">
        <v>3.1435944494645745E-3</v>
      </c>
      <c r="D10" s="755">
        <v>86974351.781279698</v>
      </c>
      <c r="E10" s="756">
        <v>0.99685640555053556</v>
      </c>
      <c r="F10" s="757">
        <v>87248626.077941716</v>
      </c>
    </row>
    <row r="11" spans="1:6" ht="14.45" customHeight="1" thickBot="1" x14ac:dyDescent="0.25"/>
    <row r="12" spans="1:6" ht="14.45" customHeight="1" x14ac:dyDescent="0.2">
      <c r="A12" s="758" t="s">
        <v>2130</v>
      </c>
      <c r="B12" s="728"/>
      <c r="C12" s="748">
        <v>0</v>
      </c>
      <c r="D12" s="728">
        <v>35925.530000000006</v>
      </c>
      <c r="E12" s="748">
        <v>1</v>
      </c>
      <c r="F12" s="729">
        <v>35925.530000000006</v>
      </c>
    </row>
    <row r="13" spans="1:6" ht="14.45" customHeight="1" x14ac:dyDescent="0.2">
      <c r="A13" s="759" t="s">
        <v>2131</v>
      </c>
      <c r="B13" s="735"/>
      <c r="C13" s="749">
        <v>0</v>
      </c>
      <c r="D13" s="735">
        <v>24788.179889695755</v>
      </c>
      <c r="E13" s="749">
        <v>1</v>
      </c>
      <c r="F13" s="736">
        <v>24788.179889695755</v>
      </c>
    </row>
    <row r="14" spans="1:6" ht="14.45" customHeight="1" x14ac:dyDescent="0.2">
      <c r="A14" s="759" t="s">
        <v>2132</v>
      </c>
      <c r="B14" s="735"/>
      <c r="C14" s="749">
        <v>0</v>
      </c>
      <c r="D14" s="735">
        <v>114.02000000000002</v>
      </c>
      <c r="E14" s="749">
        <v>1</v>
      </c>
      <c r="F14" s="736">
        <v>114.02000000000002</v>
      </c>
    </row>
    <row r="15" spans="1:6" ht="14.45" customHeight="1" x14ac:dyDescent="0.2">
      <c r="A15" s="759" t="s">
        <v>2133</v>
      </c>
      <c r="B15" s="735"/>
      <c r="C15" s="749">
        <v>0</v>
      </c>
      <c r="D15" s="735">
        <v>768.63</v>
      </c>
      <c r="E15" s="749">
        <v>1</v>
      </c>
      <c r="F15" s="736">
        <v>768.63</v>
      </c>
    </row>
    <row r="16" spans="1:6" ht="14.45" customHeight="1" x14ac:dyDescent="0.2">
      <c r="A16" s="759" t="s">
        <v>2134</v>
      </c>
      <c r="B16" s="735"/>
      <c r="C16" s="749">
        <v>0</v>
      </c>
      <c r="D16" s="735">
        <v>167148.88000000003</v>
      </c>
      <c r="E16" s="749">
        <v>1</v>
      </c>
      <c r="F16" s="736">
        <v>167148.88000000003</v>
      </c>
    </row>
    <row r="17" spans="1:6" ht="14.45" customHeight="1" x14ac:dyDescent="0.2">
      <c r="A17" s="759" t="s">
        <v>2135</v>
      </c>
      <c r="B17" s="735"/>
      <c r="C17" s="749">
        <v>0</v>
      </c>
      <c r="D17" s="735">
        <v>478.31000000000006</v>
      </c>
      <c r="E17" s="749">
        <v>1</v>
      </c>
      <c r="F17" s="736">
        <v>478.31000000000006</v>
      </c>
    </row>
    <row r="18" spans="1:6" ht="14.45" customHeight="1" x14ac:dyDescent="0.2">
      <c r="A18" s="759" t="s">
        <v>2136</v>
      </c>
      <c r="B18" s="735"/>
      <c r="C18" s="749">
        <v>0</v>
      </c>
      <c r="D18" s="735">
        <v>2369.2599999999998</v>
      </c>
      <c r="E18" s="749">
        <v>1</v>
      </c>
      <c r="F18" s="736">
        <v>2369.2599999999998</v>
      </c>
    </row>
    <row r="19" spans="1:6" ht="14.45" customHeight="1" x14ac:dyDescent="0.2">
      <c r="A19" s="759" t="s">
        <v>2137</v>
      </c>
      <c r="B19" s="735"/>
      <c r="C19" s="749">
        <v>0</v>
      </c>
      <c r="D19" s="735">
        <v>6397.2400000000007</v>
      </c>
      <c r="E19" s="749">
        <v>1</v>
      </c>
      <c r="F19" s="736">
        <v>6397.2400000000007</v>
      </c>
    </row>
    <row r="20" spans="1:6" ht="14.45" customHeight="1" x14ac:dyDescent="0.2">
      <c r="A20" s="759" t="s">
        <v>2138</v>
      </c>
      <c r="B20" s="735"/>
      <c r="C20" s="749">
        <v>0</v>
      </c>
      <c r="D20" s="735">
        <v>1184.6400000000003</v>
      </c>
      <c r="E20" s="749">
        <v>1</v>
      </c>
      <c r="F20" s="736">
        <v>1184.6400000000003</v>
      </c>
    </row>
    <row r="21" spans="1:6" ht="14.45" customHeight="1" x14ac:dyDescent="0.2">
      <c r="A21" s="759" t="s">
        <v>2139</v>
      </c>
      <c r="B21" s="735"/>
      <c r="C21" s="749">
        <v>0</v>
      </c>
      <c r="D21" s="735">
        <v>2110.19</v>
      </c>
      <c r="E21" s="749">
        <v>1</v>
      </c>
      <c r="F21" s="736">
        <v>2110.19</v>
      </c>
    </row>
    <row r="22" spans="1:6" ht="14.45" customHeight="1" x14ac:dyDescent="0.2">
      <c r="A22" s="759" t="s">
        <v>2140</v>
      </c>
      <c r="B22" s="735"/>
      <c r="C22" s="749">
        <v>0</v>
      </c>
      <c r="D22" s="735">
        <v>295.41000000000003</v>
      </c>
      <c r="E22" s="749">
        <v>1</v>
      </c>
      <c r="F22" s="736">
        <v>295.41000000000003</v>
      </c>
    </row>
    <row r="23" spans="1:6" ht="14.45" customHeight="1" x14ac:dyDescent="0.2">
      <c r="A23" s="759" t="s">
        <v>2141</v>
      </c>
      <c r="B23" s="735">
        <v>174.22999999999996</v>
      </c>
      <c r="C23" s="749">
        <v>0.36907661999279762</v>
      </c>
      <c r="D23" s="735">
        <v>297.84000000000003</v>
      </c>
      <c r="E23" s="749">
        <v>0.63092338000720238</v>
      </c>
      <c r="F23" s="736">
        <v>472.07</v>
      </c>
    </row>
    <row r="24" spans="1:6" ht="14.45" customHeight="1" x14ac:dyDescent="0.2">
      <c r="A24" s="759" t="s">
        <v>2142</v>
      </c>
      <c r="B24" s="735"/>
      <c r="C24" s="749">
        <v>0</v>
      </c>
      <c r="D24" s="735">
        <v>128.22</v>
      </c>
      <c r="E24" s="749">
        <v>1</v>
      </c>
      <c r="F24" s="736">
        <v>128.22</v>
      </c>
    </row>
    <row r="25" spans="1:6" ht="14.45" customHeight="1" x14ac:dyDescent="0.2">
      <c r="A25" s="759" t="s">
        <v>2143</v>
      </c>
      <c r="B25" s="735"/>
      <c r="C25" s="749">
        <v>0</v>
      </c>
      <c r="D25" s="735">
        <v>129.19999999999999</v>
      </c>
      <c r="E25" s="749">
        <v>1</v>
      </c>
      <c r="F25" s="736">
        <v>129.19999999999999</v>
      </c>
    </row>
    <row r="26" spans="1:6" ht="14.45" customHeight="1" x14ac:dyDescent="0.2">
      <c r="A26" s="759" t="s">
        <v>2144</v>
      </c>
      <c r="B26" s="735"/>
      <c r="C26" s="749">
        <v>0</v>
      </c>
      <c r="D26" s="735">
        <v>1254.51</v>
      </c>
      <c r="E26" s="749">
        <v>1</v>
      </c>
      <c r="F26" s="736">
        <v>1254.51</v>
      </c>
    </row>
    <row r="27" spans="1:6" ht="14.45" customHeight="1" x14ac:dyDescent="0.2">
      <c r="A27" s="759" t="s">
        <v>2145</v>
      </c>
      <c r="B27" s="735"/>
      <c r="C27" s="749">
        <v>0</v>
      </c>
      <c r="D27" s="735">
        <v>788.58</v>
      </c>
      <c r="E27" s="749">
        <v>1</v>
      </c>
      <c r="F27" s="736">
        <v>788.58</v>
      </c>
    </row>
    <row r="28" spans="1:6" ht="14.45" customHeight="1" x14ac:dyDescent="0.2">
      <c r="A28" s="759" t="s">
        <v>2146</v>
      </c>
      <c r="B28" s="735">
        <v>195.36000000000007</v>
      </c>
      <c r="C28" s="749">
        <v>0.52632146128562973</v>
      </c>
      <c r="D28" s="735">
        <v>175.82000000000002</v>
      </c>
      <c r="E28" s="749">
        <v>0.47367853871437038</v>
      </c>
      <c r="F28" s="736">
        <v>371.18000000000006</v>
      </c>
    </row>
    <row r="29" spans="1:6" ht="14.45" customHeight="1" x14ac:dyDescent="0.2">
      <c r="A29" s="759" t="s">
        <v>2147</v>
      </c>
      <c r="B29" s="735"/>
      <c r="C29" s="749">
        <v>0</v>
      </c>
      <c r="D29" s="735">
        <v>5099.32</v>
      </c>
      <c r="E29" s="749">
        <v>1</v>
      </c>
      <c r="F29" s="736">
        <v>5099.32</v>
      </c>
    </row>
    <row r="30" spans="1:6" ht="14.45" customHeight="1" x14ac:dyDescent="0.2">
      <c r="A30" s="759" t="s">
        <v>2148</v>
      </c>
      <c r="B30" s="735"/>
      <c r="C30" s="749">
        <v>0</v>
      </c>
      <c r="D30" s="735">
        <v>332.95</v>
      </c>
      <c r="E30" s="749">
        <v>1</v>
      </c>
      <c r="F30" s="736">
        <v>332.95</v>
      </c>
    </row>
    <row r="31" spans="1:6" ht="14.45" customHeight="1" x14ac:dyDescent="0.2">
      <c r="A31" s="759" t="s">
        <v>2149</v>
      </c>
      <c r="B31" s="735"/>
      <c r="C31" s="749">
        <v>0</v>
      </c>
      <c r="D31" s="735">
        <v>105.18</v>
      </c>
      <c r="E31" s="749">
        <v>1</v>
      </c>
      <c r="F31" s="736">
        <v>105.18</v>
      </c>
    </row>
    <row r="32" spans="1:6" ht="14.45" customHeight="1" x14ac:dyDescent="0.2">
      <c r="A32" s="759" t="s">
        <v>2150</v>
      </c>
      <c r="B32" s="735"/>
      <c r="C32" s="749">
        <v>0</v>
      </c>
      <c r="D32" s="735">
        <v>594.36</v>
      </c>
      <c r="E32" s="749">
        <v>1</v>
      </c>
      <c r="F32" s="736">
        <v>594.36</v>
      </c>
    </row>
    <row r="33" spans="1:6" ht="14.45" customHeight="1" x14ac:dyDescent="0.2">
      <c r="A33" s="759" t="s">
        <v>2151</v>
      </c>
      <c r="B33" s="735"/>
      <c r="C33" s="749">
        <v>0</v>
      </c>
      <c r="D33" s="735">
        <v>822.83</v>
      </c>
      <c r="E33" s="749">
        <v>1</v>
      </c>
      <c r="F33" s="736">
        <v>822.83</v>
      </c>
    </row>
    <row r="34" spans="1:6" ht="14.45" customHeight="1" x14ac:dyDescent="0.2">
      <c r="A34" s="759" t="s">
        <v>2152</v>
      </c>
      <c r="B34" s="735"/>
      <c r="C34" s="749">
        <v>0</v>
      </c>
      <c r="D34" s="735">
        <v>297.48</v>
      </c>
      <c r="E34" s="749">
        <v>1</v>
      </c>
      <c r="F34" s="736">
        <v>297.48</v>
      </c>
    </row>
    <row r="35" spans="1:6" ht="14.45" customHeight="1" x14ac:dyDescent="0.2">
      <c r="A35" s="759" t="s">
        <v>2153</v>
      </c>
      <c r="B35" s="735"/>
      <c r="C35" s="749">
        <v>0</v>
      </c>
      <c r="D35" s="735">
        <v>27620.46</v>
      </c>
      <c r="E35" s="749">
        <v>1</v>
      </c>
      <c r="F35" s="736">
        <v>27620.46</v>
      </c>
    </row>
    <row r="36" spans="1:6" ht="14.45" customHeight="1" x14ac:dyDescent="0.2">
      <c r="A36" s="759" t="s">
        <v>2154</v>
      </c>
      <c r="B36" s="735"/>
      <c r="C36" s="749">
        <v>0</v>
      </c>
      <c r="D36" s="735">
        <v>49230.060000000005</v>
      </c>
      <c r="E36" s="749">
        <v>1</v>
      </c>
      <c r="F36" s="736">
        <v>49230.060000000005</v>
      </c>
    </row>
    <row r="37" spans="1:6" ht="14.45" customHeight="1" x14ac:dyDescent="0.2">
      <c r="A37" s="759" t="s">
        <v>2155</v>
      </c>
      <c r="B37" s="735"/>
      <c r="C37" s="749">
        <v>0</v>
      </c>
      <c r="D37" s="735">
        <v>1722.2800000000002</v>
      </c>
      <c r="E37" s="749">
        <v>1</v>
      </c>
      <c r="F37" s="736">
        <v>1722.2800000000002</v>
      </c>
    </row>
    <row r="38" spans="1:6" ht="14.45" customHeight="1" x14ac:dyDescent="0.2">
      <c r="A38" s="759" t="s">
        <v>2156</v>
      </c>
      <c r="B38" s="735">
        <v>1870</v>
      </c>
      <c r="C38" s="749">
        <v>1</v>
      </c>
      <c r="D38" s="735"/>
      <c r="E38" s="749">
        <v>0</v>
      </c>
      <c r="F38" s="736">
        <v>1870</v>
      </c>
    </row>
    <row r="39" spans="1:6" ht="14.45" customHeight="1" x14ac:dyDescent="0.2">
      <c r="A39" s="759" t="s">
        <v>2157</v>
      </c>
      <c r="B39" s="735"/>
      <c r="C39" s="749">
        <v>0</v>
      </c>
      <c r="D39" s="735">
        <v>152227.26</v>
      </c>
      <c r="E39" s="749">
        <v>1</v>
      </c>
      <c r="F39" s="736">
        <v>152227.26</v>
      </c>
    </row>
    <row r="40" spans="1:6" ht="14.45" customHeight="1" x14ac:dyDescent="0.2">
      <c r="A40" s="759" t="s">
        <v>2158</v>
      </c>
      <c r="B40" s="735">
        <v>2568.2999999999997</v>
      </c>
      <c r="C40" s="749">
        <v>1</v>
      </c>
      <c r="D40" s="735"/>
      <c r="E40" s="749">
        <v>0</v>
      </c>
      <c r="F40" s="736">
        <v>2568.2999999999997</v>
      </c>
    </row>
    <row r="41" spans="1:6" ht="14.45" customHeight="1" x14ac:dyDescent="0.2">
      <c r="A41" s="759" t="s">
        <v>2159</v>
      </c>
      <c r="B41" s="735"/>
      <c r="C41" s="749">
        <v>0</v>
      </c>
      <c r="D41" s="735">
        <v>514.92999999999995</v>
      </c>
      <c r="E41" s="749">
        <v>1</v>
      </c>
      <c r="F41" s="736">
        <v>514.92999999999995</v>
      </c>
    </row>
    <row r="42" spans="1:6" ht="14.45" customHeight="1" x14ac:dyDescent="0.2">
      <c r="A42" s="759" t="s">
        <v>2160</v>
      </c>
      <c r="B42" s="735"/>
      <c r="C42" s="749">
        <v>0</v>
      </c>
      <c r="D42" s="735">
        <v>8824.2000000000007</v>
      </c>
      <c r="E42" s="749">
        <v>1</v>
      </c>
      <c r="F42" s="736">
        <v>8824.2000000000007</v>
      </c>
    </row>
    <row r="43" spans="1:6" ht="14.45" customHeight="1" x14ac:dyDescent="0.2">
      <c r="A43" s="759" t="s">
        <v>2161</v>
      </c>
      <c r="B43" s="735">
        <v>5988.29</v>
      </c>
      <c r="C43" s="749">
        <v>0.11286793910749157</v>
      </c>
      <c r="D43" s="735">
        <v>47067.431999999993</v>
      </c>
      <c r="E43" s="749">
        <v>0.8871320608925084</v>
      </c>
      <c r="F43" s="736">
        <v>53055.721999999994</v>
      </c>
    </row>
    <row r="44" spans="1:6" ht="14.45" customHeight="1" x14ac:dyDescent="0.2">
      <c r="A44" s="759" t="s">
        <v>2162</v>
      </c>
      <c r="B44" s="735"/>
      <c r="C44" s="749">
        <v>0</v>
      </c>
      <c r="D44" s="735">
        <v>23776.36</v>
      </c>
      <c r="E44" s="749">
        <v>1</v>
      </c>
      <c r="F44" s="736">
        <v>23776.36</v>
      </c>
    </row>
    <row r="45" spans="1:6" ht="14.45" customHeight="1" x14ac:dyDescent="0.2">
      <c r="A45" s="759" t="s">
        <v>2163</v>
      </c>
      <c r="B45" s="735">
        <v>6068.4120000000003</v>
      </c>
      <c r="C45" s="749">
        <v>0.66804979253112029</v>
      </c>
      <c r="D45" s="735">
        <v>3015.36</v>
      </c>
      <c r="E45" s="749">
        <v>0.33195020746887965</v>
      </c>
      <c r="F45" s="736">
        <v>9083.7720000000008</v>
      </c>
    </row>
    <row r="46" spans="1:6" ht="14.45" customHeight="1" x14ac:dyDescent="0.2">
      <c r="A46" s="759" t="s">
        <v>2164</v>
      </c>
      <c r="B46" s="735"/>
      <c r="C46" s="749">
        <v>0</v>
      </c>
      <c r="D46" s="735">
        <v>2269.7600000000002</v>
      </c>
      <c r="E46" s="749">
        <v>1</v>
      </c>
      <c r="F46" s="736">
        <v>2269.7600000000002</v>
      </c>
    </row>
    <row r="47" spans="1:6" ht="14.45" customHeight="1" x14ac:dyDescent="0.2">
      <c r="A47" s="759" t="s">
        <v>2165</v>
      </c>
      <c r="B47" s="735"/>
      <c r="C47" s="749">
        <v>0</v>
      </c>
      <c r="D47" s="735">
        <v>107616.95999999998</v>
      </c>
      <c r="E47" s="749">
        <v>1</v>
      </c>
      <c r="F47" s="736">
        <v>107616.95999999998</v>
      </c>
    </row>
    <row r="48" spans="1:6" ht="14.45" customHeight="1" x14ac:dyDescent="0.2">
      <c r="A48" s="759" t="s">
        <v>2166</v>
      </c>
      <c r="B48" s="735">
        <v>7921.53</v>
      </c>
      <c r="C48" s="749">
        <v>2.9151448219621092E-2</v>
      </c>
      <c r="D48" s="735">
        <v>263815.57</v>
      </c>
      <c r="E48" s="749">
        <v>0.97084855178037877</v>
      </c>
      <c r="F48" s="736">
        <v>271737.10000000003</v>
      </c>
    </row>
    <row r="49" spans="1:6" ht="14.45" customHeight="1" x14ac:dyDescent="0.2">
      <c r="A49" s="759" t="s">
        <v>2167</v>
      </c>
      <c r="B49" s="735"/>
      <c r="C49" s="749">
        <v>0</v>
      </c>
      <c r="D49" s="735">
        <v>14153.48</v>
      </c>
      <c r="E49" s="749">
        <v>1</v>
      </c>
      <c r="F49" s="736">
        <v>14153.48</v>
      </c>
    </row>
    <row r="50" spans="1:6" ht="14.45" customHeight="1" x14ac:dyDescent="0.2">
      <c r="A50" s="759" t="s">
        <v>2168</v>
      </c>
      <c r="B50" s="735"/>
      <c r="C50" s="749">
        <v>0</v>
      </c>
      <c r="D50" s="735">
        <v>506556.6</v>
      </c>
      <c r="E50" s="749">
        <v>1</v>
      </c>
      <c r="F50" s="736">
        <v>506556.6</v>
      </c>
    </row>
    <row r="51" spans="1:6" ht="14.45" customHeight="1" x14ac:dyDescent="0.2">
      <c r="A51" s="759" t="s">
        <v>2169</v>
      </c>
      <c r="B51" s="735">
        <v>5978.170000000001</v>
      </c>
      <c r="C51" s="749">
        <v>1</v>
      </c>
      <c r="D51" s="735"/>
      <c r="E51" s="749">
        <v>0</v>
      </c>
      <c r="F51" s="736">
        <v>5978.170000000001</v>
      </c>
    </row>
    <row r="52" spans="1:6" ht="14.45" customHeight="1" x14ac:dyDescent="0.2">
      <c r="A52" s="759" t="s">
        <v>2170</v>
      </c>
      <c r="B52" s="735"/>
      <c r="C52" s="749">
        <v>0</v>
      </c>
      <c r="D52" s="735">
        <v>32885.75</v>
      </c>
      <c r="E52" s="749">
        <v>1</v>
      </c>
      <c r="F52" s="736">
        <v>32885.75</v>
      </c>
    </row>
    <row r="53" spans="1:6" ht="14.45" customHeight="1" x14ac:dyDescent="0.2">
      <c r="A53" s="759" t="s">
        <v>2171</v>
      </c>
      <c r="B53" s="735"/>
      <c r="C53" s="749">
        <v>0</v>
      </c>
      <c r="D53" s="735">
        <v>4408</v>
      </c>
      <c r="E53" s="749">
        <v>1</v>
      </c>
      <c r="F53" s="736">
        <v>4408</v>
      </c>
    </row>
    <row r="54" spans="1:6" ht="14.45" customHeight="1" x14ac:dyDescent="0.2">
      <c r="A54" s="759" t="s">
        <v>2172</v>
      </c>
      <c r="B54" s="735"/>
      <c r="C54" s="749">
        <v>0</v>
      </c>
      <c r="D54" s="735">
        <v>36517.501675027364</v>
      </c>
      <c r="E54" s="749">
        <v>1</v>
      </c>
      <c r="F54" s="736">
        <v>36517.501675027364</v>
      </c>
    </row>
    <row r="55" spans="1:6" ht="14.45" customHeight="1" x14ac:dyDescent="0.2">
      <c r="A55" s="759" t="s">
        <v>2173</v>
      </c>
      <c r="B55" s="735">
        <v>2096.6097550942814</v>
      </c>
      <c r="C55" s="749">
        <v>0.76036763021085874</v>
      </c>
      <c r="D55" s="735">
        <v>660.75348841053119</v>
      </c>
      <c r="E55" s="749">
        <v>0.23963236978914126</v>
      </c>
      <c r="F55" s="736">
        <v>2757.3632435048125</v>
      </c>
    </row>
    <row r="56" spans="1:6" ht="14.45" customHeight="1" x14ac:dyDescent="0.2">
      <c r="A56" s="759" t="s">
        <v>2174</v>
      </c>
      <c r="B56" s="735"/>
      <c r="C56" s="749">
        <v>0</v>
      </c>
      <c r="D56" s="735">
        <v>28266.542843593958</v>
      </c>
      <c r="E56" s="749">
        <v>1</v>
      </c>
      <c r="F56" s="736">
        <v>28266.542843593958</v>
      </c>
    </row>
    <row r="57" spans="1:6" ht="14.45" customHeight="1" x14ac:dyDescent="0.2">
      <c r="A57" s="759" t="s">
        <v>2175</v>
      </c>
      <c r="B57" s="735">
        <v>7635.9549069334225</v>
      </c>
      <c r="C57" s="749">
        <v>8.5329957706592963E-2</v>
      </c>
      <c r="D57" s="735">
        <v>81851.431611991764</v>
      </c>
      <c r="E57" s="749">
        <v>0.91467004229340709</v>
      </c>
      <c r="F57" s="736">
        <v>89487.386518925181</v>
      </c>
    </row>
    <row r="58" spans="1:6" ht="14.45" customHeight="1" x14ac:dyDescent="0.2">
      <c r="A58" s="759" t="s">
        <v>2176</v>
      </c>
      <c r="B58" s="735"/>
      <c r="C58" s="749">
        <v>0</v>
      </c>
      <c r="D58" s="735">
        <v>5594.8563408986201</v>
      </c>
      <c r="E58" s="749">
        <v>1</v>
      </c>
      <c r="F58" s="736">
        <v>5594.8563408986201</v>
      </c>
    </row>
    <row r="59" spans="1:6" ht="14.45" customHeight="1" x14ac:dyDescent="0.2">
      <c r="A59" s="759" t="s">
        <v>2177</v>
      </c>
      <c r="B59" s="735"/>
      <c r="C59" s="749">
        <v>0</v>
      </c>
      <c r="D59" s="735">
        <v>5032523.1021377612</v>
      </c>
      <c r="E59" s="749">
        <v>1</v>
      </c>
      <c r="F59" s="736">
        <v>5032523.1021377612</v>
      </c>
    </row>
    <row r="60" spans="1:6" ht="14.45" customHeight="1" x14ac:dyDescent="0.2">
      <c r="A60" s="759" t="s">
        <v>2178</v>
      </c>
      <c r="B60" s="735">
        <v>220174.08000000005</v>
      </c>
      <c r="C60" s="749">
        <v>0.44872945700115446</v>
      </c>
      <c r="D60" s="735">
        <v>270487</v>
      </c>
      <c r="E60" s="749">
        <v>0.55127054299884548</v>
      </c>
      <c r="F60" s="736">
        <v>490661.08000000007</v>
      </c>
    </row>
    <row r="61" spans="1:6" ht="14.45" customHeight="1" x14ac:dyDescent="0.2">
      <c r="A61" s="759" t="s">
        <v>2179</v>
      </c>
      <c r="B61" s="735"/>
      <c r="C61" s="749">
        <v>0</v>
      </c>
      <c r="D61" s="735">
        <v>5506990.620000001</v>
      </c>
      <c r="E61" s="749">
        <v>1</v>
      </c>
      <c r="F61" s="736">
        <v>5506990.620000001</v>
      </c>
    </row>
    <row r="62" spans="1:6" ht="14.45" customHeight="1" x14ac:dyDescent="0.2">
      <c r="A62" s="759" t="s">
        <v>2180</v>
      </c>
      <c r="B62" s="735"/>
      <c r="C62" s="749">
        <v>0</v>
      </c>
      <c r="D62" s="735">
        <v>5057072</v>
      </c>
      <c r="E62" s="749">
        <v>1</v>
      </c>
      <c r="F62" s="736">
        <v>5057072</v>
      </c>
    </row>
    <row r="63" spans="1:6" ht="14.45" customHeight="1" x14ac:dyDescent="0.2">
      <c r="A63" s="759" t="s">
        <v>2181</v>
      </c>
      <c r="B63" s="735">
        <v>1662.72</v>
      </c>
      <c r="C63" s="749">
        <v>1</v>
      </c>
      <c r="D63" s="735"/>
      <c r="E63" s="749">
        <v>0</v>
      </c>
      <c r="F63" s="736">
        <v>1662.72</v>
      </c>
    </row>
    <row r="64" spans="1:6" ht="14.45" customHeight="1" x14ac:dyDescent="0.2">
      <c r="A64" s="759" t="s">
        <v>2182</v>
      </c>
      <c r="B64" s="735"/>
      <c r="C64" s="749">
        <v>0</v>
      </c>
      <c r="D64" s="735">
        <v>276847.18999999994</v>
      </c>
      <c r="E64" s="749">
        <v>1</v>
      </c>
      <c r="F64" s="736">
        <v>276847.18999999994</v>
      </c>
    </row>
    <row r="65" spans="1:6" ht="14.45" customHeight="1" x14ac:dyDescent="0.2">
      <c r="A65" s="759" t="s">
        <v>2183</v>
      </c>
      <c r="B65" s="735"/>
      <c r="C65" s="749">
        <v>0</v>
      </c>
      <c r="D65" s="735">
        <v>375619.07999999996</v>
      </c>
      <c r="E65" s="749">
        <v>1</v>
      </c>
      <c r="F65" s="736">
        <v>375619.07999999996</v>
      </c>
    </row>
    <row r="66" spans="1:6" ht="14.45" customHeight="1" x14ac:dyDescent="0.2">
      <c r="A66" s="759" t="s">
        <v>2184</v>
      </c>
      <c r="B66" s="735">
        <v>277.81</v>
      </c>
      <c r="C66" s="749">
        <v>0.20257844345435588</v>
      </c>
      <c r="D66" s="735">
        <v>1093.56</v>
      </c>
      <c r="E66" s="749">
        <v>0.79742155654564417</v>
      </c>
      <c r="F66" s="736">
        <v>1371.37</v>
      </c>
    </row>
    <row r="67" spans="1:6" ht="14.45" customHeight="1" x14ac:dyDescent="0.2">
      <c r="A67" s="759" t="s">
        <v>2185</v>
      </c>
      <c r="B67" s="735"/>
      <c r="C67" s="749">
        <v>0</v>
      </c>
      <c r="D67" s="735">
        <v>27173983.960000005</v>
      </c>
      <c r="E67" s="749">
        <v>1</v>
      </c>
      <c r="F67" s="736">
        <v>27173983.960000005</v>
      </c>
    </row>
    <row r="68" spans="1:6" ht="14.45" customHeight="1" x14ac:dyDescent="0.2">
      <c r="A68" s="759" t="s">
        <v>2186</v>
      </c>
      <c r="B68" s="735"/>
      <c r="C68" s="749">
        <v>0</v>
      </c>
      <c r="D68" s="735">
        <v>52.399999999999984</v>
      </c>
      <c r="E68" s="749">
        <v>1</v>
      </c>
      <c r="F68" s="736">
        <v>52.399999999999984</v>
      </c>
    </row>
    <row r="69" spans="1:6" ht="14.45" customHeight="1" x14ac:dyDescent="0.2">
      <c r="A69" s="759" t="s">
        <v>2187</v>
      </c>
      <c r="B69" s="735"/>
      <c r="C69" s="749">
        <v>0</v>
      </c>
      <c r="D69" s="735">
        <v>3329.88</v>
      </c>
      <c r="E69" s="749">
        <v>1</v>
      </c>
      <c r="F69" s="736">
        <v>3329.88</v>
      </c>
    </row>
    <row r="70" spans="1:6" ht="14.45" customHeight="1" x14ac:dyDescent="0.2">
      <c r="A70" s="759" t="s">
        <v>2188</v>
      </c>
      <c r="B70" s="735">
        <v>6459.96</v>
      </c>
      <c r="C70" s="749">
        <v>1</v>
      </c>
      <c r="D70" s="735"/>
      <c r="E70" s="749">
        <v>0</v>
      </c>
      <c r="F70" s="736">
        <v>6459.96</v>
      </c>
    </row>
    <row r="71" spans="1:6" ht="14.45" customHeight="1" x14ac:dyDescent="0.2">
      <c r="A71" s="759" t="s">
        <v>2189</v>
      </c>
      <c r="B71" s="735"/>
      <c r="C71" s="749">
        <v>0</v>
      </c>
      <c r="D71" s="735">
        <v>14975.880000000001</v>
      </c>
      <c r="E71" s="749">
        <v>1</v>
      </c>
      <c r="F71" s="736">
        <v>14975.880000000001</v>
      </c>
    </row>
    <row r="72" spans="1:6" ht="14.45" customHeight="1" x14ac:dyDescent="0.2">
      <c r="A72" s="759" t="s">
        <v>2190</v>
      </c>
      <c r="B72" s="735"/>
      <c r="C72" s="749">
        <v>0</v>
      </c>
      <c r="D72" s="735">
        <v>6351.2719965165516</v>
      </c>
      <c r="E72" s="749">
        <v>1</v>
      </c>
      <c r="F72" s="736">
        <v>6351.2719965165516</v>
      </c>
    </row>
    <row r="73" spans="1:6" ht="14.45" customHeight="1" x14ac:dyDescent="0.2">
      <c r="A73" s="759" t="s">
        <v>2191</v>
      </c>
      <c r="B73" s="735"/>
      <c r="C73" s="749">
        <v>0</v>
      </c>
      <c r="D73" s="735">
        <v>173.8</v>
      </c>
      <c r="E73" s="749">
        <v>1</v>
      </c>
      <c r="F73" s="736">
        <v>173.8</v>
      </c>
    </row>
    <row r="74" spans="1:6" ht="14.45" customHeight="1" x14ac:dyDescent="0.2">
      <c r="A74" s="759" t="s">
        <v>2192</v>
      </c>
      <c r="B74" s="735"/>
      <c r="C74" s="749">
        <v>0</v>
      </c>
      <c r="D74" s="735">
        <v>488.98</v>
      </c>
      <c r="E74" s="749">
        <v>1</v>
      </c>
      <c r="F74" s="736">
        <v>488.98</v>
      </c>
    </row>
    <row r="75" spans="1:6" ht="14.45" customHeight="1" x14ac:dyDescent="0.2">
      <c r="A75" s="759" t="s">
        <v>2193</v>
      </c>
      <c r="B75" s="735"/>
      <c r="C75" s="749">
        <v>0</v>
      </c>
      <c r="D75" s="735">
        <v>1210.44</v>
      </c>
      <c r="E75" s="749">
        <v>1</v>
      </c>
      <c r="F75" s="736">
        <v>1210.44</v>
      </c>
    </row>
    <row r="76" spans="1:6" ht="14.45" customHeight="1" x14ac:dyDescent="0.2">
      <c r="A76" s="759" t="s">
        <v>2194</v>
      </c>
      <c r="B76" s="735"/>
      <c r="C76" s="749">
        <v>0</v>
      </c>
      <c r="D76" s="735">
        <v>762.30000000000018</v>
      </c>
      <c r="E76" s="749">
        <v>1</v>
      </c>
      <c r="F76" s="736">
        <v>762.30000000000018</v>
      </c>
    </row>
    <row r="77" spans="1:6" ht="14.45" customHeight="1" x14ac:dyDescent="0.2">
      <c r="A77" s="759" t="s">
        <v>2195</v>
      </c>
      <c r="B77" s="735"/>
      <c r="C77" s="749">
        <v>0</v>
      </c>
      <c r="D77" s="735">
        <v>723.18</v>
      </c>
      <c r="E77" s="749">
        <v>1</v>
      </c>
      <c r="F77" s="736">
        <v>723.18</v>
      </c>
    </row>
    <row r="78" spans="1:6" ht="14.45" customHeight="1" x14ac:dyDescent="0.2">
      <c r="A78" s="759" t="s">
        <v>2196</v>
      </c>
      <c r="B78" s="735"/>
      <c r="C78" s="749">
        <v>0</v>
      </c>
      <c r="D78" s="735">
        <v>507.79999999999995</v>
      </c>
      <c r="E78" s="749">
        <v>1</v>
      </c>
      <c r="F78" s="736">
        <v>507.79999999999995</v>
      </c>
    </row>
    <row r="79" spans="1:6" ht="14.45" customHeight="1" x14ac:dyDescent="0.2">
      <c r="A79" s="759" t="s">
        <v>2197</v>
      </c>
      <c r="B79" s="735"/>
      <c r="C79" s="749">
        <v>0</v>
      </c>
      <c r="D79" s="735">
        <v>312.8</v>
      </c>
      <c r="E79" s="749">
        <v>1</v>
      </c>
      <c r="F79" s="736">
        <v>312.8</v>
      </c>
    </row>
    <row r="80" spans="1:6" ht="14.45" customHeight="1" x14ac:dyDescent="0.2">
      <c r="A80" s="759" t="s">
        <v>2198</v>
      </c>
      <c r="B80" s="735">
        <v>2013.14</v>
      </c>
      <c r="C80" s="749">
        <v>0.92828751394870557</v>
      </c>
      <c r="D80" s="735">
        <v>155.52000000000001</v>
      </c>
      <c r="E80" s="749">
        <v>7.1712486051294336E-2</v>
      </c>
      <c r="F80" s="736">
        <v>2168.6600000000003</v>
      </c>
    </row>
    <row r="81" spans="1:6" ht="14.45" customHeight="1" x14ac:dyDescent="0.2">
      <c r="A81" s="759" t="s">
        <v>2199</v>
      </c>
      <c r="B81" s="735"/>
      <c r="C81" s="749">
        <v>0</v>
      </c>
      <c r="D81" s="735">
        <v>2607.9400000000005</v>
      </c>
      <c r="E81" s="749">
        <v>1</v>
      </c>
      <c r="F81" s="736">
        <v>2607.9400000000005</v>
      </c>
    </row>
    <row r="82" spans="1:6" ht="14.45" customHeight="1" x14ac:dyDescent="0.2">
      <c r="A82" s="759" t="s">
        <v>2200</v>
      </c>
      <c r="B82" s="735"/>
      <c r="C82" s="749">
        <v>0</v>
      </c>
      <c r="D82" s="735">
        <v>366.15000000000009</v>
      </c>
      <c r="E82" s="749">
        <v>1</v>
      </c>
      <c r="F82" s="736">
        <v>366.15000000000009</v>
      </c>
    </row>
    <row r="83" spans="1:6" ht="14.45" customHeight="1" x14ac:dyDescent="0.2">
      <c r="A83" s="759" t="s">
        <v>2201</v>
      </c>
      <c r="B83" s="735"/>
      <c r="C83" s="749">
        <v>0</v>
      </c>
      <c r="D83" s="735">
        <v>226.31</v>
      </c>
      <c r="E83" s="749">
        <v>1</v>
      </c>
      <c r="F83" s="736">
        <v>226.31</v>
      </c>
    </row>
    <row r="84" spans="1:6" ht="14.45" customHeight="1" x14ac:dyDescent="0.2">
      <c r="A84" s="759" t="s">
        <v>2202</v>
      </c>
      <c r="B84" s="735">
        <v>458.00999999999993</v>
      </c>
      <c r="C84" s="749">
        <v>1</v>
      </c>
      <c r="D84" s="735"/>
      <c r="E84" s="749">
        <v>0</v>
      </c>
      <c r="F84" s="736">
        <v>458.00999999999993</v>
      </c>
    </row>
    <row r="85" spans="1:6" ht="14.45" customHeight="1" x14ac:dyDescent="0.2">
      <c r="A85" s="759" t="s">
        <v>2203</v>
      </c>
      <c r="B85" s="735"/>
      <c r="C85" s="749">
        <v>0</v>
      </c>
      <c r="D85" s="735">
        <v>71.050000000000011</v>
      </c>
      <c r="E85" s="749">
        <v>1</v>
      </c>
      <c r="F85" s="736">
        <v>71.050000000000011</v>
      </c>
    </row>
    <row r="86" spans="1:6" ht="14.45" customHeight="1" x14ac:dyDescent="0.2">
      <c r="A86" s="759" t="s">
        <v>2204</v>
      </c>
      <c r="B86" s="735"/>
      <c r="C86" s="749">
        <v>0</v>
      </c>
      <c r="D86" s="735">
        <v>70.40000000000002</v>
      </c>
      <c r="E86" s="749">
        <v>1</v>
      </c>
      <c r="F86" s="736">
        <v>70.40000000000002</v>
      </c>
    </row>
    <row r="87" spans="1:6" ht="14.45" customHeight="1" x14ac:dyDescent="0.2">
      <c r="A87" s="759" t="s">
        <v>2205</v>
      </c>
      <c r="B87" s="735"/>
      <c r="C87" s="749">
        <v>0</v>
      </c>
      <c r="D87" s="735">
        <v>190.28</v>
      </c>
      <c r="E87" s="749">
        <v>1</v>
      </c>
      <c r="F87" s="736">
        <v>190.28</v>
      </c>
    </row>
    <row r="88" spans="1:6" ht="14.45" customHeight="1" x14ac:dyDescent="0.2">
      <c r="A88" s="759" t="s">
        <v>2206</v>
      </c>
      <c r="B88" s="735"/>
      <c r="C88" s="749">
        <v>0</v>
      </c>
      <c r="D88" s="735">
        <v>105.02999999999997</v>
      </c>
      <c r="E88" s="749">
        <v>1</v>
      </c>
      <c r="F88" s="736">
        <v>105.02999999999997</v>
      </c>
    </row>
    <row r="89" spans="1:6" ht="14.45" customHeight="1" x14ac:dyDescent="0.2">
      <c r="A89" s="759" t="s">
        <v>2207</v>
      </c>
      <c r="B89" s="735">
        <v>199.57</v>
      </c>
      <c r="C89" s="749">
        <v>0.66725734728676978</v>
      </c>
      <c r="D89" s="735">
        <v>99.52000000000001</v>
      </c>
      <c r="E89" s="749">
        <v>0.33274265271323011</v>
      </c>
      <c r="F89" s="736">
        <v>299.09000000000003</v>
      </c>
    </row>
    <row r="90" spans="1:6" ht="14.45" customHeight="1" x14ac:dyDescent="0.2">
      <c r="A90" s="759" t="s">
        <v>2208</v>
      </c>
      <c r="B90" s="735">
        <v>320.15999999999997</v>
      </c>
      <c r="C90" s="749">
        <v>1</v>
      </c>
      <c r="D90" s="735"/>
      <c r="E90" s="749">
        <v>0</v>
      </c>
      <c r="F90" s="736">
        <v>320.15999999999997</v>
      </c>
    </row>
    <row r="91" spans="1:6" ht="14.45" customHeight="1" x14ac:dyDescent="0.2">
      <c r="A91" s="759" t="s">
        <v>2209</v>
      </c>
      <c r="B91" s="735"/>
      <c r="C91" s="749">
        <v>0</v>
      </c>
      <c r="D91" s="735">
        <v>67.45999999999998</v>
      </c>
      <c r="E91" s="749">
        <v>1</v>
      </c>
      <c r="F91" s="736">
        <v>67.45999999999998</v>
      </c>
    </row>
    <row r="92" spans="1:6" ht="14.45" customHeight="1" x14ac:dyDescent="0.2">
      <c r="A92" s="759" t="s">
        <v>2210</v>
      </c>
      <c r="B92" s="735"/>
      <c r="C92" s="749">
        <v>0</v>
      </c>
      <c r="D92" s="735">
        <v>4277.7299999999996</v>
      </c>
      <c r="E92" s="749">
        <v>1</v>
      </c>
      <c r="F92" s="736">
        <v>4277.7299999999996</v>
      </c>
    </row>
    <row r="93" spans="1:6" ht="14.45" customHeight="1" x14ac:dyDescent="0.2">
      <c r="A93" s="759" t="s">
        <v>2211</v>
      </c>
      <c r="B93" s="735"/>
      <c r="C93" s="749">
        <v>0</v>
      </c>
      <c r="D93" s="735">
        <v>131.10000000000002</v>
      </c>
      <c r="E93" s="749">
        <v>1</v>
      </c>
      <c r="F93" s="736">
        <v>131.10000000000002</v>
      </c>
    </row>
    <row r="94" spans="1:6" ht="14.45" customHeight="1" x14ac:dyDescent="0.2">
      <c r="A94" s="759" t="s">
        <v>2212</v>
      </c>
      <c r="B94" s="735"/>
      <c r="C94" s="749">
        <v>0</v>
      </c>
      <c r="D94" s="735">
        <v>1505.8700000000001</v>
      </c>
      <c r="E94" s="749">
        <v>1</v>
      </c>
      <c r="F94" s="736">
        <v>1505.8700000000001</v>
      </c>
    </row>
    <row r="95" spans="1:6" ht="14.45" customHeight="1" x14ac:dyDescent="0.2">
      <c r="A95" s="759" t="s">
        <v>2213</v>
      </c>
      <c r="B95" s="735">
        <v>867.95</v>
      </c>
      <c r="C95" s="749">
        <v>1</v>
      </c>
      <c r="D95" s="735"/>
      <c r="E95" s="749">
        <v>0</v>
      </c>
      <c r="F95" s="736">
        <v>867.95</v>
      </c>
    </row>
    <row r="96" spans="1:6" ht="14.45" customHeight="1" x14ac:dyDescent="0.2">
      <c r="A96" s="759" t="s">
        <v>2214</v>
      </c>
      <c r="B96" s="735"/>
      <c r="C96" s="749">
        <v>0</v>
      </c>
      <c r="D96" s="735">
        <v>587.15</v>
      </c>
      <c r="E96" s="749">
        <v>1</v>
      </c>
      <c r="F96" s="736">
        <v>587.15</v>
      </c>
    </row>
    <row r="97" spans="1:6" ht="14.45" customHeight="1" x14ac:dyDescent="0.2">
      <c r="A97" s="759" t="s">
        <v>2215</v>
      </c>
      <c r="B97" s="735"/>
      <c r="C97" s="749">
        <v>0</v>
      </c>
      <c r="D97" s="735">
        <v>2608912.23</v>
      </c>
      <c r="E97" s="749">
        <v>1</v>
      </c>
      <c r="F97" s="736">
        <v>2608912.23</v>
      </c>
    </row>
    <row r="98" spans="1:6" ht="14.45" customHeight="1" x14ac:dyDescent="0.2">
      <c r="A98" s="759" t="s">
        <v>2216</v>
      </c>
      <c r="B98" s="735"/>
      <c r="C98" s="749">
        <v>0</v>
      </c>
      <c r="D98" s="735">
        <v>6580116.5800000001</v>
      </c>
      <c r="E98" s="749">
        <v>1</v>
      </c>
      <c r="F98" s="736">
        <v>6580116.5800000001</v>
      </c>
    </row>
    <row r="99" spans="1:6" ht="14.45" customHeight="1" x14ac:dyDescent="0.2">
      <c r="A99" s="759" t="s">
        <v>2217</v>
      </c>
      <c r="B99" s="735"/>
      <c r="C99" s="749">
        <v>0</v>
      </c>
      <c r="D99" s="735">
        <v>27777362.999157704</v>
      </c>
      <c r="E99" s="749">
        <v>1</v>
      </c>
      <c r="F99" s="736">
        <v>27777362.999157704</v>
      </c>
    </row>
    <row r="100" spans="1:6" ht="14.45" customHeight="1" x14ac:dyDescent="0.2">
      <c r="A100" s="759" t="s">
        <v>2218</v>
      </c>
      <c r="B100" s="735"/>
      <c r="C100" s="749">
        <v>0</v>
      </c>
      <c r="D100" s="735">
        <v>4278696.5001558317</v>
      </c>
      <c r="E100" s="749">
        <v>1</v>
      </c>
      <c r="F100" s="736">
        <v>4278696.5001558317</v>
      </c>
    </row>
    <row r="101" spans="1:6" ht="14.45" customHeight="1" x14ac:dyDescent="0.2">
      <c r="A101" s="759" t="s">
        <v>2219</v>
      </c>
      <c r="B101" s="735"/>
      <c r="C101" s="749">
        <v>0</v>
      </c>
      <c r="D101" s="735">
        <v>104548.12</v>
      </c>
      <c r="E101" s="749">
        <v>1</v>
      </c>
      <c r="F101" s="736">
        <v>104548.12</v>
      </c>
    </row>
    <row r="102" spans="1:6" ht="14.45" customHeight="1" x14ac:dyDescent="0.2">
      <c r="A102" s="759" t="s">
        <v>2220</v>
      </c>
      <c r="B102" s="735"/>
      <c r="C102" s="749">
        <v>0</v>
      </c>
      <c r="D102" s="735">
        <v>455</v>
      </c>
      <c r="E102" s="749">
        <v>1</v>
      </c>
      <c r="F102" s="736">
        <v>455</v>
      </c>
    </row>
    <row r="103" spans="1:6" ht="14.45" customHeight="1" x14ac:dyDescent="0.2">
      <c r="A103" s="759" t="s">
        <v>2221</v>
      </c>
      <c r="B103" s="735"/>
      <c r="C103" s="749">
        <v>0</v>
      </c>
      <c r="D103" s="735">
        <v>4159.5600000000004</v>
      </c>
      <c r="E103" s="749">
        <v>1</v>
      </c>
      <c r="F103" s="736">
        <v>4159.5600000000004</v>
      </c>
    </row>
    <row r="104" spans="1:6" ht="14.45" customHeight="1" x14ac:dyDescent="0.2">
      <c r="A104" s="759" t="s">
        <v>2222</v>
      </c>
      <c r="B104" s="735"/>
      <c r="C104" s="749">
        <v>0</v>
      </c>
      <c r="D104" s="735">
        <v>212475.54999999993</v>
      </c>
      <c r="E104" s="749">
        <v>1</v>
      </c>
      <c r="F104" s="736">
        <v>212475.54999999993</v>
      </c>
    </row>
    <row r="105" spans="1:6" ht="14.45" customHeight="1" x14ac:dyDescent="0.2">
      <c r="A105" s="759" t="s">
        <v>2223</v>
      </c>
      <c r="B105" s="735">
        <v>235.5</v>
      </c>
      <c r="C105" s="749">
        <v>0.11247761194029851</v>
      </c>
      <c r="D105" s="735">
        <v>1858.2500000000002</v>
      </c>
      <c r="E105" s="749">
        <v>0.88752238805970163</v>
      </c>
      <c r="F105" s="736">
        <v>2093.75</v>
      </c>
    </row>
    <row r="106" spans="1:6" ht="14.45" customHeight="1" x14ac:dyDescent="0.2">
      <c r="A106" s="759" t="s">
        <v>2224</v>
      </c>
      <c r="B106" s="735">
        <v>1108.54</v>
      </c>
      <c r="C106" s="749">
        <v>1</v>
      </c>
      <c r="D106" s="735"/>
      <c r="E106" s="749">
        <v>0</v>
      </c>
      <c r="F106" s="736">
        <v>1108.54</v>
      </c>
    </row>
    <row r="107" spans="1:6" ht="14.45" customHeight="1" x14ac:dyDescent="0.2">
      <c r="A107" s="759" t="s">
        <v>2225</v>
      </c>
      <c r="B107" s="735"/>
      <c r="C107" s="749">
        <v>0</v>
      </c>
      <c r="D107" s="735">
        <v>6214.3199822412344</v>
      </c>
      <c r="E107" s="749">
        <v>1</v>
      </c>
      <c r="F107" s="736">
        <v>6214.3199822412344</v>
      </c>
    </row>
    <row r="108" spans="1:6" ht="14.45" customHeight="1" thickBot="1" x14ac:dyDescent="0.25">
      <c r="A108" s="760" t="s">
        <v>2226</v>
      </c>
      <c r="B108" s="751"/>
      <c r="C108" s="752">
        <v>0</v>
      </c>
      <c r="D108" s="751">
        <v>15383.789999999999</v>
      </c>
      <c r="E108" s="752">
        <v>1</v>
      </c>
      <c r="F108" s="753">
        <v>15383.789999999999</v>
      </c>
    </row>
    <row r="109" spans="1:6" ht="14.45" customHeight="1" thickBot="1" x14ac:dyDescent="0.25">
      <c r="A109" s="754" t="s">
        <v>3</v>
      </c>
      <c r="B109" s="755">
        <v>274274.29666202777</v>
      </c>
      <c r="C109" s="756">
        <v>3.1435944494645758E-3</v>
      </c>
      <c r="D109" s="755">
        <v>86974351.781279668</v>
      </c>
      <c r="E109" s="756">
        <v>0.99685640555053534</v>
      </c>
      <c r="F109" s="757">
        <v>87248626.077941701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7ADD7705-966F-4E41-8D39-C375E6839D8D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2020-06-22T14:10:13Z</dcterms:modified>
</cp:coreProperties>
</file>